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Pragyan\Desktop\vat\"/>
    </mc:Choice>
  </mc:AlternateContent>
  <xr:revisionPtr revIDLastSave="0" documentId="13_ncr:1_{6EFF56E6-539B-4891-B6EA-C24E93BE4345}" xr6:coauthVersionLast="47" xr6:coauthVersionMax="47" xr10:uidLastSave="{00000000-0000-0000-0000-000000000000}"/>
  <bookViews>
    <workbookView xWindow="-120" yWindow="-120" windowWidth="20730" windowHeight="11160" tabRatio="937" xr2:uid="{00000000-000D-0000-FFFF-FFFF00000000}"/>
  </bookViews>
  <sheets>
    <sheet name="Notes" sheetId="1" r:id="rId1"/>
    <sheet name="Book" sheetId="2" r:id="rId2"/>
    <sheet name="Party" sheetId="59" r:id="rId3"/>
    <sheet name="Summary" sheetId="34" r:id="rId4"/>
    <sheet name="Shrawan" sheetId="4" r:id="rId5"/>
    <sheet name="Bhadra" sheetId="70" r:id="rId6"/>
    <sheet name="Ashwin" sheetId="69" r:id="rId7"/>
    <sheet name="Kartik" sheetId="68" r:id="rId8"/>
    <sheet name="Mangsir" sheetId="67" r:id="rId9"/>
    <sheet name="Poush" sheetId="66" r:id="rId10"/>
    <sheet name="Magh" sheetId="65" r:id="rId11"/>
    <sheet name="Falgun" sheetId="64" r:id="rId12"/>
    <sheet name="Chaitra" sheetId="63" r:id="rId13"/>
    <sheet name="Baisakh" sheetId="60" r:id="rId14"/>
    <sheet name="Jesth" sheetId="61" r:id="rId15"/>
    <sheet name="Ashadh" sheetId="62" r:id="rId16"/>
  </sheets>
  <definedNames>
    <definedName name="_firm">Notes!$B$1</definedName>
    <definedName name="_fy1">Notes!$B$3</definedName>
    <definedName name="_fy2">Notes!$B$4</definedName>
    <definedName name="_pan">Notes!$B$2</definedName>
    <definedName name="DuplicateChecker" localSheetId="15">BookTable[duplicate checker]</definedName>
    <definedName name="DuplicateChecker" localSheetId="6">BookTable[duplicate checker]</definedName>
    <definedName name="DuplicateChecker" localSheetId="13">BookTable[duplicate checker]</definedName>
    <definedName name="DuplicateChecker" localSheetId="5">BookTable[duplicate checker]</definedName>
    <definedName name="DuplicateChecker" localSheetId="12">BookTable[duplicate checker]</definedName>
    <definedName name="DuplicateChecker" localSheetId="11">BookTable[duplicate checker]</definedName>
    <definedName name="DuplicateChecker" localSheetId="14">BookTable[duplicate checker]</definedName>
    <definedName name="DuplicateChecker" localSheetId="7">BookTable[duplicate checker]</definedName>
    <definedName name="DuplicateChecker" localSheetId="10">BookTable[duplicate checker]</definedName>
    <definedName name="DuplicateChecker" localSheetId="8">BookTable[duplicate checker]</definedName>
    <definedName name="DuplicateChecker" localSheetId="9">BookTable[duplicate checker]</definedName>
    <definedName name="DuplicateChecker">BookTable[duplicate checker]</definedName>
    <definedName name="DuplicateCounter" localSheetId="15">BookTable[duplicate counter]</definedName>
    <definedName name="DuplicateCounter" localSheetId="6">BookTable[duplicate counter]</definedName>
    <definedName name="DuplicateCounter" localSheetId="13">BookTable[duplicate counter]</definedName>
    <definedName name="DuplicateCounter" localSheetId="5">BookTable[duplicate counter]</definedName>
    <definedName name="DuplicateCounter" localSheetId="12">BookTable[duplicate counter]</definedName>
    <definedName name="DuplicateCounter" localSheetId="11">BookTable[duplicate counter]</definedName>
    <definedName name="DuplicateCounter" localSheetId="14">BookTable[duplicate counter]</definedName>
    <definedName name="DuplicateCounter" localSheetId="7">BookTable[duplicate counter]</definedName>
    <definedName name="DuplicateCounter" localSheetId="10">BookTable[duplicate counter]</definedName>
    <definedName name="DuplicateCounter" localSheetId="8">BookTable[duplicate counter]</definedName>
    <definedName name="DuplicateCounter" localSheetId="9">BookTable[duplicate counter]</definedName>
    <definedName name="DuplicateCounter">BookTable[duplicate counter]</definedName>
    <definedName name="PartyList" localSheetId="15">PartyTable[Party Name]</definedName>
    <definedName name="PartyList" localSheetId="6">PartyTable[Party Name]</definedName>
    <definedName name="PartyList" localSheetId="13">PartyTable[Party Name]</definedName>
    <definedName name="PartyList" localSheetId="5">PartyTable[Party Name]</definedName>
    <definedName name="PartyList" localSheetId="12">PartyTable[Party Name]</definedName>
    <definedName name="PartyList" localSheetId="11">PartyTable[Party Name]</definedName>
    <definedName name="PartyList" localSheetId="14">PartyTable[Party Name]</definedName>
    <definedName name="PartyList" localSheetId="7">PartyTable[Party Name]</definedName>
    <definedName name="PartyList" localSheetId="10">PartyTable[Party Name]</definedName>
    <definedName name="PartyList" localSheetId="8">PartyTable[Party Name]</definedName>
    <definedName name="PartyList" localSheetId="9">PartyTable[Party Name]</definedName>
    <definedName name="PartyList">PartyTable[Party Name]</definedName>
    <definedName name="_xlnm.Print_Titles" localSheetId="1">Book!$1:$2</definedName>
    <definedName name="ProjectList" localSheetId="15">ProjectTable[Projects]</definedName>
    <definedName name="ProjectList" localSheetId="6">ProjectTable[Projects]</definedName>
    <definedName name="ProjectList" localSheetId="13">ProjectTable[Projects]</definedName>
    <definedName name="ProjectList" localSheetId="5">ProjectTable[Projects]</definedName>
    <definedName name="ProjectList" localSheetId="12">ProjectTable[Projects]</definedName>
    <definedName name="ProjectList" localSheetId="11">ProjectTable[Projects]</definedName>
    <definedName name="ProjectList" localSheetId="14">ProjectTable[Projects]</definedName>
    <definedName name="ProjectList" localSheetId="7">ProjectTable[Projects]</definedName>
    <definedName name="ProjectList" localSheetId="10">ProjectTable[Projects]</definedName>
    <definedName name="ProjectList" localSheetId="8">ProjectTable[Projects]</definedName>
    <definedName name="ProjectList" localSheetId="9">ProjectTable[Projects]</definedName>
    <definedName name="ProjectList">ProjectTable[Projects]</definedName>
  </definedNames>
  <calcPr calcId="191029"/>
  <pivotCaches>
    <pivotCache cacheId="0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2" l="1"/>
  <c r="A1" i="59"/>
  <c r="B250" i="70"/>
  <c r="K249" i="70" a="1"/>
  <c r="K249" i="70" s="1"/>
  <c r="L249" i="70" s="1"/>
  <c r="J249" i="70" a="1"/>
  <c r="J249" i="70" s="1"/>
  <c r="F249" i="70" a="1"/>
  <c r="F249" i="70" s="1"/>
  <c r="D249" i="70" a="1"/>
  <c r="D249" i="70" s="1"/>
  <c r="E249" i="70" s="1"/>
  <c r="B249" i="70" a="1"/>
  <c r="B249" i="70" s="1"/>
  <c r="A249" i="70" a="1"/>
  <c r="A249" i="70" s="1"/>
  <c r="K248" i="70" a="1"/>
  <c r="K248" i="70" s="1"/>
  <c r="L248" i="70" s="1"/>
  <c r="J248" i="70" a="1"/>
  <c r="J248" i="70" s="1"/>
  <c r="F248" i="70" a="1"/>
  <c r="F248" i="70" s="1"/>
  <c r="D248" i="70" a="1"/>
  <c r="D248" i="70" s="1"/>
  <c r="E248" i="70" s="1"/>
  <c r="B248" i="70" a="1"/>
  <c r="B248" i="70" s="1"/>
  <c r="A248" i="70" a="1"/>
  <c r="A248" i="70" s="1"/>
  <c r="K247" i="70" a="1"/>
  <c r="K247" i="70" s="1"/>
  <c r="L247" i="70" s="1"/>
  <c r="J247" i="70" a="1"/>
  <c r="J247" i="70" s="1"/>
  <c r="F247" i="70" a="1"/>
  <c r="F247" i="70" s="1"/>
  <c r="D247" i="70" a="1"/>
  <c r="D247" i="70" s="1"/>
  <c r="E247" i="70" s="1"/>
  <c r="B247" i="70" a="1"/>
  <c r="B247" i="70" s="1"/>
  <c r="A247" i="70" a="1"/>
  <c r="A247" i="70" s="1"/>
  <c r="K246" i="70" a="1"/>
  <c r="K246" i="70" s="1"/>
  <c r="J246" i="70" a="1"/>
  <c r="J246" i="70" s="1"/>
  <c r="F246" i="70" a="1"/>
  <c r="F246" i="70" s="1"/>
  <c r="D246" i="70" a="1"/>
  <c r="D246" i="70" s="1"/>
  <c r="E246" i="70" s="1"/>
  <c r="B246" i="70" a="1"/>
  <c r="B246" i="70" s="1"/>
  <c r="A246" i="70" a="1"/>
  <c r="A246" i="70" s="1"/>
  <c r="K245" i="70" a="1"/>
  <c r="K245" i="70" s="1"/>
  <c r="L245" i="70" s="1"/>
  <c r="J245" i="70" a="1"/>
  <c r="J245" i="70" s="1"/>
  <c r="F245" i="70" a="1"/>
  <c r="F245" i="70" s="1"/>
  <c r="D245" i="70" a="1"/>
  <c r="D245" i="70" s="1"/>
  <c r="E245" i="70" s="1"/>
  <c r="B245" i="70" a="1"/>
  <c r="B245" i="70" s="1"/>
  <c r="A245" i="70" a="1"/>
  <c r="A245" i="70" s="1"/>
  <c r="K244" i="70" a="1"/>
  <c r="K244" i="70" s="1"/>
  <c r="L244" i="70" s="1"/>
  <c r="J244" i="70" a="1"/>
  <c r="J244" i="70" s="1"/>
  <c r="F244" i="70" a="1"/>
  <c r="F244" i="70" s="1"/>
  <c r="D244" i="70" a="1"/>
  <c r="D244" i="70" s="1"/>
  <c r="E244" i="70" s="1"/>
  <c r="B244" i="70" a="1"/>
  <c r="B244" i="70" s="1"/>
  <c r="A244" i="70" a="1"/>
  <c r="A244" i="70" s="1"/>
  <c r="K243" i="70" a="1"/>
  <c r="K243" i="70" s="1"/>
  <c r="L243" i="70" s="1"/>
  <c r="J243" i="70" a="1"/>
  <c r="J243" i="70" s="1"/>
  <c r="F243" i="70" a="1"/>
  <c r="F243" i="70" s="1"/>
  <c r="D243" i="70" a="1"/>
  <c r="D243" i="70" s="1"/>
  <c r="E243" i="70" s="1"/>
  <c r="B243" i="70" a="1"/>
  <c r="B243" i="70" s="1"/>
  <c r="A243" i="70" a="1"/>
  <c r="A243" i="70" s="1"/>
  <c r="K242" i="70" a="1"/>
  <c r="K242" i="70" s="1"/>
  <c r="J242" i="70" a="1"/>
  <c r="J242" i="70" s="1"/>
  <c r="F242" i="70" a="1"/>
  <c r="F242" i="70" s="1"/>
  <c r="D242" i="70" a="1"/>
  <c r="D242" i="70" s="1"/>
  <c r="E242" i="70" s="1"/>
  <c r="B242" i="70" a="1"/>
  <c r="B242" i="70" s="1"/>
  <c r="A242" i="70" a="1"/>
  <c r="A242" i="70" s="1"/>
  <c r="K241" i="70" a="1"/>
  <c r="K241" i="70" s="1"/>
  <c r="L241" i="70" s="1"/>
  <c r="J241" i="70" a="1"/>
  <c r="J241" i="70" s="1"/>
  <c r="F241" i="70" a="1"/>
  <c r="F241" i="70" s="1"/>
  <c r="D241" i="70" a="1"/>
  <c r="D241" i="70" s="1"/>
  <c r="E241" i="70" s="1"/>
  <c r="B241" i="70" a="1"/>
  <c r="B241" i="70" s="1"/>
  <c r="A241" i="70" a="1"/>
  <c r="A241" i="70" s="1"/>
  <c r="K240" i="70" a="1"/>
  <c r="K240" i="70" s="1"/>
  <c r="L240" i="70" s="1"/>
  <c r="J240" i="70" a="1"/>
  <c r="J240" i="70" s="1"/>
  <c r="F240" i="70" a="1"/>
  <c r="F240" i="70" s="1"/>
  <c r="D240" i="70" a="1"/>
  <c r="D240" i="70" s="1"/>
  <c r="E240" i="70" s="1"/>
  <c r="B240" i="70" a="1"/>
  <c r="B240" i="70" s="1"/>
  <c r="A240" i="70" a="1"/>
  <c r="A240" i="70" s="1"/>
  <c r="K239" i="70" a="1"/>
  <c r="K239" i="70" s="1"/>
  <c r="L239" i="70" s="1"/>
  <c r="J239" i="70" a="1"/>
  <c r="J239" i="70" s="1"/>
  <c r="F239" i="70" a="1"/>
  <c r="F239" i="70" s="1"/>
  <c r="D239" i="70" a="1"/>
  <c r="D239" i="70" s="1"/>
  <c r="E239" i="70" s="1"/>
  <c r="B239" i="70" a="1"/>
  <c r="B239" i="70" s="1"/>
  <c r="A239" i="70" a="1"/>
  <c r="A239" i="70" s="1"/>
  <c r="K238" i="70" a="1"/>
  <c r="K238" i="70" s="1"/>
  <c r="L238" i="70" s="1"/>
  <c r="J238" i="70" a="1"/>
  <c r="J238" i="70" s="1"/>
  <c r="F238" i="70" a="1"/>
  <c r="F238" i="70" s="1"/>
  <c r="D238" i="70" a="1"/>
  <c r="D238" i="70" s="1"/>
  <c r="E238" i="70" s="1"/>
  <c r="B238" i="70" a="1"/>
  <c r="B238" i="70" s="1"/>
  <c r="A238" i="70" a="1"/>
  <c r="A238" i="70" s="1"/>
  <c r="K237" i="70" a="1"/>
  <c r="K237" i="70" s="1"/>
  <c r="L237" i="70" s="1"/>
  <c r="J237" i="70" a="1"/>
  <c r="J237" i="70" s="1"/>
  <c r="F237" i="70" a="1"/>
  <c r="F237" i="70" s="1"/>
  <c r="D237" i="70" a="1"/>
  <c r="D237" i="70" s="1"/>
  <c r="E237" i="70" s="1"/>
  <c r="B237" i="70" a="1"/>
  <c r="B237" i="70" s="1"/>
  <c r="A237" i="70" a="1"/>
  <c r="A237" i="70" s="1"/>
  <c r="K236" i="70" a="1"/>
  <c r="K236" i="70" s="1"/>
  <c r="L236" i="70" s="1"/>
  <c r="J236" i="70" a="1"/>
  <c r="J236" i="70" s="1"/>
  <c r="F236" i="70" a="1"/>
  <c r="F236" i="70" s="1"/>
  <c r="D236" i="70" a="1"/>
  <c r="D236" i="70" s="1"/>
  <c r="E236" i="70" s="1"/>
  <c r="B236" i="70" a="1"/>
  <c r="B236" i="70" s="1"/>
  <c r="A236" i="70" a="1"/>
  <c r="A236" i="70" s="1"/>
  <c r="K235" i="70" a="1"/>
  <c r="K235" i="70" s="1"/>
  <c r="L235" i="70" s="1"/>
  <c r="J235" i="70" a="1"/>
  <c r="J235" i="70" s="1"/>
  <c r="F235" i="70" a="1"/>
  <c r="F235" i="70" s="1"/>
  <c r="D235" i="70" a="1"/>
  <c r="D235" i="70" s="1"/>
  <c r="E235" i="70" s="1"/>
  <c r="B235" i="70" a="1"/>
  <c r="B235" i="70" s="1"/>
  <c r="A235" i="70" a="1"/>
  <c r="A235" i="70" s="1"/>
  <c r="K234" i="70" a="1"/>
  <c r="K234" i="70" s="1"/>
  <c r="L234" i="70" s="1"/>
  <c r="J234" i="70" a="1"/>
  <c r="J234" i="70" s="1"/>
  <c r="F234" i="70" a="1"/>
  <c r="F234" i="70" s="1"/>
  <c r="D234" i="70" a="1"/>
  <c r="D234" i="70" s="1"/>
  <c r="E234" i="70" s="1"/>
  <c r="B234" i="70" a="1"/>
  <c r="B234" i="70" s="1"/>
  <c r="A234" i="70" a="1"/>
  <c r="A234" i="70" s="1"/>
  <c r="K233" i="70" a="1"/>
  <c r="K233" i="70" s="1"/>
  <c r="L233" i="70" s="1"/>
  <c r="J233" i="70" a="1"/>
  <c r="J233" i="70" s="1"/>
  <c r="F233" i="70" a="1"/>
  <c r="F233" i="70" s="1"/>
  <c r="D233" i="70" a="1"/>
  <c r="D233" i="70" s="1"/>
  <c r="E233" i="70" s="1"/>
  <c r="B233" i="70" a="1"/>
  <c r="B233" i="70" s="1"/>
  <c r="A233" i="70" a="1"/>
  <c r="A233" i="70" s="1"/>
  <c r="K232" i="70" a="1"/>
  <c r="K232" i="70" s="1"/>
  <c r="L232" i="70" s="1"/>
  <c r="J232" i="70" a="1"/>
  <c r="J232" i="70" s="1"/>
  <c r="F232" i="70" a="1"/>
  <c r="F232" i="70" s="1"/>
  <c r="D232" i="70" a="1"/>
  <c r="D232" i="70" s="1"/>
  <c r="E232" i="70" s="1"/>
  <c r="B232" i="70" a="1"/>
  <c r="B232" i="70" s="1"/>
  <c r="A232" i="70" a="1"/>
  <c r="A232" i="70" s="1"/>
  <c r="K231" i="70" a="1"/>
  <c r="K231" i="70" s="1"/>
  <c r="L231" i="70" s="1"/>
  <c r="J231" i="70" a="1"/>
  <c r="J231" i="70" s="1"/>
  <c r="F231" i="70" a="1"/>
  <c r="F231" i="70" s="1"/>
  <c r="D231" i="70" a="1"/>
  <c r="D231" i="70" s="1"/>
  <c r="E231" i="70" s="1"/>
  <c r="B231" i="70" a="1"/>
  <c r="B231" i="70" s="1"/>
  <c r="A231" i="70" a="1"/>
  <c r="A231" i="70" s="1"/>
  <c r="K230" i="70" a="1"/>
  <c r="K230" i="70" s="1"/>
  <c r="L230" i="70" s="1"/>
  <c r="J230" i="70" a="1"/>
  <c r="J230" i="70" s="1"/>
  <c r="F230" i="70" a="1"/>
  <c r="F230" i="70" s="1"/>
  <c r="D230" i="70" a="1"/>
  <c r="D230" i="70" s="1"/>
  <c r="E230" i="70" s="1"/>
  <c r="B230" i="70" a="1"/>
  <c r="B230" i="70" s="1"/>
  <c r="A230" i="70" a="1"/>
  <c r="A230" i="70" s="1"/>
  <c r="K229" i="70" a="1"/>
  <c r="K229" i="70" s="1"/>
  <c r="L229" i="70" s="1"/>
  <c r="J229" i="70" a="1"/>
  <c r="J229" i="70" s="1"/>
  <c r="F229" i="70" a="1"/>
  <c r="F229" i="70" s="1"/>
  <c r="D229" i="70" a="1"/>
  <c r="D229" i="70" s="1"/>
  <c r="E229" i="70" s="1"/>
  <c r="B229" i="70" a="1"/>
  <c r="B229" i="70" s="1"/>
  <c r="A229" i="70" a="1"/>
  <c r="A229" i="70" s="1"/>
  <c r="K228" i="70" a="1"/>
  <c r="K228" i="70" s="1"/>
  <c r="L228" i="70" s="1"/>
  <c r="J228" i="70" a="1"/>
  <c r="J228" i="70" s="1"/>
  <c r="F228" i="70" a="1"/>
  <c r="F228" i="70" s="1"/>
  <c r="D228" i="70" a="1"/>
  <c r="D228" i="70" s="1"/>
  <c r="E228" i="70" s="1"/>
  <c r="B228" i="70" a="1"/>
  <c r="B228" i="70" s="1"/>
  <c r="A228" i="70" a="1"/>
  <c r="A228" i="70" s="1"/>
  <c r="K227" i="70" a="1"/>
  <c r="K227" i="70" s="1"/>
  <c r="L227" i="70" s="1"/>
  <c r="J227" i="70" a="1"/>
  <c r="J227" i="70" s="1"/>
  <c r="F227" i="70" a="1"/>
  <c r="F227" i="70" s="1"/>
  <c r="D227" i="70" a="1"/>
  <c r="D227" i="70" s="1"/>
  <c r="E227" i="70" s="1"/>
  <c r="B227" i="70" a="1"/>
  <c r="B227" i="70" s="1"/>
  <c r="A227" i="70" a="1"/>
  <c r="A227" i="70" s="1"/>
  <c r="K226" i="70" a="1"/>
  <c r="K226" i="70" s="1"/>
  <c r="L226" i="70" s="1"/>
  <c r="J226" i="70" a="1"/>
  <c r="J226" i="70" s="1"/>
  <c r="F226" i="70" a="1"/>
  <c r="F226" i="70" s="1"/>
  <c r="D226" i="70" a="1"/>
  <c r="D226" i="70" s="1"/>
  <c r="E226" i="70" s="1"/>
  <c r="B226" i="70" a="1"/>
  <c r="B226" i="70" s="1"/>
  <c r="A226" i="70" a="1"/>
  <c r="A226" i="70" s="1"/>
  <c r="K225" i="70" a="1"/>
  <c r="K225" i="70" s="1"/>
  <c r="L225" i="70" s="1"/>
  <c r="J225" i="70" a="1"/>
  <c r="J225" i="70" s="1"/>
  <c r="F225" i="70" a="1"/>
  <c r="F225" i="70" s="1"/>
  <c r="D225" i="70" a="1"/>
  <c r="D225" i="70" s="1"/>
  <c r="E225" i="70" s="1"/>
  <c r="B225" i="70" a="1"/>
  <c r="B225" i="70" s="1"/>
  <c r="A225" i="70" a="1"/>
  <c r="A225" i="70" s="1"/>
  <c r="K224" i="70" a="1"/>
  <c r="K224" i="70" s="1"/>
  <c r="L224" i="70" s="1"/>
  <c r="J224" i="70" a="1"/>
  <c r="J224" i="70" s="1"/>
  <c r="F224" i="70" a="1"/>
  <c r="F224" i="70" s="1"/>
  <c r="D224" i="70" a="1"/>
  <c r="D224" i="70" s="1"/>
  <c r="E224" i="70" s="1"/>
  <c r="B224" i="70" a="1"/>
  <c r="B224" i="70" s="1"/>
  <c r="A224" i="70" a="1"/>
  <c r="A224" i="70" s="1"/>
  <c r="K223" i="70" a="1"/>
  <c r="K223" i="70" s="1"/>
  <c r="L223" i="70" s="1"/>
  <c r="J223" i="70" a="1"/>
  <c r="J223" i="70" s="1"/>
  <c r="F223" i="70" a="1"/>
  <c r="F223" i="70" s="1"/>
  <c r="D223" i="70" a="1"/>
  <c r="D223" i="70" s="1"/>
  <c r="E223" i="70" s="1"/>
  <c r="B223" i="70" a="1"/>
  <c r="B223" i="70" s="1"/>
  <c r="A223" i="70" a="1"/>
  <c r="A223" i="70" s="1"/>
  <c r="K222" i="70" a="1"/>
  <c r="K222" i="70" s="1"/>
  <c r="L222" i="70" s="1"/>
  <c r="J222" i="70" a="1"/>
  <c r="J222" i="70" s="1"/>
  <c r="F222" i="70" a="1"/>
  <c r="F222" i="70" s="1"/>
  <c r="D222" i="70" a="1"/>
  <c r="D222" i="70" s="1"/>
  <c r="E222" i="70" s="1"/>
  <c r="B222" i="70" a="1"/>
  <c r="B222" i="70" s="1"/>
  <c r="A222" i="70" a="1"/>
  <c r="A222" i="70" s="1"/>
  <c r="K221" i="70" a="1"/>
  <c r="K221" i="70" s="1"/>
  <c r="L221" i="70" s="1"/>
  <c r="J221" i="70" a="1"/>
  <c r="J221" i="70" s="1"/>
  <c r="F221" i="70" a="1"/>
  <c r="F221" i="70" s="1"/>
  <c r="D221" i="70" a="1"/>
  <c r="D221" i="70" s="1"/>
  <c r="E221" i="70" s="1"/>
  <c r="B221" i="70" a="1"/>
  <c r="B221" i="70" s="1"/>
  <c r="A221" i="70" a="1"/>
  <c r="A221" i="70" s="1"/>
  <c r="K220" i="70" a="1"/>
  <c r="K220" i="70" s="1"/>
  <c r="L220" i="70" s="1"/>
  <c r="J220" i="70" a="1"/>
  <c r="J220" i="70" s="1"/>
  <c r="F220" i="70" a="1"/>
  <c r="F220" i="70" s="1"/>
  <c r="D220" i="70" a="1"/>
  <c r="D220" i="70" s="1"/>
  <c r="E220" i="70" s="1"/>
  <c r="B220" i="70" a="1"/>
  <c r="B220" i="70" s="1"/>
  <c r="A220" i="70" a="1"/>
  <c r="A220" i="70" s="1"/>
  <c r="K219" i="70" a="1"/>
  <c r="K219" i="70" s="1"/>
  <c r="L219" i="70" s="1"/>
  <c r="J219" i="70" a="1"/>
  <c r="J219" i="70" s="1"/>
  <c r="F219" i="70" a="1"/>
  <c r="F219" i="70" s="1"/>
  <c r="D219" i="70" a="1"/>
  <c r="D219" i="70" s="1"/>
  <c r="E219" i="70" s="1"/>
  <c r="B219" i="70" a="1"/>
  <c r="B219" i="70" s="1"/>
  <c r="A219" i="70" a="1"/>
  <c r="A219" i="70" s="1"/>
  <c r="K218" i="70" a="1"/>
  <c r="K218" i="70" s="1"/>
  <c r="J218" i="70" a="1"/>
  <c r="J218" i="70" s="1"/>
  <c r="F218" i="70" a="1"/>
  <c r="F218" i="70" s="1"/>
  <c r="D218" i="70" a="1"/>
  <c r="D218" i="70" s="1"/>
  <c r="E218" i="70" s="1"/>
  <c r="B218" i="70" a="1"/>
  <c r="B218" i="70" s="1"/>
  <c r="A218" i="70" a="1"/>
  <c r="A218" i="70" s="1"/>
  <c r="K217" i="70" a="1"/>
  <c r="K217" i="70" s="1"/>
  <c r="L217" i="70" s="1"/>
  <c r="J217" i="70" a="1"/>
  <c r="J217" i="70" s="1"/>
  <c r="F217" i="70" a="1"/>
  <c r="F217" i="70" s="1"/>
  <c r="D217" i="70" a="1"/>
  <c r="D217" i="70" s="1"/>
  <c r="E217" i="70" s="1"/>
  <c r="B217" i="70" a="1"/>
  <c r="B217" i="70" s="1"/>
  <c r="A217" i="70" a="1"/>
  <c r="A217" i="70" s="1"/>
  <c r="K216" i="70" a="1"/>
  <c r="K216" i="70" s="1"/>
  <c r="L216" i="70" s="1"/>
  <c r="J216" i="70" a="1"/>
  <c r="J216" i="70" s="1"/>
  <c r="F216" i="70" a="1"/>
  <c r="F216" i="70" s="1"/>
  <c r="D216" i="70" a="1"/>
  <c r="D216" i="70" s="1"/>
  <c r="E216" i="70" s="1"/>
  <c r="B216" i="70" a="1"/>
  <c r="B216" i="70" s="1"/>
  <c r="A216" i="70" a="1"/>
  <c r="A216" i="70" s="1"/>
  <c r="K215" i="70" a="1"/>
  <c r="K215" i="70" s="1"/>
  <c r="L215" i="70" s="1"/>
  <c r="J215" i="70" a="1"/>
  <c r="J215" i="70" s="1"/>
  <c r="F215" i="70" a="1"/>
  <c r="F215" i="70" s="1"/>
  <c r="D215" i="70" a="1"/>
  <c r="D215" i="70" s="1"/>
  <c r="E215" i="70" s="1"/>
  <c r="B215" i="70" a="1"/>
  <c r="B215" i="70" s="1"/>
  <c r="A215" i="70" a="1"/>
  <c r="A215" i="70" s="1"/>
  <c r="K214" i="70" a="1"/>
  <c r="K214" i="70" s="1"/>
  <c r="J214" i="70" a="1"/>
  <c r="J214" i="70" s="1"/>
  <c r="F214" i="70" a="1"/>
  <c r="F214" i="70" s="1"/>
  <c r="D214" i="70" a="1"/>
  <c r="D214" i="70" s="1"/>
  <c r="E214" i="70" s="1"/>
  <c r="B214" i="70" a="1"/>
  <c r="B214" i="70" s="1"/>
  <c r="A214" i="70" a="1"/>
  <c r="A214" i="70" s="1"/>
  <c r="K213" i="70" a="1"/>
  <c r="K213" i="70" s="1"/>
  <c r="L213" i="70" s="1"/>
  <c r="J213" i="70" a="1"/>
  <c r="J213" i="70" s="1"/>
  <c r="F213" i="70" a="1"/>
  <c r="F213" i="70" s="1"/>
  <c r="D213" i="70" a="1"/>
  <c r="D213" i="70" s="1"/>
  <c r="E213" i="70" s="1"/>
  <c r="B213" i="70" a="1"/>
  <c r="B213" i="70" s="1"/>
  <c r="A213" i="70" a="1"/>
  <c r="A213" i="70" s="1"/>
  <c r="K212" i="70" a="1"/>
  <c r="K212" i="70" s="1"/>
  <c r="L212" i="70" s="1"/>
  <c r="J212" i="70" a="1"/>
  <c r="J212" i="70" s="1"/>
  <c r="F212" i="70" a="1"/>
  <c r="F212" i="70" s="1"/>
  <c r="D212" i="70" a="1"/>
  <c r="D212" i="70" s="1"/>
  <c r="E212" i="70" s="1"/>
  <c r="B212" i="70" a="1"/>
  <c r="B212" i="70" s="1"/>
  <c r="A212" i="70" a="1"/>
  <c r="A212" i="70" s="1"/>
  <c r="K211" i="70" a="1"/>
  <c r="K211" i="70" s="1"/>
  <c r="L211" i="70" s="1"/>
  <c r="J211" i="70" a="1"/>
  <c r="J211" i="70" s="1"/>
  <c r="F211" i="70" a="1"/>
  <c r="F211" i="70" s="1"/>
  <c r="D211" i="70" a="1"/>
  <c r="D211" i="70" s="1"/>
  <c r="E211" i="70" s="1"/>
  <c r="B211" i="70" a="1"/>
  <c r="B211" i="70" s="1"/>
  <c r="A211" i="70" a="1"/>
  <c r="A211" i="70" s="1"/>
  <c r="K210" i="70" a="1"/>
  <c r="K210" i="70" s="1"/>
  <c r="J210" i="70" a="1"/>
  <c r="J210" i="70" s="1"/>
  <c r="F210" i="70" a="1"/>
  <c r="F210" i="70" s="1"/>
  <c r="D210" i="70" a="1"/>
  <c r="D210" i="70" s="1"/>
  <c r="E210" i="70" s="1"/>
  <c r="B210" i="70" a="1"/>
  <c r="B210" i="70" s="1"/>
  <c r="A210" i="70" a="1"/>
  <c r="A210" i="70" s="1"/>
  <c r="K209" i="70" a="1"/>
  <c r="K209" i="70" s="1"/>
  <c r="L209" i="70" s="1"/>
  <c r="J209" i="70" a="1"/>
  <c r="J209" i="70" s="1"/>
  <c r="F209" i="70" a="1"/>
  <c r="F209" i="70" s="1"/>
  <c r="D209" i="70" a="1"/>
  <c r="D209" i="70" s="1"/>
  <c r="E209" i="70" s="1"/>
  <c r="B209" i="70" a="1"/>
  <c r="B209" i="70" s="1"/>
  <c r="A209" i="70" a="1"/>
  <c r="A209" i="70" s="1"/>
  <c r="K208" i="70" a="1"/>
  <c r="K208" i="70" s="1"/>
  <c r="L208" i="70" s="1"/>
  <c r="J208" i="70" a="1"/>
  <c r="J208" i="70" s="1"/>
  <c r="F208" i="70" a="1"/>
  <c r="F208" i="70" s="1"/>
  <c r="D208" i="70" a="1"/>
  <c r="D208" i="70" s="1"/>
  <c r="E208" i="70" s="1"/>
  <c r="B208" i="70" a="1"/>
  <c r="B208" i="70" s="1"/>
  <c r="A208" i="70" a="1"/>
  <c r="A208" i="70" s="1"/>
  <c r="K207" i="70" a="1"/>
  <c r="K207" i="70" s="1"/>
  <c r="L207" i="70" s="1"/>
  <c r="J207" i="70" a="1"/>
  <c r="J207" i="70" s="1"/>
  <c r="F207" i="70" a="1"/>
  <c r="F207" i="70" s="1"/>
  <c r="D207" i="70" a="1"/>
  <c r="D207" i="70" s="1"/>
  <c r="E207" i="70" s="1"/>
  <c r="B207" i="70" a="1"/>
  <c r="B207" i="70" s="1"/>
  <c r="A207" i="70" a="1"/>
  <c r="A207" i="70" s="1"/>
  <c r="K206" i="70" a="1"/>
  <c r="K206" i="70" s="1"/>
  <c r="L206" i="70" s="1"/>
  <c r="J206" i="70" a="1"/>
  <c r="J206" i="70" s="1"/>
  <c r="F206" i="70" a="1"/>
  <c r="F206" i="70" s="1"/>
  <c r="D206" i="70" a="1"/>
  <c r="D206" i="70" s="1"/>
  <c r="E206" i="70" s="1"/>
  <c r="B206" i="70" a="1"/>
  <c r="B206" i="70" s="1"/>
  <c r="A206" i="70" a="1"/>
  <c r="A206" i="70" s="1"/>
  <c r="K205" i="70" a="1"/>
  <c r="K205" i="70" s="1"/>
  <c r="L205" i="70" s="1"/>
  <c r="J205" i="70" a="1"/>
  <c r="J205" i="70" s="1"/>
  <c r="F205" i="70" a="1"/>
  <c r="F205" i="70" s="1"/>
  <c r="D205" i="70" a="1"/>
  <c r="D205" i="70" s="1"/>
  <c r="E205" i="70" s="1"/>
  <c r="B205" i="70" a="1"/>
  <c r="B205" i="70" s="1"/>
  <c r="A205" i="70" a="1"/>
  <c r="A205" i="70" s="1"/>
  <c r="K204" i="70" a="1"/>
  <c r="K204" i="70" s="1"/>
  <c r="L204" i="70" s="1"/>
  <c r="J204" i="70" a="1"/>
  <c r="J204" i="70" s="1"/>
  <c r="F204" i="70" a="1"/>
  <c r="F204" i="70" s="1"/>
  <c r="D204" i="70" a="1"/>
  <c r="D204" i="70" s="1"/>
  <c r="E204" i="70" s="1"/>
  <c r="B204" i="70" a="1"/>
  <c r="B204" i="70" s="1"/>
  <c r="A204" i="70" a="1"/>
  <c r="A204" i="70" s="1"/>
  <c r="K203" i="70" a="1"/>
  <c r="K203" i="70" s="1"/>
  <c r="L203" i="70" s="1"/>
  <c r="J203" i="70" a="1"/>
  <c r="J203" i="70" s="1"/>
  <c r="F203" i="70" a="1"/>
  <c r="F203" i="70" s="1"/>
  <c r="D203" i="70" a="1"/>
  <c r="D203" i="70" s="1"/>
  <c r="E203" i="70" s="1"/>
  <c r="B203" i="70" a="1"/>
  <c r="B203" i="70" s="1"/>
  <c r="A203" i="70" a="1"/>
  <c r="A203" i="70" s="1"/>
  <c r="K202" i="70" a="1"/>
  <c r="K202" i="70" s="1"/>
  <c r="L202" i="70" s="1"/>
  <c r="J202" i="70" a="1"/>
  <c r="J202" i="70" s="1"/>
  <c r="F202" i="70" a="1"/>
  <c r="F202" i="70" s="1"/>
  <c r="D202" i="70" a="1"/>
  <c r="D202" i="70" s="1"/>
  <c r="E202" i="70" s="1"/>
  <c r="B202" i="70" a="1"/>
  <c r="B202" i="70" s="1"/>
  <c r="A202" i="70" a="1"/>
  <c r="A202" i="70" s="1"/>
  <c r="K201" i="70" a="1"/>
  <c r="K201" i="70" s="1"/>
  <c r="L201" i="70" s="1"/>
  <c r="J201" i="70" a="1"/>
  <c r="J201" i="70" s="1"/>
  <c r="F201" i="70" a="1"/>
  <c r="F201" i="70" s="1"/>
  <c r="D201" i="70" a="1"/>
  <c r="D201" i="70" s="1"/>
  <c r="E201" i="70" s="1"/>
  <c r="B201" i="70" a="1"/>
  <c r="B201" i="70" s="1"/>
  <c r="A201" i="70" a="1"/>
  <c r="A201" i="70" s="1"/>
  <c r="K200" i="70" a="1"/>
  <c r="K200" i="70" s="1"/>
  <c r="L200" i="70" s="1"/>
  <c r="J200" i="70" a="1"/>
  <c r="J200" i="70" s="1"/>
  <c r="F200" i="70" a="1"/>
  <c r="F200" i="70" s="1"/>
  <c r="D200" i="70" a="1"/>
  <c r="D200" i="70" s="1"/>
  <c r="E200" i="70" s="1"/>
  <c r="B200" i="70" a="1"/>
  <c r="B200" i="70" s="1"/>
  <c r="A200" i="70" a="1"/>
  <c r="A200" i="70" s="1"/>
  <c r="K199" i="70" a="1"/>
  <c r="K199" i="70" s="1"/>
  <c r="L199" i="70" s="1"/>
  <c r="J199" i="70" a="1"/>
  <c r="J199" i="70" s="1"/>
  <c r="F199" i="70" a="1"/>
  <c r="F199" i="70" s="1"/>
  <c r="D199" i="70" a="1"/>
  <c r="D199" i="70" s="1"/>
  <c r="E199" i="70" s="1"/>
  <c r="B199" i="70" a="1"/>
  <c r="B199" i="70" s="1"/>
  <c r="A199" i="70" a="1"/>
  <c r="A199" i="70" s="1"/>
  <c r="K198" i="70" a="1"/>
  <c r="K198" i="70" s="1"/>
  <c r="L198" i="70" s="1"/>
  <c r="J198" i="70" a="1"/>
  <c r="J198" i="70" s="1"/>
  <c r="F198" i="70" a="1"/>
  <c r="F198" i="70" s="1"/>
  <c r="D198" i="70" a="1"/>
  <c r="D198" i="70" s="1"/>
  <c r="E198" i="70" s="1"/>
  <c r="B198" i="70" a="1"/>
  <c r="B198" i="70" s="1"/>
  <c r="A198" i="70" a="1"/>
  <c r="A198" i="70" s="1"/>
  <c r="K197" i="70" a="1"/>
  <c r="K197" i="70" s="1"/>
  <c r="L197" i="70" s="1"/>
  <c r="J197" i="70" a="1"/>
  <c r="J197" i="70" s="1"/>
  <c r="F197" i="70" a="1"/>
  <c r="F197" i="70" s="1"/>
  <c r="D197" i="70" a="1"/>
  <c r="D197" i="70" s="1"/>
  <c r="E197" i="70" s="1"/>
  <c r="B197" i="70" a="1"/>
  <c r="B197" i="70" s="1"/>
  <c r="A197" i="70" a="1"/>
  <c r="A197" i="70" s="1"/>
  <c r="K196" i="70" a="1"/>
  <c r="K196" i="70" s="1"/>
  <c r="L196" i="70" s="1"/>
  <c r="J196" i="70" a="1"/>
  <c r="J196" i="70" s="1"/>
  <c r="F196" i="70" a="1"/>
  <c r="F196" i="70" s="1"/>
  <c r="D196" i="70" a="1"/>
  <c r="D196" i="70" s="1"/>
  <c r="E196" i="70" s="1"/>
  <c r="B196" i="70" a="1"/>
  <c r="B196" i="70" s="1"/>
  <c r="A196" i="70" a="1"/>
  <c r="A196" i="70" s="1"/>
  <c r="K195" i="70" a="1"/>
  <c r="K195" i="70" s="1"/>
  <c r="L195" i="70" s="1"/>
  <c r="J195" i="70" a="1"/>
  <c r="J195" i="70" s="1"/>
  <c r="F195" i="70" a="1"/>
  <c r="F195" i="70" s="1"/>
  <c r="D195" i="70" a="1"/>
  <c r="D195" i="70" s="1"/>
  <c r="E195" i="70" s="1"/>
  <c r="B195" i="70" a="1"/>
  <c r="B195" i="70" s="1"/>
  <c r="A195" i="70" a="1"/>
  <c r="A195" i="70" s="1"/>
  <c r="K194" i="70" a="1"/>
  <c r="K194" i="70" s="1"/>
  <c r="L194" i="70" s="1"/>
  <c r="J194" i="70" a="1"/>
  <c r="J194" i="70" s="1"/>
  <c r="F194" i="70" a="1"/>
  <c r="F194" i="70" s="1"/>
  <c r="D194" i="70" a="1"/>
  <c r="D194" i="70" s="1"/>
  <c r="E194" i="70" s="1"/>
  <c r="B194" i="70" a="1"/>
  <c r="B194" i="70" s="1"/>
  <c r="A194" i="70" a="1"/>
  <c r="A194" i="70" s="1"/>
  <c r="K193" i="70" a="1"/>
  <c r="K193" i="70" s="1"/>
  <c r="L193" i="70" s="1"/>
  <c r="J193" i="70" a="1"/>
  <c r="J193" i="70" s="1"/>
  <c r="F193" i="70" a="1"/>
  <c r="F193" i="70" s="1"/>
  <c r="D193" i="70" a="1"/>
  <c r="D193" i="70" s="1"/>
  <c r="E193" i="70" s="1"/>
  <c r="B193" i="70" a="1"/>
  <c r="B193" i="70" s="1"/>
  <c r="A193" i="70" a="1"/>
  <c r="A193" i="70" s="1"/>
  <c r="K192" i="70" a="1"/>
  <c r="K192" i="70" s="1"/>
  <c r="L192" i="70" s="1"/>
  <c r="J192" i="70" a="1"/>
  <c r="J192" i="70" s="1"/>
  <c r="F192" i="70" a="1"/>
  <c r="F192" i="70" s="1"/>
  <c r="D192" i="70" a="1"/>
  <c r="D192" i="70" s="1"/>
  <c r="E192" i="70" s="1"/>
  <c r="B192" i="70" a="1"/>
  <c r="B192" i="70" s="1"/>
  <c r="A192" i="70" a="1"/>
  <c r="A192" i="70" s="1"/>
  <c r="K191" i="70" a="1"/>
  <c r="K191" i="70" s="1"/>
  <c r="L191" i="70" s="1"/>
  <c r="J191" i="70" a="1"/>
  <c r="J191" i="70" s="1"/>
  <c r="F191" i="70" a="1"/>
  <c r="F191" i="70" s="1"/>
  <c r="D191" i="70" a="1"/>
  <c r="D191" i="70" s="1"/>
  <c r="E191" i="70" s="1"/>
  <c r="B191" i="70" a="1"/>
  <c r="B191" i="70" s="1"/>
  <c r="A191" i="70" a="1"/>
  <c r="A191" i="70" s="1"/>
  <c r="K190" i="70" a="1"/>
  <c r="K190" i="70" s="1"/>
  <c r="L190" i="70" s="1"/>
  <c r="J190" i="70" a="1"/>
  <c r="J190" i="70" s="1"/>
  <c r="F190" i="70" a="1"/>
  <c r="F190" i="70" s="1"/>
  <c r="D190" i="70" a="1"/>
  <c r="D190" i="70" s="1"/>
  <c r="E190" i="70" s="1"/>
  <c r="B190" i="70" a="1"/>
  <c r="B190" i="70" s="1"/>
  <c r="A190" i="70" a="1"/>
  <c r="A190" i="70" s="1"/>
  <c r="K189" i="70" a="1"/>
  <c r="K189" i="70" s="1"/>
  <c r="L189" i="70" s="1"/>
  <c r="J189" i="70" a="1"/>
  <c r="J189" i="70" s="1"/>
  <c r="F189" i="70" a="1"/>
  <c r="F189" i="70" s="1"/>
  <c r="D189" i="70" a="1"/>
  <c r="D189" i="70" s="1"/>
  <c r="E189" i="70" s="1"/>
  <c r="B189" i="70" a="1"/>
  <c r="B189" i="70" s="1"/>
  <c r="A189" i="70" a="1"/>
  <c r="A189" i="70" s="1"/>
  <c r="K188" i="70" a="1"/>
  <c r="K188" i="70" s="1"/>
  <c r="L188" i="70" s="1"/>
  <c r="J188" i="70" a="1"/>
  <c r="J188" i="70" s="1"/>
  <c r="F188" i="70" a="1"/>
  <c r="F188" i="70" s="1"/>
  <c r="D188" i="70" a="1"/>
  <c r="D188" i="70" s="1"/>
  <c r="E188" i="70" s="1"/>
  <c r="B188" i="70" a="1"/>
  <c r="B188" i="70" s="1"/>
  <c r="A188" i="70" a="1"/>
  <c r="A188" i="70" s="1"/>
  <c r="K187" i="70" a="1"/>
  <c r="K187" i="70" s="1"/>
  <c r="L187" i="70" s="1"/>
  <c r="J187" i="70" a="1"/>
  <c r="J187" i="70" s="1"/>
  <c r="F187" i="70" a="1"/>
  <c r="F187" i="70" s="1"/>
  <c r="D187" i="70" a="1"/>
  <c r="D187" i="70" s="1"/>
  <c r="E187" i="70" s="1"/>
  <c r="B187" i="70" a="1"/>
  <c r="B187" i="70" s="1"/>
  <c r="A187" i="70" a="1"/>
  <c r="A187" i="70" s="1"/>
  <c r="K186" i="70" a="1"/>
  <c r="K186" i="70" s="1"/>
  <c r="L186" i="70" s="1"/>
  <c r="J186" i="70" a="1"/>
  <c r="J186" i="70" s="1"/>
  <c r="F186" i="70" a="1"/>
  <c r="F186" i="70" s="1"/>
  <c r="D186" i="70" a="1"/>
  <c r="D186" i="70" s="1"/>
  <c r="E186" i="70" s="1"/>
  <c r="B186" i="70" a="1"/>
  <c r="B186" i="70" s="1"/>
  <c r="A186" i="70" a="1"/>
  <c r="A186" i="70" s="1"/>
  <c r="K185" i="70" a="1"/>
  <c r="K185" i="70" s="1"/>
  <c r="L185" i="70" s="1"/>
  <c r="J185" i="70" a="1"/>
  <c r="J185" i="70" s="1"/>
  <c r="F185" i="70" a="1"/>
  <c r="F185" i="70" s="1"/>
  <c r="D185" i="70" a="1"/>
  <c r="D185" i="70" s="1"/>
  <c r="E185" i="70" s="1"/>
  <c r="B185" i="70" a="1"/>
  <c r="B185" i="70" s="1"/>
  <c r="A185" i="70" a="1"/>
  <c r="A185" i="70" s="1"/>
  <c r="K184" i="70" a="1"/>
  <c r="K184" i="70" s="1"/>
  <c r="L184" i="70" s="1"/>
  <c r="J184" i="70" a="1"/>
  <c r="J184" i="70" s="1"/>
  <c r="F184" i="70" a="1"/>
  <c r="F184" i="70" s="1"/>
  <c r="D184" i="70" a="1"/>
  <c r="D184" i="70" s="1"/>
  <c r="E184" i="70" s="1"/>
  <c r="B184" i="70" a="1"/>
  <c r="B184" i="70" s="1"/>
  <c r="A184" i="70" a="1"/>
  <c r="A184" i="70" s="1"/>
  <c r="K183" i="70" a="1"/>
  <c r="K183" i="70" s="1"/>
  <c r="L183" i="70" s="1"/>
  <c r="J183" i="70" a="1"/>
  <c r="J183" i="70" s="1"/>
  <c r="F183" i="70" a="1"/>
  <c r="F183" i="70" s="1"/>
  <c r="D183" i="70" a="1"/>
  <c r="D183" i="70" s="1"/>
  <c r="E183" i="70" s="1"/>
  <c r="B183" i="70" a="1"/>
  <c r="B183" i="70" s="1"/>
  <c r="A183" i="70" a="1"/>
  <c r="A183" i="70" s="1"/>
  <c r="K182" i="70" a="1"/>
  <c r="K182" i="70" s="1"/>
  <c r="L182" i="70" s="1"/>
  <c r="J182" i="70" a="1"/>
  <c r="J182" i="70" s="1"/>
  <c r="F182" i="70" a="1"/>
  <c r="F182" i="70" s="1"/>
  <c r="D182" i="70" a="1"/>
  <c r="D182" i="70" s="1"/>
  <c r="E182" i="70" s="1"/>
  <c r="B182" i="70" a="1"/>
  <c r="B182" i="70" s="1"/>
  <c r="A182" i="70" a="1"/>
  <c r="A182" i="70" s="1"/>
  <c r="K181" i="70" a="1"/>
  <c r="K181" i="70" s="1"/>
  <c r="L181" i="70" s="1"/>
  <c r="J181" i="70" a="1"/>
  <c r="J181" i="70" s="1"/>
  <c r="F181" i="70" a="1"/>
  <c r="F181" i="70" s="1"/>
  <c r="D181" i="70" a="1"/>
  <c r="D181" i="70" s="1"/>
  <c r="E181" i="70" s="1"/>
  <c r="B181" i="70" a="1"/>
  <c r="B181" i="70" s="1"/>
  <c r="A181" i="70" a="1"/>
  <c r="A181" i="70" s="1"/>
  <c r="K180" i="70" a="1"/>
  <c r="K180" i="70" s="1"/>
  <c r="L180" i="70" s="1"/>
  <c r="J180" i="70" a="1"/>
  <c r="J180" i="70" s="1"/>
  <c r="F180" i="70" a="1"/>
  <c r="F180" i="70" s="1"/>
  <c r="D180" i="70" a="1"/>
  <c r="D180" i="70" s="1"/>
  <c r="E180" i="70" s="1"/>
  <c r="B180" i="70" a="1"/>
  <c r="B180" i="70" s="1"/>
  <c r="A180" i="70" a="1"/>
  <c r="A180" i="70" s="1"/>
  <c r="K179" i="70" a="1"/>
  <c r="K179" i="70" s="1"/>
  <c r="L179" i="70" s="1"/>
  <c r="J179" i="70" a="1"/>
  <c r="J179" i="70" s="1"/>
  <c r="F179" i="70" a="1"/>
  <c r="F179" i="70" s="1"/>
  <c r="D179" i="70" a="1"/>
  <c r="D179" i="70" s="1"/>
  <c r="E179" i="70" s="1"/>
  <c r="B179" i="70" a="1"/>
  <c r="B179" i="70" s="1"/>
  <c r="A179" i="70" a="1"/>
  <c r="A179" i="70" s="1"/>
  <c r="K178" i="70" a="1"/>
  <c r="K178" i="70" s="1"/>
  <c r="L178" i="70" s="1"/>
  <c r="J178" i="70" a="1"/>
  <c r="J178" i="70" s="1"/>
  <c r="F178" i="70" a="1"/>
  <c r="F178" i="70" s="1"/>
  <c r="D178" i="70" a="1"/>
  <c r="D178" i="70" s="1"/>
  <c r="E178" i="70" s="1"/>
  <c r="B178" i="70" a="1"/>
  <c r="B178" i="70" s="1"/>
  <c r="A178" i="70" a="1"/>
  <c r="A178" i="70" s="1"/>
  <c r="K177" i="70" a="1"/>
  <c r="K177" i="70" s="1"/>
  <c r="L177" i="70" s="1"/>
  <c r="J177" i="70" a="1"/>
  <c r="J177" i="70" s="1"/>
  <c r="F177" i="70" a="1"/>
  <c r="F177" i="70" s="1"/>
  <c r="D177" i="70" a="1"/>
  <c r="D177" i="70" s="1"/>
  <c r="E177" i="70" s="1"/>
  <c r="B177" i="70" a="1"/>
  <c r="B177" i="70" s="1"/>
  <c r="A177" i="70" a="1"/>
  <c r="A177" i="70" s="1"/>
  <c r="K176" i="70" a="1"/>
  <c r="K176" i="70" s="1"/>
  <c r="L176" i="70" s="1"/>
  <c r="J176" i="70" a="1"/>
  <c r="J176" i="70" s="1"/>
  <c r="F176" i="70" a="1"/>
  <c r="F176" i="70" s="1"/>
  <c r="D176" i="70" a="1"/>
  <c r="D176" i="70" s="1"/>
  <c r="E176" i="70" s="1"/>
  <c r="B176" i="70" a="1"/>
  <c r="B176" i="70" s="1"/>
  <c r="A176" i="70" a="1"/>
  <c r="A176" i="70" s="1"/>
  <c r="K175" i="70" a="1"/>
  <c r="K175" i="70" s="1"/>
  <c r="L175" i="70" s="1"/>
  <c r="J175" i="70" a="1"/>
  <c r="J175" i="70" s="1"/>
  <c r="F175" i="70" a="1"/>
  <c r="F175" i="70" s="1"/>
  <c r="D175" i="70" a="1"/>
  <c r="D175" i="70" s="1"/>
  <c r="E175" i="70" s="1"/>
  <c r="B175" i="70" a="1"/>
  <c r="B175" i="70" s="1"/>
  <c r="A175" i="70" a="1"/>
  <c r="A175" i="70" s="1"/>
  <c r="K174" i="70" a="1"/>
  <c r="K174" i="70" s="1"/>
  <c r="L174" i="70" s="1"/>
  <c r="J174" i="70" a="1"/>
  <c r="J174" i="70" s="1"/>
  <c r="F174" i="70" a="1"/>
  <c r="F174" i="70" s="1"/>
  <c r="D174" i="70" a="1"/>
  <c r="D174" i="70" s="1"/>
  <c r="E174" i="70" s="1"/>
  <c r="B174" i="70" a="1"/>
  <c r="B174" i="70" s="1"/>
  <c r="A174" i="70" a="1"/>
  <c r="A174" i="70" s="1"/>
  <c r="K173" i="70" a="1"/>
  <c r="K173" i="70" s="1"/>
  <c r="L173" i="70" s="1"/>
  <c r="J173" i="70" a="1"/>
  <c r="J173" i="70" s="1"/>
  <c r="F173" i="70" a="1"/>
  <c r="F173" i="70" s="1"/>
  <c r="D173" i="70" a="1"/>
  <c r="D173" i="70" s="1"/>
  <c r="E173" i="70" s="1"/>
  <c r="B173" i="70" a="1"/>
  <c r="B173" i="70" s="1"/>
  <c r="A173" i="70" a="1"/>
  <c r="A173" i="70" s="1"/>
  <c r="K172" i="70" a="1"/>
  <c r="K172" i="70" s="1"/>
  <c r="L172" i="70" s="1"/>
  <c r="J172" i="70" a="1"/>
  <c r="J172" i="70" s="1"/>
  <c r="F172" i="70" a="1"/>
  <c r="F172" i="70" s="1"/>
  <c r="D172" i="70" a="1"/>
  <c r="D172" i="70" s="1"/>
  <c r="E172" i="70" s="1"/>
  <c r="B172" i="70" a="1"/>
  <c r="B172" i="70" s="1"/>
  <c r="A172" i="70" a="1"/>
  <c r="A172" i="70" s="1"/>
  <c r="K171" i="70" a="1"/>
  <c r="K171" i="70" s="1"/>
  <c r="L171" i="70" s="1"/>
  <c r="J171" i="70" a="1"/>
  <c r="J171" i="70" s="1"/>
  <c r="F171" i="70" a="1"/>
  <c r="F171" i="70" s="1"/>
  <c r="D171" i="70" a="1"/>
  <c r="D171" i="70" s="1"/>
  <c r="E171" i="70" s="1"/>
  <c r="B171" i="70" a="1"/>
  <c r="B171" i="70" s="1"/>
  <c r="A171" i="70" a="1"/>
  <c r="A171" i="70" s="1"/>
  <c r="K170" i="70" a="1"/>
  <c r="K170" i="70" s="1"/>
  <c r="L170" i="70" s="1"/>
  <c r="J170" i="70" a="1"/>
  <c r="J170" i="70" s="1"/>
  <c r="F170" i="70" a="1"/>
  <c r="F170" i="70" s="1"/>
  <c r="D170" i="70" a="1"/>
  <c r="D170" i="70" s="1"/>
  <c r="E170" i="70" s="1"/>
  <c r="B170" i="70" a="1"/>
  <c r="B170" i="70" s="1"/>
  <c r="A170" i="70" a="1"/>
  <c r="A170" i="70" s="1"/>
  <c r="K169" i="70" a="1"/>
  <c r="K169" i="70" s="1"/>
  <c r="L169" i="70" s="1"/>
  <c r="J169" i="70" a="1"/>
  <c r="J169" i="70" s="1"/>
  <c r="F169" i="70" a="1"/>
  <c r="F169" i="70" s="1"/>
  <c r="D169" i="70" a="1"/>
  <c r="D169" i="70" s="1"/>
  <c r="E169" i="70" s="1"/>
  <c r="B169" i="70" a="1"/>
  <c r="B169" i="70" s="1"/>
  <c r="A169" i="70" a="1"/>
  <c r="A169" i="70" s="1"/>
  <c r="K168" i="70" a="1"/>
  <c r="K168" i="70" s="1"/>
  <c r="L168" i="70" s="1"/>
  <c r="J168" i="70" a="1"/>
  <c r="J168" i="70" s="1"/>
  <c r="F168" i="70" a="1"/>
  <c r="F168" i="70" s="1"/>
  <c r="D168" i="70" a="1"/>
  <c r="D168" i="70" s="1"/>
  <c r="E168" i="70" s="1"/>
  <c r="B168" i="70" a="1"/>
  <c r="B168" i="70" s="1"/>
  <c r="A168" i="70" a="1"/>
  <c r="A168" i="70" s="1"/>
  <c r="K167" i="70" a="1"/>
  <c r="K167" i="70" s="1"/>
  <c r="L167" i="70" s="1"/>
  <c r="J167" i="70" a="1"/>
  <c r="J167" i="70" s="1"/>
  <c r="F167" i="70" a="1"/>
  <c r="F167" i="70" s="1"/>
  <c r="D167" i="70" a="1"/>
  <c r="D167" i="70" s="1"/>
  <c r="E167" i="70" s="1"/>
  <c r="B167" i="70" a="1"/>
  <c r="B167" i="70" s="1"/>
  <c r="A167" i="70" a="1"/>
  <c r="A167" i="70" s="1"/>
  <c r="K166" i="70" a="1"/>
  <c r="K166" i="70" s="1"/>
  <c r="L166" i="70" s="1"/>
  <c r="J166" i="70" a="1"/>
  <c r="J166" i="70" s="1"/>
  <c r="F166" i="70" a="1"/>
  <c r="F166" i="70" s="1"/>
  <c r="D166" i="70" a="1"/>
  <c r="D166" i="70" s="1"/>
  <c r="E166" i="70" s="1"/>
  <c r="B166" i="70" a="1"/>
  <c r="B166" i="70" s="1"/>
  <c r="A166" i="70" a="1"/>
  <c r="A166" i="70" s="1"/>
  <c r="K165" i="70" a="1"/>
  <c r="K165" i="70" s="1"/>
  <c r="L165" i="70" s="1"/>
  <c r="J165" i="70" a="1"/>
  <c r="J165" i="70" s="1"/>
  <c r="F165" i="70" a="1"/>
  <c r="F165" i="70" s="1"/>
  <c r="D165" i="70" a="1"/>
  <c r="D165" i="70" s="1"/>
  <c r="E165" i="70" s="1"/>
  <c r="B165" i="70" a="1"/>
  <c r="B165" i="70" s="1"/>
  <c r="A165" i="70" a="1"/>
  <c r="A165" i="70" s="1"/>
  <c r="K164" i="70" a="1"/>
  <c r="K164" i="70" s="1"/>
  <c r="L164" i="70" s="1"/>
  <c r="J164" i="70" a="1"/>
  <c r="J164" i="70" s="1"/>
  <c r="F164" i="70" a="1"/>
  <c r="F164" i="70" s="1"/>
  <c r="D164" i="70" a="1"/>
  <c r="D164" i="70" s="1"/>
  <c r="E164" i="70" s="1"/>
  <c r="B164" i="70" a="1"/>
  <c r="B164" i="70" s="1"/>
  <c r="A164" i="70" a="1"/>
  <c r="A164" i="70" s="1"/>
  <c r="K163" i="70" a="1"/>
  <c r="K163" i="70" s="1"/>
  <c r="L163" i="70" s="1"/>
  <c r="J163" i="70" a="1"/>
  <c r="J163" i="70" s="1"/>
  <c r="F163" i="70" a="1"/>
  <c r="F163" i="70" s="1"/>
  <c r="D163" i="70" a="1"/>
  <c r="D163" i="70" s="1"/>
  <c r="E163" i="70" s="1"/>
  <c r="B163" i="70" a="1"/>
  <c r="B163" i="70" s="1"/>
  <c r="A163" i="70" a="1"/>
  <c r="A163" i="70" s="1"/>
  <c r="K162" i="70" a="1"/>
  <c r="K162" i="70" s="1"/>
  <c r="L162" i="70" s="1"/>
  <c r="J162" i="70" a="1"/>
  <c r="J162" i="70" s="1"/>
  <c r="F162" i="70" a="1"/>
  <c r="F162" i="70" s="1"/>
  <c r="D162" i="70" a="1"/>
  <c r="D162" i="70" s="1"/>
  <c r="E162" i="70" s="1"/>
  <c r="B162" i="70" a="1"/>
  <c r="B162" i="70" s="1"/>
  <c r="A162" i="70" a="1"/>
  <c r="A162" i="70" s="1"/>
  <c r="K161" i="70" a="1"/>
  <c r="K161" i="70" s="1"/>
  <c r="L161" i="70" s="1"/>
  <c r="J161" i="70" a="1"/>
  <c r="J161" i="70" s="1"/>
  <c r="F161" i="70" a="1"/>
  <c r="F161" i="70" s="1"/>
  <c r="D161" i="70" a="1"/>
  <c r="D161" i="70" s="1"/>
  <c r="E161" i="70" s="1"/>
  <c r="B161" i="70" a="1"/>
  <c r="B161" i="70" s="1"/>
  <c r="A161" i="70" a="1"/>
  <c r="A161" i="70" s="1"/>
  <c r="K160" i="70" a="1"/>
  <c r="K160" i="70" s="1"/>
  <c r="L160" i="70" s="1"/>
  <c r="J160" i="70" a="1"/>
  <c r="J160" i="70" s="1"/>
  <c r="F160" i="70" a="1"/>
  <c r="F160" i="70" s="1"/>
  <c r="D160" i="70" a="1"/>
  <c r="D160" i="70" s="1"/>
  <c r="E160" i="70" s="1"/>
  <c r="B160" i="70" a="1"/>
  <c r="B160" i="70" s="1"/>
  <c r="A160" i="70" a="1"/>
  <c r="A160" i="70" s="1"/>
  <c r="K159" i="70" a="1"/>
  <c r="K159" i="70" s="1"/>
  <c r="L159" i="70" s="1"/>
  <c r="J159" i="70" a="1"/>
  <c r="J159" i="70" s="1"/>
  <c r="F159" i="70" a="1"/>
  <c r="F159" i="70" s="1"/>
  <c r="D159" i="70" a="1"/>
  <c r="D159" i="70" s="1"/>
  <c r="E159" i="70" s="1"/>
  <c r="B159" i="70" a="1"/>
  <c r="B159" i="70" s="1"/>
  <c r="A159" i="70" a="1"/>
  <c r="A159" i="70" s="1"/>
  <c r="K158" i="70" a="1"/>
  <c r="K158" i="70" s="1"/>
  <c r="L158" i="70" s="1"/>
  <c r="J158" i="70" a="1"/>
  <c r="J158" i="70" s="1"/>
  <c r="F158" i="70" a="1"/>
  <c r="F158" i="70" s="1"/>
  <c r="D158" i="70" a="1"/>
  <c r="D158" i="70" s="1"/>
  <c r="E158" i="70" s="1"/>
  <c r="B158" i="70" a="1"/>
  <c r="B158" i="70" s="1"/>
  <c r="A158" i="70" a="1"/>
  <c r="A158" i="70" s="1"/>
  <c r="K157" i="70" a="1"/>
  <c r="K157" i="70" s="1"/>
  <c r="L157" i="70" s="1"/>
  <c r="J157" i="70" a="1"/>
  <c r="J157" i="70" s="1"/>
  <c r="F157" i="70" a="1"/>
  <c r="F157" i="70" s="1"/>
  <c r="D157" i="70" a="1"/>
  <c r="D157" i="70" s="1"/>
  <c r="E157" i="70" s="1"/>
  <c r="B157" i="70" a="1"/>
  <c r="B157" i="70" s="1"/>
  <c r="A157" i="70" a="1"/>
  <c r="A157" i="70" s="1"/>
  <c r="K156" i="70" a="1"/>
  <c r="K156" i="70" s="1"/>
  <c r="L156" i="70" s="1"/>
  <c r="J156" i="70" a="1"/>
  <c r="J156" i="70" s="1"/>
  <c r="F156" i="70" a="1"/>
  <c r="F156" i="70" s="1"/>
  <c r="D156" i="70" a="1"/>
  <c r="D156" i="70" s="1"/>
  <c r="E156" i="70" s="1"/>
  <c r="B156" i="70" a="1"/>
  <c r="B156" i="70" s="1"/>
  <c r="A156" i="70" a="1"/>
  <c r="A156" i="70" s="1"/>
  <c r="K155" i="70" a="1"/>
  <c r="K155" i="70" s="1"/>
  <c r="L155" i="70" s="1"/>
  <c r="J155" i="70" a="1"/>
  <c r="J155" i="70" s="1"/>
  <c r="F155" i="70" a="1"/>
  <c r="F155" i="70" s="1"/>
  <c r="D155" i="70" a="1"/>
  <c r="D155" i="70" s="1"/>
  <c r="E155" i="70" s="1"/>
  <c r="B155" i="70" a="1"/>
  <c r="B155" i="70" s="1"/>
  <c r="A155" i="70" a="1"/>
  <c r="A155" i="70" s="1"/>
  <c r="K154" i="70" a="1"/>
  <c r="K154" i="70" s="1"/>
  <c r="L154" i="70" s="1"/>
  <c r="J154" i="70" a="1"/>
  <c r="J154" i="70" s="1"/>
  <c r="F154" i="70" a="1"/>
  <c r="F154" i="70" s="1"/>
  <c r="D154" i="70" a="1"/>
  <c r="D154" i="70" s="1"/>
  <c r="E154" i="70" s="1"/>
  <c r="B154" i="70" a="1"/>
  <c r="B154" i="70" s="1"/>
  <c r="A154" i="70" a="1"/>
  <c r="A154" i="70" s="1"/>
  <c r="K153" i="70" a="1"/>
  <c r="K153" i="70" s="1"/>
  <c r="L153" i="70" s="1"/>
  <c r="J153" i="70" a="1"/>
  <c r="J153" i="70" s="1"/>
  <c r="F153" i="70" a="1"/>
  <c r="F153" i="70" s="1"/>
  <c r="D153" i="70" a="1"/>
  <c r="D153" i="70" s="1"/>
  <c r="E153" i="70" s="1"/>
  <c r="B153" i="70" a="1"/>
  <c r="B153" i="70" s="1"/>
  <c r="A153" i="70" a="1"/>
  <c r="A153" i="70" s="1"/>
  <c r="K152" i="70" a="1"/>
  <c r="K152" i="70" s="1"/>
  <c r="L152" i="70" s="1"/>
  <c r="J152" i="70" a="1"/>
  <c r="J152" i="70" s="1"/>
  <c r="F152" i="70" a="1"/>
  <c r="F152" i="70" s="1"/>
  <c r="D152" i="70" a="1"/>
  <c r="D152" i="70" s="1"/>
  <c r="E152" i="70" s="1"/>
  <c r="B152" i="70" a="1"/>
  <c r="B152" i="70" s="1"/>
  <c r="A152" i="70" a="1"/>
  <c r="A152" i="70" s="1"/>
  <c r="K151" i="70" a="1"/>
  <c r="K151" i="70" s="1"/>
  <c r="L151" i="70" s="1"/>
  <c r="J151" i="70" a="1"/>
  <c r="J151" i="70" s="1"/>
  <c r="F151" i="70" a="1"/>
  <c r="F151" i="70" s="1"/>
  <c r="D151" i="70" a="1"/>
  <c r="D151" i="70" s="1"/>
  <c r="E151" i="70" s="1"/>
  <c r="B151" i="70" a="1"/>
  <c r="B151" i="70" s="1"/>
  <c r="A151" i="70" a="1"/>
  <c r="A151" i="70" s="1"/>
  <c r="K150" i="70" a="1"/>
  <c r="K150" i="70" s="1"/>
  <c r="L150" i="70" s="1"/>
  <c r="J150" i="70" a="1"/>
  <c r="J150" i="70" s="1"/>
  <c r="F150" i="70" a="1"/>
  <c r="F150" i="70" s="1"/>
  <c r="D150" i="70" a="1"/>
  <c r="D150" i="70" s="1"/>
  <c r="E150" i="70" s="1"/>
  <c r="B150" i="70" a="1"/>
  <c r="B150" i="70" s="1"/>
  <c r="A150" i="70" a="1"/>
  <c r="A150" i="70" s="1"/>
  <c r="K149" i="70" a="1"/>
  <c r="K149" i="70" s="1"/>
  <c r="L149" i="70" s="1"/>
  <c r="J149" i="70" a="1"/>
  <c r="J149" i="70" s="1"/>
  <c r="F149" i="70" a="1"/>
  <c r="F149" i="70" s="1"/>
  <c r="D149" i="70" a="1"/>
  <c r="D149" i="70" s="1"/>
  <c r="E149" i="70" s="1"/>
  <c r="B149" i="70" a="1"/>
  <c r="B149" i="70" s="1"/>
  <c r="A149" i="70" a="1"/>
  <c r="A149" i="70" s="1"/>
  <c r="K148" i="70" a="1"/>
  <c r="K148" i="70" s="1"/>
  <c r="L148" i="70" s="1"/>
  <c r="J148" i="70" a="1"/>
  <c r="J148" i="70" s="1"/>
  <c r="F148" i="70" a="1"/>
  <c r="F148" i="70" s="1"/>
  <c r="D148" i="70" a="1"/>
  <c r="D148" i="70" s="1"/>
  <c r="E148" i="70" s="1"/>
  <c r="B148" i="70" a="1"/>
  <c r="B148" i="70" s="1"/>
  <c r="A148" i="70" a="1"/>
  <c r="A148" i="70" s="1"/>
  <c r="K147" i="70" a="1"/>
  <c r="K147" i="70" s="1"/>
  <c r="L147" i="70" s="1"/>
  <c r="J147" i="70" a="1"/>
  <c r="J147" i="70" s="1"/>
  <c r="F147" i="70" a="1"/>
  <c r="F147" i="70" s="1"/>
  <c r="D147" i="70" a="1"/>
  <c r="D147" i="70" s="1"/>
  <c r="E147" i="70" s="1"/>
  <c r="B147" i="70" a="1"/>
  <c r="B147" i="70" s="1"/>
  <c r="A147" i="70" a="1"/>
  <c r="A147" i="70" s="1"/>
  <c r="K146" i="70" a="1"/>
  <c r="K146" i="70" s="1"/>
  <c r="L146" i="70" s="1"/>
  <c r="J146" i="70" a="1"/>
  <c r="J146" i="70" s="1"/>
  <c r="F146" i="70" a="1"/>
  <c r="F146" i="70" s="1"/>
  <c r="D146" i="70" a="1"/>
  <c r="D146" i="70" s="1"/>
  <c r="E146" i="70" s="1"/>
  <c r="B146" i="70" a="1"/>
  <c r="B146" i="70" s="1"/>
  <c r="A146" i="70" a="1"/>
  <c r="A146" i="70" s="1"/>
  <c r="K145" i="70" a="1"/>
  <c r="K145" i="70" s="1"/>
  <c r="J145" i="70" a="1"/>
  <c r="J145" i="70" s="1"/>
  <c r="F145" i="70" a="1"/>
  <c r="F145" i="70" s="1"/>
  <c r="D145" i="70" a="1"/>
  <c r="D145" i="70" s="1"/>
  <c r="E145" i="70" s="1"/>
  <c r="B145" i="70" a="1"/>
  <c r="B145" i="70" s="1"/>
  <c r="A145" i="70" a="1"/>
  <c r="A145" i="70" s="1"/>
  <c r="K144" i="70" a="1"/>
  <c r="K144" i="70" s="1"/>
  <c r="L144" i="70" s="1"/>
  <c r="J144" i="70" a="1"/>
  <c r="J144" i="70" s="1"/>
  <c r="F144" i="70" a="1"/>
  <c r="F144" i="70" s="1"/>
  <c r="D144" i="70" a="1"/>
  <c r="D144" i="70" s="1"/>
  <c r="E144" i="70" s="1"/>
  <c r="B144" i="70" a="1"/>
  <c r="B144" i="70" s="1"/>
  <c r="A144" i="70" a="1"/>
  <c r="A144" i="70" s="1"/>
  <c r="K143" i="70" a="1"/>
  <c r="K143" i="70" s="1"/>
  <c r="L143" i="70" s="1"/>
  <c r="J143" i="70" a="1"/>
  <c r="J143" i="70" s="1"/>
  <c r="F143" i="70" a="1"/>
  <c r="F143" i="70" s="1"/>
  <c r="D143" i="70" a="1"/>
  <c r="D143" i="70" s="1"/>
  <c r="E143" i="70" s="1"/>
  <c r="B143" i="70" a="1"/>
  <c r="B143" i="70" s="1"/>
  <c r="A143" i="70" a="1"/>
  <c r="A143" i="70" s="1"/>
  <c r="K142" i="70" a="1"/>
  <c r="K142" i="70" s="1"/>
  <c r="L142" i="70" s="1"/>
  <c r="J142" i="70" a="1"/>
  <c r="J142" i="70" s="1"/>
  <c r="F142" i="70" a="1"/>
  <c r="F142" i="70" s="1"/>
  <c r="D142" i="70" a="1"/>
  <c r="D142" i="70" s="1"/>
  <c r="E142" i="70" s="1"/>
  <c r="B142" i="70" a="1"/>
  <c r="B142" i="70" s="1"/>
  <c r="A142" i="70" a="1"/>
  <c r="A142" i="70" s="1"/>
  <c r="K141" i="70" a="1"/>
  <c r="K141" i="70" s="1"/>
  <c r="L141" i="70" s="1"/>
  <c r="J141" i="70" a="1"/>
  <c r="J141" i="70" s="1"/>
  <c r="F141" i="70" a="1"/>
  <c r="F141" i="70" s="1"/>
  <c r="D141" i="70" a="1"/>
  <c r="D141" i="70" s="1"/>
  <c r="E141" i="70" s="1"/>
  <c r="B141" i="70" a="1"/>
  <c r="B141" i="70" s="1"/>
  <c r="A141" i="70" a="1"/>
  <c r="A141" i="70" s="1"/>
  <c r="K140" i="70" a="1"/>
  <c r="K140" i="70" s="1"/>
  <c r="L140" i="70" s="1"/>
  <c r="J140" i="70" a="1"/>
  <c r="J140" i="70" s="1"/>
  <c r="F140" i="70" a="1"/>
  <c r="F140" i="70" s="1"/>
  <c r="D140" i="70" a="1"/>
  <c r="D140" i="70" s="1"/>
  <c r="E140" i="70" s="1"/>
  <c r="B140" i="70" a="1"/>
  <c r="B140" i="70" s="1"/>
  <c r="A140" i="70" a="1"/>
  <c r="A140" i="70" s="1"/>
  <c r="K139" i="70" a="1"/>
  <c r="K139" i="70" s="1"/>
  <c r="L139" i="70" s="1"/>
  <c r="J139" i="70" a="1"/>
  <c r="J139" i="70" s="1"/>
  <c r="F139" i="70" a="1"/>
  <c r="F139" i="70" s="1"/>
  <c r="D139" i="70" a="1"/>
  <c r="D139" i="70" s="1"/>
  <c r="E139" i="70" s="1"/>
  <c r="B139" i="70" a="1"/>
  <c r="B139" i="70" s="1"/>
  <c r="A139" i="70" a="1"/>
  <c r="A139" i="70" s="1"/>
  <c r="K138" i="70" a="1"/>
  <c r="K138" i="70" s="1"/>
  <c r="L138" i="70" s="1"/>
  <c r="J138" i="70" a="1"/>
  <c r="J138" i="70" s="1"/>
  <c r="F138" i="70" a="1"/>
  <c r="F138" i="70" s="1"/>
  <c r="D138" i="70" a="1"/>
  <c r="D138" i="70" s="1"/>
  <c r="E138" i="70" s="1"/>
  <c r="B138" i="70" a="1"/>
  <c r="B138" i="70" s="1"/>
  <c r="A138" i="70" a="1"/>
  <c r="A138" i="70" s="1"/>
  <c r="K137" i="70" a="1"/>
  <c r="K137" i="70" s="1"/>
  <c r="L137" i="70" s="1"/>
  <c r="J137" i="70" a="1"/>
  <c r="J137" i="70" s="1"/>
  <c r="F137" i="70" a="1"/>
  <c r="F137" i="70" s="1"/>
  <c r="D137" i="70" a="1"/>
  <c r="D137" i="70" s="1"/>
  <c r="E137" i="70" s="1"/>
  <c r="B137" i="70" a="1"/>
  <c r="B137" i="70" s="1"/>
  <c r="A137" i="70" a="1"/>
  <c r="A137" i="70" s="1"/>
  <c r="K136" i="70" a="1"/>
  <c r="K136" i="70" s="1"/>
  <c r="L136" i="70" s="1"/>
  <c r="J136" i="70" a="1"/>
  <c r="J136" i="70" s="1"/>
  <c r="F136" i="70" a="1"/>
  <c r="F136" i="70" s="1"/>
  <c r="D136" i="70" a="1"/>
  <c r="D136" i="70" s="1"/>
  <c r="E136" i="70" s="1"/>
  <c r="B136" i="70" a="1"/>
  <c r="B136" i="70" s="1"/>
  <c r="A136" i="70" a="1"/>
  <c r="A136" i="70" s="1"/>
  <c r="K135" i="70" a="1"/>
  <c r="K135" i="70" s="1"/>
  <c r="L135" i="70" s="1"/>
  <c r="J135" i="70" a="1"/>
  <c r="J135" i="70" s="1"/>
  <c r="F135" i="70" a="1"/>
  <c r="F135" i="70" s="1"/>
  <c r="D135" i="70" a="1"/>
  <c r="D135" i="70" s="1"/>
  <c r="E135" i="70" s="1"/>
  <c r="B135" i="70" a="1"/>
  <c r="B135" i="70" s="1"/>
  <c r="A135" i="70" a="1"/>
  <c r="A135" i="70" s="1"/>
  <c r="K134" i="70" a="1"/>
  <c r="K134" i="70" s="1"/>
  <c r="L134" i="70" s="1"/>
  <c r="J134" i="70" a="1"/>
  <c r="J134" i="70" s="1"/>
  <c r="F134" i="70" a="1"/>
  <c r="F134" i="70" s="1"/>
  <c r="D134" i="70" a="1"/>
  <c r="D134" i="70" s="1"/>
  <c r="E134" i="70" s="1"/>
  <c r="B134" i="70" a="1"/>
  <c r="B134" i="70" s="1"/>
  <c r="A134" i="70" a="1"/>
  <c r="A134" i="70" s="1"/>
  <c r="K133" i="70" a="1"/>
  <c r="K133" i="70" s="1"/>
  <c r="L133" i="70" s="1"/>
  <c r="J133" i="70" a="1"/>
  <c r="J133" i="70" s="1"/>
  <c r="F133" i="70" a="1"/>
  <c r="F133" i="70" s="1"/>
  <c r="D133" i="70" a="1"/>
  <c r="D133" i="70" s="1"/>
  <c r="E133" i="70" s="1"/>
  <c r="B133" i="70" a="1"/>
  <c r="B133" i="70" s="1"/>
  <c r="A133" i="70" a="1"/>
  <c r="A133" i="70" s="1"/>
  <c r="K132" i="70" a="1"/>
  <c r="K132" i="70" s="1"/>
  <c r="L132" i="70" s="1"/>
  <c r="J132" i="70" a="1"/>
  <c r="J132" i="70" s="1"/>
  <c r="F132" i="70" a="1"/>
  <c r="F132" i="70" s="1"/>
  <c r="D132" i="70" a="1"/>
  <c r="D132" i="70" s="1"/>
  <c r="E132" i="70" s="1"/>
  <c r="B132" i="70" a="1"/>
  <c r="B132" i="70" s="1"/>
  <c r="A132" i="70" a="1"/>
  <c r="A132" i="70" s="1"/>
  <c r="K131" i="70" a="1"/>
  <c r="K131" i="70" s="1"/>
  <c r="L131" i="70" s="1"/>
  <c r="J131" i="70" a="1"/>
  <c r="J131" i="70" s="1"/>
  <c r="F131" i="70" a="1"/>
  <c r="F131" i="70" s="1"/>
  <c r="D131" i="70" a="1"/>
  <c r="D131" i="70" s="1"/>
  <c r="E131" i="70" s="1"/>
  <c r="B131" i="70" a="1"/>
  <c r="B131" i="70" s="1"/>
  <c r="A131" i="70" a="1"/>
  <c r="A131" i="70" s="1"/>
  <c r="K130" i="70" a="1"/>
  <c r="K130" i="70" s="1"/>
  <c r="L130" i="70" s="1"/>
  <c r="J130" i="70" a="1"/>
  <c r="J130" i="70" s="1"/>
  <c r="F130" i="70" a="1"/>
  <c r="F130" i="70" s="1"/>
  <c r="D130" i="70" a="1"/>
  <c r="D130" i="70" s="1"/>
  <c r="E130" i="70" s="1"/>
  <c r="B130" i="70" a="1"/>
  <c r="B130" i="70" s="1"/>
  <c r="A130" i="70" a="1"/>
  <c r="A130" i="70" s="1"/>
  <c r="K129" i="70" a="1"/>
  <c r="K129" i="70" s="1"/>
  <c r="L129" i="70" s="1"/>
  <c r="J129" i="70" a="1"/>
  <c r="J129" i="70" s="1"/>
  <c r="F129" i="70" a="1"/>
  <c r="F129" i="70" s="1"/>
  <c r="D129" i="70" a="1"/>
  <c r="D129" i="70" s="1"/>
  <c r="E129" i="70" s="1"/>
  <c r="B129" i="70" a="1"/>
  <c r="B129" i="70" s="1"/>
  <c r="A129" i="70" a="1"/>
  <c r="A129" i="70" s="1"/>
  <c r="K128" i="70" a="1"/>
  <c r="K128" i="70" s="1"/>
  <c r="L128" i="70" s="1"/>
  <c r="J128" i="70" a="1"/>
  <c r="J128" i="70" s="1"/>
  <c r="F128" i="70" a="1"/>
  <c r="F128" i="70" s="1"/>
  <c r="D128" i="70" a="1"/>
  <c r="D128" i="70" s="1"/>
  <c r="E128" i="70" s="1"/>
  <c r="B128" i="70" a="1"/>
  <c r="B128" i="70" s="1"/>
  <c r="A128" i="70" a="1"/>
  <c r="A128" i="70" s="1"/>
  <c r="K127" i="70" a="1"/>
  <c r="K127" i="70" s="1"/>
  <c r="L127" i="70" s="1"/>
  <c r="J127" i="70" a="1"/>
  <c r="J127" i="70" s="1"/>
  <c r="F127" i="70" a="1"/>
  <c r="F127" i="70" s="1"/>
  <c r="D127" i="70" a="1"/>
  <c r="D127" i="70" s="1"/>
  <c r="E127" i="70" s="1"/>
  <c r="B127" i="70" a="1"/>
  <c r="B127" i="70" s="1"/>
  <c r="A127" i="70" a="1"/>
  <c r="A127" i="70" s="1"/>
  <c r="K126" i="70" a="1"/>
  <c r="K126" i="70" s="1"/>
  <c r="L126" i="70" s="1"/>
  <c r="J126" i="70" a="1"/>
  <c r="J126" i="70" s="1"/>
  <c r="F126" i="70" a="1"/>
  <c r="F126" i="70" s="1"/>
  <c r="D126" i="70" a="1"/>
  <c r="D126" i="70" s="1"/>
  <c r="E126" i="70" s="1"/>
  <c r="B126" i="70" a="1"/>
  <c r="B126" i="70" s="1"/>
  <c r="A126" i="70" a="1"/>
  <c r="A126" i="70" s="1"/>
  <c r="K125" i="70" a="1"/>
  <c r="K125" i="70" s="1"/>
  <c r="L125" i="70" s="1"/>
  <c r="J125" i="70" a="1"/>
  <c r="J125" i="70" s="1"/>
  <c r="F125" i="70" a="1"/>
  <c r="F125" i="70" s="1"/>
  <c r="D125" i="70" a="1"/>
  <c r="D125" i="70" s="1"/>
  <c r="E125" i="70" s="1"/>
  <c r="B125" i="70" a="1"/>
  <c r="B125" i="70" s="1"/>
  <c r="A125" i="70" a="1"/>
  <c r="A125" i="70" s="1"/>
  <c r="K124" i="70" a="1"/>
  <c r="K124" i="70" s="1"/>
  <c r="L124" i="70" s="1"/>
  <c r="J124" i="70" a="1"/>
  <c r="J124" i="70" s="1"/>
  <c r="F124" i="70" a="1"/>
  <c r="F124" i="70" s="1"/>
  <c r="D124" i="70" a="1"/>
  <c r="D124" i="70" s="1"/>
  <c r="E124" i="70" s="1"/>
  <c r="B124" i="70" a="1"/>
  <c r="B124" i="70" s="1"/>
  <c r="A124" i="70" a="1"/>
  <c r="A124" i="70" s="1"/>
  <c r="K123" i="70" a="1"/>
  <c r="K123" i="70" s="1"/>
  <c r="L123" i="70" s="1"/>
  <c r="J123" i="70" a="1"/>
  <c r="J123" i="70" s="1"/>
  <c r="F123" i="70" a="1"/>
  <c r="F123" i="70" s="1"/>
  <c r="D123" i="70" a="1"/>
  <c r="D123" i="70" s="1"/>
  <c r="E123" i="70" s="1"/>
  <c r="B123" i="70" a="1"/>
  <c r="B123" i="70" s="1"/>
  <c r="A123" i="70" a="1"/>
  <c r="A123" i="70" s="1"/>
  <c r="K122" i="70" a="1"/>
  <c r="K122" i="70" s="1"/>
  <c r="L122" i="70" s="1"/>
  <c r="J122" i="70" a="1"/>
  <c r="J122" i="70" s="1"/>
  <c r="F122" i="70" a="1"/>
  <c r="F122" i="70" s="1"/>
  <c r="D122" i="70" a="1"/>
  <c r="D122" i="70" s="1"/>
  <c r="E122" i="70" s="1"/>
  <c r="B122" i="70" a="1"/>
  <c r="B122" i="70" s="1"/>
  <c r="A122" i="70" a="1"/>
  <c r="A122" i="70" s="1"/>
  <c r="K121" i="70" a="1"/>
  <c r="K121" i="70" s="1"/>
  <c r="L121" i="70" s="1"/>
  <c r="J121" i="70" a="1"/>
  <c r="J121" i="70" s="1"/>
  <c r="F121" i="70" a="1"/>
  <c r="F121" i="70" s="1"/>
  <c r="D121" i="70" a="1"/>
  <c r="D121" i="70" s="1"/>
  <c r="E121" i="70" s="1"/>
  <c r="B121" i="70" a="1"/>
  <c r="B121" i="70" s="1"/>
  <c r="A121" i="70" a="1"/>
  <c r="A121" i="70" s="1"/>
  <c r="K120" i="70" a="1"/>
  <c r="K120" i="70" s="1"/>
  <c r="L120" i="70" s="1"/>
  <c r="J120" i="70" a="1"/>
  <c r="J120" i="70" s="1"/>
  <c r="F120" i="70" a="1"/>
  <c r="F120" i="70" s="1"/>
  <c r="D120" i="70" a="1"/>
  <c r="D120" i="70" s="1"/>
  <c r="E120" i="70" s="1"/>
  <c r="B120" i="70" a="1"/>
  <c r="B120" i="70" s="1"/>
  <c r="A120" i="70" a="1"/>
  <c r="A120" i="70" s="1"/>
  <c r="K119" i="70" a="1"/>
  <c r="K119" i="70" s="1"/>
  <c r="L119" i="70" s="1"/>
  <c r="J119" i="70" a="1"/>
  <c r="J119" i="70" s="1"/>
  <c r="F119" i="70" a="1"/>
  <c r="F119" i="70" s="1"/>
  <c r="D119" i="70" a="1"/>
  <c r="D119" i="70" s="1"/>
  <c r="E119" i="70" s="1"/>
  <c r="B119" i="70" a="1"/>
  <c r="B119" i="70" s="1"/>
  <c r="A119" i="70" a="1"/>
  <c r="A119" i="70" s="1"/>
  <c r="K118" i="70" a="1"/>
  <c r="K118" i="70" s="1"/>
  <c r="L118" i="70" s="1"/>
  <c r="J118" i="70" a="1"/>
  <c r="J118" i="70" s="1"/>
  <c r="F118" i="70" a="1"/>
  <c r="F118" i="70" s="1"/>
  <c r="D118" i="70" a="1"/>
  <c r="D118" i="70" s="1"/>
  <c r="E118" i="70" s="1"/>
  <c r="B118" i="70" a="1"/>
  <c r="B118" i="70" s="1"/>
  <c r="A118" i="70" a="1"/>
  <c r="A118" i="70" s="1"/>
  <c r="K117" i="70" a="1"/>
  <c r="K117" i="70" s="1"/>
  <c r="L117" i="70" s="1"/>
  <c r="J117" i="70" a="1"/>
  <c r="J117" i="70" s="1"/>
  <c r="F117" i="70" a="1"/>
  <c r="F117" i="70" s="1"/>
  <c r="D117" i="70" a="1"/>
  <c r="D117" i="70" s="1"/>
  <c r="E117" i="70" s="1"/>
  <c r="B117" i="70" a="1"/>
  <c r="B117" i="70" s="1"/>
  <c r="A117" i="70" a="1"/>
  <c r="A117" i="70" s="1"/>
  <c r="K116" i="70" a="1"/>
  <c r="K116" i="70" s="1"/>
  <c r="L116" i="70" s="1"/>
  <c r="J116" i="70" a="1"/>
  <c r="J116" i="70" s="1"/>
  <c r="F116" i="70" a="1"/>
  <c r="F116" i="70" s="1"/>
  <c r="D116" i="70" a="1"/>
  <c r="D116" i="70" s="1"/>
  <c r="E116" i="70" s="1"/>
  <c r="B116" i="70" a="1"/>
  <c r="B116" i="70" s="1"/>
  <c r="A116" i="70" a="1"/>
  <c r="A116" i="70" s="1"/>
  <c r="K115" i="70" a="1"/>
  <c r="K115" i="70" s="1"/>
  <c r="L115" i="70" s="1"/>
  <c r="J115" i="70" a="1"/>
  <c r="J115" i="70" s="1"/>
  <c r="F115" i="70" a="1"/>
  <c r="F115" i="70" s="1"/>
  <c r="D115" i="70" a="1"/>
  <c r="D115" i="70" s="1"/>
  <c r="E115" i="70" s="1"/>
  <c r="B115" i="70" a="1"/>
  <c r="B115" i="70" s="1"/>
  <c r="A115" i="70" a="1"/>
  <c r="A115" i="70" s="1"/>
  <c r="K114" i="70" a="1"/>
  <c r="K114" i="70" s="1"/>
  <c r="L114" i="70" s="1"/>
  <c r="J114" i="70" a="1"/>
  <c r="J114" i="70" s="1"/>
  <c r="F114" i="70" a="1"/>
  <c r="F114" i="70" s="1"/>
  <c r="D114" i="70" a="1"/>
  <c r="D114" i="70" s="1"/>
  <c r="E114" i="70" s="1"/>
  <c r="B114" i="70" a="1"/>
  <c r="B114" i="70" s="1"/>
  <c r="A114" i="70" a="1"/>
  <c r="A114" i="70" s="1"/>
  <c r="K113" i="70" a="1"/>
  <c r="K113" i="70" s="1"/>
  <c r="L113" i="70" s="1"/>
  <c r="J113" i="70" a="1"/>
  <c r="J113" i="70" s="1"/>
  <c r="F113" i="70" a="1"/>
  <c r="F113" i="70" s="1"/>
  <c r="D113" i="70" a="1"/>
  <c r="D113" i="70" s="1"/>
  <c r="E113" i="70" s="1"/>
  <c r="B113" i="70" a="1"/>
  <c r="B113" i="70" s="1"/>
  <c r="A113" i="70" a="1"/>
  <c r="A113" i="70" s="1"/>
  <c r="K112" i="70" a="1"/>
  <c r="K112" i="70" s="1"/>
  <c r="L112" i="70" s="1"/>
  <c r="J112" i="70" a="1"/>
  <c r="J112" i="70" s="1"/>
  <c r="F112" i="70" a="1"/>
  <c r="F112" i="70" s="1"/>
  <c r="D112" i="70" a="1"/>
  <c r="D112" i="70" s="1"/>
  <c r="E112" i="70" s="1"/>
  <c r="B112" i="70" a="1"/>
  <c r="B112" i="70" s="1"/>
  <c r="A112" i="70" a="1"/>
  <c r="A112" i="70" s="1"/>
  <c r="K111" i="70" a="1"/>
  <c r="K111" i="70" s="1"/>
  <c r="L111" i="70" s="1"/>
  <c r="J111" i="70" a="1"/>
  <c r="J111" i="70" s="1"/>
  <c r="F111" i="70" a="1"/>
  <c r="F111" i="70" s="1"/>
  <c r="D111" i="70" a="1"/>
  <c r="D111" i="70" s="1"/>
  <c r="E111" i="70" s="1"/>
  <c r="B111" i="70" a="1"/>
  <c r="B111" i="70" s="1"/>
  <c r="A111" i="70" a="1"/>
  <c r="A111" i="70" s="1"/>
  <c r="K110" i="70" a="1"/>
  <c r="K110" i="70" s="1"/>
  <c r="L110" i="70" s="1"/>
  <c r="J110" i="70" a="1"/>
  <c r="J110" i="70" s="1"/>
  <c r="F110" i="70" a="1"/>
  <c r="F110" i="70" s="1"/>
  <c r="D110" i="70" a="1"/>
  <c r="D110" i="70" s="1"/>
  <c r="E110" i="70" s="1"/>
  <c r="B110" i="70" a="1"/>
  <c r="B110" i="70" s="1"/>
  <c r="A110" i="70" a="1"/>
  <c r="A110" i="70" s="1"/>
  <c r="K109" i="70" a="1"/>
  <c r="K109" i="70" s="1"/>
  <c r="L109" i="70" s="1"/>
  <c r="J109" i="70" a="1"/>
  <c r="J109" i="70" s="1"/>
  <c r="F109" i="70" a="1"/>
  <c r="F109" i="70" s="1"/>
  <c r="D109" i="70" a="1"/>
  <c r="D109" i="70" s="1"/>
  <c r="E109" i="70" s="1"/>
  <c r="B109" i="70" a="1"/>
  <c r="B109" i="70" s="1"/>
  <c r="A109" i="70" a="1"/>
  <c r="A109" i="70" s="1"/>
  <c r="K108" i="70" a="1"/>
  <c r="K108" i="70" s="1"/>
  <c r="L108" i="70" s="1"/>
  <c r="J108" i="70" a="1"/>
  <c r="J108" i="70" s="1"/>
  <c r="F108" i="70" a="1"/>
  <c r="F108" i="70" s="1"/>
  <c r="D108" i="70" a="1"/>
  <c r="D108" i="70" s="1"/>
  <c r="E108" i="70" s="1"/>
  <c r="B108" i="70" a="1"/>
  <c r="B108" i="70" s="1"/>
  <c r="A108" i="70" a="1"/>
  <c r="A108" i="70" s="1"/>
  <c r="K107" i="70" a="1"/>
  <c r="K107" i="70" s="1"/>
  <c r="L107" i="70" s="1"/>
  <c r="J107" i="70" a="1"/>
  <c r="J107" i="70" s="1"/>
  <c r="F107" i="70" a="1"/>
  <c r="F107" i="70" s="1"/>
  <c r="D107" i="70" a="1"/>
  <c r="D107" i="70" s="1"/>
  <c r="E107" i="70" s="1"/>
  <c r="B107" i="70" a="1"/>
  <c r="B107" i="70" s="1"/>
  <c r="A107" i="70" a="1"/>
  <c r="A107" i="70" s="1"/>
  <c r="K106" i="70" a="1"/>
  <c r="K106" i="70" s="1"/>
  <c r="L106" i="70" s="1"/>
  <c r="J106" i="70" a="1"/>
  <c r="J106" i="70" s="1"/>
  <c r="F106" i="70" a="1"/>
  <c r="F106" i="70" s="1"/>
  <c r="D106" i="70" a="1"/>
  <c r="D106" i="70" s="1"/>
  <c r="E106" i="70" s="1"/>
  <c r="B106" i="70" a="1"/>
  <c r="B106" i="70" s="1"/>
  <c r="A106" i="70" a="1"/>
  <c r="A106" i="70" s="1"/>
  <c r="K105" i="70" a="1"/>
  <c r="K105" i="70" s="1"/>
  <c r="L105" i="70" s="1"/>
  <c r="J105" i="70" a="1"/>
  <c r="J105" i="70" s="1"/>
  <c r="F105" i="70" a="1"/>
  <c r="F105" i="70" s="1"/>
  <c r="D105" i="70" a="1"/>
  <c r="D105" i="70" s="1"/>
  <c r="E105" i="70" s="1"/>
  <c r="B105" i="70" a="1"/>
  <c r="B105" i="70" s="1"/>
  <c r="A105" i="70" a="1"/>
  <c r="A105" i="70" s="1"/>
  <c r="K104" i="70" a="1"/>
  <c r="K104" i="70" s="1"/>
  <c r="L104" i="70" s="1"/>
  <c r="J104" i="70" a="1"/>
  <c r="J104" i="70" s="1"/>
  <c r="F104" i="70" a="1"/>
  <c r="F104" i="70" s="1"/>
  <c r="D104" i="70" a="1"/>
  <c r="D104" i="70" s="1"/>
  <c r="E104" i="70" s="1"/>
  <c r="B104" i="70" a="1"/>
  <c r="B104" i="70" s="1"/>
  <c r="A104" i="70" a="1"/>
  <c r="A104" i="70" s="1"/>
  <c r="K103" i="70" a="1"/>
  <c r="K103" i="70" s="1"/>
  <c r="L103" i="70" s="1"/>
  <c r="J103" i="70" a="1"/>
  <c r="J103" i="70" s="1"/>
  <c r="F103" i="70" a="1"/>
  <c r="F103" i="70" s="1"/>
  <c r="D103" i="70" a="1"/>
  <c r="D103" i="70" s="1"/>
  <c r="E103" i="70" s="1"/>
  <c r="B103" i="70" a="1"/>
  <c r="B103" i="70" s="1"/>
  <c r="A103" i="70" a="1"/>
  <c r="A103" i="70" s="1"/>
  <c r="K102" i="70" a="1"/>
  <c r="K102" i="70" s="1"/>
  <c r="L102" i="70" s="1"/>
  <c r="J102" i="70" a="1"/>
  <c r="J102" i="70" s="1"/>
  <c r="F102" i="70" a="1"/>
  <c r="F102" i="70" s="1"/>
  <c r="D102" i="70" a="1"/>
  <c r="D102" i="70" s="1"/>
  <c r="E102" i="70" s="1"/>
  <c r="B102" i="70" a="1"/>
  <c r="B102" i="70" s="1"/>
  <c r="A102" i="70" a="1"/>
  <c r="A102" i="70" s="1"/>
  <c r="K101" i="70" a="1"/>
  <c r="K101" i="70" s="1"/>
  <c r="L101" i="70" s="1"/>
  <c r="J101" i="70" a="1"/>
  <c r="J101" i="70" s="1"/>
  <c r="F101" i="70" a="1"/>
  <c r="F101" i="70" s="1"/>
  <c r="D101" i="70" a="1"/>
  <c r="D101" i="70" s="1"/>
  <c r="E101" i="70" s="1"/>
  <c r="B101" i="70" a="1"/>
  <c r="B101" i="70" s="1"/>
  <c r="A101" i="70" a="1"/>
  <c r="A101" i="70" s="1"/>
  <c r="K100" i="70" a="1"/>
  <c r="K100" i="70" s="1"/>
  <c r="L100" i="70" s="1"/>
  <c r="J100" i="70" a="1"/>
  <c r="J100" i="70" s="1"/>
  <c r="F100" i="70" a="1"/>
  <c r="F100" i="70" s="1"/>
  <c r="D100" i="70" a="1"/>
  <c r="D100" i="70" s="1"/>
  <c r="E100" i="70" s="1"/>
  <c r="B100" i="70" a="1"/>
  <c r="B100" i="70" s="1"/>
  <c r="A100" i="70" a="1"/>
  <c r="A100" i="70" s="1"/>
  <c r="K99" i="70" a="1"/>
  <c r="K99" i="70" s="1"/>
  <c r="L99" i="70" s="1"/>
  <c r="J99" i="70" a="1"/>
  <c r="J99" i="70" s="1"/>
  <c r="F99" i="70" a="1"/>
  <c r="F99" i="70" s="1"/>
  <c r="D99" i="70" a="1"/>
  <c r="D99" i="70" s="1"/>
  <c r="E99" i="70" s="1"/>
  <c r="B99" i="70" a="1"/>
  <c r="B99" i="70" s="1"/>
  <c r="A99" i="70" a="1"/>
  <c r="A99" i="70" s="1"/>
  <c r="K98" i="70" a="1"/>
  <c r="K98" i="70" s="1"/>
  <c r="L98" i="70" s="1"/>
  <c r="J98" i="70" a="1"/>
  <c r="J98" i="70" s="1"/>
  <c r="F98" i="70" a="1"/>
  <c r="F98" i="70" s="1"/>
  <c r="D98" i="70" a="1"/>
  <c r="D98" i="70" s="1"/>
  <c r="E98" i="70" s="1"/>
  <c r="B98" i="70" a="1"/>
  <c r="B98" i="70" s="1"/>
  <c r="A98" i="70" a="1"/>
  <c r="A98" i="70" s="1"/>
  <c r="K97" i="70" a="1"/>
  <c r="K97" i="70" s="1"/>
  <c r="L97" i="70" s="1"/>
  <c r="J97" i="70" a="1"/>
  <c r="J97" i="70" s="1"/>
  <c r="F97" i="70" a="1"/>
  <c r="F97" i="70" s="1"/>
  <c r="D97" i="70" a="1"/>
  <c r="D97" i="70" s="1"/>
  <c r="E97" i="70" s="1"/>
  <c r="B97" i="70" a="1"/>
  <c r="B97" i="70" s="1"/>
  <c r="A97" i="70" a="1"/>
  <c r="A97" i="70" s="1"/>
  <c r="K96" i="70" a="1"/>
  <c r="K96" i="70" s="1"/>
  <c r="L96" i="70" s="1"/>
  <c r="J96" i="70" a="1"/>
  <c r="J96" i="70" s="1"/>
  <c r="F96" i="70" a="1"/>
  <c r="F96" i="70" s="1"/>
  <c r="D96" i="70" a="1"/>
  <c r="D96" i="70" s="1"/>
  <c r="E96" i="70" s="1"/>
  <c r="B96" i="70" a="1"/>
  <c r="B96" i="70" s="1"/>
  <c r="A96" i="70" a="1"/>
  <c r="A96" i="70" s="1"/>
  <c r="K95" i="70" a="1"/>
  <c r="K95" i="70" s="1"/>
  <c r="L95" i="70" s="1"/>
  <c r="J95" i="70" a="1"/>
  <c r="J95" i="70" s="1"/>
  <c r="F95" i="70" a="1"/>
  <c r="F95" i="70" s="1"/>
  <c r="D95" i="70" a="1"/>
  <c r="D95" i="70" s="1"/>
  <c r="E95" i="70" s="1"/>
  <c r="B95" i="70" a="1"/>
  <c r="B95" i="70" s="1"/>
  <c r="A95" i="70" a="1"/>
  <c r="A95" i="70" s="1"/>
  <c r="K94" i="70" a="1"/>
  <c r="K94" i="70" s="1"/>
  <c r="L94" i="70" s="1"/>
  <c r="J94" i="70" a="1"/>
  <c r="J94" i="70" s="1"/>
  <c r="F94" i="70" a="1"/>
  <c r="F94" i="70" s="1"/>
  <c r="D94" i="70" a="1"/>
  <c r="D94" i="70" s="1"/>
  <c r="E94" i="70" s="1"/>
  <c r="B94" i="70" a="1"/>
  <c r="B94" i="70" s="1"/>
  <c r="A94" i="70" a="1"/>
  <c r="A94" i="70" s="1"/>
  <c r="K93" i="70" a="1"/>
  <c r="K93" i="70" s="1"/>
  <c r="L93" i="70" s="1"/>
  <c r="J93" i="70" a="1"/>
  <c r="J93" i="70" s="1"/>
  <c r="F93" i="70" a="1"/>
  <c r="F93" i="70" s="1"/>
  <c r="D93" i="70" a="1"/>
  <c r="D93" i="70" s="1"/>
  <c r="E93" i="70" s="1"/>
  <c r="B93" i="70" a="1"/>
  <c r="B93" i="70" s="1"/>
  <c r="A93" i="70" a="1"/>
  <c r="A93" i="70" s="1"/>
  <c r="K92" i="70" a="1"/>
  <c r="K92" i="70" s="1"/>
  <c r="L92" i="70" s="1"/>
  <c r="J92" i="70" a="1"/>
  <c r="J92" i="70" s="1"/>
  <c r="F92" i="70" a="1"/>
  <c r="F92" i="70" s="1"/>
  <c r="D92" i="70" a="1"/>
  <c r="D92" i="70" s="1"/>
  <c r="E92" i="70" s="1"/>
  <c r="B92" i="70" a="1"/>
  <c r="B92" i="70" s="1"/>
  <c r="A92" i="70" a="1"/>
  <c r="A92" i="70" s="1"/>
  <c r="K91" i="70" a="1"/>
  <c r="K91" i="70" s="1"/>
  <c r="L91" i="70" s="1"/>
  <c r="J91" i="70" a="1"/>
  <c r="J91" i="70" s="1"/>
  <c r="F91" i="70" a="1"/>
  <c r="F91" i="70" s="1"/>
  <c r="D91" i="70" a="1"/>
  <c r="D91" i="70" s="1"/>
  <c r="E91" i="70" s="1"/>
  <c r="B91" i="70" a="1"/>
  <c r="B91" i="70" s="1"/>
  <c r="A91" i="70" a="1"/>
  <c r="A91" i="70" s="1"/>
  <c r="K90" i="70" a="1"/>
  <c r="K90" i="70" s="1"/>
  <c r="L90" i="70" s="1"/>
  <c r="J90" i="70" a="1"/>
  <c r="J90" i="70" s="1"/>
  <c r="F90" i="70" a="1"/>
  <c r="F90" i="70" s="1"/>
  <c r="D90" i="70" a="1"/>
  <c r="D90" i="70" s="1"/>
  <c r="E90" i="70" s="1"/>
  <c r="B90" i="70" a="1"/>
  <c r="B90" i="70" s="1"/>
  <c r="A90" i="70" a="1"/>
  <c r="A90" i="70" s="1"/>
  <c r="K89" i="70" a="1"/>
  <c r="K89" i="70" s="1"/>
  <c r="L89" i="70" s="1"/>
  <c r="J89" i="70" a="1"/>
  <c r="J89" i="70" s="1"/>
  <c r="F89" i="70" a="1"/>
  <c r="F89" i="70" s="1"/>
  <c r="D89" i="70" a="1"/>
  <c r="D89" i="70" s="1"/>
  <c r="E89" i="70" s="1"/>
  <c r="B89" i="70" a="1"/>
  <c r="B89" i="70" s="1"/>
  <c r="A89" i="70" a="1"/>
  <c r="A89" i="70" s="1"/>
  <c r="K88" i="70" a="1"/>
  <c r="K88" i="70" s="1"/>
  <c r="L88" i="70" s="1"/>
  <c r="J88" i="70" a="1"/>
  <c r="J88" i="70" s="1"/>
  <c r="F88" i="70" a="1"/>
  <c r="F88" i="70" s="1"/>
  <c r="D88" i="70" a="1"/>
  <c r="D88" i="70" s="1"/>
  <c r="E88" i="70" s="1"/>
  <c r="B88" i="70" a="1"/>
  <c r="B88" i="70" s="1"/>
  <c r="A88" i="70" a="1"/>
  <c r="A88" i="70" s="1"/>
  <c r="K87" i="70" a="1"/>
  <c r="K87" i="70" s="1"/>
  <c r="L87" i="70" s="1"/>
  <c r="J87" i="70" a="1"/>
  <c r="J87" i="70" s="1"/>
  <c r="F87" i="70" a="1"/>
  <c r="F87" i="70" s="1"/>
  <c r="D87" i="70" a="1"/>
  <c r="D87" i="70" s="1"/>
  <c r="E87" i="70" s="1"/>
  <c r="B87" i="70" a="1"/>
  <c r="B87" i="70" s="1"/>
  <c r="A87" i="70" a="1"/>
  <c r="A87" i="70" s="1"/>
  <c r="K86" i="70" a="1"/>
  <c r="K86" i="70" s="1"/>
  <c r="L86" i="70" s="1"/>
  <c r="J86" i="70" a="1"/>
  <c r="J86" i="70" s="1"/>
  <c r="F86" i="70" a="1"/>
  <c r="F86" i="70" s="1"/>
  <c r="D86" i="70" a="1"/>
  <c r="D86" i="70" s="1"/>
  <c r="E86" i="70" s="1"/>
  <c r="B86" i="70" a="1"/>
  <c r="B86" i="70" s="1"/>
  <c r="A86" i="70" a="1"/>
  <c r="A86" i="70" s="1"/>
  <c r="K85" i="70" a="1"/>
  <c r="K85" i="70" s="1"/>
  <c r="L85" i="70" s="1"/>
  <c r="J85" i="70" a="1"/>
  <c r="J85" i="70" s="1"/>
  <c r="F85" i="70" a="1"/>
  <c r="F85" i="70" s="1"/>
  <c r="D85" i="70" a="1"/>
  <c r="D85" i="70" s="1"/>
  <c r="E85" i="70" s="1"/>
  <c r="B85" i="70" a="1"/>
  <c r="B85" i="70" s="1"/>
  <c r="A85" i="70" a="1"/>
  <c r="A85" i="70" s="1"/>
  <c r="K84" i="70" a="1"/>
  <c r="K84" i="70" s="1"/>
  <c r="L84" i="70" s="1"/>
  <c r="J84" i="70" a="1"/>
  <c r="J84" i="70" s="1"/>
  <c r="F84" i="70" a="1"/>
  <c r="F84" i="70" s="1"/>
  <c r="D84" i="70" a="1"/>
  <c r="D84" i="70" s="1"/>
  <c r="E84" i="70" s="1"/>
  <c r="B84" i="70" a="1"/>
  <c r="B84" i="70" s="1"/>
  <c r="A84" i="70" a="1"/>
  <c r="A84" i="70" s="1"/>
  <c r="K83" i="70" a="1"/>
  <c r="K83" i="70" s="1"/>
  <c r="L83" i="70" s="1"/>
  <c r="J83" i="70" a="1"/>
  <c r="J83" i="70" s="1"/>
  <c r="F83" i="70" a="1"/>
  <c r="F83" i="70" s="1"/>
  <c r="D83" i="70" a="1"/>
  <c r="D83" i="70" s="1"/>
  <c r="E83" i="70" s="1"/>
  <c r="B83" i="70" a="1"/>
  <c r="B83" i="70" s="1"/>
  <c r="A83" i="70" a="1"/>
  <c r="A83" i="70" s="1"/>
  <c r="K82" i="70" a="1"/>
  <c r="K82" i="70" s="1"/>
  <c r="L82" i="70" s="1"/>
  <c r="J82" i="70" a="1"/>
  <c r="J82" i="70" s="1"/>
  <c r="F82" i="70" a="1"/>
  <c r="F82" i="70" s="1"/>
  <c r="D82" i="70" a="1"/>
  <c r="D82" i="70" s="1"/>
  <c r="E82" i="70" s="1"/>
  <c r="B82" i="70" a="1"/>
  <c r="B82" i="70" s="1"/>
  <c r="A82" i="70" a="1"/>
  <c r="A82" i="70" s="1"/>
  <c r="K81" i="70" a="1"/>
  <c r="K81" i="70" s="1"/>
  <c r="L81" i="70" s="1"/>
  <c r="J81" i="70" a="1"/>
  <c r="J81" i="70" s="1"/>
  <c r="F81" i="70" a="1"/>
  <c r="F81" i="70" s="1"/>
  <c r="D81" i="70" a="1"/>
  <c r="D81" i="70" s="1"/>
  <c r="E81" i="70" s="1"/>
  <c r="B81" i="70" a="1"/>
  <c r="B81" i="70" s="1"/>
  <c r="A81" i="70" a="1"/>
  <c r="A81" i="70" s="1"/>
  <c r="K80" i="70" a="1"/>
  <c r="K80" i="70" s="1"/>
  <c r="L80" i="70" s="1"/>
  <c r="J80" i="70" a="1"/>
  <c r="J80" i="70" s="1"/>
  <c r="F80" i="70" a="1"/>
  <c r="F80" i="70" s="1"/>
  <c r="D80" i="70" a="1"/>
  <c r="D80" i="70" s="1"/>
  <c r="E80" i="70" s="1"/>
  <c r="B80" i="70" a="1"/>
  <c r="B80" i="70" s="1"/>
  <c r="A80" i="70" a="1"/>
  <c r="A80" i="70" s="1"/>
  <c r="K79" i="70" a="1"/>
  <c r="K79" i="70" s="1"/>
  <c r="L79" i="70" s="1"/>
  <c r="J79" i="70" a="1"/>
  <c r="J79" i="70" s="1"/>
  <c r="F79" i="70" a="1"/>
  <c r="F79" i="70" s="1"/>
  <c r="D79" i="70" a="1"/>
  <c r="D79" i="70" s="1"/>
  <c r="E79" i="70" s="1"/>
  <c r="B79" i="70" a="1"/>
  <c r="B79" i="70" s="1"/>
  <c r="A79" i="70" a="1"/>
  <c r="A79" i="70" s="1"/>
  <c r="K78" i="70" a="1"/>
  <c r="K78" i="70" s="1"/>
  <c r="J78" i="70" a="1"/>
  <c r="J78" i="70" s="1"/>
  <c r="F78" i="70" a="1"/>
  <c r="F78" i="70" s="1"/>
  <c r="D78" i="70" a="1"/>
  <c r="D78" i="70" s="1"/>
  <c r="E78" i="70" s="1"/>
  <c r="B78" i="70" a="1"/>
  <c r="B78" i="70" s="1"/>
  <c r="A78" i="70" a="1"/>
  <c r="A78" i="70" s="1"/>
  <c r="K77" i="70" a="1"/>
  <c r="K77" i="70" s="1"/>
  <c r="L77" i="70" s="1"/>
  <c r="J77" i="70" a="1"/>
  <c r="J77" i="70" s="1"/>
  <c r="F77" i="70" a="1"/>
  <c r="F77" i="70" s="1"/>
  <c r="D77" i="70" a="1"/>
  <c r="D77" i="70" s="1"/>
  <c r="E77" i="70" s="1"/>
  <c r="B77" i="70" a="1"/>
  <c r="B77" i="70" s="1"/>
  <c r="A77" i="70" a="1"/>
  <c r="A77" i="70" s="1"/>
  <c r="K76" i="70" a="1"/>
  <c r="K76" i="70" s="1"/>
  <c r="J76" i="70" a="1"/>
  <c r="J76" i="70" s="1"/>
  <c r="F76" i="70" a="1"/>
  <c r="F76" i="70" s="1"/>
  <c r="D76" i="70" a="1"/>
  <c r="D76" i="70" s="1"/>
  <c r="E76" i="70" s="1"/>
  <c r="B76" i="70" a="1"/>
  <c r="B76" i="70" s="1"/>
  <c r="A76" i="70" a="1"/>
  <c r="A76" i="70" s="1"/>
  <c r="K75" i="70" a="1"/>
  <c r="K75" i="70" s="1"/>
  <c r="L75" i="70" s="1"/>
  <c r="J75" i="70" a="1"/>
  <c r="J75" i="70" s="1"/>
  <c r="F75" i="70" a="1"/>
  <c r="F75" i="70" s="1"/>
  <c r="D75" i="70" a="1"/>
  <c r="D75" i="70" s="1"/>
  <c r="E75" i="70" s="1"/>
  <c r="B75" i="70" a="1"/>
  <c r="B75" i="70" s="1"/>
  <c r="A75" i="70" a="1"/>
  <c r="A75" i="70" s="1"/>
  <c r="K74" i="70" a="1"/>
  <c r="K74" i="70" s="1"/>
  <c r="L74" i="70" s="1"/>
  <c r="J74" i="70" a="1"/>
  <c r="J74" i="70" s="1"/>
  <c r="F74" i="70" a="1"/>
  <c r="F74" i="70" s="1"/>
  <c r="D74" i="70" a="1"/>
  <c r="D74" i="70" s="1"/>
  <c r="E74" i="70" s="1"/>
  <c r="B74" i="70" a="1"/>
  <c r="B74" i="70" s="1"/>
  <c r="A74" i="70" a="1"/>
  <c r="A74" i="70" s="1"/>
  <c r="K73" i="70" a="1"/>
  <c r="K73" i="70" s="1"/>
  <c r="L73" i="70" s="1"/>
  <c r="J73" i="70" a="1"/>
  <c r="J73" i="70" s="1"/>
  <c r="F73" i="70" a="1"/>
  <c r="F73" i="70" s="1"/>
  <c r="D73" i="70" a="1"/>
  <c r="D73" i="70" s="1"/>
  <c r="E73" i="70" s="1"/>
  <c r="B73" i="70" a="1"/>
  <c r="B73" i="70" s="1"/>
  <c r="A73" i="70" a="1"/>
  <c r="A73" i="70" s="1"/>
  <c r="K72" i="70" a="1"/>
  <c r="K72" i="70" s="1"/>
  <c r="L72" i="70" s="1"/>
  <c r="J72" i="70" a="1"/>
  <c r="J72" i="70" s="1"/>
  <c r="F72" i="70" a="1"/>
  <c r="F72" i="70" s="1"/>
  <c r="D72" i="70" a="1"/>
  <c r="D72" i="70" s="1"/>
  <c r="E72" i="70" s="1"/>
  <c r="B72" i="70" a="1"/>
  <c r="B72" i="70" s="1"/>
  <c r="A72" i="70" a="1"/>
  <c r="A72" i="70" s="1"/>
  <c r="K71" i="70" a="1"/>
  <c r="K71" i="70" s="1"/>
  <c r="L71" i="70" s="1"/>
  <c r="J71" i="70" a="1"/>
  <c r="J71" i="70" s="1"/>
  <c r="F71" i="70" a="1"/>
  <c r="F71" i="70" s="1"/>
  <c r="D71" i="70" a="1"/>
  <c r="D71" i="70" s="1"/>
  <c r="E71" i="70" s="1"/>
  <c r="B71" i="70" a="1"/>
  <c r="B71" i="70" s="1"/>
  <c r="A71" i="70" a="1"/>
  <c r="A71" i="70" s="1"/>
  <c r="K70" i="70" a="1"/>
  <c r="K70" i="70" s="1"/>
  <c r="L70" i="70" s="1"/>
  <c r="J70" i="70" a="1"/>
  <c r="J70" i="70" s="1"/>
  <c r="F70" i="70" a="1"/>
  <c r="F70" i="70" s="1"/>
  <c r="D70" i="70" a="1"/>
  <c r="D70" i="70" s="1"/>
  <c r="E70" i="70" s="1"/>
  <c r="B70" i="70" a="1"/>
  <c r="B70" i="70" s="1"/>
  <c r="A70" i="70" a="1"/>
  <c r="A70" i="70" s="1"/>
  <c r="K69" i="70" a="1"/>
  <c r="K69" i="70" s="1"/>
  <c r="L69" i="70" s="1"/>
  <c r="J69" i="70" a="1"/>
  <c r="J69" i="70" s="1"/>
  <c r="F69" i="70" a="1"/>
  <c r="F69" i="70" s="1"/>
  <c r="D69" i="70" a="1"/>
  <c r="D69" i="70" s="1"/>
  <c r="E69" i="70" s="1"/>
  <c r="B69" i="70" a="1"/>
  <c r="B69" i="70" s="1"/>
  <c r="A69" i="70" a="1"/>
  <c r="A69" i="70" s="1"/>
  <c r="K68" i="70" a="1"/>
  <c r="K68" i="70" s="1"/>
  <c r="L68" i="70" s="1"/>
  <c r="J68" i="70" a="1"/>
  <c r="J68" i="70" s="1"/>
  <c r="F68" i="70" a="1"/>
  <c r="F68" i="70" s="1"/>
  <c r="D68" i="70" a="1"/>
  <c r="D68" i="70" s="1"/>
  <c r="E68" i="70" s="1"/>
  <c r="B68" i="70" a="1"/>
  <c r="B68" i="70" s="1"/>
  <c r="A68" i="70" a="1"/>
  <c r="A68" i="70" s="1"/>
  <c r="K67" i="70" a="1"/>
  <c r="K67" i="70" s="1"/>
  <c r="L67" i="70" s="1"/>
  <c r="J67" i="70" a="1"/>
  <c r="J67" i="70" s="1"/>
  <c r="F67" i="70" a="1"/>
  <c r="F67" i="70" s="1"/>
  <c r="D67" i="70" a="1"/>
  <c r="D67" i="70" s="1"/>
  <c r="E67" i="70" s="1"/>
  <c r="B67" i="70" a="1"/>
  <c r="B67" i="70" s="1"/>
  <c r="A67" i="70" a="1"/>
  <c r="A67" i="70" s="1"/>
  <c r="K66" i="70" a="1"/>
  <c r="K66" i="70" s="1"/>
  <c r="L66" i="70" s="1"/>
  <c r="J66" i="70" a="1"/>
  <c r="J66" i="70" s="1"/>
  <c r="F66" i="70" a="1"/>
  <c r="F66" i="70" s="1"/>
  <c r="D66" i="70" a="1"/>
  <c r="D66" i="70" s="1"/>
  <c r="E66" i="70" s="1"/>
  <c r="B66" i="70" a="1"/>
  <c r="B66" i="70" s="1"/>
  <c r="A66" i="70" a="1"/>
  <c r="A66" i="70" s="1"/>
  <c r="K65" i="70" a="1"/>
  <c r="K65" i="70" s="1"/>
  <c r="L65" i="70" s="1"/>
  <c r="J65" i="70" a="1"/>
  <c r="J65" i="70" s="1"/>
  <c r="F65" i="70" a="1"/>
  <c r="F65" i="70" s="1"/>
  <c r="D65" i="70" a="1"/>
  <c r="D65" i="70" s="1"/>
  <c r="E65" i="70" s="1"/>
  <c r="B65" i="70" a="1"/>
  <c r="B65" i="70" s="1"/>
  <c r="A65" i="70" a="1"/>
  <c r="A65" i="70" s="1"/>
  <c r="K64" i="70" a="1"/>
  <c r="K64" i="70" s="1"/>
  <c r="L64" i="70" s="1"/>
  <c r="J64" i="70" a="1"/>
  <c r="J64" i="70" s="1"/>
  <c r="F64" i="70" a="1"/>
  <c r="F64" i="70" s="1"/>
  <c r="D64" i="70" a="1"/>
  <c r="D64" i="70" s="1"/>
  <c r="E64" i="70" s="1"/>
  <c r="B64" i="70" a="1"/>
  <c r="B64" i="70" s="1"/>
  <c r="A64" i="70" a="1"/>
  <c r="A64" i="70" s="1"/>
  <c r="K63" i="70" a="1"/>
  <c r="K63" i="70" s="1"/>
  <c r="L63" i="70" s="1"/>
  <c r="J63" i="70" a="1"/>
  <c r="J63" i="70" s="1"/>
  <c r="F63" i="70" a="1"/>
  <c r="F63" i="70" s="1"/>
  <c r="D63" i="70" a="1"/>
  <c r="D63" i="70" s="1"/>
  <c r="E63" i="70" s="1"/>
  <c r="B63" i="70" a="1"/>
  <c r="B63" i="70" s="1"/>
  <c r="A63" i="70" a="1"/>
  <c r="A63" i="70" s="1"/>
  <c r="K62" i="70" a="1"/>
  <c r="K62" i="70" s="1"/>
  <c r="L62" i="70" s="1"/>
  <c r="J62" i="70" a="1"/>
  <c r="J62" i="70" s="1"/>
  <c r="F62" i="70" a="1"/>
  <c r="F62" i="70" s="1"/>
  <c r="D62" i="70" a="1"/>
  <c r="D62" i="70" s="1"/>
  <c r="E62" i="70" s="1"/>
  <c r="B62" i="70" a="1"/>
  <c r="B62" i="70" s="1"/>
  <c r="A62" i="70" a="1"/>
  <c r="A62" i="70" s="1"/>
  <c r="K61" i="70" a="1"/>
  <c r="K61" i="70" s="1"/>
  <c r="J61" i="70" a="1"/>
  <c r="J61" i="70" s="1"/>
  <c r="F61" i="70" a="1"/>
  <c r="F61" i="70" s="1"/>
  <c r="D61" i="70" a="1"/>
  <c r="D61" i="70" s="1"/>
  <c r="E61" i="70" s="1"/>
  <c r="B61" i="70" a="1"/>
  <c r="B61" i="70" s="1"/>
  <c r="A61" i="70" a="1"/>
  <c r="A61" i="70" s="1"/>
  <c r="K60" i="70" a="1"/>
  <c r="K60" i="70" s="1"/>
  <c r="L60" i="70" s="1"/>
  <c r="J60" i="70" a="1"/>
  <c r="J60" i="70" s="1"/>
  <c r="F60" i="70" a="1"/>
  <c r="F60" i="70" s="1"/>
  <c r="D60" i="70" a="1"/>
  <c r="D60" i="70" s="1"/>
  <c r="E60" i="70" s="1"/>
  <c r="B60" i="70" a="1"/>
  <c r="B60" i="70" s="1"/>
  <c r="A60" i="70" a="1"/>
  <c r="A60" i="70" s="1"/>
  <c r="K59" i="70" a="1"/>
  <c r="K59" i="70" s="1"/>
  <c r="L59" i="70" s="1"/>
  <c r="J59" i="70" a="1"/>
  <c r="J59" i="70" s="1"/>
  <c r="F59" i="70" a="1"/>
  <c r="F59" i="70" s="1"/>
  <c r="D59" i="70" a="1"/>
  <c r="D59" i="70" s="1"/>
  <c r="E59" i="70" s="1"/>
  <c r="B59" i="70" a="1"/>
  <c r="B59" i="70" s="1"/>
  <c r="A59" i="70" a="1"/>
  <c r="A59" i="70" s="1"/>
  <c r="K58" i="70" a="1"/>
  <c r="K58" i="70" s="1"/>
  <c r="L58" i="70" s="1"/>
  <c r="J58" i="70" a="1"/>
  <c r="J58" i="70" s="1"/>
  <c r="F58" i="70" a="1"/>
  <c r="F58" i="70" s="1"/>
  <c r="D58" i="70" a="1"/>
  <c r="D58" i="70" s="1"/>
  <c r="E58" i="70" s="1"/>
  <c r="B58" i="70" a="1"/>
  <c r="B58" i="70" s="1"/>
  <c r="A58" i="70" a="1"/>
  <c r="A58" i="70" s="1"/>
  <c r="K57" i="70" a="1"/>
  <c r="K57" i="70" s="1"/>
  <c r="L57" i="70" s="1"/>
  <c r="J57" i="70" a="1"/>
  <c r="J57" i="70" s="1"/>
  <c r="F57" i="70" a="1"/>
  <c r="F57" i="70" s="1"/>
  <c r="D57" i="70" a="1"/>
  <c r="D57" i="70" s="1"/>
  <c r="E57" i="70" s="1"/>
  <c r="B57" i="70" a="1"/>
  <c r="B57" i="70" s="1"/>
  <c r="A57" i="70" a="1"/>
  <c r="A57" i="70" s="1"/>
  <c r="K56" i="70" a="1"/>
  <c r="K56" i="70" s="1"/>
  <c r="L56" i="70" s="1"/>
  <c r="J56" i="70" a="1"/>
  <c r="J56" i="70" s="1"/>
  <c r="F56" i="70" a="1"/>
  <c r="F56" i="70" s="1"/>
  <c r="D56" i="70" a="1"/>
  <c r="D56" i="70" s="1"/>
  <c r="E56" i="70" s="1"/>
  <c r="B56" i="70" a="1"/>
  <c r="B56" i="70" s="1"/>
  <c r="A56" i="70" a="1"/>
  <c r="A56" i="70" s="1"/>
  <c r="K55" i="70" a="1"/>
  <c r="K55" i="70" s="1"/>
  <c r="L55" i="70" s="1"/>
  <c r="J55" i="70" a="1"/>
  <c r="J55" i="70" s="1"/>
  <c r="F55" i="70" a="1"/>
  <c r="F55" i="70" s="1"/>
  <c r="D55" i="70" a="1"/>
  <c r="D55" i="70" s="1"/>
  <c r="E55" i="70" s="1"/>
  <c r="B55" i="70" a="1"/>
  <c r="B55" i="70" s="1"/>
  <c r="A55" i="70" a="1"/>
  <c r="A55" i="70" s="1"/>
  <c r="K54" i="70" a="1"/>
  <c r="K54" i="70" s="1"/>
  <c r="L54" i="70" s="1"/>
  <c r="J54" i="70" a="1"/>
  <c r="J54" i="70" s="1"/>
  <c r="F54" i="70" a="1"/>
  <c r="F54" i="70" s="1"/>
  <c r="D54" i="70" a="1"/>
  <c r="D54" i="70" s="1"/>
  <c r="E54" i="70" s="1"/>
  <c r="B54" i="70" a="1"/>
  <c r="B54" i="70" s="1"/>
  <c r="A54" i="70" a="1"/>
  <c r="A54" i="70" s="1"/>
  <c r="K53" i="70" a="1"/>
  <c r="K53" i="70" s="1"/>
  <c r="L53" i="70" s="1"/>
  <c r="J53" i="70" a="1"/>
  <c r="J53" i="70" s="1"/>
  <c r="F53" i="70" a="1"/>
  <c r="F53" i="70" s="1"/>
  <c r="D53" i="70" a="1"/>
  <c r="D53" i="70" s="1"/>
  <c r="E53" i="70" s="1"/>
  <c r="B53" i="70" a="1"/>
  <c r="B53" i="70" s="1"/>
  <c r="A53" i="70" a="1"/>
  <c r="A53" i="70" s="1"/>
  <c r="K52" i="70" a="1"/>
  <c r="K52" i="70" s="1"/>
  <c r="L52" i="70" s="1"/>
  <c r="J52" i="70" a="1"/>
  <c r="J52" i="70" s="1"/>
  <c r="F52" i="70" a="1"/>
  <c r="F52" i="70" s="1"/>
  <c r="D52" i="70" a="1"/>
  <c r="D52" i="70" s="1"/>
  <c r="E52" i="70" s="1"/>
  <c r="B52" i="70" a="1"/>
  <c r="B52" i="70" s="1"/>
  <c r="A52" i="70" a="1"/>
  <c r="A52" i="70" s="1"/>
  <c r="K51" i="70" a="1"/>
  <c r="K51" i="70" s="1"/>
  <c r="L51" i="70" s="1"/>
  <c r="J51" i="70" a="1"/>
  <c r="J51" i="70" s="1"/>
  <c r="F51" i="70" a="1"/>
  <c r="F51" i="70" s="1"/>
  <c r="D51" i="70" a="1"/>
  <c r="D51" i="70" s="1"/>
  <c r="E51" i="70" s="1"/>
  <c r="B51" i="70" a="1"/>
  <c r="B51" i="70" s="1"/>
  <c r="A51" i="70" a="1"/>
  <c r="A51" i="70" s="1"/>
  <c r="K50" i="70" a="1"/>
  <c r="K50" i="70" s="1"/>
  <c r="L50" i="70" s="1"/>
  <c r="J50" i="70" a="1"/>
  <c r="J50" i="70" s="1"/>
  <c r="F50" i="70" a="1"/>
  <c r="F50" i="70" s="1"/>
  <c r="D50" i="70" a="1"/>
  <c r="D50" i="70" s="1"/>
  <c r="E50" i="70" s="1"/>
  <c r="B50" i="70" a="1"/>
  <c r="B50" i="70" s="1"/>
  <c r="A50" i="70" a="1"/>
  <c r="A50" i="70" s="1"/>
  <c r="K49" i="70" a="1"/>
  <c r="K49" i="70" s="1"/>
  <c r="L49" i="70" s="1"/>
  <c r="J49" i="70" a="1"/>
  <c r="J49" i="70" s="1"/>
  <c r="F49" i="70" a="1"/>
  <c r="F49" i="70" s="1"/>
  <c r="D49" i="70" a="1"/>
  <c r="D49" i="70" s="1"/>
  <c r="E49" i="70" s="1"/>
  <c r="B49" i="70" a="1"/>
  <c r="B49" i="70" s="1"/>
  <c r="A49" i="70" a="1"/>
  <c r="A49" i="70" s="1"/>
  <c r="K48" i="70" a="1"/>
  <c r="K48" i="70" s="1"/>
  <c r="L48" i="70" s="1"/>
  <c r="J48" i="70" a="1"/>
  <c r="J48" i="70" s="1"/>
  <c r="F48" i="70" a="1"/>
  <c r="F48" i="70" s="1"/>
  <c r="D48" i="70" a="1"/>
  <c r="D48" i="70" s="1"/>
  <c r="E48" i="70" s="1"/>
  <c r="B48" i="70" a="1"/>
  <c r="B48" i="70" s="1"/>
  <c r="A48" i="70" a="1"/>
  <c r="A48" i="70" s="1"/>
  <c r="K47" i="70" a="1"/>
  <c r="K47" i="70" s="1"/>
  <c r="L47" i="70" s="1"/>
  <c r="J47" i="70" a="1"/>
  <c r="J47" i="70" s="1"/>
  <c r="F47" i="70" a="1"/>
  <c r="F47" i="70" s="1"/>
  <c r="D47" i="70" a="1"/>
  <c r="D47" i="70" s="1"/>
  <c r="E47" i="70" s="1"/>
  <c r="B47" i="70" a="1"/>
  <c r="B47" i="70" s="1"/>
  <c r="A47" i="70" a="1"/>
  <c r="A47" i="70" s="1"/>
  <c r="K46" i="70" a="1"/>
  <c r="K46" i="70" s="1"/>
  <c r="L46" i="70" s="1"/>
  <c r="J46" i="70" a="1"/>
  <c r="J46" i="70" s="1"/>
  <c r="F46" i="70" a="1"/>
  <c r="F46" i="70" s="1"/>
  <c r="D46" i="70" a="1"/>
  <c r="D46" i="70" s="1"/>
  <c r="E46" i="70" s="1"/>
  <c r="B46" i="70" a="1"/>
  <c r="B46" i="70" s="1"/>
  <c r="A46" i="70" a="1"/>
  <c r="A46" i="70" s="1"/>
  <c r="K45" i="70" a="1"/>
  <c r="K45" i="70" s="1"/>
  <c r="J45" i="70" a="1"/>
  <c r="J45" i="70" s="1"/>
  <c r="F45" i="70" a="1"/>
  <c r="F45" i="70" s="1"/>
  <c r="D45" i="70" a="1"/>
  <c r="D45" i="70" s="1"/>
  <c r="E45" i="70" s="1"/>
  <c r="B45" i="70" a="1"/>
  <c r="B45" i="70" s="1"/>
  <c r="A45" i="70" a="1"/>
  <c r="A45" i="70" s="1"/>
  <c r="K44" i="70" a="1"/>
  <c r="K44" i="70" s="1"/>
  <c r="L44" i="70" s="1"/>
  <c r="J44" i="70" a="1"/>
  <c r="J44" i="70" s="1"/>
  <c r="F44" i="70" a="1"/>
  <c r="F44" i="70" s="1"/>
  <c r="D44" i="70" a="1"/>
  <c r="D44" i="70" s="1"/>
  <c r="E44" i="70" s="1"/>
  <c r="B44" i="70" a="1"/>
  <c r="B44" i="70" s="1"/>
  <c r="A44" i="70" a="1"/>
  <c r="A44" i="70" s="1"/>
  <c r="K43" i="70" a="1"/>
  <c r="K43" i="70" s="1"/>
  <c r="L43" i="70" s="1"/>
  <c r="J43" i="70" a="1"/>
  <c r="J43" i="70" s="1"/>
  <c r="F43" i="70" a="1"/>
  <c r="F43" i="70" s="1"/>
  <c r="D43" i="70" a="1"/>
  <c r="D43" i="70" s="1"/>
  <c r="E43" i="70" s="1"/>
  <c r="B43" i="70" a="1"/>
  <c r="B43" i="70" s="1"/>
  <c r="A43" i="70" a="1"/>
  <c r="A43" i="70" s="1"/>
  <c r="K42" i="70" a="1"/>
  <c r="K42" i="70" s="1"/>
  <c r="L42" i="70" s="1"/>
  <c r="J42" i="70" a="1"/>
  <c r="J42" i="70" s="1"/>
  <c r="F42" i="70" a="1"/>
  <c r="F42" i="70" s="1"/>
  <c r="D42" i="70" a="1"/>
  <c r="D42" i="70" s="1"/>
  <c r="E42" i="70" s="1"/>
  <c r="B42" i="70" a="1"/>
  <c r="B42" i="70" s="1"/>
  <c r="A42" i="70" a="1"/>
  <c r="A42" i="70" s="1"/>
  <c r="K41" i="70" a="1"/>
  <c r="K41" i="70" s="1"/>
  <c r="L41" i="70" s="1"/>
  <c r="J41" i="70" a="1"/>
  <c r="J41" i="70" s="1"/>
  <c r="F41" i="70" a="1"/>
  <c r="F41" i="70" s="1"/>
  <c r="D41" i="70" a="1"/>
  <c r="D41" i="70" s="1"/>
  <c r="E41" i="70" s="1"/>
  <c r="B41" i="70" a="1"/>
  <c r="B41" i="70" s="1"/>
  <c r="A41" i="70" a="1"/>
  <c r="A41" i="70" s="1"/>
  <c r="K40" i="70" a="1"/>
  <c r="K40" i="70" s="1"/>
  <c r="L40" i="70" s="1"/>
  <c r="J40" i="70" a="1"/>
  <c r="J40" i="70" s="1"/>
  <c r="F40" i="70" a="1"/>
  <c r="F40" i="70" s="1"/>
  <c r="D40" i="70" a="1"/>
  <c r="D40" i="70" s="1"/>
  <c r="E40" i="70" s="1"/>
  <c r="B40" i="70" a="1"/>
  <c r="B40" i="70" s="1"/>
  <c r="A40" i="70" a="1"/>
  <c r="A40" i="70" s="1"/>
  <c r="K39" i="70" a="1"/>
  <c r="K39" i="70" s="1"/>
  <c r="L39" i="70" s="1"/>
  <c r="J39" i="70" a="1"/>
  <c r="J39" i="70" s="1"/>
  <c r="F39" i="70" a="1"/>
  <c r="F39" i="70" s="1"/>
  <c r="D39" i="70" a="1"/>
  <c r="D39" i="70" s="1"/>
  <c r="E39" i="70" s="1"/>
  <c r="B39" i="70" a="1"/>
  <c r="B39" i="70" s="1"/>
  <c r="A39" i="70" a="1"/>
  <c r="A39" i="70" s="1"/>
  <c r="K38" i="70" a="1"/>
  <c r="K38" i="70" s="1"/>
  <c r="L38" i="70" s="1"/>
  <c r="J38" i="70" a="1"/>
  <c r="J38" i="70" s="1"/>
  <c r="F38" i="70" a="1"/>
  <c r="F38" i="70" s="1"/>
  <c r="D38" i="70" a="1"/>
  <c r="D38" i="70" s="1"/>
  <c r="E38" i="70" s="1"/>
  <c r="B38" i="70" a="1"/>
  <c r="B38" i="70" s="1"/>
  <c r="A38" i="70" a="1"/>
  <c r="A38" i="70" s="1"/>
  <c r="K37" i="70" a="1"/>
  <c r="K37" i="70" s="1"/>
  <c r="L37" i="70" s="1"/>
  <c r="J37" i="70" a="1"/>
  <c r="J37" i="70" s="1"/>
  <c r="F37" i="70" a="1"/>
  <c r="F37" i="70" s="1"/>
  <c r="D37" i="70" a="1"/>
  <c r="D37" i="70" s="1"/>
  <c r="E37" i="70" s="1"/>
  <c r="B37" i="70" a="1"/>
  <c r="B37" i="70" s="1"/>
  <c r="A37" i="70" a="1"/>
  <c r="A37" i="70" s="1"/>
  <c r="K36" i="70" a="1"/>
  <c r="K36" i="70" s="1"/>
  <c r="L36" i="70" s="1"/>
  <c r="J36" i="70" a="1"/>
  <c r="J36" i="70" s="1"/>
  <c r="F36" i="70" a="1"/>
  <c r="F36" i="70" s="1"/>
  <c r="D36" i="70" a="1"/>
  <c r="D36" i="70" s="1"/>
  <c r="E36" i="70" s="1"/>
  <c r="B36" i="70" a="1"/>
  <c r="B36" i="70" s="1"/>
  <c r="A36" i="70" a="1"/>
  <c r="A36" i="70" s="1"/>
  <c r="K35" i="70" a="1"/>
  <c r="K35" i="70" s="1"/>
  <c r="L35" i="70" s="1"/>
  <c r="J35" i="70" a="1"/>
  <c r="J35" i="70" s="1"/>
  <c r="F35" i="70" a="1"/>
  <c r="F35" i="70" s="1"/>
  <c r="D35" i="70" a="1"/>
  <c r="D35" i="70" s="1"/>
  <c r="E35" i="70" s="1"/>
  <c r="B35" i="70" a="1"/>
  <c r="B35" i="70" s="1"/>
  <c r="A35" i="70" a="1"/>
  <c r="A35" i="70" s="1"/>
  <c r="K34" i="70" a="1"/>
  <c r="K34" i="70" s="1"/>
  <c r="L34" i="70" s="1"/>
  <c r="J34" i="70" a="1"/>
  <c r="J34" i="70" s="1"/>
  <c r="F34" i="70" a="1"/>
  <c r="F34" i="70" s="1"/>
  <c r="D34" i="70" a="1"/>
  <c r="D34" i="70" s="1"/>
  <c r="E34" i="70" s="1"/>
  <c r="B34" i="70" a="1"/>
  <c r="B34" i="70" s="1"/>
  <c r="A34" i="70" a="1"/>
  <c r="A34" i="70" s="1"/>
  <c r="K33" i="70" a="1"/>
  <c r="K33" i="70" s="1"/>
  <c r="L33" i="70" s="1"/>
  <c r="J33" i="70" a="1"/>
  <c r="J33" i="70" s="1"/>
  <c r="F33" i="70" a="1"/>
  <c r="F33" i="70" s="1"/>
  <c r="D33" i="70" a="1"/>
  <c r="D33" i="70" s="1"/>
  <c r="E33" i="70" s="1"/>
  <c r="B33" i="70" a="1"/>
  <c r="B33" i="70" s="1"/>
  <c r="A33" i="70" a="1"/>
  <c r="A33" i="70" s="1"/>
  <c r="K32" i="70" a="1"/>
  <c r="K32" i="70" s="1"/>
  <c r="L32" i="70" s="1"/>
  <c r="J32" i="70" a="1"/>
  <c r="J32" i="70" s="1"/>
  <c r="F32" i="70" a="1"/>
  <c r="F32" i="70" s="1"/>
  <c r="D32" i="70" a="1"/>
  <c r="D32" i="70" s="1"/>
  <c r="E32" i="70" s="1"/>
  <c r="B32" i="70" a="1"/>
  <c r="B32" i="70" s="1"/>
  <c r="A32" i="70" a="1"/>
  <c r="A32" i="70" s="1"/>
  <c r="K31" i="70" a="1"/>
  <c r="K31" i="70" s="1"/>
  <c r="L31" i="70" s="1"/>
  <c r="J31" i="70" a="1"/>
  <c r="J31" i="70" s="1"/>
  <c r="F31" i="70" a="1"/>
  <c r="F31" i="70" s="1"/>
  <c r="D31" i="70" a="1"/>
  <c r="D31" i="70" s="1"/>
  <c r="E31" i="70" s="1"/>
  <c r="B31" i="70" a="1"/>
  <c r="B31" i="70" s="1"/>
  <c r="A31" i="70" a="1"/>
  <c r="A31" i="70" s="1"/>
  <c r="K30" i="70" a="1"/>
  <c r="K30" i="70" s="1"/>
  <c r="L30" i="70" s="1"/>
  <c r="J30" i="70" a="1"/>
  <c r="J30" i="70" s="1"/>
  <c r="F30" i="70" a="1"/>
  <c r="F30" i="70" s="1"/>
  <c r="D30" i="70" a="1"/>
  <c r="D30" i="70" s="1"/>
  <c r="E30" i="70" s="1"/>
  <c r="B30" i="70" a="1"/>
  <c r="B30" i="70" s="1"/>
  <c r="A30" i="70" a="1"/>
  <c r="A30" i="70" s="1"/>
  <c r="K29" i="70" a="1"/>
  <c r="K29" i="70" s="1"/>
  <c r="J29" i="70" a="1"/>
  <c r="J29" i="70" s="1"/>
  <c r="F29" i="70" a="1"/>
  <c r="F29" i="70" s="1"/>
  <c r="D29" i="70" a="1"/>
  <c r="D29" i="70" s="1"/>
  <c r="E29" i="70" s="1"/>
  <c r="B29" i="70" a="1"/>
  <c r="B29" i="70" s="1"/>
  <c r="A29" i="70" a="1"/>
  <c r="A29" i="70" s="1"/>
  <c r="K28" i="70" a="1"/>
  <c r="K28" i="70" s="1"/>
  <c r="L28" i="70" s="1"/>
  <c r="J28" i="70" a="1"/>
  <c r="J28" i="70" s="1"/>
  <c r="F28" i="70" a="1"/>
  <c r="F28" i="70" s="1"/>
  <c r="D28" i="70" a="1"/>
  <c r="D28" i="70" s="1"/>
  <c r="E28" i="70" s="1"/>
  <c r="B28" i="70" a="1"/>
  <c r="B28" i="70" s="1"/>
  <c r="A28" i="70" a="1"/>
  <c r="A28" i="70" s="1"/>
  <c r="K27" i="70" a="1"/>
  <c r="K27" i="70" s="1"/>
  <c r="L27" i="70" s="1"/>
  <c r="J27" i="70" a="1"/>
  <c r="J27" i="70" s="1"/>
  <c r="F27" i="70" a="1"/>
  <c r="F27" i="70" s="1"/>
  <c r="D27" i="70" a="1"/>
  <c r="D27" i="70" s="1"/>
  <c r="E27" i="70" s="1"/>
  <c r="B27" i="70" a="1"/>
  <c r="B27" i="70" s="1"/>
  <c r="A27" i="70" a="1"/>
  <c r="A27" i="70" s="1"/>
  <c r="K26" i="70" a="1"/>
  <c r="K26" i="70" s="1"/>
  <c r="L26" i="70" s="1"/>
  <c r="J26" i="70" a="1"/>
  <c r="J26" i="70" s="1"/>
  <c r="F26" i="70" a="1"/>
  <c r="F26" i="70" s="1"/>
  <c r="D26" i="70" a="1"/>
  <c r="D26" i="70" s="1"/>
  <c r="E26" i="70" s="1"/>
  <c r="B26" i="70" a="1"/>
  <c r="B26" i="70" s="1"/>
  <c r="A26" i="70" a="1"/>
  <c r="A26" i="70" s="1"/>
  <c r="K25" i="70" a="1"/>
  <c r="K25" i="70" s="1"/>
  <c r="L25" i="70" s="1"/>
  <c r="J25" i="70" a="1"/>
  <c r="J25" i="70" s="1"/>
  <c r="F25" i="70" a="1"/>
  <c r="F25" i="70" s="1"/>
  <c r="D25" i="70" a="1"/>
  <c r="D25" i="70" s="1"/>
  <c r="E25" i="70" s="1"/>
  <c r="B25" i="70" a="1"/>
  <c r="B25" i="70" s="1"/>
  <c r="A25" i="70" a="1"/>
  <c r="A25" i="70" s="1"/>
  <c r="K24" i="70" a="1"/>
  <c r="K24" i="70" s="1"/>
  <c r="L24" i="70" s="1"/>
  <c r="J24" i="70" a="1"/>
  <c r="J24" i="70" s="1"/>
  <c r="F24" i="70" a="1"/>
  <c r="F24" i="70" s="1"/>
  <c r="D24" i="70" a="1"/>
  <c r="D24" i="70" s="1"/>
  <c r="E24" i="70" s="1"/>
  <c r="B24" i="70" a="1"/>
  <c r="B24" i="70" s="1"/>
  <c r="A24" i="70" a="1"/>
  <c r="A24" i="70" s="1"/>
  <c r="K23" i="70" a="1"/>
  <c r="K23" i="70" s="1"/>
  <c r="L23" i="70" s="1"/>
  <c r="J23" i="70" a="1"/>
  <c r="J23" i="70" s="1"/>
  <c r="F23" i="70" a="1"/>
  <c r="F23" i="70" s="1"/>
  <c r="D23" i="70" a="1"/>
  <c r="D23" i="70" s="1"/>
  <c r="E23" i="70" s="1"/>
  <c r="B23" i="70" a="1"/>
  <c r="B23" i="70" s="1"/>
  <c r="A23" i="70" a="1"/>
  <c r="A23" i="70" s="1"/>
  <c r="K22" i="70" a="1"/>
  <c r="K22" i="70" s="1"/>
  <c r="L22" i="70" s="1"/>
  <c r="J22" i="70" a="1"/>
  <c r="J22" i="70" s="1"/>
  <c r="F22" i="70" a="1"/>
  <c r="F22" i="70" s="1"/>
  <c r="D22" i="70" a="1"/>
  <c r="D22" i="70" s="1"/>
  <c r="E22" i="70" s="1"/>
  <c r="B22" i="70" a="1"/>
  <c r="B22" i="70" s="1"/>
  <c r="A22" i="70" a="1"/>
  <c r="A22" i="70" s="1"/>
  <c r="K21" i="70" a="1"/>
  <c r="K21" i="70" s="1"/>
  <c r="L21" i="70" s="1"/>
  <c r="J21" i="70" a="1"/>
  <c r="J21" i="70" s="1"/>
  <c r="F21" i="70" a="1"/>
  <c r="F21" i="70" s="1"/>
  <c r="D21" i="70" a="1"/>
  <c r="D21" i="70" s="1"/>
  <c r="E21" i="70" s="1"/>
  <c r="B21" i="70" a="1"/>
  <c r="B21" i="70" s="1"/>
  <c r="A21" i="70" a="1"/>
  <c r="A21" i="70" s="1"/>
  <c r="K20" i="70" a="1"/>
  <c r="K20" i="70" s="1"/>
  <c r="L20" i="70" s="1"/>
  <c r="J20" i="70" a="1"/>
  <c r="J20" i="70" s="1"/>
  <c r="F20" i="70" a="1"/>
  <c r="F20" i="70" s="1"/>
  <c r="D20" i="70" a="1"/>
  <c r="D20" i="70" s="1"/>
  <c r="E20" i="70" s="1"/>
  <c r="B20" i="70" a="1"/>
  <c r="B20" i="70" s="1"/>
  <c r="A20" i="70" a="1"/>
  <c r="A20" i="70" s="1"/>
  <c r="K19" i="70" a="1"/>
  <c r="K19" i="70" s="1"/>
  <c r="L19" i="70" s="1"/>
  <c r="J19" i="70" a="1"/>
  <c r="J19" i="70" s="1"/>
  <c r="F19" i="70" a="1"/>
  <c r="F19" i="70" s="1"/>
  <c r="D19" i="70" a="1"/>
  <c r="D19" i="70" s="1"/>
  <c r="E19" i="70" s="1"/>
  <c r="B19" i="70" a="1"/>
  <c r="B19" i="70" s="1"/>
  <c r="A19" i="70" a="1"/>
  <c r="A19" i="70" s="1"/>
  <c r="K18" i="70" a="1"/>
  <c r="K18" i="70" s="1"/>
  <c r="L18" i="70" s="1"/>
  <c r="J18" i="70" a="1"/>
  <c r="J18" i="70" s="1"/>
  <c r="F18" i="70" a="1"/>
  <c r="F18" i="70" s="1"/>
  <c r="D18" i="70" a="1"/>
  <c r="D18" i="70" s="1"/>
  <c r="E18" i="70" s="1"/>
  <c r="B18" i="70" a="1"/>
  <c r="B18" i="70" s="1"/>
  <c r="A18" i="70" a="1"/>
  <c r="A18" i="70" s="1"/>
  <c r="K17" i="70" a="1"/>
  <c r="K17" i="70" s="1"/>
  <c r="L17" i="70" s="1"/>
  <c r="J17" i="70" a="1"/>
  <c r="J17" i="70" s="1"/>
  <c r="F17" i="70" a="1"/>
  <c r="F17" i="70" s="1"/>
  <c r="D17" i="70" a="1"/>
  <c r="D17" i="70" s="1"/>
  <c r="E17" i="70" s="1"/>
  <c r="B17" i="70" a="1"/>
  <c r="B17" i="70" s="1"/>
  <c r="A17" i="70" a="1"/>
  <c r="A17" i="70" s="1"/>
  <c r="K16" i="70" a="1"/>
  <c r="K16" i="70" s="1"/>
  <c r="L16" i="70" s="1"/>
  <c r="J16" i="70" a="1"/>
  <c r="J16" i="70" s="1"/>
  <c r="F16" i="70" a="1"/>
  <c r="F16" i="70" s="1"/>
  <c r="D16" i="70" a="1"/>
  <c r="D16" i="70" s="1"/>
  <c r="E16" i="70" s="1"/>
  <c r="B16" i="70" a="1"/>
  <c r="B16" i="70" s="1"/>
  <c r="A16" i="70" a="1"/>
  <c r="A16" i="70" s="1"/>
  <c r="K15" i="70" a="1"/>
  <c r="K15" i="70" s="1"/>
  <c r="L15" i="70" s="1"/>
  <c r="J15" i="70" a="1"/>
  <c r="J15" i="70" s="1"/>
  <c r="F15" i="70" a="1"/>
  <c r="F15" i="70" s="1"/>
  <c r="D15" i="70" a="1"/>
  <c r="D15" i="70" s="1"/>
  <c r="E15" i="70" s="1"/>
  <c r="B15" i="70" a="1"/>
  <c r="B15" i="70" s="1"/>
  <c r="A15" i="70" a="1"/>
  <c r="A15" i="70" s="1"/>
  <c r="K14" i="70" a="1"/>
  <c r="K14" i="70" s="1"/>
  <c r="L14" i="70" s="1"/>
  <c r="J14" i="70" a="1"/>
  <c r="J14" i="70" s="1"/>
  <c r="F14" i="70" a="1"/>
  <c r="F14" i="70" s="1"/>
  <c r="D14" i="70" a="1"/>
  <c r="D14" i="70" s="1"/>
  <c r="E14" i="70" s="1"/>
  <c r="B14" i="70" a="1"/>
  <c r="B14" i="70" s="1"/>
  <c r="A14" i="70" a="1"/>
  <c r="A14" i="70" s="1"/>
  <c r="K13" i="70" a="1"/>
  <c r="K13" i="70" s="1"/>
  <c r="J13" i="70" a="1"/>
  <c r="J13" i="70" s="1"/>
  <c r="F13" i="70" a="1"/>
  <c r="F13" i="70" s="1"/>
  <c r="D13" i="70" a="1"/>
  <c r="D13" i="70" s="1"/>
  <c r="E13" i="70" s="1"/>
  <c r="B13" i="70" a="1"/>
  <c r="B13" i="70" s="1"/>
  <c r="A13" i="70" a="1"/>
  <c r="A13" i="70" s="1"/>
  <c r="K12" i="70" a="1"/>
  <c r="K12" i="70" s="1"/>
  <c r="L12" i="70" s="1"/>
  <c r="J12" i="70" a="1"/>
  <c r="J12" i="70" s="1"/>
  <c r="F12" i="70" a="1"/>
  <c r="F12" i="70" s="1"/>
  <c r="D12" i="70" a="1"/>
  <c r="D12" i="70" s="1"/>
  <c r="E12" i="70" s="1"/>
  <c r="B12" i="70" a="1"/>
  <c r="B12" i="70" s="1"/>
  <c r="A12" i="70" a="1"/>
  <c r="A12" i="70" s="1"/>
  <c r="K11" i="70" a="1"/>
  <c r="K11" i="70" s="1"/>
  <c r="L11" i="70" s="1"/>
  <c r="J11" i="70" a="1"/>
  <c r="J11" i="70" s="1"/>
  <c r="F11" i="70" a="1"/>
  <c r="F11" i="70" s="1"/>
  <c r="D11" i="70" a="1"/>
  <c r="D11" i="70" s="1"/>
  <c r="E11" i="70" s="1"/>
  <c r="B11" i="70" a="1"/>
  <c r="B11" i="70" s="1"/>
  <c r="A11" i="70" a="1"/>
  <c r="A11" i="70" s="1"/>
  <c r="K10" i="70" a="1"/>
  <c r="K10" i="70" s="1"/>
  <c r="L10" i="70" s="1"/>
  <c r="J10" i="70" a="1"/>
  <c r="J10" i="70" s="1"/>
  <c r="F10" i="70" a="1"/>
  <c r="F10" i="70" s="1"/>
  <c r="D10" i="70" a="1"/>
  <c r="D10" i="70" s="1"/>
  <c r="E10" i="70" s="1"/>
  <c r="B10" i="70" a="1"/>
  <c r="B10" i="70" s="1"/>
  <c r="A10" i="70" a="1"/>
  <c r="A10" i="70" s="1"/>
  <c r="K9" i="70" a="1"/>
  <c r="K9" i="70" s="1"/>
  <c r="L9" i="70" s="1"/>
  <c r="J9" i="70" a="1"/>
  <c r="J9" i="70" s="1"/>
  <c r="F9" i="70" a="1"/>
  <c r="F9" i="70" s="1"/>
  <c r="D9" i="70" a="1"/>
  <c r="D9" i="70" s="1"/>
  <c r="E9" i="70" s="1"/>
  <c r="B9" i="70" a="1"/>
  <c r="B9" i="70" s="1"/>
  <c r="A9" i="70" a="1"/>
  <c r="A9" i="70" s="1"/>
  <c r="K8" i="70" a="1"/>
  <c r="K8" i="70" s="1"/>
  <c r="L8" i="70" s="1"/>
  <c r="J8" i="70" a="1"/>
  <c r="J8" i="70" s="1"/>
  <c r="F8" i="70" a="1"/>
  <c r="F8" i="70" s="1"/>
  <c r="D8" i="70" a="1"/>
  <c r="D8" i="70" s="1"/>
  <c r="E8" i="70" s="1"/>
  <c r="B8" i="70" a="1"/>
  <c r="B8" i="70" s="1"/>
  <c r="A8" i="70" a="1"/>
  <c r="A8" i="70" s="1"/>
  <c r="K7" i="70" a="1"/>
  <c r="K7" i="70" s="1"/>
  <c r="J7" i="70" a="1"/>
  <c r="J7" i="70" s="1"/>
  <c r="F7" i="70" a="1"/>
  <c r="F7" i="70" s="1"/>
  <c r="D7" i="70" a="1"/>
  <c r="D7" i="70" s="1"/>
  <c r="E7" i="70" s="1"/>
  <c r="B7" i="70" a="1"/>
  <c r="B7" i="70" s="1"/>
  <c r="A7" i="70" a="1"/>
  <c r="A7" i="70" s="1"/>
  <c r="L4" i="70"/>
  <c r="F4" i="70"/>
  <c r="C4" i="70"/>
  <c r="B250" i="69"/>
  <c r="K249" i="69" a="1"/>
  <c r="K249" i="69" s="1"/>
  <c r="L249" i="69" s="1"/>
  <c r="J249" i="69" a="1"/>
  <c r="J249" i="69" s="1"/>
  <c r="F249" i="69" a="1"/>
  <c r="F249" i="69" s="1"/>
  <c r="D249" i="69" a="1"/>
  <c r="D249" i="69" s="1"/>
  <c r="E249" i="69" s="1"/>
  <c r="B249" i="69" a="1"/>
  <c r="B249" i="69" s="1"/>
  <c r="A249" i="69" a="1"/>
  <c r="A249" i="69" s="1"/>
  <c r="K248" i="69" a="1"/>
  <c r="K248" i="69" s="1"/>
  <c r="L248" i="69" s="1"/>
  <c r="J248" i="69" a="1"/>
  <c r="J248" i="69" s="1"/>
  <c r="F248" i="69" a="1"/>
  <c r="F248" i="69" s="1"/>
  <c r="D248" i="69" a="1"/>
  <c r="D248" i="69" s="1"/>
  <c r="E248" i="69" s="1"/>
  <c r="B248" i="69" a="1"/>
  <c r="B248" i="69" s="1"/>
  <c r="A248" i="69" a="1"/>
  <c r="A248" i="69" s="1"/>
  <c r="K247" i="69" a="1"/>
  <c r="K247" i="69" s="1"/>
  <c r="L247" i="69" s="1"/>
  <c r="J247" i="69" a="1"/>
  <c r="J247" i="69" s="1"/>
  <c r="F247" i="69" a="1"/>
  <c r="F247" i="69" s="1"/>
  <c r="D247" i="69" a="1"/>
  <c r="D247" i="69" s="1"/>
  <c r="E247" i="69" s="1"/>
  <c r="B247" i="69" a="1"/>
  <c r="B247" i="69" s="1"/>
  <c r="A247" i="69" a="1"/>
  <c r="A247" i="69" s="1"/>
  <c r="K246" i="69" a="1"/>
  <c r="K246" i="69" s="1"/>
  <c r="J246" i="69" a="1"/>
  <c r="J246" i="69" s="1"/>
  <c r="F246" i="69" a="1"/>
  <c r="F246" i="69" s="1"/>
  <c r="D246" i="69" a="1"/>
  <c r="D246" i="69" s="1"/>
  <c r="E246" i="69" s="1"/>
  <c r="B246" i="69" a="1"/>
  <c r="B246" i="69" s="1"/>
  <c r="A246" i="69" a="1"/>
  <c r="A246" i="69" s="1"/>
  <c r="K245" i="69" a="1"/>
  <c r="K245" i="69" s="1"/>
  <c r="L245" i="69" s="1"/>
  <c r="J245" i="69" a="1"/>
  <c r="J245" i="69" s="1"/>
  <c r="F245" i="69" a="1"/>
  <c r="F245" i="69" s="1"/>
  <c r="D245" i="69" a="1"/>
  <c r="D245" i="69" s="1"/>
  <c r="E245" i="69" s="1"/>
  <c r="B245" i="69" a="1"/>
  <c r="B245" i="69" s="1"/>
  <c r="A245" i="69" a="1"/>
  <c r="A245" i="69" s="1"/>
  <c r="K244" i="69" a="1"/>
  <c r="K244" i="69" s="1"/>
  <c r="L244" i="69" s="1"/>
  <c r="J244" i="69" a="1"/>
  <c r="J244" i="69" s="1"/>
  <c r="F244" i="69" a="1"/>
  <c r="F244" i="69" s="1"/>
  <c r="D244" i="69" a="1"/>
  <c r="D244" i="69" s="1"/>
  <c r="E244" i="69" s="1"/>
  <c r="B244" i="69" a="1"/>
  <c r="B244" i="69" s="1"/>
  <c r="A244" i="69" a="1"/>
  <c r="A244" i="69" s="1"/>
  <c r="K243" i="69" a="1"/>
  <c r="K243" i="69" s="1"/>
  <c r="L243" i="69" s="1"/>
  <c r="J243" i="69" a="1"/>
  <c r="J243" i="69" s="1"/>
  <c r="F243" i="69" a="1"/>
  <c r="F243" i="69" s="1"/>
  <c r="D243" i="69" a="1"/>
  <c r="D243" i="69" s="1"/>
  <c r="E243" i="69" s="1"/>
  <c r="B243" i="69" a="1"/>
  <c r="B243" i="69" s="1"/>
  <c r="A243" i="69" a="1"/>
  <c r="A243" i="69" s="1"/>
  <c r="K242" i="69" a="1"/>
  <c r="K242" i="69" s="1"/>
  <c r="L242" i="69" s="1"/>
  <c r="J242" i="69" a="1"/>
  <c r="J242" i="69" s="1"/>
  <c r="F242" i="69" a="1"/>
  <c r="F242" i="69" s="1"/>
  <c r="D242" i="69" a="1"/>
  <c r="D242" i="69" s="1"/>
  <c r="E242" i="69" s="1"/>
  <c r="B242" i="69" a="1"/>
  <c r="B242" i="69" s="1"/>
  <c r="A242" i="69" a="1"/>
  <c r="A242" i="69" s="1"/>
  <c r="K241" i="69" a="1"/>
  <c r="K241" i="69" s="1"/>
  <c r="L241" i="69" s="1"/>
  <c r="J241" i="69" a="1"/>
  <c r="J241" i="69" s="1"/>
  <c r="F241" i="69" a="1"/>
  <c r="F241" i="69" s="1"/>
  <c r="D241" i="69" a="1"/>
  <c r="D241" i="69" s="1"/>
  <c r="E241" i="69" s="1"/>
  <c r="B241" i="69" a="1"/>
  <c r="B241" i="69" s="1"/>
  <c r="A241" i="69" a="1"/>
  <c r="A241" i="69" s="1"/>
  <c r="K240" i="69" a="1"/>
  <c r="K240" i="69" s="1"/>
  <c r="L240" i="69" s="1"/>
  <c r="J240" i="69" a="1"/>
  <c r="J240" i="69" s="1"/>
  <c r="F240" i="69" a="1"/>
  <c r="F240" i="69" s="1"/>
  <c r="D240" i="69" a="1"/>
  <c r="D240" i="69" s="1"/>
  <c r="E240" i="69" s="1"/>
  <c r="B240" i="69" a="1"/>
  <c r="B240" i="69" s="1"/>
  <c r="A240" i="69" a="1"/>
  <c r="A240" i="69" s="1"/>
  <c r="K239" i="69" a="1"/>
  <c r="K239" i="69" s="1"/>
  <c r="L239" i="69" s="1"/>
  <c r="J239" i="69" a="1"/>
  <c r="J239" i="69" s="1"/>
  <c r="F239" i="69" a="1"/>
  <c r="F239" i="69" s="1"/>
  <c r="D239" i="69" a="1"/>
  <c r="D239" i="69" s="1"/>
  <c r="E239" i="69" s="1"/>
  <c r="B239" i="69" a="1"/>
  <c r="B239" i="69" s="1"/>
  <c r="A239" i="69" a="1"/>
  <c r="A239" i="69" s="1"/>
  <c r="K238" i="69" a="1"/>
  <c r="K238" i="69" s="1"/>
  <c r="L238" i="69" s="1"/>
  <c r="J238" i="69" a="1"/>
  <c r="J238" i="69" s="1"/>
  <c r="F238" i="69" a="1"/>
  <c r="F238" i="69" s="1"/>
  <c r="D238" i="69" a="1"/>
  <c r="D238" i="69" s="1"/>
  <c r="E238" i="69" s="1"/>
  <c r="B238" i="69" a="1"/>
  <c r="B238" i="69" s="1"/>
  <c r="A238" i="69" a="1"/>
  <c r="A238" i="69" s="1"/>
  <c r="K237" i="69" a="1"/>
  <c r="K237" i="69" s="1"/>
  <c r="L237" i="69" s="1"/>
  <c r="J237" i="69" a="1"/>
  <c r="J237" i="69" s="1"/>
  <c r="F237" i="69" a="1"/>
  <c r="F237" i="69" s="1"/>
  <c r="D237" i="69" a="1"/>
  <c r="D237" i="69" s="1"/>
  <c r="E237" i="69" s="1"/>
  <c r="B237" i="69" a="1"/>
  <c r="B237" i="69" s="1"/>
  <c r="A237" i="69" a="1"/>
  <c r="A237" i="69" s="1"/>
  <c r="K236" i="69" a="1"/>
  <c r="K236" i="69" s="1"/>
  <c r="L236" i="69" s="1"/>
  <c r="J236" i="69" a="1"/>
  <c r="J236" i="69" s="1"/>
  <c r="F236" i="69" a="1"/>
  <c r="F236" i="69" s="1"/>
  <c r="D236" i="69" a="1"/>
  <c r="D236" i="69" s="1"/>
  <c r="E236" i="69" s="1"/>
  <c r="B236" i="69" a="1"/>
  <c r="B236" i="69" s="1"/>
  <c r="A236" i="69" a="1"/>
  <c r="A236" i="69" s="1"/>
  <c r="K235" i="69" a="1"/>
  <c r="K235" i="69" s="1"/>
  <c r="L235" i="69" s="1"/>
  <c r="J235" i="69" a="1"/>
  <c r="J235" i="69" s="1"/>
  <c r="F235" i="69" a="1"/>
  <c r="F235" i="69" s="1"/>
  <c r="D235" i="69" a="1"/>
  <c r="D235" i="69" s="1"/>
  <c r="E235" i="69" s="1"/>
  <c r="B235" i="69" a="1"/>
  <c r="B235" i="69" s="1"/>
  <c r="A235" i="69" a="1"/>
  <c r="A235" i="69" s="1"/>
  <c r="K234" i="69" a="1"/>
  <c r="K234" i="69" s="1"/>
  <c r="L234" i="69" s="1"/>
  <c r="J234" i="69" a="1"/>
  <c r="J234" i="69" s="1"/>
  <c r="F234" i="69" a="1"/>
  <c r="F234" i="69" s="1"/>
  <c r="D234" i="69" a="1"/>
  <c r="D234" i="69" s="1"/>
  <c r="E234" i="69" s="1"/>
  <c r="B234" i="69" a="1"/>
  <c r="B234" i="69" s="1"/>
  <c r="A234" i="69" a="1"/>
  <c r="A234" i="69" s="1"/>
  <c r="K233" i="69" a="1"/>
  <c r="K233" i="69" s="1"/>
  <c r="L233" i="69" s="1"/>
  <c r="J233" i="69" a="1"/>
  <c r="J233" i="69" s="1"/>
  <c r="F233" i="69" a="1"/>
  <c r="F233" i="69" s="1"/>
  <c r="D233" i="69" a="1"/>
  <c r="D233" i="69" s="1"/>
  <c r="E233" i="69" s="1"/>
  <c r="B233" i="69" a="1"/>
  <c r="B233" i="69" s="1"/>
  <c r="A233" i="69" a="1"/>
  <c r="A233" i="69" s="1"/>
  <c r="K232" i="69" a="1"/>
  <c r="K232" i="69" s="1"/>
  <c r="L232" i="69" s="1"/>
  <c r="J232" i="69" a="1"/>
  <c r="J232" i="69" s="1"/>
  <c r="F232" i="69" a="1"/>
  <c r="F232" i="69" s="1"/>
  <c r="D232" i="69" a="1"/>
  <c r="D232" i="69" s="1"/>
  <c r="E232" i="69" s="1"/>
  <c r="B232" i="69" a="1"/>
  <c r="B232" i="69" s="1"/>
  <c r="A232" i="69" a="1"/>
  <c r="A232" i="69" s="1"/>
  <c r="K231" i="69" a="1"/>
  <c r="K231" i="69" s="1"/>
  <c r="L231" i="69" s="1"/>
  <c r="J231" i="69" a="1"/>
  <c r="J231" i="69" s="1"/>
  <c r="F231" i="69" a="1"/>
  <c r="F231" i="69" s="1"/>
  <c r="D231" i="69" a="1"/>
  <c r="D231" i="69" s="1"/>
  <c r="E231" i="69" s="1"/>
  <c r="B231" i="69" a="1"/>
  <c r="B231" i="69" s="1"/>
  <c r="A231" i="69" a="1"/>
  <c r="A231" i="69" s="1"/>
  <c r="K230" i="69" a="1"/>
  <c r="K230" i="69" s="1"/>
  <c r="L230" i="69" s="1"/>
  <c r="J230" i="69" a="1"/>
  <c r="J230" i="69" s="1"/>
  <c r="F230" i="69" a="1"/>
  <c r="F230" i="69" s="1"/>
  <c r="D230" i="69" a="1"/>
  <c r="D230" i="69" s="1"/>
  <c r="E230" i="69" s="1"/>
  <c r="B230" i="69" a="1"/>
  <c r="B230" i="69" s="1"/>
  <c r="A230" i="69" a="1"/>
  <c r="A230" i="69" s="1"/>
  <c r="K229" i="69" a="1"/>
  <c r="K229" i="69" s="1"/>
  <c r="L229" i="69" s="1"/>
  <c r="J229" i="69" a="1"/>
  <c r="J229" i="69" s="1"/>
  <c r="F229" i="69" a="1"/>
  <c r="F229" i="69" s="1"/>
  <c r="D229" i="69" a="1"/>
  <c r="D229" i="69" s="1"/>
  <c r="E229" i="69" s="1"/>
  <c r="B229" i="69" a="1"/>
  <c r="B229" i="69" s="1"/>
  <c r="A229" i="69" a="1"/>
  <c r="A229" i="69" s="1"/>
  <c r="K228" i="69" a="1"/>
  <c r="K228" i="69" s="1"/>
  <c r="L228" i="69" s="1"/>
  <c r="J228" i="69" a="1"/>
  <c r="J228" i="69" s="1"/>
  <c r="F228" i="69" a="1"/>
  <c r="F228" i="69" s="1"/>
  <c r="D228" i="69" a="1"/>
  <c r="D228" i="69" s="1"/>
  <c r="E228" i="69" s="1"/>
  <c r="B228" i="69" a="1"/>
  <c r="B228" i="69" s="1"/>
  <c r="A228" i="69" a="1"/>
  <c r="A228" i="69" s="1"/>
  <c r="K227" i="69" a="1"/>
  <c r="K227" i="69" s="1"/>
  <c r="L227" i="69" s="1"/>
  <c r="J227" i="69" a="1"/>
  <c r="J227" i="69" s="1"/>
  <c r="F227" i="69" a="1"/>
  <c r="F227" i="69" s="1"/>
  <c r="D227" i="69" a="1"/>
  <c r="D227" i="69" s="1"/>
  <c r="E227" i="69" s="1"/>
  <c r="B227" i="69" a="1"/>
  <c r="B227" i="69" s="1"/>
  <c r="A227" i="69" a="1"/>
  <c r="A227" i="69" s="1"/>
  <c r="K226" i="69" a="1"/>
  <c r="K226" i="69" s="1"/>
  <c r="J226" i="69" a="1"/>
  <c r="J226" i="69" s="1"/>
  <c r="F226" i="69" a="1"/>
  <c r="F226" i="69" s="1"/>
  <c r="D226" i="69" a="1"/>
  <c r="D226" i="69" s="1"/>
  <c r="E226" i="69" s="1"/>
  <c r="B226" i="69" a="1"/>
  <c r="B226" i="69" s="1"/>
  <c r="A226" i="69" a="1"/>
  <c r="A226" i="69" s="1"/>
  <c r="K225" i="69" a="1"/>
  <c r="K225" i="69" s="1"/>
  <c r="L225" i="69" s="1"/>
  <c r="J225" i="69" a="1"/>
  <c r="J225" i="69" s="1"/>
  <c r="F225" i="69" a="1"/>
  <c r="F225" i="69" s="1"/>
  <c r="D225" i="69" a="1"/>
  <c r="D225" i="69" s="1"/>
  <c r="E225" i="69" s="1"/>
  <c r="B225" i="69" a="1"/>
  <c r="B225" i="69" s="1"/>
  <c r="A225" i="69" a="1"/>
  <c r="A225" i="69" s="1"/>
  <c r="K224" i="69" a="1"/>
  <c r="K224" i="69" s="1"/>
  <c r="L224" i="69" s="1"/>
  <c r="J224" i="69" a="1"/>
  <c r="J224" i="69" s="1"/>
  <c r="F224" i="69" a="1"/>
  <c r="F224" i="69" s="1"/>
  <c r="D224" i="69" a="1"/>
  <c r="D224" i="69" s="1"/>
  <c r="E224" i="69" s="1"/>
  <c r="B224" i="69" a="1"/>
  <c r="B224" i="69" s="1"/>
  <c r="A224" i="69" a="1"/>
  <c r="A224" i="69" s="1"/>
  <c r="K223" i="69" a="1"/>
  <c r="K223" i="69" s="1"/>
  <c r="L223" i="69" s="1"/>
  <c r="J223" i="69" a="1"/>
  <c r="J223" i="69" s="1"/>
  <c r="F223" i="69" a="1"/>
  <c r="F223" i="69" s="1"/>
  <c r="D223" i="69" a="1"/>
  <c r="D223" i="69" s="1"/>
  <c r="E223" i="69" s="1"/>
  <c r="B223" i="69" a="1"/>
  <c r="B223" i="69" s="1"/>
  <c r="A223" i="69" a="1"/>
  <c r="A223" i="69" s="1"/>
  <c r="K222" i="69" a="1"/>
  <c r="K222" i="69" s="1"/>
  <c r="L222" i="69" s="1"/>
  <c r="J222" i="69" a="1"/>
  <c r="J222" i="69" s="1"/>
  <c r="F222" i="69" a="1"/>
  <c r="F222" i="69" s="1"/>
  <c r="D222" i="69" a="1"/>
  <c r="D222" i="69" s="1"/>
  <c r="E222" i="69" s="1"/>
  <c r="B222" i="69" a="1"/>
  <c r="B222" i="69" s="1"/>
  <c r="A222" i="69" a="1"/>
  <c r="A222" i="69" s="1"/>
  <c r="K221" i="69" a="1"/>
  <c r="K221" i="69" s="1"/>
  <c r="J221" i="69" a="1"/>
  <c r="J221" i="69" s="1"/>
  <c r="F221" i="69" a="1"/>
  <c r="F221" i="69" s="1"/>
  <c r="D221" i="69" a="1"/>
  <c r="D221" i="69" s="1"/>
  <c r="E221" i="69" s="1"/>
  <c r="B221" i="69" a="1"/>
  <c r="B221" i="69" s="1"/>
  <c r="A221" i="69" a="1"/>
  <c r="A221" i="69" s="1"/>
  <c r="K220" i="69" a="1"/>
  <c r="K220" i="69" s="1"/>
  <c r="L220" i="69" s="1"/>
  <c r="J220" i="69" a="1"/>
  <c r="J220" i="69" s="1"/>
  <c r="F220" i="69" a="1"/>
  <c r="F220" i="69" s="1"/>
  <c r="D220" i="69" a="1"/>
  <c r="D220" i="69" s="1"/>
  <c r="E220" i="69" s="1"/>
  <c r="B220" i="69" a="1"/>
  <c r="B220" i="69" s="1"/>
  <c r="A220" i="69" a="1"/>
  <c r="A220" i="69" s="1"/>
  <c r="K219" i="69" a="1"/>
  <c r="K219" i="69" s="1"/>
  <c r="L219" i="69" s="1"/>
  <c r="J219" i="69" a="1"/>
  <c r="J219" i="69" s="1"/>
  <c r="F219" i="69" a="1"/>
  <c r="F219" i="69" s="1"/>
  <c r="D219" i="69" a="1"/>
  <c r="D219" i="69" s="1"/>
  <c r="E219" i="69" s="1"/>
  <c r="B219" i="69" a="1"/>
  <c r="B219" i="69" s="1"/>
  <c r="A219" i="69" a="1"/>
  <c r="A219" i="69" s="1"/>
  <c r="K218" i="69" a="1"/>
  <c r="K218" i="69" s="1"/>
  <c r="L218" i="69" s="1"/>
  <c r="J218" i="69" a="1"/>
  <c r="J218" i="69" s="1"/>
  <c r="F218" i="69" a="1"/>
  <c r="F218" i="69" s="1"/>
  <c r="D218" i="69" a="1"/>
  <c r="D218" i="69" s="1"/>
  <c r="E218" i="69" s="1"/>
  <c r="B218" i="69" a="1"/>
  <c r="B218" i="69" s="1"/>
  <c r="A218" i="69" a="1"/>
  <c r="A218" i="69" s="1"/>
  <c r="K217" i="69" a="1"/>
  <c r="K217" i="69" s="1"/>
  <c r="J217" i="69" a="1"/>
  <c r="J217" i="69" s="1"/>
  <c r="F217" i="69" a="1"/>
  <c r="F217" i="69" s="1"/>
  <c r="D217" i="69" a="1"/>
  <c r="D217" i="69" s="1"/>
  <c r="E217" i="69" s="1"/>
  <c r="B217" i="69" a="1"/>
  <c r="B217" i="69" s="1"/>
  <c r="A217" i="69" a="1"/>
  <c r="A217" i="69" s="1"/>
  <c r="K216" i="69" a="1"/>
  <c r="K216" i="69" s="1"/>
  <c r="L216" i="69" s="1"/>
  <c r="J216" i="69" a="1"/>
  <c r="J216" i="69" s="1"/>
  <c r="F216" i="69" a="1"/>
  <c r="F216" i="69" s="1"/>
  <c r="D216" i="69" a="1"/>
  <c r="D216" i="69" s="1"/>
  <c r="E216" i="69" s="1"/>
  <c r="B216" i="69" a="1"/>
  <c r="B216" i="69" s="1"/>
  <c r="A216" i="69" a="1"/>
  <c r="A216" i="69" s="1"/>
  <c r="K215" i="69" a="1"/>
  <c r="K215" i="69" s="1"/>
  <c r="L215" i="69" s="1"/>
  <c r="J215" i="69" a="1"/>
  <c r="J215" i="69" s="1"/>
  <c r="F215" i="69" a="1"/>
  <c r="F215" i="69" s="1"/>
  <c r="D215" i="69" a="1"/>
  <c r="D215" i="69" s="1"/>
  <c r="E215" i="69" s="1"/>
  <c r="B215" i="69" a="1"/>
  <c r="B215" i="69" s="1"/>
  <c r="A215" i="69" a="1"/>
  <c r="A215" i="69" s="1"/>
  <c r="K214" i="69" a="1"/>
  <c r="K214" i="69" s="1"/>
  <c r="L214" i="69" s="1"/>
  <c r="J214" i="69" a="1"/>
  <c r="J214" i="69" s="1"/>
  <c r="F214" i="69" a="1"/>
  <c r="F214" i="69" s="1"/>
  <c r="D214" i="69" a="1"/>
  <c r="D214" i="69" s="1"/>
  <c r="E214" i="69" s="1"/>
  <c r="B214" i="69" a="1"/>
  <c r="B214" i="69" s="1"/>
  <c r="A214" i="69" a="1"/>
  <c r="A214" i="69" s="1"/>
  <c r="K213" i="69" a="1"/>
  <c r="K213" i="69" s="1"/>
  <c r="L213" i="69" s="1"/>
  <c r="J213" i="69" a="1"/>
  <c r="J213" i="69" s="1"/>
  <c r="F213" i="69" a="1"/>
  <c r="F213" i="69" s="1"/>
  <c r="D213" i="69" a="1"/>
  <c r="D213" i="69" s="1"/>
  <c r="E213" i="69" s="1"/>
  <c r="B213" i="69" a="1"/>
  <c r="B213" i="69" s="1"/>
  <c r="A213" i="69" a="1"/>
  <c r="A213" i="69" s="1"/>
  <c r="K212" i="69" a="1"/>
  <c r="K212" i="69" s="1"/>
  <c r="L212" i="69" s="1"/>
  <c r="J212" i="69" a="1"/>
  <c r="J212" i="69" s="1"/>
  <c r="F212" i="69" a="1"/>
  <c r="F212" i="69" s="1"/>
  <c r="D212" i="69" a="1"/>
  <c r="D212" i="69" s="1"/>
  <c r="E212" i="69" s="1"/>
  <c r="B212" i="69" a="1"/>
  <c r="B212" i="69" s="1"/>
  <c r="A212" i="69" a="1"/>
  <c r="A212" i="69" s="1"/>
  <c r="K211" i="69" a="1"/>
  <c r="K211" i="69" s="1"/>
  <c r="L211" i="69" s="1"/>
  <c r="J211" i="69" a="1"/>
  <c r="J211" i="69" s="1"/>
  <c r="F211" i="69" a="1"/>
  <c r="F211" i="69" s="1"/>
  <c r="D211" i="69" a="1"/>
  <c r="D211" i="69" s="1"/>
  <c r="E211" i="69" s="1"/>
  <c r="B211" i="69" a="1"/>
  <c r="B211" i="69" s="1"/>
  <c r="A211" i="69" a="1"/>
  <c r="A211" i="69" s="1"/>
  <c r="K210" i="69" a="1"/>
  <c r="K210" i="69" s="1"/>
  <c r="L210" i="69" s="1"/>
  <c r="J210" i="69" a="1"/>
  <c r="J210" i="69" s="1"/>
  <c r="F210" i="69" a="1"/>
  <c r="F210" i="69" s="1"/>
  <c r="D210" i="69" a="1"/>
  <c r="D210" i="69" s="1"/>
  <c r="E210" i="69" s="1"/>
  <c r="B210" i="69" a="1"/>
  <c r="B210" i="69" s="1"/>
  <c r="A210" i="69" a="1"/>
  <c r="A210" i="69" s="1"/>
  <c r="K209" i="69" a="1"/>
  <c r="K209" i="69" s="1"/>
  <c r="L209" i="69" s="1"/>
  <c r="J209" i="69" a="1"/>
  <c r="J209" i="69" s="1"/>
  <c r="F209" i="69" a="1"/>
  <c r="F209" i="69" s="1"/>
  <c r="D209" i="69" a="1"/>
  <c r="D209" i="69" s="1"/>
  <c r="E209" i="69" s="1"/>
  <c r="B209" i="69" a="1"/>
  <c r="B209" i="69" s="1"/>
  <c r="A209" i="69" a="1"/>
  <c r="A209" i="69" s="1"/>
  <c r="K208" i="69" a="1"/>
  <c r="K208" i="69" s="1"/>
  <c r="L208" i="69" s="1"/>
  <c r="J208" i="69" a="1"/>
  <c r="J208" i="69" s="1"/>
  <c r="F208" i="69" a="1"/>
  <c r="F208" i="69" s="1"/>
  <c r="D208" i="69" a="1"/>
  <c r="D208" i="69" s="1"/>
  <c r="E208" i="69" s="1"/>
  <c r="B208" i="69" a="1"/>
  <c r="B208" i="69" s="1"/>
  <c r="A208" i="69" a="1"/>
  <c r="A208" i="69" s="1"/>
  <c r="K207" i="69" a="1"/>
  <c r="K207" i="69" s="1"/>
  <c r="L207" i="69" s="1"/>
  <c r="J207" i="69" a="1"/>
  <c r="J207" i="69" s="1"/>
  <c r="F207" i="69" a="1"/>
  <c r="F207" i="69" s="1"/>
  <c r="D207" i="69" a="1"/>
  <c r="D207" i="69" s="1"/>
  <c r="E207" i="69" s="1"/>
  <c r="B207" i="69" a="1"/>
  <c r="B207" i="69" s="1"/>
  <c r="A207" i="69" a="1"/>
  <c r="A207" i="69" s="1"/>
  <c r="K206" i="69" a="1"/>
  <c r="K206" i="69" s="1"/>
  <c r="L206" i="69" s="1"/>
  <c r="J206" i="69" a="1"/>
  <c r="J206" i="69" s="1"/>
  <c r="F206" i="69" a="1"/>
  <c r="F206" i="69" s="1"/>
  <c r="D206" i="69" a="1"/>
  <c r="D206" i="69" s="1"/>
  <c r="E206" i="69" s="1"/>
  <c r="B206" i="69" a="1"/>
  <c r="B206" i="69" s="1"/>
  <c r="A206" i="69" a="1"/>
  <c r="A206" i="69" s="1"/>
  <c r="K205" i="69" a="1"/>
  <c r="K205" i="69" s="1"/>
  <c r="L205" i="69" s="1"/>
  <c r="J205" i="69" a="1"/>
  <c r="J205" i="69" s="1"/>
  <c r="F205" i="69" a="1"/>
  <c r="F205" i="69" s="1"/>
  <c r="D205" i="69" a="1"/>
  <c r="D205" i="69" s="1"/>
  <c r="E205" i="69" s="1"/>
  <c r="B205" i="69" a="1"/>
  <c r="B205" i="69" s="1"/>
  <c r="A205" i="69" a="1"/>
  <c r="A205" i="69" s="1"/>
  <c r="K204" i="69" a="1"/>
  <c r="K204" i="69" s="1"/>
  <c r="L204" i="69" s="1"/>
  <c r="J204" i="69" a="1"/>
  <c r="J204" i="69" s="1"/>
  <c r="F204" i="69" a="1"/>
  <c r="F204" i="69" s="1"/>
  <c r="D204" i="69" a="1"/>
  <c r="D204" i="69" s="1"/>
  <c r="E204" i="69" s="1"/>
  <c r="B204" i="69" a="1"/>
  <c r="B204" i="69" s="1"/>
  <c r="A204" i="69" a="1"/>
  <c r="A204" i="69" s="1"/>
  <c r="K203" i="69" a="1"/>
  <c r="K203" i="69" s="1"/>
  <c r="L203" i="69" s="1"/>
  <c r="J203" i="69" a="1"/>
  <c r="J203" i="69" s="1"/>
  <c r="F203" i="69" a="1"/>
  <c r="F203" i="69" s="1"/>
  <c r="D203" i="69" a="1"/>
  <c r="D203" i="69" s="1"/>
  <c r="E203" i="69" s="1"/>
  <c r="B203" i="69" a="1"/>
  <c r="B203" i="69" s="1"/>
  <c r="A203" i="69" a="1"/>
  <c r="A203" i="69" s="1"/>
  <c r="K202" i="69" a="1"/>
  <c r="K202" i="69" s="1"/>
  <c r="L202" i="69" s="1"/>
  <c r="J202" i="69" a="1"/>
  <c r="J202" i="69" s="1"/>
  <c r="F202" i="69" a="1"/>
  <c r="F202" i="69" s="1"/>
  <c r="D202" i="69" a="1"/>
  <c r="D202" i="69" s="1"/>
  <c r="E202" i="69" s="1"/>
  <c r="B202" i="69" a="1"/>
  <c r="B202" i="69" s="1"/>
  <c r="A202" i="69" a="1"/>
  <c r="A202" i="69" s="1"/>
  <c r="K201" i="69" a="1"/>
  <c r="K201" i="69" s="1"/>
  <c r="J201" i="69" a="1"/>
  <c r="J201" i="69" s="1"/>
  <c r="F201" i="69" a="1"/>
  <c r="F201" i="69" s="1"/>
  <c r="D201" i="69" a="1"/>
  <c r="D201" i="69" s="1"/>
  <c r="E201" i="69" s="1"/>
  <c r="B201" i="69" a="1"/>
  <c r="B201" i="69" s="1"/>
  <c r="A201" i="69" a="1"/>
  <c r="A201" i="69" s="1"/>
  <c r="K200" i="69" a="1"/>
  <c r="K200" i="69" s="1"/>
  <c r="L200" i="69" s="1"/>
  <c r="J200" i="69" a="1"/>
  <c r="J200" i="69" s="1"/>
  <c r="F200" i="69" a="1"/>
  <c r="F200" i="69" s="1"/>
  <c r="D200" i="69" a="1"/>
  <c r="D200" i="69" s="1"/>
  <c r="E200" i="69" s="1"/>
  <c r="B200" i="69" a="1"/>
  <c r="B200" i="69" s="1"/>
  <c r="A200" i="69" a="1"/>
  <c r="A200" i="69" s="1"/>
  <c r="K199" i="69" a="1"/>
  <c r="K199" i="69" s="1"/>
  <c r="L199" i="69" s="1"/>
  <c r="J199" i="69" a="1"/>
  <c r="J199" i="69" s="1"/>
  <c r="F199" i="69" a="1"/>
  <c r="F199" i="69" s="1"/>
  <c r="D199" i="69" a="1"/>
  <c r="D199" i="69" s="1"/>
  <c r="E199" i="69" s="1"/>
  <c r="B199" i="69" a="1"/>
  <c r="B199" i="69" s="1"/>
  <c r="A199" i="69" a="1"/>
  <c r="A199" i="69" s="1"/>
  <c r="K198" i="69" a="1"/>
  <c r="K198" i="69" s="1"/>
  <c r="L198" i="69" s="1"/>
  <c r="J198" i="69" a="1"/>
  <c r="J198" i="69" s="1"/>
  <c r="F198" i="69" a="1"/>
  <c r="F198" i="69" s="1"/>
  <c r="D198" i="69" a="1"/>
  <c r="D198" i="69" s="1"/>
  <c r="E198" i="69" s="1"/>
  <c r="B198" i="69" a="1"/>
  <c r="B198" i="69" s="1"/>
  <c r="A198" i="69" a="1"/>
  <c r="A198" i="69" s="1"/>
  <c r="K197" i="69" a="1"/>
  <c r="K197" i="69" s="1"/>
  <c r="L197" i="69" s="1"/>
  <c r="J197" i="69" a="1"/>
  <c r="J197" i="69" s="1"/>
  <c r="F197" i="69" a="1"/>
  <c r="F197" i="69" s="1"/>
  <c r="D197" i="69" a="1"/>
  <c r="D197" i="69" s="1"/>
  <c r="E197" i="69" s="1"/>
  <c r="B197" i="69" a="1"/>
  <c r="B197" i="69" s="1"/>
  <c r="A197" i="69" a="1"/>
  <c r="A197" i="69" s="1"/>
  <c r="K196" i="69" a="1"/>
  <c r="K196" i="69" s="1"/>
  <c r="L196" i="69" s="1"/>
  <c r="J196" i="69" a="1"/>
  <c r="J196" i="69" s="1"/>
  <c r="F196" i="69" a="1"/>
  <c r="F196" i="69" s="1"/>
  <c r="D196" i="69" a="1"/>
  <c r="D196" i="69" s="1"/>
  <c r="E196" i="69" s="1"/>
  <c r="B196" i="69" a="1"/>
  <c r="B196" i="69" s="1"/>
  <c r="A196" i="69" a="1"/>
  <c r="A196" i="69" s="1"/>
  <c r="K195" i="69" a="1"/>
  <c r="K195" i="69" s="1"/>
  <c r="L195" i="69" s="1"/>
  <c r="J195" i="69" a="1"/>
  <c r="J195" i="69" s="1"/>
  <c r="F195" i="69" a="1"/>
  <c r="F195" i="69" s="1"/>
  <c r="D195" i="69" a="1"/>
  <c r="D195" i="69" s="1"/>
  <c r="E195" i="69" s="1"/>
  <c r="B195" i="69" a="1"/>
  <c r="B195" i="69" s="1"/>
  <c r="A195" i="69" a="1"/>
  <c r="A195" i="69" s="1"/>
  <c r="K194" i="69" a="1"/>
  <c r="K194" i="69" s="1"/>
  <c r="L194" i="69" s="1"/>
  <c r="J194" i="69" a="1"/>
  <c r="J194" i="69" s="1"/>
  <c r="F194" i="69" a="1"/>
  <c r="F194" i="69" s="1"/>
  <c r="D194" i="69" a="1"/>
  <c r="D194" i="69" s="1"/>
  <c r="E194" i="69" s="1"/>
  <c r="B194" i="69" a="1"/>
  <c r="B194" i="69" s="1"/>
  <c r="A194" i="69" a="1"/>
  <c r="A194" i="69" s="1"/>
  <c r="K193" i="69" a="1"/>
  <c r="K193" i="69" s="1"/>
  <c r="L193" i="69" s="1"/>
  <c r="J193" i="69" a="1"/>
  <c r="J193" i="69" s="1"/>
  <c r="F193" i="69" a="1"/>
  <c r="F193" i="69" s="1"/>
  <c r="D193" i="69" a="1"/>
  <c r="D193" i="69" s="1"/>
  <c r="E193" i="69" s="1"/>
  <c r="B193" i="69" a="1"/>
  <c r="B193" i="69" s="1"/>
  <c r="A193" i="69" a="1"/>
  <c r="A193" i="69" s="1"/>
  <c r="K192" i="69" a="1"/>
  <c r="K192" i="69" s="1"/>
  <c r="L192" i="69" s="1"/>
  <c r="J192" i="69" a="1"/>
  <c r="J192" i="69" s="1"/>
  <c r="F192" i="69" a="1"/>
  <c r="F192" i="69" s="1"/>
  <c r="D192" i="69" a="1"/>
  <c r="D192" i="69" s="1"/>
  <c r="E192" i="69" s="1"/>
  <c r="B192" i="69" a="1"/>
  <c r="B192" i="69" s="1"/>
  <c r="A192" i="69" a="1"/>
  <c r="A192" i="69" s="1"/>
  <c r="K191" i="69" a="1"/>
  <c r="K191" i="69" s="1"/>
  <c r="L191" i="69" s="1"/>
  <c r="J191" i="69" a="1"/>
  <c r="J191" i="69" s="1"/>
  <c r="F191" i="69" a="1"/>
  <c r="F191" i="69" s="1"/>
  <c r="D191" i="69" a="1"/>
  <c r="D191" i="69" s="1"/>
  <c r="E191" i="69" s="1"/>
  <c r="B191" i="69" a="1"/>
  <c r="B191" i="69" s="1"/>
  <c r="A191" i="69" a="1"/>
  <c r="A191" i="69" s="1"/>
  <c r="K190" i="69" a="1"/>
  <c r="K190" i="69" s="1"/>
  <c r="L190" i="69" s="1"/>
  <c r="J190" i="69" a="1"/>
  <c r="J190" i="69" s="1"/>
  <c r="F190" i="69" a="1"/>
  <c r="F190" i="69" s="1"/>
  <c r="D190" i="69" a="1"/>
  <c r="D190" i="69" s="1"/>
  <c r="E190" i="69" s="1"/>
  <c r="B190" i="69" a="1"/>
  <c r="B190" i="69" s="1"/>
  <c r="A190" i="69" a="1"/>
  <c r="A190" i="69" s="1"/>
  <c r="K189" i="69" a="1"/>
  <c r="K189" i="69" s="1"/>
  <c r="L189" i="69" s="1"/>
  <c r="J189" i="69" a="1"/>
  <c r="J189" i="69" s="1"/>
  <c r="F189" i="69" a="1"/>
  <c r="F189" i="69" s="1"/>
  <c r="D189" i="69" a="1"/>
  <c r="D189" i="69" s="1"/>
  <c r="E189" i="69" s="1"/>
  <c r="B189" i="69" a="1"/>
  <c r="B189" i="69" s="1"/>
  <c r="A189" i="69" a="1"/>
  <c r="A189" i="69" s="1"/>
  <c r="K188" i="69" a="1"/>
  <c r="K188" i="69" s="1"/>
  <c r="L188" i="69" s="1"/>
  <c r="J188" i="69" a="1"/>
  <c r="J188" i="69" s="1"/>
  <c r="F188" i="69" a="1"/>
  <c r="F188" i="69" s="1"/>
  <c r="D188" i="69" a="1"/>
  <c r="D188" i="69" s="1"/>
  <c r="E188" i="69" s="1"/>
  <c r="B188" i="69" a="1"/>
  <c r="B188" i="69" s="1"/>
  <c r="A188" i="69" a="1"/>
  <c r="A188" i="69" s="1"/>
  <c r="K187" i="69" a="1"/>
  <c r="K187" i="69" s="1"/>
  <c r="L187" i="69" s="1"/>
  <c r="J187" i="69" a="1"/>
  <c r="J187" i="69" s="1"/>
  <c r="F187" i="69" a="1"/>
  <c r="F187" i="69" s="1"/>
  <c r="D187" i="69" a="1"/>
  <c r="D187" i="69" s="1"/>
  <c r="E187" i="69" s="1"/>
  <c r="B187" i="69" a="1"/>
  <c r="B187" i="69" s="1"/>
  <c r="A187" i="69" a="1"/>
  <c r="A187" i="69" s="1"/>
  <c r="K186" i="69" a="1"/>
  <c r="K186" i="69" s="1"/>
  <c r="J186" i="69" a="1"/>
  <c r="J186" i="69" s="1"/>
  <c r="F186" i="69" a="1"/>
  <c r="F186" i="69" s="1"/>
  <c r="D186" i="69" a="1"/>
  <c r="D186" i="69" s="1"/>
  <c r="E186" i="69" s="1"/>
  <c r="B186" i="69" a="1"/>
  <c r="B186" i="69" s="1"/>
  <c r="A186" i="69" a="1"/>
  <c r="A186" i="69" s="1"/>
  <c r="K185" i="69" a="1"/>
  <c r="K185" i="69" s="1"/>
  <c r="L185" i="69" s="1"/>
  <c r="J185" i="69" a="1"/>
  <c r="J185" i="69" s="1"/>
  <c r="F185" i="69" a="1"/>
  <c r="F185" i="69" s="1"/>
  <c r="D185" i="69" a="1"/>
  <c r="D185" i="69" s="1"/>
  <c r="E185" i="69" s="1"/>
  <c r="B185" i="69" a="1"/>
  <c r="B185" i="69" s="1"/>
  <c r="A185" i="69" a="1"/>
  <c r="A185" i="69" s="1"/>
  <c r="K184" i="69" a="1"/>
  <c r="K184" i="69" s="1"/>
  <c r="L184" i="69" s="1"/>
  <c r="J184" i="69" a="1"/>
  <c r="J184" i="69" s="1"/>
  <c r="F184" i="69" a="1"/>
  <c r="F184" i="69" s="1"/>
  <c r="D184" i="69" a="1"/>
  <c r="D184" i="69" s="1"/>
  <c r="E184" i="69" s="1"/>
  <c r="B184" i="69" a="1"/>
  <c r="B184" i="69" s="1"/>
  <c r="A184" i="69" a="1"/>
  <c r="A184" i="69" s="1"/>
  <c r="K183" i="69" a="1"/>
  <c r="K183" i="69" s="1"/>
  <c r="L183" i="69" s="1"/>
  <c r="J183" i="69" a="1"/>
  <c r="J183" i="69" s="1"/>
  <c r="F183" i="69" a="1"/>
  <c r="F183" i="69" s="1"/>
  <c r="D183" i="69" a="1"/>
  <c r="D183" i="69" s="1"/>
  <c r="E183" i="69" s="1"/>
  <c r="B183" i="69" a="1"/>
  <c r="B183" i="69" s="1"/>
  <c r="A183" i="69" a="1"/>
  <c r="A183" i="69" s="1"/>
  <c r="K182" i="69" a="1"/>
  <c r="K182" i="69" s="1"/>
  <c r="L182" i="69" s="1"/>
  <c r="J182" i="69" a="1"/>
  <c r="J182" i="69" s="1"/>
  <c r="F182" i="69" a="1"/>
  <c r="F182" i="69" s="1"/>
  <c r="D182" i="69" a="1"/>
  <c r="D182" i="69" s="1"/>
  <c r="E182" i="69" s="1"/>
  <c r="B182" i="69" a="1"/>
  <c r="B182" i="69" s="1"/>
  <c r="A182" i="69" a="1"/>
  <c r="A182" i="69" s="1"/>
  <c r="K181" i="69" a="1"/>
  <c r="K181" i="69" s="1"/>
  <c r="L181" i="69" s="1"/>
  <c r="J181" i="69" a="1"/>
  <c r="J181" i="69" s="1"/>
  <c r="F181" i="69" a="1"/>
  <c r="F181" i="69" s="1"/>
  <c r="D181" i="69" a="1"/>
  <c r="D181" i="69" s="1"/>
  <c r="E181" i="69" s="1"/>
  <c r="B181" i="69" a="1"/>
  <c r="B181" i="69" s="1"/>
  <c r="A181" i="69" a="1"/>
  <c r="A181" i="69" s="1"/>
  <c r="K180" i="69" a="1"/>
  <c r="K180" i="69" s="1"/>
  <c r="L180" i="69" s="1"/>
  <c r="J180" i="69" a="1"/>
  <c r="J180" i="69" s="1"/>
  <c r="F180" i="69" a="1"/>
  <c r="F180" i="69" s="1"/>
  <c r="D180" i="69" a="1"/>
  <c r="D180" i="69" s="1"/>
  <c r="E180" i="69" s="1"/>
  <c r="B180" i="69" a="1"/>
  <c r="B180" i="69" s="1"/>
  <c r="A180" i="69" a="1"/>
  <c r="A180" i="69" s="1"/>
  <c r="K179" i="69" a="1"/>
  <c r="K179" i="69" s="1"/>
  <c r="L179" i="69" s="1"/>
  <c r="J179" i="69" a="1"/>
  <c r="J179" i="69" s="1"/>
  <c r="F179" i="69" a="1"/>
  <c r="F179" i="69" s="1"/>
  <c r="D179" i="69" a="1"/>
  <c r="D179" i="69" s="1"/>
  <c r="E179" i="69" s="1"/>
  <c r="B179" i="69" a="1"/>
  <c r="B179" i="69" s="1"/>
  <c r="A179" i="69" a="1"/>
  <c r="A179" i="69" s="1"/>
  <c r="K178" i="69" a="1"/>
  <c r="K178" i="69" s="1"/>
  <c r="L178" i="69" s="1"/>
  <c r="J178" i="69" a="1"/>
  <c r="J178" i="69" s="1"/>
  <c r="F178" i="69" a="1"/>
  <c r="F178" i="69" s="1"/>
  <c r="D178" i="69" a="1"/>
  <c r="D178" i="69" s="1"/>
  <c r="E178" i="69" s="1"/>
  <c r="B178" i="69" a="1"/>
  <c r="B178" i="69" s="1"/>
  <c r="A178" i="69" a="1"/>
  <c r="A178" i="69" s="1"/>
  <c r="K177" i="69" a="1"/>
  <c r="K177" i="69" s="1"/>
  <c r="L177" i="69" s="1"/>
  <c r="J177" i="69" a="1"/>
  <c r="J177" i="69" s="1"/>
  <c r="F177" i="69" a="1"/>
  <c r="F177" i="69" s="1"/>
  <c r="D177" i="69" a="1"/>
  <c r="D177" i="69" s="1"/>
  <c r="E177" i="69" s="1"/>
  <c r="B177" i="69" a="1"/>
  <c r="B177" i="69" s="1"/>
  <c r="A177" i="69" a="1"/>
  <c r="A177" i="69" s="1"/>
  <c r="K176" i="69" a="1"/>
  <c r="K176" i="69" s="1"/>
  <c r="L176" i="69" s="1"/>
  <c r="J176" i="69" a="1"/>
  <c r="J176" i="69" s="1"/>
  <c r="F176" i="69" a="1"/>
  <c r="F176" i="69" s="1"/>
  <c r="D176" i="69" a="1"/>
  <c r="D176" i="69" s="1"/>
  <c r="E176" i="69" s="1"/>
  <c r="B176" i="69" a="1"/>
  <c r="B176" i="69" s="1"/>
  <c r="A176" i="69" a="1"/>
  <c r="A176" i="69" s="1"/>
  <c r="K175" i="69" a="1"/>
  <c r="K175" i="69" s="1"/>
  <c r="L175" i="69" s="1"/>
  <c r="J175" i="69" a="1"/>
  <c r="J175" i="69" s="1"/>
  <c r="F175" i="69" a="1"/>
  <c r="F175" i="69" s="1"/>
  <c r="D175" i="69" a="1"/>
  <c r="D175" i="69" s="1"/>
  <c r="E175" i="69" s="1"/>
  <c r="B175" i="69" a="1"/>
  <c r="B175" i="69" s="1"/>
  <c r="A175" i="69" a="1"/>
  <c r="A175" i="69" s="1"/>
  <c r="K174" i="69" a="1"/>
  <c r="K174" i="69" s="1"/>
  <c r="L174" i="69" s="1"/>
  <c r="J174" i="69" a="1"/>
  <c r="J174" i="69" s="1"/>
  <c r="F174" i="69" a="1"/>
  <c r="F174" i="69" s="1"/>
  <c r="D174" i="69" a="1"/>
  <c r="D174" i="69" s="1"/>
  <c r="E174" i="69" s="1"/>
  <c r="B174" i="69" a="1"/>
  <c r="B174" i="69" s="1"/>
  <c r="A174" i="69" a="1"/>
  <c r="A174" i="69" s="1"/>
  <c r="K173" i="69" a="1"/>
  <c r="K173" i="69" s="1"/>
  <c r="L173" i="69" s="1"/>
  <c r="J173" i="69" a="1"/>
  <c r="J173" i="69" s="1"/>
  <c r="F173" i="69" a="1"/>
  <c r="F173" i="69" s="1"/>
  <c r="D173" i="69" a="1"/>
  <c r="D173" i="69" s="1"/>
  <c r="E173" i="69" s="1"/>
  <c r="B173" i="69" a="1"/>
  <c r="B173" i="69" s="1"/>
  <c r="A173" i="69" a="1"/>
  <c r="A173" i="69" s="1"/>
  <c r="K172" i="69" a="1"/>
  <c r="K172" i="69" s="1"/>
  <c r="L172" i="69" s="1"/>
  <c r="J172" i="69" a="1"/>
  <c r="J172" i="69" s="1"/>
  <c r="F172" i="69" a="1"/>
  <c r="F172" i="69" s="1"/>
  <c r="D172" i="69" a="1"/>
  <c r="D172" i="69" s="1"/>
  <c r="E172" i="69" s="1"/>
  <c r="B172" i="69" a="1"/>
  <c r="B172" i="69" s="1"/>
  <c r="A172" i="69" a="1"/>
  <c r="A172" i="69" s="1"/>
  <c r="K171" i="69" a="1"/>
  <c r="K171" i="69" s="1"/>
  <c r="L171" i="69" s="1"/>
  <c r="J171" i="69" a="1"/>
  <c r="J171" i="69" s="1"/>
  <c r="F171" i="69" a="1"/>
  <c r="F171" i="69" s="1"/>
  <c r="D171" i="69" a="1"/>
  <c r="D171" i="69" s="1"/>
  <c r="E171" i="69" s="1"/>
  <c r="B171" i="69" a="1"/>
  <c r="B171" i="69" s="1"/>
  <c r="A171" i="69" a="1"/>
  <c r="A171" i="69" s="1"/>
  <c r="K170" i="69" a="1"/>
  <c r="K170" i="69" s="1"/>
  <c r="L170" i="69" s="1"/>
  <c r="J170" i="69" a="1"/>
  <c r="J170" i="69" s="1"/>
  <c r="F170" i="69" a="1"/>
  <c r="F170" i="69" s="1"/>
  <c r="D170" i="69" a="1"/>
  <c r="D170" i="69" s="1"/>
  <c r="E170" i="69" s="1"/>
  <c r="B170" i="69" a="1"/>
  <c r="B170" i="69" s="1"/>
  <c r="A170" i="69" a="1"/>
  <c r="A170" i="69" s="1"/>
  <c r="K169" i="69" a="1"/>
  <c r="K169" i="69" s="1"/>
  <c r="L169" i="69" s="1"/>
  <c r="J169" i="69" a="1"/>
  <c r="J169" i="69" s="1"/>
  <c r="F169" i="69" a="1"/>
  <c r="F169" i="69" s="1"/>
  <c r="D169" i="69" a="1"/>
  <c r="D169" i="69" s="1"/>
  <c r="E169" i="69" s="1"/>
  <c r="B169" i="69" a="1"/>
  <c r="B169" i="69" s="1"/>
  <c r="A169" i="69" a="1"/>
  <c r="A169" i="69" s="1"/>
  <c r="K168" i="69" a="1"/>
  <c r="K168" i="69" s="1"/>
  <c r="L168" i="69" s="1"/>
  <c r="J168" i="69" a="1"/>
  <c r="J168" i="69" s="1"/>
  <c r="F168" i="69" a="1"/>
  <c r="F168" i="69" s="1"/>
  <c r="D168" i="69" a="1"/>
  <c r="D168" i="69" s="1"/>
  <c r="E168" i="69" s="1"/>
  <c r="B168" i="69" a="1"/>
  <c r="B168" i="69" s="1"/>
  <c r="A168" i="69" a="1"/>
  <c r="A168" i="69" s="1"/>
  <c r="K167" i="69" a="1"/>
  <c r="K167" i="69" s="1"/>
  <c r="L167" i="69" s="1"/>
  <c r="J167" i="69" a="1"/>
  <c r="J167" i="69" s="1"/>
  <c r="F167" i="69" a="1"/>
  <c r="F167" i="69" s="1"/>
  <c r="D167" i="69" a="1"/>
  <c r="D167" i="69" s="1"/>
  <c r="E167" i="69" s="1"/>
  <c r="B167" i="69" a="1"/>
  <c r="B167" i="69" s="1"/>
  <c r="A167" i="69" a="1"/>
  <c r="A167" i="69" s="1"/>
  <c r="K166" i="69" a="1"/>
  <c r="K166" i="69" s="1"/>
  <c r="L166" i="69" s="1"/>
  <c r="J166" i="69" a="1"/>
  <c r="J166" i="69" s="1"/>
  <c r="F166" i="69" a="1"/>
  <c r="F166" i="69" s="1"/>
  <c r="D166" i="69" a="1"/>
  <c r="D166" i="69" s="1"/>
  <c r="E166" i="69" s="1"/>
  <c r="B166" i="69" a="1"/>
  <c r="B166" i="69" s="1"/>
  <c r="A166" i="69" a="1"/>
  <c r="A166" i="69" s="1"/>
  <c r="K165" i="69" a="1"/>
  <c r="K165" i="69" s="1"/>
  <c r="L165" i="69" s="1"/>
  <c r="J165" i="69" a="1"/>
  <c r="J165" i="69" s="1"/>
  <c r="F165" i="69" a="1"/>
  <c r="F165" i="69" s="1"/>
  <c r="D165" i="69" a="1"/>
  <c r="D165" i="69" s="1"/>
  <c r="E165" i="69" s="1"/>
  <c r="B165" i="69" a="1"/>
  <c r="B165" i="69" s="1"/>
  <c r="A165" i="69" a="1"/>
  <c r="A165" i="69" s="1"/>
  <c r="K164" i="69" a="1"/>
  <c r="K164" i="69" s="1"/>
  <c r="L164" i="69" s="1"/>
  <c r="J164" i="69" a="1"/>
  <c r="J164" i="69" s="1"/>
  <c r="F164" i="69" a="1"/>
  <c r="F164" i="69" s="1"/>
  <c r="D164" i="69" a="1"/>
  <c r="D164" i="69" s="1"/>
  <c r="E164" i="69" s="1"/>
  <c r="B164" i="69" a="1"/>
  <c r="B164" i="69" s="1"/>
  <c r="A164" i="69" a="1"/>
  <c r="A164" i="69" s="1"/>
  <c r="K163" i="69" a="1"/>
  <c r="K163" i="69" s="1"/>
  <c r="L163" i="69" s="1"/>
  <c r="J163" i="69" a="1"/>
  <c r="J163" i="69" s="1"/>
  <c r="F163" i="69" a="1"/>
  <c r="F163" i="69" s="1"/>
  <c r="D163" i="69" a="1"/>
  <c r="D163" i="69" s="1"/>
  <c r="E163" i="69" s="1"/>
  <c r="B163" i="69" a="1"/>
  <c r="B163" i="69" s="1"/>
  <c r="A163" i="69" a="1"/>
  <c r="A163" i="69" s="1"/>
  <c r="K162" i="69" a="1"/>
  <c r="K162" i="69" s="1"/>
  <c r="L162" i="69" s="1"/>
  <c r="J162" i="69" a="1"/>
  <c r="J162" i="69" s="1"/>
  <c r="F162" i="69" a="1"/>
  <c r="F162" i="69" s="1"/>
  <c r="D162" i="69" a="1"/>
  <c r="D162" i="69" s="1"/>
  <c r="E162" i="69" s="1"/>
  <c r="B162" i="69" a="1"/>
  <c r="B162" i="69" s="1"/>
  <c r="A162" i="69" a="1"/>
  <c r="A162" i="69" s="1"/>
  <c r="K161" i="69" a="1"/>
  <c r="K161" i="69" s="1"/>
  <c r="L161" i="69" s="1"/>
  <c r="J161" i="69" a="1"/>
  <c r="J161" i="69" s="1"/>
  <c r="F161" i="69" a="1"/>
  <c r="F161" i="69" s="1"/>
  <c r="D161" i="69" a="1"/>
  <c r="D161" i="69" s="1"/>
  <c r="E161" i="69" s="1"/>
  <c r="B161" i="69" a="1"/>
  <c r="B161" i="69" s="1"/>
  <c r="A161" i="69" a="1"/>
  <c r="A161" i="69" s="1"/>
  <c r="K160" i="69" a="1"/>
  <c r="K160" i="69" s="1"/>
  <c r="L160" i="69" s="1"/>
  <c r="J160" i="69" a="1"/>
  <c r="J160" i="69" s="1"/>
  <c r="F160" i="69" a="1"/>
  <c r="F160" i="69" s="1"/>
  <c r="D160" i="69" a="1"/>
  <c r="D160" i="69" s="1"/>
  <c r="E160" i="69" s="1"/>
  <c r="B160" i="69" a="1"/>
  <c r="B160" i="69" s="1"/>
  <c r="A160" i="69" a="1"/>
  <c r="A160" i="69" s="1"/>
  <c r="K159" i="69" a="1"/>
  <c r="K159" i="69" s="1"/>
  <c r="L159" i="69" s="1"/>
  <c r="J159" i="69" a="1"/>
  <c r="J159" i="69" s="1"/>
  <c r="F159" i="69" a="1"/>
  <c r="F159" i="69" s="1"/>
  <c r="D159" i="69" a="1"/>
  <c r="D159" i="69" s="1"/>
  <c r="E159" i="69" s="1"/>
  <c r="B159" i="69" a="1"/>
  <c r="B159" i="69" s="1"/>
  <c r="A159" i="69" a="1"/>
  <c r="A159" i="69" s="1"/>
  <c r="K158" i="69" a="1"/>
  <c r="K158" i="69" s="1"/>
  <c r="L158" i="69" s="1"/>
  <c r="J158" i="69" a="1"/>
  <c r="J158" i="69" s="1"/>
  <c r="F158" i="69" a="1"/>
  <c r="F158" i="69" s="1"/>
  <c r="D158" i="69" a="1"/>
  <c r="D158" i="69" s="1"/>
  <c r="E158" i="69" s="1"/>
  <c r="B158" i="69" a="1"/>
  <c r="B158" i="69" s="1"/>
  <c r="A158" i="69" a="1"/>
  <c r="A158" i="69" s="1"/>
  <c r="K157" i="69" a="1"/>
  <c r="K157" i="69" s="1"/>
  <c r="L157" i="69" s="1"/>
  <c r="J157" i="69" a="1"/>
  <c r="J157" i="69" s="1"/>
  <c r="F157" i="69" a="1"/>
  <c r="F157" i="69" s="1"/>
  <c r="D157" i="69" a="1"/>
  <c r="D157" i="69" s="1"/>
  <c r="E157" i="69" s="1"/>
  <c r="B157" i="69" a="1"/>
  <c r="B157" i="69" s="1"/>
  <c r="A157" i="69" a="1"/>
  <c r="A157" i="69" s="1"/>
  <c r="K156" i="69" a="1"/>
  <c r="K156" i="69" s="1"/>
  <c r="L156" i="69" s="1"/>
  <c r="J156" i="69" a="1"/>
  <c r="J156" i="69" s="1"/>
  <c r="F156" i="69" a="1"/>
  <c r="F156" i="69" s="1"/>
  <c r="D156" i="69" a="1"/>
  <c r="D156" i="69" s="1"/>
  <c r="E156" i="69" s="1"/>
  <c r="B156" i="69" a="1"/>
  <c r="B156" i="69" s="1"/>
  <c r="A156" i="69" a="1"/>
  <c r="A156" i="69" s="1"/>
  <c r="K155" i="69" a="1"/>
  <c r="K155" i="69" s="1"/>
  <c r="L155" i="69" s="1"/>
  <c r="J155" i="69" a="1"/>
  <c r="J155" i="69" s="1"/>
  <c r="F155" i="69" a="1"/>
  <c r="F155" i="69" s="1"/>
  <c r="D155" i="69" a="1"/>
  <c r="D155" i="69" s="1"/>
  <c r="E155" i="69" s="1"/>
  <c r="B155" i="69" a="1"/>
  <c r="B155" i="69" s="1"/>
  <c r="A155" i="69" a="1"/>
  <c r="A155" i="69" s="1"/>
  <c r="K154" i="69" a="1"/>
  <c r="K154" i="69" s="1"/>
  <c r="L154" i="69" s="1"/>
  <c r="J154" i="69" a="1"/>
  <c r="J154" i="69" s="1"/>
  <c r="F154" i="69" a="1"/>
  <c r="F154" i="69" s="1"/>
  <c r="D154" i="69" a="1"/>
  <c r="D154" i="69" s="1"/>
  <c r="E154" i="69" s="1"/>
  <c r="B154" i="69" a="1"/>
  <c r="B154" i="69" s="1"/>
  <c r="A154" i="69" a="1"/>
  <c r="A154" i="69" s="1"/>
  <c r="K153" i="69" a="1"/>
  <c r="K153" i="69" s="1"/>
  <c r="L153" i="69" s="1"/>
  <c r="J153" i="69" a="1"/>
  <c r="J153" i="69" s="1"/>
  <c r="F153" i="69" a="1"/>
  <c r="F153" i="69" s="1"/>
  <c r="D153" i="69" a="1"/>
  <c r="D153" i="69" s="1"/>
  <c r="E153" i="69" s="1"/>
  <c r="B153" i="69" a="1"/>
  <c r="B153" i="69" s="1"/>
  <c r="A153" i="69" a="1"/>
  <c r="A153" i="69" s="1"/>
  <c r="K152" i="69" a="1"/>
  <c r="K152" i="69" s="1"/>
  <c r="L152" i="69" s="1"/>
  <c r="J152" i="69" a="1"/>
  <c r="J152" i="69" s="1"/>
  <c r="F152" i="69" a="1"/>
  <c r="F152" i="69" s="1"/>
  <c r="D152" i="69" a="1"/>
  <c r="D152" i="69" s="1"/>
  <c r="E152" i="69" s="1"/>
  <c r="B152" i="69" a="1"/>
  <c r="B152" i="69" s="1"/>
  <c r="A152" i="69" a="1"/>
  <c r="A152" i="69" s="1"/>
  <c r="K151" i="69" a="1"/>
  <c r="K151" i="69" s="1"/>
  <c r="L151" i="69" s="1"/>
  <c r="J151" i="69" a="1"/>
  <c r="J151" i="69" s="1"/>
  <c r="F151" i="69" a="1"/>
  <c r="F151" i="69" s="1"/>
  <c r="D151" i="69" a="1"/>
  <c r="D151" i="69" s="1"/>
  <c r="E151" i="69" s="1"/>
  <c r="B151" i="69" a="1"/>
  <c r="B151" i="69" s="1"/>
  <c r="A151" i="69" a="1"/>
  <c r="A151" i="69" s="1"/>
  <c r="K150" i="69" a="1"/>
  <c r="K150" i="69" s="1"/>
  <c r="L150" i="69" s="1"/>
  <c r="J150" i="69" a="1"/>
  <c r="J150" i="69" s="1"/>
  <c r="F150" i="69" a="1"/>
  <c r="F150" i="69" s="1"/>
  <c r="D150" i="69" a="1"/>
  <c r="D150" i="69" s="1"/>
  <c r="E150" i="69" s="1"/>
  <c r="B150" i="69" a="1"/>
  <c r="B150" i="69" s="1"/>
  <c r="A150" i="69" a="1"/>
  <c r="A150" i="69" s="1"/>
  <c r="K149" i="69" a="1"/>
  <c r="K149" i="69" s="1"/>
  <c r="L149" i="69" s="1"/>
  <c r="J149" i="69" a="1"/>
  <c r="J149" i="69" s="1"/>
  <c r="F149" i="69" a="1"/>
  <c r="F149" i="69" s="1"/>
  <c r="D149" i="69" a="1"/>
  <c r="D149" i="69" s="1"/>
  <c r="E149" i="69" s="1"/>
  <c r="B149" i="69" a="1"/>
  <c r="B149" i="69" s="1"/>
  <c r="A149" i="69" a="1"/>
  <c r="A149" i="69" s="1"/>
  <c r="K148" i="69" a="1"/>
  <c r="K148" i="69" s="1"/>
  <c r="L148" i="69" s="1"/>
  <c r="J148" i="69" a="1"/>
  <c r="J148" i="69" s="1"/>
  <c r="F148" i="69" a="1"/>
  <c r="F148" i="69" s="1"/>
  <c r="D148" i="69" a="1"/>
  <c r="D148" i="69" s="1"/>
  <c r="E148" i="69" s="1"/>
  <c r="B148" i="69" a="1"/>
  <c r="B148" i="69" s="1"/>
  <c r="A148" i="69" a="1"/>
  <c r="A148" i="69" s="1"/>
  <c r="K147" i="69" a="1"/>
  <c r="K147" i="69" s="1"/>
  <c r="L147" i="69" s="1"/>
  <c r="J147" i="69" a="1"/>
  <c r="J147" i="69" s="1"/>
  <c r="F147" i="69" a="1"/>
  <c r="F147" i="69" s="1"/>
  <c r="D147" i="69" a="1"/>
  <c r="D147" i="69" s="1"/>
  <c r="E147" i="69" s="1"/>
  <c r="B147" i="69" a="1"/>
  <c r="B147" i="69" s="1"/>
  <c r="A147" i="69" a="1"/>
  <c r="A147" i="69" s="1"/>
  <c r="K146" i="69" a="1"/>
  <c r="K146" i="69" s="1"/>
  <c r="L146" i="69" s="1"/>
  <c r="J146" i="69" a="1"/>
  <c r="J146" i="69" s="1"/>
  <c r="F146" i="69" a="1"/>
  <c r="F146" i="69" s="1"/>
  <c r="D146" i="69" a="1"/>
  <c r="D146" i="69" s="1"/>
  <c r="E146" i="69" s="1"/>
  <c r="B146" i="69" a="1"/>
  <c r="B146" i="69" s="1"/>
  <c r="A146" i="69" a="1"/>
  <c r="A146" i="69" s="1"/>
  <c r="K145" i="69" a="1"/>
  <c r="K145" i="69" s="1"/>
  <c r="L145" i="69" s="1"/>
  <c r="J145" i="69" a="1"/>
  <c r="J145" i="69" s="1"/>
  <c r="F145" i="69" a="1"/>
  <c r="F145" i="69" s="1"/>
  <c r="D145" i="69" a="1"/>
  <c r="D145" i="69" s="1"/>
  <c r="E145" i="69" s="1"/>
  <c r="B145" i="69" a="1"/>
  <c r="B145" i="69" s="1"/>
  <c r="A145" i="69" a="1"/>
  <c r="A145" i="69" s="1"/>
  <c r="K144" i="69" a="1"/>
  <c r="K144" i="69" s="1"/>
  <c r="L144" i="69" s="1"/>
  <c r="J144" i="69" a="1"/>
  <c r="J144" i="69" s="1"/>
  <c r="F144" i="69" a="1"/>
  <c r="F144" i="69" s="1"/>
  <c r="D144" i="69" a="1"/>
  <c r="D144" i="69" s="1"/>
  <c r="E144" i="69" s="1"/>
  <c r="B144" i="69" a="1"/>
  <c r="B144" i="69" s="1"/>
  <c r="A144" i="69" a="1"/>
  <c r="A144" i="69" s="1"/>
  <c r="K143" i="69" a="1"/>
  <c r="K143" i="69" s="1"/>
  <c r="L143" i="69" s="1"/>
  <c r="J143" i="69" a="1"/>
  <c r="J143" i="69" s="1"/>
  <c r="F143" i="69" a="1"/>
  <c r="F143" i="69" s="1"/>
  <c r="D143" i="69" a="1"/>
  <c r="D143" i="69" s="1"/>
  <c r="E143" i="69" s="1"/>
  <c r="B143" i="69" a="1"/>
  <c r="B143" i="69" s="1"/>
  <c r="A143" i="69" a="1"/>
  <c r="A143" i="69" s="1"/>
  <c r="K142" i="69" a="1"/>
  <c r="K142" i="69" s="1"/>
  <c r="L142" i="69" s="1"/>
  <c r="J142" i="69" a="1"/>
  <c r="J142" i="69" s="1"/>
  <c r="F142" i="69" a="1"/>
  <c r="F142" i="69" s="1"/>
  <c r="D142" i="69" a="1"/>
  <c r="D142" i="69" s="1"/>
  <c r="E142" i="69" s="1"/>
  <c r="B142" i="69" a="1"/>
  <c r="B142" i="69" s="1"/>
  <c r="A142" i="69" a="1"/>
  <c r="A142" i="69" s="1"/>
  <c r="K141" i="69" a="1"/>
  <c r="K141" i="69" s="1"/>
  <c r="L141" i="69" s="1"/>
  <c r="J141" i="69" a="1"/>
  <c r="J141" i="69" s="1"/>
  <c r="F141" i="69" a="1"/>
  <c r="F141" i="69" s="1"/>
  <c r="D141" i="69" a="1"/>
  <c r="D141" i="69" s="1"/>
  <c r="E141" i="69" s="1"/>
  <c r="B141" i="69" a="1"/>
  <c r="B141" i="69" s="1"/>
  <c r="A141" i="69" a="1"/>
  <c r="A141" i="69" s="1"/>
  <c r="K140" i="69" a="1"/>
  <c r="K140" i="69" s="1"/>
  <c r="L140" i="69" s="1"/>
  <c r="J140" i="69" a="1"/>
  <c r="J140" i="69" s="1"/>
  <c r="F140" i="69" a="1"/>
  <c r="F140" i="69" s="1"/>
  <c r="D140" i="69" a="1"/>
  <c r="D140" i="69" s="1"/>
  <c r="E140" i="69" s="1"/>
  <c r="B140" i="69" a="1"/>
  <c r="B140" i="69" s="1"/>
  <c r="A140" i="69" a="1"/>
  <c r="A140" i="69" s="1"/>
  <c r="K139" i="69" a="1"/>
  <c r="K139" i="69" s="1"/>
  <c r="L139" i="69" s="1"/>
  <c r="J139" i="69" a="1"/>
  <c r="J139" i="69" s="1"/>
  <c r="F139" i="69" a="1"/>
  <c r="F139" i="69" s="1"/>
  <c r="D139" i="69" a="1"/>
  <c r="D139" i="69" s="1"/>
  <c r="E139" i="69" s="1"/>
  <c r="B139" i="69" a="1"/>
  <c r="B139" i="69" s="1"/>
  <c r="A139" i="69" a="1"/>
  <c r="A139" i="69" s="1"/>
  <c r="K138" i="69" a="1"/>
  <c r="K138" i="69" s="1"/>
  <c r="L138" i="69" s="1"/>
  <c r="J138" i="69" a="1"/>
  <c r="J138" i="69" s="1"/>
  <c r="F138" i="69" a="1"/>
  <c r="F138" i="69" s="1"/>
  <c r="D138" i="69" a="1"/>
  <c r="D138" i="69" s="1"/>
  <c r="E138" i="69" s="1"/>
  <c r="B138" i="69" a="1"/>
  <c r="B138" i="69" s="1"/>
  <c r="A138" i="69" a="1"/>
  <c r="A138" i="69" s="1"/>
  <c r="K137" i="69" a="1"/>
  <c r="K137" i="69" s="1"/>
  <c r="L137" i="69" s="1"/>
  <c r="J137" i="69" a="1"/>
  <c r="J137" i="69" s="1"/>
  <c r="F137" i="69" a="1"/>
  <c r="F137" i="69" s="1"/>
  <c r="D137" i="69" a="1"/>
  <c r="D137" i="69" s="1"/>
  <c r="E137" i="69" s="1"/>
  <c r="B137" i="69" a="1"/>
  <c r="B137" i="69" s="1"/>
  <c r="A137" i="69" a="1"/>
  <c r="A137" i="69" s="1"/>
  <c r="K136" i="69" a="1"/>
  <c r="K136" i="69" s="1"/>
  <c r="L136" i="69" s="1"/>
  <c r="J136" i="69" a="1"/>
  <c r="J136" i="69" s="1"/>
  <c r="F136" i="69" a="1"/>
  <c r="F136" i="69" s="1"/>
  <c r="D136" i="69" a="1"/>
  <c r="D136" i="69" s="1"/>
  <c r="E136" i="69" s="1"/>
  <c r="B136" i="69" a="1"/>
  <c r="B136" i="69" s="1"/>
  <c r="A136" i="69" a="1"/>
  <c r="A136" i="69" s="1"/>
  <c r="K135" i="69" a="1"/>
  <c r="K135" i="69" s="1"/>
  <c r="L135" i="69" s="1"/>
  <c r="J135" i="69" a="1"/>
  <c r="J135" i="69" s="1"/>
  <c r="F135" i="69" a="1"/>
  <c r="F135" i="69" s="1"/>
  <c r="D135" i="69" a="1"/>
  <c r="D135" i="69" s="1"/>
  <c r="E135" i="69" s="1"/>
  <c r="B135" i="69" a="1"/>
  <c r="B135" i="69" s="1"/>
  <c r="A135" i="69" a="1"/>
  <c r="A135" i="69" s="1"/>
  <c r="K134" i="69" a="1"/>
  <c r="K134" i="69" s="1"/>
  <c r="L134" i="69" s="1"/>
  <c r="J134" i="69" a="1"/>
  <c r="J134" i="69" s="1"/>
  <c r="F134" i="69" a="1"/>
  <c r="F134" i="69" s="1"/>
  <c r="D134" i="69" a="1"/>
  <c r="D134" i="69" s="1"/>
  <c r="E134" i="69" s="1"/>
  <c r="B134" i="69" a="1"/>
  <c r="B134" i="69" s="1"/>
  <c r="A134" i="69" a="1"/>
  <c r="A134" i="69" s="1"/>
  <c r="K133" i="69" a="1"/>
  <c r="K133" i="69" s="1"/>
  <c r="L133" i="69" s="1"/>
  <c r="J133" i="69" a="1"/>
  <c r="J133" i="69" s="1"/>
  <c r="F133" i="69" a="1"/>
  <c r="F133" i="69" s="1"/>
  <c r="D133" i="69" a="1"/>
  <c r="D133" i="69" s="1"/>
  <c r="E133" i="69" s="1"/>
  <c r="B133" i="69" a="1"/>
  <c r="B133" i="69" s="1"/>
  <c r="A133" i="69" a="1"/>
  <c r="A133" i="69" s="1"/>
  <c r="K132" i="69" a="1"/>
  <c r="K132" i="69" s="1"/>
  <c r="L132" i="69" s="1"/>
  <c r="J132" i="69" a="1"/>
  <c r="J132" i="69" s="1"/>
  <c r="F132" i="69" a="1"/>
  <c r="F132" i="69" s="1"/>
  <c r="D132" i="69" a="1"/>
  <c r="D132" i="69" s="1"/>
  <c r="E132" i="69" s="1"/>
  <c r="B132" i="69" a="1"/>
  <c r="B132" i="69" s="1"/>
  <c r="A132" i="69" a="1"/>
  <c r="A132" i="69" s="1"/>
  <c r="K131" i="69" a="1"/>
  <c r="K131" i="69" s="1"/>
  <c r="L131" i="69" s="1"/>
  <c r="J131" i="69" a="1"/>
  <c r="J131" i="69" s="1"/>
  <c r="F131" i="69" a="1"/>
  <c r="F131" i="69" s="1"/>
  <c r="D131" i="69" a="1"/>
  <c r="D131" i="69" s="1"/>
  <c r="E131" i="69" s="1"/>
  <c r="B131" i="69" a="1"/>
  <c r="B131" i="69" s="1"/>
  <c r="A131" i="69" a="1"/>
  <c r="A131" i="69" s="1"/>
  <c r="K130" i="69" a="1"/>
  <c r="K130" i="69" s="1"/>
  <c r="L130" i="69" s="1"/>
  <c r="J130" i="69" a="1"/>
  <c r="J130" i="69" s="1"/>
  <c r="F130" i="69" a="1"/>
  <c r="F130" i="69" s="1"/>
  <c r="D130" i="69" a="1"/>
  <c r="D130" i="69" s="1"/>
  <c r="E130" i="69" s="1"/>
  <c r="B130" i="69" a="1"/>
  <c r="B130" i="69" s="1"/>
  <c r="A130" i="69" a="1"/>
  <c r="A130" i="69" s="1"/>
  <c r="K129" i="69" a="1"/>
  <c r="K129" i="69" s="1"/>
  <c r="L129" i="69" s="1"/>
  <c r="J129" i="69" a="1"/>
  <c r="J129" i="69" s="1"/>
  <c r="F129" i="69" a="1"/>
  <c r="F129" i="69" s="1"/>
  <c r="D129" i="69" a="1"/>
  <c r="D129" i="69" s="1"/>
  <c r="E129" i="69" s="1"/>
  <c r="B129" i="69" a="1"/>
  <c r="B129" i="69" s="1"/>
  <c r="A129" i="69" a="1"/>
  <c r="A129" i="69" s="1"/>
  <c r="K128" i="69" a="1"/>
  <c r="K128" i="69" s="1"/>
  <c r="L128" i="69" s="1"/>
  <c r="J128" i="69" a="1"/>
  <c r="J128" i="69" s="1"/>
  <c r="F128" i="69" a="1"/>
  <c r="F128" i="69" s="1"/>
  <c r="D128" i="69" a="1"/>
  <c r="D128" i="69" s="1"/>
  <c r="E128" i="69" s="1"/>
  <c r="B128" i="69" a="1"/>
  <c r="B128" i="69" s="1"/>
  <c r="A128" i="69" a="1"/>
  <c r="A128" i="69" s="1"/>
  <c r="K127" i="69" a="1"/>
  <c r="K127" i="69" s="1"/>
  <c r="L127" i="69" s="1"/>
  <c r="J127" i="69" a="1"/>
  <c r="J127" i="69" s="1"/>
  <c r="F127" i="69" a="1"/>
  <c r="F127" i="69" s="1"/>
  <c r="D127" i="69" a="1"/>
  <c r="D127" i="69" s="1"/>
  <c r="E127" i="69" s="1"/>
  <c r="B127" i="69" a="1"/>
  <c r="B127" i="69" s="1"/>
  <c r="A127" i="69" a="1"/>
  <c r="A127" i="69" s="1"/>
  <c r="K126" i="69" a="1"/>
  <c r="K126" i="69" s="1"/>
  <c r="L126" i="69" s="1"/>
  <c r="J126" i="69" a="1"/>
  <c r="J126" i="69" s="1"/>
  <c r="F126" i="69" a="1"/>
  <c r="F126" i="69" s="1"/>
  <c r="D126" i="69" a="1"/>
  <c r="D126" i="69" s="1"/>
  <c r="E126" i="69" s="1"/>
  <c r="B126" i="69" a="1"/>
  <c r="B126" i="69" s="1"/>
  <c r="A126" i="69" a="1"/>
  <c r="A126" i="69" s="1"/>
  <c r="K125" i="69" a="1"/>
  <c r="K125" i="69" s="1"/>
  <c r="L125" i="69" s="1"/>
  <c r="J125" i="69" a="1"/>
  <c r="J125" i="69" s="1"/>
  <c r="F125" i="69" a="1"/>
  <c r="F125" i="69" s="1"/>
  <c r="D125" i="69" a="1"/>
  <c r="D125" i="69" s="1"/>
  <c r="E125" i="69" s="1"/>
  <c r="B125" i="69" a="1"/>
  <c r="B125" i="69" s="1"/>
  <c r="A125" i="69" a="1"/>
  <c r="A125" i="69" s="1"/>
  <c r="K124" i="69" a="1"/>
  <c r="K124" i="69" s="1"/>
  <c r="L124" i="69" s="1"/>
  <c r="J124" i="69" a="1"/>
  <c r="J124" i="69" s="1"/>
  <c r="F124" i="69" a="1"/>
  <c r="F124" i="69" s="1"/>
  <c r="D124" i="69" a="1"/>
  <c r="D124" i="69" s="1"/>
  <c r="E124" i="69" s="1"/>
  <c r="B124" i="69" a="1"/>
  <c r="B124" i="69" s="1"/>
  <c r="A124" i="69" a="1"/>
  <c r="A124" i="69" s="1"/>
  <c r="K123" i="69" a="1"/>
  <c r="K123" i="69" s="1"/>
  <c r="L123" i="69" s="1"/>
  <c r="J123" i="69" a="1"/>
  <c r="J123" i="69" s="1"/>
  <c r="F123" i="69" a="1"/>
  <c r="F123" i="69" s="1"/>
  <c r="D123" i="69" a="1"/>
  <c r="D123" i="69" s="1"/>
  <c r="E123" i="69" s="1"/>
  <c r="B123" i="69" a="1"/>
  <c r="B123" i="69" s="1"/>
  <c r="A123" i="69" a="1"/>
  <c r="A123" i="69" s="1"/>
  <c r="K122" i="69" a="1"/>
  <c r="K122" i="69" s="1"/>
  <c r="L122" i="69" s="1"/>
  <c r="J122" i="69" a="1"/>
  <c r="J122" i="69" s="1"/>
  <c r="F122" i="69" a="1"/>
  <c r="F122" i="69" s="1"/>
  <c r="D122" i="69" a="1"/>
  <c r="D122" i="69" s="1"/>
  <c r="E122" i="69" s="1"/>
  <c r="B122" i="69" a="1"/>
  <c r="B122" i="69" s="1"/>
  <c r="A122" i="69" a="1"/>
  <c r="A122" i="69" s="1"/>
  <c r="K121" i="69" a="1"/>
  <c r="K121" i="69" s="1"/>
  <c r="L121" i="69" s="1"/>
  <c r="J121" i="69" a="1"/>
  <c r="J121" i="69" s="1"/>
  <c r="F121" i="69" a="1"/>
  <c r="F121" i="69" s="1"/>
  <c r="D121" i="69" a="1"/>
  <c r="D121" i="69" s="1"/>
  <c r="E121" i="69" s="1"/>
  <c r="B121" i="69" a="1"/>
  <c r="B121" i="69" s="1"/>
  <c r="A121" i="69" a="1"/>
  <c r="A121" i="69" s="1"/>
  <c r="K120" i="69" a="1"/>
  <c r="K120" i="69" s="1"/>
  <c r="L120" i="69" s="1"/>
  <c r="J120" i="69" a="1"/>
  <c r="J120" i="69" s="1"/>
  <c r="F120" i="69" a="1"/>
  <c r="F120" i="69" s="1"/>
  <c r="D120" i="69" a="1"/>
  <c r="D120" i="69" s="1"/>
  <c r="E120" i="69" s="1"/>
  <c r="B120" i="69" a="1"/>
  <c r="B120" i="69" s="1"/>
  <c r="A120" i="69" a="1"/>
  <c r="A120" i="69" s="1"/>
  <c r="K119" i="69" a="1"/>
  <c r="K119" i="69" s="1"/>
  <c r="L119" i="69" s="1"/>
  <c r="J119" i="69" a="1"/>
  <c r="J119" i="69" s="1"/>
  <c r="F119" i="69" a="1"/>
  <c r="F119" i="69" s="1"/>
  <c r="D119" i="69" a="1"/>
  <c r="D119" i="69" s="1"/>
  <c r="E119" i="69" s="1"/>
  <c r="B119" i="69" a="1"/>
  <c r="B119" i="69" s="1"/>
  <c r="A119" i="69" a="1"/>
  <c r="A119" i="69" s="1"/>
  <c r="K118" i="69" a="1"/>
  <c r="K118" i="69" s="1"/>
  <c r="L118" i="69" s="1"/>
  <c r="J118" i="69" a="1"/>
  <c r="J118" i="69" s="1"/>
  <c r="F118" i="69" a="1"/>
  <c r="F118" i="69" s="1"/>
  <c r="D118" i="69" a="1"/>
  <c r="D118" i="69" s="1"/>
  <c r="E118" i="69" s="1"/>
  <c r="B118" i="69" a="1"/>
  <c r="B118" i="69" s="1"/>
  <c r="A118" i="69" a="1"/>
  <c r="A118" i="69" s="1"/>
  <c r="K117" i="69" a="1"/>
  <c r="K117" i="69" s="1"/>
  <c r="L117" i="69" s="1"/>
  <c r="J117" i="69" a="1"/>
  <c r="J117" i="69" s="1"/>
  <c r="F117" i="69" a="1"/>
  <c r="F117" i="69" s="1"/>
  <c r="D117" i="69" a="1"/>
  <c r="D117" i="69" s="1"/>
  <c r="E117" i="69" s="1"/>
  <c r="B117" i="69" a="1"/>
  <c r="B117" i="69" s="1"/>
  <c r="A117" i="69" a="1"/>
  <c r="A117" i="69" s="1"/>
  <c r="K116" i="69" a="1"/>
  <c r="K116" i="69" s="1"/>
  <c r="L116" i="69" s="1"/>
  <c r="J116" i="69" a="1"/>
  <c r="J116" i="69" s="1"/>
  <c r="F116" i="69" a="1"/>
  <c r="F116" i="69" s="1"/>
  <c r="D116" i="69" a="1"/>
  <c r="D116" i="69" s="1"/>
  <c r="E116" i="69" s="1"/>
  <c r="B116" i="69" a="1"/>
  <c r="B116" i="69" s="1"/>
  <c r="A116" i="69" a="1"/>
  <c r="A116" i="69" s="1"/>
  <c r="K115" i="69" a="1"/>
  <c r="K115" i="69" s="1"/>
  <c r="L115" i="69" s="1"/>
  <c r="J115" i="69" a="1"/>
  <c r="J115" i="69" s="1"/>
  <c r="F115" i="69" a="1"/>
  <c r="F115" i="69" s="1"/>
  <c r="D115" i="69" a="1"/>
  <c r="D115" i="69" s="1"/>
  <c r="E115" i="69" s="1"/>
  <c r="B115" i="69" a="1"/>
  <c r="B115" i="69" s="1"/>
  <c r="A115" i="69" a="1"/>
  <c r="A115" i="69" s="1"/>
  <c r="K114" i="69" a="1"/>
  <c r="K114" i="69" s="1"/>
  <c r="L114" i="69" s="1"/>
  <c r="J114" i="69" a="1"/>
  <c r="J114" i="69" s="1"/>
  <c r="F114" i="69" a="1"/>
  <c r="F114" i="69" s="1"/>
  <c r="D114" i="69" a="1"/>
  <c r="D114" i="69" s="1"/>
  <c r="E114" i="69" s="1"/>
  <c r="B114" i="69" a="1"/>
  <c r="B114" i="69" s="1"/>
  <c r="A114" i="69" a="1"/>
  <c r="A114" i="69" s="1"/>
  <c r="K113" i="69" a="1"/>
  <c r="K113" i="69" s="1"/>
  <c r="L113" i="69" s="1"/>
  <c r="J113" i="69" a="1"/>
  <c r="J113" i="69" s="1"/>
  <c r="F113" i="69" a="1"/>
  <c r="F113" i="69" s="1"/>
  <c r="D113" i="69" a="1"/>
  <c r="D113" i="69" s="1"/>
  <c r="E113" i="69" s="1"/>
  <c r="B113" i="69" a="1"/>
  <c r="B113" i="69" s="1"/>
  <c r="A113" i="69" a="1"/>
  <c r="A113" i="69" s="1"/>
  <c r="K112" i="69" a="1"/>
  <c r="K112" i="69" s="1"/>
  <c r="L112" i="69" s="1"/>
  <c r="J112" i="69" a="1"/>
  <c r="J112" i="69" s="1"/>
  <c r="F112" i="69" a="1"/>
  <c r="F112" i="69" s="1"/>
  <c r="D112" i="69" a="1"/>
  <c r="D112" i="69" s="1"/>
  <c r="E112" i="69" s="1"/>
  <c r="B112" i="69" a="1"/>
  <c r="B112" i="69" s="1"/>
  <c r="A112" i="69" a="1"/>
  <c r="A112" i="69" s="1"/>
  <c r="K111" i="69" a="1"/>
  <c r="K111" i="69" s="1"/>
  <c r="L111" i="69" s="1"/>
  <c r="J111" i="69" a="1"/>
  <c r="J111" i="69" s="1"/>
  <c r="F111" i="69" a="1"/>
  <c r="F111" i="69" s="1"/>
  <c r="D111" i="69" a="1"/>
  <c r="D111" i="69" s="1"/>
  <c r="E111" i="69" s="1"/>
  <c r="B111" i="69" a="1"/>
  <c r="B111" i="69" s="1"/>
  <c r="A111" i="69" a="1"/>
  <c r="A111" i="69" s="1"/>
  <c r="K110" i="69" a="1"/>
  <c r="K110" i="69" s="1"/>
  <c r="L110" i="69" s="1"/>
  <c r="J110" i="69" a="1"/>
  <c r="J110" i="69" s="1"/>
  <c r="F110" i="69" a="1"/>
  <c r="F110" i="69" s="1"/>
  <c r="D110" i="69" a="1"/>
  <c r="D110" i="69" s="1"/>
  <c r="E110" i="69" s="1"/>
  <c r="B110" i="69" a="1"/>
  <c r="B110" i="69" s="1"/>
  <c r="A110" i="69" a="1"/>
  <c r="A110" i="69" s="1"/>
  <c r="K109" i="69" a="1"/>
  <c r="K109" i="69" s="1"/>
  <c r="L109" i="69" s="1"/>
  <c r="J109" i="69" a="1"/>
  <c r="J109" i="69" s="1"/>
  <c r="F109" i="69" a="1"/>
  <c r="F109" i="69" s="1"/>
  <c r="D109" i="69" a="1"/>
  <c r="D109" i="69" s="1"/>
  <c r="E109" i="69" s="1"/>
  <c r="B109" i="69" a="1"/>
  <c r="B109" i="69" s="1"/>
  <c r="A109" i="69" a="1"/>
  <c r="A109" i="69" s="1"/>
  <c r="K108" i="69" a="1"/>
  <c r="K108" i="69" s="1"/>
  <c r="L108" i="69" s="1"/>
  <c r="J108" i="69" a="1"/>
  <c r="J108" i="69" s="1"/>
  <c r="F108" i="69" a="1"/>
  <c r="F108" i="69" s="1"/>
  <c r="D108" i="69" a="1"/>
  <c r="D108" i="69" s="1"/>
  <c r="E108" i="69" s="1"/>
  <c r="B108" i="69" a="1"/>
  <c r="B108" i="69" s="1"/>
  <c r="A108" i="69" a="1"/>
  <c r="A108" i="69" s="1"/>
  <c r="K107" i="69" a="1"/>
  <c r="K107" i="69" s="1"/>
  <c r="L107" i="69" s="1"/>
  <c r="J107" i="69" a="1"/>
  <c r="J107" i="69" s="1"/>
  <c r="F107" i="69" a="1"/>
  <c r="F107" i="69" s="1"/>
  <c r="D107" i="69" a="1"/>
  <c r="D107" i="69" s="1"/>
  <c r="E107" i="69" s="1"/>
  <c r="B107" i="69" a="1"/>
  <c r="B107" i="69" s="1"/>
  <c r="A107" i="69" a="1"/>
  <c r="A107" i="69" s="1"/>
  <c r="K106" i="69" a="1"/>
  <c r="K106" i="69" s="1"/>
  <c r="L106" i="69" s="1"/>
  <c r="J106" i="69" a="1"/>
  <c r="J106" i="69" s="1"/>
  <c r="F106" i="69" a="1"/>
  <c r="F106" i="69" s="1"/>
  <c r="D106" i="69" a="1"/>
  <c r="D106" i="69" s="1"/>
  <c r="E106" i="69" s="1"/>
  <c r="B106" i="69" a="1"/>
  <c r="B106" i="69" s="1"/>
  <c r="A106" i="69" a="1"/>
  <c r="A106" i="69" s="1"/>
  <c r="K105" i="69" a="1"/>
  <c r="K105" i="69" s="1"/>
  <c r="L105" i="69" s="1"/>
  <c r="J105" i="69" a="1"/>
  <c r="J105" i="69" s="1"/>
  <c r="F105" i="69" a="1"/>
  <c r="F105" i="69" s="1"/>
  <c r="D105" i="69" a="1"/>
  <c r="D105" i="69" s="1"/>
  <c r="E105" i="69" s="1"/>
  <c r="B105" i="69" a="1"/>
  <c r="B105" i="69" s="1"/>
  <c r="A105" i="69" a="1"/>
  <c r="A105" i="69" s="1"/>
  <c r="K104" i="69" a="1"/>
  <c r="K104" i="69" s="1"/>
  <c r="L104" i="69" s="1"/>
  <c r="J104" i="69" a="1"/>
  <c r="J104" i="69" s="1"/>
  <c r="F104" i="69" a="1"/>
  <c r="F104" i="69" s="1"/>
  <c r="D104" i="69" a="1"/>
  <c r="D104" i="69" s="1"/>
  <c r="E104" i="69" s="1"/>
  <c r="B104" i="69" a="1"/>
  <c r="B104" i="69" s="1"/>
  <c r="A104" i="69" a="1"/>
  <c r="A104" i="69" s="1"/>
  <c r="K103" i="69" a="1"/>
  <c r="K103" i="69" s="1"/>
  <c r="L103" i="69" s="1"/>
  <c r="J103" i="69" a="1"/>
  <c r="J103" i="69" s="1"/>
  <c r="F103" i="69" a="1"/>
  <c r="F103" i="69" s="1"/>
  <c r="D103" i="69" a="1"/>
  <c r="D103" i="69" s="1"/>
  <c r="E103" i="69" s="1"/>
  <c r="B103" i="69" a="1"/>
  <c r="B103" i="69" s="1"/>
  <c r="A103" i="69" a="1"/>
  <c r="A103" i="69" s="1"/>
  <c r="K102" i="69" a="1"/>
  <c r="K102" i="69" s="1"/>
  <c r="L102" i="69" s="1"/>
  <c r="J102" i="69" a="1"/>
  <c r="J102" i="69" s="1"/>
  <c r="F102" i="69" a="1"/>
  <c r="F102" i="69" s="1"/>
  <c r="D102" i="69" a="1"/>
  <c r="D102" i="69" s="1"/>
  <c r="E102" i="69" s="1"/>
  <c r="B102" i="69" a="1"/>
  <c r="B102" i="69" s="1"/>
  <c r="A102" i="69" a="1"/>
  <c r="A102" i="69" s="1"/>
  <c r="K101" i="69" a="1"/>
  <c r="K101" i="69" s="1"/>
  <c r="L101" i="69" s="1"/>
  <c r="J101" i="69" a="1"/>
  <c r="J101" i="69" s="1"/>
  <c r="F101" i="69" a="1"/>
  <c r="F101" i="69" s="1"/>
  <c r="D101" i="69" a="1"/>
  <c r="D101" i="69" s="1"/>
  <c r="E101" i="69" s="1"/>
  <c r="B101" i="69" a="1"/>
  <c r="B101" i="69" s="1"/>
  <c r="A101" i="69" a="1"/>
  <c r="A101" i="69" s="1"/>
  <c r="K100" i="69" a="1"/>
  <c r="K100" i="69" s="1"/>
  <c r="L100" i="69" s="1"/>
  <c r="J100" i="69" a="1"/>
  <c r="J100" i="69" s="1"/>
  <c r="F100" i="69" a="1"/>
  <c r="F100" i="69" s="1"/>
  <c r="D100" i="69" a="1"/>
  <c r="D100" i="69" s="1"/>
  <c r="E100" i="69" s="1"/>
  <c r="B100" i="69" a="1"/>
  <c r="B100" i="69" s="1"/>
  <c r="A100" i="69" a="1"/>
  <c r="A100" i="69" s="1"/>
  <c r="K99" i="69" a="1"/>
  <c r="K99" i="69" s="1"/>
  <c r="L99" i="69" s="1"/>
  <c r="J99" i="69" a="1"/>
  <c r="J99" i="69" s="1"/>
  <c r="F99" i="69" a="1"/>
  <c r="F99" i="69" s="1"/>
  <c r="D99" i="69" a="1"/>
  <c r="D99" i="69" s="1"/>
  <c r="E99" i="69" s="1"/>
  <c r="B99" i="69" a="1"/>
  <c r="B99" i="69" s="1"/>
  <c r="A99" i="69" a="1"/>
  <c r="A99" i="69" s="1"/>
  <c r="K98" i="69" a="1"/>
  <c r="K98" i="69" s="1"/>
  <c r="L98" i="69" s="1"/>
  <c r="J98" i="69" a="1"/>
  <c r="J98" i="69" s="1"/>
  <c r="F98" i="69" a="1"/>
  <c r="F98" i="69" s="1"/>
  <c r="D98" i="69" a="1"/>
  <c r="D98" i="69" s="1"/>
  <c r="E98" i="69" s="1"/>
  <c r="B98" i="69" a="1"/>
  <c r="B98" i="69" s="1"/>
  <c r="A98" i="69" a="1"/>
  <c r="A98" i="69" s="1"/>
  <c r="K97" i="69" a="1"/>
  <c r="K97" i="69" s="1"/>
  <c r="L97" i="69" s="1"/>
  <c r="J97" i="69" a="1"/>
  <c r="J97" i="69" s="1"/>
  <c r="F97" i="69" a="1"/>
  <c r="F97" i="69" s="1"/>
  <c r="D97" i="69" a="1"/>
  <c r="D97" i="69" s="1"/>
  <c r="E97" i="69" s="1"/>
  <c r="B97" i="69" a="1"/>
  <c r="B97" i="69" s="1"/>
  <c r="A97" i="69" a="1"/>
  <c r="A97" i="69" s="1"/>
  <c r="K96" i="69" a="1"/>
  <c r="K96" i="69" s="1"/>
  <c r="L96" i="69" s="1"/>
  <c r="J96" i="69" a="1"/>
  <c r="J96" i="69" s="1"/>
  <c r="F96" i="69" a="1"/>
  <c r="F96" i="69" s="1"/>
  <c r="D96" i="69" a="1"/>
  <c r="D96" i="69" s="1"/>
  <c r="E96" i="69" s="1"/>
  <c r="B96" i="69" a="1"/>
  <c r="B96" i="69" s="1"/>
  <c r="A96" i="69" a="1"/>
  <c r="A96" i="69" s="1"/>
  <c r="K95" i="69" a="1"/>
  <c r="K95" i="69" s="1"/>
  <c r="L95" i="69" s="1"/>
  <c r="J95" i="69" a="1"/>
  <c r="J95" i="69" s="1"/>
  <c r="F95" i="69" a="1"/>
  <c r="F95" i="69" s="1"/>
  <c r="D95" i="69" a="1"/>
  <c r="D95" i="69" s="1"/>
  <c r="E95" i="69" s="1"/>
  <c r="B95" i="69" a="1"/>
  <c r="B95" i="69" s="1"/>
  <c r="A95" i="69" a="1"/>
  <c r="A95" i="69" s="1"/>
  <c r="K94" i="69" a="1"/>
  <c r="K94" i="69" s="1"/>
  <c r="L94" i="69" s="1"/>
  <c r="J94" i="69" a="1"/>
  <c r="J94" i="69" s="1"/>
  <c r="F94" i="69" a="1"/>
  <c r="F94" i="69" s="1"/>
  <c r="D94" i="69" a="1"/>
  <c r="D94" i="69" s="1"/>
  <c r="E94" i="69" s="1"/>
  <c r="B94" i="69" a="1"/>
  <c r="B94" i="69" s="1"/>
  <c r="A94" i="69" a="1"/>
  <c r="A94" i="69" s="1"/>
  <c r="K93" i="69" a="1"/>
  <c r="K93" i="69" s="1"/>
  <c r="L93" i="69" s="1"/>
  <c r="J93" i="69" a="1"/>
  <c r="J93" i="69" s="1"/>
  <c r="F93" i="69" a="1"/>
  <c r="F93" i="69" s="1"/>
  <c r="D93" i="69" a="1"/>
  <c r="D93" i="69" s="1"/>
  <c r="E93" i="69" s="1"/>
  <c r="B93" i="69" a="1"/>
  <c r="B93" i="69" s="1"/>
  <c r="A93" i="69" a="1"/>
  <c r="A93" i="69" s="1"/>
  <c r="K92" i="69" a="1"/>
  <c r="K92" i="69" s="1"/>
  <c r="L92" i="69" s="1"/>
  <c r="J92" i="69" a="1"/>
  <c r="J92" i="69" s="1"/>
  <c r="F92" i="69" a="1"/>
  <c r="F92" i="69" s="1"/>
  <c r="D92" i="69" a="1"/>
  <c r="D92" i="69" s="1"/>
  <c r="E92" i="69" s="1"/>
  <c r="B92" i="69" a="1"/>
  <c r="B92" i="69" s="1"/>
  <c r="A92" i="69" a="1"/>
  <c r="A92" i="69" s="1"/>
  <c r="K91" i="69" a="1"/>
  <c r="K91" i="69" s="1"/>
  <c r="L91" i="69" s="1"/>
  <c r="J91" i="69" a="1"/>
  <c r="J91" i="69" s="1"/>
  <c r="F91" i="69" a="1"/>
  <c r="F91" i="69" s="1"/>
  <c r="D91" i="69" a="1"/>
  <c r="D91" i="69" s="1"/>
  <c r="E91" i="69" s="1"/>
  <c r="B91" i="69" a="1"/>
  <c r="B91" i="69" s="1"/>
  <c r="A91" i="69" a="1"/>
  <c r="A91" i="69" s="1"/>
  <c r="K90" i="69" a="1"/>
  <c r="K90" i="69" s="1"/>
  <c r="L90" i="69" s="1"/>
  <c r="J90" i="69" a="1"/>
  <c r="J90" i="69" s="1"/>
  <c r="F90" i="69" a="1"/>
  <c r="F90" i="69" s="1"/>
  <c r="D90" i="69" a="1"/>
  <c r="D90" i="69" s="1"/>
  <c r="E90" i="69" s="1"/>
  <c r="B90" i="69" a="1"/>
  <c r="B90" i="69" s="1"/>
  <c r="A90" i="69" a="1"/>
  <c r="A90" i="69" s="1"/>
  <c r="K89" i="69" a="1"/>
  <c r="K89" i="69" s="1"/>
  <c r="L89" i="69" s="1"/>
  <c r="J89" i="69" a="1"/>
  <c r="J89" i="69" s="1"/>
  <c r="F89" i="69" a="1"/>
  <c r="F89" i="69" s="1"/>
  <c r="D89" i="69" a="1"/>
  <c r="D89" i="69" s="1"/>
  <c r="E89" i="69" s="1"/>
  <c r="B89" i="69" a="1"/>
  <c r="B89" i="69" s="1"/>
  <c r="A89" i="69" a="1"/>
  <c r="A89" i="69" s="1"/>
  <c r="K88" i="69" a="1"/>
  <c r="K88" i="69" s="1"/>
  <c r="L88" i="69" s="1"/>
  <c r="J88" i="69" a="1"/>
  <c r="J88" i="69" s="1"/>
  <c r="F88" i="69" a="1"/>
  <c r="F88" i="69" s="1"/>
  <c r="D88" i="69" a="1"/>
  <c r="D88" i="69" s="1"/>
  <c r="E88" i="69" s="1"/>
  <c r="B88" i="69" a="1"/>
  <c r="B88" i="69" s="1"/>
  <c r="A88" i="69" a="1"/>
  <c r="A88" i="69" s="1"/>
  <c r="K87" i="69" a="1"/>
  <c r="K87" i="69" s="1"/>
  <c r="L87" i="69" s="1"/>
  <c r="J87" i="69" a="1"/>
  <c r="J87" i="69" s="1"/>
  <c r="F87" i="69" a="1"/>
  <c r="F87" i="69" s="1"/>
  <c r="D87" i="69" a="1"/>
  <c r="D87" i="69" s="1"/>
  <c r="E87" i="69" s="1"/>
  <c r="B87" i="69" a="1"/>
  <c r="B87" i="69" s="1"/>
  <c r="A87" i="69" a="1"/>
  <c r="A87" i="69" s="1"/>
  <c r="K86" i="69" a="1"/>
  <c r="K86" i="69" s="1"/>
  <c r="L86" i="69" s="1"/>
  <c r="J86" i="69" a="1"/>
  <c r="J86" i="69" s="1"/>
  <c r="F86" i="69" a="1"/>
  <c r="F86" i="69" s="1"/>
  <c r="D86" i="69" a="1"/>
  <c r="D86" i="69" s="1"/>
  <c r="E86" i="69" s="1"/>
  <c r="B86" i="69" a="1"/>
  <c r="B86" i="69" s="1"/>
  <c r="A86" i="69" a="1"/>
  <c r="A86" i="69" s="1"/>
  <c r="K85" i="69" a="1"/>
  <c r="K85" i="69" s="1"/>
  <c r="L85" i="69" s="1"/>
  <c r="J85" i="69" a="1"/>
  <c r="J85" i="69" s="1"/>
  <c r="F85" i="69" a="1"/>
  <c r="F85" i="69" s="1"/>
  <c r="D85" i="69" a="1"/>
  <c r="D85" i="69" s="1"/>
  <c r="E85" i="69" s="1"/>
  <c r="B85" i="69" a="1"/>
  <c r="B85" i="69" s="1"/>
  <c r="A85" i="69" a="1"/>
  <c r="A85" i="69" s="1"/>
  <c r="K84" i="69" a="1"/>
  <c r="K84" i="69" s="1"/>
  <c r="L84" i="69" s="1"/>
  <c r="J84" i="69" a="1"/>
  <c r="J84" i="69" s="1"/>
  <c r="F84" i="69" a="1"/>
  <c r="F84" i="69" s="1"/>
  <c r="D84" i="69" a="1"/>
  <c r="D84" i="69" s="1"/>
  <c r="E84" i="69" s="1"/>
  <c r="B84" i="69" a="1"/>
  <c r="B84" i="69" s="1"/>
  <c r="A84" i="69" a="1"/>
  <c r="A84" i="69" s="1"/>
  <c r="K83" i="69" a="1"/>
  <c r="K83" i="69" s="1"/>
  <c r="J83" i="69" a="1"/>
  <c r="J83" i="69" s="1"/>
  <c r="F83" i="69" a="1"/>
  <c r="F83" i="69" s="1"/>
  <c r="D83" i="69" a="1"/>
  <c r="D83" i="69" s="1"/>
  <c r="E83" i="69" s="1"/>
  <c r="B83" i="69" a="1"/>
  <c r="B83" i="69" s="1"/>
  <c r="A83" i="69" a="1"/>
  <c r="A83" i="69" s="1"/>
  <c r="K82" i="69" a="1"/>
  <c r="K82" i="69" s="1"/>
  <c r="L82" i="69" s="1"/>
  <c r="J82" i="69" a="1"/>
  <c r="J82" i="69" s="1"/>
  <c r="F82" i="69" a="1"/>
  <c r="F82" i="69" s="1"/>
  <c r="D82" i="69" a="1"/>
  <c r="D82" i="69" s="1"/>
  <c r="E82" i="69" s="1"/>
  <c r="B82" i="69" a="1"/>
  <c r="B82" i="69" s="1"/>
  <c r="A82" i="69" a="1"/>
  <c r="A82" i="69" s="1"/>
  <c r="K81" i="69" a="1"/>
  <c r="K81" i="69" s="1"/>
  <c r="L81" i="69" s="1"/>
  <c r="J81" i="69" a="1"/>
  <c r="J81" i="69" s="1"/>
  <c r="F81" i="69" a="1"/>
  <c r="F81" i="69" s="1"/>
  <c r="D81" i="69" a="1"/>
  <c r="D81" i="69" s="1"/>
  <c r="E81" i="69" s="1"/>
  <c r="B81" i="69" a="1"/>
  <c r="B81" i="69" s="1"/>
  <c r="A81" i="69" a="1"/>
  <c r="A81" i="69" s="1"/>
  <c r="K80" i="69" a="1"/>
  <c r="K80" i="69" s="1"/>
  <c r="L80" i="69" s="1"/>
  <c r="J80" i="69" a="1"/>
  <c r="J80" i="69" s="1"/>
  <c r="F80" i="69" a="1"/>
  <c r="F80" i="69" s="1"/>
  <c r="D80" i="69" a="1"/>
  <c r="D80" i="69" s="1"/>
  <c r="E80" i="69" s="1"/>
  <c r="B80" i="69" a="1"/>
  <c r="B80" i="69" s="1"/>
  <c r="A80" i="69" a="1"/>
  <c r="A80" i="69" s="1"/>
  <c r="K79" i="69" a="1"/>
  <c r="K79" i="69" s="1"/>
  <c r="J79" i="69" a="1"/>
  <c r="J79" i="69" s="1"/>
  <c r="F79" i="69" a="1"/>
  <c r="F79" i="69" s="1"/>
  <c r="D79" i="69" a="1"/>
  <c r="D79" i="69" s="1"/>
  <c r="E79" i="69" s="1"/>
  <c r="B79" i="69" a="1"/>
  <c r="B79" i="69" s="1"/>
  <c r="A79" i="69" a="1"/>
  <c r="A79" i="69" s="1"/>
  <c r="K78" i="69" a="1"/>
  <c r="K78" i="69" s="1"/>
  <c r="L78" i="69" s="1"/>
  <c r="J78" i="69" a="1"/>
  <c r="J78" i="69" s="1"/>
  <c r="F78" i="69" a="1"/>
  <c r="F78" i="69" s="1"/>
  <c r="D78" i="69" a="1"/>
  <c r="D78" i="69" s="1"/>
  <c r="E78" i="69" s="1"/>
  <c r="B78" i="69" a="1"/>
  <c r="B78" i="69" s="1"/>
  <c r="A78" i="69" a="1"/>
  <c r="A78" i="69" s="1"/>
  <c r="K77" i="69" a="1"/>
  <c r="K77" i="69" s="1"/>
  <c r="L77" i="69" s="1"/>
  <c r="J77" i="69" a="1"/>
  <c r="J77" i="69" s="1"/>
  <c r="F77" i="69" a="1"/>
  <c r="F77" i="69" s="1"/>
  <c r="D77" i="69" a="1"/>
  <c r="D77" i="69" s="1"/>
  <c r="E77" i="69" s="1"/>
  <c r="B77" i="69" a="1"/>
  <c r="B77" i="69" s="1"/>
  <c r="A77" i="69" a="1"/>
  <c r="A77" i="69" s="1"/>
  <c r="K76" i="69" a="1"/>
  <c r="K76" i="69" s="1"/>
  <c r="L76" i="69" s="1"/>
  <c r="J76" i="69" a="1"/>
  <c r="J76" i="69" s="1"/>
  <c r="F76" i="69" a="1"/>
  <c r="F76" i="69" s="1"/>
  <c r="D76" i="69" a="1"/>
  <c r="D76" i="69" s="1"/>
  <c r="E76" i="69" s="1"/>
  <c r="B76" i="69" a="1"/>
  <c r="B76" i="69" s="1"/>
  <c r="A76" i="69" a="1"/>
  <c r="A76" i="69" s="1"/>
  <c r="K75" i="69" a="1"/>
  <c r="K75" i="69" s="1"/>
  <c r="J75" i="69" a="1"/>
  <c r="J75" i="69" s="1"/>
  <c r="F75" i="69" a="1"/>
  <c r="F75" i="69" s="1"/>
  <c r="D75" i="69" a="1"/>
  <c r="D75" i="69" s="1"/>
  <c r="E75" i="69" s="1"/>
  <c r="B75" i="69" a="1"/>
  <c r="B75" i="69" s="1"/>
  <c r="A75" i="69" a="1"/>
  <c r="A75" i="69" s="1"/>
  <c r="K74" i="69" a="1"/>
  <c r="K74" i="69" s="1"/>
  <c r="L74" i="69" s="1"/>
  <c r="J74" i="69" a="1"/>
  <c r="J74" i="69" s="1"/>
  <c r="F74" i="69" a="1"/>
  <c r="F74" i="69" s="1"/>
  <c r="D74" i="69" a="1"/>
  <c r="D74" i="69" s="1"/>
  <c r="E74" i="69" s="1"/>
  <c r="B74" i="69" a="1"/>
  <c r="B74" i="69" s="1"/>
  <c r="A74" i="69" a="1"/>
  <c r="A74" i="69" s="1"/>
  <c r="K73" i="69" a="1"/>
  <c r="K73" i="69" s="1"/>
  <c r="L73" i="69" s="1"/>
  <c r="J73" i="69" a="1"/>
  <c r="J73" i="69" s="1"/>
  <c r="F73" i="69" a="1"/>
  <c r="F73" i="69" s="1"/>
  <c r="D73" i="69" a="1"/>
  <c r="D73" i="69" s="1"/>
  <c r="E73" i="69" s="1"/>
  <c r="B73" i="69" a="1"/>
  <c r="B73" i="69" s="1"/>
  <c r="A73" i="69" a="1"/>
  <c r="A73" i="69" s="1"/>
  <c r="K72" i="69" a="1"/>
  <c r="K72" i="69" s="1"/>
  <c r="L72" i="69" s="1"/>
  <c r="J72" i="69" a="1"/>
  <c r="J72" i="69" s="1"/>
  <c r="F72" i="69" a="1"/>
  <c r="F72" i="69" s="1"/>
  <c r="D72" i="69" a="1"/>
  <c r="D72" i="69" s="1"/>
  <c r="E72" i="69" s="1"/>
  <c r="B72" i="69" a="1"/>
  <c r="B72" i="69" s="1"/>
  <c r="A72" i="69" a="1"/>
  <c r="A72" i="69" s="1"/>
  <c r="K71" i="69" a="1"/>
  <c r="K71" i="69" s="1"/>
  <c r="L71" i="69" s="1"/>
  <c r="J71" i="69" a="1"/>
  <c r="J71" i="69" s="1"/>
  <c r="F71" i="69" a="1"/>
  <c r="F71" i="69" s="1"/>
  <c r="D71" i="69" a="1"/>
  <c r="D71" i="69" s="1"/>
  <c r="E71" i="69" s="1"/>
  <c r="B71" i="69" a="1"/>
  <c r="B71" i="69" s="1"/>
  <c r="A71" i="69" a="1"/>
  <c r="A71" i="69" s="1"/>
  <c r="K70" i="69" a="1"/>
  <c r="K70" i="69" s="1"/>
  <c r="L70" i="69" s="1"/>
  <c r="J70" i="69" a="1"/>
  <c r="J70" i="69" s="1"/>
  <c r="F70" i="69" a="1"/>
  <c r="F70" i="69" s="1"/>
  <c r="D70" i="69" a="1"/>
  <c r="D70" i="69" s="1"/>
  <c r="E70" i="69" s="1"/>
  <c r="B70" i="69" a="1"/>
  <c r="B70" i="69" s="1"/>
  <c r="A70" i="69" a="1"/>
  <c r="A70" i="69" s="1"/>
  <c r="K69" i="69" a="1"/>
  <c r="K69" i="69" s="1"/>
  <c r="L69" i="69" s="1"/>
  <c r="J69" i="69" a="1"/>
  <c r="J69" i="69" s="1"/>
  <c r="F69" i="69" a="1"/>
  <c r="F69" i="69" s="1"/>
  <c r="D69" i="69" a="1"/>
  <c r="D69" i="69" s="1"/>
  <c r="E69" i="69" s="1"/>
  <c r="B69" i="69" a="1"/>
  <c r="B69" i="69" s="1"/>
  <c r="A69" i="69" a="1"/>
  <c r="A69" i="69" s="1"/>
  <c r="K68" i="69" a="1"/>
  <c r="K68" i="69" s="1"/>
  <c r="L68" i="69" s="1"/>
  <c r="J68" i="69" a="1"/>
  <c r="J68" i="69" s="1"/>
  <c r="F68" i="69" a="1"/>
  <c r="F68" i="69" s="1"/>
  <c r="D68" i="69" a="1"/>
  <c r="D68" i="69" s="1"/>
  <c r="E68" i="69" s="1"/>
  <c r="B68" i="69" a="1"/>
  <c r="B68" i="69" s="1"/>
  <c r="A68" i="69" a="1"/>
  <c r="A68" i="69" s="1"/>
  <c r="K67" i="69" a="1"/>
  <c r="K67" i="69" s="1"/>
  <c r="L67" i="69" s="1"/>
  <c r="J67" i="69" a="1"/>
  <c r="J67" i="69" s="1"/>
  <c r="F67" i="69" a="1"/>
  <c r="F67" i="69" s="1"/>
  <c r="D67" i="69" a="1"/>
  <c r="D67" i="69" s="1"/>
  <c r="E67" i="69" s="1"/>
  <c r="B67" i="69" a="1"/>
  <c r="B67" i="69" s="1"/>
  <c r="A67" i="69" a="1"/>
  <c r="A67" i="69" s="1"/>
  <c r="K66" i="69" a="1"/>
  <c r="K66" i="69" s="1"/>
  <c r="L66" i="69" s="1"/>
  <c r="J66" i="69" a="1"/>
  <c r="J66" i="69" s="1"/>
  <c r="F66" i="69" a="1"/>
  <c r="F66" i="69" s="1"/>
  <c r="D66" i="69" a="1"/>
  <c r="D66" i="69" s="1"/>
  <c r="E66" i="69" s="1"/>
  <c r="B66" i="69" a="1"/>
  <c r="B66" i="69" s="1"/>
  <c r="A66" i="69" a="1"/>
  <c r="A66" i="69" s="1"/>
  <c r="K65" i="69" a="1"/>
  <c r="K65" i="69" s="1"/>
  <c r="L65" i="69" s="1"/>
  <c r="J65" i="69" a="1"/>
  <c r="J65" i="69" s="1"/>
  <c r="F65" i="69" a="1"/>
  <c r="F65" i="69" s="1"/>
  <c r="D65" i="69" a="1"/>
  <c r="D65" i="69" s="1"/>
  <c r="E65" i="69" s="1"/>
  <c r="B65" i="69" a="1"/>
  <c r="B65" i="69" s="1"/>
  <c r="A65" i="69" a="1"/>
  <c r="A65" i="69" s="1"/>
  <c r="K64" i="69" a="1"/>
  <c r="K64" i="69" s="1"/>
  <c r="L64" i="69" s="1"/>
  <c r="J64" i="69" a="1"/>
  <c r="J64" i="69" s="1"/>
  <c r="F64" i="69" a="1"/>
  <c r="F64" i="69" s="1"/>
  <c r="D64" i="69" a="1"/>
  <c r="D64" i="69" s="1"/>
  <c r="E64" i="69" s="1"/>
  <c r="B64" i="69" a="1"/>
  <c r="B64" i="69" s="1"/>
  <c r="A64" i="69" a="1"/>
  <c r="A64" i="69" s="1"/>
  <c r="K63" i="69" a="1"/>
  <c r="K63" i="69" s="1"/>
  <c r="L63" i="69" s="1"/>
  <c r="J63" i="69" a="1"/>
  <c r="J63" i="69" s="1"/>
  <c r="F63" i="69" a="1"/>
  <c r="F63" i="69" s="1"/>
  <c r="D63" i="69" a="1"/>
  <c r="D63" i="69" s="1"/>
  <c r="E63" i="69" s="1"/>
  <c r="B63" i="69" a="1"/>
  <c r="B63" i="69" s="1"/>
  <c r="A63" i="69" a="1"/>
  <c r="A63" i="69" s="1"/>
  <c r="K62" i="69" a="1"/>
  <c r="K62" i="69" s="1"/>
  <c r="L62" i="69" s="1"/>
  <c r="J62" i="69" a="1"/>
  <c r="J62" i="69" s="1"/>
  <c r="F62" i="69" a="1"/>
  <c r="F62" i="69" s="1"/>
  <c r="D62" i="69" a="1"/>
  <c r="D62" i="69" s="1"/>
  <c r="E62" i="69" s="1"/>
  <c r="B62" i="69" a="1"/>
  <c r="B62" i="69" s="1"/>
  <c r="A62" i="69" a="1"/>
  <c r="A62" i="69" s="1"/>
  <c r="K61" i="69" a="1"/>
  <c r="K61" i="69" s="1"/>
  <c r="L61" i="69" s="1"/>
  <c r="J61" i="69" a="1"/>
  <c r="J61" i="69" s="1"/>
  <c r="F61" i="69" a="1"/>
  <c r="F61" i="69" s="1"/>
  <c r="D61" i="69" a="1"/>
  <c r="D61" i="69" s="1"/>
  <c r="E61" i="69" s="1"/>
  <c r="B61" i="69" a="1"/>
  <c r="B61" i="69" s="1"/>
  <c r="A61" i="69" a="1"/>
  <c r="A61" i="69" s="1"/>
  <c r="K60" i="69" a="1"/>
  <c r="K60" i="69" s="1"/>
  <c r="L60" i="69" s="1"/>
  <c r="J60" i="69" a="1"/>
  <c r="J60" i="69" s="1"/>
  <c r="F60" i="69" a="1"/>
  <c r="F60" i="69" s="1"/>
  <c r="D60" i="69" a="1"/>
  <c r="D60" i="69" s="1"/>
  <c r="E60" i="69" s="1"/>
  <c r="B60" i="69" a="1"/>
  <c r="B60" i="69" s="1"/>
  <c r="A60" i="69" a="1"/>
  <c r="A60" i="69" s="1"/>
  <c r="K59" i="69" a="1"/>
  <c r="K59" i="69" s="1"/>
  <c r="L59" i="69" s="1"/>
  <c r="J59" i="69" a="1"/>
  <c r="J59" i="69" s="1"/>
  <c r="F59" i="69" a="1"/>
  <c r="F59" i="69" s="1"/>
  <c r="D59" i="69" a="1"/>
  <c r="D59" i="69" s="1"/>
  <c r="E59" i="69" s="1"/>
  <c r="B59" i="69" a="1"/>
  <c r="B59" i="69" s="1"/>
  <c r="A59" i="69" a="1"/>
  <c r="A59" i="69" s="1"/>
  <c r="K58" i="69" a="1"/>
  <c r="K58" i="69" s="1"/>
  <c r="L58" i="69" s="1"/>
  <c r="J58" i="69" a="1"/>
  <c r="J58" i="69" s="1"/>
  <c r="F58" i="69" a="1"/>
  <c r="F58" i="69" s="1"/>
  <c r="D58" i="69" a="1"/>
  <c r="D58" i="69" s="1"/>
  <c r="E58" i="69" s="1"/>
  <c r="B58" i="69" a="1"/>
  <c r="B58" i="69" s="1"/>
  <c r="A58" i="69" a="1"/>
  <c r="A58" i="69" s="1"/>
  <c r="K57" i="69" a="1"/>
  <c r="K57" i="69" s="1"/>
  <c r="L57" i="69" s="1"/>
  <c r="J57" i="69" a="1"/>
  <c r="J57" i="69" s="1"/>
  <c r="F57" i="69" a="1"/>
  <c r="F57" i="69" s="1"/>
  <c r="D57" i="69" a="1"/>
  <c r="D57" i="69" s="1"/>
  <c r="E57" i="69" s="1"/>
  <c r="B57" i="69" a="1"/>
  <c r="B57" i="69" s="1"/>
  <c r="A57" i="69" a="1"/>
  <c r="A57" i="69" s="1"/>
  <c r="K56" i="69" a="1"/>
  <c r="K56" i="69" s="1"/>
  <c r="L56" i="69" s="1"/>
  <c r="J56" i="69" a="1"/>
  <c r="J56" i="69" s="1"/>
  <c r="F56" i="69" a="1"/>
  <c r="F56" i="69" s="1"/>
  <c r="D56" i="69" a="1"/>
  <c r="D56" i="69" s="1"/>
  <c r="E56" i="69" s="1"/>
  <c r="B56" i="69" a="1"/>
  <c r="B56" i="69" s="1"/>
  <c r="A56" i="69" a="1"/>
  <c r="A56" i="69" s="1"/>
  <c r="K55" i="69" a="1"/>
  <c r="K55" i="69" s="1"/>
  <c r="L55" i="69" s="1"/>
  <c r="J55" i="69" a="1"/>
  <c r="J55" i="69" s="1"/>
  <c r="F55" i="69" a="1"/>
  <c r="F55" i="69" s="1"/>
  <c r="D55" i="69" a="1"/>
  <c r="D55" i="69" s="1"/>
  <c r="E55" i="69" s="1"/>
  <c r="B55" i="69" a="1"/>
  <c r="B55" i="69" s="1"/>
  <c r="A55" i="69" a="1"/>
  <c r="A55" i="69" s="1"/>
  <c r="K54" i="69" a="1"/>
  <c r="K54" i="69" s="1"/>
  <c r="L54" i="69" s="1"/>
  <c r="J54" i="69" a="1"/>
  <c r="J54" i="69" s="1"/>
  <c r="F54" i="69" a="1"/>
  <c r="F54" i="69" s="1"/>
  <c r="D54" i="69" a="1"/>
  <c r="D54" i="69" s="1"/>
  <c r="E54" i="69" s="1"/>
  <c r="B54" i="69" a="1"/>
  <c r="B54" i="69" s="1"/>
  <c r="A54" i="69" a="1"/>
  <c r="A54" i="69" s="1"/>
  <c r="K53" i="69" a="1"/>
  <c r="K53" i="69" s="1"/>
  <c r="L53" i="69" s="1"/>
  <c r="J53" i="69" a="1"/>
  <c r="J53" i="69" s="1"/>
  <c r="F53" i="69" a="1"/>
  <c r="F53" i="69" s="1"/>
  <c r="D53" i="69" a="1"/>
  <c r="D53" i="69" s="1"/>
  <c r="E53" i="69" s="1"/>
  <c r="B53" i="69" a="1"/>
  <c r="B53" i="69" s="1"/>
  <c r="A53" i="69" a="1"/>
  <c r="A53" i="69" s="1"/>
  <c r="K52" i="69" a="1"/>
  <c r="K52" i="69" s="1"/>
  <c r="L52" i="69" s="1"/>
  <c r="J52" i="69" a="1"/>
  <c r="J52" i="69" s="1"/>
  <c r="F52" i="69" a="1"/>
  <c r="F52" i="69" s="1"/>
  <c r="D52" i="69" a="1"/>
  <c r="D52" i="69" s="1"/>
  <c r="E52" i="69" s="1"/>
  <c r="B52" i="69" a="1"/>
  <c r="B52" i="69" s="1"/>
  <c r="A52" i="69" a="1"/>
  <c r="A52" i="69" s="1"/>
  <c r="K51" i="69" a="1"/>
  <c r="K51" i="69" s="1"/>
  <c r="L51" i="69" s="1"/>
  <c r="J51" i="69" a="1"/>
  <c r="J51" i="69" s="1"/>
  <c r="F51" i="69" a="1"/>
  <c r="F51" i="69" s="1"/>
  <c r="D51" i="69" a="1"/>
  <c r="D51" i="69" s="1"/>
  <c r="E51" i="69" s="1"/>
  <c r="B51" i="69" a="1"/>
  <c r="B51" i="69" s="1"/>
  <c r="A51" i="69" a="1"/>
  <c r="A51" i="69" s="1"/>
  <c r="K50" i="69" a="1"/>
  <c r="K50" i="69" s="1"/>
  <c r="L50" i="69" s="1"/>
  <c r="J50" i="69" a="1"/>
  <c r="J50" i="69" s="1"/>
  <c r="F50" i="69" a="1"/>
  <c r="F50" i="69" s="1"/>
  <c r="D50" i="69" a="1"/>
  <c r="D50" i="69" s="1"/>
  <c r="E50" i="69" s="1"/>
  <c r="B50" i="69" a="1"/>
  <c r="B50" i="69" s="1"/>
  <c r="A50" i="69" a="1"/>
  <c r="A50" i="69" s="1"/>
  <c r="K49" i="69" a="1"/>
  <c r="K49" i="69" s="1"/>
  <c r="L49" i="69" s="1"/>
  <c r="J49" i="69" a="1"/>
  <c r="J49" i="69" s="1"/>
  <c r="F49" i="69" a="1"/>
  <c r="F49" i="69" s="1"/>
  <c r="D49" i="69" a="1"/>
  <c r="D49" i="69" s="1"/>
  <c r="E49" i="69" s="1"/>
  <c r="B49" i="69" a="1"/>
  <c r="B49" i="69" s="1"/>
  <c r="A49" i="69" a="1"/>
  <c r="A49" i="69" s="1"/>
  <c r="K48" i="69" a="1"/>
  <c r="K48" i="69" s="1"/>
  <c r="L48" i="69" s="1"/>
  <c r="J48" i="69" a="1"/>
  <c r="J48" i="69" s="1"/>
  <c r="F48" i="69" a="1"/>
  <c r="F48" i="69" s="1"/>
  <c r="D48" i="69" a="1"/>
  <c r="D48" i="69" s="1"/>
  <c r="E48" i="69" s="1"/>
  <c r="B48" i="69" a="1"/>
  <c r="B48" i="69" s="1"/>
  <c r="A48" i="69" a="1"/>
  <c r="A48" i="69" s="1"/>
  <c r="K47" i="69" a="1"/>
  <c r="K47" i="69" s="1"/>
  <c r="L47" i="69" s="1"/>
  <c r="J47" i="69" a="1"/>
  <c r="J47" i="69" s="1"/>
  <c r="F47" i="69" a="1"/>
  <c r="F47" i="69" s="1"/>
  <c r="D47" i="69" a="1"/>
  <c r="D47" i="69" s="1"/>
  <c r="E47" i="69" s="1"/>
  <c r="B47" i="69" a="1"/>
  <c r="B47" i="69" s="1"/>
  <c r="A47" i="69" a="1"/>
  <c r="A47" i="69" s="1"/>
  <c r="K46" i="69" a="1"/>
  <c r="K46" i="69" s="1"/>
  <c r="L46" i="69" s="1"/>
  <c r="J46" i="69" a="1"/>
  <c r="J46" i="69" s="1"/>
  <c r="F46" i="69" a="1"/>
  <c r="F46" i="69" s="1"/>
  <c r="D46" i="69" a="1"/>
  <c r="D46" i="69" s="1"/>
  <c r="E46" i="69" s="1"/>
  <c r="B46" i="69" a="1"/>
  <c r="B46" i="69" s="1"/>
  <c r="A46" i="69" a="1"/>
  <c r="A46" i="69" s="1"/>
  <c r="K45" i="69" a="1"/>
  <c r="K45" i="69" s="1"/>
  <c r="L45" i="69" s="1"/>
  <c r="J45" i="69" a="1"/>
  <c r="J45" i="69" s="1"/>
  <c r="F45" i="69" a="1"/>
  <c r="F45" i="69" s="1"/>
  <c r="D45" i="69" a="1"/>
  <c r="D45" i="69" s="1"/>
  <c r="E45" i="69" s="1"/>
  <c r="B45" i="69" a="1"/>
  <c r="B45" i="69" s="1"/>
  <c r="A45" i="69" a="1"/>
  <c r="A45" i="69" s="1"/>
  <c r="K44" i="69" a="1"/>
  <c r="K44" i="69" s="1"/>
  <c r="L44" i="69" s="1"/>
  <c r="J44" i="69" a="1"/>
  <c r="J44" i="69" s="1"/>
  <c r="F44" i="69" a="1"/>
  <c r="F44" i="69" s="1"/>
  <c r="D44" i="69" a="1"/>
  <c r="D44" i="69" s="1"/>
  <c r="E44" i="69" s="1"/>
  <c r="B44" i="69" a="1"/>
  <c r="B44" i="69" s="1"/>
  <c r="A44" i="69" a="1"/>
  <c r="A44" i="69" s="1"/>
  <c r="K43" i="69" a="1"/>
  <c r="K43" i="69" s="1"/>
  <c r="L43" i="69" s="1"/>
  <c r="J43" i="69" a="1"/>
  <c r="J43" i="69" s="1"/>
  <c r="F43" i="69" a="1"/>
  <c r="F43" i="69" s="1"/>
  <c r="D43" i="69" a="1"/>
  <c r="D43" i="69" s="1"/>
  <c r="E43" i="69" s="1"/>
  <c r="B43" i="69" a="1"/>
  <c r="B43" i="69" s="1"/>
  <c r="A43" i="69" a="1"/>
  <c r="A43" i="69" s="1"/>
  <c r="K42" i="69" a="1"/>
  <c r="K42" i="69" s="1"/>
  <c r="L42" i="69" s="1"/>
  <c r="J42" i="69" a="1"/>
  <c r="J42" i="69" s="1"/>
  <c r="F42" i="69" a="1"/>
  <c r="F42" i="69" s="1"/>
  <c r="D42" i="69" a="1"/>
  <c r="D42" i="69" s="1"/>
  <c r="E42" i="69" s="1"/>
  <c r="B42" i="69" a="1"/>
  <c r="B42" i="69" s="1"/>
  <c r="A42" i="69" a="1"/>
  <c r="A42" i="69" s="1"/>
  <c r="K41" i="69" a="1"/>
  <c r="K41" i="69" s="1"/>
  <c r="L41" i="69" s="1"/>
  <c r="J41" i="69" a="1"/>
  <c r="J41" i="69" s="1"/>
  <c r="F41" i="69" a="1"/>
  <c r="F41" i="69" s="1"/>
  <c r="D41" i="69" a="1"/>
  <c r="D41" i="69" s="1"/>
  <c r="E41" i="69" s="1"/>
  <c r="B41" i="69" a="1"/>
  <c r="B41" i="69" s="1"/>
  <c r="A41" i="69" a="1"/>
  <c r="A41" i="69" s="1"/>
  <c r="K40" i="69" a="1"/>
  <c r="K40" i="69" s="1"/>
  <c r="L40" i="69" s="1"/>
  <c r="J40" i="69" a="1"/>
  <c r="J40" i="69" s="1"/>
  <c r="F40" i="69" a="1"/>
  <c r="F40" i="69" s="1"/>
  <c r="D40" i="69" a="1"/>
  <c r="D40" i="69" s="1"/>
  <c r="E40" i="69" s="1"/>
  <c r="B40" i="69" a="1"/>
  <c r="B40" i="69" s="1"/>
  <c r="A40" i="69" a="1"/>
  <c r="A40" i="69" s="1"/>
  <c r="K39" i="69" a="1"/>
  <c r="K39" i="69" s="1"/>
  <c r="L39" i="69" s="1"/>
  <c r="J39" i="69" a="1"/>
  <c r="J39" i="69" s="1"/>
  <c r="F39" i="69" a="1"/>
  <c r="F39" i="69" s="1"/>
  <c r="D39" i="69" a="1"/>
  <c r="D39" i="69" s="1"/>
  <c r="E39" i="69" s="1"/>
  <c r="B39" i="69" a="1"/>
  <c r="B39" i="69" s="1"/>
  <c r="A39" i="69" a="1"/>
  <c r="A39" i="69" s="1"/>
  <c r="K38" i="69" a="1"/>
  <c r="K38" i="69" s="1"/>
  <c r="L38" i="69" s="1"/>
  <c r="J38" i="69" a="1"/>
  <c r="J38" i="69" s="1"/>
  <c r="F38" i="69" a="1"/>
  <c r="F38" i="69" s="1"/>
  <c r="D38" i="69" a="1"/>
  <c r="D38" i="69" s="1"/>
  <c r="E38" i="69" s="1"/>
  <c r="B38" i="69" a="1"/>
  <c r="B38" i="69" s="1"/>
  <c r="A38" i="69" a="1"/>
  <c r="A38" i="69" s="1"/>
  <c r="K37" i="69" a="1"/>
  <c r="K37" i="69" s="1"/>
  <c r="L37" i="69" s="1"/>
  <c r="J37" i="69" a="1"/>
  <c r="J37" i="69" s="1"/>
  <c r="F37" i="69" a="1"/>
  <c r="F37" i="69" s="1"/>
  <c r="D37" i="69" a="1"/>
  <c r="D37" i="69" s="1"/>
  <c r="E37" i="69" s="1"/>
  <c r="B37" i="69" a="1"/>
  <c r="B37" i="69" s="1"/>
  <c r="A37" i="69" a="1"/>
  <c r="A37" i="69" s="1"/>
  <c r="K36" i="69" a="1"/>
  <c r="K36" i="69" s="1"/>
  <c r="L36" i="69" s="1"/>
  <c r="J36" i="69" a="1"/>
  <c r="J36" i="69" s="1"/>
  <c r="F36" i="69" a="1"/>
  <c r="F36" i="69" s="1"/>
  <c r="D36" i="69" a="1"/>
  <c r="D36" i="69" s="1"/>
  <c r="E36" i="69" s="1"/>
  <c r="B36" i="69" a="1"/>
  <c r="B36" i="69" s="1"/>
  <c r="A36" i="69" a="1"/>
  <c r="A36" i="69" s="1"/>
  <c r="K35" i="69" a="1"/>
  <c r="K35" i="69" s="1"/>
  <c r="L35" i="69" s="1"/>
  <c r="J35" i="69" a="1"/>
  <c r="J35" i="69" s="1"/>
  <c r="F35" i="69" a="1"/>
  <c r="F35" i="69" s="1"/>
  <c r="D35" i="69" a="1"/>
  <c r="D35" i="69" s="1"/>
  <c r="E35" i="69" s="1"/>
  <c r="B35" i="69" a="1"/>
  <c r="B35" i="69" s="1"/>
  <c r="A35" i="69" a="1"/>
  <c r="A35" i="69" s="1"/>
  <c r="K34" i="69" a="1"/>
  <c r="K34" i="69" s="1"/>
  <c r="L34" i="69" s="1"/>
  <c r="J34" i="69" a="1"/>
  <c r="J34" i="69" s="1"/>
  <c r="F34" i="69" a="1"/>
  <c r="F34" i="69" s="1"/>
  <c r="D34" i="69" a="1"/>
  <c r="D34" i="69" s="1"/>
  <c r="E34" i="69" s="1"/>
  <c r="B34" i="69" a="1"/>
  <c r="B34" i="69" s="1"/>
  <c r="A34" i="69" a="1"/>
  <c r="A34" i="69" s="1"/>
  <c r="K33" i="69" a="1"/>
  <c r="K33" i="69" s="1"/>
  <c r="L33" i="69" s="1"/>
  <c r="J33" i="69" a="1"/>
  <c r="J33" i="69" s="1"/>
  <c r="F33" i="69" a="1"/>
  <c r="F33" i="69" s="1"/>
  <c r="D33" i="69" a="1"/>
  <c r="D33" i="69" s="1"/>
  <c r="E33" i="69" s="1"/>
  <c r="B33" i="69" a="1"/>
  <c r="B33" i="69" s="1"/>
  <c r="A33" i="69" a="1"/>
  <c r="A33" i="69" s="1"/>
  <c r="K32" i="69" a="1"/>
  <c r="K32" i="69" s="1"/>
  <c r="L32" i="69" s="1"/>
  <c r="J32" i="69" a="1"/>
  <c r="J32" i="69" s="1"/>
  <c r="F32" i="69" a="1"/>
  <c r="F32" i="69" s="1"/>
  <c r="D32" i="69" a="1"/>
  <c r="D32" i="69" s="1"/>
  <c r="E32" i="69" s="1"/>
  <c r="B32" i="69" a="1"/>
  <c r="B32" i="69" s="1"/>
  <c r="A32" i="69" a="1"/>
  <c r="A32" i="69" s="1"/>
  <c r="K31" i="69" a="1"/>
  <c r="K31" i="69" s="1"/>
  <c r="L31" i="69" s="1"/>
  <c r="J31" i="69" a="1"/>
  <c r="J31" i="69" s="1"/>
  <c r="F31" i="69" a="1"/>
  <c r="F31" i="69" s="1"/>
  <c r="D31" i="69" a="1"/>
  <c r="D31" i="69" s="1"/>
  <c r="E31" i="69" s="1"/>
  <c r="B31" i="69" a="1"/>
  <c r="B31" i="69" s="1"/>
  <c r="A31" i="69" a="1"/>
  <c r="A31" i="69" s="1"/>
  <c r="K30" i="69" a="1"/>
  <c r="K30" i="69" s="1"/>
  <c r="L30" i="69" s="1"/>
  <c r="J30" i="69" a="1"/>
  <c r="J30" i="69" s="1"/>
  <c r="F30" i="69" a="1"/>
  <c r="F30" i="69" s="1"/>
  <c r="D30" i="69" a="1"/>
  <c r="D30" i="69" s="1"/>
  <c r="E30" i="69" s="1"/>
  <c r="B30" i="69" a="1"/>
  <c r="B30" i="69" s="1"/>
  <c r="A30" i="69" a="1"/>
  <c r="A30" i="69" s="1"/>
  <c r="K29" i="69" a="1"/>
  <c r="K29" i="69" s="1"/>
  <c r="L29" i="69" s="1"/>
  <c r="J29" i="69" a="1"/>
  <c r="J29" i="69" s="1"/>
  <c r="F29" i="69" a="1"/>
  <c r="F29" i="69" s="1"/>
  <c r="D29" i="69" a="1"/>
  <c r="D29" i="69" s="1"/>
  <c r="E29" i="69" s="1"/>
  <c r="B29" i="69" a="1"/>
  <c r="B29" i="69" s="1"/>
  <c r="A29" i="69" a="1"/>
  <c r="A29" i="69" s="1"/>
  <c r="K28" i="69" a="1"/>
  <c r="K28" i="69" s="1"/>
  <c r="L28" i="69" s="1"/>
  <c r="J28" i="69" a="1"/>
  <c r="J28" i="69" s="1"/>
  <c r="F28" i="69" a="1"/>
  <c r="F28" i="69" s="1"/>
  <c r="D28" i="69" a="1"/>
  <c r="D28" i="69" s="1"/>
  <c r="E28" i="69" s="1"/>
  <c r="B28" i="69" a="1"/>
  <c r="B28" i="69" s="1"/>
  <c r="A28" i="69" a="1"/>
  <c r="A28" i="69" s="1"/>
  <c r="K27" i="69" a="1"/>
  <c r="K27" i="69" s="1"/>
  <c r="L27" i="69" s="1"/>
  <c r="J27" i="69" a="1"/>
  <c r="J27" i="69" s="1"/>
  <c r="F27" i="69" a="1"/>
  <c r="F27" i="69" s="1"/>
  <c r="D27" i="69" a="1"/>
  <c r="D27" i="69" s="1"/>
  <c r="E27" i="69" s="1"/>
  <c r="B27" i="69" a="1"/>
  <c r="B27" i="69" s="1"/>
  <c r="A27" i="69" a="1"/>
  <c r="A27" i="69" s="1"/>
  <c r="K26" i="69" a="1"/>
  <c r="K26" i="69" s="1"/>
  <c r="L26" i="69" s="1"/>
  <c r="J26" i="69" a="1"/>
  <c r="J26" i="69" s="1"/>
  <c r="F26" i="69" a="1"/>
  <c r="F26" i="69" s="1"/>
  <c r="D26" i="69" a="1"/>
  <c r="D26" i="69" s="1"/>
  <c r="E26" i="69" s="1"/>
  <c r="B26" i="69" a="1"/>
  <c r="B26" i="69" s="1"/>
  <c r="A26" i="69" a="1"/>
  <c r="A26" i="69" s="1"/>
  <c r="K25" i="69" a="1"/>
  <c r="K25" i="69" s="1"/>
  <c r="L25" i="69" s="1"/>
  <c r="J25" i="69" a="1"/>
  <c r="J25" i="69" s="1"/>
  <c r="F25" i="69" a="1"/>
  <c r="F25" i="69" s="1"/>
  <c r="D25" i="69" a="1"/>
  <c r="D25" i="69" s="1"/>
  <c r="E25" i="69" s="1"/>
  <c r="B25" i="69" a="1"/>
  <c r="B25" i="69" s="1"/>
  <c r="A25" i="69" a="1"/>
  <c r="A25" i="69" s="1"/>
  <c r="K24" i="69" a="1"/>
  <c r="K24" i="69" s="1"/>
  <c r="L24" i="69" s="1"/>
  <c r="J24" i="69" a="1"/>
  <c r="J24" i="69" s="1"/>
  <c r="F24" i="69" a="1"/>
  <c r="F24" i="69" s="1"/>
  <c r="D24" i="69" a="1"/>
  <c r="D24" i="69" s="1"/>
  <c r="E24" i="69" s="1"/>
  <c r="B24" i="69" a="1"/>
  <c r="B24" i="69" s="1"/>
  <c r="A24" i="69" a="1"/>
  <c r="A24" i="69" s="1"/>
  <c r="K23" i="69" a="1"/>
  <c r="K23" i="69" s="1"/>
  <c r="L23" i="69" s="1"/>
  <c r="J23" i="69" a="1"/>
  <c r="J23" i="69" s="1"/>
  <c r="F23" i="69" a="1"/>
  <c r="F23" i="69" s="1"/>
  <c r="D23" i="69" a="1"/>
  <c r="D23" i="69" s="1"/>
  <c r="E23" i="69" s="1"/>
  <c r="B23" i="69" a="1"/>
  <c r="B23" i="69" s="1"/>
  <c r="A23" i="69" a="1"/>
  <c r="A23" i="69" s="1"/>
  <c r="K22" i="69" a="1"/>
  <c r="K22" i="69" s="1"/>
  <c r="L22" i="69" s="1"/>
  <c r="J22" i="69" a="1"/>
  <c r="J22" i="69" s="1"/>
  <c r="F22" i="69" a="1"/>
  <c r="F22" i="69" s="1"/>
  <c r="D22" i="69" a="1"/>
  <c r="D22" i="69" s="1"/>
  <c r="E22" i="69" s="1"/>
  <c r="B22" i="69" a="1"/>
  <c r="B22" i="69" s="1"/>
  <c r="A22" i="69" a="1"/>
  <c r="A22" i="69" s="1"/>
  <c r="K21" i="69" a="1"/>
  <c r="K21" i="69" s="1"/>
  <c r="L21" i="69" s="1"/>
  <c r="J21" i="69" a="1"/>
  <c r="J21" i="69" s="1"/>
  <c r="F21" i="69" a="1"/>
  <c r="F21" i="69" s="1"/>
  <c r="D21" i="69" a="1"/>
  <c r="D21" i="69" s="1"/>
  <c r="E21" i="69" s="1"/>
  <c r="B21" i="69" a="1"/>
  <c r="B21" i="69" s="1"/>
  <c r="A21" i="69" a="1"/>
  <c r="A21" i="69" s="1"/>
  <c r="K20" i="69" a="1"/>
  <c r="K20" i="69" s="1"/>
  <c r="L20" i="69" s="1"/>
  <c r="J20" i="69" a="1"/>
  <c r="J20" i="69" s="1"/>
  <c r="F20" i="69" a="1"/>
  <c r="F20" i="69" s="1"/>
  <c r="D20" i="69" a="1"/>
  <c r="D20" i="69" s="1"/>
  <c r="E20" i="69" s="1"/>
  <c r="B20" i="69" a="1"/>
  <c r="B20" i="69" s="1"/>
  <c r="A20" i="69" a="1"/>
  <c r="A20" i="69" s="1"/>
  <c r="K19" i="69" a="1"/>
  <c r="K19" i="69" s="1"/>
  <c r="L19" i="69" s="1"/>
  <c r="J19" i="69" a="1"/>
  <c r="J19" i="69" s="1"/>
  <c r="F19" i="69" a="1"/>
  <c r="F19" i="69" s="1"/>
  <c r="D19" i="69" a="1"/>
  <c r="D19" i="69" s="1"/>
  <c r="E19" i="69" s="1"/>
  <c r="B19" i="69" a="1"/>
  <c r="B19" i="69" s="1"/>
  <c r="A19" i="69" a="1"/>
  <c r="A19" i="69" s="1"/>
  <c r="K18" i="69" a="1"/>
  <c r="K18" i="69" s="1"/>
  <c r="L18" i="69" s="1"/>
  <c r="J18" i="69" a="1"/>
  <c r="J18" i="69" s="1"/>
  <c r="F18" i="69" a="1"/>
  <c r="F18" i="69" s="1"/>
  <c r="D18" i="69" a="1"/>
  <c r="D18" i="69" s="1"/>
  <c r="E18" i="69" s="1"/>
  <c r="B18" i="69" a="1"/>
  <c r="B18" i="69" s="1"/>
  <c r="A18" i="69" a="1"/>
  <c r="A18" i="69" s="1"/>
  <c r="K17" i="69" a="1"/>
  <c r="K17" i="69" s="1"/>
  <c r="L17" i="69" s="1"/>
  <c r="J17" i="69" a="1"/>
  <c r="J17" i="69" s="1"/>
  <c r="F17" i="69" a="1"/>
  <c r="F17" i="69" s="1"/>
  <c r="D17" i="69" a="1"/>
  <c r="D17" i="69" s="1"/>
  <c r="E17" i="69" s="1"/>
  <c r="B17" i="69" a="1"/>
  <c r="B17" i="69" s="1"/>
  <c r="A17" i="69" a="1"/>
  <c r="A17" i="69" s="1"/>
  <c r="K16" i="69" a="1"/>
  <c r="K16" i="69" s="1"/>
  <c r="L16" i="69" s="1"/>
  <c r="J16" i="69" a="1"/>
  <c r="J16" i="69" s="1"/>
  <c r="F16" i="69" a="1"/>
  <c r="F16" i="69" s="1"/>
  <c r="D16" i="69" a="1"/>
  <c r="D16" i="69" s="1"/>
  <c r="E16" i="69" s="1"/>
  <c r="B16" i="69" a="1"/>
  <c r="B16" i="69" s="1"/>
  <c r="A16" i="69" a="1"/>
  <c r="A16" i="69" s="1"/>
  <c r="K15" i="69" a="1"/>
  <c r="K15" i="69" s="1"/>
  <c r="L15" i="69" s="1"/>
  <c r="J15" i="69" a="1"/>
  <c r="J15" i="69" s="1"/>
  <c r="F15" i="69" a="1"/>
  <c r="F15" i="69" s="1"/>
  <c r="D15" i="69" a="1"/>
  <c r="D15" i="69" s="1"/>
  <c r="E15" i="69" s="1"/>
  <c r="B15" i="69" a="1"/>
  <c r="B15" i="69" s="1"/>
  <c r="A15" i="69" a="1"/>
  <c r="A15" i="69" s="1"/>
  <c r="K14" i="69" a="1"/>
  <c r="K14" i="69" s="1"/>
  <c r="L14" i="69" s="1"/>
  <c r="J14" i="69" a="1"/>
  <c r="J14" i="69" s="1"/>
  <c r="F14" i="69" a="1"/>
  <c r="F14" i="69" s="1"/>
  <c r="D14" i="69" a="1"/>
  <c r="D14" i="69" s="1"/>
  <c r="E14" i="69" s="1"/>
  <c r="B14" i="69" a="1"/>
  <c r="B14" i="69" s="1"/>
  <c r="A14" i="69" a="1"/>
  <c r="A14" i="69" s="1"/>
  <c r="K13" i="69" a="1"/>
  <c r="K13" i="69" s="1"/>
  <c r="L13" i="69" s="1"/>
  <c r="J13" i="69" a="1"/>
  <c r="J13" i="69" s="1"/>
  <c r="F13" i="69" a="1"/>
  <c r="F13" i="69" s="1"/>
  <c r="D13" i="69" a="1"/>
  <c r="D13" i="69" s="1"/>
  <c r="E13" i="69" s="1"/>
  <c r="B13" i="69" a="1"/>
  <c r="B13" i="69" s="1"/>
  <c r="A13" i="69" a="1"/>
  <c r="A13" i="69" s="1"/>
  <c r="K12" i="69" a="1"/>
  <c r="K12" i="69" s="1"/>
  <c r="L12" i="69" s="1"/>
  <c r="J12" i="69" a="1"/>
  <c r="J12" i="69" s="1"/>
  <c r="F12" i="69" a="1"/>
  <c r="F12" i="69" s="1"/>
  <c r="D12" i="69" a="1"/>
  <c r="D12" i="69" s="1"/>
  <c r="E12" i="69" s="1"/>
  <c r="B12" i="69" a="1"/>
  <c r="B12" i="69" s="1"/>
  <c r="A12" i="69" a="1"/>
  <c r="A12" i="69" s="1"/>
  <c r="K11" i="69" a="1"/>
  <c r="K11" i="69" s="1"/>
  <c r="L11" i="69" s="1"/>
  <c r="J11" i="69" a="1"/>
  <c r="J11" i="69" s="1"/>
  <c r="F11" i="69" a="1"/>
  <c r="F11" i="69" s="1"/>
  <c r="D11" i="69" a="1"/>
  <c r="D11" i="69" s="1"/>
  <c r="E11" i="69" s="1"/>
  <c r="B11" i="69" a="1"/>
  <c r="B11" i="69" s="1"/>
  <c r="A11" i="69" a="1"/>
  <c r="A11" i="69" s="1"/>
  <c r="K10" i="69" a="1"/>
  <c r="K10" i="69" s="1"/>
  <c r="L10" i="69" s="1"/>
  <c r="J10" i="69" a="1"/>
  <c r="J10" i="69" s="1"/>
  <c r="F10" i="69" a="1"/>
  <c r="F10" i="69" s="1"/>
  <c r="D10" i="69" a="1"/>
  <c r="D10" i="69" s="1"/>
  <c r="E10" i="69" s="1"/>
  <c r="B10" i="69" a="1"/>
  <c r="B10" i="69" s="1"/>
  <c r="A10" i="69" a="1"/>
  <c r="A10" i="69" s="1"/>
  <c r="K9" i="69" a="1"/>
  <c r="K9" i="69" s="1"/>
  <c r="L9" i="69" s="1"/>
  <c r="J9" i="69" a="1"/>
  <c r="J9" i="69" s="1"/>
  <c r="F9" i="69" a="1"/>
  <c r="F9" i="69" s="1"/>
  <c r="D9" i="69" a="1"/>
  <c r="D9" i="69" s="1"/>
  <c r="E9" i="69" s="1"/>
  <c r="B9" i="69" a="1"/>
  <c r="B9" i="69" s="1"/>
  <c r="A9" i="69" a="1"/>
  <c r="A9" i="69" s="1"/>
  <c r="K8" i="69" a="1"/>
  <c r="K8" i="69" s="1"/>
  <c r="L8" i="69" s="1"/>
  <c r="J8" i="69" a="1"/>
  <c r="J8" i="69" s="1"/>
  <c r="F8" i="69" a="1"/>
  <c r="F8" i="69" s="1"/>
  <c r="D8" i="69" a="1"/>
  <c r="D8" i="69" s="1"/>
  <c r="E8" i="69" s="1"/>
  <c r="B8" i="69" a="1"/>
  <c r="B8" i="69" s="1"/>
  <c r="A8" i="69" a="1"/>
  <c r="A8" i="69" s="1"/>
  <c r="K7" i="69" a="1"/>
  <c r="K7" i="69" s="1"/>
  <c r="J7" i="69" a="1"/>
  <c r="J7" i="69" s="1"/>
  <c r="F7" i="69" a="1"/>
  <c r="F7" i="69" s="1"/>
  <c r="D7" i="69" a="1"/>
  <c r="D7" i="69" s="1"/>
  <c r="E7" i="69" s="1"/>
  <c r="B7" i="69" a="1"/>
  <c r="B7" i="69" s="1"/>
  <c r="A7" i="69" a="1"/>
  <c r="A7" i="69" s="1"/>
  <c r="L4" i="69"/>
  <c r="F4" i="69"/>
  <c r="C4" i="69"/>
  <c r="B250" i="68"/>
  <c r="K249" i="68" a="1"/>
  <c r="K249" i="68" s="1"/>
  <c r="L249" i="68" s="1"/>
  <c r="J249" i="68" a="1"/>
  <c r="J249" i="68" s="1"/>
  <c r="F249" i="68" a="1"/>
  <c r="F249" i="68" s="1"/>
  <c r="D249" i="68" a="1"/>
  <c r="D249" i="68" s="1"/>
  <c r="E249" i="68" s="1"/>
  <c r="B249" i="68" a="1"/>
  <c r="B249" i="68" s="1"/>
  <c r="A249" i="68" a="1"/>
  <c r="A249" i="68" s="1"/>
  <c r="K248" i="68" a="1"/>
  <c r="K248" i="68" s="1"/>
  <c r="L248" i="68" s="1"/>
  <c r="J248" i="68" a="1"/>
  <c r="J248" i="68" s="1"/>
  <c r="F248" i="68" a="1"/>
  <c r="F248" i="68" s="1"/>
  <c r="D248" i="68" a="1"/>
  <c r="D248" i="68" s="1"/>
  <c r="E248" i="68" s="1"/>
  <c r="B248" i="68" a="1"/>
  <c r="B248" i="68" s="1"/>
  <c r="A248" i="68" a="1"/>
  <c r="A248" i="68" s="1"/>
  <c r="K247" i="68" a="1"/>
  <c r="K247" i="68" s="1"/>
  <c r="L247" i="68" s="1"/>
  <c r="J247" i="68" a="1"/>
  <c r="J247" i="68" s="1"/>
  <c r="F247" i="68" a="1"/>
  <c r="F247" i="68" s="1"/>
  <c r="D247" i="68" a="1"/>
  <c r="D247" i="68" s="1"/>
  <c r="E247" i="68" s="1"/>
  <c r="B247" i="68" a="1"/>
  <c r="B247" i="68" s="1"/>
  <c r="A247" i="68" a="1"/>
  <c r="A247" i="68" s="1"/>
  <c r="K246" i="68" a="1"/>
  <c r="K246" i="68" s="1"/>
  <c r="J246" i="68" a="1"/>
  <c r="J246" i="68" s="1"/>
  <c r="F246" i="68" a="1"/>
  <c r="F246" i="68" s="1"/>
  <c r="D246" i="68" a="1"/>
  <c r="D246" i="68" s="1"/>
  <c r="E246" i="68" s="1"/>
  <c r="B246" i="68" a="1"/>
  <c r="B246" i="68" s="1"/>
  <c r="A246" i="68" a="1"/>
  <c r="A246" i="68" s="1"/>
  <c r="K245" i="68" a="1"/>
  <c r="K245" i="68" s="1"/>
  <c r="L245" i="68" s="1"/>
  <c r="J245" i="68" a="1"/>
  <c r="J245" i="68" s="1"/>
  <c r="F245" i="68" a="1"/>
  <c r="F245" i="68" s="1"/>
  <c r="D245" i="68" a="1"/>
  <c r="D245" i="68" s="1"/>
  <c r="E245" i="68" s="1"/>
  <c r="B245" i="68" a="1"/>
  <c r="B245" i="68" s="1"/>
  <c r="A245" i="68" a="1"/>
  <c r="A245" i="68" s="1"/>
  <c r="K244" i="68" a="1"/>
  <c r="K244" i="68" s="1"/>
  <c r="L244" i="68" s="1"/>
  <c r="J244" i="68" a="1"/>
  <c r="J244" i="68" s="1"/>
  <c r="F244" i="68" a="1"/>
  <c r="F244" i="68" s="1"/>
  <c r="D244" i="68" a="1"/>
  <c r="D244" i="68" s="1"/>
  <c r="E244" i="68" s="1"/>
  <c r="B244" i="68" a="1"/>
  <c r="B244" i="68" s="1"/>
  <c r="A244" i="68" a="1"/>
  <c r="A244" i="68" s="1"/>
  <c r="K243" i="68" a="1"/>
  <c r="K243" i="68" s="1"/>
  <c r="L243" i="68" s="1"/>
  <c r="J243" i="68" a="1"/>
  <c r="J243" i="68" s="1"/>
  <c r="F243" i="68" a="1"/>
  <c r="F243" i="68" s="1"/>
  <c r="D243" i="68" a="1"/>
  <c r="D243" i="68" s="1"/>
  <c r="E243" i="68" s="1"/>
  <c r="B243" i="68" a="1"/>
  <c r="B243" i="68" s="1"/>
  <c r="A243" i="68" a="1"/>
  <c r="A243" i="68" s="1"/>
  <c r="K242" i="68" a="1"/>
  <c r="K242" i="68" s="1"/>
  <c r="L242" i="68" s="1"/>
  <c r="J242" i="68" a="1"/>
  <c r="J242" i="68" s="1"/>
  <c r="F242" i="68" a="1"/>
  <c r="F242" i="68" s="1"/>
  <c r="D242" i="68" a="1"/>
  <c r="D242" i="68" s="1"/>
  <c r="E242" i="68" s="1"/>
  <c r="B242" i="68" a="1"/>
  <c r="B242" i="68" s="1"/>
  <c r="A242" i="68" a="1"/>
  <c r="A242" i="68" s="1"/>
  <c r="K241" i="68" a="1"/>
  <c r="K241" i="68" s="1"/>
  <c r="L241" i="68" s="1"/>
  <c r="J241" i="68" a="1"/>
  <c r="J241" i="68" s="1"/>
  <c r="F241" i="68" a="1"/>
  <c r="F241" i="68" s="1"/>
  <c r="D241" i="68" a="1"/>
  <c r="D241" i="68" s="1"/>
  <c r="E241" i="68" s="1"/>
  <c r="B241" i="68" a="1"/>
  <c r="B241" i="68" s="1"/>
  <c r="A241" i="68" a="1"/>
  <c r="A241" i="68" s="1"/>
  <c r="K240" i="68" a="1"/>
  <c r="K240" i="68" s="1"/>
  <c r="L240" i="68" s="1"/>
  <c r="J240" i="68" a="1"/>
  <c r="J240" i="68" s="1"/>
  <c r="F240" i="68" a="1"/>
  <c r="F240" i="68" s="1"/>
  <c r="D240" i="68" a="1"/>
  <c r="D240" i="68" s="1"/>
  <c r="E240" i="68" s="1"/>
  <c r="B240" i="68" a="1"/>
  <c r="B240" i="68" s="1"/>
  <c r="A240" i="68" a="1"/>
  <c r="A240" i="68" s="1"/>
  <c r="K239" i="68" a="1"/>
  <c r="K239" i="68" s="1"/>
  <c r="L239" i="68" s="1"/>
  <c r="J239" i="68" a="1"/>
  <c r="J239" i="68" s="1"/>
  <c r="F239" i="68" a="1"/>
  <c r="F239" i="68" s="1"/>
  <c r="D239" i="68" a="1"/>
  <c r="D239" i="68" s="1"/>
  <c r="E239" i="68" s="1"/>
  <c r="B239" i="68" a="1"/>
  <c r="B239" i="68" s="1"/>
  <c r="A239" i="68" a="1"/>
  <c r="A239" i="68" s="1"/>
  <c r="K238" i="68" a="1"/>
  <c r="K238" i="68" s="1"/>
  <c r="L238" i="68" s="1"/>
  <c r="J238" i="68" a="1"/>
  <c r="J238" i="68" s="1"/>
  <c r="F238" i="68" a="1"/>
  <c r="F238" i="68" s="1"/>
  <c r="D238" i="68" a="1"/>
  <c r="D238" i="68" s="1"/>
  <c r="E238" i="68" s="1"/>
  <c r="B238" i="68" a="1"/>
  <c r="B238" i="68" s="1"/>
  <c r="A238" i="68" a="1"/>
  <c r="A238" i="68" s="1"/>
  <c r="K237" i="68" a="1"/>
  <c r="K237" i="68" s="1"/>
  <c r="L237" i="68" s="1"/>
  <c r="J237" i="68" a="1"/>
  <c r="J237" i="68" s="1"/>
  <c r="F237" i="68" a="1"/>
  <c r="F237" i="68" s="1"/>
  <c r="D237" i="68" a="1"/>
  <c r="D237" i="68" s="1"/>
  <c r="E237" i="68" s="1"/>
  <c r="B237" i="68" a="1"/>
  <c r="B237" i="68" s="1"/>
  <c r="A237" i="68" a="1"/>
  <c r="A237" i="68" s="1"/>
  <c r="K236" i="68" a="1"/>
  <c r="K236" i="68" s="1"/>
  <c r="L236" i="68" s="1"/>
  <c r="J236" i="68" a="1"/>
  <c r="J236" i="68" s="1"/>
  <c r="F236" i="68" a="1"/>
  <c r="F236" i="68" s="1"/>
  <c r="D236" i="68" a="1"/>
  <c r="D236" i="68" s="1"/>
  <c r="E236" i="68" s="1"/>
  <c r="B236" i="68" a="1"/>
  <c r="B236" i="68" s="1"/>
  <c r="A236" i="68" a="1"/>
  <c r="A236" i="68" s="1"/>
  <c r="K235" i="68" a="1"/>
  <c r="K235" i="68" s="1"/>
  <c r="L235" i="68" s="1"/>
  <c r="J235" i="68" a="1"/>
  <c r="J235" i="68" s="1"/>
  <c r="F235" i="68" a="1"/>
  <c r="F235" i="68" s="1"/>
  <c r="D235" i="68" a="1"/>
  <c r="D235" i="68" s="1"/>
  <c r="E235" i="68" s="1"/>
  <c r="B235" i="68" a="1"/>
  <c r="B235" i="68" s="1"/>
  <c r="A235" i="68" a="1"/>
  <c r="A235" i="68" s="1"/>
  <c r="K234" i="68" a="1"/>
  <c r="K234" i="68" s="1"/>
  <c r="J234" i="68" a="1"/>
  <c r="J234" i="68" s="1"/>
  <c r="F234" i="68" a="1"/>
  <c r="F234" i="68" s="1"/>
  <c r="D234" i="68" a="1"/>
  <c r="D234" i="68" s="1"/>
  <c r="E234" i="68" s="1"/>
  <c r="B234" i="68" a="1"/>
  <c r="B234" i="68" s="1"/>
  <c r="A234" i="68" a="1"/>
  <c r="A234" i="68" s="1"/>
  <c r="K233" i="68" a="1"/>
  <c r="K233" i="68" s="1"/>
  <c r="L233" i="68" s="1"/>
  <c r="J233" i="68" a="1"/>
  <c r="J233" i="68" s="1"/>
  <c r="F233" i="68" a="1"/>
  <c r="F233" i="68" s="1"/>
  <c r="D233" i="68" a="1"/>
  <c r="D233" i="68" s="1"/>
  <c r="E233" i="68" s="1"/>
  <c r="B233" i="68" a="1"/>
  <c r="B233" i="68" s="1"/>
  <c r="A233" i="68" a="1"/>
  <c r="A233" i="68" s="1"/>
  <c r="K232" i="68" a="1"/>
  <c r="K232" i="68" s="1"/>
  <c r="L232" i="68" s="1"/>
  <c r="J232" i="68" a="1"/>
  <c r="J232" i="68" s="1"/>
  <c r="F232" i="68" a="1"/>
  <c r="F232" i="68" s="1"/>
  <c r="D232" i="68" a="1"/>
  <c r="D232" i="68" s="1"/>
  <c r="E232" i="68" s="1"/>
  <c r="B232" i="68" a="1"/>
  <c r="B232" i="68" s="1"/>
  <c r="A232" i="68" a="1"/>
  <c r="A232" i="68" s="1"/>
  <c r="K231" i="68" a="1"/>
  <c r="K231" i="68" s="1"/>
  <c r="L231" i="68" s="1"/>
  <c r="J231" i="68" a="1"/>
  <c r="J231" i="68" s="1"/>
  <c r="F231" i="68" a="1"/>
  <c r="F231" i="68" s="1"/>
  <c r="D231" i="68" a="1"/>
  <c r="D231" i="68" s="1"/>
  <c r="E231" i="68" s="1"/>
  <c r="B231" i="68" a="1"/>
  <c r="B231" i="68" s="1"/>
  <c r="A231" i="68" a="1"/>
  <c r="A231" i="68" s="1"/>
  <c r="K230" i="68" a="1"/>
  <c r="K230" i="68" s="1"/>
  <c r="L230" i="68" s="1"/>
  <c r="J230" i="68" a="1"/>
  <c r="J230" i="68" s="1"/>
  <c r="F230" i="68" a="1"/>
  <c r="F230" i="68" s="1"/>
  <c r="D230" i="68" a="1"/>
  <c r="D230" i="68" s="1"/>
  <c r="E230" i="68" s="1"/>
  <c r="B230" i="68" a="1"/>
  <c r="B230" i="68" s="1"/>
  <c r="A230" i="68" a="1"/>
  <c r="A230" i="68" s="1"/>
  <c r="K229" i="68" a="1"/>
  <c r="K229" i="68" s="1"/>
  <c r="L229" i="68" s="1"/>
  <c r="J229" i="68" a="1"/>
  <c r="J229" i="68" s="1"/>
  <c r="F229" i="68" a="1"/>
  <c r="F229" i="68" s="1"/>
  <c r="D229" i="68" a="1"/>
  <c r="D229" i="68" s="1"/>
  <c r="E229" i="68" s="1"/>
  <c r="B229" i="68" a="1"/>
  <c r="B229" i="68" s="1"/>
  <c r="A229" i="68" a="1"/>
  <c r="A229" i="68" s="1"/>
  <c r="K228" i="68" a="1"/>
  <c r="K228" i="68" s="1"/>
  <c r="L228" i="68" s="1"/>
  <c r="J228" i="68" a="1"/>
  <c r="J228" i="68" s="1"/>
  <c r="F228" i="68" a="1"/>
  <c r="F228" i="68" s="1"/>
  <c r="D228" i="68" a="1"/>
  <c r="D228" i="68" s="1"/>
  <c r="E228" i="68" s="1"/>
  <c r="B228" i="68" a="1"/>
  <c r="B228" i="68" s="1"/>
  <c r="A228" i="68" a="1"/>
  <c r="A228" i="68" s="1"/>
  <c r="K227" i="68" a="1"/>
  <c r="K227" i="68" s="1"/>
  <c r="L227" i="68" s="1"/>
  <c r="J227" i="68" a="1"/>
  <c r="J227" i="68" s="1"/>
  <c r="F227" i="68" a="1"/>
  <c r="F227" i="68" s="1"/>
  <c r="D227" i="68" a="1"/>
  <c r="D227" i="68" s="1"/>
  <c r="E227" i="68" s="1"/>
  <c r="B227" i="68" a="1"/>
  <c r="B227" i="68" s="1"/>
  <c r="A227" i="68" a="1"/>
  <c r="A227" i="68" s="1"/>
  <c r="K226" i="68" a="1"/>
  <c r="K226" i="68" s="1"/>
  <c r="L226" i="68" s="1"/>
  <c r="J226" i="68" a="1"/>
  <c r="J226" i="68" s="1"/>
  <c r="F226" i="68" a="1"/>
  <c r="F226" i="68" s="1"/>
  <c r="D226" i="68" a="1"/>
  <c r="D226" i="68" s="1"/>
  <c r="E226" i="68" s="1"/>
  <c r="B226" i="68" a="1"/>
  <c r="B226" i="68" s="1"/>
  <c r="A226" i="68" a="1"/>
  <c r="A226" i="68" s="1"/>
  <c r="K225" i="68" a="1"/>
  <c r="K225" i="68" s="1"/>
  <c r="L225" i="68" s="1"/>
  <c r="J225" i="68" a="1"/>
  <c r="J225" i="68" s="1"/>
  <c r="F225" i="68" a="1"/>
  <c r="F225" i="68" s="1"/>
  <c r="D225" i="68" a="1"/>
  <c r="D225" i="68" s="1"/>
  <c r="E225" i="68" s="1"/>
  <c r="B225" i="68" a="1"/>
  <c r="B225" i="68" s="1"/>
  <c r="A225" i="68" a="1"/>
  <c r="A225" i="68" s="1"/>
  <c r="K224" i="68" a="1"/>
  <c r="K224" i="68" s="1"/>
  <c r="L224" i="68" s="1"/>
  <c r="J224" i="68" a="1"/>
  <c r="J224" i="68" s="1"/>
  <c r="F224" i="68" a="1"/>
  <c r="F224" i="68" s="1"/>
  <c r="D224" i="68" a="1"/>
  <c r="D224" i="68" s="1"/>
  <c r="E224" i="68" s="1"/>
  <c r="B224" i="68" a="1"/>
  <c r="B224" i="68" s="1"/>
  <c r="A224" i="68" a="1"/>
  <c r="A224" i="68" s="1"/>
  <c r="K223" i="68" a="1"/>
  <c r="K223" i="68" s="1"/>
  <c r="L223" i="68" s="1"/>
  <c r="J223" i="68" a="1"/>
  <c r="J223" i="68" s="1"/>
  <c r="F223" i="68" a="1"/>
  <c r="F223" i="68" s="1"/>
  <c r="D223" i="68" a="1"/>
  <c r="D223" i="68" s="1"/>
  <c r="E223" i="68" s="1"/>
  <c r="B223" i="68" a="1"/>
  <c r="B223" i="68" s="1"/>
  <c r="A223" i="68" a="1"/>
  <c r="A223" i="68" s="1"/>
  <c r="K222" i="68" a="1"/>
  <c r="K222" i="68" s="1"/>
  <c r="L222" i="68" s="1"/>
  <c r="J222" i="68" a="1"/>
  <c r="J222" i="68" s="1"/>
  <c r="F222" i="68" a="1"/>
  <c r="F222" i="68" s="1"/>
  <c r="D222" i="68" a="1"/>
  <c r="D222" i="68" s="1"/>
  <c r="E222" i="68" s="1"/>
  <c r="B222" i="68" a="1"/>
  <c r="B222" i="68" s="1"/>
  <c r="A222" i="68" a="1"/>
  <c r="A222" i="68" s="1"/>
  <c r="K221" i="68" a="1"/>
  <c r="K221" i="68" s="1"/>
  <c r="L221" i="68" s="1"/>
  <c r="J221" i="68" a="1"/>
  <c r="J221" i="68" s="1"/>
  <c r="F221" i="68" a="1"/>
  <c r="F221" i="68" s="1"/>
  <c r="D221" i="68" a="1"/>
  <c r="D221" i="68" s="1"/>
  <c r="E221" i="68" s="1"/>
  <c r="B221" i="68" a="1"/>
  <c r="B221" i="68" s="1"/>
  <c r="A221" i="68" a="1"/>
  <c r="A221" i="68" s="1"/>
  <c r="K220" i="68" a="1"/>
  <c r="K220" i="68" s="1"/>
  <c r="L220" i="68" s="1"/>
  <c r="J220" i="68" a="1"/>
  <c r="J220" i="68" s="1"/>
  <c r="F220" i="68" a="1"/>
  <c r="F220" i="68" s="1"/>
  <c r="D220" i="68" a="1"/>
  <c r="D220" i="68" s="1"/>
  <c r="E220" i="68" s="1"/>
  <c r="B220" i="68" a="1"/>
  <c r="B220" i="68" s="1"/>
  <c r="A220" i="68" a="1"/>
  <c r="A220" i="68" s="1"/>
  <c r="K219" i="68" a="1"/>
  <c r="K219" i="68" s="1"/>
  <c r="L219" i="68" s="1"/>
  <c r="J219" i="68" a="1"/>
  <c r="J219" i="68" s="1"/>
  <c r="F219" i="68" a="1"/>
  <c r="F219" i="68" s="1"/>
  <c r="D219" i="68" a="1"/>
  <c r="D219" i="68" s="1"/>
  <c r="E219" i="68" s="1"/>
  <c r="B219" i="68" a="1"/>
  <c r="B219" i="68" s="1"/>
  <c r="A219" i="68" a="1"/>
  <c r="A219" i="68" s="1"/>
  <c r="K218" i="68" a="1"/>
  <c r="K218" i="68" s="1"/>
  <c r="J218" i="68" a="1"/>
  <c r="J218" i="68" s="1"/>
  <c r="F218" i="68" a="1"/>
  <c r="F218" i="68" s="1"/>
  <c r="D218" i="68" a="1"/>
  <c r="D218" i="68" s="1"/>
  <c r="E218" i="68" s="1"/>
  <c r="B218" i="68" a="1"/>
  <c r="B218" i="68" s="1"/>
  <c r="A218" i="68" a="1"/>
  <c r="A218" i="68" s="1"/>
  <c r="K217" i="68" a="1"/>
  <c r="K217" i="68" s="1"/>
  <c r="L217" i="68" s="1"/>
  <c r="J217" i="68" a="1"/>
  <c r="J217" i="68" s="1"/>
  <c r="F217" i="68" a="1"/>
  <c r="F217" i="68" s="1"/>
  <c r="D217" i="68" a="1"/>
  <c r="D217" i="68" s="1"/>
  <c r="E217" i="68" s="1"/>
  <c r="B217" i="68" a="1"/>
  <c r="B217" i="68" s="1"/>
  <c r="A217" i="68" a="1"/>
  <c r="A217" i="68" s="1"/>
  <c r="K216" i="68" a="1"/>
  <c r="K216" i="68" s="1"/>
  <c r="L216" i="68" s="1"/>
  <c r="J216" i="68" a="1"/>
  <c r="J216" i="68" s="1"/>
  <c r="F216" i="68" a="1"/>
  <c r="F216" i="68" s="1"/>
  <c r="D216" i="68" a="1"/>
  <c r="D216" i="68" s="1"/>
  <c r="E216" i="68" s="1"/>
  <c r="B216" i="68" a="1"/>
  <c r="B216" i="68" s="1"/>
  <c r="A216" i="68" a="1"/>
  <c r="A216" i="68" s="1"/>
  <c r="K215" i="68" a="1"/>
  <c r="K215" i="68" s="1"/>
  <c r="L215" i="68" s="1"/>
  <c r="J215" i="68" a="1"/>
  <c r="J215" i="68" s="1"/>
  <c r="F215" i="68" a="1"/>
  <c r="F215" i="68" s="1"/>
  <c r="D215" i="68" a="1"/>
  <c r="D215" i="68" s="1"/>
  <c r="E215" i="68" s="1"/>
  <c r="B215" i="68" a="1"/>
  <c r="B215" i="68" s="1"/>
  <c r="A215" i="68" a="1"/>
  <c r="A215" i="68" s="1"/>
  <c r="K214" i="68" a="1"/>
  <c r="K214" i="68" s="1"/>
  <c r="J214" i="68" a="1"/>
  <c r="J214" i="68" s="1"/>
  <c r="F214" i="68" a="1"/>
  <c r="F214" i="68" s="1"/>
  <c r="D214" i="68" a="1"/>
  <c r="D214" i="68" s="1"/>
  <c r="E214" i="68" s="1"/>
  <c r="B214" i="68" a="1"/>
  <c r="B214" i="68" s="1"/>
  <c r="A214" i="68" a="1"/>
  <c r="A214" i="68" s="1"/>
  <c r="K213" i="68" a="1"/>
  <c r="K213" i="68" s="1"/>
  <c r="L213" i="68" s="1"/>
  <c r="J213" i="68" a="1"/>
  <c r="J213" i="68" s="1"/>
  <c r="F213" i="68" a="1"/>
  <c r="F213" i="68" s="1"/>
  <c r="D213" i="68" a="1"/>
  <c r="D213" i="68" s="1"/>
  <c r="E213" i="68" s="1"/>
  <c r="B213" i="68" a="1"/>
  <c r="B213" i="68" s="1"/>
  <c r="A213" i="68" a="1"/>
  <c r="A213" i="68" s="1"/>
  <c r="K212" i="68" a="1"/>
  <c r="K212" i="68" s="1"/>
  <c r="L212" i="68" s="1"/>
  <c r="J212" i="68" a="1"/>
  <c r="J212" i="68" s="1"/>
  <c r="F212" i="68" a="1"/>
  <c r="F212" i="68" s="1"/>
  <c r="D212" i="68" a="1"/>
  <c r="D212" i="68" s="1"/>
  <c r="E212" i="68" s="1"/>
  <c r="B212" i="68" a="1"/>
  <c r="B212" i="68" s="1"/>
  <c r="A212" i="68" a="1"/>
  <c r="A212" i="68" s="1"/>
  <c r="K211" i="68" a="1"/>
  <c r="K211" i="68" s="1"/>
  <c r="L211" i="68" s="1"/>
  <c r="J211" i="68" a="1"/>
  <c r="J211" i="68" s="1"/>
  <c r="F211" i="68" a="1"/>
  <c r="F211" i="68" s="1"/>
  <c r="D211" i="68" a="1"/>
  <c r="D211" i="68" s="1"/>
  <c r="E211" i="68" s="1"/>
  <c r="B211" i="68" a="1"/>
  <c r="B211" i="68" s="1"/>
  <c r="A211" i="68" a="1"/>
  <c r="A211" i="68" s="1"/>
  <c r="K210" i="68" a="1"/>
  <c r="K210" i="68" s="1"/>
  <c r="L210" i="68" s="1"/>
  <c r="J210" i="68" a="1"/>
  <c r="J210" i="68" s="1"/>
  <c r="F210" i="68" a="1"/>
  <c r="F210" i="68" s="1"/>
  <c r="D210" i="68" a="1"/>
  <c r="D210" i="68" s="1"/>
  <c r="E210" i="68" s="1"/>
  <c r="B210" i="68" a="1"/>
  <c r="B210" i="68" s="1"/>
  <c r="A210" i="68" a="1"/>
  <c r="A210" i="68" s="1"/>
  <c r="K209" i="68" a="1"/>
  <c r="K209" i="68" s="1"/>
  <c r="L209" i="68" s="1"/>
  <c r="J209" i="68" a="1"/>
  <c r="J209" i="68" s="1"/>
  <c r="F209" i="68" a="1"/>
  <c r="F209" i="68" s="1"/>
  <c r="D209" i="68" a="1"/>
  <c r="D209" i="68" s="1"/>
  <c r="E209" i="68" s="1"/>
  <c r="B209" i="68" a="1"/>
  <c r="B209" i="68" s="1"/>
  <c r="A209" i="68" a="1"/>
  <c r="A209" i="68" s="1"/>
  <c r="K208" i="68" a="1"/>
  <c r="K208" i="68" s="1"/>
  <c r="L208" i="68" s="1"/>
  <c r="J208" i="68" a="1"/>
  <c r="J208" i="68" s="1"/>
  <c r="F208" i="68" a="1"/>
  <c r="F208" i="68" s="1"/>
  <c r="D208" i="68" a="1"/>
  <c r="D208" i="68" s="1"/>
  <c r="E208" i="68" s="1"/>
  <c r="B208" i="68" a="1"/>
  <c r="B208" i="68" s="1"/>
  <c r="A208" i="68" a="1"/>
  <c r="A208" i="68" s="1"/>
  <c r="K207" i="68" a="1"/>
  <c r="K207" i="68" s="1"/>
  <c r="L207" i="68" s="1"/>
  <c r="J207" i="68" a="1"/>
  <c r="J207" i="68" s="1"/>
  <c r="F207" i="68" a="1"/>
  <c r="F207" i="68" s="1"/>
  <c r="D207" i="68" a="1"/>
  <c r="D207" i="68" s="1"/>
  <c r="E207" i="68" s="1"/>
  <c r="B207" i="68" a="1"/>
  <c r="B207" i="68" s="1"/>
  <c r="A207" i="68" a="1"/>
  <c r="A207" i="68" s="1"/>
  <c r="K206" i="68" a="1"/>
  <c r="K206" i="68" s="1"/>
  <c r="L206" i="68" s="1"/>
  <c r="J206" i="68" a="1"/>
  <c r="J206" i="68" s="1"/>
  <c r="F206" i="68" a="1"/>
  <c r="F206" i="68" s="1"/>
  <c r="D206" i="68" a="1"/>
  <c r="D206" i="68" s="1"/>
  <c r="E206" i="68" s="1"/>
  <c r="B206" i="68" a="1"/>
  <c r="B206" i="68" s="1"/>
  <c r="A206" i="68" a="1"/>
  <c r="A206" i="68" s="1"/>
  <c r="K205" i="68" a="1"/>
  <c r="K205" i="68" s="1"/>
  <c r="L205" i="68" s="1"/>
  <c r="J205" i="68" a="1"/>
  <c r="J205" i="68" s="1"/>
  <c r="F205" i="68" a="1"/>
  <c r="F205" i="68" s="1"/>
  <c r="D205" i="68" a="1"/>
  <c r="D205" i="68" s="1"/>
  <c r="E205" i="68" s="1"/>
  <c r="B205" i="68" a="1"/>
  <c r="B205" i="68" s="1"/>
  <c r="A205" i="68" a="1"/>
  <c r="A205" i="68" s="1"/>
  <c r="K204" i="68" a="1"/>
  <c r="K204" i="68" s="1"/>
  <c r="L204" i="68" s="1"/>
  <c r="J204" i="68" a="1"/>
  <c r="J204" i="68" s="1"/>
  <c r="F204" i="68" a="1"/>
  <c r="F204" i="68" s="1"/>
  <c r="D204" i="68" a="1"/>
  <c r="D204" i="68" s="1"/>
  <c r="E204" i="68" s="1"/>
  <c r="B204" i="68" a="1"/>
  <c r="B204" i="68" s="1"/>
  <c r="A204" i="68" a="1"/>
  <c r="A204" i="68" s="1"/>
  <c r="K203" i="68" a="1"/>
  <c r="K203" i="68" s="1"/>
  <c r="L203" i="68" s="1"/>
  <c r="J203" i="68" a="1"/>
  <c r="J203" i="68" s="1"/>
  <c r="F203" i="68" a="1"/>
  <c r="F203" i="68" s="1"/>
  <c r="D203" i="68" a="1"/>
  <c r="D203" i="68" s="1"/>
  <c r="E203" i="68" s="1"/>
  <c r="B203" i="68" a="1"/>
  <c r="B203" i="68" s="1"/>
  <c r="A203" i="68" a="1"/>
  <c r="A203" i="68" s="1"/>
  <c r="K202" i="68" a="1"/>
  <c r="K202" i="68" s="1"/>
  <c r="L202" i="68" s="1"/>
  <c r="J202" i="68" a="1"/>
  <c r="J202" i="68" s="1"/>
  <c r="F202" i="68" a="1"/>
  <c r="F202" i="68" s="1"/>
  <c r="D202" i="68" a="1"/>
  <c r="D202" i="68" s="1"/>
  <c r="E202" i="68" s="1"/>
  <c r="B202" i="68" a="1"/>
  <c r="B202" i="68" s="1"/>
  <c r="A202" i="68" a="1"/>
  <c r="A202" i="68" s="1"/>
  <c r="K201" i="68" a="1"/>
  <c r="K201" i="68" s="1"/>
  <c r="L201" i="68" s="1"/>
  <c r="J201" i="68" a="1"/>
  <c r="J201" i="68" s="1"/>
  <c r="F201" i="68" a="1"/>
  <c r="F201" i="68" s="1"/>
  <c r="D201" i="68" a="1"/>
  <c r="D201" i="68" s="1"/>
  <c r="E201" i="68" s="1"/>
  <c r="B201" i="68" a="1"/>
  <c r="B201" i="68" s="1"/>
  <c r="A201" i="68" a="1"/>
  <c r="A201" i="68" s="1"/>
  <c r="K200" i="68" a="1"/>
  <c r="K200" i="68" s="1"/>
  <c r="L200" i="68" s="1"/>
  <c r="J200" i="68" a="1"/>
  <c r="J200" i="68" s="1"/>
  <c r="F200" i="68" a="1"/>
  <c r="F200" i="68" s="1"/>
  <c r="D200" i="68" a="1"/>
  <c r="D200" i="68" s="1"/>
  <c r="E200" i="68" s="1"/>
  <c r="B200" i="68" a="1"/>
  <c r="B200" i="68" s="1"/>
  <c r="A200" i="68" a="1"/>
  <c r="A200" i="68" s="1"/>
  <c r="K199" i="68" a="1"/>
  <c r="K199" i="68" s="1"/>
  <c r="L199" i="68" s="1"/>
  <c r="J199" i="68" a="1"/>
  <c r="J199" i="68" s="1"/>
  <c r="F199" i="68" a="1"/>
  <c r="F199" i="68" s="1"/>
  <c r="D199" i="68" a="1"/>
  <c r="D199" i="68" s="1"/>
  <c r="E199" i="68" s="1"/>
  <c r="B199" i="68" a="1"/>
  <c r="B199" i="68" s="1"/>
  <c r="A199" i="68" a="1"/>
  <c r="A199" i="68" s="1"/>
  <c r="K198" i="68" a="1"/>
  <c r="K198" i="68" s="1"/>
  <c r="L198" i="68" s="1"/>
  <c r="J198" i="68" a="1"/>
  <c r="J198" i="68" s="1"/>
  <c r="F198" i="68" a="1"/>
  <c r="F198" i="68" s="1"/>
  <c r="D198" i="68" a="1"/>
  <c r="D198" i="68" s="1"/>
  <c r="E198" i="68" s="1"/>
  <c r="B198" i="68" a="1"/>
  <c r="B198" i="68" s="1"/>
  <c r="A198" i="68" a="1"/>
  <c r="A198" i="68" s="1"/>
  <c r="K197" i="68" a="1"/>
  <c r="K197" i="68" s="1"/>
  <c r="L197" i="68" s="1"/>
  <c r="J197" i="68" a="1"/>
  <c r="J197" i="68" s="1"/>
  <c r="F197" i="68" a="1"/>
  <c r="F197" i="68" s="1"/>
  <c r="D197" i="68" a="1"/>
  <c r="D197" i="68" s="1"/>
  <c r="E197" i="68" s="1"/>
  <c r="B197" i="68" a="1"/>
  <c r="B197" i="68" s="1"/>
  <c r="A197" i="68" a="1"/>
  <c r="A197" i="68" s="1"/>
  <c r="K196" i="68" a="1"/>
  <c r="K196" i="68" s="1"/>
  <c r="L196" i="68" s="1"/>
  <c r="J196" i="68" a="1"/>
  <c r="J196" i="68" s="1"/>
  <c r="F196" i="68" a="1"/>
  <c r="F196" i="68" s="1"/>
  <c r="D196" i="68" a="1"/>
  <c r="D196" i="68" s="1"/>
  <c r="E196" i="68" s="1"/>
  <c r="B196" i="68" a="1"/>
  <c r="B196" i="68" s="1"/>
  <c r="A196" i="68" a="1"/>
  <c r="A196" i="68" s="1"/>
  <c r="K195" i="68" a="1"/>
  <c r="K195" i="68" s="1"/>
  <c r="L195" i="68" s="1"/>
  <c r="J195" i="68" a="1"/>
  <c r="J195" i="68" s="1"/>
  <c r="F195" i="68" a="1"/>
  <c r="F195" i="68" s="1"/>
  <c r="D195" i="68" a="1"/>
  <c r="D195" i="68" s="1"/>
  <c r="E195" i="68" s="1"/>
  <c r="B195" i="68" a="1"/>
  <c r="B195" i="68" s="1"/>
  <c r="A195" i="68" a="1"/>
  <c r="A195" i="68" s="1"/>
  <c r="K194" i="68" a="1"/>
  <c r="K194" i="68" s="1"/>
  <c r="L194" i="68" s="1"/>
  <c r="J194" i="68" a="1"/>
  <c r="J194" i="68" s="1"/>
  <c r="F194" i="68" a="1"/>
  <c r="F194" i="68" s="1"/>
  <c r="D194" i="68" a="1"/>
  <c r="D194" i="68" s="1"/>
  <c r="E194" i="68" s="1"/>
  <c r="B194" i="68" a="1"/>
  <c r="B194" i="68" s="1"/>
  <c r="A194" i="68" a="1"/>
  <c r="A194" i="68" s="1"/>
  <c r="K193" i="68" a="1"/>
  <c r="K193" i="68" s="1"/>
  <c r="L193" i="68" s="1"/>
  <c r="J193" i="68" a="1"/>
  <c r="J193" i="68" s="1"/>
  <c r="F193" i="68" a="1"/>
  <c r="F193" i="68" s="1"/>
  <c r="D193" i="68" a="1"/>
  <c r="D193" i="68" s="1"/>
  <c r="E193" i="68" s="1"/>
  <c r="B193" i="68" a="1"/>
  <c r="B193" i="68" s="1"/>
  <c r="A193" i="68" a="1"/>
  <c r="A193" i="68" s="1"/>
  <c r="K192" i="68" a="1"/>
  <c r="K192" i="68" s="1"/>
  <c r="L192" i="68" s="1"/>
  <c r="J192" i="68" a="1"/>
  <c r="J192" i="68" s="1"/>
  <c r="F192" i="68" a="1"/>
  <c r="F192" i="68" s="1"/>
  <c r="D192" i="68" a="1"/>
  <c r="D192" i="68" s="1"/>
  <c r="E192" i="68" s="1"/>
  <c r="B192" i="68" a="1"/>
  <c r="B192" i="68" s="1"/>
  <c r="A192" i="68" a="1"/>
  <c r="A192" i="68" s="1"/>
  <c r="K191" i="68" a="1"/>
  <c r="K191" i="68" s="1"/>
  <c r="L191" i="68" s="1"/>
  <c r="J191" i="68" a="1"/>
  <c r="J191" i="68" s="1"/>
  <c r="F191" i="68" a="1"/>
  <c r="F191" i="68" s="1"/>
  <c r="D191" i="68" a="1"/>
  <c r="D191" i="68" s="1"/>
  <c r="E191" i="68" s="1"/>
  <c r="B191" i="68" a="1"/>
  <c r="B191" i="68" s="1"/>
  <c r="A191" i="68" a="1"/>
  <c r="A191" i="68" s="1"/>
  <c r="K190" i="68" a="1"/>
  <c r="K190" i="68" s="1"/>
  <c r="L190" i="68" s="1"/>
  <c r="J190" i="68" a="1"/>
  <c r="J190" i="68" s="1"/>
  <c r="F190" i="68" a="1"/>
  <c r="F190" i="68" s="1"/>
  <c r="D190" i="68" a="1"/>
  <c r="D190" i="68" s="1"/>
  <c r="E190" i="68" s="1"/>
  <c r="B190" i="68" a="1"/>
  <c r="B190" i="68" s="1"/>
  <c r="A190" i="68" a="1"/>
  <c r="A190" i="68" s="1"/>
  <c r="K189" i="68" a="1"/>
  <c r="K189" i="68" s="1"/>
  <c r="L189" i="68" s="1"/>
  <c r="J189" i="68" a="1"/>
  <c r="J189" i="68" s="1"/>
  <c r="F189" i="68" a="1"/>
  <c r="F189" i="68" s="1"/>
  <c r="D189" i="68" a="1"/>
  <c r="D189" i="68" s="1"/>
  <c r="E189" i="68" s="1"/>
  <c r="B189" i="68" a="1"/>
  <c r="B189" i="68" s="1"/>
  <c r="A189" i="68" a="1"/>
  <c r="A189" i="68" s="1"/>
  <c r="K188" i="68" a="1"/>
  <c r="K188" i="68" s="1"/>
  <c r="L188" i="68" s="1"/>
  <c r="J188" i="68" a="1"/>
  <c r="J188" i="68" s="1"/>
  <c r="F188" i="68" a="1"/>
  <c r="F188" i="68" s="1"/>
  <c r="D188" i="68" a="1"/>
  <c r="D188" i="68" s="1"/>
  <c r="E188" i="68" s="1"/>
  <c r="B188" i="68" a="1"/>
  <c r="B188" i="68" s="1"/>
  <c r="A188" i="68" a="1"/>
  <c r="A188" i="68" s="1"/>
  <c r="K187" i="68" a="1"/>
  <c r="K187" i="68" s="1"/>
  <c r="J187" i="68" a="1"/>
  <c r="J187" i="68" s="1"/>
  <c r="F187" i="68" a="1"/>
  <c r="F187" i="68" s="1"/>
  <c r="D187" i="68" a="1"/>
  <c r="D187" i="68" s="1"/>
  <c r="E187" i="68" s="1"/>
  <c r="B187" i="68" a="1"/>
  <c r="B187" i="68" s="1"/>
  <c r="A187" i="68" a="1"/>
  <c r="A187" i="68" s="1"/>
  <c r="K186" i="68" a="1"/>
  <c r="K186" i="68" s="1"/>
  <c r="L186" i="68" s="1"/>
  <c r="J186" i="68" a="1"/>
  <c r="J186" i="68" s="1"/>
  <c r="F186" i="68" a="1"/>
  <c r="F186" i="68" s="1"/>
  <c r="D186" i="68" a="1"/>
  <c r="D186" i="68" s="1"/>
  <c r="E186" i="68" s="1"/>
  <c r="B186" i="68" a="1"/>
  <c r="B186" i="68" s="1"/>
  <c r="A186" i="68" a="1"/>
  <c r="A186" i="68" s="1"/>
  <c r="K185" i="68" a="1"/>
  <c r="K185" i="68" s="1"/>
  <c r="L185" i="68" s="1"/>
  <c r="J185" i="68" a="1"/>
  <c r="J185" i="68" s="1"/>
  <c r="F185" i="68" a="1"/>
  <c r="F185" i="68" s="1"/>
  <c r="D185" i="68" a="1"/>
  <c r="D185" i="68" s="1"/>
  <c r="E185" i="68" s="1"/>
  <c r="B185" i="68" a="1"/>
  <c r="B185" i="68" s="1"/>
  <c r="A185" i="68" a="1"/>
  <c r="A185" i="68" s="1"/>
  <c r="K184" i="68" a="1"/>
  <c r="K184" i="68" s="1"/>
  <c r="L184" i="68" s="1"/>
  <c r="J184" i="68" a="1"/>
  <c r="J184" i="68" s="1"/>
  <c r="F184" i="68" a="1"/>
  <c r="F184" i="68" s="1"/>
  <c r="D184" i="68" a="1"/>
  <c r="D184" i="68" s="1"/>
  <c r="E184" i="68" s="1"/>
  <c r="B184" i="68" a="1"/>
  <c r="B184" i="68" s="1"/>
  <c r="A184" i="68" a="1"/>
  <c r="A184" i="68" s="1"/>
  <c r="K183" i="68" a="1"/>
  <c r="K183" i="68" s="1"/>
  <c r="L183" i="68" s="1"/>
  <c r="J183" i="68" a="1"/>
  <c r="J183" i="68" s="1"/>
  <c r="F183" i="68" a="1"/>
  <c r="F183" i="68" s="1"/>
  <c r="D183" i="68" a="1"/>
  <c r="D183" i="68" s="1"/>
  <c r="E183" i="68" s="1"/>
  <c r="B183" i="68" a="1"/>
  <c r="B183" i="68" s="1"/>
  <c r="A183" i="68" a="1"/>
  <c r="A183" i="68" s="1"/>
  <c r="K182" i="68" a="1"/>
  <c r="K182" i="68" s="1"/>
  <c r="L182" i="68" s="1"/>
  <c r="J182" i="68" a="1"/>
  <c r="J182" i="68" s="1"/>
  <c r="F182" i="68" a="1"/>
  <c r="F182" i="68" s="1"/>
  <c r="D182" i="68" a="1"/>
  <c r="D182" i="68" s="1"/>
  <c r="E182" i="68" s="1"/>
  <c r="B182" i="68" a="1"/>
  <c r="B182" i="68" s="1"/>
  <c r="A182" i="68" a="1"/>
  <c r="A182" i="68" s="1"/>
  <c r="K181" i="68" a="1"/>
  <c r="K181" i="68" s="1"/>
  <c r="L181" i="68" s="1"/>
  <c r="J181" i="68" a="1"/>
  <c r="J181" i="68" s="1"/>
  <c r="F181" i="68" a="1"/>
  <c r="F181" i="68" s="1"/>
  <c r="D181" i="68" a="1"/>
  <c r="D181" i="68" s="1"/>
  <c r="E181" i="68" s="1"/>
  <c r="B181" i="68" a="1"/>
  <c r="B181" i="68" s="1"/>
  <c r="A181" i="68" a="1"/>
  <c r="A181" i="68" s="1"/>
  <c r="K180" i="68" a="1"/>
  <c r="K180" i="68" s="1"/>
  <c r="L180" i="68" s="1"/>
  <c r="J180" i="68" a="1"/>
  <c r="J180" i="68" s="1"/>
  <c r="F180" i="68" a="1"/>
  <c r="F180" i="68" s="1"/>
  <c r="D180" i="68" a="1"/>
  <c r="D180" i="68" s="1"/>
  <c r="E180" i="68" s="1"/>
  <c r="B180" i="68" a="1"/>
  <c r="B180" i="68" s="1"/>
  <c r="A180" i="68" a="1"/>
  <c r="A180" i="68" s="1"/>
  <c r="K179" i="68" a="1"/>
  <c r="K179" i="68" s="1"/>
  <c r="L179" i="68" s="1"/>
  <c r="J179" i="68" a="1"/>
  <c r="J179" i="68" s="1"/>
  <c r="F179" i="68" a="1"/>
  <c r="F179" i="68" s="1"/>
  <c r="D179" i="68" a="1"/>
  <c r="D179" i="68" s="1"/>
  <c r="E179" i="68" s="1"/>
  <c r="B179" i="68" a="1"/>
  <c r="B179" i="68" s="1"/>
  <c r="A179" i="68" a="1"/>
  <c r="A179" i="68" s="1"/>
  <c r="K178" i="68" a="1"/>
  <c r="K178" i="68" s="1"/>
  <c r="L178" i="68" s="1"/>
  <c r="J178" i="68" a="1"/>
  <c r="J178" i="68" s="1"/>
  <c r="F178" i="68" a="1"/>
  <c r="F178" i="68" s="1"/>
  <c r="D178" i="68" a="1"/>
  <c r="D178" i="68" s="1"/>
  <c r="E178" i="68" s="1"/>
  <c r="B178" i="68" a="1"/>
  <c r="B178" i="68" s="1"/>
  <c r="A178" i="68" a="1"/>
  <c r="A178" i="68" s="1"/>
  <c r="K177" i="68" a="1"/>
  <c r="K177" i="68" s="1"/>
  <c r="L177" i="68" s="1"/>
  <c r="J177" i="68" a="1"/>
  <c r="J177" i="68" s="1"/>
  <c r="F177" i="68" a="1"/>
  <c r="F177" i="68" s="1"/>
  <c r="D177" i="68" a="1"/>
  <c r="D177" i="68" s="1"/>
  <c r="E177" i="68" s="1"/>
  <c r="B177" i="68" a="1"/>
  <c r="B177" i="68" s="1"/>
  <c r="A177" i="68" a="1"/>
  <c r="A177" i="68" s="1"/>
  <c r="K176" i="68" a="1"/>
  <c r="K176" i="68" s="1"/>
  <c r="L176" i="68" s="1"/>
  <c r="J176" i="68" a="1"/>
  <c r="J176" i="68" s="1"/>
  <c r="F176" i="68" a="1"/>
  <c r="F176" i="68" s="1"/>
  <c r="D176" i="68" a="1"/>
  <c r="D176" i="68" s="1"/>
  <c r="E176" i="68" s="1"/>
  <c r="B176" i="68" a="1"/>
  <c r="B176" i="68" s="1"/>
  <c r="A176" i="68" a="1"/>
  <c r="A176" i="68" s="1"/>
  <c r="K175" i="68" a="1"/>
  <c r="K175" i="68" s="1"/>
  <c r="L175" i="68" s="1"/>
  <c r="J175" i="68" a="1"/>
  <c r="J175" i="68" s="1"/>
  <c r="F175" i="68" a="1"/>
  <c r="F175" i="68" s="1"/>
  <c r="D175" i="68" a="1"/>
  <c r="D175" i="68" s="1"/>
  <c r="E175" i="68" s="1"/>
  <c r="B175" i="68" a="1"/>
  <c r="B175" i="68" s="1"/>
  <c r="A175" i="68" a="1"/>
  <c r="A175" i="68" s="1"/>
  <c r="K174" i="68" a="1"/>
  <c r="K174" i="68" s="1"/>
  <c r="L174" i="68" s="1"/>
  <c r="J174" i="68" a="1"/>
  <c r="J174" i="68" s="1"/>
  <c r="F174" i="68" a="1"/>
  <c r="F174" i="68" s="1"/>
  <c r="D174" i="68" a="1"/>
  <c r="D174" i="68" s="1"/>
  <c r="E174" i="68" s="1"/>
  <c r="B174" i="68" a="1"/>
  <c r="B174" i="68" s="1"/>
  <c r="A174" i="68" a="1"/>
  <c r="A174" i="68" s="1"/>
  <c r="K173" i="68" a="1"/>
  <c r="K173" i="68" s="1"/>
  <c r="L173" i="68" s="1"/>
  <c r="J173" i="68" a="1"/>
  <c r="J173" i="68" s="1"/>
  <c r="F173" i="68" a="1"/>
  <c r="F173" i="68" s="1"/>
  <c r="D173" i="68" a="1"/>
  <c r="D173" i="68" s="1"/>
  <c r="E173" i="68" s="1"/>
  <c r="B173" i="68" a="1"/>
  <c r="B173" i="68" s="1"/>
  <c r="A173" i="68" a="1"/>
  <c r="A173" i="68" s="1"/>
  <c r="K172" i="68" a="1"/>
  <c r="K172" i="68" s="1"/>
  <c r="L172" i="68" s="1"/>
  <c r="J172" i="68" a="1"/>
  <c r="J172" i="68" s="1"/>
  <c r="F172" i="68" a="1"/>
  <c r="F172" i="68" s="1"/>
  <c r="D172" i="68" a="1"/>
  <c r="D172" i="68" s="1"/>
  <c r="E172" i="68" s="1"/>
  <c r="B172" i="68" a="1"/>
  <c r="B172" i="68" s="1"/>
  <c r="A172" i="68" a="1"/>
  <c r="A172" i="68" s="1"/>
  <c r="K171" i="68" a="1"/>
  <c r="K171" i="68" s="1"/>
  <c r="L171" i="68" s="1"/>
  <c r="J171" i="68" a="1"/>
  <c r="J171" i="68" s="1"/>
  <c r="F171" i="68" a="1"/>
  <c r="F171" i="68" s="1"/>
  <c r="D171" i="68" a="1"/>
  <c r="D171" i="68" s="1"/>
  <c r="E171" i="68" s="1"/>
  <c r="B171" i="68" a="1"/>
  <c r="B171" i="68" s="1"/>
  <c r="A171" i="68" a="1"/>
  <c r="A171" i="68" s="1"/>
  <c r="K170" i="68" a="1"/>
  <c r="K170" i="68" s="1"/>
  <c r="L170" i="68" s="1"/>
  <c r="J170" i="68" a="1"/>
  <c r="J170" i="68" s="1"/>
  <c r="F170" i="68" a="1"/>
  <c r="F170" i="68" s="1"/>
  <c r="D170" i="68" a="1"/>
  <c r="D170" i="68" s="1"/>
  <c r="E170" i="68" s="1"/>
  <c r="B170" i="68" a="1"/>
  <c r="B170" i="68" s="1"/>
  <c r="A170" i="68" a="1"/>
  <c r="A170" i="68" s="1"/>
  <c r="K169" i="68" a="1"/>
  <c r="K169" i="68" s="1"/>
  <c r="L169" i="68" s="1"/>
  <c r="J169" i="68" a="1"/>
  <c r="J169" i="68" s="1"/>
  <c r="F169" i="68" a="1"/>
  <c r="F169" i="68" s="1"/>
  <c r="D169" i="68" a="1"/>
  <c r="D169" i="68" s="1"/>
  <c r="E169" i="68" s="1"/>
  <c r="B169" i="68" a="1"/>
  <c r="B169" i="68" s="1"/>
  <c r="A169" i="68" a="1"/>
  <c r="A169" i="68" s="1"/>
  <c r="K168" i="68" a="1"/>
  <c r="K168" i="68" s="1"/>
  <c r="L168" i="68" s="1"/>
  <c r="J168" i="68" a="1"/>
  <c r="J168" i="68" s="1"/>
  <c r="F168" i="68" a="1"/>
  <c r="F168" i="68" s="1"/>
  <c r="D168" i="68" a="1"/>
  <c r="D168" i="68" s="1"/>
  <c r="E168" i="68" s="1"/>
  <c r="B168" i="68" a="1"/>
  <c r="B168" i="68" s="1"/>
  <c r="A168" i="68" a="1"/>
  <c r="A168" i="68" s="1"/>
  <c r="K167" i="68" a="1"/>
  <c r="K167" i="68" s="1"/>
  <c r="L167" i="68" s="1"/>
  <c r="J167" i="68" a="1"/>
  <c r="J167" i="68" s="1"/>
  <c r="F167" i="68" a="1"/>
  <c r="F167" i="68" s="1"/>
  <c r="D167" i="68" a="1"/>
  <c r="D167" i="68" s="1"/>
  <c r="E167" i="68" s="1"/>
  <c r="B167" i="68" a="1"/>
  <c r="B167" i="68" s="1"/>
  <c r="A167" i="68" a="1"/>
  <c r="A167" i="68" s="1"/>
  <c r="K166" i="68" a="1"/>
  <c r="K166" i="68" s="1"/>
  <c r="L166" i="68" s="1"/>
  <c r="J166" i="68" a="1"/>
  <c r="J166" i="68" s="1"/>
  <c r="F166" i="68" a="1"/>
  <c r="F166" i="68" s="1"/>
  <c r="D166" i="68" a="1"/>
  <c r="D166" i="68" s="1"/>
  <c r="E166" i="68" s="1"/>
  <c r="B166" i="68" a="1"/>
  <c r="B166" i="68" s="1"/>
  <c r="A166" i="68" a="1"/>
  <c r="A166" i="68" s="1"/>
  <c r="K165" i="68" a="1"/>
  <c r="K165" i="68" s="1"/>
  <c r="J165" i="68" a="1"/>
  <c r="J165" i="68" s="1"/>
  <c r="F165" i="68" a="1"/>
  <c r="F165" i="68" s="1"/>
  <c r="D165" i="68" a="1"/>
  <c r="D165" i="68" s="1"/>
  <c r="E165" i="68" s="1"/>
  <c r="B165" i="68" a="1"/>
  <c r="B165" i="68" s="1"/>
  <c r="A165" i="68" a="1"/>
  <c r="A165" i="68" s="1"/>
  <c r="K164" i="68" a="1"/>
  <c r="K164" i="68" s="1"/>
  <c r="L164" i="68" s="1"/>
  <c r="J164" i="68" a="1"/>
  <c r="J164" i="68" s="1"/>
  <c r="F164" i="68" a="1"/>
  <c r="F164" i="68" s="1"/>
  <c r="D164" i="68" a="1"/>
  <c r="D164" i="68" s="1"/>
  <c r="E164" i="68" s="1"/>
  <c r="B164" i="68" a="1"/>
  <c r="B164" i="68" s="1"/>
  <c r="A164" i="68" a="1"/>
  <c r="A164" i="68" s="1"/>
  <c r="K163" i="68" a="1"/>
  <c r="K163" i="68" s="1"/>
  <c r="L163" i="68" s="1"/>
  <c r="J163" i="68" a="1"/>
  <c r="J163" i="68" s="1"/>
  <c r="F163" i="68" a="1"/>
  <c r="F163" i="68" s="1"/>
  <c r="D163" i="68" a="1"/>
  <c r="D163" i="68" s="1"/>
  <c r="E163" i="68" s="1"/>
  <c r="B163" i="68" a="1"/>
  <c r="B163" i="68" s="1"/>
  <c r="A163" i="68" a="1"/>
  <c r="A163" i="68" s="1"/>
  <c r="K162" i="68" a="1"/>
  <c r="K162" i="68" s="1"/>
  <c r="L162" i="68" s="1"/>
  <c r="J162" i="68" a="1"/>
  <c r="J162" i="68" s="1"/>
  <c r="F162" i="68" a="1"/>
  <c r="F162" i="68" s="1"/>
  <c r="D162" i="68" a="1"/>
  <c r="D162" i="68" s="1"/>
  <c r="E162" i="68" s="1"/>
  <c r="B162" i="68" a="1"/>
  <c r="B162" i="68" s="1"/>
  <c r="A162" i="68" a="1"/>
  <c r="A162" i="68" s="1"/>
  <c r="K161" i="68" a="1"/>
  <c r="K161" i="68" s="1"/>
  <c r="L161" i="68" s="1"/>
  <c r="J161" i="68" a="1"/>
  <c r="J161" i="68" s="1"/>
  <c r="F161" i="68" a="1"/>
  <c r="F161" i="68" s="1"/>
  <c r="D161" i="68" a="1"/>
  <c r="D161" i="68" s="1"/>
  <c r="E161" i="68" s="1"/>
  <c r="B161" i="68" a="1"/>
  <c r="B161" i="68" s="1"/>
  <c r="A161" i="68" a="1"/>
  <c r="A161" i="68" s="1"/>
  <c r="K160" i="68" a="1"/>
  <c r="K160" i="68" s="1"/>
  <c r="L160" i="68" s="1"/>
  <c r="J160" i="68" a="1"/>
  <c r="J160" i="68" s="1"/>
  <c r="F160" i="68" a="1"/>
  <c r="F160" i="68" s="1"/>
  <c r="D160" i="68" a="1"/>
  <c r="D160" i="68" s="1"/>
  <c r="E160" i="68" s="1"/>
  <c r="B160" i="68" a="1"/>
  <c r="B160" i="68" s="1"/>
  <c r="A160" i="68" a="1"/>
  <c r="A160" i="68" s="1"/>
  <c r="K159" i="68" a="1"/>
  <c r="K159" i="68" s="1"/>
  <c r="L159" i="68" s="1"/>
  <c r="J159" i="68" a="1"/>
  <c r="J159" i="68" s="1"/>
  <c r="F159" i="68" a="1"/>
  <c r="F159" i="68" s="1"/>
  <c r="D159" i="68" a="1"/>
  <c r="D159" i="68" s="1"/>
  <c r="E159" i="68" s="1"/>
  <c r="B159" i="68" a="1"/>
  <c r="B159" i="68" s="1"/>
  <c r="A159" i="68" a="1"/>
  <c r="A159" i="68" s="1"/>
  <c r="K158" i="68" a="1"/>
  <c r="K158" i="68" s="1"/>
  <c r="L158" i="68" s="1"/>
  <c r="J158" i="68" a="1"/>
  <c r="J158" i="68" s="1"/>
  <c r="F158" i="68" a="1"/>
  <c r="F158" i="68" s="1"/>
  <c r="D158" i="68" a="1"/>
  <c r="D158" i="68" s="1"/>
  <c r="E158" i="68" s="1"/>
  <c r="B158" i="68" a="1"/>
  <c r="B158" i="68" s="1"/>
  <c r="A158" i="68" a="1"/>
  <c r="A158" i="68" s="1"/>
  <c r="K157" i="68" a="1"/>
  <c r="K157" i="68" s="1"/>
  <c r="L157" i="68" s="1"/>
  <c r="J157" i="68" a="1"/>
  <c r="J157" i="68" s="1"/>
  <c r="F157" i="68" a="1"/>
  <c r="F157" i="68" s="1"/>
  <c r="D157" i="68" a="1"/>
  <c r="D157" i="68" s="1"/>
  <c r="E157" i="68" s="1"/>
  <c r="B157" i="68" a="1"/>
  <c r="B157" i="68" s="1"/>
  <c r="A157" i="68" a="1"/>
  <c r="A157" i="68" s="1"/>
  <c r="K156" i="68" a="1"/>
  <c r="K156" i="68" s="1"/>
  <c r="L156" i="68" s="1"/>
  <c r="J156" i="68" a="1"/>
  <c r="J156" i="68" s="1"/>
  <c r="F156" i="68" a="1"/>
  <c r="F156" i="68" s="1"/>
  <c r="D156" i="68" a="1"/>
  <c r="D156" i="68" s="1"/>
  <c r="E156" i="68" s="1"/>
  <c r="B156" i="68" a="1"/>
  <c r="B156" i="68" s="1"/>
  <c r="A156" i="68" a="1"/>
  <c r="A156" i="68" s="1"/>
  <c r="K155" i="68" a="1"/>
  <c r="K155" i="68" s="1"/>
  <c r="L155" i="68" s="1"/>
  <c r="J155" i="68" a="1"/>
  <c r="J155" i="68" s="1"/>
  <c r="F155" i="68" a="1"/>
  <c r="F155" i="68" s="1"/>
  <c r="D155" i="68" a="1"/>
  <c r="D155" i="68" s="1"/>
  <c r="E155" i="68" s="1"/>
  <c r="B155" i="68" a="1"/>
  <c r="B155" i="68" s="1"/>
  <c r="A155" i="68" a="1"/>
  <c r="A155" i="68" s="1"/>
  <c r="K154" i="68" a="1"/>
  <c r="K154" i="68" s="1"/>
  <c r="L154" i="68" s="1"/>
  <c r="J154" i="68" a="1"/>
  <c r="J154" i="68" s="1"/>
  <c r="F154" i="68" a="1"/>
  <c r="F154" i="68" s="1"/>
  <c r="D154" i="68" a="1"/>
  <c r="D154" i="68" s="1"/>
  <c r="E154" i="68" s="1"/>
  <c r="B154" i="68" a="1"/>
  <c r="B154" i="68" s="1"/>
  <c r="A154" i="68" a="1"/>
  <c r="A154" i="68" s="1"/>
  <c r="K153" i="68" a="1"/>
  <c r="K153" i="68" s="1"/>
  <c r="L153" i="68" s="1"/>
  <c r="J153" i="68" a="1"/>
  <c r="J153" i="68" s="1"/>
  <c r="F153" i="68" a="1"/>
  <c r="F153" i="68" s="1"/>
  <c r="D153" i="68" a="1"/>
  <c r="D153" i="68" s="1"/>
  <c r="E153" i="68" s="1"/>
  <c r="B153" i="68" a="1"/>
  <c r="B153" i="68" s="1"/>
  <c r="A153" i="68" a="1"/>
  <c r="A153" i="68" s="1"/>
  <c r="K152" i="68" a="1"/>
  <c r="K152" i="68" s="1"/>
  <c r="L152" i="68" s="1"/>
  <c r="J152" i="68" a="1"/>
  <c r="J152" i="68" s="1"/>
  <c r="F152" i="68" a="1"/>
  <c r="F152" i="68" s="1"/>
  <c r="D152" i="68" a="1"/>
  <c r="D152" i="68" s="1"/>
  <c r="E152" i="68" s="1"/>
  <c r="B152" i="68" a="1"/>
  <c r="B152" i="68" s="1"/>
  <c r="A152" i="68" a="1"/>
  <c r="A152" i="68" s="1"/>
  <c r="K151" i="68" a="1"/>
  <c r="K151" i="68" s="1"/>
  <c r="L151" i="68" s="1"/>
  <c r="J151" i="68" a="1"/>
  <c r="J151" i="68" s="1"/>
  <c r="F151" i="68" a="1"/>
  <c r="F151" i="68" s="1"/>
  <c r="D151" i="68" a="1"/>
  <c r="D151" i="68" s="1"/>
  <c r="E151" i="68" s="1"/>
  <c r="B151" i="68" a="1"/>
  <c r="B151" i="68" s="1"/>
  <c r="A151" i="68" a="1"/>
  <c r="A151" i="68" s="1"/>
  <c r="K150" i="68" a="1"/>
  <c r="K150" i="68" s="1"/>
  <c r="L150" i="68" s="1"/>
  <c r="J150" i="68" a="1"/>
  <c r="J150" i="68" s="1"/>
  <c r="F150" i="68" a="1"/>
  <c r="F150" i="68" s="1"/>
  <c r="D150" i="68" a="1"/>
  <c r="D150" i="68" s="1"/>
  <c r="E150" i="68" s="1"/>
  <c r="B150" i="68" a="1"/>
  <c r="B150" i="68" s="1"/>
  <c r="A150" i="68" a="1"/>
  <c r="A150" i="68" s="1"/>
  <c r="K149" i="68" a="1"/>
  <c r="K149" i="68" s="1"/>
  <c r="L149" i="68" s="1"/>
  <c r="J149" i="68" a="1"/>
  <c r="J149" i="68" s="1"/>
  <c r="F149" i="68" a="1"/>
  <c r="F149" i="68" s="1"/>
  <c r="D149" i="68" a="1"/>
  <c r="D149" i="68" s="1"/>
  <c r="E149" i="68" s="1"/>
  <c r="B149" i="68" a="1"/>
  <c r="B149" i="68" s="1"/>
  <c r="A149" i="68" a="1"/>
  <c r="A149" i="68" s="1"/>
  <c r="K148" i="68" a="1"/>
  <c r="K148" i="68" s="1"/>
  <c r="L148" i="68" s="1"/>
  <c r="J148" i="68" a="1"/>
  <c r="J148" i="68" s="1"/>
  <c r="F148" i="68" a="1"/>
  <c r="F148" i="68" s="1"/>
  <c r="D148" i="68" a="1"/>
  <c r="D148" i="68" s="1"/>
  <c r="E148" i="68" s="1"/>
  <c r="B148" i="68" a="1"/>
  <c r="B148" i="68" s="1"/>
  <c r="A148" i="68" a="1"/>
  <c r="A148" i="68" s="1"/>
  <c r="K147" i="68" a="1"/>
  <c r="K147" i="68" s="1"/>
  <c r="L147" i="68" s="1"/>
  <c r="J147" i="68" a="1"/>
  <c r="J147" i="68" s="1"/>
  <c r="F147" i="68" a="1"/>
  <c r="F147" i="68" s="1"/>
  <c r="D147" i="68" a="1"/>
  <c r="D147" i="68" s="1"/>
  <c r="E147" i="68" s="1"/>
  <c r="B147" i="68" a="1"/>
  <c r="B147" i="68" s="1"/>
  <c r="A147" i="68" a="1"/>
  <c r="A147" i="68" s="1"/>
  <c r="K146" i="68" a="1"/>
  <c r="K146" i="68" s="1"/>
  <c r="L146" i="68" s="1"/>
  <c r="J146" i="68" a="1"/>
  <c r="J146" i="68" s="1"/>
  <c r="F146" i="68" a="1"/>
  <c r="F146" i="68" s="1"/>
  <c r="D146" i="68" a="1"/>
  <c r="D146" i="68" s="1"/>
  <c r="E146" i="68" s="1"/>
  <c r="B146" i="68" a="1"/>
  <c r="B146" i="68" s="1"/>
  <c r="A146" i="68" a="1"/>
  <c r="A146" i="68" s="1"/>
  <c r="K145" i="68" a="1"/>
  <c r="K145" i="68" s="1"/>
  <c r="L145" i="68" s="1"/>
  <c r="J145" i="68" a="1"/>
  <c r="J145" i="68" s="1"/>
  <c r="F145" i="68" a="1"/>
  <c r="F145" i="68" s="1"/>
  <c r="D145" i="68" a="1"/>
  <c r="D145" i="68" s="1"/>
  <c r="E145" i="68" s="1"/>
  <c r="B145" i="68" a="1"/>
  <c r="B145" i="68" s="1"/>
  <c r="A145" i="68" a="1"/>
  <c r="A145" i="68" s="1"/>
  <c r="K144" i="68" a="1"/>
  <c r="K144" i="68" s="1"/>
  <c r="L144" i="68" s="1"/>
  <c r="J144" i="68" a="1"/>
  <c r="J144" i="68" s="1"/>
  <c r="F144" i="68" a="1"/>
  <c r="F144" i="68" s="1"/>
  <c r="D144" i="68" a="1"/>
  <c r="D144" i="68" s="1"/>
  <c r="E144" i="68" s="1"/>
  <c r="B144" i="68" a="1"/>
  <c r="B144" i="68" s="1"/>
  <c r="A144" i="68" a="1"/>
  <c r="A144" i="68" s="1"/>
  <c r="K143" i="68" a="1"/>
  <c r="K143" i="68" s="1"/>
  <c r="L143" i="68" s="1"/>
  <c r="J143" i="68" a="1"/>
  <c r="J143" i="68" s="1"/>
  <c r="F143" i="68" a="1"/>
  <c r="F143" i="68" s="1"/>
  <c r="D143" i="68" a="1"/>
  <c r="D143" i="68" s="1"/>
  <c r="E143" i="68" s="1"/>
  <c r="B143" i="68" a="1"/>
  <c r="B143" i="68" s="1"/>
  <c r="A143" i="68" a="1"/>
  <c r="A143" i="68" s="1"/>
  <c r="K142" i="68" a="1"/>
  <c r="K142" i="68" s="1"/>
  <c r="L142" i="68" s="1"/>
  <c r="J142" i="68" a="1"/>
  <c r="J142" i="68" s="1"/>
  <c r="F142" i="68" a="1"/>
  <c r="F142" i="68" s="1"/>
  <c r="D142" i="68" a="1"/>
  <c r="D142" i="68" s="1"/>
  <c r="E142" i="68" s="1"/>
  <c r="B142" i="68" a="1"/>
  <c r="B142" i="68" s="1"/>
  <c r="A142" i="68" a="1"/>
  <c r="A142" i="68" s="1"/>
  <c r="K141" i="68" a="1"/>
  <c r="K141" i="68" s="1"/>
  <c r="L141" i="68" s="1"/>
  <c r="J141" i="68" a="1"/>
  <c r="J141" i="68" s="1"/>
  <c r="F141" i="68" a="1"/>
  <c r="F141" i="68" s="1"/>
  <c r="D141" i="68" a="1"/>
  <c r="D141" i="68" s="1"/>
  <c r="E141" i="68" s="1"/>
  <c r="B141" i="68" a="1"/>
  <c r="B141" i="68" s="1"/>
  <c r="A141" i="68" a="1"/>
  <c r="A141" i="68" s="1"/>
  <c r="K140" i="68" a="1"/>
  <c r="K140" i="68" s="1"/>
  <c r="L140" i="68" s="1"/>
  <c r="J140" i="68" a="1"/>
  <c r="J140" i="68" s="1"/>
  <c r="F140" i="68" a="1"/>
  <c r="F140" i="68" s="1"/>
  <c r="D140" i="68" a="1"/>
  <c r="D140" i="68" s="1"/>
  <c r="E140" i="68" s="1"/>
  <c r="B140" i="68" a="1"/>
  <c r="B140" i="68" s="1"/>
  <c r="A140" i="68" a="1"/>
  <c r="A140" i="68" s="1"/>
  <c r="K139" i="68" a="1"/>
  <c r="K139" i="68" s="1"/>
  <c r="L139" i="68" s="1"/>
  <c r="J139" i="68" a="1"/>
  <c r="J139" i="68" s="1"/>
  <c r="F139" i="68" a="1"/>
  <c r="F139" i="68" s="1"/>
  <c r="D139" i="68" a="1"/>
  <c r="D139" i="68" s="1"/>
  <c r="E139" i="68" s="1"/>
  <c r="B139" i="68" a="1"/>
  <c r="B139" i="68" s="1"/>
  <c r="A139" i="68" a="1"/>
  <c r="A139" i="68" s="1"/>
  <c r="K138" i="68" a="1"/>
  <c r="K138" i="68" s="1"/>
  <c r="L138" i="68" s="1"/>
  <c r="J138" i="68" a="1"/>
  <c r="J138" i="68" s="1"/>
  <c r="F138" i="68" a="1"/>
  <c r="F138" i="68" s="1"/>
  <c r="D138" i="68" a="1"/>
  <c r="D138" i="68" s="1"/>
  <c r="E138" i="68" s="1"/>
  <c r="B138" i="68" a="1"/>
  <c r="B138" i="68" s="1"/>
  <c r="A138" i="68" a="1"/>
  <c r="A138" i="68" s="1"/>
  <c r="K137" i="68" a="1"/>
  <c r="K137" i="68" s="1"/>
  <c r="L137" i="68" s="1"/>
  <c r="J137" i="68" a="1"/>
  <c r="J137" i="68" s="1"/>
  <c r="F137" i="68" a="1"/>
  <c r="F137" i="68" s="1"/>
  <c r="D137" i="68" a="1"/>
  <c r="D137" i="68" s="1"/>
  <c r="E137" i="68" s="1"/>
  <c r="B137" i="68" a="1"/>
  <c r="B137" i="68" s="1"/>
  <c r="A137" i="68" a="1"/>
  <c r="A137" i="68" s="1"/>
  <c r="K136" i="68" a="1"/>
  <c r="K136" i="68" s="1"/>
  <c r="L136" i="68" s="1"/>
  <c r="J136" i="68" a="1"/>
  <c r="J136" i="68" s="1"/>
  <c r="F136" i="68" a="1"/>
  <c r="F136" i="68" s="1"/>
  <c r="D136" i="68" a="1"/>
  <c r="D136" i="68" s="1"/>
  <c r="E136" i="68" s="1"/>
  <c r="B136" i="68" a="1"/>
  <c r="B136" i="68" s="1"/>
  <c r="A136" i="68" a="1"/>
  <c r="A136" i="68" s="1"/>
  <c r="K135" i="68" a="1"/>
  <c r="K135" i="68" s="1"/>
  <c r="L135" i="68" s="1"/>
  <c r="J135" i="68" a="1"/>
  <c r="J135" i="68" s="1"/>
  <c r="F135" i="68" a="1"/>
  <c r="F135" i="68" s="1"/>
  <c r="D135" i="68" a="1"/>
  <c r="D135" i="68" s="1"/>
  <c r="E135" i="68" s="1"/>
  <c r="B135" i="68" a="1"/>
  <c r="B135" i="68" s="1"/>
  <c r="A135" i="68" a="1"/>
  <c r="A135" i="68" s="1"/>
  <c r="K134" i="68" a="1"/>
  <c r="K134" i="68" s="1"/>
  <c r="L134" i="68" s="1"/>
  <c r="J134" i="68" a="1"/>
  <c r="J134" i="68" s="1"/>
  <c r="F134" i="68" a="1"/>
  <c r="F134" i="68" s="1"/>
  <c r="D134" i="68" a="1"/>
  <c r="D134" i="68" s="1"/>
  <c r="E134" i="68" s="1"/>
  <c r="B134" i="68" a="1"/>
  <c r="B134" i="68" s="1"/>
  <c r="A134" i="68" a="1"/>
  <c r="A134" i="68" s="1"/>
  <c r="K133" i="68" a="1"/>
  <c r="K133" i="68" s="1"/>
  <c r="L133" i="68" s="1"/>
  <c r="J133" i="68" a="1"/>
  <c r="J133" i="68" s="1"/>
  <c r="F133" i="68" a="1"/>
  <c r="F133" i="68" s="1"/>
  <c r="D133" i="68" a="1"/>
  <c r="D133" i="68" s="1"/>
  <c r="E133" i="68" s="1"/>
  <c r="B133" i="68" a="1"/>
  <c r="B133" i="68" s="1"/>
  <c r="A133" i="68" a="1"/>
  <c r="A133" i="68" s="1"/>
  <c r="K132" i="68" a="1"/>
  <c r="K132" i="68" s="1"/>
  <c r="L132" i="68" s="1"/>
  <c r="J132" i="68" a="1"/>
  <c r="J132" i="68" s="1"/>
  <c r="F132" i="68" a="1"/>
  <c r="F132" i="68" s="1"/>
  <c r="D132" i="68" a="1"/>
  <c r="D132" i="68" s="1"/>
  <c r="E132" i="68" s="1"/>
  <c r="B132" i="68" a="1"/>
  <c r="B132" i="68" s="1"/>
  <c r="A132" i="68" a="1"/>
  <c r="A132" i="68" s="1"/>
  <c r="K131" i="68" a="1"/>
  <c r="K131" i="68" s="1"/>
  <c r="L131" i="68" s="1"/>
  <c r="J131" i="68" a="1"/>
  <c r="J131" i="68" s="1"/>
  <c r="F131" i="68" a="1"/>
  <c r="F131" i="68" s="1"/>
  <c r="D131" i="68" a="1"/>
  <c r="D131" i="68" s="1"/>
  <c r="E131" i="68" s="1"/>
  <c r="B131" i="68" a="1"/>
  <c r="B131" i="68" s="1"/>
  <c r="A131" i="68" a="1"/>
  <c r="A131" i="68" s="1"/>
  <c r="K130" i="68" a="1"/>
  <c r="K130" i="68" s="1"/>
  <c r="L130" i="68" s="1"/>
  <c r="J130" i="68" a="1"/>
  <c r="J130" i="68" s="1"/>
  <c r="F130" i="68" a="1"/>
  <c r="F130" i="68" s="1"/>
  <c r="D130" i="68" a="1"/>
  <c r="D130" i="68" s="1"/>
  <c r="E130" i="68" s="1"/>
  <c r="B130" i="68" a="1"/>
  <c r="B130" i="68" s="1"/>
  <c r="A130" i="68" a="1"/>
  <c r="A130" i="68" s="1"/>
  <c r="K129" i="68" a="1"/>
  <c r="K129" i="68" s="1"/>
  <c r="L129" i="68" s="1"/>
  <c r="J129" i="68" a="1"/>
  <c r="J129" i="68" s="1"/>
  <c r="F129" i="68" a="1"/>
  <c r="F129" i="68" s="1"/>
  <c r="D129" i="68" a="1"/>
  <c r="D129" i="68" s="1"/>
  <c r="E129" i="68" s="1"/>
  <c r="B129" i="68" a="1"/>
  <c r="B129" i="68" s="1"/>
  <c r="A129" i="68" a="1"/>
  <c r="A129" i="68" s="1"/>
  <c r="K128" i="68" a="1"/>
  <c r="K128" i="68" s="1"/>
  <c r="L128" i="68" s="1"/>
  <c r="J128" i="68" a="1"/>
  <c r="J128" i="68" s="1"/>
  <c r="F128" i="68" a="1"/>
  <c r="F128" i="68" s="1"/>
  <c r="D128" i="68" a="1"/>
  <c r="D128" i="68" s="1"/>
  <c r="E128" i="68" s="1"/>
  <c r="B128" i="68" a="1"/>
  <c r="B128" i="68" s="1"/>
  <c r="A128" i="68" a="1"/>
  <c r="A128" i="68" s="1"/>
  <c r="K127" i="68" a="1"/>
  <c r="K127" i="68" s="1"/>
  <c r="L127" i="68" s="1"/>
  <c r="J127" i="68" a="1"/>
  <c r="J127" i="68" s="1"/>
  <c r="F127" i="68" a="1"/>
  <c r="F127" i="68" s="1"/>
  <c r="D127" i="68" a="1"/>
  <c r="D127" i="68" s="1"/>
  <c r="E127" i="68" s="1"/>
  <c r="B127" i="68" a="1"/>
  <c r="B127" i="68" s="1"/>
  <c r="A127" i="68" a="1"/>
  <c r="A127" i="68" s="1"/>
  <c r="K126" i="68" a="1"/>
  <c r="K126" i="68" s="1"/>
  <c r="L126" i="68" s="1"/>
  <c r="J126" i="68" a="1"/>
  <c r="J126" i="68" s="1"/>
  <c r="F126" i="68" a="1"/>
  <c r="F126" i="68" s="1"/>
  <c r="D126" i="68" a="1"/>
  <c r="D126" i="68" s="1"/>
  <c r="E126" i="68" s="1"/>
  <c r="B126" i="68" a="1"/>
  <c r="B126" i="68" s="1"/>
  <c r="A126" i="68" a="1"/>
  <c r="A126" i="68" s="1"/>
  <c r="K125" i="68" a="1"/>
  <c r="K125" i="68" s="1"/>
  <c r="L125" i="68" s="1"/>
  <c r="J125" i="68" a="1"/>
  <c r="J125" i="68" s="1"/>
  <c r="F125" i="68" a="1"/>
  <c r="F125" i="68" s="1"/>
  <c r="D125" i="68" a="1"/>
  <c r="D125" i="68" s="1"/>
  <c r="E125" i="68" s="1"/>
  <c r="B125" i="68" a="1"/>
  <c r="B125" i="68" s="1"/>
  <c r="A125" i="68" a="1"/>
  <c r="A125" i="68" s="1"/>
  <c r="K124" i="68" a="1"/>
  <c r="K124" i="68" s="1"/>
  <c r="L124" i="68" s="1"/>
  <c r="J124" i="68" a="1"/>
  <c r="J124" i="68" s="1"/>
  <c r="F124" i="68" a="1"/>
  <c r="F124" i="68" s="1"/>
  <c r="D124" i="68" a="1"/>
  <c r="D124" i="68" s="1"/>
  <c r="E124" i="68" s="1"/>
  <c r="B124" i="68" a="1"/>
  <c r="B124" i="68" s="1"/>
  <c r="A124" i="68" a="1"/>
  <c r="A124" i="68" s="1"/>
  <c r="K123" i="68" a="1"/>
  <c r="K123" i="68" s="1"/>
  <c r="L123" i="68" s="1"/>
  <c r="J123" i="68" a="1"/>
  <c r="J123" i="68" s="1"/>
  <c r="F123" i="68" a="1"/>
  <c r="F123" i="68" s="1"/>
  <c r="D123" i="68" a="1"/>
  <c r="D123" i="68" s="1"/>
  <c r="E123" i="68" s="1"/>
  <c r="B123" i="68" a="1"/>
  <c r="B123" i="68" s="1"/>
  <c r="A123" i="68" a="1"/>
  <c r="A123" i="68" s="1"/>
  <c r="K122" i="68" a="1"/>
  <c r="K122" i="68" s="1"/>
  <c r="L122" i="68" s="1"/>
  <c r="J122" i="68" a="1"/>
  <c r="J122" i="68" s="1"/>
  <c r="F122" i="68" a="1"/>
  <c r="F122" i="68" s="1"/>
  <c r="D122" i="68" a="1"/>
  <c r="D122" i="68" s="1"/>
  <c r="E122" i="68" s="1"/>
  <c r="B122" i="68" a="1"/>
  <c r="B122" i="68" s="1"/>
  <c r="A122" i="68" a="1"/>
  <c r="A122" i="68" s="1"/>
  <c r="K121" i="68" a="1"/>
  <c r="K121" i="68" s="1"/>
  <c r="L121" i="68" s="1"/>
  <c r="J121" i="68" a="1"/>
  <c r="J121" i="68" s="1"/>
  <c r="F121" i="68" a="1"/>
  <c r="F121" i="68" s="1"/>
  <c r="D121" i="68" a="1"/>
  <c r="D121" i="68" s="1"/>
  <c r="E121" i="68" s="1"/>
  <c r="B121" i="68" a="1"/>
  <c r="B121" i="68" s="1"/>
  <c r="A121" i="68" a="1"/>
  <c r="A121" i="68" s="1"/>
  <c r="K120" i="68" a="1"/>
  <c r="K120" i="68" s="1"/>
  <c r="L120" i="68" s="1"/>
  <c r="J120" i="68" a="1"/>
  <c r="J120" i="68" s="1"/>
  <c r="F120" i="68" a="1"/>
  <c r="F120" i="68" s="1"/>
  <c r="D120" i="68" a="1"/>
  <c r="D120" i="68" s="1"/>
  <c r="E120" i="68" s="1"/>
  <c r="B120" i="68" a="1"/>
  <c r="B120" i="68" s="1"/>
  <c r="A120" i="68" a="1"/>
  <c r="A120" i="68" s="1"/>
  <c r="K119" i="68" a="1"/>
  <c r="K119" i="68" s="1"/>
  <c r="L119" i="68" s="1"/>
  <c r="J119" i="68" a="1"/>
  <c r="J119" i="68" s="1"/>
  <c r="F119" i="68" a="1"/>
  <c r="F119" i="68" s="1"/>
  <c r="D119" i="68" a="1"/>
  <c r="D119" i="68" s="1"/>
  <c r="E119" i="68" s="1"/>
  <c r="B119" i="68" a="1"/>
  <c r="B119" i="68" s="1"/>
  <c r="A119" i="68" a="1"/>
  <c r="A119" i="68" s="1"/>
  <c r="K118" i="68" a="1"/>
  <c r="K118" i="68" s="1"/>
  <c r="L118" i="68" s="1"/>
  <c r="J118" i="68" a="1"/>
  <c r="J118" i="68" s="1"/>
  <c r="F118" i="68" a="1"/>
  <c r="F118" i="68" s="1"/>
  <c r="D118" i="68" a="1"/>
  <c r="D118" i="68" s="1"/>
  <c r="E118" i="68" s="1"/>
  <c r="B118" i="68" a="1"/>
  <c r="B118" i="68" s="1"/>
  <c r="A118" i="68" a="1"/>
  <c r="A118" i="68" s="1"/>
  <c r="K117" i="68" a="1"/>
  <c r="K117" i="68" s="1"/>
  <c r="L117" i="68" s="1"/>
  <c r="J117" i="68" a="1"/>
  <c r="J117" i="68" s="1"/>
  <c r="F117" i="68" a="1"/>
  <c r="F117" i="68" s="1"/>
  <c r="D117" i="68" a="1"/>
  <c r="D117" i="68" s="1"/>
  <c r="E117" i="68" s="1"/>
  <c r="B117" i="68" a="1"/>
  <c r="B117" i="68" s="1"/>
  <c r="A117" i="68" a="1"/>
  <c r="A117" i="68" s="1"/>
  <c r="K116" i="68" a="1"/>
  <c r="K116" i="68" s="1"/>
  <c r="L116" i="68" s="1"/>
  <c r="J116" i="68" a="1"/>
  <c r="J116" i="68" s="1"/>
  <c r="F116" i="68" a="1"/>
  <c r="F116" i="68" s="1"/>
  <c r="D116" i="68" a="1"/>
  <c r="D116" i="68" s="1"/>
  <c r="E116" i="68" s="1"/>
  <c r="B116" i="68" a="1"/>
  <c r="B116" i="68" s="1"/>
  <c r="A116" i="68" a="1"/>
  <c r="A116" i="68" s="1"/>
  <c r="K115" i="68" a="1"/>
  <c r="K115" i="68" s="1"/>
  <c r="L115" i="68" s="1"/>
  <c r="J115" i="68" a="1"/>
  <c r="J115" i="68" s="1"/>
  <c r="F115" i="68" a="1"/>
  <c r="F115" i="68" s="1"/>
  <c r="D115" i="68" a="1"/>
  <c r="D115" i="68" s="1"/>
  <c r="E115" i="68" s="1"/>
  <c r="B115" i="68" a="1"/>
  <c r="B115" i="68" s="1"/>
  <c r="A115" i="68" a="1"/>
  <c r="A115" i="68" s="1"/>
  <c r="K114" i="68" a="1"/>
  <c r="K114" i="68" s="1"/>
  <c r="L114" i="68" s="1"/>
  <c r="J114" i="68" a="1"/>
  <c r="J114" i="68" s="1"/>
  <c r="F114" i="68" a="1"/>
  <c r="F114" i="68" s="1"/>
  <c r="D114" i="68" a="1"/>
  <c r="D114" i="68" s="1"/>
  <c r="E114" i="68" s="1"/>
  <c r="B114" i="68" a="1"/>
  <c r="B114" i="68" s="1"/>
  <c r="A114" i="68" a="1"/>
  <c r="A114" i="68" s="1"/>
  <c r="K113" i="68" a="1"/>
  <c r="K113" i="68" s="1"/>
  <c r="L113" i="68" s="1"/>
  <c r="J113" i="68" a="1"/>
  <c r="J113" i="68" s="1"/>
  <c r="F113" i="68" a="1"/>
  <c r="F113" i="68" s="1"/>
  <c r="D113" i="68" a="1"/>
  <c r="D113" i="68" s="1"/>
  <c r="E113" i="68" s="1"/>
  <c r="B113" i="68" a="1"/>
  <c r="B113" i="68" s="1"/>
  <c r="A113" i="68" a="1"/>
  <c r="A113" i="68" s="1"/>
  <c r="K112" i="68" a="1"/>
  <c r="K112" i="68" s="1"/>
  <c r="L112" i="68" s="1"/>
  <c r="J112" i="68" a="1"/>
  <c r="J112" i="68" s="1"/>
  <c r="F112" i="68" a="1"/>
  <c r="F112" i="68" s="1"/>
  <c r="D112" i="68" a="1"/>
  <c r="D112" i="68" s="1"/>
  <c r="E112" i="68" s="1"/>
  <c r="B112" i="68" a="1"/>
  <c r="B112" i="68" s="1"/>
  <c r="A112" i="68" a="1"/>
  <c r="A112" i="68" s="1"/>
  <c r="K111" i="68" a="1"/>
  <c r="K111" i="68" s="1"/>
  <c r="L111" i="68" s="1"/>
  <c r="J111" i="68" a="1"/>
  <c r="J111" i="68" s="1"/>
  <c r="F111" i="68" a="1"/>
  <c r="F111" i="68" s="1"/>
  <c r="D111" i="68" a="1"/>
  <c r="D111" i="68" s="1"/>
  <c r="E111" i="68" s="1"/>
  <c r="B111" i="68" a="1"/>
  <c r="B111" i="68" s="1"/>
  <c r="A111" i="68" a="1"/>
  <c r="A111" i="68" s="1"/>
  <c r="K110" i="68" a="1"/>
  <c r="K110" i="68" s="1"/>
  <c r="L110" i="68" s="1"/>
  <c r="J110" i="68" a="1"/>
  <c r="J110" i="68" s="1"/>
  <c r="F110" i="68" a="1"/>
  <c r="F110" i="68" s="1"/>
  <c r="D110" i="68" a="1"/>
  <c r="D110" i="68" s="1"/>
  <c r="E110" i="68" s="1"/>
  <c r="B110" i="68" a="1"/>
  <c r="B110" i="68" s="1"/>
  <c r="A110" i="68" a="1"/>
  <c r="A110" i="68" s="1"/>
  <c r="K109" i="68" a="1"/>
  <c r="K109" i="68" s="1"/>
  <c r="L109" i="68" s="1"/>
  <c r="J109" i="68" a="1"/>
  <c r="J109" i="68" s="1"/>
  <c r="F109" i="68" a="1"/>
  <c r="F109" i="68" s="1"/>
  <c r="D109" i="68" a="1"/>
  <c r="D109" i="68" s="1"/>
  <c r="E109" i="68" s="1"/>
  <c r="B109" i="68" a="1"/>
  <c r="B109" i="68" s="1"/>
  <c r="A109" i="68" a="1"/>
  <c r="A109" i="68" s="1"/>
  <c r="K108" i="68" a="1"/>
  <c r="K108" i="68" s="1"/>
  <c r="L108" i="68" s="1"/>
  <c r="J108" i="68" a="1"/>
  <c r="J108" i="68" s="1"/>
  <c r="F108" i="68" a="1"/>
  <c r="F108" i="68" s="1"/>
  <c r="D108" i="68" a="1"/>
  <c r="D108" i="68" s="1"/>
  <c r="E108" i="68" s="1"/>
  <c r="B108" i="68" a="1"/>
  <c r="B108" i="68" s="1"/>
  <c r="A108" i="68" a="1"/>
  <c r="A108" i="68" s="1"/>
  <c r="K107" i="68" a="1"/>
  <c r="K107" i="68" s="1"/>
  <c r="L107" i="68" s="1"/>
  <c r="J107" i="68" a="1"/>
  <c r="J107" i="68" s="1"/>
  <c r="F107" i="68" a="1"/>
  <c r="F107" i="68" s="1"/>
  <c r="D107" i="68" a="1"/>
  <c r="D107" i="68" s="1"/>
  <c r="E107" i="68" s="1"/>
  <c r="B107" i="68" a="1"/>
  <c r="B107" i="68" s="1"/>
  <c r="A107" i="68" a="1"/>
  <c r="A107" i="68" s="1"/>
  <c r="K106" i="68" a="1"/>
  <c r="K106" i="68" s="1"/>
  <c r="L106" i="68" s="1"/>
  <c r="J106" i="68" a="1"/>
  <c r="J106" i="68" s="1"/>
  <c r="F106" i="68" a="1"/>
  <c r="F106" i="68" s="1"/>
  <c r="D106" i="68" a="1"/>
  <c r="D106" i="68" s="1"/>
  <c r="E106" i="68" s="1"/>
  <c r="B106" i="68" a="1"/>
  <c r="B106" i="68" s="1"/>
  <c r="A106" i="68" a="1"/>
  <c r="A106" i="68" s="1"/>
  <c r="K105" i="68" a="1"/>
  <c r="K105" i="68" s="1"/>
  <c r="L105" i="68" s="1"/>
  <c r="J105" i="68" a="1"/>
  <c r="J105" i="68" s="1"/>
  <c r="F105" i="68" a="1"/>
  <c r="F105" i="68" s="1"/>
  <c r="D105" i="68" a="1"/>
  <c r="D105" i="68" s="1"/>
  <c r="E105" i="68" s="1"/>
  <c r="B105" i="68" a="1"/>
  <c r="B105" i="68" s="1"/>
  <c r="A105" i="68" a="1"/>
  <c r="A105" i="68" s="1"/>
  <c r="K104" i="68" a="1"/>
  <c r="K104" i="68" s="1"/>
  <c r="L104" i="68" s="1"/>
  <c r="J104" i="68" a="1"/>
  <c r="J104" i="68" s="1"/>
  <c r="F104" i="68" a="1"/>
  <c r="F104" i="68" s="1"/>
  <c r="D104" i="68" a="1"/>
  <c r="D104" i="68" s="1"/>
  <c r="E104" i="68" s="1"/>
  <c r="B104" i="68" a="1"/>
  <c r="B104" i="68" s="1"/>
  <c r="A104" i="68" a="1"/>
  <c r="A104" i="68" s="1"/>
  <c r="K103" i="68" a="1"/>
  <c r="K103" i="68" s="1"/>
  <c r="L103" i="68" s="1"/>
  <c r="J103" i="68" a="1"/>
  <c r="J103" i="68" s="1"/>
  <c r="F103" i="68" a="1"/>
  <c r="F103" i="68" s="1"/>
  <c r="D103" i="68" a="1"/>
  <c r="D103" i="68" s="1"/>
  <c r="E103" i="68" s="1"/>
  <c r="B103" i="68" a="1"/>
  <c r="B103" i="68" s="1"/>
  <c r="A103" i="68" a="1"/>
  <c r="A103" i="68" s="1"/>
  <c r="K102" i="68" a="1"/>
  <c r="K102" i="68" s="1"/>
  <c r="L102" i="68" s="1"/>
  <c r="J102" i="68" a="1"/>
  <c r="J102" i="68" s="1"/>
  <c r="F102" i="68" a="1"/>
  <c r="F102" i="68" s="1"/>
  <c r="D102" i="68" a="1"/>
  <c r="D102" i="68" s="1"/>
  <c r="E102" i="68" s="1"/>
  <c r="B102" i="68" a="1"/>
  <c r="B102" i="68" s="1"/>
  <c r="A102" i="68" a="1"/>
  <c r="A102" i="68" s="1"/>
  <c r="K101" i="68" a="1"/>
  <c r="K101" i="68" s="1"/>
  <c r="L101" i="68" s="1"/>
  <c r="J101" i="68" a="1"/>
  <c r="J101" i="68" s="1"/>
  <c r="F101" i="68" a="1"/>
  <c r="F101" i="68" s="1"/>
  <c r="D101" i="68" a="1"/>
  <c r="D101" i="68" s="1"/>
  <c r="E101" i="68" s="1"/>
  <c r="B101" i="68" a="1"/>
  <c r="B101" i="68" s="1"/>
  <c r="A101" i="68" a="1"/>
  <c r="A101" i="68" s="1"/>
  <c r="K100" i="68" a="1"/>
  <c r="K100" i="68" s="1"/>
  <c r="L100" i="68" s="1"/>
  <c r="J100" i="68" a="1"/>
  <c r="J100" i="68" s="1"/>
  <c r="F100" i="68" a="1"/>
  <c r="F100" i="68" s="1"/>
  <c r="D100" i="68" a="1"/>
  <c r="D100" i="68" s="1"/>
  <c r="E100" i="68" s="1"/>
  <c r="B100" i="68" a="1"/>
  <c r="B100" i="68" s="1"/>
  <c r="A100" i="68" a="1"/>
  <c r="A100" i="68" s="1"/>
  <c r="K99" i="68" a="1"/>
  <c r="K99" i="68" s="1"/>
  <c r="L99" i="68" s="1"/>
  <c r="J99" i="68" a="1"/>
  <c r="J99" i="68" s="1"/>
  <c r="F99" i="68" a="1"/>
  <c r="F99" i="68" s="1"/>
  <c r="D99" i="68" a="1"/>
  <c r="D99" i="68" s="1"/>
  <c r="E99" i="68" s="1"/>
  <c r="B99" i="68" a="1"/>
  <c r="B99" i="68" s="1"/>
  <c r="A99" i="68" a="1"/>
  <c r="A99" i="68" s="1"/>
  <c r="K98" i="68" a="1"/>
  <c r="K98" i="68" s="1"/>
  <c r="L98" i="68" s="1"/>
  <c r="J98" i="68" a="1"/>
  <c r="J98" i="68" s="1"/>
  <c r="F98" i="68" a="1"/>
  <c r="F98" i="68" s="1"/>
  <c r="D98" i="68" a="1"/>
  <c r="D98" i="68" s="1"/>
  <c r="E98" i="68" s="1"/>
  <c r="B98" i="68" a="1"/>
  <c r="B98" i="68" s="1"/>
  <c r="A98" i="68" a="1"/>
  <c r="A98" i="68" s="1"/>
  <c r="K97" i="68" a="1"/>
  <c r="K97" i="68" s="1"/>
  <c r="L97" i="68" s="1"/>
  <c r="J97" i="68" a="1"/>
  <c r="J97" i="68" s="1"/>
  <c r="F97" i="68" a="1"/>
  <c r="F97" i="68" s="1"/>
  <c r="D97" i="68" a="1"/>
  <c r="D97" i="68" s="1"/>
  <c r="E97" i="68" s="1"/>
  <c r="B97" i="68" a="1"/>
  <c r="B97" i="68" s="1"/>
  <c r="A97" i="68" a="1"/>
  <c r="A97" i="68" s="1"/>
  <c r="K96" i="68" a="1"/>
  <c r="K96" i="68" s="1"/>
  <c r="L96" i="68" s="1"/>
  <c r="J96" i="68" a="1"/>
  <c r="J96" i="68" s="1"/>
  <c r="F96" i="68" a="1"/>
  <c r="F96" i="68" s="1"/>
  <c r="D96" i="68" a="1"/>
  <c r="D96" i="68" s="1"/>
  <c r="E96" i="68" s="1"/>
  <c r="B96" i="68" a="1"/>
  <c r="B96" i="68" s="1"/>
  <c r="A96" i="68" a="1"/>
  <c r="A96" i="68" s="1"/>
  <c r="K95" i="68" a="1"/>
  <c r="K95" i="68" s="1"/>
  <c r="L95" i="68" s="1"/>
  <c r="J95" i="68" a="1"/>
  <c r="J95" i="68" s="1"/>
  <c r="F95" i="68" a="1"/>
  <c r="F95" i="68" s="1"/>
  <c r="D95" i="68" a="1"/>
  <c r="D95" i="68" s="1"/>
  <c r="E95" i="68" s="1"/>
  <c r="B95" i="68" a="1"/>
  <c r="B95" i="68" s="1"/>
  <c r="A95" i="68" a="1"/>
  <c r="A95" i="68" s="1"/>
  <c r="K94" i="68" a="1"/>
  <c r="K94" i="68" s="1"/>
  <c r="L94" i="68" s="1"/>
  <c r="J94" i="68" a="1"/>
  <c r="J94" i="68" s="1"/>
  <c r="F94" i="68" a="1"/>
  <c r="F94" i="68" s="1"/>
  <c r="D94" i="68" a="1"/>
  <c r="D94" i="68" s="1"/>
  <c r="E94" i="68" s="1"/>
  <c r="B94" i="68" a="1"/>
  <c r="B94" i="68" s="1"/>
  <c r="A94" i="68" a="1"/>
  <c r="A94" i="68" s="1"/>
  <c r="K93" i="68" a="1"/>
  <c r="K93" i="68" s="1"/>
  <c r="L93" i="68" s="1"/>
  <c r="J93" i="68" a="1"/>
  <c r="J93" i="68" s="1"/>
  <c r="F93" i="68" a="1"/>
  <c r="F93" i="68" s="1"/>
  <c r="D93" i="68" a="1"/>
  <c r="D93" i="68" s="1"/>
  <c r="E93" i="68" s="1"/>
  <c r="B93" i="68" a="1"/>
  <c r="B93" i="68" s="1"/>
  <c r="A93" i="68" a="1"/>
  <c r="A93" i="68" s="1"/>
  <c r="K92" i="68" a="1"/>
  <c r="K92" i="68" s="1"/>
  <c r="L92" i="68" s="1"/>
  <c r="J92" i="68" a="1"/>
  <c r="J92" i="68" s="1"/>
  <c r="F92" i="68" a="1"/>
  <c r="F92" i="68" s="1"/>
  <c r="D92" i="68" a="1"/>
  <c r="D92" i="68" s="1"/>
  <c r="E92" i="68" s="1"/>
  <c r="B92" i="68" a="1"/>
  <c r="B92" i="68" s="1"/>
  <c r="A92" i="68" a="1"/>
  <c r="A92" i="68" s="1"/>
  <c r="K91" i="68" a="1"/>
  <c r="K91" i="68" s="1"/>
  <c r="L91" i="68" s="1"/>
  <c r="J91" i="68" a="1"/>
  <c r="J91" i="68" s="1"/>
  <c r="F91" i="68" a="1"/>
  <c r="F91" i="68" s="1"/>
  <c r="D91" i="68" a="1"/>
  <c r="D91" i="68" s="1"/>
  <c r="E91" i="68" s="1"/>
  <c r="B91" i="68" a="1"/>
  <c r="B91" i="68" s="1"/>
  <c r="A91" i="68" a="1"/>
  <c r="A91" i="68" s="1"/>
  <c r="K90" i="68" a="1"/>
  <c r="K90" i="68" s="1"/>
  <c r="L90" i="68" s="1"/>
  <c r="J90" i="68" a="1"/>
  <c r="J90" i="68" s="1"/>
  <c r="F90" i="68" a="1"/>
  <c r="F90" i="68" s="1"/>
  <c r="D90" i="68" a="1"/>
  <c r="D90" i="68" s="1"/>
  <c r="E90" i="68" s="1"/>
  <c r="B90" i="68" a="1"/>
  <c r="B90" i="68" s="1"/>
  <c r="A90" i="68" a="1"/>
  <c r="A90" i="68" s="1"/>
  <c r="K89" i="68" a="1"/>
  <c r="K89" i="68" s="1"/>
  <c r="L89" i="68" s="1"/>
  <c r="J89" i="68" a="1"/>
  <c r="J89" i="68" s="1"/>
  <c r="F89" i="68" a="1"/>
  <c r="F89" i="68" s="1"/>
  <c r="D89" i="68" a="1"/>
  <c r="D89" i="68" s="1"/>
  <c r="E89" i="68" s="1"/>
  <c r="B89" i="68" a="1"/>
  <c r="B89" i="68" s="1"/>
  <c r="A89" i="68" a="1"/>
  <c r="A89" i="68" s="1"/>
  <c r="K88" i="68" a="1"/>
  <c r="K88" i="68" s="1"/>
  <c r="L88" i="68" s="1"/>
  <c r="J88" i="68" a="1"/>
  <c r="J88" i="68" s="1"/>
  <c r="F88" i="68" a="1"/>
  <c r="F88" i="68" s="1"/>
  <c r="D88" i="68" a="1"/>
  <c r="D88" i="68" s="1"/>
  <c r="E88" i="68" s="1"/>
  <c r="B88" i="68" a="1"/>
  <c r="B88" i="68" s="1"/>
  <c r="A88" i="68" a="1"/>
  <c r="A88" i="68" s="1"/>
  <c r="K87" i="68" a="1"/>
  <c r="K87" i="68" s="1"/>
  <c r="L87" i="68" s="1"/>
  <c r="J87" i="68" a="1"/>
  <c r="J87" i="68" s="1"/>
  <c r="F87" i="68" a="1"/>
  <c r="F87" i="68" s="1"/>
  <c r="D87" i="68" a="1"/>
  <c r="D87" i="68" s="1"/>
  <c r="E87" i="68" s="1"/>
  <c r="B87" i="68" a="1"/>
  <c r="B87" i="68" s="1"/>
  <c r="A87" i="68" a="1"/>
  <c r="A87" i="68" s="1"/>
  <c r="K86" i="68" a="1"/>
  <c r="K86" i="68" s="1"/>
  <c r="L86" i="68" s="1"/>
  <c r="J86" i="68" a="1"/>
  <c r="J86" i="68" s="1"/>
  <c r="F86" i="68" a="1"/>
  <c r="F86" i="68" s="1"/>
  <c r="D86" i="68" a="1"/>
  <c r="D86" i="68" s="1"/>
  <c r="E86" i="68" s="1"/>
  <c r="B86" i="68" a="1"/>
  <c r="B86" i="68" s="1"/>
  <c r="A86" i="68" a="1"/>
  <c r="A86" i="68" s="1"/>
  <c r="K85" i="68" a="1"/>
  <c r="K85" i="68" s="1"/>
  <c r="L85" i="68" s="1"/>
  <c r="J85" i="68" a="1"/>
  <c r="J85" i="68" s="1"/>
  <c r="F85" i="68" a="1"/>
  <c r="F85" i="68" s="1"/>
  <c r="D85" i="68" a="1"/>
  <c r="D85" i="68" s="1"/>
  <c r="E85" i="68" s="1"/>
  <c r="B85" i="68" a="1"/>
  <c r="B85" i="68" s="1"/>
  <c r="A85" i="68" a="1"/>
  <c r="A85" i="68" s="1"/>
  <c r="K84" i="68" a="1"/>
  <c r="K84" i="68" s="1"/>
  <c r="L84" i="68" s="1"/>
  <c r="J84" i="68" a="1"/>
  <c r="J84" i="68" s="1"/>
  <c r="F84" i="68" a="1"/>
  <c r="F84" i="68" s="1"/>
  <c r="D84" i="68" a="1"/>
  <c r="D84" i="68" s="1"/>
  <c r="E84" i="68" s="1"/>
  <c r="B84" i="68" a="1"/>
  <c r="B84" i="68" s="1"/>
  <c r="A84" i="68" a="1"/>
  <c r="A84" i="68" s="1"/>
  <c r="K83" i="68" a="1"/>
  <c r="K83" i="68" s="1"/>
  <c r="L83" i="68" s="1"/>
  <c r="J83" i="68" a="1"/>
  <c r="J83" i="68" s="1"/>
  <c r="F83" i="68" a="1"/>
  <c r="F83" i="68" s="1"/>
  <c r="D83" i="68" a="1"/>
  <c r="D83" i="68" s="1"/>
  <c r="E83" i="68" s="1"/>
  <c r="B83" i="68" a="1"/>
  <c r="B83" i="68" s="1"/>
  <c r="A83" i="68" a="1"/>
  <c r="A83" i="68" s="1"/>
  <c r="K82" i="68" a="1"/>
  <c r="K82" i="68" s="1"/>
  <c r="L82" i="68" s="1"/>
  <c r="J82" i="68" a="1"/>
  <c r="J82" i="68" s="1"/>
  <c r="F82" i="68" a="1"/>
  <c r="F82" i="68" s="1"/>
  <c r="D82" i="68" a="1"/>
  <c r="D82" i="68" s="1"/>
  <c r="E82" i="68" s="1"/>
  <c r="B82" i="68" a="1"/>
  <c r="B82" i="68" s="1"/>
  <c r="A82" i="68" a="1"/>
  <c r="A82" i="68" s="1"/>
  <c r="K81" i="68" a="1"/>
  <c r="K81" i="68" s="1"/>
  <c r="L81" i="68" s="1"/>
  <c r="J81" i="68" a="1"/>
  <c r="J81" i="68" s="1"/>
  <c r="F81" i="68" a="1"/>
  <c r="F81" i="68" s="1"/>
  <c r="D81" i="68" a="1"/>
  <c r="D81" i="68" s="1"/>
  <c r="E81" i="68" s="1"/>
  <c r="B81" i="68" a="1"/>
  <c r="B81" i="68" s="1"/>
  <c r="A81" i="68" a="1"/>
  <c r="A81" i="68" s="1"/>
  <c r="K80" i="68" a="1"/>
  <c r="K80" i="68" s="1"/>
  <c r="L80" i="68" s="1"/>
  <c r="J80" i="68" a="1"/>
  <c r="J80" i="68" s="1"/>
  <c r="F80" i="68" a="1"/>
  <c r="F80" i="68" s="1"/>
  <c r="D80" i="68" a="1"/>
  <c r="D80" i="68" s="1"/>
  <c r="E80" i="68" s="1"/>
  <c r="B80" i="68" a="1"/>
  <c r="B80" i="68" s="1"/>
  <c r="A80" i="68" a="1"/>
  <c r="A80" i="68" s="1"/>
  <c r="K79" i="68" a="1"/>
  <c r="K79" i="68" s="1"/>
  <c r="L79" i="68" s="1"/>
  <c r="J79" i="68" a="1"/>
  <c r="J79" i="68" s="1"/>
  <c r="F79" i="68" a="1"/>
  <c r="F79" i="68" s="1"/>
  <c r="D79" i="68" a="1"/>
  <c r="D79" i="68" s="1"/>
  <c r="E79" i="68" s="1"/>
  <c r="B79" i="68" a="1"/>
  <c r="B79" i="68" s="1"/>
  <c r="A79" i="68" a="1"/>
  <c r="A79" i="68" s="1"/>
  <c r="K78" i="68" a="1"/>
  <c r="K78" i="68" s="1"/>
  <c r="L78" i="68" s="1"/>
  <c r="J78" i="68" a="1"/>
  <c r="J78" i="68" s="1"/>
  <c r="F78" i="68" a="1"/>
  <c r="F78" i="68" s="1"/>
  <c r="D78" i="68" a="1"/>
  <c r="D78" i="68" s="1"/>
  <c r="E78" i="68" s="1"/>
  <c r="B78" i="68" a="1"/>
  <c r="B78" i="68" s="1"/>
  <c r="A78" i="68" a="1"/>
  <c r="A78" i="68" s="1"/>
  <c r="K77" i="68" a="1"/>
  <c r="K77" i="68" s="1"/>
  <c r="L77" i="68" s="1"/>
  <c r="J77" i="68" a="1"/>
  <c r="J77" i="68" s="1"/>
  <c r="F77" i="68" a="1"/>
  <c r="F77" i="68" s="1"/>
  <c r="D77" i="68" a="1"/>
  <c r="D77" i="68" s="1"/>
  <c r="E77" i="68" s="1"/>
  <c r="B77" i="68" a="1"/>
  <c r="B77" i="68" s="1"/>
  <c r="A77" i="68" a="1"/>
  <c r="A77" i="68" s="1"/>
  <c r="K76" i="68" a="1"/>
  <c r="K76" i="68" s="1"/>
  <c r="L76" i="68" s="1"/>
  <c r="J76" i="68" a="1"/>
  <c r="J76" i="68" s="1"/>
  <c r="F76" i="68" a="1"/>
  <c r="F76" i="68" s="1"/>
  <c r="D76" i="68" a="1"/>
  <c r="D76" i="68" s="1"/>
  <c r="E76" i="68" s="1"/>
  <c r="B76" i="68" a="1"/>
  <c r="B76" i="68" s="1"/>
  <c r="A76" i="68" a="1"/>
  <c r="A76" i="68" s="1"/>
  <c r="K75" i="68" a="1"/>
  <c r="K75" i="68" s="1"/>
  <c r="L75" i="68" s="1"/>
  <c r="J75" i="68" a="1"/>
  <c r="J75" i="68" s="1"/>
  <c r="F75" i="68" a="1"/>
  <c r="F75" i="68" s="1"/>
  <c r="D75" i="68" a="1"/>
  <c r="D75" i="68" s="1"/>
  <c r="E75" i="68" s="1"/>
  <c r="B75" i="68" a="1"/>
  <c r="B75" i="68" s="1"/>
  <c r="A75" i="68" a="1"/>
  <c r="A75" i="68" s="1"/>
  <c r="K74" i="68" a="1"/>
  <c r="K74" i="68" s="1"/>
  <c r="L74" i="68" s="1"/>
  <c r="J74" i="68" a="1"/>
  <c r="J74" i="68" s="1"/>
  <c r="F74" i="68" a="1"/>
  <c r="F74" i="68" s="1"/>
  <c r="D74" i="68" a="1"/>
  <c r="D74" i="68" s="1"/>
  <c r="E74" i="68" s="1"/>
  <c r="B74" i="68" a="1"/>
  <c r="B74" i="68" s="1"/>
  <c r="A74" i="68" a="1"/>
  <c r="A74" i="68" s="1"/>
  <c r="K73" i="68" a="1"/>
  <c r="K73" i="68" s="1"/>
  <c r="L73" i="68" s="1"/>
  <c r="J73" i="68" a="1"/>
  <c r="J73" i="68" s="1"/>
  <c r="F73" i="68" a="1"/>
  <c r="F73" i="68" s="1"/>
  <c r="D73" i="68" a="1"/>
  <c r="D73" i="68" s="1"/>
  <c r="E73" i="68" s="1"/>
  <c r="B73" i="68" a="1"/>
  <c r="B73" i="68" s="1"/>
  <c r="A73" i="68" a="1"/>
  <c r="A73" i="68" s="1"/>
  <c r="K72" i="68" a="1"/>
  <c r="K72" i="68" s="1"/>
  <c r="L72" i="68" s="1"/>
  <c r="J72" i="68" a="1"/>
  <c r="J72" i="68" s="1"/>
  <c r="F72" i="68" a="1"/>
  <c r="F72" i="68" s="1"/>
  <c r="D72" i="68" a="1"/>
  <c r="D72" i="68" s="1"/>
  <c r="E72" i="68" s="1"/>
  <c r="B72" i="68" a="1"/>
  <c r="B72" i="68" s="1"/>
  <c r="A72" i="68" a="1"/>
  <c r="A72" i="68" s="1"/>
  <c r="K71" i="68" a="1"/>
  <c r="K71" i="68" s="1"/>
  <c r="L71" i="68" s="1"/>
  <c r="J71" i="68" a="1"/>
  <c r="J71" i="68" s="1"/>
  <c r="F71" i="68" a="1"/>
  <c r="F71" i="68" s="1"/>
  <c r="D71" i="68" a="1"/>
  <c r="D71" i="68" s="1"/>
  <c r="E71" i="68" s="1"/>
  <c r="B71" i="68" a="1"/>
  <c r="B71" i="68" s="1"/>
  <c r="A71" i="68" a="1"/>
  <c r="A71" i="68" s="1"/>
  <c r="K70" i="68" a="1"/>
  <c r="K70" i="68" s="1"/>
  <c r="L70" i="68" s="1"/>
  <c r="J70" i="68" a="1"/>
  <c r="J70" i="68" s="1"/>
  <c r="F70" i="68" a="1"/>
  <c r="F70" i="68" s="1"/>
  <c r="D70" i="68" a="1"/>
  <c r="D70" i="68" s="1"/>
  <c r="E70" i="68" s="1"/>
  <c r="B70" i="68" a="1"/>
  <c r="B70" i="68" s="1"/>
  <c r="A70" i="68" a="1"/>
  <c r="A70" i="68" s="1"/>
  <c r="K69" i="68" a="1"/>
  <c r="K69" i="68" s="1"/>
  <c r="L69" i="68" s="1"/>
  <c r="J69" i="68" a="1"/>
  <c r="J69" i="68" s="1"/>
  <c r="F69" i="68" a="1"/>
  <c r="F69" i="68" s="1"/>
  <c r="D69" i="68" a="1"/>
  <c r="D69" i="68" s="1"/>
  <c r="E69" i="68" s="1"/>
  <c r="B69" i="68" a="1"/>
  <c r="B69" i="68" s="1"/>
  <c r="A69" i="68" a="1"/>
  <c r="A69" i="68" s="1"/>
  <c r="K68" i="68" a="1"/>
  <c r="K68" i="68" s="1"/>
  <c r="L68" i="68" s="1"/>
  <c r="J68" i="68" a="1"/>
  <c r="J68" i="68" s="1"/>
  <c r="F68" i="68" a="1"/>
  <c r="F68" i="68" s="1"/>
  <c r="D68" i="68" a="1"/>
  <c r="D68" i="68" s="1"/>
  <c r="E68" i="68" s="1"/>
  <c r="B68" i="68" a="1"/>
  <c r="B68" i="68" s="1"/>
  <c r="A68" i="68" a="1"/>
  <c r="A68" i="68" s="1"/>
  <c r="K67" i="68" a="1"/>
  <c r="K67" i="68" s="1"/>
  <c r="L67" i="68" s="1"/>
  <c r="J67" i="68" a="1"/>
  <c r="J67" i="68" s="1"/>
  <c r="F67" i="68" a="1"/>
  <c r="F67" i="68" s="1"/>
  <c r="D67" i="68" a="1"/>
  <c r="D67" i="68" s="1"/>
  <c r="E67" i="68" s="1"/>
  <c r="B67" i="68" a="1"/>
  <c r="B67" i="68" s="1"/>
  <c r="A67" i="68" a="1"/>
  <c r="A67" i="68" s="1"/>
  <c r="K66" i="68" a="1"/>
  <c r="K66" i="68" s="1"/>
  <c r="L66" i="68" s="1"/>
  <c r="J66" i="68" a="1"/>
  <c r="J66" i="68" s="1"/>
  <c r="F66" i="68" a="1"/>
  <c r="F66" i="68" s="1"/>
  <c r="D66" i="68" a="1"/>
  <c r="D66" i="68" s="1"/>
  <c r="E66" i="68" s="1"/>
  <c r="B66" i="68" a="1"/>
  <c r="B66" i="68" s="1"/>
  <c r="A66" i="68" a="1"/>
  <c r="A66" i="68" s="1"/>
  <c r="K65" i="68" a="1"/>
  <c r="K65" i="68" s="1"/>
  <c r="L65" i="68" s="1"/>
  <c r="J65" i="68" a="1"/>
  <c r="J65" i="68" s="1"/>
  <c r="F65" i="68" a="1"/>
  <c r="F65" i="68" s="1"/>
  <c r="D65" i="68" a="1"/>
  <c r="D65" i="68" s="1"/>
  <c r="E65" i="68" s="1"/>
  <c r="B65" i="68" a="1"/>
  <c r="B65" i="68" s="1"/>
  <c r="A65" i="68" a="1"/>
  <c r="A65" i="68" s="1"/>
  <c r="K64" i="68" a="1"/>
  <c r="K64" i="68" s="1"/>
  <c r="L64" i="68" s="1"/>
  <c r="J64" i="68" a="1"/>
  <c r="J64" i="68" s="1"/>
  <c r="F64" i="68" a="1"/>
  <c r="F64" i="68" s="1"/>
  <c r="D64" i="68" a="1"/>
  <c r="D64" i="68" s="1"/>
  <c r="E64" i="68" s="1"/>
  <c r="B64" i="68" a="1"/>
  <c r="B64" i="68" s="1"/>
  <c r="A64" i="68" a="1"/>
  <c r="A64" i="68" s="1"/>
  <c r="K63" i="68" a="1"/>
  <c r="K63" i="68" s="1"/>
  <c r="L63" i="68" s="1"/>
  <c r="J63" i="68" a="1"/>
  <c r="J63" i="68" s="1"/>
  <c r="F63" i="68" a="1"/>
  <c r="F63" i="68" s="1"/>
  <c r="D63" i="68" a="1"/>
  <c r="D63" i="68" s="1"/>
  <c r="E63" i="68" s="1"/>
  <c r="B63" i="68" a="1"/>
  <c r="B63" i="68" s="1"/>
  <c r="A63" i="68" a="1"/>
  <c r="A63" i="68" s="1"/>
  <c r="K62" i="68" a="1"/>
  <c r="K62" i="68" s="1"/>
  <c r="L62" i="68" s="1"/>
  <c r="J62" i="68" a="1"/>
  <c r="J62" i="68" s="1"/>
  <c r="F62" i="68" a="1"/>
  <c r="F62" i="68" s="1"/>
  <c r="D62" i="68" a="1"/>
  <c r="D62" i="68" s="1"/>
  <c r="E62" i="68" s="1"/>
  <c r="B62" i="68" a="1"/>
  <c r="B62" i="68" s="1"/>
  <c r="A62" i="68" a="1"/>
  <c r="A62" i="68" s="1"/>
  <c r="K61" i="68" a="1"/>
  <c r="K61" i="68" s="1"/>
  <c r="L61" i="68" s="1"/>
  <c r="J61" i="68" a="1"/>
  <c r="J61" i="68" s="1"/>
  <c r="F61" i="68" a="1"/>
  <c r="F61" i="68" s="1"/>
  <c r="D61" i="68" a="1"/>
  <c r="D61" i="68" s="1"/>
  <c r="E61" i="68" s="1"/>
  <c r="B61" i="68" a="1"/>
  <c r="B61" i="68" s="1"/>
  <c r="A61" i="68" a="1"/>
  <c r="A61" i="68" s="1"/>
  <c r="K60" i="68" a="1"/>
  <c r="K60" i="68" s="1"/>
  <c r="L60" i="68" s="1"/>
  <c r="J60" i="68" a="1"/>
  <c r="J60" i="68" s="1"/>
  <c r="F60" i="68" a="1"/>
  <c r="F60" i="68" s="1"/>
  <c r="D60" i="68" a="1"/>
  <c r="D60" i="68" s="1"/>
  <c r="E60" i="68" s="1"/>
  <c r="B60" i="68" a="1"/>
  <c r="B60" i="68" s="1"/>
  <c r="A60" i="68" a="1"/>
  <c r="A60" i="68" s="1"/>
  <c r="K59" i="68" a="1"/>
  <c r="K59" i="68" s="1"/>
  <c r="L59" i="68" s="1"/>
  <c r="J59" i="68" a="1"/>
  <c r="J59" i="68" s="1"/>
  <c r="F59" i="68" a="1"/>
  <c r="F59" i="68" s="1"/>
  <c r="D59" i="68" a="1"/>
  <c r="D59" i="68" s="1"/>
  <c r="E59" i="68" s="1"/>
  <c r="B59" i="68" a="1"/>
  <c r="B59" i="68" s="1"/>
  <c r="A59" i="68" a="1"/>
  <c r="A59" i="68" s="1"/>
  <c r="K58" i="68" a="1"/>
  <c r="K58" i="68" s="1"/>
  <c r="L58" i="68" s="1"/>
  <c r="J58" i="68" a="1"/>
  <c r="J58" i="68" s="1"/>
  <c r="F58" i="68" a="1"/>
  <c r="F58" i="68" s="1"/>
  <c r="D58" i="68" a="1"/>
  <c r="D58" i="68" s="1"/>
  <c r="E58" i="68" s="1"/>
  <c r="B58" i="68" a="1"/>
  <c r="B58" i="68" s="1"/>
  <c r="A58" i="68" a="1"/>
  <c r="A58" i="68" s="1"/>
  <c r="K57" i="68" a="1"/>
  <c r="K57" i="68" s="1"/>
  <c r="L57" i="68" s="1"/>
  <c r="J57" i="68" a="1"/>
  <c r="J57" i="68" s="1"/>
  <c r="F57" i="68" a="1"/>
  <c r="F57" i="68" s="1"/>
  <c r="D57" i="68" a="1"/>
  <c r="D57" i="68" s="1"/>
  <c r="E57" i="68" s="1"/>
  <c r="B57" i="68" a="1"/>
  <c r="B57" i="68" s="1"/>
  <c r="A57" i="68" a="1"/>
  <c r="A57" i="68" s="1"/>
  <c r="K56" i="68" a="1"/>
  <c r="K56" i="68" s="1"/>
  <c r="L56" i="68" s="1"/>
  <c r="J56" i="68" a="1"/>
  <c r="J56" i="68" s="1"/>
  <c r="F56" i="68" a="1"/>
  <c r="F56" i="68" s="1"/>
  <c r="D56" i="68" a="1"/>
  <c r="D56" i="68" s="1"/>
  <c r="E56" i="68" s="1"/>
  <c r="B56" i="68" a="1"/>
  <c r="B56" i="68" s="1"/>
  <c r="A56" i="68" a="1"/>
  <c r="A56" i="68" s="1"/>
  <c r="K55" i="68" a="1"/>
  <c r="K55" i="68" s="1"/>
  <c r="L55" i="68" s="1"/>
  <c r="J55" i="68" a="1"/>
  <c r="J55" i="68" s="1"/>
  <c r="F55" i="68" a="1"/>
  <c r="F55" i="68" s="1"/>
  <c r="D55" i="68" a="1"/>
  <c r="D55" i="68" s="1"/>
  <c r="E55" i="68" s="1"/>
  <c r="B55" i="68" a="1"/>
  <c r="B55" i="68" s="1"/>
  <c r="A55" i="68" a="1"/>
  <c r="A55" i="68" s="1"/>
  <c r="K54" i="68" a="1"/>
  <c r="K54" i="68" s="1"/>
  <c r="L54" i="68" s="1"/>
  <c r="J54" i="68" a="1"/>
  <c r="J54" i="68" s="1"/>
  <c r="F54" i="68" a="1"/>
  <c r="F54" i="68" s="1"/>
  <c r="D54" i="68" a="1"/>
  <c r="D54" i="68" s="1"/>
  <c r="E54" i="68" s="1"/>
  <c r="B54" i="68" a="1"/>
  <c r="B54" i="68" s="1"/>
  <c r="A54" i="68" a="1"/>
  <c r="A54" i="68" s="1"/>
  <c r="K53" i="68" a="1"/>
  <c r="K53" i="68" s="1"/>
  <c r="L53" i="68" s="1"/>
  <c r="J53" i="68" a="1"/>
  <c r="J53" i="68" s="1"/>
  <c r="F53" i="68" a="1"/>
  <c r="F53" i="68" s="1"/>
  <c r="D53" i="68" a="1"/>
  <c r="D53" i="68" s="1"/>
  <c r="E53" i="68" s="1"/>
  <c r="B53" i="68" a="1"/>
  <c r="B53" i="68" s="1"/>
  <c r="A53" i="68" a="1"/>
  <c r="A53" i="68" s="1"/>
  <c r="K52" i="68" a="1"/>
  <c r="K52" i="68" s="1"/>
  <c r="L52" i="68" s="1"/>
  <c r="J52" i="68" a="1"/>
  <c r="J52" i="68" s="1"/>
  <c r="F52" i="68" a="1"/>
  <c r="F52" i="68" s="1"/>
  <c r="D52" i="68" a="1"/>
  <c r="D52" i="68" s="1"/>
  <c r="E52" i="68" s="1"/>
  <c r="B52" i="68" a="1"/>
  <c r="B52" i="68" s="1"/>
  <c r="A52" i="68" a="1"/>
  <c r="A52" i="68" s="1"/>
  <c r="K51" i="68" a="1"/>
  <c r="K51" i="68" s="1"/>
  <c r="L51" i="68" s="1"/>
  <c r="J51" i="68" a="1"/>
  <c r="J51" i="68" s="1"/>
  <c r="F51" i="68" a="1"/>
  <c r="F51" i="68" s="1"/>
  <c r="D51" i="68" a="1"/>
  <c r="D51" i="68" s="1"/>
  <c r="E51" i="68" s="1"/>
  <c r="B51" i="68" a="1"/>
  <c r="B51" i="68" s="1"/>
  <c r="A51" i="68" a="1"/>
  <c r="A51" i="68" s="1"/>
  <c r="K50" i="68" a="1"/>
  <c r="K50" i="68" s="1"/>
  <c r="L50" i="68" s="1"/>
  <c r="J50" i="68" a="1"/>
  <c r="J50" i="68" s="1"/>
  <c r="F50" i="68" a="1"/>
  <c r="F50" i="68" s="1"/>
  <c r="D50" i="68" a="1"/>
  <c r="D50" i="68" s="1"/>
  <c r="E50" i="68" s="1"/>
  <c r="B50" i="68" a="1"/>
  <c r="B50" i="68" s="1"/>
  <c r="A50" i="68" a="1"/>
  <c r="A50" i="68" s="1"/>
  <c r="K49" i="68" a="1"/>
  <c r="K49" i="68" s="1"/>
  <c r="L49" i="68" s="1"/>
  <c r="J49" i="68" a="1"/>
  <c r="J49" i="68" s="1"/>
  <c r="F49" i="68" a="1"/>
  <c r="F49" i="68" s="1"/>
  <c r="D49" i="68" a="1"/>
  <c r="D49" i="68" s="1"/>
  <c r="E49" i="68" s="1"/>
  <c r="B49" i="68" a="1"/>
  <c r="B49" i="68" s="1"/>
  <c r="A49" i="68" a="1"/>
  <c r="A49" i="68" s="1"/>
  <c r="K48" i="68" a="1"/>
  <c r="K48" i="68" s="1"/>
  <c r="L48" i="68" s="1"/>
  <c r="J48" i="68" a="1"/>
  <c r="J48" i="68" s="1"/>
  <c r="F48" i="68" a="1"/>
  <c r="F48" i="68" s="1"/>
  <c r="D48" i="68" a="1"/>
  <c r="D48" i="68" s="1"/>
  <c r="E48" i="68" s="1"/>
  <c r="B48" i="68" a="1"/>
  <c r="B48" i="68" s="1"/>
  <c r="A48" i="68" a="1"/>
  <c r="A48" i="68" s="1"/>
  <c r="K47" i="68" a="1"/>
  <c r="K47" i="68" s="1"/>
  <c r="L47" i="68" s="1"/>
  <c r="J47" i="68" a="1"/>
  <c r="J47" i="68" s="1"/>
  <c r="F47" i="68" a="1"/>
  <c r="F47" i="68" s="1"/>
  <c r="D47" i="68" a="1"/>
  <c r="D47" i="68" s="1"/>
  <c r="E47" i="68" s="1"/>
  <c r="B47" i="68" a="1"/>
  <c r="B47" i="68" s="1"/>
  <c r="A47" i="68" a="1"/>
  <c r="A47" i="68" s="1"/>
  <c r="K46" i="68" a="1"/>
  <c r="K46" i="68" s="1"/>
  <c r="L46" i="68" s="1"/>
  <c r="J46" i="68" a="1"/>
  <c r="J46" i="68" s="1"/>
  <c r="F46" i="68" a="1"/>
  <c r="F46" i="68" s="1"/>
  <c r="D46" i="68" a="1"/>
  <c r="D46" i="68" s="1"/>
  <c r="E46" i="68" s="1"/>
  <c r="B46" i="68" a="1"/>
  <c r="B46" i="68" s="1"/>
  <c r="A46" i="68" a="1"/>
  <c r="A46" i="68" s="1"/>
  <c r="K45" i="68" a="1"/>
  <c r="K45" i="68" s="1"/>
  <c r="L45" i="68" s="1"/>
  <c r="J45" i="68" a="1"/>
  <c r="J45" i="68" s="1"/>
  <c r="F45" i="68" a="1"/>
  <c r="F45" i="68" s="1"/>
  <c r="D45" i="68" a="1"/>
  <c r="D45" i="68" s="1"/>
  <c r="E45" i="68" s="1"/>
  <c r="B45" i="68" a="1"/>
  <c r="B45" i="68" s="1"/>
  <c r="A45" i="68" a="1"/>
  <c r="A45" i="68" s="1"/>
  <c r="K44" i="68" a="1"/>
  <c r="K44" i="68" s="1"/>
  <c r="L44" i="68" s="1"/>
  <c r="J44" i="68" a="1"/>
  <c r="J44" i="68" s="1"/>
  <c r="F44" i="68" a="1"/>
  <c r="F44" i="68" s="1"/>
  <c r="D44" i="68" a="1"/>
  <c r="D44" i="68" s="1"/>
  <c r="E44" i="68" s="1"/>
  <c r="B44" i="68" a="1"/>
  <c r="B44" i="68" s="1"/>
  <c r="A44" i="68" a="1"/>
  <c r="A44" i="68" s="1"/>
  <c r="K43" i="68" a="1"/>
  <c r="K43" i="68" s="1"/>
  <c r="L43" i="68" s="1"/>
  <c r="J43" i="68" a="1"/>
  <c r="J43" i="68" s="1"/>
  <c r="F43" i="68" a="1"/>
  <c r="F43" i="68" s="1"/>
  <c r="D43" i="68" a="1"/>
  <c r="D43" i="68" s="1"/>
  <c r="E43" i="68" s="1"/>
  <c r="B43" i="68" a="1"/>
  <c r="B43" i="68" s="1"/>
  <c r="A43" i="68" a="1"/>
  <c r="A43" i="68" s="1"/>
  <c r="K42" i="68" a="1"/>
  <c r="K42" i="68" s="1"/>
  <c r="L42" i="68" s="1"/>
  <c r="J42" i="68" a="1"/>
  <c r="J42" i="68" s="1"/>
  <c r="F42" i="68" a="1"/>
  <c r="F42" i="68" s="1"/>
  <c r="D42" i="68" a="1"/>
  <c r="D42" i="68" s="1"/>
  <c r="E42" i="68" s="1"/>
  <c r="B42" i="68" a="1"/>
  <c r="B42" i="68" s="1"/>
  <c r="A42" i="68" a="1"/>
  <c r="A42" i="68" s="1"/>
  <c r="K41" i="68" a="1"/>
  <c r="K41" i="68" s="1"/>
  <c r="L41" i="68" s="1"/>
  <c r="J41" i="68" a="1"/>
  <c r="J41" i="68" s="1"/>
  <c r="F41" i="68" a="1"/>
  <c r="F41" i="68" s="1"/>
  <c r="D41" i="68" a="1"/>
  <c r="D41" i="68" s="1"/>
  <c r="E41" i="68" s="1"/>
  <c r="B41" i="68" a="1"/>
  <c r="B41" i="68" s="1"/>
  <c r="A41" i="68" a="1"/>
  <c r="A41" i="68" s="1"/>
  <c r="K40" i="68" a="1"/>
  <c r="K40" i="68" s="1"/>
  <c r="L40" i="68" s="1"/>
  <c r="J40" i="68" a="1"/>
  <c r="J40" i="68" s="1"/>
  <c r="F40" i="68" a="1"/>
  <c r="F40" i="68" s="1"/>
  <c r="D40" i="68" a="1"/>
  <c r="D40" i="68" s="1"/>
  <c r="E40" i="68" s="1"/>
  <c r="B40" i="68" a="1"/>
  <c r="B40" i="68" s="1"/>
  <c r="A40" i="68" a="1"/>
  <c r="A40" i="68" s="1"/>
  <c r="K39" i="68" a="1"/>
  <c r="K39" i="68" s="1"/>
  <c r="L39" i="68" s="1"/>
  <c r="J39" i="68" a="1"/>
  <c r="J39" i="68" s="1"/>
  <c r="F39" i="68" a="1"/>
  <c r="F39" i="68" s="1"/>
  <c r="D39" i="68" a="1"/>
  <c r="D39" i="68" s="1"/>
  <c r="E39" i="68" s="1"/>
  <c r="B39" i="68" a="1"/>
  <c r="B39" i="68" s="1"/>
  <c r="A39" i="68" a="1"/>
  <c r="A39" i="68" s="1"/>
  <c r="K38" i="68" a="1"/>
  <c r="K38" i="68" s="1"/>
  <c r="L38" i="68" s="1"/>
  <c r="J38" i="68" a="1"/>
  <c r="J38" i="68" s="1"/>
  <c r="F38" i="68" a="1"/>
  <c r="F38" i="68" s="1"/>
  <c r="D38" i="68" a="1"/>
  <c r="D38" i="68" s="1"/>
  <c r="E38" i="68" s="1"/>
  <c r="B38" i="68" a="1"/>
  <c r="B38" i="68" s="1"/>
  <c r="A38" i="68" a="1"/>
  <c r="A38" i="68" s="1"/>
  <c r="K37" i="68" a="1"/>
  <c r="K37" i="68" s="1"/>
  <c r="L37" i="68" s="1"/>
  <c r="J37" i="68" a="1"/>
  <c r="J37" i="68" s="1"/>
  <c r="F37" i="68" a="1"/>
  <c r="F37" i="68" s="1"/>
  <c r="D37" i="68" a="1"/>
  <c r="D37" i="68" s="1"/>
  <c r="E37" i="68" s="1"/>
  <c r="B37" i="68" a="1"/>
  <c r="B37" i="68" s="1"/>
  <c r="A37" i="68" a="1"/>
  <c r="A37" i="68" s="1"/>
  <c r="K36" i="68" a="1"/>
  <c r="K36" i="68" s="1"/>
  <c r="L36" i="68" s="1"/>
  <c r="J36" i="68" a="1"/>
  <c r="J36" i="68" s="1"/>
  <c r="F36" i="68" a="1"/>
  <c r="F36" i="68" s="1"/>
  <c r="D36" i="68" a="1"/>
  <c r="D36" i="68" s="1"/>
  <c r="E36" i="68" s="1"/>
  <c r="B36" i="68" a="1"/>
  <c r="B36" i="68" s="1"/>
  <c r="A36" i="68" a="1"/>
  <c r="A36" i="68" s="1"/>
  <c r="K35" i="68" a="1"/>
  <c r="K35" i="68" s="1"/>
  <c r="L35" i="68" s="1"/>
  <c r="J35" i="68" a="1"/>
  <c r="J35" i="68" s="1"/>
  <c r="F35" i="68" a="1"/>
  <c r="F35" i="68" s="1"/>
  <c r="D35" i="68" a="1"/>
  <c r="D35" i="68" s="1"/>
  <c r="E35" i="68" s="1"/>
  <c r="B35" i="68" a="1"/>
  <c r="B35" i="68" s="1"/>
  <c r="A35" i="68" a="1"/>
  <c r="A35" i="68" s="1"/>
  <c r="K34" i="68" a="1"/>
  <c r="K34" i="68" s="1"/>
  <c r="L34" i="68" s="1"/>
  <c r="J34" i="68" a="1"/>
  <c r="J34" i="68" s="1"/>
  <c r="F34" i="68" a="1"/>
  <c r="F34" i="68" s="1"/>
  <c r="D34" i="68" a="1"/>
  <c r="D34" i="68" s="1"/>
  <c r="E34" i="68" s="1"/>
  <c r="B34" i="68" a="1"/>
  <c r="B34" i="68" s="1"/>
  <c r="A34" i="68" a="1"/>
  <c r="A34" i="68" s="1"/>
  <c r="K33" i="68" a="1"/>
  <c r="K33" i="68" s="1"/>
  <c r="L33" i="68" s="1"/>
  <c r="J33" i="68" a="1"/>
  <c r="J33" i="68" s="1"/>
  <c r="F33" i="68" a="1"/>
  <c r="F33" i="68" s="1"/>
  <c r="D33" i="68" a="1"/>
  <c r="D33" i="68" s="1"/>
  <c r="E33" i="68" s="1"/>
  <c r="B33" i="68" a="1"/>
  <c r="B33" i="68" s="1"/>
  <c r="A33" i="68" a="1"/>
  <c r="A33" i="68" s="1"/>
  <c r="K32" i="68" a="1"/>
  <c r="K32" i="68" s="1"/>
  <c r="J32" i="68" a="1"/>
  <c r="J32" i="68" s="1"/>
  <c r="F32" i="68" a="1"/>
  <c r="F32" i="68" s="1"/>
  <c r="D32" i="68" a="1"/>
  <c r="D32" i="68" s="1"/>
  <c r="E32" i="68" s="1"/>
  <c r="B32" i="68" a="1"/>
  <c r="B32" i="68" s="1"/>
  <c r="A32" i="68" a="1"/>
  <c r="A32" i="68" s="1"/>
  <c r="K31" i="68" a="1"/>
  <c r="K31" i="68" s="1"/>
  <c r="L31" i="68" s="1"/>
  <c r="J31" i="68" a="1"/>
  <c r="J31" i="68" s="1"/>
  <c r="F31" i="68" a="1"/>
  <c r="F31" i="68" s="1"/>
  <c r="D31" i="68" a="1"/>
  <c r="D31" i="68" s="1"/>
  <c r="E31" i="68" s="1"/>
  <c r="B31" i="68" a="1"/>
  <c r="B31" i="68" s="1"/>
  <c r="A31" i="68" a="1"/>
  <c r="A31" i="68" s="1"/>
  <c r="K30" i="68" a="1"/>
  <c r="K30" i="68" s="1"/>
  <c r="L30" i="68" s="1"/>
  <c r="J30" i="68" a="1"/>
  <c r="J30" i="68" s="1"/>
  <c r="F30" i="68" a="1"/>
  <c r="F30" i="68" s="1"/>
  <c r="D30" i="68" a="1"/>
  <c r="D30" i="68" s="1"/>
  <c r="E30" i="68" s="1"/>
  <c r="B30" i="68" a="1"/>
  <c r="B30" i="68" s="1"/>
  <c r="A30" i="68" a="1"/>
  <c r="A30" i="68" s="1"/>
  <c r="K29" i="68" a="1"/>
  <c r="K29" i="68" s="1"/>
  <c r="L29" i="68" s="1"/>
  <c r="J29" i="68" a="1"/>
  <c r="J29" i="68" s="1"/>
  <c r="F29" i="68" a="1"/>
  <c r="F29" i="68" s="1"/>
  <c r="D29" i="68" a="1"/>
  <c r="D29" i="68" s="1"/>
  <c r="E29" i="68" s="1"/>
  <c r="B29" i="68" a="1"/>
  <c r="B29" i="68" s="1"/>
  <c r="A29" i="68" a="1"/>
  <c r="A29" i="68" s="1"/>
  <c r="K28" i="68" a="1"/>
  <c r="K28" i="68" s="1"/>
  <c r="J28" i="68" a="1"/>
  <c r="J28" i="68" s="1"/>
  <c r="F28" i="68" a="1"/>
  <c r="F28" i="68" s="1"/>
  <c r="D28" i="68" a="1"/>
  <c r="D28" i="68" s="1"/>
  <c r="E28" i="68" s="1"/>
  <c r="B28" i="68" a="1"/>
  <c r="B28" i="68" s="1"/>
  <c r="A28" i="68" a="1"/>
  <c r="A28" i="68" s="1"/>
  <c r="K27" i="68" a="1"/>
  <c r="K27" i="68" s="1"/>
  <c r="L27" i="68" s="1"/>
  <c r="J27" i="68" a="1"/>
  <c r="J27" i="68" s="1"/>
  <c r="F27" i="68" a="1"/>
  <c r="F27" i="68" s="1"/>
  <c r="D27" i="68" a="1"/>
  <c r="D27" i="68" s="1"/>
  <c r="E27" i="68" s="1"/>
  <c r="B27" i="68" a="1"/>
  <c r="B27" i="68" s="1"/>
  <c r="A27" i="68" a="1"/>
  <c r="A27" i="68" s="1"/>
  <c r="K26" i="68" a="1"/>
  <c r="K26" i="68" s="1"/>
  <c r="L26" i="68" s="1"/>
  <c r="J26" i="68" a="1"/>
  <c r="J26" i="68" s="1"/>
  <c r="F26" i="68" a="1"/>
  <c r="F26" i="68" s="1"/>
  <c r="D26" i="68" a="1"/>
  <c r="D26" i="68" s="1"/>
  <c r="E26" i="68" s="1"/>
  <c r="B26" i="68" a="1"/>
  <c r="B26" i="68" s="1"/>
  <c r="A26" i="68" a="1"/>
  <c r="A26" i="68" s="1"/>
  <c r="K25" i="68" a="1"/>
  <c r="K25" i="68" s="1"/>
  <c r="L25" i="68" s="1"/>
  <c r="J25" i="68" a="1"/>
  <c r="J25" i="68" s="1"/>
  <c r="F25" i="68" a="1"/>
  <c r="F25" i="68" s="1"/>
  <c r="D25" i="68" a="1"/>
  <c r="D25" i="68" s="1"/>
  <c r="E25" i="68" s="1"/>
  <c r="B25" i="68" a="1"/>
  <c r="B25" i="68" s="1"/>
  <c r="A25" i="68" a="1"/>
  <c r="A25" i="68" s="1"/>
  <c r="K24" i="68" a="1"/>
  <c r="K24" i="68" s="1"/>
  <c r="J24" i="68" a="1"/>
  <c r="J24" i="68" s="1"/>
  <c r="F24" i="68" a="1"/>
  <c r="F24" i="68" s="1"/>
  <c r="D24" i="68" a="1"/>
  <c r="D24" i="68" s="1"/>
  <c r="E24" i="68" s="1"/>
  <c r="B24" i="68" a="1"/>
  <c r="B24" i="68" s="1"/>
  <c r="A24" i="68" a="1"/>
  <c r="A24" i="68" s="1"/>
  <c r="K23" i="68" a="1"/>
  <c r="K23" i="68" s="1"/>
  <c r="L23" i="68" s="1"/>
  <c r="J23" i="68" a="1"/>
  <c r="J23" i="68" s="1"/>
  <c r="F23" i="68" a="1"/>
  <c r="F23" i="68" s="1"/>
  <c r="D23" i="68" a="1"/>
  <c r="D23" i="68" s="1"/>
  <c r="E23" i="68" s="1"/>
  <c r="B23" i="68" a="1"/>
  <c r="B23" i="68" s="1"/>
  <c r="A23" i="68" a="1"/>
  <c r="A23" i="68" s="1"/>
  <c r="K22" i="68" a="1"/>
  <c r="K22" i="68" s="1"/>
  <c r="L22" i="68" s="1"/>
  <c r="J22" i="68" a="1"/>
  <c r="J22" i="68" s="1"/>
  <c r="F22" i="68" a="1"/>
  <c r="F22" i="68" s="1"/>
  <c r="D22" i="68" a="1"/>
  <c r="D22" i="68" s="1"/>
  <c r="E22" i="68" s="1"/>
  <c r="B22" i="68" a="1"/>
  <c r="B22" i="68" s="1"/>
  <c r="A22" i="68" a="1"/>
  <c r="A22" i="68" s="1"/>
  <c r="K21" i="68" a="1"/>
  <c r="K21" i="68" s="1"/>
  <c r="L21" i="68" s="1"/>
  <c r="J21" i="68" a="1"/>
  <c r="J21" i="68" s="1"/>
  <c r="F21" i="68" a="1"/>
  <c r="F21" i="68" s="1"/>
  <c r="D21" i="68" a="1"/>
  <c r="D21" i="68" s="1"/>
  <c r="E21" i="68" s="1"/>
  <c r="B21" i="68" a="1"/>
  <c r="B21" i="68" s="1"/>
  <c r="A21" i="68" a="1"/>
  <c r="A21" i="68" s="1"/>
  <c r="K20" i="68" a="1"/>
  <c r="K20" i="68" s="1"/>
  <c r="L20" i="68" s="1"/>
  <c r="J20" i="68" a="1"/>
  <c r="J20" i="68" s="1"/>
  <c r="F20" i="68" a="1"/>
  <c r="F20" i="68" s="1"/>
  <c r="D20" i="68" a="1"/>
  <c r="D20" i="68" s="1"/>
  <c r="E20" i="68" s="1"/>
  <c r="B20" i="68" a="1"/>
  <c r="B20" i="68" s="1"/>
  <c r="A20" i="68" a="1"/>
  <c r="A20" i="68" s="1"/>
  <c r="K19" i="68" a="1"/>
  <c r="K19" i="68" s="1"/>
  <c r="L19" i="68" s="1"/>
  <c r="J19" i="68" a="1"/>
  <c r="J19" i="68" s="1"/>
  <c r="F19" i="68" a="1"/>
  <c r="F19" i="68" s="1"/>
  <c r="D19" i="68" a="1"/>
  <c r="D19" i="68" s="1"/>
  <c r="E19" i="68" s="1"/>
  <c r="B19" i="68" a="1"/>
  <c r="B19" i="68" s="1"/>
  <c r="A19" i="68" a="1"/>
  <c r="A19" i="68" s="1"/>
  <c r="K18" i="68" a="1"/>
  <c r="K18" i="68" s="1"/>
  <c r="L18" i="68" s="1"/>
  <c r="J18" i="68" a="1"/>
  <c r="J18" i="68" s="1"/>
  <c r="F18" i="68" a="1"/>
  <c r="F18" i="68" s="1"/>
  <c r="D18" i="68" a="1"/>
  <c r="D18" i="68" s="1"/>
  <c r="E18" i="68" s="1"/>
  <c r="B18" i="68" a="1"/>
  <c r="B18" i="68" s="1"/>
  <c r="A18" i="68" a="1"/>
  <c r="A18" i="68" s="1"/>
  <c r="K17" i="68" a="1"/>
  <c r="K17" i="68" s="1"/>
  <c r="L17" i="68" s="1"/>
  <c r="J17" i="68" a="1"/>
  <c r="J17" i="68" s="1"/>
  <c r="F17" i="68" a="1"/>
  <c r="F17" i="68" s="1"/>
  <c r="D17" i="68" a="1"/>
  <c r="D17" i="68" s="1"/>
  <c r="E17" i="68" s="1"/>
  <c r="B17" i="68" a="1"/>
  <c r="B17" i="68" s="1"/>
  <c r="A17" i="68" a="1"/>
  <c r="A17" i="68" s="1"/>
  <c r="K16" i="68" a="1"/>
  <c r="K16" i="68" s="1"/>
  <c r="L16" i="68" s="1"/>
  <c r="J16" i="68" a="1"/>
  <c r="J16" i="68" s="1"/>
  <c r="F16" i="68" a="1"/>
  <c r="F16" i="68" s="1"/>
  <c r="D16" i="68" a="1"/>
  <c r="D16" i="68" s="1"/>
  <c r="E16" i="68" s="1"/>
  <c r="B16" i="68" a="1"/>
  <c r="B16" i="68" s="1"/>
  <c r="A16" i="68" a="1"/>
  <c r="A16" i="68" s="1"/>
  <c r="K15" i="68" a="1"/>
  <c r="K15" i="68" s="1"/>
  <c r="L15" i="68" s="1"/>
  <c r="J15" i="68" a="1"/>
  <c r="J15" i="68" s="1"/>
  <c r="F15" i="68" a="1"/>
  <c r="F15" i="68" s="1"/>
  <c r="D15" i="68" a="1"/>
  <c r="D15" i="68" s="1"/>
  <c r="E15" i="68" s="1"/>
  <c r="B15" i="68" a="1"/>
  <c r="B15" i="68" s="1"/>
  <c r="A15" i="68" a="1"/>
  <c r="A15" i="68" s="1"/>
  <c r="K14" i="68" a="1"/>
  <c r="K14" i="68" s="1"/>
  <c r="L14" i="68" s="1"/>
  <c r="J14" i="68" a="1"/>
  <c r="J14" i="68" s="1"/>
  <c r="F14" i="68" a="1"/>
  <c r="F14" i="68" s="1"/>
  <c r="D14" i="68" a="1"/>
  <c r="D14" i="68" s="1"/>
  <c r="E14" i="68" s="1"/>
  <c r="B14" i="68" a="1"/>
  <c r="B14" i="68" s="1"/>
  <c r="A14" i="68" a="1"/>
  <c r="A14" i="68" s="1"/>
  <c r="K13" i="68" a="1"/>
  <c r="K13" i="68" s="1"/>
  <c r="L13" i="68" s="1"/>
  <c r="J13" i="68" a="1"/>
  <c r="J13" i="68" s="1"/>
  <c r="F13" i="68" a="1"/>
  <c r="F13" i="68" s="1"/>
  <c r="D13" i="68" a="1"/>
  <c r="D13" i="68" s="1"/>
  <c r="E13" i="68" s="1"/>
  <c r="B13" i="68" a="1"/>
  <c r="B13" i="68" s="1"/>
  <c r="A13" i="68" a="1"/>
  <c r="A13" i="68" s="1"/>
  <c r="K12" i="68" a="1"/>
  <c r="K12" i="68" s="1"/>
  <c r="L12" i="68" s="1"/>
  <c r="J12" i="68" a="1"/>
  <c r="J12" i="68" s="1"/>
  <c r="F12" i="68" a="1"/>
  <c r="F12" i="68" s="1"/>
  <c r="D12" i="68" a="1"/>
  <c r="D12" i="68" s="1"/>
  <c r="E12" i="68" s="1"/>
  <c r="B12" i="68" a="1"/>
  <c r="B12" i="68" s="1"/>
  <c r="A12" i="68" a="1"/>
  <c r="A12" i="68" s="1"/>
  <c r="K11" i="68" a="1"/>
  <c r="K11" i="68" s="1"/>
  <c r="L11" i="68" s="1"/>
  <c r="J11" i="68" a="1"/>
  <c r="J11" i="68" s="1"/>
  <c r="F11" i="68" a="1"/>
  <c r="F11" i="68" s="1"/>
  <c r="D11" i="68" a="1"/>
  <c r="D11" i="68" s="1"/>
  <c r="E11" i="68" s="1"/>
  <c r="B11" i="68" a="1"/>
  <c r="B11" i="68" s="1"/>
  <c r="A11" i="68" a="1"/>
  <c r="A11" i="68" s="1"/>
  <c r="K10" i="68" a="1"/>
  <c r="K10" i="68" s="1"/>
  <c r="L10" i="68" s="1"/>
  <c r="J10" i="68" a="1"/>
  <c r="J10" i="68" s="1"/>
  <c r="F10" i="68" a="1"/>
  <c r="F10" i="68" s="1"/>
  <c r="D10" i="68" a="1"/>
  <c r="D10" i="68" s="1"/>
  <c r="E10" i="68" s="1"/>
  <c r="B10" i="68" a="1"/>
  <c r="B10" i="68" s="1"/>
  <c r="A10" i="68" a="1"/>
  <c r="A10" i="68" s="1"/>
  <c r="K9" i="68" a="1"/>
  <c r="K9" i="68" s="1"/>
  <c r="L9" i="68" s="1"/>
  <c r="J9" i="68" a="1"/>
  <c r="J9" i="68" s="1"/>
  <c r="F9" i="68" a="1"/>
  <c r="F9" i="68" s="1"/>
  <c r="D9" i="68" a="1"/>
  <c r="D9" i="68" s="1"/>
  <c r="E9" i="68" s="1"/>
  <c r="B9" i="68" a="1"/>
  <c r="B9" i="68" s="1"/>
  <c r="A9" i="68" a="1"/>
  <c r="A9" i="68" s="1"/>
  <c r="K8" i="68" a="1"/>
  <c r="K8" i="68" s="1"/>
  <c r="L8" i="68" s="1"/>
  <c r="J8" i="68" a="1"/>
  <c r="J8" i="68" s="1"/>
  <c r="F8" i="68" a="1"/>
  <c r="F8" i="68" s="1"/>
  <c r="D8" i="68" a="1"/>
  <c r="D8" i="68" s="1"/>
  <c r="E8" i="68" s="1"/>
  <c r="B8" i="68" a="1"/>
  <c r="B8" i="68" s="1"/>
  <c r="A8" i="68" a="1"/>
  <c r="A8" i="68" s="1"/>
  <c r="K7" i="68" a="1"/>
  <c r="K7" i="68" s="1"/>
  <c r="J7" i="68" a="1"/>
  <c r="J7" i="68" s="1"/>
  <c r="F7" i="68" a="1"/>
  <c r="F7" i="68" s="1"/>
  <c r="D7" i="68" a="1"/>
  <c r="D7" i="68" s="1"/>
  <c r="E7" i="68" s="1"/>
  <c r="B7" i="68" a="1"/>
  <c r="B7" i="68" s="1"/>
  <c r="A7" i="68" a="1"/>
  <c r="A7" i="68" s="1"/>
  <c r="L4" i="68"/>
  <c r="F4" i="68"/>
  <c r="C4" i="68"/>
  <c r="B250" i="67"/>
  <c r="K249" i="67" a="1"/>
  <c r="K249" i="67" s="1"/>
  <c r="L249" i="67" s="1"/>
  <c r="J249" i="67" a="1"/>
  <c r="J249" i="67" s="1"/>
  <c r="F249" i="67" a="1"/>
  <c r="F249" i="67" s="1"/>
  <c r="D249" i="67" a="1"/>
  <c r="D249" i="67" s="1"/>
  <c r="E249" i="67" s="1"/>
  <c r="B249" i="67" a="1"/>
  <c r="B249" i="67" s="1"/>
  <c r="A249" i="67" a="1"/>
  <c r="A249" i="67" s="1"/>
  <c r="K248" i="67" a="1"/>
  <c r="K248" i="67" s="1"/>
  <c r="L248" i="67" s="1"/>
  <c r="J248" i="67" a="1"/>
  <c r="J248" i="67" s="1"/>
  <c r="F248" i="67" a="1"/>
  <c r="F248" i="67" s="1"/>
  <c r="D248" i="67" a="1"/>
  <c r="D248" i="67" s="1"/>
  <c r="E248" i="67" s="1"/>
  <c r="B248" i="67" a="1"/>
  <c r="B248" i="67" s="1"/>
  <c r="A248" i="67" a="1"/>
  <c r="A248" i="67" s="1"/>
  <c r="K247" i="67" a="1"/>
  <c r="K247" i="67" s="1"/>
  <c r="L247" i="67" s="1"/>
  <c r="J247" i="67" a="1"/>
  <c r="J247" i="67" s="1"/>
  <c r="F247" i="67" a="1"/>
  <c r="F247" i="67" s="1"/>
  <c r="D247" i="67" a="1"/>
  <c r="D247" i="67" s="1"/>
  <c r="E247" i="67" s="1"/>
  <c r="B247" i="67" a="1"/>
  <c r="B247" i="67" s="1"/>
  <c r="A247" i="67" a="1"/>
  <c r="A247" i="67" s="1"/>
  <c r="K246" i="67" a="1"/>
  <c r="K246" i="67" s="1"/>
  <c r="L246" i="67" s="1"/>
  <c r="J246" i="67" a="1"/>
  <c r="J246" i="67" s="1"/>
  <c r="F246" i="67" a="1"/>
  <c r="F246" i="67" s="1"/>
  <c r="D246" i="67" a="1"/>
  <c r="D246" i="67" s="1"/>
  <c r="E246" i="67" s="1"/>
  <c r="B246" i="67" a="1"/>
  <c r="B246" i="67" s="1"/>
  <c r="A246" i="67" a="1"/>
  <c r="A246" i="67" s="1"/>
  <c r="K245" i="67" a="1"/>
  <c r="K245" i="67" s="1"/>
  <c r="L245" i="67" s="1"/>
  <c r="J245" i="67" a="1"/>
  <c r="J245" i="67" s="1"/>
  <c r="F245" i="67" a="1"/>
  <c r="F245" i="67" s="1"/>
  <c r="D245" i="67" a="1"/>
  <c r="D245" i="67" s="1"/>
  <c r="E245" i="67" s="1"/>
  <c r="B245" i="67" a="1"/>
  <c r="B245" i="67" s="1"/>
  <c r="A245" i="67" a="1"/>
  <c r="A245" i="67" s="1"/>
  <c r="K244" i="67" a="1"/>
  <c r="K244" i="67" s="1"/>
  <c r="L244" i="67" s="1"/>
  <c r="J244" i="67" a="1"/>
  <c r="J244" i="67" s="1"/>
  <c r="F244" i="67" a="1"/>
  <c r="F244" i="67" s="1"/>
  <c r="D244" i="67" a="1"/>
  <c r="D244" i="67" s="1"/>
  <c r="E244" i="67" s="1"/>
  <c r="B244" i="67" a="1"/>
  <c r="B244" i="67" s="1"/>
  <c r="A244" i="67" a="1"/>
  <c r="A244" i="67" s="1"/>
  <c r="K243" i="67" a="1"/>
  <c r="K243" i="67" s="1"/>
  <c r="L243" i="67" s="1"/>
  <c r="J243" i="67" a="1"/>
  <c r="J243" i="67" s="1"/>
  <c r="F243" i="67" a="1"/>
  <c r="F243" i="67" s="1"/>
  <c r="D243" i="67" a="1"/>
  <c r="D243" i="67" s="1"/>
  <c r="E243" i="67" s="1"/>
  <c r="B243" i="67" a="1"/>
  <c r="B243" i="67" s="1"/>
  <c r="A243" i="67" a="1"/>
  <c r="A243" i="67" s="1"/>
  <c r="K242" i="67" a="1"/>
  <c r="K242" i="67" s="1"/>
  <c r="J242" i="67" a="1"/>
  <c r="J242" i="67" s="1"/>
  <c r="F242" i="67" a="1"/>
  <c r="F242" i="67" s="1"/>
  <c r="D242" i="67" a="1"/>
  <c r="D242" i="67" s="1"/>
  <c r="E242" i="67" s="1"/>
  <c r="B242" i="67" a="1"/>
  <c r="B242" i="67" s="1"/>
  <c r="A242" i="67" a="1"/>
  <c r="A242" i="67" s="1"/>
  <c r="K241" i="67" a="1"/>
  <c r="K241" i="67" s="1"/>
  <c r="L241" i="67" s="1"/>
  <c r="J241" i="67" a="1"/>
  <c r="J241" i="67" s="1"/>
  <c r="F241" i="67" a="1"/>
  <c r="F241" i="67" s="1"/>
  <c r="D241" i="67" a="1"/>
  <c r="D241" i="67" s="1"/>
  <c r="E241" i="67" s="1"/>
  <c r="B241" i="67" a="1"/>
  <c r="B241" i="67" s="1"/>
  <c r="A241" i="67" a="1"/>
  <c r="A241" i="67" s="1"/>
  <c r="K240" i="67" a="1"/>
  <c r="K240" i="67" s="1"/>
  <c r="L240" i="67" s="1"/>
  <c r="J240" i="67" a="1"/>
  <c r="J240" i="67" s="1"/>
  <c r="F240" i="67" a="1"/>
  <c r="F240" i="67" s="1"/>
  <c r="D240" i="67" a="1"/>
  <c r="D240" i="67" s="1"/>
  <c r="E240" i="67" s="1"/>
  <c r="B240" i="67" a="1"/>
  <c r="B240" i="67" s="1"/>
  <c r="A240" i="67" a="1"/>
  <c r="A240" i="67" s="1"/>
  <c r="K239" i="67" a="1"/>
  <c r="K239" i="67" s="1"/>
  <c r="L239" i="67" s="1"/>
  <c r="J239" i="67" a="1"/>
  <c r="J239" i="67" s="1"/>
  <c r="F239" i="67" a="1"/>
  <c r="F239" i="67" s="1"/>
  <c r="D239" i="67" a="1"/>
  <c r="D239" i="67" s="1"/>
  <c r="E239" i="67" s="1"/>
  <c r="B239" i="67" a="1"/>
  <c r="B239" i="67" s="1"/>
  <c r="A239" i="67" a="1"/>
  <c r="A239" i="67" s="1"/>
  <c r="K238" i="67" a="1"/>
  <c r="K238" i="67" s="1"/>
  <c r="J238" i="67" a="1"/>
  <c r="J238" i="67" s="1"/>
  <c r="F238" i="67" a="1"/>
  <c r="F238" i="67" s="1"/>
  <c r="D238" i="67" a="1"/>
  <c r="D238" i="67" s="1"/>
  <c r="E238" i="67" s="1"/>
  <c r="B238" i="67" a="1"/>
  <c r="B238" i="67" s="1"/>
  <c r="A238" i="67" a="1"/>
  <c r="A238" i="67" s="1"/>
  <c r="K237" i="67" a="1"/>
  <c r="K237" i="67" s="1"/>
  <c r="L237" i="67" s="1"/>
  <c r="J237" i="67" a="1"/>
  <c r="J237" i="67" s="1"/>
  <c r="F237" i="67" a="1"/>
  <c r="F237" i="67" s="1"/>
  <c r="D237" i="67" a="1"/>
  <c r="D237" i="67" s="1"/>
  <c r="E237" i="67" s="1"/>
  <c r="B237" i="67" a="1"/>
  <c r="B237" i="67" s="1"/>
  <c r="A237" i="67" a="1"/>
  <c r="A237" i="67" s="1"/>
  <c r="K236" i="67" a="1"/>
  <c r="K236" i="67" s="1"/>
  <c r="L236" i="67" s="1"/>
  <c r="J236" i="67" a="1"/>
  <c r="J236" i="67" s="1"/>
  <c r="F236" i="67" a="1"/>
  <c r="F236" i="67" s="1"/>
  <c r="D236" i="67" a="1"/>
  <c r="D236" i="67" s="1"/>
  <c r="E236" i="67" s="1"/>
  <c r="B236" i="67" a="1"/>
  <c r="B236" i="67" s="1"/>
  <c r="A236" i="67" a="1"/>
  <c r="A236" i="67" s="1"/>
  <c r="K235" i="67" a="1"/>
  <c r="K235" i="67" s="1"/>
  <c r="L235" i="67" s="1"/>
  <c r="J235" i="67" a="1"/>
  <c r="J235" i="67" s="1"/>
  <c r="F235" i="67" a="1"/>
  <c r="F235" i="67" s="1"/>
  <c r="D235" i="67" a="1"/>
  <c r="D235" i="67" s="1"/>
  <c r="E235" i="67" s="1"/>
  <c r="B235" i="67" a="1"/>
  <c r="B235" i="67" s="1"/>
  <c r="A235" i="67" a="1"/>
  <c r="A235" i="67" s="1"/>
  <c r="K234" i="67" a="1"/>
  <c r="K234" i="67" s="1"/>
  <c r="L234" i="67" s="1"/>
  <c r="J234" i="67" a="1"/>
  <c r="J234" i="67" s="1"/>
  <c r="F234" i="67" a="1"/>
  <c r="F234" i="67" s="1"/>
  <c r="D234" i="67" a="1"/>
  <c r="D234" i="67" s="1"/>
  <c r="E234" i="67" s="1"/>
  <c r="B234" i="67" a="1"/>
  <c r="B234" i="67" s="1"/>
  <c r="A234" i="67" a="1"/>
  <c r="A234" i="67" s="1"/>
  <c r="K233" i="67" a="1"/>
  <c r="K233" i="67" s="1"/>
  <c r="L233" i="67" s="1"/>
  <c r="J233" i="67" a="1"/>
  <c r="J233" i="67" s="1"/>
  <c r="F233" i="67" a="1"/>
  <c r="F233" i="67" s="1"/>
  <c r="D233" i="67" a="1"/>
  <c r="D233" i="67" s="1"/>
  <c r="E233" i="67" s="1"/>
  <c r="B233" i="67" a="1"/>
  <c r="B233" i="67" s="1"/>
  <c r="A233" i="67" a="1"/>
  <c r="A233" i="67" s="1"/>
  <c r="K232" i="67" a="1"/>
  <c r="K232" i="67" s="1"/>
  <c r="L232" i="67" s="1"/>
  <c r="J232" i="67" a="1"/>
  <c r="J232" i="67" s="1"/>
  <c r="F232" i="67" a="1"/>
  <c r="F232" i="67" s="1"/>
  <c r="D232" i="67" a="1"/>
  <c r="D232" i="67" s="1"/>
  <c r="E232" i="67" s="1"/>
  <c r="B232" i="67" a="1"/>
  <c r="B232" i="67" s="1"/>
  <c r="A232" i="67" a="1"/>
  <c r="A232" i="67" s="1"/>
  <c r="K231" i="67" a="1"/>
  <c r="K231" i="67" s="1"/>
  <c r="L231" i="67" s="1"/>
  <c r="J231" i="67" a="1"/>
  <c r="J231" i="67" s="1"/>
  <c r="F231" i="67" a="1"/>
  <c r="F231" i="67" s="1"/>
  <c r="D231" i="67" a="1"/>
  <c r="D231" i="67" s="1"/>
  <c r="E231" i="67" s="1"/>
  <c r="B231" i="67" a="1"/>
  <c r="B231" i="67" s="1"/>
  <c r="A231" i="67" a="1"/>
  <c r="A231" i="67" s="1"/>
  <c r="K230" i="67" a="1"/>
  <c r="K230" i="67" s="1"/>
  <c r="L230" i="67" s="1"/>
  <c r="J230" i="67" a="1"/>
  <c r="J230" i="67" s="1"/>
  <c r="F230" i="67" a="1"/>
  <c r="F230" i="67" s="1"/>
  <c r="D230" i="67" a="1"/>
  <c r="D230" i="67" s="1"/>
  <c r="E230" i="67" s="1"/>
  <c r="B230" i="67" a="1"/>
  <c r="B230" i="67" s="1"/>
  <c r="A230" i="67" a="1"/>
  <c r="A230" i="67" s="1"/>
  <c r="K229" i="67" a="1"/>
  <c r="K229" i="67" s="1"/>
  <c r="L229" i="67" s="1"/>
  <c r="J229" i="67" a="1"/>
  <c r="J229" i="67" s="1"/>
  <c r="F229" i="67" a="1"/>
  <c r="F229" i="67" s="1"/>
  <c r="D229" i="67" a="1"/>
  <c r="D229" i="67" s="1"/>
  <c r="E229" i="67" s="1"/>
  <c r="B229" i="67" a="1"/>
  <c r="B229" i="67" s="1"/>
  <c r="A229" i="67" a="1"/>
  <c r="A229" i="67" s="1"/>
  <c r="K228" i="67" a="1"/>
  <c r="K228" i="67" s="1"/>
  <c r="L228" i="67" s="1"/>
  <c r="J228" i="67" a="1"/>
  <c r="J228" i="67" s="1"/>
  <c r="F228" i="67" a="1"/>
  <c r="F228" i="67" s="1"/>
  <c r="D228" i="67" a="1"/>
  <c r="D228" i="67" s="1"/>
  <c r="E228" i="67" s="1"/>
  <c r="B228" i="67" a="1"/>
  <c r="B228" i="67" s="1"/>
  <c r="A228" i="67" a="1"/>
  <c r="A228" i="67" s="1"/>
  <c r="K227" i="67" a="1"/>
  <c r="K227" i="67" s="1"/>
  <c r="L227" i="67" s="1"/>
  <c r="J227" i="67" a="1"/>
  <c r="J227" i="67" s="1"/>
  <c r="F227" i="67" a="1"/>
  <c r="F227" i="67" s="1"/>
  <c r="D227" i="67" a="1"/>
  <c r="D227" i="67" s="1"/>
  <c r="E227" i="67" s="1"/>
  <c r="B227" i="67" a="1"/>
  <c r="B227" i="67" s="1"/>
  <c r="A227" i="67" a="1"/>
  <c r="A227" i="67" s="1"/>
  <c r="K226" i="67" a="1"/>
  <c r="K226" i="67" s="1"/>
  <c r="L226" i="67" s="1"/>
  <c r="J226" i="67" a="1"/>
  <c r="J226" i="67" s="1"/>
  <c r="F226" i="67" a="1"/>
  <c r="F226" i="67" s="1"/>
  <c r="D226" i="67" a="1"/>
  <c r="D226" i="67" s="1"/>
  <c r="E226" i="67" s="1"/>
  <c r="B226" i="67" a="1"/>
  <c r="B226" i="67" s="1"/>
  <c r="A226" i="67" a="1"/>
  <c r="A226" i="67" s="1"/>
  <c r="K225" i="67" a="1"/>
  <c r="K225" i="67" s="1"/>
  <c r="L225" i="67" s="1"/>
  <c r="J225" i="67" a="1"/>
  <c r="J225" i="67" s="1"/>
  <c r="F225" i="67" a="1"/>
  <c r="F225" i="67" s="1"/>
  <c r="D225" i="67" a="1"/>
  <c r="D225" i="67" s="1"/>
  <c r="E225" i="67" s="1"/>
  <c r="B225" i="67" a="1"/>
  <c r="B225" i="67" s="1"/>
  <c r="A225" i="67" a="1"/>
  <c r="A225" i="67" s="1"/>
  <c r="K224" i="67" a="1"/>
  <c r="K224" i="67" s="1"/>
  <c r="L224" i="67" s="1"/>
  <c r="J224" i="67" a="1"/>
  <c r="J224" i="67" s="1"/>
  <c r="F224" i="67" a="1"/>
  <c r="F224" i="67" s="1"/>
  <c r="D224" i="67" a="1"/>
  <c r="D224" i="67" s="1"/>
  <c r="E224" i="67" s="1"/>
  <c r="B224" i="67" a="1"/>
  <c r="B224" i="67" s="1"/>
  <c r="A224" i="67" a="1"/>
  <c r="A224" i="67" s="1"/>
  <c r="K223" i="67" a="1"/>
  <c r="K223" i="67" s="1"/>
  <c r="L223" i="67" s="1"/>
  <c r="J223" i="67" a="1"/>
  <c r="J223" i="67" s="1"/>
  <c r="F223" i="67" a="1"/>
  <c r="F223" i="67" s="1"/>
  <c r="D223" i="67" a="1"/>
  <c r="D223" i="67" s="1"/>
  <c r="E223" i="67" s="1"/>
  <c r="B223" i="67" a="1"/>
  <c r="B223" i="67" s="1"/>
  <c r="A223" i="67" a="1"/>
  <c r="A223" i="67" s="1"/>
  <c r="K222" i="67" a="1"/>
  <c r="K222" i="67" s="1"/>
  <c r="L222" i="67" s="1"/>
  <c r="J222" i="67" a="1"/>
  <c r="J222" i="67" s="1"/>
  <c r="F222" i="67" a="1"/>
  <c r="F222" i="67" s="1"/>
  <c r="D222" i="67" a="1"/>
  <c r="D222" i="67" s="1"/>
  <c r="E222" i="67" s="1"/>
  <c r="B222" i="67" a="1"/>
  <c r="B222" i="67" s="1"/>
  <c r="A222" i="67" a="1"/>
  <c r="A222" i="67" s="1"/>
  <c r="K221" i="67" a="1"/>
  <c r="K221" i="67" s="1"/>
  <c r="L221" i="67" s="1"/>
  <c r="J221" i="67" a="1"/>
  <c r="J221" i="67" s="1"/>
  <c r="F221" i="67" a="1"/>
  <c r="F221" i="67" s="1"/>
  <c r="D221" i="67" a="1"/>
  <c r="D221" i="67" s="1"/>
  <c r="E221" i="67" s="1"/>
  <c r="B221" i="67" a="1"/>
  <c r="B221" i="67" s="1"/>
  <c r="A221" i="67" a="1"/>
  <c r="A221" i="67" s="1"/>
  <c r="K220" i="67" a="1"/>
  <c r="K220" i="67" s="1"/>
  <c r="L220" i="67" s="1"/>
  <c r="J220" i="67" a="1"/>
  <c r="J220" i="67" s="1"/>
  <c r="F220" i="67" a="1"/>
  <c r="F220" i="67" s="1"/>
  <c r="D220" i="67" a="1"/>
  <c r="D220" i="67" s="1"/>
  <c r="E220" i="67" s="1"/>
  <c r="B220" i="67" a="1"/>
  <c r="B220" i="67" s="1"/>
  <c r="A220" i="67" a="1"/>
  <c r="A220" i="67" s="1"/>
  <c r="K219" i="67" a="1"/>
  <c r="K219" i="67" s="1"/>
  <c r="L219" i="67" s="1"/>
  <c r="J219" i="67" a="1"/>
  <c r="J219" i="67" s="1"/>
  <c r="F219" i="67" a="1"/>
  <c r="F219" i="67" s="1"/>
  <c r="D219" i="67" a="1"/>
  <c r="D219" i="67" s="1"/>
  <c r="E219" i="67" s="1"/>
  <c r="B219" i="67" a="1"/>
  <c r="B219" i="67" s="1"/>
  <c r="A219" i="67" a="1"/>
  <c r="A219" i="67" s="1"/>
  <c r="K218" i="67" a="1"/>
  <c r="K218" i="67" s="1"/>
  <c r="L218" i="67" s="1"/>
  <c r="J218" i="67" a="1"/>
  <c r="J218" i="67" s="1"/>
  <c r="F218" i="67" a="1"/>
  <c r="F218" i="67" s="1"/>
  <c r="D218" i="67" a="1"/>
  <c r="D218" i="67" s="1"/>
  <c r="E218" i="67" s="1"/>
  <c r="B218" i="67" a="1"/>
  <c r="B218" i="67" s="1"/>
  <c r="A218" i="67" a="1"/>
  <c r="A218" i="67" s="1"/>
  <c r="K217" i="67" a="1"/>
  <c r="K217" i="67" s="1"/>
  <c r="L217" i="67" s="1"/>
  <c r="J217" i="67" a="1"/>
  <c r="J217" i="67" s="1"/>
  <c r="F217" i="67" a="1"/>
  <c r="F217" i="67" s="1"/>
  <c r="D217" i="67" a="1"/>
  <c r="D217" i="67" s="1"/>
  <c r="E217" i="67" s="1"/>
  <c r="B217" i="67" a="1"/>
  <c r="B217" i="67" s="1"/>
  <c r="A217" i="67" a="1"/>
  <c r="A217" i="67" s="1"/>
  <c r="K216" i="67" a="1"/>
  <c r="K216" i="67" s="1"/>
  <c r="L216" i="67" s="1"/>
  <c r="J216" i="67" a="1"/>
  <c r="J216" i="67" s="1"/>
  <c r="F216" i="67" a="1"/>
  <c r="F216" i="67" s="1"/>
  <c r="D216" i="67" a="1"/>
  <c r="D216" i="67" s="1"/>
  <c r="E216" i="67" s="1"/>
  <c r="B216" i="67" a="1"/>
  <c r="B216" i="67" s="1"/>
  <c r="A216" i="67" a="1"/>
  <c r="A216" i="67" s="1"/>
  <c r="K215" i="67" a="1"/>
  <c r="K215" i="67" s="1"/>
  <c r="L215" i="67" s="1"/>
  <c r="J215" i="67" a="1"/>
  <c r="J215" i="67" s="1"/>
  <c r="F215" i="67" a="1"/>
  <c r="F215" i="67" s="1"/>
  <c r="D215" i="67" a="1"/>
  <c r="D215" i="67" s="1"/>
  <c r="E215" i="67" s="1"/>
  <c r="B215" i="67" a="1"/>
  <c r="B215" i="67" s="1"/>
  <c r="A215" i="67" a="1"/>
  <c r="A215" i="67" s="1"/>
  <c r="K214" i="67" a="1"/>
  <c r="K214" i="67" s="1"/>
  <c r="J214" i="67" a="1"/>
  <c r="J214" i="67" s="1"/>
  <c r="F214" i="67" a="1"/>
  <c r="F214" i="67" s="1"/>
  <c r="D214" i="67" a="1"/>
  <c r="D214" i="67" s="1"/>
  <c r="E214" i="67" s="1"/>
  <c r="B214" i="67" a="1"/>
  <c r="B214" i="67" s="1"/>
  <c r="A214" i="67" a="1"/>
  <c r="A214" i="67" s="1"/>
  <c r="K213" i="67" a="1"/>
  <c r="K213" i="67" s="1"/>
  <c r="L213" i="67" s="1"/>
  <c r="J213" i="67" a="1"/>
  <c r="J213" i="67" s="1"/>
  <c r="F213" i="67" a="1"/>
  <c r="F213" i="67" s="1"/>
  <c r="D213" i="67" a="1"/>
  <c r="D213" i="67" s="1"/>
  <c r="E213" i="67" s="1"/>
  <c r="B213" i="67" a="1"/>
  <c r="B213" i="67" s="1"/>
  <c r="A213" i="67" a="1"/>
  <c r="A213" i="67" s="1"/>
  <c r="K212" i="67" a="1"/>
  <c r="K212" i="67" s="1"/>
  <c r="L212" i="67" s="1"/>
  <c r="J212" i="67" a="1"/>
  <c r="J212" i="67" s="1"/>
  <c r="F212" i="67" a="1"/>
  <c r="F212" i="67" s="1"/>
  <c r="D212" i="67" a="1"/>
  <c r="D212" i="67" s="1"/>
  <c r="E212" i="67" s="1"/>
  <c r="B212" i="67" a="1"/>
  <c r="B212" i="67" s="1"/>
  <c r="A212" i="67" a="1"/>
  <c r="A212" i="67" s="1"/>
  <c r="K211" i="67" a="1"/>
  <c r="K211" i="67" s="1"/>
  <c r="L211" i="67" s="1"/>
  <c r="J211" i="67" a="1"/>
  <c r="J211" i="67" s="1"/>
  <c r="F211" i="67" a="1"/>
  <c r="F211" i="67" s="1"/>
  <c r="D211" i="67" a="1"/>
  <c r="D211" i="67" s="1"/>
  <c r="E211" i="67" s="1"/>
  <c r="B211" i="67" a="1"/>
  <c r="B211" i="67" s="1"/>
  <c r="A211" i="67" a="1"/>
  <c r="A211" i="67" s="1"/>
  <c r="K210" i="67" a="1"/>
  <c r="K210" i="67" s="1"/>
  <c r="L210" i="67" s="1"/>
  <c r="J210" i="67" a="1"/>
  <c r="J210" i="67" s="1"/>
  <c r="F210" i="67" a="1"/>
  <c r="F210" i="67" s="1"/>
  <c r="D210" i="67" a="1"/>
  <c r="D210" i="67" s="1"/>
  <c r="E210" i="67" s="1"/>
  <c r="B210" i="67" a="1"/>
  <c r="B210" i="67" s="1"/>
  <c r="A210" i="67" a="1"/>
  <c r="A210" i="67" s="1"/>
  <c r="K209" i="67" a="1"/>
  <c r="K209" i="67" s="1"/>
  <c r="L209" i="67" s="1"/>
  <c r="J209" i="67" a="1"/>
  <c r="J209" i="67" s="1"/>
  <c r="F209" i="67" a="1"/>
  <c r="F209" i="67" s="1"/>
  <c r="D209" i="67" a="1"/>
  <c r="D209" i="67" s="1"/>
  <c r="E209" i="67" s="1"/>
  <c r="B209" i="67" a="1"/>
  <c r="B209" i="67" s="1"/>
  <c r="A209" i="67" a="1"/>
  <c r="A209" i="67" s="1"/>
  <c r="K208" i="67" a="1"/>
  <c r="K208" i="67" s="1"/>
  <c r="L208" i="67" s="1"/>
  <c r="J208" i="67" a="1"/>
  <c r="J208" i="67" s="1"/>
  <c r="F208" i="67" a="1"/>
  <c r="F208" i="67" s="1"/>
  <c r="D208" i="67" a="1"/>
  <c r="D208" i="67" s="1"/>
  <c r="E208" i="67" s="1"/>
  <c r="B208" i="67" a="1"/>
  <c r="B208" i="67" s="1"/>
  <c r="A208" i="67" a="1"/>
  <c r="A208" i="67" s="1"/>
  <c r="K207" i="67" a="1"/>
  <c r="K207" i="67" s="1"/>
  <c r="L207" i="67" s="1"/>
  <c r="J207" i="67" a="1"/>
  <c r="J207" i="67" s="1"/>
  <c r="F207" i="67" a="1"/>
  <c r="F207" i="67" s="1"/>
  <c r="D207" i="67" a="1"/>
  <c r="D207" i="67" s="1"/>
  <c r="E207" i="67" s="1"/>
  <c r="B207" i="67" a="1"/>
  <c r="B207" i="67" s="1"/>
  <c r="A207" i="67" a="1"/>
  <c r="A207" i="67" s="1"/>
  <c r="K206" i="67" a="1"/>
  <c r="K206" i="67" s="1"/>
  <c r="L206" i="67" s="1"/>
  <c r="J206" i="67" a="1"/>
  <c r="J206" i="67" s="1"/>
  <c r="F206" i="67" a="1"/>
  <c r="F206" i="67" s="1"/>
  <c r="D206" i="67" a="1"/>
  <c r="D206" i="67" s="1"/>
  <c r="E206" i="67" s="1"/>
  <c r="B206" i="67" a="1"/>
  <c r="B206" i="67" s="1"/>
  <c r="A206" i="67" a="1"/>
  <c r="A206" i="67" s="1"/>
  <c r="K205" i="67" a="1"/>
  <c r="K205" i="67" s="1"/>
  <c r="L205" i="67" s="1"/>
  <c r="J205" i="67" a="1"/>
  <c r="J205" i="67" s="1"/>
  <c r="F205" i="67" a="1"/>
  <c r="F205" i="67" s="1"/>
  <c r="D205" i="67" a="1"/>
  <c r="D205" i="67" s="1"/>
  <c r="E205" i="67" s="1"/>
  <c r="B205" i="67" a="1"/>
  <c r="B205" i="67" s="1"/>
  <c r="A205" i="67" a="1"/>
  <c r="A205" i="67" s="1"/>
  <c r="K204" i="67" a="1"/>
  <c r="K204" i="67" s="1"/>
  <c r="L204" i="67" s="1"/>
  <c r="J204" i="67" a="1"/>
  <c r="J204" i="67" s="1"/>
  <c r="F204" i="67" a="1"/>
  <c r="F204" i="67" s="1"/>
  <c r="D204" i="67" a="1"/>
  <c r="D204" i="67" s="1"/>
  <c r="E204" i="67" s="1"/>
  <c r="B204" i="67" a="1"/>
  <c r="B204" i="67" s="1"/>
  <c r="A204" i="67" a="1"/>
  <c r="A204" i="67" s="1"/>
  <c r="K203" i="67" a="1"/>
  <c r="K203" i="67" s="1"/>
  <c r="L203" i="67" s="1"/>
  <c r="J203" i="67" a="1"/>
  <c r="J203" i="67" s="1"/>
  <c r="F203" i="67" a="1"/>
  <c r="F203" i="67" s="1"/>
  <c r="D203" i="67" a="1"/>
  <c r="D203" i="67" s="1"/>
  <c r="E203" i="67" s="1"/>
  <c r="B203" i="67" a="1"/>
  <c r="B203" i="67" s="1"/>
  <c r="A203" i="67" a="1"/>
  <c r="A203" i="67" s="1"/>
  <c r="K202" i="67" a="1"/>
  <c r="K202" i="67" s="1"/>
  <c r="L202" i="67" s="1"/>
  <c r="J202" i="67" a="1"/>
  <c r="J202" i="67" s="1"/>
  <c r="F202" i="67" a="1"/>
  <c r="F202" i="67" s="1"/>
  <c r="D202" i="67" a="1"/>
  <c r="D202" i="67" s="1"/>
  <c r="E202" i="67" s="1"/>
  <c r="B202" i="67" a="1"/>
  <c r="B202" i="67" s="1"/>
  <c r="A202" i="67" a="1"/>
  <c r="A202" i="67" s="1"/>
  <c r="K201" i="67" a="1"/>
  <c r="K201" i="67" s="1"/>
  <c r="L201" i="67" s="1"/>
  <c r="J201" i="67" a="1"/>
  <c r="J201" i="67" s="1"/>
  <c r="F201" i="67" a="1"/>
  <c r="F201" i="67" s="1"/>
  <c r="D201" i="67" a="1"/>
  <c r="D201" i="67" s="1"/>
  <c r="E201" i="67" s="1"/>
  <c r="B201" i="67" a="1"/>
  <c r="B201" i="67" s="1"/>
  <c r="A201" i="67" a="1"/>
  <c r="A201" i="67" s="1"/>
  <c r="K200" i="67" a="1"/>
  <c r="K200" i="67" s="1"/>
  <c r="L200" i="67" s="1"/>
  <c r="J200" i="67" a="1"/>
  <c r="J200" i="67" s="1"/>
  <c r="F200" i="67" a="1"/>
  <c r="F200" i="67" s="1"/>
  <c r="D200" i="67" a="1"/>
  <c r="D200" i="67" s="1"/>
  <c r="E200" i="67" s="1"/>
  <c r="B200" i="67" a="1"/>
  <c r="B200" i="67" s="1"/>
  <c r="A200" i="67" a="1"/>
  <c r="A200" i="67" s="1"/>
  <c r="K199" i="67" a="1"/>
  <c r="K199" i="67" s="1"/>
  <c r="L199" i="67" s="1"/>
  <c r="J199" i="67" a="1"/>
  <c r="J199" i="67" s="1"/>
  <c r="F199" i="67" a="1"/>
  <c r="F199" i="67" s="1"/>
  <c r="D199" i="67" a="1"/>
  <c r="D199" i="67" s="1"/>
  <c r="E199" i="67" s="1"/>
  <c r="B199" i="67" a="1"/>
  <c r="B199" i="67" s="1"/>
  <c r="A199" i="67" a="1"/>
  <c r="A199" i="67" s="1"/>
  <c r="K198" i="67" a="1"/>
  <c r="K198" i="67" s="1"/>
  <c r="L198" i="67" s="1"/>
  <c r="J198" i="67" a="1"/>
  <c r="J198" i="67" s="1"/>
  <c r="F198" i="67" a="1"/>
  <c r="F198" i="67" s="1"/>
  <c r="D198" i="67" a="1"/>
  <c r="D198" i="67" s="1"/>
  <c r="E198" i="67" s="1"/>
  <c r="B198" i="67" a="1"/>
  <c r="B198" i="67" s="1"/>
  <c r="A198" i="67" a="1"/>
  <c r="A198" i="67" s="1"/>
  <c r="K197" i="67" a="1"/>
  <c r="K197" i="67" s="1"/>
  <c r="L197" i="67" s="1"/>
  <c r="J197" i="67" a="1"/>
  <c r="J197" i="67" s="1"/>
  <c r="F197" i="67" a="1"/>
  <c r="F197" i="67" s="1"/>
  <c r="D197" i="67" a="1"/>
  <c r="D197" i="67" s="1"/>
  <c r="E197" i="67" s="1"/>
  <c r="B197" i="67" a="1"/>
  <c r="B197" i="67" s="1"/>
  <c r="A197" i="67" a="1"/>
  <c r="A197" i="67" s="1"/>
  <c r="K196" i="67" a="1"/>
  <c r="K196" i="67" s="1"/>
  <c r="L196" i="67" s="1"/>
  <c r="J196" i="67" a="1"/>
  <c r="J196" i="67" s="1"/>
  <c r="F196" i="67" a="1"/>
  <c r="F196" i="67" s="1"/>
  <c r="D196" i="67" a="1"/>
  <c r="D196" i="67" s="1"/>
  <c r="E196" i="67" s="1"/>
  <c r="B196" i="67" a="1"/>
  <c r="B196" i="67" s="1"/>
  <c r="A196" i="67" a="1"/>
  <c r="A196" i="67" s="1"/>
  <c r="K195" i="67" a="1"/>
  <c r="K195" i="67" s="1"/>
  <c r="L195" i="67" s="1"/>
  <c r="J195" i="67" a="1"/>
  <c r="J195" i="67" s="1"/>
  <c r="F195" i="67" a="1"/>
  <c r="F195" i="67" s="1"/>
  <c r="D195" i="67" a="1"/>
  <c r="D195" i="67" s="1"/>
  <c r="E195" i="67" s="1"/>
  <c r="B195" i="67" a="1"/>
  <c r="B195" i="67" s="1"/>
  <c r="A195" i="67" a="1"/>
  <c r="A195" i="67" s="1"/>
  <c r="K194" i="67" a="1"/>
  <c r="K194" i="67" s="1"/>
  <c r="L194" i="67" s="1"/>
  <c r="J194" i="67" a="1"/>
  <c r="J194" i="67" s="1"/>
  <c r="F194" i="67" a="1"/>
  <c r="F194" i="67" s="1"/>
  <c r="D194" i="67" a="1"/>
  <c r="D194" i="67" s="1"/>
  <c r="E194" i="67" s="1"/>
  <c r="B194" i="67" a="1"/>
  <c r="B194" i="67" s="1"/>
  <c r="A194" i="67" a="1"/>
  <c r="A194" i="67" s="1"/>
  <c r="K193" i="67" a="1"/>
  <c r="K193" i="67" s="1"/>
  <c r="L193" i="67" s="1"/>
  <c r="J193" i="67" a="1"/>
  <c r="J193" i="67" s="1"/>
  <c r="F193" i="67" a="1"/>
  <c r="F193" i="67" s="1"/>
  <c r="D193" i="67" a="1"/>
  <c r="D193" i="67" s="1"/>
  <c r="E193" i="67" s="1"/>
  <c r="B193" i="67" a="1"/>
  <c r="B193" i="67" s="1"/>
  <c r="A193" i="67" a="1"/>
  <c r="A193" i="67" s="1"/>
  <c r="K192" i="67" a="1"/>
  <c r="K192" i="67" s="1"/>
  <c r="L192" i="67" s="1"/>
  <c r="J192" i="67" a="1"/>
  <c r="J192" i="67" s="1"/>
  <c r="F192" i="67" a="1"/>
  <c r="F192" i="67" s="1"/>
  <c r="D192" i="67" a="1"/>
  <c r="D192" i="67" s="1"/>
  <c r="E192" i="67" s="1"/>
  <c r="B192" i="67" a="1"/>
  <c r="B192" i="67" s="1"/>
  <c r="A192" i="67" a="1"/>
  <c r="A192" i="67" s="1"/>
  <c r="K191" i="67" a="1"/>
  <c r="K191" i="67" s="1"/>
  <c r="L191" i="67" s="1"/>
  <c r="J191" i="67" a="1"/>
  <c r="J191" i="67" s="1"/>
  <c r="F191" i="67" a="1"/>
  <c r="F191" i="67" s="1"/>
  <c r="D191" i="67" a="1"/>
  <c r="D191" i="67" s="1"/>
  <c r="E191" i="67" s="1"/>
  <c r="B191" i="67" a="1"/>
  <c r="B191" i="67" s="1"/>
  <c r="A191" i="67" a="1"/>
  <c r="A191" i="67" s="1"/>
  <c r="K190" i="67" a="1"/>
  <c r="K190" i="67" s="1"/>
  <c r="L190" i="67" s="1"/>
  <c r="J190" i="67" a="1"/>
  <c r="J190" i="67" s="1"/>
  <c r="F190" i="67" a="1"/>
  <c r="F190" i="67" s="1"/>
  <c r="D190" i="67" a="1"/>
  <c r="D190" i="67" s="1"/>
  <c r="E190" i="67" s="1"/>
  <c r="B190" i="67" a="1"/>
  <c r="B190" i="67" s="1"/>
  <c r="A190" i="67" a="1"/>
  <c r="A190" i="67" s="1"/>
  <c r="K189" i="67" a="1"/>
  <c r="K189" i="67" s="1"/>
  <c r="L189" i="67" s="1"/>
  <c r="J189" i="67" a="1"/>
  <c r="J189" i="67" s="1"/>
  <c r="F189" i="67" a="1"/>
  <c r="F189" i="67" s="1"/>
  <c r="D189" i="67" a="1"/>
  <c r="D189" i="67" s="1"/>
  <c r="E189" i="67" s="1"/>
  <c r="B189" i="67" a="1"/>
  <c r="B189" i="67" s="1"/>
  <c r="A189" i="67" a="1"/>
  <c r="A189" i="67" s="1"/>
  <c r="K188" i="67" a="1"/>
  <c r="K188" i="67" s="1"/>
  <c r="L188" i="67" s="1"/>
  <c r="J188" i="67" a="1"/>
  <c r="J188" i="67" s="1"/>
  <c r="F188" i="67" a="1"/>
  <c r="F188" i="67" s="1"/>
  <c r="D188" i="67" a="1"/>
  <c r="D188" i="67" s="1"/>
  <c r="E188" i="67" s="1"/>
  <c r="B188" i="67" a="1"/>
  <c r="B188" i="67" s="1"/>
  <c r="A188" i="67" a="1"/>
  <c r="A188" i="67" s="1"/>
  <c r="K187" i="67" a="1"/>
  <c r="K187" i="67" s="1"/>
  <c r="L187" i="67" s="1"/>
  <c r="J187" i="67" a="1"/>
  <c r="J187" i="67" s="1"/>
  <c r="F187" i="67" a="1"/>
  <c r="F187" i="67" s="1"/>
  <c r="D187" i="67" a="1"/>
  <c r="D187" i="67" s="1"/>
  <c r="E187" i="67" s="1"/>
  <c r="B187" i="67" a="1"/>
  <c r="B187" i="67" s="1"/>
  <c r="A187" i="67" a="1"/>
  <c r="A187" i="67" s="1"/>
  <c r="K186" i="67" a="1"/>
  <c r="K186" i="67" s="1"/>
  <c r="L186" i="67" s="1"/>
  <c r="J186" i="67" a="1"/>
  <c r="J186" i="67" s="1"/>
  <c r="F186" i="67" a="1"/>
  <c r="F186" i="67" s="1"/>
  <c r="D186" i="67" a="1"/>
  <c r="D186" i="67" s="1"/>
  <c r="E186" i="67" s="1"/>
  <c r="B186" i="67" a="1"/>
  <c r="B186" i="67" s="1"/>
  <c r="A186" i="67" a="1"/>
  <c r="A186" i="67" s="1"/>
  <c r="K185" i="67" a="1"/>
  <c r="K185" i="67" s="1"/>
  <c r="L185" i="67" s="1"/>
  <c r="J185" i="67" a="1"/>
  <c r="J185" i="67" s="1"/>
  <c r="F185" i="67" a="1"/>
  <c r="F185" i="67" s="1"/>
  <c r="D185" i="67" a="1"/>
  <c r="D185" i="67" s="1"/>
  <c r="E185" i="67" s="1"/>
  <c r="B185" i="67" a="1"/>
  <c r="B185" i="67" s="1"/>
  <c r="A185" i="67" a="1"/>
  <c r="A185" i="67" s="1"/>
  <c r="K184" i="67" a="1"/>
  <c r="K184" i="67" s="1"/>
  <c r="L184" i="67" s="1"/>
  <c r="J184" i="67" a="1"/>
  <c r="J184" i="67" s="1"/>
  <c r="F184" i="67" a="1"/>
  <c r="F184" i="67" s="1"/>
  <c r="D184" i="67" a="1"/>
  <c r="D184" i="67" s="1"/>
  <c r="E184" i="67" s="1"/>
  <c r="B184" i="67" a="1"/>
  <c r="B184" i="67" s="1"/>
  <c r="A184" i="67" a="1"/>
  <c r="A184" i="67" s="1"/>
  <c r="K183" i="67" a="1"/>
  <c r="K183" i="67" s="1"/>
  <c r="L183" i="67" s="1"/>
  <c r="J183" i="67" a="1"/>
  <c r="J183" i="67" s="1"/>
  <c r="F183" i="67" a="1"/>
  <c r="F183" i="67" s="1"/>
  <c r="D183" i="67" a="1"/>
  <c r="D183" i="67" s="1"/>
  <c r="E183" i="67" s="1"/>
  <c r="B183" i="67" a="1"/>
  <c r="B183" i="67" s="1"/>
  <c r="A183" i="67" a="1"/>
  <c r="A183" i="67" s="1"/>
  <c r="K182" i="67" a="1"/>
  <c r="K182" i="67" s="1"/>
  <c r="L182" i="67" s="1"/>
  <c r="J182" i="67" a="1"/>
  <c r="J182" i="67" s="1"/>
  <c r="F182" i="67" a="1"/>
  <c r="F182" i="67" s="1"/>
  <c r="D182" i="67" a="1"/>
  <c r="D182" i="67" s="1"/>
  <c r="E182" i="67" s="1"/>
  <c r="B182" i="67" a="1"/>
  <c r="B182" i="67" s="1"/>
  <c r="A182" i="67" a="1"/>
  <c r="A182" i="67" s="1"/>
  <c r="K181" i="67" a="1"/>
  <c r="K181" i="67" s="1"/>
  <c r="L181" i="67" s="1"/>
  <c r="J181" i="67" a="1"/>
  <c r="J181" i="67" s="1"/>
  <c r="F181" i="67" a="1"/>
  <c r="F181" i="67" s="1"/>
  <c r="D181" i="67" a="1"/>
  <c r="D181" i="67" s="1"/>
  <c r="E181" i="67" s="1"/>
  <c r="B181" i="67" a="1"/>
  <c r="B181" i="67" s="1"/>
  <c r="A181" i="67" a="1"/>
  <c r="A181" i="67" s="1"/>
  <c r="K180" i="67" a="1"/>
  <c r="K180" i="67" s="1"/>
  <c r="L180" i="67" s="1"/>
  <c r="J180" i="67" a="1"/>
  <c r="J180" i="67" s="1"/>
  <c r="F180" i="67" a="1"/>
  <c r="F180" i="67" s="1"/>
  <c r="D180" i="67" a="1"/>
  <c r="D180" i="67" s="1"/>
  <c r="E180" i="67" s="1"/>
  <c r="B180" i="67" a="1"/>
  <c r="B180" i="67" s="1"/>
  <c r="A180" i="67" a="1"/>
  <c r="A180" i="67" s="1"/>
  <c r="K179" i="67" a="1"/>
  <c r="K179" i="67" s="1"/>
  <c r="L179" i="67" s="1"/>
  <c r="J179" i="67" a="1"/>
  <c r="J179" i="67" s="1"/>
  <c r="F179" i="67" a="1"/>
  <c r="F179" i="67" s="1"/>
  <c r="D179" i="67" a="1"/>
  <c r="D179" i="67" s="1"/>
  <c r="E179" i="67" s="1"/>
  <c r="B179" i="67" a="1"/>
  <c r="B179" i="67" s="1"/>
  <c r="A179" i="67" a="1"/>
  <c r="A179" i="67" s="1"/>
  <c r="K178" i="67" a="1"/>
  <c r="K178" i="67" s="1"/>
  <c r="L178" i="67" s="1"/>
  <c r="J178" i="67" a="1"/>
  <c r="J178" i="67" s="1"/>
  <c r="F178" i="67" a="1"/>
  <c r="F178" i="67" s="1"/>
  <c r="D178" i="67" a="1"/>
  <c r="D178" i="67" s="1"/>
  <c r="E178" i="67" s="1"/>
  <c r="B178" i="67" a="1"/>
  <c r="B178" i="67" s="1"/>
  <c r="A178" i="67" a="1"/>
  <c r="A178" i="67" s="1"/>
  <c r="K177" i="67" a="1"/>
  <c r="K177" i="67" s="1"/>
  <c r="J177" i="67" a="1"/>
  <c r="J177" i="67" s="1"/>
  <c r="F177" i="67" a="1"/>
  <c r="F177" i="67" s="1"/>
  <c r="D177" i="67" a="1"/>
  <c r="D177" i="67" s="1"/>
  <c r="E177" i="67" s="1"/>
  <c r="B177" i="67" a="1"/>
  <c r="B177" i="67" s="1"/>
  <c r="A177" i="67" a="1"/>
  <c r="A177" i="67" s="1"/>
  <c r="K176" i="67" a="1"/>
  <c r="K176" i="67" s="1"/>
  <c r="L176" i="67" s="1"/>
  <c r="J176" i="67" a="1"/>
  <c r="J176" i="67" s="1"/>
  <c r="F176" i="67" a="1"/>
  <c r="F176" i="67" s="1"/>
  <c r="D176" i="67" a="1"/>
  <c r="D176" i="67" s="1"/>
  <c r="E176" i="67" s="1"/>
  <c r="B176" i="67" a="1"/>
  <c r="B176" i="67" s="1"/>
  <c r="A176" i="67" a="1"/>
  <c r="A176" i="67" s="1"/>
  <c r="K175" i="67" a="1"/>
  <c r="K175" i="67" s="1"/>
  <c r="L175" i="67" s="1"/>
  <c r="J175" i="67" a="1"/>
  <c r="J175" i="67" s="1"/>
  <c r="F175" i="67" a="1"/>
  <c r="F175" i="67" s="1"/>
  <c r="D175" i="67" a="1"/>
  <c r="D175" i="67" s="1"/>
  <c r="E175" i="67" s="1"/>
  <c r="B175" i="67" a="1"/>
  <c r="B175" i="67" s="1"/>
  <c r="A175" i="67" a="1"/>
  <c r="A175" i="67" s="1"/>
  <c r="K174" i="67" a="1"/>
  <c r="K174" i="67" s="1"/>
  <c r="L174" i="67" s="1"/>
  <c r="J174" i="67" a="1"/>
  <c r="J174" i="67" s="1"/>
  <c r="F174" i="67" a="1"/>
  <c r="F174" i="67" s="1"/>
  <c r="D174" i="67" a="1"/>
  <c r="D174" i="67" s="1"/>
  <c r="E174" i="67" s="1"/>
  <c r="B174" i="67" a="1"/>
  <c r="B174" i="67" s="1"/>
  <c r="A174" i="67" a="1"/>
  <c r="A174" i="67" s="1"/>
  <c r="K173" i="67" a="1"/>
  <c r="K173" i="67" s="1"/>
  <c r="L173" i="67" s="1"/>
  <c r="J173" i="67" a="1"/>
  <c r="J173" i="67" s="1"/>
  <c r="F173" i="67" a="1"/>
  <c r="F173" i="67" s="1"/>
  <c r="D173" i="67" a="1"/>
  <c r="D173" i="67" s="1"/>
  <c r="E173" i="67" s="1"/>
  <c r="B173" i="67" a="1"/>
  <c r="B173" i="67" s="1"/>
  <c r="A173" i="67" a="1"/>
  <c r="A173" i="67" s="1"/>
  <c r="K172" i="67" a="1"/>
  <c r="K172" i="67" s="1"/>
  <c r="L172" i="67" s="1"/>
  <c r="J172" i="67" a="1"/>
  <c r="J172" i="67" s="1"/>
  <c r="F172" i="67" a="1"/>
  <c r="F172" i="67" s="1"/>
  <c r="D172" i="67" a="1"/>
  <c r="D172" i="67" s="1"/>
  <c r="E172" i="67" s="1"/>
  <c r="B172" i="67" a="1"/>
  <c r="B172" i="67" s="1"/>
  <c r="A172" i="67" a="1"/>
  <c r="A172" i="67" s="1"/>
  <c r="K171" i="67" a="1"/>
  <c r="K171" i="67" s="1"/>
  <c r="L171" i="67" s="1"/>
  <c r="J171" i="67" a="1"/>
  <c r="J171" i="67" s="1"/>
  <c r="F171" i="67" a="1"/>
  <c r="F171" i="67" s="1"/>
  <c r="D171" i="67" a="1"/>
  <c r="D171" i="67" s="1"/>
  <c r="E171" i="67" s="1"/>
  <c r="B171" i="67" a="1"/>
  <c r="B171" i="67" s="1"/>
  <c r="A171" i="67" a="1"/>
  <c r="A171" i="67" s="1"/>
  <c r="K170" i="67" a="1"/>
  <c r="K170" i="67" s="1"/>
  <c r="L170" i="67" s="1"/>
  <c r="J170" i="67" a="1"/>
  <c r="J170" i="67" s="1"/>
  <c r="F170" i="67" a="1"/>
  <c r="F170" i="67" s="1"/>
  <c r="D170" i="67" a="1"/>
  <c r="D170" i="67" s="1"/>
  <c r="E170" i="67" s="1"/>
  <c r="B170" i="67" a="1"/>
  <c r="B170" i="67" s="1"/>
  <c r="A170" i="67" a="1"/>
  <c r="A170" i="67" s="1"/>
  <c r="K169" i="67" a="1"/>
  <c r="K169" i="67" s="1"/>
  <c r="L169" i="67" s="1"/>
  <c r="J169" i="67" a="1"/>
  <c r="J169" i="67" s="1"/>
  <c r="F169" i="67" a="1"/>
  <c r="F169" i="67" s="1"/>
  <c r="D169" i="67" a="1"/>
  <c r="D169" i="67" s="1"/>
  <c r="E169" i="67" s="1"/>
  <c r="B169" i="67" a="1"/>
  <c r="B169" i="67" s="1"/>
  <c r="A169" i="67" a="1"/>
  <c r="A169" i="67" s="1"/>
  <c r="K168" i="67" a="1"/>
  <c r="K168" i="67" s="1"/>
  <c r="L168" i="67" s="1"/>
  <c r="J168" i="67" a="1"/>
  <c r="J168" i="67" s="1"/>
  <c r="F168" i="67" a="1"/>
  <c r="F168" i="67" s="1"/>
  <c r="D168" i="67" a="1"/>
  <c r="D168" i="67" s="1"/>
  <c r="E168" i="67" s="1"/>
  <c r="B168" i="67" a="1"/>
  <c r="B168" i="67" s="1"/>
  <c r="A168" i="67" a="1"/>
  <c r="A168" i="67" s="1"/>
  <c r="K167" i="67" a="1"/>
  <c r="K167" i="67" s="1"/>
  <c r="L167" i="67" s="1"/>
  <c r="J167" i="67" a="1"/>
  <c r="J167" i="67" s="1"/>
  <c r="F167" i="67" a="1"/>
  <c r="F167" i="67" s="1"/>
  <c r="D167" i="67" a="1"/>
  <c r="D167" i="67" s="1"/>
  <c r="E167" i="67" s="1"/>
  <c r="B167" i="67" a="1"/>
  <c r="B167" i="67" s="1"/>
  <c r="A167" i="67" a="1"/>
  <c r="A167" i="67" s="1"/>
  <c r="K166" i="67" a="1"/>
  <c r="K166" i="67" s="1"/>
  <c r="L166" i="67" s="1"/>
  <c r="J166" i="67" a="1"/>
  <c r="J166" i="67" s="1"/>
  <c r="F166" i="67" a="1"/>
  <c r="F166" i="67" s="1"/>
  <c r="D166" i="67" a="1"/>
  <c r="D166" i="67" s="1"/>
  <c r="E166" i="67" s="1"/>
  <c r="B166" i="67" a="1"/>
  <c r="B166" i="67" s="1"/>
  <c r="A166" i="67" a="1"/>
  <c r="A166" i="67" s="1"/>
  <c r="K165" i="67" a="1"/>
  <c r="K165" i="67" s="1"/>
  <c r="L165" i="67" s="1"/>
  <c r="J165" i="67" a="1"/>
  <c r="J165" i="67" s="1"/>
  <c r="F165" i="67" a="1"/>
  <c r="F165" i="67" s="1"/>
  <c r="D165" i="67" a="1"/>
  <c r="D165" i="67" s="1"/>
  <c r="E165" i="67" s="1"/>
  <c r="B165" i="67" a="1"/>
  <c r="B165" i="67" s="1"/>
  <c r="A165" i="67" a="1"/>
  <c r="A165" i="67" s="1"/>
  <c r="K164" i="67" a="1"/>
  <c r="K164" i="67" s="1"/>
  <c r="L164" i="67" s="1"/>
  <c r="J164" i="67" a="1"/>
  <c r="J164" i="67" s="1"/>
  <c r="F164" i="67" a="1"/>
  <c r="F164" i="67" s="1"/>
  <c r="D164" i="67" a="1"/>
  <c r="D164" i="67" s="1"/>
  <c r="E164" i="67" s="1"/>
  <c r="B164" i="67" a="1"/>
  <c r="B164" i="67" s="1"/>
  <c r="A164" i="67" a="1"/>
  <c r="A164" i="67" s="1"/>
  <c r="K163" i="67" a="1"/>
  <c r="K163" i="67" s="1"/>
  <c r="L163" i="67" s="1"/>
  <c r="J163" i="67" a="1"/>
  <c r="J163" i="67" s="1"/>
  <c r="F163" i="67" a="1"/>
  <c r="F163" i="67" s="1"/>
  <c r="D163" i="67" a="1"/>
  <c r="D163" i="67" s="1"/>
  <c r="E163" i="67" s="1"/>
  <c r="B163" i="67" a="1"/>
  <c r="B163" i="67" s="1"/>
  <c r="A163" i="67" a="1"/>
  <c r="A163" i="67" s="1"/>
  <c r="K162" i="67" a="1"/>
  <c r="K162" i="67" s="1"/>
  <c r="L162" i="67" s="1"/>
  <c r="J162" i="67" a="1"/>
  <c r="J162" i="67" s="1"/>
  <c r="F162" i="67" a="1"/>
  <c r="F162" i="67" s="1"/>
  <c r="D162" i="67" a="1"/>
  <c r="D162" i="67" s="1"/>
  <c r="E162" i="67" s="1"/>
  <c r="B162" i="67" a="1"/>
  <c r="B162" i="67" s="1"/>
  <c r="A162" i="67" a="1"/>
  <c r="A162" i="67" s="1"/>
  <c r="K161" i="67" a="1"/>
  <c r="K161" i="67" s="1"/>
  <c r="L161" i="67" s="1"/>
  <c r="J161" i="67" a="1"/>
  <c r="J161" i="67" s="1"/>
  <c r="F161" i="67" a="1"/>
  <c r="F161" i="67" s="1"/>
  <c r="D161" i="67" a="1"/>
  <c r="D161" i="67" s="1"/>
  <c r="E161" i="67" s="1"/>
  <c r="B161" i="67" a="1"/>
  <c r="B161" i="67" s="1"/>
  <c r="A161" i="67" a="1"/>
  <c r="A161" i="67" s="1"/>
  <c r="K160" i="67" a="1"/>
  <c r="K160" i="67" s="1"/>
  <c r="L160" i="67" s="1"/>
  <c r="J160" i="67" a="1"/>
  <c r="J160" i="67" s="1"/>
  <c r="F160" i="67" a="1"/>
  <c r="F160" i="67" s="1"/>
  <c r="D160" i="67" a="1"/>
  <c r="D160" i="67" s="1"/>
  <c r="E160" i="67" s="1"/>
  <c r="B160" i="67" a="1"/>
  <c r="B160" i="67" s="1"/>
  <c r="A160" i="67" a="1"/>
  <c r="A160" i="67" s="1"/>
  <c r="K159" i="67" a="1"/>
  <c r="K159" i="67" s="1"/>
  <c r="L159" i="67" s="1"/>
  <c r="J159" i="67" a="1"/>
  <c r="J159" i="67" s="1"/>
  <c r="F159" i="67" a="1"/>
  <c r="F159" i="67" s="1"/>
  <c r="D159" i="67" a="1"/>
  <c r="D159" i="67" s="1"/>
  <c r="E159" i="67" s="1"/>
  <c r="B159" i="67" a="1"/>
  <c r="B159" i="67" s="1"/>
  <c r="A159" i="67" a="1"/>
  <c r="A159" i="67" s="1"/>
  <c r="K158" i="67" a="1"/>
  <c r="K158" i="67" s="1"/>
  <c r="L158" i="67" s="1"/>
  <c r="J158" i="67" a="1"/>
  <c r="J158" i="67" s="1"/>
  <c r="F158" i="67" a="1"/>
  <c r="F158" i="67" s="1"/>
  <c r="D158" i="67" a="1"/>
  <c r="D158" i="67" s="1"/>
  <c r="E158" i="67" s="1"/>
  <c r="B158" i="67" a="1"/>
  <c r="B158" i="67" s="1"/>
  <c r="A158" i="67" a="1"/>
  <c r="A158" i="67" s="1"/>
  <c r="K157" i="67" a="1"/>
  <c r="K157" i="67" s="1"/>
  <c r="L157" i="67" s="1"/>
  <c r="J157" i="67" a="1"/>
  <c r="J157" i="67" s="1"/>
  <c r="F157" i="67" a="1"/>
  <c r="F157" i="67" s="1"/>
  <c r="D157" i="67" a="1"/>
  <c r="D157" i="67" s="1"/>
  <c r="E157" i="67" s="1"/>
  <c r="B157" i="67" a="1"/>
  <c r="B157" i="67" s="1"/>
  <c r="A157" i="67" a="1"/>
  <c r="A157" i="67" s="1"/>
  <c r="K156" i="67" a="1"/>
  <c r="K156" i="67" s="1"/>
  <c r="L156" i="67" s="1"/>
  <c r="J156" i="67" a="1"/>
  <c r="J156" i="67" s="1"/>
  <c r="F156" i="67" a="1"/>
  <c r="F156" i="67" s="1"/>
  <c r="D156" i="67" a="1"/>
  <c r="D156" i="67" s="1"/>
  <c r="E156" i="67" s="1"/>
  <c r="B156" i="67" a="1"/>
  <c r="B156" i="67" s="1"/>
  <c r="A156" i="67" a="1"/>
  <c r="A156" i="67" s="1"/>
  <c r="K155" i="67" a="1"/>
  <c r="K155" i="67" s="1"/>
  <c r="L155" i="67" s="1"/>
  <c r="J155" i="67" a="1"/>
  <c r="J155" i="67" s="1"/>
  <c r="F155" i="67" a="1"/>
  <c r="F155" i="67" s="1"/>
  <c r="D155" i="67" a="1"/>
  <c r="D155" i="67" s="1"/>
  <c r="E155" i="67" s="1"/>
  <c r="B155" i="67" a="1"/>
  <c r="B155" i="67" s="1"/>
  <c r="A155" i="67" a="1"/>
  <c r="A155" i="67" s="1"/>
  <c r="K154" i="67" a="1"/>
  <c r="K154" i="67" s="1"/>
  <c r="L154" i="67" s="1"/>
  <c r="J154" i="67" a="1"/>
  <c r="J154" i="67" s="1"/>
  <c r="F154" i="67" a="1"/>
  <c r="F154" i="67" s="1"/>
  <c r="D154" i="67" a="1"/>
  <c r="D154" i="67" s="1"/>
  <c r="E154" i="67" s="1"/>
  <c r="B154" i="67" a="1"/>
  <c r="B154" i="67" s="1"/>
  <c r="A154" i="67" a="1"/>
  <c r="A154" i="67" s="1"/>
  <c r="K153" i="67" a="1"/>
  <c r="K153" i="67" s="1"/>
  <c r="L153" i="67" s="1"/>
  <c r="J153" i="67" a="1"/>
  <c r="J153" i="67" s="1"/>
  <c r="F153" i="67" a="1"/>
  <c r="F153" i="67" s="1"/>
  <c r="D153" i="67" a="1"/>
  <c r="D153" i="67" s="1"/>
  <c r="E153" i="67" s="1"/>
  <c r="B153" i="67" a="1"/>
  <c r="B153" i="67" s="1"/>
  <c r="A153" i="67" a="1"/>
  <c r="A153" i="67" s="1"/>
  <c r="K152" i="67" a="1"/>
  <c r="K152" i="67" s="1"/>
  <c r="L152" i="67" s="1"/>
  <c r="J152" i="67" a="1"/>
  <c r="J152" i="67" s="1"/>
  <c r="F152" i="67" a="1"/>
  <c r="F152" i="67" s="1"/>
  <c r="D152" i="67" a="1"/>
  <c r="D152" i="67" s="1"/>
  <c r="E152" i="67" s="1"/>
  <c r="B152" i="67" a="1"/>
  <c r="B152" i="67" s="1"/>
  <c r="A152" i="67" a="1"/>
  <c r="A152" i="67" s="1"/>
  <c r="K151" i="67" a="1"/>
  <c r="K151" i="67" s="1"/>
  <c r="J151" i="67" a="1"/>
  <c r="J151" i="67" s="1"/>
  <c r="F151" i="67" a="1"/>
  <c r="F151" i="67" s="1"/>
  <c r="D151" i="67" a="1"/>
  <c r="D151" i="67" s="1"/>
  <c r="E151" i="67" s="1"/>
  <c r="B151" i="67" a="1"/>
  <c r="B151" i="67" s="1"/>
  <c r="A151" i="67" a="1"/>
  <c r="A151" i="67" s="1"/>
  <c r="K150" i="67" a="1"/>
  <c r="K150" i="67" s="1"/>
  <c r="L150" i="67" s="1"/>
  <c r="J150" i="67" a="1"/>
  <c r="J150" i="67" s="1"/>
  <c r="F150" i="67" a="1"/>
  <c r="F150" i="67" s="1"/>
  <c r="D150" i="67" a="1"/>
  <c r="D150" i="67" s="1"/>
  <c r="E150" i="67" s="1"/>
  <c r="B150" i="67" a="1"/>
  <c r="B150" i="67" s="1"/>
  <c r="A150" i="67" a="1"/>
  <c r="A150" i="67" s="1"/>
  <c r="K149" i="67" a="1"/>
  <c r="K149" i="67" s="1"/>
  <c r="L149" i="67" s="1"/>
  <c r="J149" i="67" a="1"/>
  <c r="J149" i="67" s="1"/>
  <c r="F149" i="67" a="1"/>
  <c r="F149" i="67" s="1"/>
  <c r="D149" i="67" a="1"/>
  <c r="D149" i="67" s="1"/>
  <c r="E149" i="67" s="1"/>
  <c r="B149" i="67" a="1"/>
  <c r="B149" i="67" s="1"/>
  <c r="A149" i="67" a="1"/>
  <c r="A149" i="67" s="1"/>
  <c r="K148" i="67" a="1"/>
  <c r="K148" i="67" s="1"/>
  <c r="L148" i="67" s="1"/>
  <c r="J148" i="67" a="1"/>
  <c r="J148" i="67" s="1"/>
  <c r="F148" i="67" a="1"/>
  <c r="F148" i="67" s="1"/>
  <c r="D148" i="67" a="1"/>
  <c r="D148" i="67" s="1"/>
  <c r="E148" i="67" s="1"/>
  <c r="B148" i="67" a="1"/>
  <c r="B148" i="67" s="1"/>
  <c r="A148" i="67" a="1"/>
  <c r="A148" i="67" s="1"/>
  <c r="K147" i="67" a="1"/>
  <c r="K147" i="67" s="1"/>
  <c r="L147" i="67" s="1"/>
  <c r="J147" i="67" a="1"/>
  <c r="J147" i="67" s="1"/>
  <c r="F147" i="67" a="1"/>
  <c r="F147" i="67" s="1"/>
  <c r="D147" i="67" a="1"/>
  <c r="D147" i="67" s="1"/>
  <c r="E147" i="67" s="1"/>
  <c r="B147" i="67" a="1"/>
  <c r="B147" i="67" s="1"/>
  <c r="A147" i="67" a="1"/>
  <c r="A147" i="67" s="1"/>
  <c r="K146" i="67" a="1"/>
  <c r="K146" i="67" s="1"/>
  <c r="L146" i="67" s="1"/>
  <c r="J146" i="67" a="1"/>
  <c r="J146" i="67" s="1"/>
  <c r="F146" i="67" a="1"/>
  <c r="F146" i="67" s="1"/>
  <c r="D146" i="67" a="1"/>
  <c r="D146" i="67" s="1"/>
  <c r="E146" i="67" s="1"/>
  <c r="B146" i="67" a="1"/>
  <c r="B146" i="67" s="1"/>
  <c r="A146" i="67" a="1"/>
  <c r="A146" i="67" s="1"/>
  <c r="K145" i="67" a="1"/>
  <c r="K145" i="67" s="1"/>
  <c r="L145" i="67" s="1"/>
  <c r="J145" i="67" a="1"/>
  <c r="J145" i="67" s="1"/>
  <c r="F145" i="67" a="1"/>
  <c r="F145" i="67" s="1"/>
  <c r="D145" i="67" a="1"/>
  <c r="D145" i="67" s="1"/>
  <c r="E145" i="67" s="1"/>
  <c r="B145" i="67" a="1"/>
  <c r="B145" i="67" s="1"/>
  <c r="A145" i="67" a="1"/>
  <c r="A145" i="67" s="1"/>
  <c r="K144" i="67" a="1"/>
  <c r="K144" i="67" s="1"/>
  <c r="L144" i="67" s="1"/>
  <c r="J144" i="67" a="1"/>
  <c r="J144" i="67" s="1"/>
  <c r="F144" i="67" a="1"/>
  <c r="F144" i="67" s="1"/>
  <c r="D144" i="67" a="1"/>
  <c r="D144" i="67" s="1"/>
  <c r="E144" i="67" s="1"/>
  <c r="B144" i="67" a="1"/>
  <c r="B144" i="67" s="1"/>
  <c r="A144" i="67" a="1"/>
  <c r="A144" i="67" s="1"/>
  <c r="K143" i="67" a="1"/>
  <c r="K143" i="67" s="1"/>
  <c r="L143" i="67" s="1"/>
  <c r="J143" i="67" a="1"/>
  <c r="J143" i="67" s="1"/>
  <c r="F143" i="67" a="1"/>
  <c r="F143" i="67" s="1"/>
  <c r="D143" i="67" a="1"/>
  <c r="D143" i="67" s="1"/>
  <c r="E143" i="67" s="1"/>
  <c r="B143" i="67" a="1"/>
  <c r="B143" i="67" s="1"/>
  <c r="A143" i="67" a="1"/>
  <c r="A143" i="67" s="1"/>
  <c r="K142" i="67" a="1"/>
  <c r="K142" i="67" s="1"/>
  <c r="L142" i="67" s="1"/>
  <c r="J142" i="67" a="1"/>
  <c r="J142" i="67" s="1"/>
  <c r="F142" i="67" a="1"/>
  <c r="F142" i="67" s="1"/>
  <c r="D142" i="67" a="1"/>
  <c r="D142" i="67" s="1"/>
  <c r="E142" i="67" s="1"/>
  <c r="B142" i="67" a="1"/>
  <c r="B142" i="67" s="1"/>
  <c r="A142" i="67" a="1"/>
  <c r="A142" i="67" s="1"/>
  <c r="K141" i="67" a="1"/>
  <c r="K141" i="67" s="1"/>
  <c r="L141" i="67" s="1"/>
  <c r="J141" i="67" a="1"/>
  <c r="J141" i="67" s="1"/>
  <c r="F141" i="67" a="1"/>
  <c r="F141" i="67" s="1"/>
  <c r="D141" i="67" a="1"/>
  <c r="D141" i="67" s="1"/>
  <c r="E141" i="67" s="1"/>
  <c r="B141" i="67" a="1"/>
  <c r="B141" i="67" s="1"/>
  <c r="A141" i="67" a="1"/>
  <c r="A141" i="67" s="1"/>
  <c r="K140" i="67" a="1"/>
  <c r="K140" i="67" s="1"/>
  <c r="L140" i="67" s="1"/>
  <c r="J140" i="67" a="1"/>
  <c r="J140" i="67" s="1"/>
  <c r="F140" i="67" a="1"/>
  <c r="F140" i="67" s="1"/>
  <c r="D140" i="67" a="1"/>
  <c r="D140" i="67" s="1"/>
  <c r="E140" i="67" s="1"/>
  <c r="B140" i="67" a="1"/>
  <c r="B140" i="67" s="1"/>
  <c r="A140" i="67" a="1"/>
  <c r="A140" i="67" s="1"/>
  <c r="K139" i="67" a="1"/>
  <c r="K139" i="67" s="1"/>
  <c r="L139" i="67" s="1"/>
  <c r="J139" i="67" a="1"/>
  <c r="J139" i="67" s="1"/>
  <c r="F139" i="67" a="1"/>
  <c r="F139" i="67" s="1"/>
  <c r="D139" i="67" a="1"/>
  <c r="D139" i="67" s="1"/>
  <c r="E139" i="67" s="1"/>
  <c r="B139" i="67" a="1"/>
  <c r="B139" i="67" s="1"/>
  <c r="A139" i="67" a="1"/>
  <c r="A139" i="67" s="1"/>
  <c r="K138" i="67" a="1"/>
  <c r="K138" i="67" s="1"/>
  <c r="L138" i="67" s="1"/>
  <c r="J138" i="67" a="1"/>
  <c r="J138" i="67" s="1"/>
  <c r="F138" i="67" a="1"/>
  <c r="F138" i="67" s="1"/>
  <c r="D138" i="67" a="1"/>
  <c r="D138" i="67" s="1"/>
  <c r="E138" i="67" s="1"/>
  <c r="B138" i="67" a="1"/>
  <c r="B138" i="67" s="1"/>
  <c r="A138" i="67" a="1"/>
  <c r="A138" i="67" s="1"/>
  <c r="K137" i="67" a="1"/>
  <c r="K137" i="67" s="1"/>
  <c r="L137" i="67" s="1"/>
  <c r="J137" i="67" a="1"/>
  <c r="J137" i="67" s="1"/>
  <c r="F137" i="67" a="1"/>
  <c r="F137" i="67" s="1"/>
  <c r="D137" i="67" a="1"/>
  <c r="D137" i="67" s="1"/>
  <c r="E137" i="67" s="1"/>
  <c r="B137" i="67" a="1"/>
  <c r="B137" i="67" s="1"/>
  <c r="A137" i="67" a="1"/>
  <c r="A137" i="67" s="1"/>
  <c r="K136" i="67" a="1"/>
  <c r="K136" i="67" s="1"/>
  <c r="L136" i="67" s="1"/>
  <c r="J136" i="67" a="1"/>
  <c r="J136" i="67" s="1"/>
  <c r="F136" i="67" a="1"/>
  <c r="F136" i="67" s="1"/>
  <c r="D136" i="67" a="1"/>
  <c r="D136" i="67" s="1"/>
  <c r="E136" i="67" s="1"/>
  <c r="B136" i="67" a="1"/>
  <c r="B136" i="67" s="1"/>
  <c r="A136" i="67" a="1"/>
  <c r="A136" i="67" s="1"/>
  <c r="K135" i="67" a="1"/>
  <c r="K135" i="67" s="1"/>
  <c r="L135" i="67" s="1"/>
  <c r="J135" i="67" a="1"/>
  <c r="J135" i="67" s="1"/>
  <c r="F135" i="67" a="1"/>
  <c r="F135" i="67" s="1"/>
  <c r="D135" i="67" a="1"/>
  <c r="D135" i="67" s="1"/>
  <c r="E135" i="67" s="1"/>
  <c r="B135" i="67" a="1"/>
  <c r="B135" i="67" s="1"/>
  <c r="A135" i="67" a="1"/>
  <c r="A135" i="67" s="1"/>
  <c r="K134" i="67" a="1"/>
  <c r="K134" i="67" s="1"/>
  <c r="L134" i="67" s="1"/>
  <c r="J134" i="67" a="1"/>
  <c r="J134" i="67" s="1"/>
  <c r="F134" i="67" a="1"/>
  <c r="F134" i="67" s="1"/>
  <c r="D134" i="67" a="1"/>
  <c r="D134" i="67" s="1"/>
  <c r="E134" i="67" s="1"/>
  <c r="B134" i="67" a="1"/>
  <c r="B134" i="67" s="1"/>
  <c r="A134" i="67" a="1"/>
  <c r="A134" i="67" s="1"/>
  <c r="K133" i="67" a="1"/>
  <c r="K133" i="67" s="1"/>
  <c r="L133" i="67" s="1"/>
  <c r="J133" i="67" a="1"/>
  <c r="J133" i="67" s="1"/>
  <c r="F133" i="67" a="1"/>
  <c r="F133" i="67" s="1"/>
  <c r="D133" i="67" a="1"/>
  <c r="D133" i="67" s="1"/>
  <c r="E133" i="67" s="1"/>
  <c r="B133" i="67" a="1"/>
  <c r="B133" i="67" s="1"/>
  <c r="A133" i="67" a="1"/>
  <c r="A133" i="67" s="1"/>
  <c r="K132" i="67" a="1"/>
  <c r="K132" i="67" s="1"/>
  <c r="L132" i="67" s="1"/>
  <c r="J132" i="67" a="1"/>
  <c r="J132" i="67" s="1"/>
  <c r="F132" i="67" a="1"/>
  <c r="F132" i="67" s="1"/>
  <c r="D132" i="67" a="1"/>
  <c r="D132" i="67" s="1"/>
  <c r="E132" i="67" s="1"/>
  <c r="B132" i="67" a="1"/>
  <c r="B132" i="67" s="1"/>
  <c r="A132" i="67" a="1"/>
  <c r="A132" i="67" s="1"/>
  <c r="K131" i="67" a="1"/>
  <c r="K131" i="67" s="1"/>
  <c r="L131" i="67" s="1"/>
  <c r="J131" i="67" a="1"/>
  <c r="J131" i="67" s="1"/>
  <c r="F131" i="67" a="1"/>
  <c r="F131" i="67" s="1"/>
  <c r="D131" i="67" a="1"/>
  <c r="D131" i="67" s="1"/>
  <c r="E131" i="67" s="1"/>
  <c r="B131" i="67" a="1"/>
  <c r="B131" i="67" s="1"/>
  <c r="A131" i="67" a="1"/>
  <c r="A131" i="67" s="1"/>
  <c r="K130" i="67" a="1"/>
  <c r="K130" i="67" s="1"/>
  <c r="L130" i="67" s="1"/>
  <c r="J130" i="67" a="1"/>
  <c r="J130" i="67" s="1"/>
  <c r="F130" i="67" a="1"/>
  <c r="F130" i="67" s="1"/>
  <c r="D130" i="67" a="1"/>
  <c r="D130" i="67" s="1"/>
  <c r="E130" i="67" s="1"/>
  <c r="B130" i="67" a="1"/>
  <c r="B130" i="67" s="1"/>
  <c r="A130" i="67" a="1"/>
  <c r="A130" i="67" s="1"/>
  <c r="K129" i="67" a="1"/>
  <c r="K129" i="67" s="1"/>
  <c r="L129" i="67" s="1"/>
  <c r="J129" i="67" a="1"/>
  <c r="J129" i="67" s="1"/>
  <c r="F129" i="67" a="1"/>
  <c r="F129" i="67" s="1"/>
  <c r="D129" i="67" a="1"/>
  <c r="D129" i="67" s="1"/>
  <c r="E129" i="67" s="1"/>
  <c r="B129" i="67" a="1"/>
  <c r="B129" i="67" s="1"/>
  <c r="A129" i="67" a="1"/>
  <c r="A129" i="67" s="1"/>
  <c r="K128" i="67" a="1"/>
  <c r="K128" i="67" s="1"/>
  <c r="J128" i="67" a="1"/>
  <c r="J128" i="67" s="1"/>
  <c r="F128" i="67" a="1"/>
  <c r="F128" i="67" s="1"/>
  <c r="D128" i="67" a="1"/>
  <c r="D128" i="67" s="1"/>
  <c r="E128" i="67" s="1"/>
  <c r="B128" i="67" a="1"/>
  <c r="B128" i="67" s="1"/>
  <c r="A128" i="67" a="1"/>
  <c r="A128" i="67" s="1"/>
  <c r="K127" i="67" a="1"/>
  <c r="K127" i="67" s="1"/>
  <c r="L127" i="67" s="1"/>
  <c r="J127" i="67" a="1"/>
  <c r="J127" i="67" s="1"/>
  <c r="F127" i="67" a="1"/>
  <c r="F127" i="67" s="1"/>
  <c r="D127" i="67" a="1"/>
  <c r="D127" i="67" s="1"/>
  <c r="E127" i="67" s="1"/>
  <c r="B127" i="67" a="1"/>
  <c r="B127" i="67" s="1"/>
  <c r="A127" i="67" a="1"/>
  <c r="A127" i="67" s="1"/>
  <c r="K126" i="67" a="1"/>
  <c r="K126" i="67" s="1"/>
  <c r="L126" i="67" s="1"/>
  <c r="J126" i="67" a="1"/>
  <c r="J126" i="67" s="1"/>
  <c r="F126" i="67" a="1"/>
  <c r="F126" i="67" s="1"/>
  <c r="D126" i="67" a="1"/>
  <c r="D126" i="67" s="1"/>
  <c r="E126" i="67" s="1"/>
  <c r="B126" i="67" a="1"/>
  <c r="B126" i="67" s="1"/>
  <c r="A126" i="67" a="1"/>
  <c r="A126" i="67" s="1"/>
  <c r="K125" i="67" a="1"/>
  <c r="K125" i="67" s="1"/>
  <c r="L125" i="67" s="1"/>
  <c r="J125" i="67" a="1"/>
  <c r="J125" i="67" s="1"/>
  <c r="F125" i="67" a="1"/>
  <c r="F125" i="67" s="1"/>
  <c r="D125" i="67" a="1"/>
  <c r="D125" i="67" s="1"/>
  <c r="E125" i="67" s="1"/>
  <c r="B125" i="67" a="1"/>
  <c r="B125" i="67" s="1"/>
  <c r="A125" i="67" a="1"/>
  <c r="A125" i="67" s="1"/>
  <c r="K124" i="67" a="1"/>
  <c r="K124" i="67" s="1"/>
  <c r="J124" i="67" a="1"/>
  <c r="J124" i="67" s="1"/>
  <c r="F124" i="67" a="1"/>
  <c r="F124" i="67" s="1"/>
  <c r="D124" i="67" a="1"/>
  <c r="D124" i="67" s="1"/>
  <c r="E124" i="67" s="1"/>
  <c r="B124" i="67" a="1"/>
  <c r="B124" i="67" s="1"/>
  <c r="A124" i="67" a="1"/>
  <c r="A124" i="67" s="1"/>
  <c r="K123" i="67" a="1"/>
  <c r="K123" i="67" s="1"/>
  <c r="L123" i="67" s="1"/>
  <c r="J123" i="67" a="1"/>
  <c r="J123" i="67" s="1"/>
  <c r="F123" i="67" a="1"/>
  <c r="F123" i="67" s="1"/>
  <c r="D123" i="67" a="1"/>
  <c r="D123" i="67" s="1"/>
  <c r="E123" i="67" s="1"/>
  <c r="B123" i="67" a="1"/>
  <c r="B123" i="67" s="1"/>
  <c r="A123" i="67" a="1"/>
  <c r="A123" i="67" s="1"/>
  <c r="K122" i="67" a="1"/>
  <c r="K122" i="67" s="1"/>
  <c r="L122" i="67" s="1"/>
  <c r="J122" i="67" a="1"/>
  <c r="J122" i="67" s="1"/>
  <c r="F122" i="67" a="1"/>
  <c r="F122" i="67" s="1"/>
  <c r="D122" i="67" a="1"/>
  <c r="D122" i="67" s="1"/>
  <c r="E122" i="67" s="1"/>
  <c r="B122" i="67" a="1"/>
  <c r="B122" i="67" s="1"/>
  <c r="A122" i="67" a="1"/>
  <c r="A122" i="67" s="1"/>
  <c r="K121" i="67" a="1"/>
  <c r="K121" i="67" s="1"/>
  <c r="L121" i="67" s="1"/>
  <c r="J121" i="67" a="1"/>
  <c r="J121" i="67" s="1"/>
  <c r="F121" i="67" a="1"/>
  <c r="F121" i="67" s="1"/>
  <c r="D121" i="67" a="1"/>
  <c r="D121" i="67" s="1"/>
  <c r="E121" i="67" s="1"/>
  <c r="B121" i="67" a="1"/>
  <c r="B121" i="67" s="1"/>
  <c r="A121" i="67" a="1"/>
  <c r="A121" i="67" s="1"/>
  <c r="K120" i="67" a="1"/>
  <c r="K120" i="67" s="1"/>
  <c r="J120" i="67" a="1"/>
  <c r="J120" i="67" s="1"/>
  <c r="F120" i="67" a="1"/>
  <c r="F120" i="67" s="1"/>
  <c r="D120" i="67" a="1"/>
  <c r="D120" i="67" s="1"/>
  <c r="E120" i="67" s="1"/>
  <c r="B120" i="67" a="1"/>
  <c r="B120" i="67" s="1"/>
  <c r="A120" i="67" a="1"/>
  <c r="A120" i="67" s="1"/>
  <c r="K119" i="67" a="1"/>
  <c r="K119" i="67" s="1"/>
  <c r="L119" i="67" s="1"/>
  <c r="J119" i="67" a="1"/>
  <c r="J119" i="67" s="1"/>
  <c r="F119" i="67" a="1"/>
  <c r="F119" i="67" s="1"/>
  <c r="D119" i="67" a="1"/>
  <c r="D119" i="67" s="1"/>
  <c r="E119" i="67" s="1"/>
  <c r="B119" i="67" a="1"/>
  <c r="B119" i="67" s="1"/>
  <c r="A119" i="67" a="1"/>
  <c r="A119" i="67" s="1"/>
  <c r="K118" i="67" a="1"/>
  <c r="K118" i="67" s="1"/>
  <c r="L118" i="67" s="1"/>
  <c r="J118" i="67" a="1"/>
  <c r="J118" i="67" s="1"/>
  <c r="F118" i="67" a="1"/>
  <c r="F118" i="67" s="1"/>
  <c r="D118" i="67" a="1"/>
  <c r="D118" i="67" s="1"/>
  <c r="E118" i="67" s="1"/>
  <c r="B118" i="67" a="1"/>
  <c r="B118" i="67" s="1"/>
  <c r="A118" i="67" a="1"/>
  <c r="A118" i="67" s="1"/>
  <c r="K117" i="67" a="1"/>
  <c r="K117" i="67" s="1"/>
  <c r="L117" i="67" s="1"/>
  <c r="J117" i="67" a="1"/>
  <c r="J117" i="67" s="1"/>
  <c r="F117" i="67" a="1"/>
  <c r="F117" i="67" s="1"/>
  <c r="D117" i="67" a="1"/>
  <c r="D117" i="67" s="1"/>
  <c r="E117" i="67" s="1"/>
  <c r="B117" i="67" a="1"/>
  <c r="B117" i="67" s="1"/>
  <c r="A117" i="67" a="1"/>
  <c r="A117" i="67" s="1"/>
  <c r="K116" i="67" a="1"/>
  <c r="K116" i="67" s="1"/>
  <c r="J116" i="67" a="1"/>
  <c r="J116" i="67" s="1"/>
  <c r="F116" i="67" a="1"/>
  <c r="F116" i="67" s="1"/>
  <c r="D116" i="67" a="1"/>
  <c r="D116" i="67" s="1"/>
  <c r="E116" i="67" s="1"/>
  <c r="B116" i="67" a="1"/>
  <c r="B116" i="67" s="1"/>
  <c r="A116" i="67" a="1"/>
  <c r="A116" i="67" s="1"/>
  <c r="K115" i="67" a="1"/>
  <c r="K115" i="67" s="1"/>
  <c r="L115" i="67" s="1"/>
  <c r="J115" i="67" a="1"/>
  <c r="J115" i="67" s="1"/>
  <c r="F115" i="67" a="1"/>
  <c r="F115" i="67" s="1"/>
  <c r="D115" i="67" a="1"/>
  <c r="D115" i="67" s="1"/>
  <c r="E115" i="67" s="1"/>
  <c r="B115" i="67" a="1"/>
  <c r="B115" i="67" s="1"/>
  <c r="A115" i="67" a="1"/>
  <c r="A115" i="67" s="1"/>
  <c r="K114" i="67" a="1"/>
  <c r="K114" i="67" s="1"/>
  <c r="L114" i="67" s="1"/>
  <c r="J114" i="67" a="1"/>
  <c r="J114" i="67" s="1"/>
  <c r="F114" i="67" a="1"/>
  <c r="F114" i="67" s="1"/>
  <c r="D114" i="67" a="1"/>
  <c r="D114" i="67" s="1"/>
  <c r="E114" i="67" s="1"/>
  <c r="B114" i="67" a="1"/>
  <c r="B114" i="67" s="1"/>
  <c r="A114" i="67" a="1"/>
  <c r="A114" i="67" s="1"/>
  <c r="K113" i="67" a="1"/>
  <c r="K113" i="67" s="1"/>
  <c r="L113" i="67" s="1"/>
  <c r="J113" i="67" a="1"/>
  <c r="J113" i="67" s="1"/>
  <c r="F113" i="67" a="1"/>
  <c r="F113" i="67" s="1"/>
  <c r="D113" i="67" a="1"/>
  <c r="D113" i="67" s="1"/>
  <c r="E113" i="67" s="1"/>
  <c r="B113" i="67" a="1"/>
  <c r="B113" i="67" s="1"/>
  <c r="A113" i="67" a="1"/>
  <c r="A113" i="67" s="1"/>
  <c r="K112" i="67" a="1"/>
  <c r="K112" i="67" s="1"/>
  <c r="J112" i="67" a="1"/>
  <c r="J112" i="67" s="1"/>
  <c r="F112" i="67" a="1"/>
  <c r="F112" i="67" s="1"/>
  <c r="D112" i="67" a="1"/>
  <c r="D112" i="67" s="1"/>
  <c r="E112" i="67" s="1"/>
  <c r="B112" i="67" a="1"/>
  <c r="B112" i="67" s="1"/>
  <c r="A112" i="67" a="1"/>
  <c r="A112" i="67" s="1"/>
  <c r="K111" i="67" a="1"/>
  <c r="K111" i="67" s="1"/>
  <c r="L111" i="67" s="1"/>
  <c r="J111" i="67" a="1"/>
  <c r="J111" i="67" s="1"/>
  <c r="F111" i="67" a="1"/>
  <c r="F111" i="67" s="1"/>
  <c r="D111" i="67" a="1"/>
  <c r="D111" i="67" s="1"/>
  <c r="E111" i="67" s="1"/>
  <c r="B111" i="67" a="1"/>
  <c r="B111" i="67" s="1"/>
  <c r="A111" i="67" a="1"/>
  <c r="A111" i="67" s="1"/>
  <c r="K110" i="67" a="1"/>
  <c r="K110" i="67" s="1"/>
  <c r="L110" i="67" s="1"/>
  <c r="J110" i="67" a="1"/>
  <c r="J110" i="67" s="1"/>
  <c r="F110" i="67" a="1"/>
  <c r="F110" i="67" s="1"/>
  <c r="D110" i="67" a="1"/>
  <c r="D110" i="67" s="1"/>
  <c r="E110" i="67" s="1"/>
  <c r="B110" i="67" a="1"/>
  <c r="B110" i="67" s="1"/>
  <c r="A110" i="67" a="1"/>
  <c r="A110" i="67" s="1"/>
  <c r="K109" i="67" a="1"/>
  <c r="K109" i="67" s="1"/>
  <c r="L109" i="67" s="1"/>
  <c r="J109" i="67" a="1"/>
  <c r="J109" i="67" s="1"/>
  <c r="F109" i="67" a="1"/>
  <c r="F109" i="67" s="1"/>
  <c r="D109" i="67" a="1"/>
  <c r="D109" i="67" s="1"/>
  <c r="E109" i="67" s="1"/>
  <c r="B109" i="67" a="1"/>
  <c r="B109" i="67" s="1"/>
  <c r="A109" i="67" a="1"/>
  <c r="A109" i="67" s="1"/>
  <c r="K108" i="67" a="1"/>
  <c r="K108" i="67" s="1"/>
  <c r="J108" i="67" a="1"/>
  <c r="J108" i="67" s="1"/>
  <c r="F108" i="67" a="1"/>
  <c r="F108" i="67" s="1"/>
  <c r="D108" i="67" a="1"/>
  <c r="D108" i="67" s="1"/>
  <c r="E108" i="67" s="1"/>
  <c r="B108" i="67" a="1"/>
  <c r="B108" i="67" s="1"/>
  <c r="A108" i="67" a="1"/>
  <c r="A108" i="67" s="1"/>
  <c r="K107" i="67" a="1"/>
  <c r="K107" i="67" s="1"/>
  <c r="L107" i="67" s="1"/>
  <c r="J107" i="67" a="1"/>
  <c r="J107" i="67" s="1"/>
  <c r="F107" i="67" a="1"/>
  <c r="F107" i="67" s="1"/>
  <c r="D107" i="67" a="1"/>
  <c r="D107" i="67" s="1"/>
  <c r="E107" i="67" s="1"/>
  <c r="B107" i="67" a="1"/>
  <c r="B107" i="67" s="1"/>
  <c r="A107" i="67" a="1"/>
  <c r="A107" i="67" s="1"/>
  <c r="K106" i="67" a="1"/>
  <c r="K106" i="67" s="1"/>
  <c r="L106" i="67" s="1"/>
  <c r="J106" i="67" a="1"/>
  <c r="J106" i="67" s="1"/>
  <c r="F106" i="67" a="1"/>
  <c r="F106" i="67" s="1"/>
  <c r="D106" i="67" a="1"/>
  <c r="D106" i="67" s="1"/>
  <c r="E106" i="67" s="1"/>
  <c r="B106" i="67" a="1"/>
  <c r="B106" i="67" s="1"/>
  <c r="A106" i="67" a="1"/>
  <c r="A106" i="67" s="1"/>
  <c r="K105" i="67" a="1"/>
  <c r="K105" i="67" s="1"/>
  <c r="L105" i="67" s="1"/>
  <c r="J105" i="67" a="1"/>
  <c r="J105" i="67" s="1"/>
  <c r="F105" i="67" a="1"/>
  <c r="F105" i="67" s="1"/>
  <c r="D105" i="67" a="1"/>
  <c r="D105" i="67" s="1"/>
  <c r="E105" i="67" s="1"/>
  <c r="B105" i="67" a="1"/>
  <c r="B105" i="67" s="1"/>
  <c r="A105" i="67" a="1"/>
  <c r="A105" i="67" s="1"/>
  <c r="K104" i="67" a="1"/>
  <c r="K104" i="67" s="1"/>
  <c r="L104" i="67" s="1"/>
  <c r="J104" i="67" a="1"/>
  <c r="J104" i="67" s="1"/>
  <c r="F104" i="67" a="1"/>
  <c r="F104" i="67" s="1"/>
  <c r="D104" i="67" a="1"/>
  <c r="D104" i="67" s="1"/>
  <c r="E104" i="67" s="1"/>
  <c r="B104" i="67" a="1"/>
  <c r="B104" i="67" s="1"/>
  <c r="A104" i="67" a="1"/>
  <c r="A104" i="67" s="1"/>
  <c r="K103" i="67" a="1"/>
  <c r="K103" i="67" s="1"/>
  <c r="L103" i="67" s="1"/>
  <c r="J103" i="67" a="1"/>
  <c r="J103" i="67" s="1"/>
  <c r="F103" i="67" a="1"/>
  <c r="F103" i="67" s="1"/>
  <c r="D103" i="67" a="1"/>
  <c r="D103" i="67" s="1"/>
  <c r="E103" i="67" s="1"/>
  <c r="B103" i="67" a="1"/>
  <c r="B103" i="67" s="1"/>
  <c r="A103" i="67" a="1"/>
  <c r="A103" i="67" s="1"/>
  <c r="K102" i="67" a="1"/>
  <c r="K102" i="67" s="1"/>
  <c r="L102" i="67" s="1"/>
  <c r="J102" i="67" a="1"/>
  <c r="J102" i="67" s="1"/>
  <c r="F102" i="67" a="1"/>
  <c r="F102" i="67" s="1"/>
  <c r="D102" i="67" a="1"/>
  <c r="D102" i="67" s="1"/>
  <c r="E102" i="67" s="1"/>
  <c r="B102" i="67" a="1"/>
  <c r="B102" i="67" s="1"/>
  <c r="A102" i="67" a="1"/>
  <c r="A102" i="67" s="1"/>
  <c r="K101" i="67" a="1"/>
  <c r="K101" i="67" s="1"/>
  <c r="L101" i="67" s="1"/>
  <c r="J101" i="67" a="1"/>
  <c r="J101" i="67" s="1"/>
  <c r="F101" i="67" a="1"/>
  <c r="F101" i="67" s="1"/>
  <c r="D101" i="67" a="1"/>
  <c r="D101" i="67" s="1"/>
  <c r="E101" i="67" s="1"/>
  <c r="B101" i="67" a="1"/>
  <c r="B101" i="67" s="1"/>
  <c r="A101" i="67" a="1"/>
  <c r="A101" i="67" s="1"/>
  <c r="K100" i="67" a="1"/>
  <c r="K100" i="67" s="1"/>
  <c r="L100" i="67" s="1"/>
  <c r="J100" i="67" a="1"/>
  <c r="J100" i="67" s="1"/>
  <c r="F100" i="67" a="1"/>
  <c r="F100" i="67" s="1"/>
  <c r="D100" i="67" a="1"/>
  <c r="D100" i="67" s="1"/>
  <c r="E100" i="67" s="1"/>
  <c r="B100" i="67" a="1"/>
  <c r="B100" i="67" s="1"/>
  <c r="A100" i="67" a="1"/>
  <c r="A100" i="67" s="1"/>
  <c r="K99" i="67" a="1"/>
  <c r="K99" i="67" s="1"/>
  <c r="L99" i="67" s="1"/>
  <c r="J99" i="67" a="1"/>
  <c r="J99" i="67" s="1"/>
  <c r="F99" i="67" a="1"/>
  <c r="F99" i="67" s="1"/>
  <c r="D99" i="67" a="1"/>
  <c r="D99" i="67" s="1"/>
  <c r="E99" i="67" s="1"/>
  <c r="B99" i="67" a="1"/>
  <c r="B99" i="67" s="1"/>
  <c r="A99" i="67" a="1"/>
  <c r="A99" i="67" s="1"/>
  <c r="K98" i="67" a="1"/>
  <c r="K98" i="67" s="1"/>
  <c r="L98" i="67" s="1"/>
  <c r="J98" i="67" a="1"/>
  <c r="J98" i="67" s="1"/>
  <c r="F98" i="67" a="1"/>
  <c r="F98" i="67" s="1"/>
  <c r="D98" i="67" a="1"/>
  <c r="D98" i="67" s="1"/>
  <c r="E98" i="67" s="1"/>
  <c r="B98" i="67" a="1"/>
  <c r="B98" i="67" s="1"/>
  <c r="A98" i="67" a="1"/>
  <c r="A98" i="67" s="1"/>
  <c r="K97" i="67" a="1"/>
  <c r="K97" i="67" s="1"/>
  <c r="L97" i="67" s="1"/>
  <c r="J97" i="67" a="1"/>
  <c r="J97" i="67" s="1"/>
  <c r="F97" i="67" a="1"/>
  <c r="F97" i="67" s="1"/>
  <c r="D97" i="67" a="1"/>
  <c r="D97" i="67" s="1"/>
  <c r="E97" i="67" s="1"/>
  <c r="B97" i="67" a="1"/>
  <c r="B97" i="67" s="1"/>
  <c r="A97" i="67" a="1"/>
  <c r="A97" i="67" s="1"/>
  <c r="K96" i="67" a="1"/>
  <c r="K96" i="67" s="1"/>
  <c r="L96" i="67" s="1"/>
  <c r="J96" i="67" a="1"/>
  <c r="J96" i="67" s="1"/>
  <c r="F96" i="67" a="1"/>
  <c r="F96" i="67" s="1"/>
  <c r="D96" i="67" a="1"/>
  <c r="D96" i="67" s="1"/>
  <c r="E96" i="67" s="1"/>
  <c r="B96" i="67" a="1"/>
  <c r="B96" i="67" s="1"/>
  <c r="A96" i="67" a="1"/>
  <c r="A96" i="67" s="1"/>
  <c r="K95" i="67" a="1"/>
  <c r="K95" i="67" s="1"/>
  <c r="L95" i="67" s="1"/>
  <c r="J95" i="67" a="1"/>
  <c r="J95" i="67" s="1"/>
  <c r="F95" i="67" a="1"/>
  <c r="F95" i="67" s="1"/>
  <c r="D95" i="67" a="1"/>
  <c r="D95" i="67" s="1"/>
  <c r="E95" i="67" s="1"/>
  <c r="B95" i="67" a="1"/>
  <c r="B95" i="67" s="1"/>
  <c r="A95" i="67" a="1"/>
  <c r="A95" i="67" s="1"/>
  <c r="K94" i="67" a="1"/>
  <c r="K94" i="67" s="1"/>
  <c r="L94" i="67" s="1"/>
  <c r="J94" i="67" a="1"/>
  <c r="J94" i="67" s="1"/>
  <c r="F94" i="67" a="1"/>
  <c r="F94" i="67" s="1"/>
  <c r="D94" i="67" a="1"/>
  <c r="D94" i="67" s="1"/>
  <c r="E94" i="67" s="1"/>
  <c r="B94" i="67" a="1"/>
  <c r="B94" i="67" s="1"/>
  <c r="A94" i="67" a="1"/>
  <c r="A94" i="67" s="1"/>
  <c r="K93" i="67" a="1"/>
  <c r="K93" i="67" s="1"/>
  <c r="L93" i="67" s="1"/>
  <c r="J93" i="67" a="1"/>
  <c r="J93" i="67" s="1"/>
  <c r="F93" i="67" a="1"/>
  <c r="F93" i="67" s="1"/>
  <c r="D93" i="67" a="1"/>
  <c r="D93" i="67" s="1"/>
  <c r="E93" i="67" s="1"/>
  <c r="B93" i="67" a="1"/>
  <c r="B93" i="67" s="1"/>
  <c r="A93" i="67" a="1"/>
  <c r="A93" i="67" s="1"/>
  <c r="K92" i="67" a="1"/>
  <c r="K92" i="67" s="1"/>
  <c r="L92" i="67" s="1"/>
  <c r="J92" i="67" a="1"/>
  <c r="J92" i="67" s="1"/>
  <c r="F92" i="67" a="1"/>
  <c r="F92" i="67" s="1"/>
  <c r="D92" i="67" a="1"/>
  <c r="D92" i="67" s="1"/>
  <c r="E92" i="67" s="1"/>
  <c r="B92" i="67" a="1"/>
  <c r="B92" i="67" s="1"/>
  <c r="A92" i="67" a="1"/>
  <c r="A92" i="67" s="1"/>
  <c r="K91" i="67" a="1"/>
  <c r="K91" i="67" s="1"/>
  <c r="L91" i="67" s="1"/>
  <c r="J91" i="67" a="1"/>
  <c r="J91" i="67" s="1"/>
  <c r="F91" i="67" a="1"/>
  <c r="F91" i="67" s="1"/>
  <c r="D91" i="67" a="1"/>
  <c r="D91" i="67" s="1"/>
  <c r="E91" i="67" s="1"/>
  <c r="B91" i="67" a="1"/>
  <c r="B91" i="67" s="1"/>
  <c r="A91" i="67" a="1"/>
  <c r="A91" i="67" s="1"/>
  <c r="K90" i="67" a="1"/>
  <c r="K90" i="67" s="1"/>
  <c r="L90" i="67" s="1"/>
  <c r="J90" i="67" a="1"/>
  <c r="J90" i="67" s="1"/>
  <c r="F90" i="67" a="1"/>
  <c r="F90" i="67" s="1"/>
  <c r="D90" i="67" a="1"/>
  <c r="D90" i="67" s="1"/>
  <c r="E90" i="67" s="1"/>
  <c r="B90" i="67" a="1"/>
  <c r="B90" i="67" s="1"/>
  <c r="A90" i="67" a="1"/>
  <c r="A90" i="67" s="1"/>
  <c r="K89" i="67" a="1"/>
  <c r="K89" i="67" s="1"/>
  <c r="L89" i="67" s="1"/>
  <c r="J89" i="67" a="1"/>
  <c r="J89" i="67" s="1"/>
  <c r="F89" i="67" a="1"/>
  <c r="F89" i="67" s="1"/>
  <c r="D89" i="67" a="1"/>
  <c r="D89" i="67" s="1"/>
  <c r="E89" i="67" s="1"/>
  <c r="B89" i="67" a="1"/>
  <c r="B89" i="67" s="1"/>
  <c r="A89" i="67" a="1"/>
  <c r="A89" i="67" s="1"/>
  <c r="K88" i="67" a="1"/>
  <c r="K88" i="67" s="1"/>
  <c r="L88" i="67" s="1"/>
  <c r="J88" i="67" a="1"/>
  <c r="J88" i="67" s="1"/>
  <c r="F88" i="67" a="1"/>
  <c r="F88" i="67" s="1"/>
  <c r="D88" i="67" a="1"/>
  <c r="D88" i="67" s="1"/>
  <c r="E88" i="67" s="1"/>
  <c r="B88" i="67" a="1"/>
  <c r="B88" i="67" s="1"/>
  <c r="A88" i="67" a="1"/>
  <c r="A88" i="67" s="1"/>
  <c r="K87" i="67" a="1"/>
  <c r="K87" i="67" s="1"/>
  <c r="L87" i="67" s="1"/>
  <c r="J87" i="67" a="1"/>
  <c r="J87" i="67" s="1"/>
  <c r="F87" i="67" a="1"/>
  <c r="F87" i="67" s="1"/>
  <c r="D87" i="67" a="1"/>
  <c r="D87" i="67" s="1"/>
  <c r="E87" i="67" s="1"/>
  <c r="B87" i="67" a="1"/>
  <c r="B87" i="67" s="1"/>
  <c r="A87" i="67" a="1"/>
  <c r="A87" i="67" s="1"/>
  <c r="K86" i="67" a="1"/>
  <c r="K86" i="67" s="1"/>
  <c r="L86" i="67" s="1"/>
  <c r="J86" i="67" a="1"/>
  <c r="J86" i="67" s="1"/>
  <c r="F86" i="67" a="1"/>
  <c r="F86" i="67" s="1"/>
  <c r="D86" i="67" a="1"/>
  <c r="D86" i="67" s="1"/>
  <c r="E86" i="67" s="1"/>
  <c r="B86" i="67" a="1"/>
  <c r="B86" i="67" s="1"/>
  <c r="A86" i="67" a="1"/>
  <c r="A86" i="67" s="1"/>
  <c r="K85" i="67" a="1"/>
  <c r="K85" i="67" s="1"/>
  <c r="L85" i="67" s="1"/>
  <c r="J85" i="67" a="1"/>
  <c r="J85" i="67" s="1"/>
  <c r="F85" i="67" a="1"/>
  <c r="F85" i="67" s="1"/>
  <c r="D85" i="67" a="1"/>
  <c r="D85" i="67" s="1"/>
  <c r="E85" i="67" s="1"/>
  <c r="B85" i="67" a="1"/>
  <c r="B85" i="67" s="1"/>
  <c r="A85" i="67" a="1"/>
  <c r="A85" i="67" s="1"/>
  <c r="K84" i="67" a="1"/>
  <c r="K84" i="67" s="1"/>
  <c r="L84" i="67" s="1"/>
  <c r="J84" i="67" a="1"/>
  <c r="J84" i="67" s="1"/>
  <c r="F84" i="67" a="1"/>
  <c r="F84" i="67" s="1"/>
  <c r="D84" i="67" a="1"/>
  <c r="D84" i="67" s="1"/>
  <c r="E84" i="67" s="1"/>
  <c r="B84" i="67" a="1"/>
  <c r="B84" i="67" s="1"/>
  <c r="A84" i="67" a="1"/>
  <c r="A84" i="67" s="1"/>
  <c r="K83" i="67" a="1"/>
  <c r="K83" i="67" s="1"/>
  <c r="L83" i="67" s="1"/>
  <c r="J83" i="67" a="1"/>
  <c r="J83" i="67" s="1"/>
  <c r="F83" i="67" a="1"/>
  <c r="F83" i="67" s="1"/>
  <c r="D83" i="67" a="1"/>
  <c r="D83" i="67" s="1"/>
  <c r="E83" i="67" s="1"/>
  <c r="B83" i="67" a="1"/>
  <c r="B83" i="67" s="1"/>
  <c r="A83" i="67" a="1"/>
  <c r="A83" i="67" s="1"/>
  <c r="K82" i="67" a="1"/>
  <c r="K82" i="67" s="1"/>
  <c r="L82" i="67" s="1"/>
  <c r="J82" i="67" a="1"/>
  <c r="J82" i="67" s="1"/>
  <c r="F82" i="67" a="1"/>
  <c r="F82" i="67" s="1"/>
  <c r="D82" i="67" a="1"/>
  <c r="D82" i="67" s="1"/>
  <c r="E82" i="67" s="1"/>
  <c r="B82" i="67" a="1"/>
  <c r="B82" i="67" s="1"/>
  <c r="A82" i="67" a="1"/>
  <c r="A82" i="67" s="1"/>
  <c r="K81" i="67" a="1"/>
  <c r="K81" i="67" s="1"/>
  <c r="L81" i="67" s="1"/>
  <c r="J81" i="67" a="1"/>
  <c r="J81" i="67" s="1"/>
  <c r="F81" i="67" a="1"/>
  <c r="F81" i="67" s="1"/>
  <c r="D81" i="67" a="1"/>
  <c r="D81" i="67" s="1"/>
  <c r="E81" i="67" s="1"/>
  <c r="B81" i="67" a="1"/>
  <c r="B81" i="67" s="1"/>
  <c r="A81" i="67" a="1"/>
  <c r="A81" i="67" s="1"/>
  <c r="K80" i="67" a="1"/>
  <c r="K80" i="67" s="1"/>
  <c r="L80" i="67" s="1"/>
  <c r="J80" i="67" a="1"/>
  <c r="J80" i="67" s="1"/>
  <c r="F80" i="67" a="1"/>
  <c r="F80" i="67" s="1"/>
  <c r="D80" i="67" a="1"/>
  <c r="D80" i="67" s="1"/>
  <c r="E80" i="67" s="1"/>
  <c r="B80" i="67" a="1"/>
  <c r="B80" i="67" s="1"/>
  <c r="A80" i="67" a="1"/>
  <c r="A80" i="67" s="1"/>
  <c r="K79" i="67" a="1"/>
  <c r="K79" i="67" s="1"/>
  <c r="L79" i="67" s="1"/>
  <c r="J79" i="67" a="1"/>
  <c r="J79" i="67" s="1"/>
  <c r="F79" i="67" a="1"/>
  <c r="F79" i="67" s="1"/>
  <c r="D79" i="67" a="1"/>
  <c r="D79" i="67" s="1"/>
  <c r="E79" i="67" s="1"/>
  <c r="B79" i="67" a="1"/>
  <c r="B79" i="67" s="1"/>
  <c r="A79" i="67" a="1"/>
  <c r="A79" i="67" s="1"/>
  <c r="K78" i="67" a="1"/>
  <c r="K78" i="67" s="1"/>
  <c r="L78" i="67" s="1"/>
  <c r="J78" i="67" a="1"/>
  <c r="J78" i="67" s="1"/>
  <c r="F78" i="67" a="1"/>
  <c r="F78" i="67" s="1"/>
  <c r="D78" i="67" a="1"/>
  <c r="D78" i="67" s="1"/>
  <c r="E78" i="67" s="1"/>
  <c r="B78" i="67" a="1"/>
  <c r="B78" i="67" s="1"/>
  <c r="A78" i="67" a="1"/>
  <c r="A78" i="67" s="1"/>
  <c r="K77" i="67" a="1"/>
  <c r="K77" i="67" s="1"/>
  <c r="L77" i="67" s="1"/>
  <c r="J77" i="67" a="1"/>
  <c r="J77" i="67" s="1"/>
  <c r="F77" i="67" a="1"/>
  <c r="F77" i="67" s="1"/>
  <c r="D77" i="67" a="1"/>
  <c r="D77" i="67" s="1"/>
  <c r="E77" i="67" s="1"/>
  <c r="B77" i="67" a="1"/>
  <c r="B77" i="67" s="1"/>
  <c r="A77" i="67" a="1"/>
  <c r="A77" i="67" s="1"/>
  <c r="K76" i="67" a="1"/>
  <c r="K76" i="67" s="1"/>
  <c r="L76" i="67" s="1"/>
  <c r="J76" i="67" a="1"/>
  <c r="J76" i="67" s="1"/>
  <c r="F76" i="67" a="1"/>
  <c r="F76" i="67" s="1"/>
  <c r="D76" i="67" a="1"/>
  <c r="D76" i="67" s="1"/>
  <c r="E76" i="67" s="1"/>
  <c r="B76" i="67" a="1"/>
  <c r="B76" i="67" s="1"/>
  <c r="A76" i="67" a="1"/>
  <c r="A76" i="67" s="1"/>
  <c r="K75" i="67" a="1"/>
  <c r="K75" i="67" s="1"/>
  <c r="L75" i="67" s="1"/>
  <c r="J75" i="67" a="1"/>
  <c r="J75" i="67" s="1"/>
  <c r="F75" i="67" a="1"/>
  <c r="F75" i="67" s="1"/>
  <c r="D75" i="67" a="1"/>
  <c r="D75" i="67" s="1"/>
  <c r="E75" i="67" s="1"/>
  <c r="B75" i="67" a="1"/>
  <c r="B75" i="67" s="1"/>
  <c r="A75" i="67" a="1"/>
  <c r="A75" i="67" s="1"/>
  <c r="K74" i="67" a="1"/>
  <c r="K74" i="67" s="1"/>
  <c r="L74" i="67" s="1"/>
  <c r="J74" i="67" a="1"/>
  <c r="J74" i="67" s="1"/>
  <c r="F74" i="67" a="1"/>
  <c r="F74" i="67" s="1"/>
  <c r="D74" i="67" a="1"/>
  <c r="D74" i="67" s="1"/>
  <c r="E74" i="67" s="1"/>
  <c r="B74" i="67" a="1"/>
  <c r="B74" i="67" s="1"/>
  <c r="A74" i="67" a="1"/>
  <c r="A74" i="67" s="1"/>
  <c r="K73" i="67" a="1"/>
  <c r="K73" i="67" s="1"/>
  <c r="L73" i="67" s="1"/>
  <c r="J73" i="67" a="1"/>
  <c r="J73" i="67" s="1"/>
  <c r="F73" i="67" a="1"/>
  <c r="F73" i="67" s="1"/>
  <c r="D73" i="67" a="1"/>
  <c r="D73" i="67" s="1"/>
  <c r="E73" i="67" s="1"/>
  <c r="B73" i="67" a="1"/>
  <c r="B73" i="67" s="1"/>
  <c r="A73" i="67" a="1"/>
  <c r="A73" i="67" s="1"/>
  <c r="K72" i="67" a="1"/>
  <c r="K72" i="67" s="1"/>
  <c r="L72" i="67" s="1"/>
  <c r="J72" i="67" a="1"/>
  <c r="J72" i="67" s="1"/>
  <c r="F72" i="67" a="1"/>
  <c r="F72" i="67" s="1"/>
  <c r="D72" i="67" a="1"/>
  <c r="D72" i="67" s="1"/>
  <c r="E72" i="67" s="1"/>
  <c r="B72" i="67" a="1"/>
  <c r="B72" i="67" s="1"/>
  <c r="A72" i="67" a="1"/>
  <c r="A72" i="67" s="1"/>
  <c r="K71" i="67" a="1"/>
  <c r="K71" i="67" s="1"/>
  <c r="L71" i="67" s="1"/>
  <c r="J71" i="67" a="1"/>
  <c r="J71" i="67" s="1"/>
  <c r="F71" i="67" a="1"/>
  <c r="F71" i="67" s="1"/>
  <c r="D71" i="67" a="1"/>
  <c r="D71" i="67" s="1"/>
  <c r="E71" i="67" s="1"/>
  <c r="B71" i="67" a="1"/>
  <c r="B71" i="67" s="1"/>
  <c r="A71" i="67" a="1"/>
  <c r="A71" i="67" s="1"/>
  <c r="K70" i="67" a="1"/>
  <c r="K70" i="67" s="1"/>
  <c r="L70" i="67" s="1"/>
  <c r="J70" i="67" a="1"/>
  <c r="J70" i="67" s="1"/>
  <c r="F70" i="67" a="1"/>
  <c r="F70" i="67" s="1"/>
  <c r="D70" i="67" a="1"/>
  <c r="D70" i="67" s="1"/>
  <c r="E70" i="67" s="1"/>
  <c r="B70" i="67" a="1"/>
  <c r="B70" i="67" s="1"/>
  <c r="A70" i="67" a="1"/>
  <c r="A70" i="67" s="1"/>
  <c r="K69" i="67" a="1"/>
  <c r="K69" i="67" s="1"/>
  <c r="L69" i="67" s="1"/>
  <c r="J69" i="67" a="1"/>
  <c r="J69" i="67" s="1"/>
  <c r="F69" i="67" a="1"/>
  <c r="F69" i="67" s="1"/>
  <c r="D69" i="67" a="1"/>
  <c r="D69" i="67" s="1"/>
  <c r="E69" i="67" s="1"/>
  <c r="B69" i="67" a="1"/>
  <c r="B69" i="67" s="1"/>
  <c r="A69" i="67" a="1"/>
  <c r="A69" i="67" s="1"/>
  <c r="K68" i="67" a="1"/>
  <c r="K68" i="67" s="1"/>
  <c r="L68" i="67" s="1"/>
  <c r="J68" i="67" a="1"/>
  <c r="J68" i="67" s="1"/>
  <c r="F68" i="67" a="1"/>
  <c r="F68" i="67" s="1"/>
  <c r="D68" i="67" a="1"/>
  <c r="D68" i="67" s="1"/>
  <c r="E68" i="67" s="1"/>
  <c r="B68" i="67" a="1"/>
  <c r="B68" i="67" s="1"/>
  <c r="A68" i="67" a="1"/>
  <c r="A68" i="67" s="1"/>
  <c r="K67" i="67" a="1"/>
  <c r="K67" i="67" s="1"/>
  <c r="L67" i="67" s="1"/>
  <c r="J67" i="67" a="1"/>
  <c r="J67" i="67" s="1"/>
  <c r="F67" i="67" a="1"/>
  <c r="F67" i="67" s="1"/>
  <c r="D67" i="67" a="1"/>
  <c r="D67" i="67" s="1"/>
  <c r="E67" i="67" s="1"/>
  <c r="B67" i="67" a="1"/>
  <c r="B67" i="67" s="1"/>
  <c r="A67" i="67" a="1"/>
  <c r="A67" i="67" s="1"/>
  <c r="K66" i="67" a="1"/>
  <c r="K66" i="67" s="1"/>
  <c r="L66" i="67" s="1"/>
  <c r="J66" i="67" a="1"/>
  <c r="J66" i="67" s="1"/>
  <c r="F66" i="67" a="1"/>
  <c r="F66" i="67" s="1"/>
  <c r="D66" i="67" a="1"/>
  <c r="D66" i="67" s="1"/>
  <c r="E66" i="67" s="1"/>
  <c r="B66" i="67" a="1"/>
  <c r="B66" i="67" s="1"/>
  <c r="A66" i="67" a="1"/>
  <c r="A66" i="67" s="1"/>
  <c r="K65" i="67" a="1"/>
  <c r="K65" i="67" s="1"/>
  <c r="L65" i="67" s="1"/>
  <c r="J65" i="67" a="1"/>
  <c r="J65" i="67" s="1"/>
  <c r="F65" i="67" a="1"/>
  <c r="F65" i="67" s="1"/>
  <c r="D65" i="67" a="1"/>
  <c r="D65" i="67" s="1"/>
  <c r="E65" i="67" s="1"/>
  <c r="B65" i="67" a="1"/>
  <c r="B65" i="67" s="1"/>
  <c r="A65" i="67" a="1"/>
  <c r="A65" i="67" s="1"/>
  <c r="K64" i="67" a="1"/>
  <c r="K64" i="67" s="1"/>
  <c r="L64" i="67" s="1"/>
  <c r="J64" i="67" a="1"/>
  <c r="J64" i="67" s="1"/>
  <c r="F64" i="67" a="1"/>
  <c r="F64" i="67" s="1"/>
  <c r="D64" i="67" a="1"/>
  <c r="D64" i="67" s="1"/>
  <c r="E64" i="67" s="1"/>
  <c r="B64" i="67" a="1"/>
  <c r="B64" i="67" s="1"/>
  <c r="A64" i="67" a="1"/>
  <c r="A64" i="67" s="1"/>
  <c r="K63" i="67" a="1"/>
  <c r="K63" i="67" s="1"/>
  <c r="L63" i="67" s="1"/>
  <c r="J63" i="67" a="1"/>
  <c r="J63" i="67" s="1"/>
  <c r="F63" i="67" a="1"/>
  <c r="F63" i="67" s="1"/>
  <c r="D63" i="67" a="1"/>
  <c r="D63" i="67" s="1"/>
  <c r="E63" i="67" s="1"/>
  <c r="B63" i="67" a="1"/>
  <c r="B63" i="67" s="1"/>
  <c r="A63" i="67" a="1"/>
  <c r="A63" i="67" s="1"/>
  <c r="K62" i="67" a="1"/>
  <c r="K62" i="67" s="1"/>
  <c r="L62" i="67" s="1"/>
  <c r="J62" i="67" a="1"/>
  <c r="J62" i="67" s="1"/>
  <c r="F62" i="67" a="1"/>
  <c r="F62" i="67" s="1"/>
  <c r="D62" i="67" a="1"/>
  <c r="D62" i="67" s="1"/>
  <c r="E62" i="67" s="1"/>
  <c r="B62" i="67" a="1"/>
  <c r="B62" i="67" s="1"/>
  <c r="A62" i="67" a="1"/>
  <c r="A62" i="67" s="1"/>
  <c r="K61" i="67" a="1"/>
  <c r="K61" i="67" s="1"/>
  <c r="L61" i="67" s="1"/>
  <c r="J61" i="67" a="1"/>
  <c r="J61" i="67" s="1"/>
  <c r="F61" i="67" a="1"/>
  <c r="F61" i="67" s="1"/>
  <c r="D61" i="67" a="1"/>
  <c r="D61" i="67" s="1"/>
  <c r="E61" i="67" s="1"/>
  <c r="B61" i="67" a="1"/>
  <c r="B61" i="67" s="1"/>
  <c r="A61" i="67" a="1"/>
  <c r="A61" i="67" s="1"/>
  <c r="K60" i="67" a="1"/>
  <c r="K60" i="67" s="1"/>
  <c r="L60" i="67" s="1"/>
  <c r="J60" i="67" a="1"/>
  <c r="J60" i="67" s="1"/>
  <c r="F60" i="67" a="1"/>
  <c r="F60" i="67" s="1"/>
  <c r="D60" i="67" a="1"/>
  <c r="D60" i="67" s="1"/>
  <c r="E60" i="67" s="1"/>
  <c r="B60" i="67" a="1"/>
  <c r="B60" i="67" s="1"/>
  <c r="A60" i="67" a="1"/>
  <c r="A60" i="67" s="1"/>
  <c r="K59" i="67" a="1"/>
  <c r="K59" i="67" s="1"/>
  <c r="L59" i="67" s="1"/>
  <c r="J59" i="67" a="1"/>
  <c r="J59" i="67" s="1"/>
  <c r="F59" i="67" a="1"/>
  <c r="F59" i="67" s="1"/>
  <c r="D59" i="67" a="1"/>
  <c r="D59" i="67" s="1"/>
  <c r="E59" i="67" s="1"/>
  <c r="B59" i="67" a="1"/>
  <c r="B59" i="67" s="1"/>
  <c r="A59" i="67" a="1"/>
  <c r="A59" i="67" s="1"/>
  <c r="K58" i="67" a="1"/>
  <c r="K58" i="67" s="1"/>
  <c r="L58" i="67" s="1"/>
  <c r="J58" i="67" a="1"/>
  <c r="J58" i="67" s="1"/>
  <c r="F58" i="67" a="1"/>
  <c r="F58" i="67" s="1"/>
  <c r="D58" i="67" a="1"/>
  <c r="D58" i="67" s="1"/>
  <c r="E58" i="67" s="1"/>
  <c r="B58" i="67" a="1"/>
  <c r="B58" i="67" s="1"/>
  <c r="A58" i="67" a="1"/>
  <c r="A58" i="67" s="1"/>
  <c r="K57" i="67" a="1"/>
  <c r="K57" i="67" s="1"/>
  <c r="L57" i="67" s="1"/>
  <c r="J57" i="67" a="1"/>
  <c r="J57" i="67" s="1"/>
  <c r="F57" i="67" a="1"/>
  <c r="F57" i="67" s="1"/>
  <c r="D57" i="67" a="1"/>
  <c r="D57" i="67" s="1"/>
  <c r="E57" i="67" s="1"/>
  <c r="B57" i="67" a="1"/>
  <c r="B57" i="67" s="1"/>
  <c r="A57" i="67" a="1"/>
  <c r="A57" i="67" s="1"/>
  <c r="K56" i="67" a="1"/>
  <c r="K56" i="67" s="1"/>
  <c r="L56" i="67" s="1"/>
  <c r="J56" i="67" a="1"/>
  <c r="J56" i="67" s="1"/>
  <c r="F56" i="67" a="1"/>
  <c r="F56" i="67" s="1"/>
  <c r="D56" i="67" a="1"/>
  <c r="D56" i="67" s="1"/>
  <c r="E56" i="67" s="1"/>
  <c r="B56" i="67" a="1"/>
  <c r="B56" i="67" s="1"/>
  <c r="A56" i="67" a="1"/>
  <c r="A56" i="67" s="1"/>
  <c r="K55" i="67" a="1"/>
  <c r="K55" i="67" s="1"/>
  <c r="L55" i="67" s="1"/>
  <c r="J55" i="67" a="1"/>
  <c r="J55" i="67" s="1"/>
  <c r="F55" i="67" a="1"/>
  <c r="F55" i="67" s="1"/>
  <c r="D55" i="67" a="1"/>
  <c r="D55" i="67" s="1"/>
  <c r="E55" i="67" s="1"/>
  <c r="B55" i="67" a="1"/>
  <c r="B55" i="67" s="1"/>
  <c r="A55" i="67" a="1"/>
  <c r="A55" i="67" s="1"/>
  <c r="K54" i="67" a="1"/>
  <c r="K54" i="67" s="1"/>
  <c r="L54" i="67" s="1"/>
  <c r="J54" i="67" a="1"/>
  <c r="J54" i="67" s="1"/>
  <c r="F54" i="67" a="1"/>
  <c r="F54" i="67" s="1"/>
  <c r="D54" i="67" a="1"/>
  <c r="D54" i="67" s="1"/>
  <c r="E54" i="67" s="1"/>
  <c r="B54" i="67" a="1"/>
  <c r="B54" i="67" s="1"/>
  <c r="A54" i="67" a="1"/>
  <c r="A54" i="67" s="1"/>
  <c r="K53" i="67" a="1"/>
  <c r="K53" i="67" s="1"/>
  <c r="L53" i="67" s="1"/>
  <c r="J53" i="67" a="1"/>
  <c r="J53" i="67" s="1"/>
  <c r="F53" i="67" a="1"/>
  <c r="F53" i="67" s="1"/>
  <c r="D53" i="67" a="1"/>
  <c r="D53" i="67" s="1"/>
  <c r="E53" i="67" s="1"/>
  <c r="B53" i="67" a="1"/>
  <c r="B53" i="67" s="1"/>
  <c r="A53" i="67" a="1"/>
  <c r="A53" i="67" s="1"/>
  <c r="K52" i="67" a="1"/>
  <c r="K52" i="67" s="1"/>
  <c r="L52" i="67" s="1"/>
  <c r="J52" i="67" a="1"/>
  <c r="J52" i="67" s="1"/>
  <c r="F52" i="67" a="1"/>
  <c r="F52" i="67" s="1"/>
  <c r="D52" i="67" a="1"/>
  <c r="D52" i="67" s="1"/>
  <c r="E52" i="67" s="1"/>
  <c r="B52" i="67" a="1"/>
  <c r="B52" i="67" s="1"/>
  <c r="A52" i="67" a="1"/>
  <c r="A52" i="67" s="1"/>
  <c r="K51" i="67" a="1"/>
  <c r="K51" i="67" s="1"/>
  <c r="J51" i="67" a="1"/>
  <c r="J51" i="67" s="1"/>
  <c r="F51" i="67" a="1"/>
  <c r="F51" i="67" s="1"/>
  <c r="D51" i="67" a="1"/>
  <c r="D51" i="67" s="1"/>
  <c r="E51" i="67" s="1"/>
  <c r="B51" i="67" a="1"/>
  <c r="B51" i="67" s="1"/>
  <c r="A51" i="67" a="1"/>
  <c r="A51" i="67" s="1"/>
  <c r="K50" i="67" a="1"/>
  <c r="K50" i="67" s="1"/>
  <c r="L50" i="67" s="1"/>
  <c r="J50" i="67" a="1"/>
  <c r="J50" i="67" s="1"/>
  <c r="F50" i="67" a="1"/>
  <c r="F50" i="67" s="1"/>
  <c r="D50" i="67" a="1"/>
  <c r="D50" i="67" s="1"/>
  <c r="E50" i="67" s="1"/>
  <c r="B50" i="67" a="1"/>
  <c r="B50" i="67" s="1"/>
  <c r="A50" i="67" a="1"/>
  <c r="A50" i="67" s="1"/>
  <c r="K49" i="67" a="1"/>
  <c r="K49" i="67" s="1"/>
  <c r="L49" i="67" s="1"/>
  <c r="J49" i="67" a="1"/>
  <c r="J49" i="67" s="1"/>
  <c r="F49" i="67" a="1"/>
  <c r="F49" i="67" s="1"/>
  <c r="D49" i="67" a="1"/>
  <c r="D49" i="67" s="1"/>
  <c r="E49" i="67" s="1"/>
  <c r="B49" i="67" a="1"/>
  <c r="B49" i="67" s="1"/>
  <c r="A49" i="67" a="1"/>
  <c r="A49" i="67" s="1"/>
  <c r="K48" i="67" a="1"/>
  <c r="K48" i="67" s="1"/>
  <c r="L48" i="67" s="1"/>
  <c r="J48" i="67" a="1"/>
  <c r="J48" i="67" s="1"/>
  <c r="F48" i="67" a="1"/>
  <c r="F48" i="67" s="1"/>
  <c r="D48" i="67" a="1"/>
  <c r="D48" i="67" s="1"/>
  <c r="E48" i="67" s="1"/>
  <c r="B48" i="67" a="1"/>
  <c r="B48" i="67" s="1"/>
  <c r="A48" i="67" a="1"/>
  <c r="A48" i="67" s="1"/>
  <c r="K47" i="67" a="1"/>
  <c r="K47" i="67" s="1"/>
  <c r="L47" i="67" s="1"/>
  <c r="J47" i="67" a="1"/>
  <c r="J47" i="67" s="1"/>
  <c r="F47" i="67" a="1"/>
  <c r="F47" i="67" s="1"/>
  <c r="D47" i="67" a="1"/>
  <c r="D47" i="67" s="1"/>
  <c r="E47" i="67" s="1"/>
  <c r="B47" i="67" a="1"/>
  <c r="B47" i="67" s="1"/>
  <c r="A47" i="67" a="1"/>
  <c r="A47" i="67" s="1"/>
  <c r="K46" i="67" a="1"/>
  <c r="K46" i="67" s="1"/>
  <c r="L46" i="67" s="1"/>
  <c r="J46" i="67" a="1"/>
  <c r="J46" i="67" s="1"/>
  <c r="F46" i="67" a="1"/>
  <c r="F46" i="67" s="1"/>
  <c r="D46" i="67" a="1"/>
  <c r="D46" i="67" s="1"/>
  <c r="E46" i="67" s="1"/>
  <c r="B46" i="67" a="1"/>
  <c r="B46" i="67" s="1"/>
  <c r="A46" i="67" a="1"/>
  <c r="A46" i="67" s="1"/>
  <c r="K45" i="67" a="1"/>
  <c r="K45" i="67" s="1"/>
  <c r="L45" i="67" s="1"/>
  <c r="J45" i="67" a="1"/>
  <c r="J45" i="67" s="1"/>
  <c r="F45" i="67" a="1"/>
  <c r="F45" i="67" s="1"/>
  <c r="D45" i="67" a="1"/>
  <c r="D45" i="67" s="1"/>
  <c r="E45" i="67" s="1"/>
  <c r="B45" i="67" a="1"/>
  <c r="B45" i="67" s="1"/>
  <c r="A45" i="67" a="1"/>
  <c r="A45" i="67" s="1"/>
  <c r="K44" i="67" a="1"/>
  <c r="K44" i="67" s="1"/>
  <c r="L44" i="67" s="1"/>
  <c r="J44" i="67" a="1"/>
  <c r="J44" i="67" s="1"/>
  <c r="F44" i="67" a="1"/>
  <c r="F44" i="67" s="1"/>
  <c r="D44" i="67" a="1"/>
  <c r="D44" i="67" s="1"/>
  <c r="E44" i="67" s="1"/>
  <c r="B44" i="67" a="1"/>
  <c r="B44" i="67" s="1"/>
  <c r="A44" i="67" a="1"/>
  <c r="A44" i="67" s="1"/>
  <c r="K43" i="67" a="1"/>
  <c r="K43" i="67" s="1"/>
  <c r="L43" i="67" s="1"/>
  <c r="J43" i="67" a="1"/>
  <c r="J43" i="67" s="1"/>
  <c r="F43" i="67" a="1"/>
  <c r="F43" i="67" s="1"/>
  <c r="D43" i="67" a="1"/>
  <c r="D43" i="67" s="1"/>
  <c r="E43" i="67" s="1"/>
  <c r="B43" i="67" a="1"/>
  <c r="B43" i="67" s="1"/>
  <c r="A43" i="67" a="1"/>
  <c r="A43" i="67" s="1"/>
  <c r="K42" i="67" a="1"/>
  <c r="K42" i="67" s="1"/>
  <c r="L42" i="67" s="1"/>
  <c r="J42" i="67" a="1"/>
  <c r="J42" i="67" s="1"/>
  <c r="F42" i="67" a="1"/>
  <c r="F42" i="67" s="1"/>
  <c r="D42" i="67" a="1"/>
  <c r="D42" i="67" s="1"/>
  <c r="E42" i="67" s="1"/>
  <c r="B42" i="67" a="1"/>
  <c r="B42" i="67" s="1"/>
  <c r="A42" i="67" a="1"/>
  <c r="A42" i="67" s="1"/>
  <c r="K41" i="67" a="1"/>
  <c r="K41" i="67" s="1"/>
  <c r="L41" i="67" s="1"/>
  <c r="J41" i="67" a="1"/>
  <c r="J41" i="67" s="1"/>
  <c r="F41" i="67" a="1"/>
  <c r="F41" i="67" s="1"/>
  <c r="D41" i="67" a="1"/>
  <c r="D41" i="67" s="1"/>
  <c r="E41" i="67" s="1"/>
  <c r="B41" i="67" a="1"/>
  <c r="B41" i="67" s="1"/>
  <c r="A41" i="67" a="1"/>
  <c r="A41" i="67" s="1"/>
  <c r="K40" i="67" a="1"/>
  <c r="K40" i="67" s="1"/>
  <c r="L40" i="67" s="1"/>
  <c r="J40" i="67" a="1"/>
  <c r="J40" i="67" s="1"/>
  <c r="F40" i="67" a="1"/>
  <c r="F40" i="67" s="1"/>
  <c r="D40" i="67" a="1"/>
  <c r="D40" i="67" s="1"/>
  <c r="E40" i="67" s="1"/>
  <c r="B40" i="67" a="1"/>
  <c r="B40" i="67" s="1"/>
  <c r="A40" i="67" a="1"/>
  <c r="A40" i="67" s="1"/>
  <c r="K39" i="67" a="1"/>
  <c r="K39" i="67" s="1"/>
  <c r="L39" i="67" s="1"/>
  <c r="J39" i="67" a="1"/>
  <c r="J39" i="67" s="1"/>
  <c r="F39" i="67" a="1"/>
  <c r="F39" i="67" s="1"/>
  <c r="D39" i="67" a="1"/>
  <c r="D39" i="67" s="1"/>
  <c r="E39" i="67" s="1"/>
  <c r="B39" i="67" a="1"/>
  <c r="B39" i="67" s="1"/>
  <c r="A39" i="67" a="1"/>
  <c r="A39" i="67" s="1"/>
  <c r="K38" i="67" a="1"/>
  <c r="K38" i="67" s="1"/>
  <c r="L38" i="67" s="1"/>
  <c r="J38" i="67" a="1"/>
  <c r="J38" i="67" s="1"/>
  <c r="F38" i="67" a="1"/>
  <c r="F38" i="67" s="1"/>
  <c r="D38" i="67" a="1"/>
  <c r="D38" i="67" s="1"/>
  <c r="E38" i="67" s="1"/>
  <c r="B38" i="67" a="1"/>
  <c r="B38" i="67" s="1"/>
  <c r="A38" i="67" a="1"/>
  <c r="A38" i="67" s="1"/>
  <c r="K37" i="67" a="1"/>
  <c r="K37" i="67" s="1"/>
  <c r="L37" i="67" s="1"/>
  <c r="J37" i="67" a="1"/>
  <c r="J37" i="67" s="1"/>
  <c r="F37" i="67" a="1"/>
  <c r="F37" i="67" s="1"/>
  <c r="D37" i="67" a="1"/>
  <c r="D37" i="67" s="1"/>
  <c r="E37" i="67" s="1"/>
  <c r="B37" i="67" a="1"/>
  <c r="B37" i="67" s="1"/>
  <c r="A37" i="67" a="1"/>
  <c r="A37" i="67" s="1"/>
  <c r="K36" i="67" a="1"/>
  <c r="K36" i="67" s="1"/>
  <c r="L36" i="67" s="1"/>
  <c r="J36" i="67" a="1"/>
  <c r="J36" i="67" s="1"/>
  <c r="F36" i="67" a="1"/>
  <c r="F36" i="67" s="1"/>
  <c r="D36" i="67" a="1"/>
  <c r="D36" i="67" s="1"/>
  <c r="E36" i="67" s="1"/>
  <c r="B36" i="67" a="1"/>
  <c r="B36" i="67" s="1"/>
  <c r="A36" i="67" a="1"/>
  <c r="A36" i="67" s="1"/>
  <c r="K35" i="67" a="1"/>
  <c r="K35" i="67" s="1"/>
  <c r="J35" i="67" a="1"/>
  <c r="J35" i="67" s="1"/>
  <c r="F35" i="67" a="1"/>
  <c r="F35" i="67" s="1"/>
  <c r="D35" i="67" a="1"/>
  <c r="D35" i="67" s="1"/>
  <c r="E35" i="67" s="1"/>
  <c r="B35" i="67" a="1"/>
  <c r="B35" i="67" s="1"/>
  <c r="A35" i="67" a="1"/>
  <c r="A35" i="67" s="1"/>
  <c r="K34" i="67" a="1"/>
  <c r="K34" i="67" s="1"/>
  <c r="L34" i="67" s="1"/>
  <c r="J34" i="67" a="1"/>
  <c r="J34" i="67" s="1"/>
  <c r="F34" i="67" a="1"/>
  <c r="F34" i="67" s="1"/>
  <c r="D34" i="67" a="1"/>
  <c r="D34" i="67" s="1"/>
  <c r="E34" i="67" s="1"/>
  <c r="B34" i="67" a="1"/>
  <c r="B34" i="67" s="1"/>
  <c r="A34" i="67" a="1"/>
  <c r="A34" i="67" s="1"/>
  <c r="K33" i="67" a="1"/>
  <c r="K33" i="67" s="1"/>
  <c r="L33" i="67" s="1"/>
  <c r="J33" i="67" a="1"/>
  <c r="J33" i="67" s="1"/>
  <c r="F33" i="67" a="1"/>
  <c r="F33" i="67" s="1"/>
  <c r="D33" i="67" a="1"/>
  <c r="D33" i="67" s="1"/>
  <c r="E33" i="67" s="1"/>
  <c r="B33" i="67" a="1"/>
  <c r="B33" i="67" s="1"/>
  <c r="A33" i="67" a="1"/>
  <c r="A33" i="67" s="1"/>
  <c r="K32" i="67" a="1"/>
  <c r="K32" i="67" s="1"/>
  <c r="L32" i="67" s="1"/>
  <c r="J32" i="67" a="1"/>
  <c r="J32" i="67" s="1"/>
  <c r="F32" i="67" a="1"/>
  <c r="F32" i="67" s="1"/>
  <c r="D32" i="67" a="1"/>
  <c r="D32" i="67" s="1"/>
  <c r="E32" i="67" s="1"/>
  <c r="B32" i="67" a="1"/>
  <c r="B32" i="67" s="1"/>
  <c r="A32" i="67" a="1"/>
  <c r="A32" i="67" s="1"/>
  <c r="K31" i="67" a="1"/>
  <c r="K31" i="67" s="1"/>
  <c r="L31" i="67" s="1"/>
  <c r="J31" i="67" a="1"/>
  <c r="J31" i="67" s="1"/>
  <c r="F31" i="67" a="1"/>
  <c r="F31" i="67" s="1"/>
  <c r="D31" i="67" a="1"/>
  <c r="D31" i="67" s="1"/>
  <c r="E31" i="67" s="1"/>
  <c r="B31" i="67" a="1"/>
  <c r="B31" i="67" s="1"/>
  <c r="A31" i="67" a="1"/>
  <c r="A31" i="67" s="1"/>
  <c r="K30" i="67" a="1"/>
  <c r="K30" i="67" s="1"/>
  <c r="L30" i="67" s="1"/>
  <c r="J30" i="67" a="1"/>
  <c r="J30" i="67" s="1"/>
  <c r="F30" i="67" a="1"/>
  <c r="F30" i="67" s="1"/>
  <c r="D30" i="67" a="1"/>
  <c r="D30" i="67" s="1"/>
  <c r="E30" i="67" s="1"/>
  <c r="B30" i="67" a="1"/>
  <c r="B30" i="67" s="1"/>
  <c r="A30" i="67" a="1"/>
  <c r="A30" i="67" s="1"/>
  <c r="K29" i="67" a="1"/>
  <c r="K29" i="67" s="1"/>
  <c r="L29" i="67" s="1"/>
  <c r="J29" i="67" a="1"/>
  <c r="J29" i="67" s="1"/>
  <c r="F29" i="67" a="1"/>
  <c r="F29" i="67" s="1"/>
  <c r="D29" i="67" a="1"/>
  <c r="D29" i="67" s="1"/>
  <c r="E29" i="67" s="1"/>
  <c r="B29" i="67" a="1"/>
  <c r="B29" i="67" s="1"/>
  <c r="A29" i="67" a="1"/>
  <c r="A29" i="67" s="1"/>
  <c r="K28" i="67" a="1"/>
  <c r="K28" i="67" s="1"/>
  <c r="L28" i="67" s="1"/>
  <c r="J28" i="67" a="1"/>
  <c r="J28" i="67" s="1"/>
  <c r="F28" i="67" a="1"/>
  <c r="F28" i="67" s="1"/>
  <c r="D28" i="67" a="1"/>
  <c r="D28" i="67" s="1"/>
  <c r="E28" i="67" s="1"/>
  <c r="B28" i="67" a="1"/>
  <c r="B28" i="67" s="1"/>
  <c r="A28" i="67" a="1"/>
  <c r="A28" i="67" s="1"/>
  <c r="K27" i="67" a="1"/>
  <c r="K27" i="67" s="1"/>
  <c r="L27" i="67" s="1"/>
  <c r="J27" i="67" a="1"/>
  <c r="J27" i="67" s="1"/>
  <c r="F27" i="67" a="1"/>
  <c r="F27" i="67" s="1"/>
  <c r="D27" i="67" a="1"/>
  <c r="D27" i="67" s="1"/>
  <c r="E27" i="67" s="1"/>
  <c r="B27" i="67" a="1"/>
  <c r="B27" i="67" s="1"/>
  <c r="A27" i="67" a="1"/>
  <c r="A27" i="67" s="1"/>
  <c r="K26" i="67" a="1"/>
  <c r="K26" i="67" s="1"/>
  <c r="L26" i="67" s="1"/>
  <c r="J26" i="67" a="1"/>
  <c r="J26" i="67" s="1"/>
  <c r="F26" i="67" a="1"/>
  <c r="F26" i="67" s="1"/>
  <c r="D26" i="67" a="1"/>
  <c r="D26" i="67" s="1"/>
  <c r="E26" i="67" s="1"/>
  <c r="B26" i="67" a="1"/>
  <c r="B26" i="67" s="1"/>
  <c r="A26" i="67" a="1"/>
  <c r="A26" i="67" s="1"/>
  <c r="K25" i="67" a="1"/>
  <c r="K25" i="67" s="1"/>
  <c r="L25" i="67" s="1"/>
  <c r="J25" i="67" a="1"/>
  <c r="J25" i="67" s="1"/>
  <c r="F25" i="67" a="1"/>
  <c r="F25" i="67" s="1"/>
  <c r="D25" i="67" a="1"/>
  <c r="D25" i="67" s="1"/>
  <c r="E25" i="67" s="1"/>
  <c r="B25" i="67" a="1"/>
  <c r="B25" i="67" s="1"/>
  <c r="A25" i="67" a="1"/>
  <c r="A25" i="67" s="1"/>
  <c r="K24" i="67" a="1"/>
  <c r="K24" i="67" s="1"/>
  <c r="L24" i="67" s="1"/>
  <c r="J24" i="67" a="1"/>
  <c r="J24" i="67" s="1"/>
  <c r="F24" i="67" a="1"/>
  <c r="F24" i="67" s="1"/>
  <c r="D24" i="67" a="1"/>
  <c r="D24" i="67" s="1"/>
  <c r="E24" i="67" s="1"/>
  <c r="B24" i="67" a="1"/>
  <c r="B24" i="67" s="1"/>
  <c r="A24" i="67" a="1"/>
  <c r="A24" i="67" s="1"/>
  <c r="K23" i="67" a="1"/>
  <c r="K23" i="67" s="1"/>
  <c r="L23" i="67" s="1"/>
  <c r="J23" i="67" a="1"/>
  <c r="J23" i="67" s="1"/>
  <c r="F23" i="67" a="1"/>
  <c r="F23" i="67" s="1"/>
  <c r="D23" i="67" a="1"/>
  <c r="D23" i="67" s="1"/>
  <c r="E23" i="67" s="1"/>
  <c r="B23" i="67" a="1"/>
  <c r="B23" i="67" s="1"/>
  <c r="A23" i="67" a="1"/>
  <c r="A23" i="67" s="1"/>
  <c r="K22" i="67" a="1"/>
  <c r="K22" i="67" s="1"/>
  <c r="L22" i="67" s="1"/>
  <c r="J22" i="67" a="1"/>
  <c r="J22" i="67" s="1"/>
  <c r="F22" i="67" a="1"/>
  <c r="F22" i="67" s="1"/>
  <c r="D22" i="67" a="1"/>
  <c r="D22" i="67" s="1"/>
  <c r="E22" i="67" s="1"/>
  <c r="B22" i="67" a="1"/>
  <c r="B22" i="67" s="1"/>
  <c r="A22" i="67" a="1"/>
  <c r="A22" i="67" s="1"/>
  <c r="K21" i="67" a="1"/>
  <c r="K21" i="67" s="1"/>
  <c r="L21" i="67" s="1"/>
  <c r="J21" i="67" a="1"/>
  <c r="J21" i="67" s="1"/>
  <c r="F21" i="67" a="1"/>
  <c r="F21" i="67" s="1"/>
  <c r="D21" i="67" a="1"/>
  <c r="D21" i="67" s="1"/>
  <c r="E21" i="67" s="1"/>
  <c r="B21" i="67" a="1"/>
  <c r="B21" i="67" s="1"/>
  <c r="A21" i="67" a="1"/>
  <c r="A21" i="67" s="1"/>
  <c r="K20" i="67" a="1"/>
  <c r="K20" i="67" s="1"/>
  <c r="L20" i="67" s="1"/>
  <c r="J20" i="67" a="1"/>
  <c r="J20" i="67" s="1"/>
  <c r="F20" i="67" a="1"/>
  <c r="F20" i="67" s="1"/>
  <c r="D20" i="67" a="1"/>
  <c r="D20" i="67" s="1"/>
  <c r="E20" i="67" s="1"/>
  <c r="B20" i="67" a="1"/>
  <c r="B20" i="67" s="1"/>
  <c r="A20" i="67" a="1"/>
  <c r="A20" i="67" s="1"/>
  <c r="K19" i="67" a="1"/>
  <c r="K19" i="67" s="1"/>
  <c r="J19" i="67" a="1"/>
  <c r="J19" i="67" s="1"/>
  <c r="F19" i="67" a="1"/>
  <c r="F19" i="67" s="1"/>
  <c r="D19" i="67" a="1"/>
  <c r="D19" i="67" s="1"/>
  <c r="E19" i="67" s="1"/>
  <c r="B19" i="67" a="1"/>
  <c r="B19" i="67" s="1"/>
  <c r="A19" i="67" a="1"/>
  <c r="A19" i="67" s="1"/>
  <c r="K18" i="67" a="1"/>
  <c r="K18" i="67" s="1"/>
  <c r="L18" i="67" s="1"/>
  <c r="J18" i="67" a="1"/>
  <c r="J18" i="67" s="1"/>
  <c r="F18" i="67" a="1"/>
  <c r="F18" i="67" s="1"/>
  <c r="D18" i="67" a="1"/>
  <c r="D18" i="67" s="1"/>
  <c r="E18" i="67" s="1"/>
  <c r="B18" i="67" a="1"/>
  <c r="B18" i="67" s="1"/>
  <c r="A18" i="67" a="1"/>
  <c r="A18" i="67" s="1"/>
  <c r="K17" i="67" a="1"/>
  <c r="K17" i="67" s="1"/>
  <c r="L17" i="67" s="1"/>
  <c r="J17" i="67" a="1"/>
  <c r="J17" i="67" s="1"/>
  <c r="F17" i="67" a="1"/>
  <c r="F17" i="67" s="1"/>
  <c r="D17" i="67" a="1"/>
  <c r="D17" i="67" s="1"/>
  <c r="E17" i="67" s="1"/>
  <c r="B17" i="67" a="1"/>
  <c r="B17" i="67" s="1"/>
  <c r="A17" i="67" a="1"/>
  <c r="A17" i="67" s="1"/>
  <c r="K16" i="67" a="1"/>
  <c r="K16" i="67" s="1"/>
  <c r="L16" i="67" s="1"/>
  <c r="J16" i="67" a="1"/>
  <c r="J16" i="67" s="1"/>
  <c r="F16" i="67" a="1"/>
  <c r="F16" i="67" s="1"/>
  <c r="D16" i="67" a="1"/>
  <c r="D16" i="67" s="1"/>
  <c r="E16" i="67" s="1"/>
  <c r="B16" i="67" a="1"/>
  <c r="B16" i="67" s="1"/>
  <c r="A16" i="67" a="1"/>
  <c r="A16" i="67" s="1"/>
  <c r="K15" i="67" a="1"/>
  <c r="K15" i="67" s="1"/>
  <c r="L15" i="67" s="1"/>
  <c r="J15" i="67" a="1"/>
  <c r="J15" i="67" s="1"/>
  <c r="F15" i="67" a="1"/>
  <c r="F15" i="67" s="1"/>
  <c r="D15" i="67" a="1"/>
  <c r="D15" i="67" s="1"/>
  <c r="E15" i="67" s="1"/>
  <c r="B15" i="67" a="1"/>
  <c r="B15" i="67" s="1"/>
  <c r="A15" i="67" a="1"/>
  <c r="A15" i="67" s="1"/>
  <c r="K14" i="67" a="1"/>
  <c r="K14" i="67" s="1"/>
  <c r="L14" i="67" s="1"/>
  <c r="J14" i="67" a="1"/>
  <c r="J14" i="67" s="1"/>
  <c r="F14" i="67" a="1"/>
  <c r="F14" i="67" s="1"/>
  <c r="D14" i="67" a="1"/>
  <c r="D14" i="67" s="1"/>
  <c r="E14" i="67" s="1"/>
  <c r="B14" i="67" a="1"/>
  <c r="B14" i="67" s="1"/>
  <c r="A14" i="67" a="1"/>
  <c r="A14" i="67" s="1"/>
  <c r="K13" i="67" a="1"/>
  <c r="K13" i="67" s="1"/>
  <c r="L13" i="67" s="1"/>
  <c r="J13" i="67" a="1"/>
  <c r="J13" i="67" s="1"/>
  <c r="F13" i="67" a="1"/>
  <c r="F13" i="67" s="1"/>
  <c r="D13" i="67" a="1"/>
  <c r="D13" i="67" s="1"/>
  <c r="E13" i="67" s="1"/>
  <c r="B13" i="67" a="1"/>
  <c r="B13" i="67" s="1"/>
  <c r="A13" i="67" a="1"/>
  <c r="A13" i="67" s="1"/>
  <c r="K12" i="67" a="1"/>
  <c r="K12" i="67" s="1"/>
  <c r="L12" i="67" s="1"/>
  <c r="J12" i="67" a="1"/>
  <c r="J12" i="67" s="1"/>
  <c r="F12" i="67" a="1"/>
  <c r="F12" i="67" s="1"/>
  <c r="D12" i="67" a="1"/>
  <c r="D12" i="67" s="1"/>
  <c r="E12" i="67" s="1"/>
  <c r="B12" i="67" a="1"/>
  <c r="B12" i="67" s="1"/>
  <c r="A12" i="67" a="1"/>
  <c r="A12" i="67" s="1"/>
  <c r="K11" i="67" a="1"/>
  <c r="K11" i="67" s="1"/>
  <c r="L11" i="67" s="1"/>
  <c r="J11" i="67" a="1"/>
  <c r="J11" i="67" s="1"/>
  <c r="F11" i="67" a="1"/>
  <c r="F11" i="67" s="1"/>
  <c r="D11" i="67" a="1"/>
  <c r="D11" i="67" s="1"/>
  <c r="E11" i="67" s="1"/>
  <c r="B11" i="67" a="1"/>
  <c r="B11" i="67" s="1"/>
  <c r="A11" i="67" a="1"/>
  <c r="A11" i="67" s="1"/>
  <c r="K10" i="67" a="1"/>
  <c r="K10" i="67" s="1"/>
  <c r="L10" i="67" s="1"/>
  <c r="J10" i="67" a="1"/>
  <c r="J10" i="67" s="1"/>
  <c r="F10" i="67" a="1"/>
  <c r="F10" i="67" s="1"/>
  <c r="D10" i="67" a="1"/>
  <c r="D10" i="67" s="1"/>
  <c r="E10" i="67" s="1"/>
  <c r="B10" i="67" a="1"/>
  <c r="B10" i="67" s="1"/>
  <c r="A10" i="67" a="1"/>
  <c r="A10" i="67" s="1"/>
  <c r="K9" i="67" a="1"/>
  <c r="K9" i="67" s="1"/>
  <c r="L9" i="67" s="1"/>
  <c r="J9" i="67" a="1"/>
  <c r="J9" i="67" s="1"/>
  <c r="F9" i="67" a="1"/>
  <c r="F9" i="67" s="1"/>
  <c r="D9" i="67" a="1"/>
  <c r="D9" i="67" s="1"/>
  <c r="E9" i="67" s="1"/>
  <c r="B9" i="67" a="1"/>
  <c r="B9" i="67" s="1"/>
  <c r="A9" i="67" a="1"/>
  <c r="A9" i="67" s="1"/>
  <c r="K8" i="67" a="1"/>
  <c r="K8" i="67" s="1"/>
  <c r="L8" i="67" s="1"/>
  <c r="J8" i="67" a="1"/>
  <c r="J8" i="67" s="1"/>
  <c r="F8" i="67" a="1"/>
  <c r="F8" i="67" s="1"/>
  <c r="D8" i="67" a="1"/>
  <c r="D8" i="67" s="1"/>
  <c r="E8" i="67" s="1"/>
  <c r="B8" i="67" a="1"/>
  <c r="B8" i="67" s="1"/>
  <c r="A8" i="67" a="1"/>
  <c r="A8" i="67" s="1"/>
  <c r="K7" i="67" a="1"/>
  <c r="K7" i="67" s="1"/>
  <c r="J7" i="67" a="1"/>
  <c r="J7" i="67" s="1"/>
  <c r="F7" i="67" a="1"/>
  <c r="F7" i="67" s="1"/>
  <c r="D7" i="67" a="1"/>
  <c r="D7" i="67" s="1"/>
  <c r="E7" i="67" s="1"/>
  <c r="B7" i="67" a="1"/>
  <c r="B7" i="67" s="1"/>
  <c r="A7" i="67" a="1"/>
  <c r="A7" i="67" s="1"/>
  <c r="L4" i="67"/>
  <c r="F4" i="67"/>
  <c r="C4" i="67"/>
  <c r="B250" i="66"/>
  <c r="K249" i="66" a="1"/>
  <c r="K249" i="66" s="1"/>
  <c r="L249" i="66" s="1"/>
  <c r="J249" i="66" a="1"/>
  <c r="J249" i="66" s="1"/>
  <c r="F249" i="66" a="1"/>
  <c r="F249" i="66" s="1"/>
  <c r="D249" i="66" a="1"/>
  <c r="D249" i="66" s="1"/>
  <c r="E249" i="66" s="1"/>
  <c r="B249" i="66" a="1"/>
  <c r="B249" i="66" s="1"/>
  <c r="A249" i="66" a="1"/>
  <c r="A249" i="66" s="1"/>
  <c r="K248" i="66" a="1"/>
  <c r="K248" i="66" s="1"/>
  <c r="L248" i="66" s="1"/>
  <c r="J248" i="66" a="1"/>
  <c r="J248" i="66" s="1"/>
  <c r="F248" i="66" a="1"/>
  <c r="F248" i="66" s="1"/>
  <c r="D248" i="66" a="1"/>
  <c r="D248" i="66" s="1"/>
  <c r="E248" i="66" s="1"/>
  <c r="B248" i="66" a="1"/>
  <c r="B248" i="66" s="1"/>
  <c r="A248" i="66" a="1"/>
  <c r="A248" i="66" s="1"/>
  <c r="K247" i="66" a="1"/>
  <c r="K247" i="66" s="1"/>
  <c r="L247" i="66" s="1"/>
  <c r="J247" i="66" a="1"/>
  <c r="J247" i="66" s="1"/>
  <c r="F247" i="66" a="1"/>
  <c r="F247" i="66" s="1"/>
  <c r="D247" i="66" a="1"/>
  <c r="D247" i="66" s="1"/>
  <c r="E247" i="66" s="1"/>
  <c r="B247" i="66" a="1"/>
  <c r="B247" i="66" s="1"/>
  <c r="A247" i="66" a="1"/>
  <c r="A247" i="66" s="1"/>
  <c r="K246" i="66" a="1"/>
  <c r="K246" i="66" s="1"/>
  <c r="L246" i="66" s="1"/>
  <c r="J246" i="66" a="1"/>
  <c r="J246" i="66" s="1"/>
  <c r="F246" i="66" a="1"/>
  <c r="F246" i="66" s="1"/>
  <c r="D246" i="66" a="1"/>
  <c r="D246" i="66" s="1"/>
  <c r="E246" i="66" s="1"/>
  <c r="B246" i="66" a="1"/>
  <c r="B246" i="66" s="1"/>
  <c r="A246" i="66" a="1"/>
  <c r="A246" i="66" s="1"/>
  <c r="K245" i="66" a="1"/>
  <c r="K245" i="66" s="1"/>
  <c r="L245" i="66" s="1"/>
  <c r="J245" i="66" a="1"/>
  <c r="J245" i="66" s="1"/>
  <c r="F245" i="66" a="1"/>
  <c r="F245" i="66" s="1"/>
  <c r="D245" i="66" a="1"/>
  <c r="D245" i="66" s="1"/>
  <c r="E245" i="66" s="1"/>
  <c r="B245" i="66" a="1"/>
  <c r="B245" i="66" s="1"/>
  <c r="A245" i="66" a="1"/>
  <c r="A245" i="66" s="1"/>
  <c r="K244" i="66" a="1"/>
  <c r="K244" i="66" s="1"/>
  <c r="L244" i="66" s="1"/>
  <c r="J244" i="66" a="1"/>
  <c r="J244" i="66" s="1"/>
  <c r="F244" i="66" a="1"/>
  <c r="F244" i="66" s="1"/>
  <c r="D244" i="66" a="1"/>
  <c r="D244" i="66" s="1"/>
  <c r="E244" i="66" s="1"/>
  <c r="B244" i="66" a="1"/>
  <c r="B244" i="66" s="1"/>
  <c r="A244" i="66" a="1"/>
  <c r="A244" i="66" s="1"/>
  <c r="K243" i="66" a="1"/>
  <c r="K243" i="66" s="1"/>
  <c r="L243" i="66" s="1"/>
  <c r="J243" i="66" a="1"/>
  <c r="J243" i="66" s="1"/>
  <c r="F243" i="66" a="1"/>
  <c r="F243" i="66" s="1"/>
  <c r="D243" i="66" a="1"/>
  <c r="D243" i="66" s="1"/>
  <c r="E243" i="66" s="1"/>
  <c r="B243" i="66" a="1"/>
  <c r="B243" i="66" s="1"/>
  <c r="A243" i="66" a="1"/>
  <c r="A243" i="66" s="1"/>
  <c r="K242" i="66" a="1"/>
  <c r="K242" i="66" s="1"/>
  <c r="L242" i="66" s="1"/>
  <c r="J242" i="66" a="1"/>
  <c r="J242" i="66" s="1"/>
  <c r="F242" i="66" a="1"/>
  <c r="F242" i="66" s="1"/>
  <c r="D242" i="66" a="1"/>
  <c r="D242" i="66" s="1"/>
  <c r="E242" i="66" s="1"/>
  <c r="B242" i="66" a="1"/>
  <c r="B242" i="66" s="1"/>
  <c r="A242" i="66" a="1"/>
  <c r="A242" i="66" s="1"/>
  <c r="K241" i="66" a="1"/>
  <c r="K241" i="66" s="1"/>
  <c r="L241" i="66" s="1"/>
  <c r="J241" i="66" a="1"/>
  <c r="J241" i="66" s="1"/>
  <c r="F241" i="66" a="1"/>
  <c r="F241" i="66" s="1"/>
  <c r="D241" i="66" a="1"/>
  <c r="D241" i="66" s="1"/>
  <c r="E241" i="66" s="1"/>
  <c r="B241" i="66" a="1"/>
  <c r="B241" i="66" s="1"/>
  <c r="A241" i="66" a="1"/>
  <c r="A241" i="66" s="1"/>
  <c r="K240" i="66" a="1"/>
  <c r="K240" i="66" s="1"/>
  <c r="L240" i="66" s="1"/>
  <c r="J240" i="66" a="1"/>
  <c r="J240" i="66" s="1"/>
  <c r="F240" i="66" a="1"/>
  <c r="F240" i="66" s="1"/>
  <c r="D240" i="66" a="1"/>
  <c r="D240" i="66" s="1"/>
  <c r="E240" i="66" s="1"/>
  <c r="B240" i="66" a="1"/>
  <c r="B240" i="66" s="1"/>
  <c r="A240" i="66" a="1"/>
  <c r="A240" i="66" s="1"/>
  <c r="K239" i="66" a="1"/>
  <c r="K239" i="66" s="1"/>
  <c r="L239" i="66" s="1"/>
  <c r="J239" i="66" a="1"/>
  <c r="J239" i="66" s="1"/>
  <c r="F239" i="66" a="1"/>
  <c r="F239" i="66" s="1"/>
  <c r="D239" i="66" a="1"/>
  <c r="D239" i="66" s="1"/>
  <c r="E239" i="66" s="1"/>
  <c r="B239" i="66" a="1"/>
  <c r="B239" i="66" s="1"/>
  <c r="A239" i="66" a="1"/>
  <c r="A239" i="66" s="1"/>
  <c r="K238" i="66" a="1"/>
  <c r="K238" i="66" s="1"/>
  <c r="L238" i="66" s="1"/>
  <c r="J238" i="66" a="1"/>
  <c r="J238" i="66" s="1"/>
  <c r="F238" i="66" a="1"/>
  <c r="F238" i="66" s="1"/>
  <c r="D238" i="66" a="1"/>
  <c r="D238" i="66" s="1"/>
  <c r="E238" i="66" s="1"/>
  <c r="B238" i="66" a="1"/>
  <c r="B238" i="66" s="1"/>
  <c r="A238" i="66" a="1"/>
  <c r="A238" i="66" s="1"/>
  <c r="K237" i="66" a="1"/>
  <c r="K237" i="66" s="1"/>
  <c r="L237" i="66" s="1"/>
  <c r="J237" i="66" a="1"/>
  <c r="J237" i="66" s="1"/>
  <c r="F237" i="66" a="1"/>
  <c r="F237" i="66" s="1"/>
  <c r="D237" i="66" a="1"/>
  <c r="D237" i="66" s="1"/>
  <c r="E237" i="66" s="1"/>
  <c r="B237" i="66" a="1"/>
  <c r="B237" i="66" s="1"/>
  <c r="A237" i="66" a="1"/>
  <c r="A237" i="66" s="1"/>
  <c r="K236" i="66" a="1"/>
  <c r="K236" i="66" s="1"/>
  <c r="L236" i="66" s="1"/>
  <c r="J236" i="66" a="1"/>
  <c r="J236" i="66" s="1"/>
  <c r="F236" i="66" a="1"/>
  <c r="F236" i="66" s="1"/>
  <c r="D236" i="66" a="1"/>
  <c r="D236" i="66" s="1"/>
  <c r="E236" i="66" s="1"/>
  <c r="B236" i="66" a="1"/>
  <c r="B236" i="66" s="1"/>
  <c r="A236" i="66" a="1"/>
  <c r="A236" i="66" s="1"/>
  <c r="K235" i="66" a="1"/>
  <c r="K235" i="66" s="1"/>
  <c r="L235" i="66" s="1"/>
  <c r="J235" i="66" a="1"/>
  <c r="J235" i="66" s="1"/>
  <c r="F235" i="66" a="1"/>
  <c r="F235" i="66" s="1"/>
  <c r="D235" i="66" a="1"/>
  <c r="D235" i="66" s="1"/>
  <c r="E235" i="66" s="1"/>
  <c r="B235" i="66" a="1"/>
  <c r="B235" i="66" s="1"/>
  <c r="A235" i="66" a="1"/>
  <c r="A235" i="66" s="1"/>
  <c r="K234" i="66" a="1"/>
  <c r="K234" i="66" s="1"/>
  <c r="L234" i="66" s="1"/>
  <c r="J234" i="66" a="1"/>
  <c r="J234" i="66" s="1"/>
  <c r="F234" i="66" a="1"/>
  <c r="F234" i="66" s="1"/>
  <c r="D234" i="66" a="1"/>
  <c r="D234" i="66" s="1"/>
  <c r="E234" i="66" s="1"/>
  <c r="B234" i="66" a="1"/>
  <c r="B234" i="66" s="1"/>
  <c r="A234" i="66" a="1"/>
  <c r="A234" i="66" s="1"/>
  <c r="K233" i="66" a="1"/>
  <c r="K233" i="66" s="1"/>
  <c r="L233" i="66" s="1"/>
  <c r="J233" i="66" a="1"/>
  <c r="J233" i="66" s="1"/>
  <c r="F233" i="66" a="1"/>
  <c r="F233" i="66" s="1"/>
  <c r="D233" i="66" a="1"/>
  <c r="D233" i="66" s="1"/>
  <c r="E233" i="66" s="1"/>
  <c r="B233" i="66" a="1"/>
  <c r="B233" i="66" s="1"/>
  <c r="A233" i="66" a="1"/>
  <c r="A233" i="66" s="1"/>
  <c r="K232" i="66" a="1"/>
  <c r="K232" i="66" s="1"/>
  <c r="L232" i="66" s="1"/>
  <c r="J232" i="66" a="1"/>
  <c r="J232" i="66" s="1"/>
  <c r="F232" i="66" a="1"/>
  <c r="F232" i="66" s="1"/>
  <c r="D232" i="66" a="1"/>
  <c r="D232" i="66" s="1"/>
  <c r="E232" i="66" s="1"/>
  <c r="B232" i="66" a="1"/>
  <c r="B232" i="66" s="1"/>
  <c r="A232" i="66" a="1"/>
  <c r="A232" i="66" s="1"/>
  <c r="K231" i="66" a="1"/>
  <c r="K231" i="66" s="1"/>
  <c r="L231" i="66" s="1"/>
  <c r="J231" i="66" a="1"/>
  <c r="J231" i="66" s="1"/>
  <c r="F231" i="66" a="1"/>
  <c r="F231" i="66" s="1"/>
  <c r="D231" i="66" a="1"/>
  <c r="D231" i="66" s="1"/>
  <c r="E231" i="66" s="1"/>
  <c r="B231" i="66" a="1"/>
  <c r="B231" i="66" s="1"/>
  <c r="A231" i="66" a="1"/>
  <c r="A231" i="66" s="1"/>
  <c r="K230" i="66" a="1"/>
  <c r="K230" i="66" s="1"/>
  <c r="L230" i="66" s="1"/>
  <c r="J230" i="66" a="1"/>
  <c r="J230" i="66" s="1"/>
  <c r="F230" i="66" a="1"/>
  <c r="F230" i="66" s="1"/>
  <c r="D230" i="66" a="1"/>
  <c r="D230" i="66" s="1"/>
  <c r="E230" i="66" s="1"/>
  <c r="B230" i="66" a="1"/>
  <c r="B230" i="66" s="1"/>
  <c r="A230" i="66" a="1"/>
  <c r="A230" i="66" s="1"/>
  <c r="K229" i="66" a="1"/>
  <c r="K229" i="66" s="1"/>
  <c r="L229" i="66" s="1"/>
  <c r="J229" i="66" a="1"/>
  <c r="J229" i="66" s="1"/>
  <c r="F229" i="66" a="1"/>
  <c r="F229" i="66" s="1"/>
  <c r="D229" i="66" a="1"/>
  <c r="D229" i="66" s="1"/>
  <c r="E229" i="66" s="1"/>
  <c r="B229" i="66" a="1"/>
  <c r="B229" i="66" s="1"/>
  <c r="A229" i="66" a="1"/>
  <c r="A229" i="66" s="1"/>
  <c r="K228" i="66" a="1"/>
  <c r="K228" i="66" s="1"/>
  <c r="L228" i="66" s="1"/>
  <c r="J228" i="66" a="1"/>
  <c r="J228" i="66" s="1"/>
  <c r="F228" i="66" a="1"/>
  <c r="F228" i="66" s="1"/>
  <c r="D228" i="66" a="1"/>
  <c r="D228" i="66" s="1"/>
  <c r="E228" i="66" s="1"/>
  <c r="B228" i="66" a="1"/>
  <c r="B228" i="66" s="1"/>
  <c r="A228" i="66" a="1"/>
  <c r="A228" i="66" s="1"/>
  <c r="K227" i="66" a="1"/>
  <c r="K227" i="66" s="1"/>
  <c r="L227" i="66" s="1"/>
  <c r="J227" i="66" a="1"/>
  <c r="J227" i="66" s="1"/>
  <c r="F227" i="66" a="1"/>
  <c r="F227" i="66" s="1"/>
  <c r="D227" i="66" a="1"/>
  <c r="D227" i="66" s="1"/>
  <c r="E227" i="66" s="1"/>
  <c r="B227" i="66" a="1"/>
  <c r="B227" i="66" s="1"/>
  <c r="A227" i="66" a="1"/>
  <c r="A227" i="66" s="1"/>
  <c r="K226" i="66" a="1"/>
  <c r="K226" i="66" s="1"/>
  <c r="L226" i="66" s="1"/>
  <c r="J226" i="66" a="1"/>
  <c r="J226" i="66" s="1"/>
  <c r="F226" i="66" a="1"/>
  <c r="F226" i="66" s="1"/>
  <c r="D226" i="66" a="1"/>
  <c r="D226" i="66" s="1"/>
  <c r="E226" i="66" s="1"/>
  <c r="B226" i="66" a="1"/>
  <c r="B226" i="66" s="1"/>
  <c r="A226" i="66" a="1"/>
  <c r="A226" i="66" s="1"/>
  <c r="K225" i="66" a="1"/>
  <c r="K225" i="66" s="1"/>
  <c r="L225" i="66" s="1"/>
  <c r="J225" i="66" a="1"/>
  <c r="J225" i="66" s="1"/>
  <c r="F225" i="66" a="1"/>
  <c r="F225" i="66" s="1"/>
  <c r="D225" i="66" a="1"/>
  <c r="D225" i="66" s="1"/>
  <c r="E225" i="66" s="1"/>
  <c r="B225" i="66" a="1"/>
  <c r="B225" i="66" s="1"/>
  <c r="A225" i="66" a="1"/>
  <c r="A225" i="66" s="1"/>
  <c r="K224" i="66" a="1"/>
  <c r="K224" i="66" s="1"/>
  <c r="L224" i="66" s="1"/>
  <c r="J224" i="66" a="1"/>
  <c r="J224" i="66" s="1"/>
  <c r="F224" i="66" a="1"/>
  <c r="F224" i="66" s="1"/>
  <c r="D224" i="66" a="1"/>
  <c r="D224" i="66" s="1"/>
  <c r="E224" i="66" s="1"/>
  <c r="B224" i="66" a="1"/>
  <c r="B224" i="66" s="1"/>
  <c r="A224" i="66" a="1"/>
  <c r="A224" i="66" s="1"/>
  <c r="K223" i="66" a="1"/>
  <c r="K223" i="66" s="1"/>
  <c r="L223" i="66" s="1"/>
  <c r="J223" i="66" a="1"/>
  <c r="J223" i="66" s="1"/>
  <c r="F223" i="66" a="1"/>
  <c r="F223" i="66" s="1"/>
  <c r="D223" i="66" a="1"/>
  <c r="D223" i="66" s="1"/>
  <c r="E223" i="66" s="1"/>
  <c r="B223" i="66" a="1"/>
  <c r="B223" i="66" s="1"/>
  <c r="A223" i="66" a="1"/>
  <c r="A223" i="66" s="1"/>
  <c r="K222" i="66" a="1"/>
  <c r="K222" i="66" s="1"/>
  <c r="L222" i="66" s="1"/>
  <c r="J222" i="66" a="1"/>
  <c r="J222" i="66" s="1"/>
  <c r="F222" i="66" a="1"/>
  <c r="F222" i="66" s="1"/>
  <c r="D222" i="66" a="1"/>
  <c r="D222" i="66" s="1"/>
  <c r="E222" i="66" s="1"/>
  <c r="B222" i="66" a="1"/>
  <c r="B222" i="66" s="1"/>
  <c r="A222" i="66" a="1"/>
  <c r="A222" i="66" s="1"/>
  <c r="K221" i="66" a="1"/>
  <c r="K221" i="66" s="1"/>
  <c r="L221" i="66" s="1"/>
  <c r="J221" i="66" a="1"/>
  <c r="J221" i="66" s="1"/>
  <c r="F221" i="66" a="1"/>
  <c r="F221" i="66" s="1"/>
  <c r="D221" i="66" a="1"/>
  <c r="D221" i="66" s="1"/>
  <c r="E221" i="66" s="1"/>
  <c r="B221" i="66" a="1"/>
  <c r="B221" i="66" s="1"/>
  <c r="A221" i="66" a="1"/>
  <c r="A221" i="66" s="1"/>
  <c r="K220" i="66" a="1"/>
  <c r="K220" i="66" s="1"/>
  <c r="L220" i="66" s="1"/>
  <c r="J220" i="66" a="1"/>
  <c r="J220" i="66" s="1"/>
  <c r="F220" i="66" a="1"/>
  <c r="F220" i="66" s="1"/>
  <c r="D220" i="66" a="1"/>
  <c r="D220" i="66" s="1"/>
  <c r="E220" i="66" s="1"/>
  <c r="B220" i="66" a="1"/>
  <c r="B220" i="66" s="1"/>
  <c r="A220" i="66" a="1"/>
  <c r="A220" i="66" s="1"/>
  <c r="K219" i="66" a="1"/>
  <c r="K219" i="66" s="1"/>
  <c r="L219" i="66" s="1"/>
  <c r="J219" i="66" a="1"/>
  <c r="J219" i="66" s="1"/>
  <c r="F219" i="66" a="1"/>
  <c r="F219" i="66" s="1"/>
  <c r="D219" i="66" a="1"/>
  <c r="D219" i="66" s="1"/>
  <c r="E219" i="66" s="1"/>
  <c r="B219" i="66" a="1"/>
  <c r="B219" i="66" s="1"/>
  <c r="A219" i="66" a="1"/>
  <c r="A219" i="66" s="1"/>
  <c r="K218" i="66" a="1"/>
  <c r="K218" i="66" s="1"/>
  <c r="L218" i="66" s="1"/>
  <c r="J218" i="66" a="1"/>
  <c r="J218" i="66" s="1"/>
  <c r="F218" i="66" a="1"/>
  <c r="F218" i="66" s="1"/>
  <c r="D218" i="66" a="1"/>
  <c r="D218" i="66" s="1"/>
  <c r="E218" i="66" s="1"/>
  <c r="B218" i="66" a="1"/>
  <c r="B218" i="66" s="1"/>
  <c r="A218" i="66" a="1"/>
  <c r="A218" i="66" s="1"/>
  <c r="K217" i="66" a="1"/>
  <c r="K217" i="66" s="1"/>
  <c r="L217" i="66" s="1"/>
  <c r="J217" i="66" a="1"/>
  <c r="J217" i="66" s="1"/>
  <c r="F217" i="66" a="1"/>
  <c r="F217" i="66" s="1"/>
  <c r="D217" i="66" a="1"/>
  <c r="D217" i="66" s="1"/>
  <c r="E217" i="66" s="1"/>
  <c r="B217" i="66" a="1"/>
  <c r="B217" i="66" s="1"/>
  <c r="A217" i="66" a="1"/>
  <c r="A217" i="66" s="1"/>
  <c r="K216" i="66" a="1"/>
  <c r="K216" i="66" s="1"/>
  <c r="L216" i="66" s="1"/>
  <c r="J216" i="66" a="1"/>
  <c r="J216" i="66" s="1"/>
  <c r="F216" i="66" a="1"/>
  <c r="F216" i="66" s="1"/>
  <c r="D216" i="66" a="1"/>
  <c r="D216" i="66" s="1"/>
  <c r="E216" i="66" s="1"/>
  <c r="B216" i="66" a="1"/>
  <c r="B216" i="66" s="1"/>
  <c r="A216" i="66" a="1"/>
  <c r="A216" i="66" s="1"/>
  <c r="K215" i="66" a="1"/>
  <c r="K215" i="66" s="1"/>
  <c r="L215" i="66" s="1"/>
  <c r="J215" i="66" a="1"/>
  <c r="J215" i="66" s="1"/>
  <c r="F215" i="66" a="1"/>
  <c r="F215" i="66" s="1"/>
  <c r="D215" i="66" a="1"/>
  <c r="D215" i="66" s="1"/>
  <c r="E215" i="66" s="1"/>
  <c r="B215" i="66" a="1"/>
  <c r="B215" i="66" s="1"/>
  <c r="A215" i="66" a="1"/>
  <c r="A215" i="66" s="1"/>
  <c r="K214" i="66" a="1"/>
  <c r="K214" i="66" s="1"/>
  <c r="L214" i="66" s="1"/>
  <c r="J214" i="66" a="1"/>
  <c r="J214" i="66" s="1"/>
  <c r="F214" i="66" a="1"/>
  <c r="F214" i="66" s="1"/>
  <c r="D214" i="66" a="1"/>
  <c r="D214" i="66" s="1"/>
  <c r="E214" i="66" s="1"/>
  <c r="B214" i="66" a="1"/>
  <c r="B214" i="66" s="1"/>
  <c r="A214" i="66" a="1"/>
  <c r="A214" i="66" s="1"/>
  <c r="K213" i="66" a="1"/>
  <c r="K213" i="66" s="1"/>
  <c r="L213" i="66" s="1"/>
  <c r="J213" i="66" a="1"/>
  <c r="J213" i="66" s="1"/>
  <c r="F213" i="66" a="1"/>
  <c r="F213" i="66" s="1"/>
  <c r="D213" i="66" a="1"/>
  <c r="D213" i="66" s="1"/>
  <c r="E213" i="66" s="1"/>
  <c r="B213" i="66" a="1"/>
  <c r="B213" i="66" s="1"/>
  <c r="A213" i="66" a="1"/>
  <c r="A213" i="66" s="1"/>
  <c r="K212" i="66" a="1"/>
  <c r="K212" i="66" s="1"/>
  <c r="L212" i="66" s="1"/>
  <c r="J212" i="66" a="1"/>
  <c r="J212" i="66" s="1"/>
  <c r="F212" i="66" a="1"/>
  <c r="F212" i="66" s="1"/>
  <c r="D212" i="66" a="1"/>
  <c r="D212" i="66" s="1"/>
  <c r="E212" i="66" s="1"/>
  <c r="B212" i="66" a="1"/>
  <c r="B212" i="66" s="1"/>
  <c r="A212" i="66" a="1"/>
  <c r="A212" i="66" s="1"/>
  <c r="K211" i="66" a="1"/>
  <c r="K211" i="66" s="1"/>
  <c r="L211" i="66" s="1"/>
  <c r="J211" i="66" a="1"/>
  <c r="J211" i="66" s="1"/>
  <c r="F211" i="66" a="1"/>
  <c r="F211" i="66" s="1"/>
  <c r="D211" i="66" a="1"/>
  <c r="D211" i="66" s="1"/>
  <c r="E211" i="66" s="1"/>
  <c r="B211" i="66" a="1"/>
  <c r="B211" i="66" s="1"/>
  <c r="A211" i="66" a="1"/>
  <c r="A211" i="66" s="1"/>
  <c r="K210" i="66" a="1"/>
  <c r="K210" i="66" s="1"/>
  <c r="L210" i="66" s="1"/>
  <c r="J210" i="66" a="1"/>
  <c r="J210" i="66" s="1"/>
  <c r="F210" i="66" a="1"/>
  <c r="F210" i="66" s="1"/>
  <c r="D210" i="66" a="1"/>
  <c r="D210" i="66" s="1"/>
  <c r="E210" i="66" s="1"/>
  <c r="B210" i="66" a="1"/>
  <c r="B210" i="66" s="1"/>
  <c r="A210" i="66" a="1"/>
  <c r="A210" i="66" s="1"/>
  <c r="K209" i="66" a="1"/>
  <c r="K209" i="66" s="1"/>
  <c r="L209" i="66" s="1"/>
  <c r="J209" i="66" a="1"/>
  <c r="J209" i="66" s="1"/>
  <c r="F209" i="66" a="1"/>
  <c r="F209" i="66" s="1"/>
  <c r="D209" i="66" a="1"/>
  <c r="D209" i="66" s="1"/>
  <c r="E209" i="66" s="1"/>
  <c r="B209" i="66" a="1"/>
  <c r="B209" i="66" s="1"/>
  <c r="A209" i="66" a="1"/>
  <c r="A209" i="66" s="1"/>
  <c r="K208" i="66" a="1"/>
  <c r="K208" i="66" s="1"/>
  <c r="L208" i="66" s="1"/>
  <c r="J208" i="66" a="1"/>
  <c r="J208" i="66" s="1"/>
  <c r="F208" i="66" a="1"/>
  <c r="F208" i="66" s="1"/>
  <c r="D208" i="66" a="1"/>
  <c r="D208" i="66" s="1"/>
  <c r="E208" i="66" s="1"/>
  <c r="B208" i="66" a="1"/>
  <c r="B208" i="66" s="1"/>
  <c r="A208" i="66" a="1"/>
  <c r="A208" i="66" s="1"/>
  <c r="K207" i="66" a="1"/>
  <c r="K207" i="66" s="1"/>
  <c r="L207" i="66" s="1"/>
  <c r="J207" i="66" a="1"/>
  <c r="J207" i="66" s="1"/>
  <c r="F207" i="66" a="1"/>
  <c r="F207" i="66" s="1"/>
  <c r="D207" i="66" a="1"/>
  <c r="D207" i="66" s="1"/>
  <c r="E207" i="66" s="1"/>
  <c r="B207" i="66" a="1"/>
  <c r="B207" i="66" s="1"/>
  <c r="A207" i="66" a="1"/>
  <c r="A207" i="66" s="1"/>
  <c r="K206" i="66" a="1"/>
  <c r="K206" i="66" s="1"/>
  <c r="L206" i="66" s="1"/>
  <c r="J206" i="66" a="1"/>
  <c r="J206" i="66" s="1"/>
  <c r="F206" i="66" a="1"/>
  <c r="F206" i="66" s="1"/>
  <c r="D206" i="66" a="1"/>
  <c r="D206" i="66" s="1"/>
  <c r="E206" i="66" s="1"/>
  <c r="B206" i="66" a="1"/>
  <c r="B206" i="66" s="1"/>
  <c r="A206" i="66" a="1"/>
  <c r="A206" i="66" s="1"/>
  <c r="K205" i="66" a="1"/>
  <c r="K205" i="66" s="1"/>
  <c r="L205" i="66" s="1"/>
  <c r="J205" i="66" a="1"/>
  <c r="J205" i="66" s="1"/>
  <c r="F205" i="66" a="1"/>
  <c r="F205" i="66" s="1"/>
  <c r="D205" i="66" a="1"/>
  <c r="D205" i="66" s="1"/>
  <c r="E205" i="66" s="1"/>
  <c r="B205" i="66" a="1"/>
  <c r="B205" i="66" s="1"/>
  <c r="A205" i="66" a="1"/>
  <c r="A205" i="66" s="1"/>
  <c r="K204" i="66" a="1"/>
  <c r="K204" i="66" s="1"/>
  <c r="L204" i="66" s="1"/>
  <c r="J204" i="66" a="1"/>
  <c r="J204" i="66" s="1"/>
  <c r="F204" i="66" a="1"/>
  <c r="F204" i="66" s="1"/>
  <c r="D204" i="66" a="1"/>
  <c r="D204" i="66" s="1"/>
  <c r="E204" i="66" s="1"/>
  <c r="B204" i="66" a="1"/>
  <c r="B204" i="66" s="1"/>
  <c r="A204" i="66" a="1"/>
  <c r="A204" i="66" s="1"/>
  <c r="K203" i="66" a="1"/>
  <c r="K203" i="66" s="1"/>
  <c r="L203" i="66" s="1"/>
  <c r="J203" i="66" a="1"/>
  <c r="J203" i="66" s="1"/>
  <c r="F203" i="66" a="1"/>
  <c r="F203" i="66" s="1"/>
  <c r="D203" i="66" a="1"/>
  <c r="D203" i="66" s="1"/>
  <c r="E203" i="66" s="1"/>
  <c r="B203" i="66" a="1"/>
  <c r="B203" i="66" s="1"/>
  <c r="A203" i="66" a="1"/>
  <c r="A203" i="66" s="1"/>
  <c r="K202" i="66" a="1"/>
  <c r="K202" i="66" s="1"/>
  <c r="L202" i="66" s="1"/>
  <c r="J202" i="66" a="1"/>
  <c r="J202" i="66" s="1"/>
  <c r="F202" i="66" a="1"/>
  <c r="F202" i="66" s="1"/>
  <c r="D202" i="66" a="1"/>
  <c r="D202" i="66" s="1"/>
  <c r="E202" i="66" s="1"/>
  <c r="B202" i="66" a="1"/>
  <c r="B202" i="66" s="1"/>
  <c r="A202" i="66" a="1"/>
  <c r="A202" i="66" s="1"/>
  <c r="K201" i="66" a="1"/>
  <c r="K201" i="66" s="1"/>
  <c r="L201" i="66" s="1"/>
  <c r="J201" i="66" a="1"/>
  <c r="J201" i="66" s="1"/>
  <c r="F201" i="66" a="1"/>
  <c r="F201" i="66" s="1"/>
  <c r="D201" i="66" a="1"/>
  <c r="D201" i="66" s="1"/>
  <c r="E201" i="66" s="1"/>
  <c r="B201" i="66" a="1"/>
  <c r="B201" i="66" s="1"/>
  <c r="A201" i="66" a="1"/>
  <c r="A201" i="66" s="1"/>
  <c r="K200" i="66" a="1"/>
  <c r="K200" i="66" s="1"/>
  <c r="L200" i="66" s="1"/>
  <c r="J200" i="66" a="1"/>
  <c r="J200" i="66" s="1"/>
  <c r="F200" i="66" a="1"/>
  <c r="F200" i="66" s="1"/>
  <c r="D200" i="66" a="1"/>
  <c r="D200" i="66" s="1"/>
  <c r="E200" i="66" s="1"/>
  <c r="B200" i="66" a="1"/>
  <c r="B200" i="66" s="1"/>
  <c r="A200" i="66" a="1"/>
  <c r="A200" i="66" s="1"/>
  <c r="K199" i="66" a="1"/>
  <c r="K199" i="66" s="1"/>
  <c r="L199" i="66" s="1"/>
  <c r="J199" i="66" a="1"/>
  <c r="J199" i="66" s="1"/>
  <c r="F199" i="66" a="1"/>
  <c r="F199" i="66" s="1"/>
  <c r="D199" i="66" a="1"/>
  <c r="D199" i="66" s="1"/>
  <c r="E199" i="66" s="1"/>
  <c r="B199" i="66" a="1"/>
  <c r="B199" i="66" s="1"/>
  <c r="A199" i="66" a="1"/>
  <c r="A199" i="66" s="1"/>
  <c r="K198" i="66" a="1"/>
  <c r="K198" i="66" s="1"/>
  <c r="L198" i="66" s="1"/>
  <c r="J198" i="66" a="1"/>
  <c r="J198" i="66" s="1"/>
  <c r="F198" i="66" a="1"/>
  <c r="F198" i="66" s="1"/>
  <c r="D198" i="66" a="1"/>
  <c r="D198" i="66" s="1"/>
  <c r="E198" i="66" s="1"/>
  <c r="B198" i="66" a="1"/>
  <c r="B198" i="66" s="1"/>
  <c r="A198" i="66" a="1"/>
  <c r="A198" i="66" s="1"/>
  <c r="K197" i="66" a="1"/>
  <c r="K197" i="66" s="1"/>
  <c r="L197" i="66" s="1"/>
  <c r="J197" i="66" a="1"/>
  <c r="J197" i="66" s="1"/>
  <c r="F197" i="66" a="1"/>
  <c r="F197" i="66" s="1"/>
  <c r="D197" i="66" a="1"/>
  <c r="D197" i="66" s="1"/>
  <c r="E197" i="66" s="1"/>
  <c r="B197" i="66" a="1"/>
  <c r="B197" i="66" s="1"/>
  <c r="A197" i="66" a="1"/>
  <c r="A197" i="66" s="1"/>
  <c r="K196" i="66" a="1"/>
  <c r="K196" i="66" s="1"/>
  <c r="L196" i="66" s="1"/>
  <c r="J196" i="66" a="1"/>
  <c r="J196" i="66" s="1"/>
  <c r="F196" i="66" a="1"/>
  <c r="F196" i="66" s="1"/>
  <c r="D196" i="66" a="1"/>
  <c r="D196" i="66" s="1"/>
  <c r="E196" i="66" s="1"/>
  <c r="B196" i="66" a="1"/>
  <c r="B196" i="66" s="1"/>
  <c r="A196" i="66" a="1"/>
  <c r="A196" i="66" s="1"/>
  <c r="K195" i="66" a="1"/>
  <c r="K195" i="66" s="1"/>
  <c r="L195" i="66" s="1"/>
  <c r="J195" i="66" a="1"/>
  <c r="J195" i="66" s="1"/>
  <c r="F195" i="66" a="1"/>
  <c r="F195" i="66" s="1"/>
  <c r="D195" i="66" a="1"/>
  <c r="D195" i="66" s="1"/>
  <c r="E195" i="66" s="1"/>
  <c r="B195" i="66" a="1"/>
  <c r="B195" i="66" s="1"/>
  <c r="A195" i="66" a="1"/>
  <c r="A195" i="66" s="1"/>
  <c r="K194" i="66" a="1"/>
  <c r="K194" i="66" s="1"/>
  <c r="L194" i="66" s="1"/>
  <c r="J194" i="66" a="1"/>
  <c r="J194" i="66" s="1"/>
  <c r="F194" i="66" a="1"/>
  <c r="F194" i="66" s="1"/>
  <c r="D194" i="66" a="1"/>
  <c r="D194" i="66" s="1"/>
  <c r="E194" i="66" s="1"/>
  <c r="B194" i="66" a="1"/>
  <c r="B194" i="66" s="1"/>
  <c r="A194" i="66" a="1"/>
  <c r="A194" i="66" s="1"/>
  <c r="K193" i="66" a="1"/>
  <c r="K193" i="66" s="1"/>
  <c r="L193" i="66" s="1"/>
  <c r="J193" i="66" a="1"/>
  <c r="J193" i="66" s="1"/>
  <c r="F193" i="66" a="1"/>
  <c r="F193" i="66" s="1"/>
  <c r="D193" i="66" a="1"/>
  <c r="D193" i="66" s="1"/>
  <c r="E193" i="66" s="1"/>
  <c r="B193" i="66" a="1"/>
  <c r="B193" i="66" s="1"/>
  <c r="A193" i="66" a="1"/>
  <c r="A193" i="66" s="1"/>
  <c r="K192" i="66" a="1"/>
  <c r="K192" i="66" s="1"/>
  <c r="L192" i="66" s="1"/>
  <c r="J192" i="66" a="1"/>
  <c r="J192" i="66" s="1"/>
  <c r="F192" i="66" a="1"/>
  <c r="F192" i="66" s="1"/>
  <c r="D192" i="66" a="1"/>
  <c r="D192" i="66" s="1"/>
  <c r="E192" i="66" s="1"/>
  <c r="B192" i="66" a="1"/>
  <c r="B192" i="66" s="1"/>
  <c r="A192" i="66" a="1"/>
  <c r="A192" i="66" s="1"/>
  <c r="K191" i="66" a="1"/>
  <c r="K191" i="66" s="1"/>
  <c r="L191" i="66" s="1"/>
  <c r="J191" i="66" a="1"/>
  <c r="J191" i="66" s="1"/>
  <c r="F191" i="66" a="1"/>
  <c r="F191" i="66" s="1"/>
  <c r="D191" i="66" a="1"/>
  <c r="D191" i="66" s="1"/>
  <c r="E191" i="66" s="1"/>
  <c r="B191" i="66" a="1"/>
  <c r="B191" i="66" s="1"/>
  <c r="A191" i="66" a="1"/>
  <c r="A191" i="66" s="1"/>
  <c r="K190" i="66" a="1"/>
  <c r="K190" i="66" s="1"/>
  <c r="L190" i="66" s="1"/>
  <c r="J190" i="66" a="1"/>
  <c r="J190" i="66" s="1"/>
  <c r="F190" i="66" a="1"/>
  <c r="F190" i="66" s="1"/>
  <c r="D190" i="66" a="1"/>
  <c r="D190" i="66" s="1"/>
  <c r="E190" i="66" s="1"/>
  <c r="B190" i="66" a="1"/>
  <c r="B190" i="66" s="1"/>
  <c r="A190" i="66" a="1"/>
  <c r="A190" i="66" s="1"/>
  <c r="K189" i="66" a="1"/>
  <c r="K189" i="66" s="1"/>
  <c r="L189" i="66" s="1"/>
  <c r="J189" i="66" a="1"/>
  <c r="J189" i="66" s="1"/>
  <c r="F189" i="66" a="1"/>
  <c r="F189" i="66" s="1"/>
  <c r="D189" i="66" a="1"/>
  <c r="D189" i="66" s="1"/>
  <c r="E189" i="66" s="1"/>
  <c r="B189" i="66" a="1"/>
  <c r="B189" i="66" s="1"/>
  <c r="A189" i="66" a="1"/>
  <c r="A189" i="66" s="1"/>
  <c r="K188" i="66" a="1"/>
  <c r="K188" i="66" s="1"/>
  <c r="L188" i="66" s="1"/>
  <c r="J188" i="66" a="1"/>
  <c r="J188" i="66" s="1"/>
  <c r="F188" i="66" a="1"/>
  <c r="F188" i="66" s="1"/>
  <c r="D188" i="66" a="1"/>
  <c r="D188" i="66" s="1"/>
  <c r="E188" i="66" s="1"/>
  <c r="B188" i="66" a="1"/>
  <c r="B188" i="66" s="1"/>
  <c r="A188" i="66" a="1"/>
  <c r="A188" i="66" s="1"/>
  <c r="K187" i="66" a="1"/>
  <c r="K187" i="66" s="1"/>
  <c r="L187" i="66" s="1"/>
  <c r="J187" i="66" a="1"/>
  <c r="J187" i="66" s="1"/>
  <c r="F187" i="66" a="1"/>
  <c r="F187" i="66" s="1"/>
  <c r="D187" i="66" a="1"/>
  <c r="D187" i="66" s="1"/>
  <c r="E187" i="66" s="1"/>
  <c r="B187" i="66" a="1"/>
  <c r="B187" i="66" s="1"/>
  <c r="A187" i="66" a="1"/>
  <c r="A187" i="66" s="1"/>
  <c r="K186" i="66" a="1"/>
  <c r="K186" i="66" s="1"/>
  <c r="L186" i="66" s="1"/>
  <c r="J186" i="66" a="1"/>
  <c r="J186" i="66" s="1"/>
  <c r="F186" i="66" a="1"/>
  <c r="F186" i="66" s="1"/>
  <c r="D186" i="66" a="1"/>
  <c r="D186" i="66" s="1"/>
  <c r="E186" i="66" s="1"/>
  <c r="B186" i="66" a="1"/>
  <c r="B186" i="66" s="1"/>
  <c r="A186" i="66" a="1"/>
  <c r="A186" i="66" s="1"/>
  <c r="K185" i="66" a="1"/>
  <c r="K185" i="66" s="1"/>
  <c r="L185" i="66" s="1"/>
  <c r="J185" i="66" a="1"/>
  <c r="J185" i="66" s="1"/>
  <c r="F185" i="66" a="1"/>
  <c r="F185" i="66" s="1"/>
  <c r="D185" i="66" a="1"/>
  <c r="D185" i="66" s="1"/>
  <c r="E185" i="66" s="1"/>
  <c r="B185" i="66" a="1"/>
  <c r="B185" i="66" s="1"/>
  <c r="A185" i="66" a="1"/>
  <c r="A185" i="66" s="1"/>
  <c r="K184" i="66" a="1"/>
  <c r="K184" i="66" s="1"/>
  <c r="L184" i="66" s="1"/>
  <c r="J184" i="66" a="1"/>
  <c r="J184" i="66" s="1"/>
  <c r="F184" i="66" a="1"/>
  <c r="F184" i="66" s="1"/>
  <c r="D184" i="66" a="1"/>
  <c r="D184" i="66" s="1"/>
  <c r="E184" i="66" s="1"/>
  <c r="B184" i="66" a="1"/>
  <c r="B184" i="66" s="1"/>
  <c r="A184" i="66" a="1"/>
  <c r="A184" i="66" s="1"/>
  <c r="K183" i="66" a="1"/>
  <c r="K183" i="66" s="1"/>
  <c r="L183" i="66" s="1"/>
  <c r="J183" i="66" a="1"/>
  <c r="J183" i="66" s="1"/>
  <c r="F183" i="66" a="1"/>
  <c r="F183" i="66" s="1"/>
  <c r="D183" i="66" a="1"/>
  <c r="D183" i="66" s="1"/>
  <c r="E183" i="66" s="1"/>
  <c r="B183" i="66" a="1"/>
  <c r="B183" i="66" s="1"/>
  <c r="A183" i="66" a="1"/>
  <c r="A183" i="66" s="1"/>
  <c r="K182" i="66" a="1"/>
  <c r="K182" i="66" s="1"/>
  <c r="L182" i="66" s="1"/>
  <c r="J182" i="66" a="1"/>
  <c r="J182" i="66" s="1"/>
  <c r="F182" i="66" a="1"/>
  <c r="F182" i="66" s="1"/>
  <c r="D182" i="66" a="1"/>
  <c r="D182" i="66" s="1"/>
  <c r="E182" i="66" s="1"/>
  <c r="B182" i="66" a="1"/>
  <c r="B182" i="66" s="1"/>
  <c r="A182" i="66" a="1"/>
  <c r="A182" i="66" s="1"/>
  <c r="K181" i="66" a="1"/>
  <c r="K181" i="66" s="1"/>
  <c r="L181" i="66" s="1"/>
  <c r="J181" i="66" a="1"/>
  <c r="J181" i="66" s="1"/>
  <c r="F181" i="66" a="1"/>
  <c r="F181" i="66" s="1"/>
  <c r="D181" i="66" a="1"/>
  <c r="D181" i="66" s="1"/>
  <c r="E181" i="66" s="1"/>
  <c r="B181" i="66" a="1"/>
  <c r="B181" i="66" s="1"/>
  <c r="A181" i="66" a="1"/>
  <c r="A181" i="66" s="1"/>
  <c r="K180" i="66" a="1"/>
  <c r="K180" i="66" s="1"/>
  <c r="L180" i="66" s="1"/>
  <c r="J180" i="66" a="1"/>
  <c r="J180" i="66" s="1"/>
  <c r="F180" i="66" a="1"/>
  <c r="F180" i="66" s="1"/>
  <c r="D180" i="66" a="1"/>
  <c r="D180" i="66" s="1"/>
  <c r="E180" i="66" s="1"/>
  <c r="B180" i="66" a="1"/>
  <c r="B180" i="66" s="1"/>
  <c r="A180" i="66" a="1"/>
  <c r="A180" i="66" s="1"/>
  <c r="K179" i="66" a="1"/>
  <c r="K179" i="66" s="1"/>
  <c r="L179" i="66" s="1"/>
  <c r="J179" i="66" a="1"/>
  <c r="J179" i="66" s="1"/>
  <c r="F179" i="66" a="1"/>
  <c r="F179" i="66" s="1"/>
  <c r="D179" i="66" a="1"/>
  <c r="D179" i="66" s="1"/>
  <c r="E179" i="66" s="1"/>
  <c r="B179" i="66" a="1"/>
  <c r="B179" i="66" s="1"/>
  <c r="A179" i="66" a="1"/>
  <c r="A179" i="66" s="1"/>
  <c r="K178" i="66" a="1"/>
  <c r="K178" i="66" s="1"/>
  <c r="L178" i="66" s="1"/>
  <c r="J178" i="66" a="1"/>
  <c r="J178" i="66" s="1"/>
  <c r="F178" i="66" a="1"/>
  <c r="F178" i="66" s="1"/>
  <c r="D178" i="66" a="1"/>
  <c r="D178" i="66" s="1"/>
  <c r="E178" i="66" s="1"/>
  <c r="B178" i="66" a="1"/>
  <c r="B178" i="66" s="1"/>
  <c r="A178" i="66" a="1"/>
  <c r="A178" i="66" s="1"/>
  <c r="K177" i="66" a="1"/>
  <c r="K177" i="66" s="1"/>
  <c r="L177" i="66" s="1"/>
  <c r="J177" i="66" a="1"/>
  <c r="J177" i="66" s="1"/>
  <c r="F177" i="66" a="1"/>
  <c r="F177" i="66" s="1"/>
  <c r="D177" i="66" a="1"/>
  <c r="D177" i="66" s="1"/>
  <c r="E177" i="66" s="1"/>
  <c r="B177" i="66" a="1"/>
  <c r="B177" i="66" s="1"/>
  <c r="A177" i="66" a="1"/>
  <c r="A177" i="66" s="1"/>
  <c r="K176" i="66" a="1"/>
  <c r="K176" i="66" s="1"/>
  <c r="L176" i="66" s="1"/>
  <c r="J176" i="66" a="1"/>
  <c r="J176" i="66" s="1"/>
  <c r="F176" i="66" a="1"/>
  <c r="F176" i="66" s="1"/>
  <c r="D176" i="66" a="1"/>
  <c r="D176" i="66" s="1"/>
  <c r="E176" i="66" s="1"/>
  <c r="B176" i="66" a="1"/>
  <c r="B176" i="66" s="1"/>
  <c r="A176" i="66" a="1"/>
  <c r="A176" i="66" s="1"/>
  <c r="K175" i="66" a="1"/>
  <c r="K175" i="66" s="1"/>
  <c r="J175" i="66" a="1"/>
  <c r="J175" i="66" s="1"/>
  <c r="F175" i="66" a="1"/>
  <c r="F175" i="66" s="1"/>
  <c r="D175" i="66" a="1"/>
  <c r="D175" i="66" s="1"/>
  <c r="E175" i="66" s="1"/>
  <c r="B175" i="66" a="1"/>
  <c r="B175" i="66" s="1"/>
  <c r="A175" i="66" a="1"/>
  <c r="A175" i="66" s="1"/>
  <c r="K174" i="66" a="1"/>
  <c r="K174" i="66" s="1"/>
  <c r="L174" i="66" s="1"/>
  <c r="J174" i="66" a="1"/>
  <c r="J174" i="66" s="1"/>
  <c r="F174" i="66" a="1"/>
  <c r="F174" i="66" s="1"/>
  <c r="D174" i="66" a="1"/>
  <c r="D174" i="66" s="1"/>
  <c r="E174" i="66" s="1"/>
  <c r="B174" i="66" a="1"/>
  <c r="B174" i="66" s="1"/>
  <c r="A174" i="66" a="1"/>
  <c r="A174" i="66" s="1"/>
  <c r="K173" i="66" a="1"/>
  <c r="K173" i="66" s="1"/>
  <c r="L173" i="66" s="1"/>
  <c r="J173" i="66" a="1"/>
  <c r="J173" i="66" s="1"/>
  <c r="F173" i="66" a="1"/>
  <c r="F173" i="66" s="1"/>
  <c r="D173" i="66" a="1"/>
  <c r="D173" i="66" s="1"/>
  <c r="E173" i="66" s="1"/>
  <c r="B173" i="66" a="1"/>
  <c r="B173" i="66" s="1"/>
  <c r="A173" i="66" a="1"/>
  <c r="A173" i="66" s="1"/>
  <c r="K172" i="66" a="1"/>
  <c r="K172" i="66" s="1"/>
  <c r="L172" i="66" s="1"/>
  <c r="J172" i="66" a="1"/>
  <c r="J172" i="66" s="1"/>
  <c r="F172" i="66" a="1"/>
  <c r="F172" i="66" s="1"/>
  <c r="D172" i="66" a="1"/>
  <c r="D172" i="66" s="1"/>
  <c r="E172" i="66" s="1"/>
  <c r="B172" i="66" a="1"/>
  <c r="B172" i="66" s="1"/>
  <c r="A172" i="66" a="1"/>
  <c r="A172" i="66" s="1"/>
  <c r="K171" i="66" a="1"/>
  <c r="K171" i="66" s="1"/>
  <c r="J171" i="66" a="1"/>
  <c r="J171" i="66" s="1"/>
  <c r="F171" i="66" a="1"/>
  <c r="F171" i="66" s="1"/>
  <c r="D171" i="66" a="1"/>
  <c r="D171" i="66" s="1"/>
  <c r="E171" i="66" s="1"/>
  <c r="B171" i="66" a="1"/>
  <c r="B171" i="66" s="1"/>
  <c r="A171" i="66" a="1"/>
  <c r="A171" i="66" s="1"/>
  <c r="K170" i="66" a="1"/>
  <c r="K170" i="66" s="1"/>
  <c r="L170" i="66" s="1"/>
  <c r="J170" i="66" a="1"/>
  <c r="J170" i="66" s="1"/>
  <c r="F170" i="66" a="1"/>
  <c r="F170" i="66" s="1"/>
  <c r="D170" i="66" a="1"/>
  <c r="D170" i="66" s="1"/>
  <c r="E170" i="66" s="1"/>
  <c r="B170" i="66" a="1"/>
  <c r="B170" i="66" s="1"/>
  <c r="A170" i="66" a="1"/>
  <c r="A170" i="66" s="1"/>
  <c r="K169" i="66" a="1"/>
  <c r="K169" i="66" s="1"/>
  <c r="L169" i="66" s="1"/>
  <c r="J169" i="66" a="1"/>
  <c r="J169" i="66" s="1"/>
  <c r="F169" i="66" a="1"/>
  <c r="F169" i="66" s="1"/>
  <c r="D169" i="66" a="1"/>
  <c r="D169" i="66" s="1"/>
  <c r="E169" i="66" s="1"/>
  <c r="B169" i="66" a="1"/>
  <c r="B169" i="66" s="1"/>
  <c r="A169" i="66" a="1"/>
  <c r="A169" i="66" s="1"/>
  <c r="K168" i="66" a="1"/>
  <c r="K168" i="66" s="1"/>
  <c r="L168" i="66" s="1"/>
  <c r="J168" i="66" a="1"/>
  <c r="J168" i="66" s="1"/>
  <c r="F168" i="66" a="1"/>
  <c r="F168" i="66" s="1"/>
  <c r="D168" i="66" a="1"/>
  <c r="D168" i="66" s="1"/>
  <c r="E168" i="66" s="1"/>
  <c r="B168" i="66" a="1"/>
  <c r="B168" i="66" s="1"/>
  <c r="A168" i="66" a="1"/>
  <c r="A168" i="66" s="1"/>
  <c r="K167" i="66" a="1"/>
  <c r="K167" i="66" s="1"/>
  <c r="J167" i="66" a="1"/>
  <c r="J167" i="66" s="1"/>
  <c r="F167" i="66" a="1"/>
  <c r="F167" i="66" s="1"/>
  <c r="D167" i="66" a="1"/>
  <c r="D167" i="66" s="1"/>
  <c r="E167" i="66" s="1"/>
  <c r="B167" i="66" a="1"/>
  <c r="B167" i="66" s="1"/>
  <c r="A167" i="66" a="1"/>
  <c r="A167" i="66" s="1"/>
  <c r="K166" i="66" a="1"/>
  <c r="K166" i="66" s="1"/>
  <c r="L166" i="66" s="1"/>
  <c r="J166" i="66" a="1"/>
  <c r="J166" i="66" s="1"/>
  <c r="F166" i="66" a="1"/>
  <c r="F166" i="66" s="1"/>
  <c r="D166" i="66" a="1"/>
  <c r="D166" i="66" s="1"/>
  <c r="E166" i="66" s="1"/>
  <c r="B166" i="66" a="1"/>
  <c r="B166" i="66" s="1"/>
  <c r="A166" i="66" a="1"/>
  <c r="A166" i="66" s="1"/>
  <c r="K165" i="66" a="1"/>
  <c r="K165" i="66" s="1"/>
  <c r="L165" i="66" s="1"/>
  <c r="J165" i="66" a="1"/>
  <c r="J165" i="66" s="1"/>
  <c r="F165" i="66" a="1"/>
  <c r="F165" i="66" s="1"/>
  <c r="D165" i="66" a="1"/>
  <c r="D165" i="66" s="1"/>
  <c r="E165" i="66" s="1"/>
  <c r="B165" i="66" a="1"/>
  <c r="B165" i="66" s="1"/>
  <c r="A165" i="66" a="1"/>
  <c r="A165" i="66" s="1"/>
  <c r="K164" i="66" a="1"/>
  <c r="K164" i="66" s="1"/>
  <c r="L164" i="66" s="1"/>
  <c r="J164" i="66" a="1"/>
  <c r="J164" i="66" s="1"/>
  <c r="F164" i="66" a="1"/>
  <c r="F164" i="66" s="1"/>
  <c r="D164" i="66" a="1"/>
  <c r="D164" i="66" s="1"/>
  <c r="E164" i="66" s="1"/>
  <c r="B164" i="66" a="1"/>
  <c r="B164" i="66" s="1"/>
  <c r="A164" i="66" a="1"/>
  <c r="A164" i="66" s="1"/>
  <c r="K163" i="66" a="1"/>
  <c r="K163" i="66" s="1"/>
  <c r="L163" i="66" s="1"/>
  <c r="J163" i="66" a="1"/>
  <c r="J163" i="66" s="1"/>
  <c r="F163" i="66" a="1"/>
  <c r="F163" i="66" s="1"/>
  <c r="D163" i="66" a="1"/>
  <c r="D163" i="66" s="1"/>
  <c r="E163" i="66" s="1"/>
  <c r="B163" i="66" a="1"/>
  <c r="B163" i="66" s="1"/>
  <c r="A163" i="66" a="1"/>
  <c r="A163" i="66" s="1"/>
  <c r="K162" i="66" a="1"/>
  <c r="K162" i="66" s="1"/>
  <c r="L162" i="66" s="1"/>
  <c r="J162" i="66" a="1"/>
  <c r="J162" i="66" s="1"/>
  <c r="F162" i="66" a="1"/>
  <c r="F162" i="66" s="1"/>
  <c r="D162" i="66" a="1"/>
  <c r="D162" i="66" s="1"/>
  <c r="E162" i="66" s="1"/>
  <c r="B162" i="66" a="1"/>
  <c r="B162" i="66" s="1"/>
  <c r="A162" i="66" a="1"/>
  <c r="A162" i="66" s="1"/>
  <c r="K161" i="66" a="1"/>
  <c r="K161" i="66" s="1"/>
  <c r="L161" i="66" s="1"/>
  <c r="J161" i="66" a="1"/>
  <c r="J161" i="66" s="1"/>
  <c r="F161" i="66" a="1"/>
  <c r="F161" i="66" s="1"/>
  <c r="D161" i="66" a="1"/>
  <c r="D161" i="66" s="1"/>
  <c r="E161" i="66" s="1"/>
  <c r="B161" i="66" a="1"/>
  <c r="B161" i="66" s="1"/>
  <c r="A161" i="66" a="1"/>
  <c r="A161" i="66" s="1"/>
  <c r="K160" i="66" a="1"/>
  <c r="K160" i="66" s="1"/>
  <c r="L160" i="66" s="1"/>
  <c r="J160" i="66" a="1"/>
  <c r="J160" i="66" s="1"/>
  <c r="F160" i="66" a="1"/>
  <c r="F160" i="66" s="1"/>
  <c r="D160" i="66" a="1"/>
  <c r="D160" i="66" s="1"/>
  <c r="E160" i="66" s="1"/>
  <c r="B160" i="66" a="1"/>
  <c r="B160" i="66" s="1"/>
  <c r="A160" i="66" a="1"/>
  <c r="A160" i="66" s="1"/>
  <c r="K159" i="66" a="1"/>
  <c r="K159" i="66" s="1"/>
  <c r="L159" i="66" s="1"/>
  <c r="J159" i="66" a="1"/>
  <c r="J159" i="66" s="1"/>
  <c r="F159" i="66" a="1"/>
  <c r="F159" i="66" s="1"/>
  <c r="D159" i="66" a="1"/>
  <c r="D159" i="66" s="1"/>
  <c r="E159" i="66" s="1"/>
  <c r="B159" i="66" a="1"/>
  <c r="B159" i="66" s="1"/>
  <c r="A159" i="66" a="1"/>
  <c r="A159" i="66" s="1"/>
  <c r="K158" i="66" a="1"/>
  <c r="K158" i="66" s="1"/>
  <c r="L158" i="66" s="1"/>
  <c r="J158" i="66" a="1"/>
  <c r="J158" i="66" s="1"/>
  <c r="F158" i="66" a="1"/>
  <c r="F158" i="66" s="1"/>
  <c r="D158" i="66" a="1"/>
  <c r="D158" i="66" s="1"/>
  <c r="E158" i="66" s="1"/>
  <c r="B158" i="66" a="1"/>
  <c r="B158" i="66" s="1"/>
  <c r="A158" i="66" a="1"/>
  <c r="A158" i="66" s="1"/>
  <c r="K157" i="66" a="1"/>
  <c r="K157" i="66" s="1"/>
  <c r="L157" i="66" s="1"/>
  <c r="J157" i="66" a="1"/>
  <c r="J157" i="66" s="1"/>
  <c r="F157" i="66" a="1"/>
  <c r="F157" i="66" s="1"/>
  <c r="D157" i="66" a="1"/>
  <c r="D157" i="66" s="1"/>
  <c r="E157" i="66" s="1"/>
  <c r="B157" i="66" a="1"/>
  <c r="B157" i="66" s="1"/>
  <c r="A157" i="66" a="1"/>
  <c r="A157" i="66" s="1"/>
  <c r="K156" i="66" a="1"/>
  <c r="K156" i="66" s="1"/>
  <c r="L156" i="66" s="1"/>
  <c r="J156" i="66" a="1"/>
  <c r="J156" i="66" s="1"/>
  <c r="F156" i="66" a="1"/>
  <c r="F156" i="66" s="1"/>
  <c r="D156" i="66" a="1"/>
  <c r="D156" i="66" s="1"/>
  <c r="E156" i="66" s="1"/>
  <c r="B156" i="66" a="1"/>
  <c r="B156" i="66" s="1"/>
  <c r="A156" i="66" a="1"/>
  <c r="A156" i="66" s="1"/>
  <c r="K155" i="66" a="1"/>
  <c r="K155" i="66" s="1"/>
  <c r="L155" i="66" s="1"/>
  <c r="J155" i="66" a="1"/>
  <c r="J155" i="66" s="1"/>
  <c r="F155" i="66" a="1"/>
  <c r="F155" i="66" s="1"/>
  <c r="D155" i="66" a="1"/>
  <c r="D155" i="66" s="1"/>
  <c r="E155" i="66" s="1"/>
  <c r="B155" i="66" a="1"/>
  <c r="B155" i="66" s="1"/>
  <c r="A155" i="66" a="1"/>
  <c r="A155" i="66" s="1"/>
  <c r="K154" i="66" a="1"/>
  <c r="K154" i="66" s="1"/>
  <c r="L154" i="66" s="1"/>
  <c r="J154" i="66" a="1"/>
  <c r="J154" i="66" s="1"/>
  <c r="F154" i="66" a="1"/>
  <c r="F154" i="66" s="1"/>
  <c r="D154" i="66" a="1"/>
  <c r="D154" i="66" s="1"/>
  <c r="E154" i="66" s="1"/>
  <c r="B154" i="66" a="1"/>
  <c r="B154" i="66" s="1"/>
  <c r="A154" i="66" a="1"/>
  <c r="A154" i="66" s="1"/>
  <c r="K153" i="66" a="1"/>
  <c r="K153" i="66" s="1"/>
  <c r="L153" i="66" s="1"/>
  <c r="J153" i="66" a="1"/>
  <c r="J153" i="66" s="1"/>
  <c r="F153" i="66" a="1"/>
  <c r="F153" i="66" s="1"/>
  <c r="D153" i="66" a="1"/>
  <c r="D153" i="66" s="1"/>
  <c r="E153" i="66" s="1"/>
  <c r="B153" i="66" a="1"/>
  <c r="B153" i="66" s="1"/>
  <c r="A153" i="66" a="1"/>
  <c r="A153" i="66" s="1"/>
  <c r="K152" i="66" a="1"/>
  <c r="K152" i="66" s="1"/>
  <c r="L152" i="66" s="1"/>
  <c r="J152" i="66" a="1"/>
  <c r="J152" i="66" s="1"/>
  <c r="F152" i="66" a="1"/>
  <c r="F152" i="66" s="1"/>
  <c r="D152" i="66" a="1"/>
  <c r="D152" i="66" s="1"/>
  <c r="E152" i="66" s="1"/>
  <c r="B152" i="66" a="1"/>
  <c r="B152" i="66" s="1"/>
  <c r="A152" i="66" a="1"/>
  <c r="A152" i="66" s="1"/>
  <c r="K151" i="66" a="1"/>
  <c r="K151" i="66" s="1"/>
  <c r="L151" i="66" s="1"/>
  <c r="J151" i="66" a="1"/>
  <c r="J151" i="66" s="1"/>
  <c r="F151" i="66" a="1"/>
  <c r="F151" i="66" s="1"/>
  <c r="D151" i="66" a="1"/>
  <c r="D151" i="66" s="1"/>
  <c r="E151" i="66" s="1"/>
  <c r="B151" i="66" a="1"/>
  <c r="B151" i="66" s="1"/>
  <c r="A151" i="66" a="1"/>
  <c r="A151" i="66" s="1"/>
  <c r="K150" i="66" a="1"/>
  <c r="K150" i="66" s="1"/>
  <c r="L150" i="66" s="1"/>
  <c r="J150" i="66" a="1"/>
  <c r="J150" i="66" s="1"/>
  <c r="F150" i="66" a="1"/>
  <c r="F150" i="66" s="1"/>
  <c r="D150" i="66" a="1"/>
  <c r="D150" i="66" s="1"/>
  <c r="E150" i="66" s="1"/>
  <c r="B150" i="66" a="1"/>
  <c r="B150" i="66" s="1"/>
  <c r="A150" i="66" a="1"/>
  <c r="A150" i="66" s="1"/>
  <c r="K149" i="66" a="1"/>
  <c r="K149" i="66" s="1"/>
  <c r="L149" i="66" s="1"/>
  <c r="J149" i="66" a="1"/>
  <c r="J149" i="66" s="1"/>
  <c r="F149" i="66" a="1"/>
  <c r="F149" i="66" s="1"/>
  <c r="D149" i="66" a="1"/>
  <c r="D149" i="66" s="1"/>
  <c r="E149" i="66" s="1"/>
  <c r="B149" i="66" a="1"/>
  <c r="B149" i="66" s="1"/>
  <c r="A149" i="66" a="1"/>
  <c r="A149" i="66" s="1"/>
  <c r="K148" i="66" a="1"/>
  <c r="K148" i="66" s="1"/>
  <c r="L148" i="66" s="1"/>
  <c r="J148" i="66" a="1"/>
  <c r="J148" i="66" s="1"/>
  <c r="F148" i="66" a="1"/>
  <c r="F148" i="66" s="1"/>
  <c r="D148" i="66" a="1"/>
  <c r="D148" i="66" s="1"/>
  <c r="E148" i="66" s="1"/>
  <c r="B148" i="66" a="1"/>
  <c r="B148" i="66" s="1"/>
  <c r="A148" i="66" a="1"/>
  <c r="A148" i="66" s="1"/>
  <c r="K147" i="66" a="1"/>
  <c r="K147" i="66" s="1"/>
  <c r="L147" i="66" s="1"/>
  <c r="J147" i="66" a="1"/>
  <c r="J147" i="66" s="1"/>
  <c r="F147" i="66" a="1"/>
  <c r="F147" i="66" s="1"/>
  <c r="D147" i="66" a="1"/>
  <c r="D147" i="66" s="1"/>
  <c r="E147" i="66" s="1"/>
  <c r="B147" i="66" a="1"/>
  <c r="B147" i="66" s="1"/>
  <c r="A147" i="66" a="1"/>
  <c r="A147" i="66" s="1"/>
  <c r="K146" i="66" a="1"/>
  <c r="K146" i="66" s="1"/>
  <c r="L146" i="66" s="1"/>
  <c r="J146" i="66" a="1"/>
  <c r="J146" i="66" s="1"/>
  <c r="F146" i="66" a="1"/>
  <c r="F146" i="66" s="1"/>
  <c r="D146" i="66" a="1"/>
  <c r="D146" i="66" s="1"/>
  <c r="E146" i="66" s="1"/>
  <c r="B146" i="66" a="1"/>
  <c r="B146" i="66" s="1"/>
  <c r="A146" i="66" a="1"/>
  <c r="A146" i="66" s="1"/>
  <c r="K145" i="66" a="1"/>
  <c r="K145" i="66" s="1"/>
  <c r="L145" i="66" s="1"/>
  <c r="J145" i="66" a="1"/>
  <c r="J145" i="66" s="1"/>
  <c r="F145" i="66" a="1"/>
  <c r="F145" i="66" s="1"/>
  <c r="D145" i="66" a="1"/>
  <c r="D145" i="66" s="1"/>
  <c r="E145" i="66" s="1"/>
  <c r="B145" i="66" a="1"/>
  <c r="B145" i="66" s="1"/>
  <c r="A145" i="66" a="1"/>
  <c r="A145" i="66" s="1"/>
  <c r="K144" i="66" a="1"/>
  <c r="K144" i="66" s="1"/>
  <c r="L144" i="66" s="1"/>
  <c r="J144" i="66" a="1"/>
  <c r="J144" i="66" s="1"/>
  <c r="F144" i="66" a="1"/>
  <c r="F144" i="66" s="1"/>
  <c r="D144" i="66" a="1"/>
  <c r="D144" i="66" s="1"/>
  <c r="E144" i="66" s="1"/>
  <c r="B144" i="66" a="1"/>
  <c r="B144" i="66" s="1"/>
  <c r="A144" i="66" a="1"/>
  <c r="A144" i="66" s="1"/>
  <c r="K143" i="66" a="1"/>
  <c r="K143" i="66" s="1"/>
  <c r="L143" i="66" s="1"/>
  <c r="J143" i="66" a="1"/>
  <c r="J143" i="66" s="1"/>
  <c r="F143" i="66" a="1"/>
  <c r="F143" i="66" s="1"/>
  <c r="D143" i="66" a="1"/>
  <c r="D143" i="66" s="1"/>
  <c r="E143" i="66" s="1"/>
  <c r="B143" i="66" a="1"/>
  <c r="B143" i="66" s="1"/>
  <c r="A143" i="66" a="1"/>
  <c r="A143" i="66" s="1"/>
  <c r="K142" i="66" a="1"/>
  <c r="K142" i="66" s="1"/>
  <c r="L142" i="66" s="1"/>
  <c r="J142" i="66" a="1"/>
  <c r="J142" i="66" s="1"/>
  <c r="F142" i="66" a="1"/>
  <c r="F142" i="66" s="1"/>
  <c r="D142" i="66" a="1"/>
  <c r="D142" i="66" s="1"/>
  <c r="E142" i="66" s="1"/>
  <c r="B142" i="66" a="1"/>
  <c r="B142" i="66" s="1"/>
  <c r="A142" i="66" a="1"/>
  <c r="A142" i="66" s="1"/>
  <c r="K141" i="66" a="1"/>
  <c r="K141" i="66" s="1"/>
  <c r="L141" i="66" s="1"/>
  <c r="J141" i="66" a="1"/>
  <c r="J141" i="66" s="1"/>
  <c r="F141" i="66" a="1"/>
  <c r="F141" i="66" s="1"/>
  <c r="D141" i="66" a="1"/>
  <c r="D141" i="66" s="1"/>
  <c r="E141" i="66" s="1"/>
  <c r="B141" i="66" a="1"/>
  <c r="B141" i="66" s="1"/>
  <c r="A141" i="66" a="1"/>
  <c r="A141" i="66" s="1"/>
  <c r="K140" i="66" a="1"/>
  <c r="K140" i="66" s="1"/>
  <c r="L140" i="66" s="1"/>
  <c r="J140" i="66" a="1"/>
  <c r="J140" i="66" s="1"/>
  <c r="F140" i="66" a="1"/>
  <c r="F140" i="66" s="1"/>
  <c r="D140" i="66" a="1"/>
  <c r="D140" i="66" s="1"/>
  <c r="E140" i="66" s="1"/>
  <c r="B140" i="66" a="1"/>
  <c r="B140" i="66" s="1"/>
  <c r="A140" i="66" a="1"/>
  <c r="A140" i="66" s="1"/>
  <c r="K139" i="66" a="1"/>
  <c r="K139" i="66" s="1"/>
  <c r="L139" i="66" s="1"/>
  <c r="J139" i="66" a="1"/>
  <c r="J139" i="66" s="1"/>
  <c r="F139" i="66" a="1"/>
  <c r="F139" i="66" s="1"/>
  <c r="D139" i="66" a="1"/>
  <c r="D139" i="66" s="1"/>
  <c r="E139" i="66" s="1"/>
  <c r="B139" i="66" a="1"/>
  <c r="B139" i="66" s="1"/>
  <c r="A139" i="66" a="1"/>
  <c r="A139" i="66" s="1"/>
  <c r="K138" i="66" a="1"/>
  <c r="K138" i="66" s="1"/>
  <c r="L138" i="66" s="1"/>
  <c r="J138" i="66" a="1"/>
  <c r="J138" i="66" s="1"/>
  <c r="F138" i="66" a="1"/>
  <c r="F138" i="66" s="1"/>
  <c r="D138" i="66" a="1"/>
  <c r="D138" i="66" s="1"/>
  <c r="E138" i="66" s="1"/>
  <c r="B138" i="66" a="1"/>
  <c r="B138" i="66" s="1"/>
  <c r="A138" i="66" a="1"/>
  <c r="A138" i="66" s="1"/>
  <c r="K137" i="66" a="1"/>
  <c r="K137" i="66" s="1"/>
  <c r="L137" i="66" s="1"/>
  <c r="J137" i="66" a="1"/>
  <c r="J137" i="66" s="1"/>
  <c r="F137" i="66" a="1"/>
  <c r="F137" i="66" s="1"/>
  <c r="D137" i="66" a="1"/>
  <c r="D137" i="66" s="1"/>
  <c r="E137" i="66" s="1"/>
  <c r="B137" i="66" a="1"/>
  <c r="B137" i="66" s="1"/>
  <c r="A137" i="66" a="1"/>
  <c r="A137" i="66" s="1"/>
  <c r="K136" i="66" a="1"/>
  <c r="K136" i="66" s="1"/>
  <c r="L136" i="66" s="1"/>
  <c r="J136" i="66" a="1"/>
  <c r="J136" i="66" s="1"/>
  <c r="F136" i="66" a="1"/>
  <c r="F136" i="66" s="1"/>
  <c r="D136" i="66" a="1"/>
  <c r="D136" i="66" s="1"/>
  <c r="E136" i="66" s="1"/>
  <c r="B136" i="66" a="1"/>
  <c r="B136" i="66" s="1"/>
  <c r="A136" i="66" a="1"/>
  <c r="A136" i="66" s="1"/>
  <c r="K135" i="66" a="1"/>
  <c r="K135" i="66" s="1"/>
  <c r="L135" i="66" s="1"/>
  <c r="J135" i="66" a="1"/>
  <c r="J135" i="66" s="1"/>
  <c r="F135" i="66" a="1"/>
  <c r="F135" i="66" s="1"/>
  <c r="D135" i="66" a="1"/>
  <c r="D135" i="66" s="1"/>
  <c r="E135" i="66" s="1"/>
  <c r="B135" i="66" a="1"/>
  <c r="B135" i="66" s="1"/>
  <c r="A135" i="66" a="1"/>
  <c r="A135" i="66" s="1"/>
  <c r="K134" i="66" a="1"/>
  <c r="K134" i="66" s="1"/>
  <c r="L134" i="66" s="1"/>
  <c r="J134" i="66" a="1"/>
  <c r="J134" i="66" s="1"/>
  <c r="F134" i="66" a="1"/>
  <c r="F134" i="66" s="1"/>
  <c r="D134" i="66" a="1"/>
  <c r="D134" i="66" s="1"/>
  <c r="E134" i="66" s="1"/>
  <c r="B134" i="66" a="1"/>
  <c r="B134" i="66" s="1"/>
  <c r="A134" i="66" a="1"/>
  <c r="A134" i="66" s="1"/>
  <c r="K133" i="66" a="1"/>
  <c r="K133" i="66" s="1"/>
  <c r="L133" i="66" s="1"/>
  <c r="J133" i="66" a="1"/>
  <c r="J133" i="66" s="1"/>
  <c r="F133" i="66" a="1"/>
  <c r="F133" i="66" s="1"/>
  <c r="D133" i="66" a="1"/>
  <c r="D133" i="66" s="1"/>
  <c r="E133" i="66" s="1"/>
  <c r="B133" i="66" a="1"/>
  <c r="B133" i="66" s="1"/>
  <c r="A133" i="66" a="1"/>
  <c r="A133" i="66" s="1"/>
  <c r="K132" i="66" a="1"/>
  <c r="K132" i="66" s="1"/>
  <c r="L132" i="66" s="1"/>
  <c r="J132" i="66" a="1"/>
  <c r="J132" i="66" s="1"/>
  <c r="F132" i="66" a="1"/>
  <c r="F132" i="66" s="1"/>
  <c r="D132" i="66" a="1"/>
  <c r="D132" i="66" s="1"/>
  <c r="E132" i="66" s="1"/>
  <c r="B132" i="66" a="1"/>
  <c r="B132" i="66" s="1"/>
  <c r="A132" i="66" a="1"/>
  <c r="A132" i="66" s="1"/>
  <c r="K131" i="66" a="1"/>
  <c r="K131" i="66" s="1"/>
  <c r="L131" i="66" s="1"/>
  <c r="J131" i="66" a="1"/>
  <c r="J131" i="66" s="1"/>
  <c r="F131" i="66" a="1"/>
  <c r="F131" i="66" s="1"/>
  <c r="D131" i="66" a="1"/>
  <c r="D131" i="66" s="1"/>
  <c r="E131" i="66" s="1"/>
  <c r="B131" i="66" a="1"/>
  <c r="B131" i="66" s="1"/>
  <c r="A131" i="66" a="1"/>
  <c r="A131" i="66" s="1"/>
  <c r="K130" i="66" a="1"/>
  <c r="K130" i="66" s="1"/>
  <c r="L130" i="66" s="1"/>
  <c r="J130" i="66" a="1"/>
  <c r="J130" i="66" s="1"/>
  <c r="F130" i="66" a="1"/>
  <c r="F130" i="66" s="1"/>
  <c r="D130" i="66" a="1"/>
  <c r="D130" i="66" s="1"/>
  <c r="E130" i="66" s="1"/>
  <c r="B130" i="66" a="1"/>
  <c r="B130" i="66" s="1"/>
  <c r="A130" i="66" a="1"/>
  <c r="A130" i="66" s="1"/>
  <c r="K129" i="66" a="1"/>
  <c r="K129" i="66" s="1"/>
  <c r="L129" i="66" s="1"/>
  <c r="J129" i="66" a="1"/>
  <c r="J129" i="66" s="1"/>
  <c r="F129" i="66" a="1"/>
  <c r="F129" i="66" s="1"/>
  <c r="D129" i="66" a="1"/>
  <c r="D129" i="66" s="1"/>
  <c r="E129" i="66" s="1"/>
  <c r="B129" i="66" a="1"/>
  <c r="B129" i="66" s="1"/>
  <c r="A129" i="66" a="1"/>
  <c r="A129" i="66" s="1"/>
  <c r="K128" i="66" a="1"/>
  <c r="K128" i="66" s="1"/>
  <c r="L128" i="66" s="1"/>
  <c r="J128" i="66" a="1"/>
  <c r="J128" i="66" s="1"/>
  <c r="F128" i="66" a="1"/>
  <c r="F128" i="66" s="1"/>
  <c r="D128" i="66" a="1"/>
  <c r="D128" i="66" s="1"/>
  <c r="E128" i="66" s="1"/>
  <c r="B128" i="66" a="1"/>
  <c r="B128" i="66" s="1"/>
  <c r="A128" i="66" a="1"/>
  <c r="A128" i="66" s="1"/>
  <c r="K127" i="66" a="1"/>
  <c r="K127" i="66" s="1"/>
  <c r="L127" i="66" s="1"/>
  <c r="J127" i="66" a="1"/>
  <c r="J127" i="66" s="1"/>
  <c r="F127" i="66" a="1"/>
  <c r="F127" i="66" s="1"/>
  <c r="D127" i="66" a="1"/>
  <c r="D127" i="66" s="1"/>
  <c r="E127" i="66" s="1"/>
  <c r="B127" i="66" a="1"/>
  <c r="B127" i="66" s="1"/>
  <c r="A127" i="66" a="1"/>
  <c r="A127" i="66" s="1"/>
  <c r="K126" i="66" a="1"/>
  <c r="K126" i="66" s="1"/>
  <c r="L126" i="66" s="1"/>
  <c r="J126" i="66" a="1"/>
  <c r="J126" i="66" s="1"/>
  <c r="F126" i="66" a="1"/>
  <c r="F126" i="66" s="1"/>
  <c r="D126" i="66" a="1"/>
  <c r="D126" i="66" s="1"/>
  <c r="E126" i="66" s="1"/>
  <c r="B126" i="66" a="1"/>
  <c r="B126" i="66" s="1"/>
  <c r="A126" i="66" a="1"/>
  <c r="A126" i="66" s="1"/>
  <c r="K125" i="66" a="1"/>
  <c r="K125" i="66" s="1"/>
  <c r="L125" i="66" s="1"/>
  <c r="J125" i="66" a="1"/>
  <c r="J125" i="66" s="1"/>
  <c r="F125" i="66" a="1"/>
  <c r="F125" i="66" s="1"/>
  <c r="D125" i="66" a="1"/>
  <c r="D125" i="66" s="1"/>
  <c r="E125" i="66" s="1"/>
  <c r="B125" i="66" a="1"/>
  <c r="B125" i="66" s="1"/>
  <c r="A125" i="66" a="1"/>
  <c r="A125" i="66" s="1"/>
  <c r="K124" i="66" a="1"/>
  <c r="K124" i="66" s="1"/>
  <c r="L124" i="66" s="1"/>
  <c r="J124" i="66" a="1"/>
  <c r="J124" i="66" s="1"/>
  <c r="F124" i="66" a="1"/>
  <c r="F124" i="66" s="1"/>
  <c r="D124" i="66" a="1"/>
  <c r="D124" i="66" s="1"/>
  <c r="E124" i="66" s="1"/>
  <c r="B124" i="66" a="1"/>
  <c r="B124" i="66" s="1"/>
  <c r="A124" i="66" a="1"/>
  <c r="A124" i="66" s="1"/>
  <c r="K123" i="66" a="1"/>
  <c r="K123" i="66" s="1"/>
  <c r="L123" i="66" s="1"/>
  <c r="J123" i="66" a="1"/>
  <c r="J123" i="66" s="1"/>
  <c r="F123" i="66" a="1"/>
  <c r="F123" i="66" s="1"/>
  <c r="D123" i="66" a="1"/>
  <c r="D123" i="66" s="1"/>
  <c r="E123" i="66" s="1"/>
  <c r="B123" i="66" a="1"/>
  <c r="B123" i="66" s="1"/>
  <c r="A123" i="66" a="1"/>
  <c r="A123" i="66" s="1"/>
  <c r="K122" i="66" a="1"/>
  <c r="K122" i="66" s="1"/>
  <c r="L122" i="66" s="1"/>
  <c r="J122" i="66" a="1"/>
  <c r="J122" i="66" s="1"/>
  <c r="F122" i="66" a="1"/>
  <c r="F122" i="66" s="1"/>
  <c r="D122" i="66" a="1"/>
  <c r="D122" i="66" s="1"/>
  <c r="E122" i="66" s="1"/>
  <c r="B122" i="66" a="1"/>
  <c r="B122" i="66" s="1"/>
  <c r="A122" i="66" a="1"/>
  <c r="A122" i="66" s="1"/>
  <c r="K121" i="66" a="1"/>
  <c r="K121" i="66" s="1"/>
  <c r="L121" i="66" s="1"/>
  <c r="J121" i="66" a="1"/>
  <c r="J121" i="66" s="1"/>
  <c r="F121" i="66" a="1"/>
  <c r="F121" i="66" s="1"/>
  <c r="D121" i="66" a="1"/>
  <c r="D121" i="66" s="1"/>
  <c r="E121" i="66" s="1"/>
  <c r="B121" i="66" a="1"/>
  <c r="B121" i="66" s="1"/>
  <c r="A121" i="66" a="1"/>
  <c r="A121" i="66" s="1"/>
  <c r="K120" i="66" a="1"/>
  <c r="K120" i="66" s="1"/>
  <c r="L120" i="66" s="1"/>
  <c r="J120" i="66" a="1"/>
  <c r="J120" i="66" s="1"/>
  <c r="F120" i="66" a="1"/>
  <c r="F120" i="66" s="1"/>
  <c r="D120" i="66" a="1"/>
  <c r="D120" i="66" s="1"/>
  <c r="E120" i="66" s="1"/>
  <c r="B120" i="66" a="1"/>
  <c r="B120" i="66" s="1"/>
  <c r="A120" i="66" a="1"/>
  <c r="A120" i="66" s="1"/>
  <c r="K119" i="66" a="1"/>
  <c r="K119" i="66" s="1"/>
  <c r="L119" i="66" s="1"/>
  <c r="J119" i="66" a="1"/>
  <c r="J119" i="66" s="1"/>
  <c r="F119" i="66" a="1"/>
  <c r="F119" i="66" s="1"/>
  <c r="D119" i="66" a="1"/>
  <c r="D119" i="66" s="1"/>
  <c r="E119" i="66" s="1"/>
  <c r="B119" i="66" a="1"/>
  <c r="B119" i="66" s="1"/>
  <c r="A119" i="66" a="1"/>
  <c r="A119" i="66" s="1"/>
  <c r="K118" i="66" a="1"/>
  <c r="K118" i="66" s="1"/>
  <c r="L118" i="66" s="1"/>
  <c r="J118" i="66" a="1"/>
  <c r="J118" i="66" s="1"/>
  <c r="F118" i="66" a="1"/>
  <c r="F118" i="66" s="1"/>
  <c r="D118" i="66" a="1"/>
  <c r="D118" i="66" s="1"/>
  <c r="E118" i="66" s="1"/>
  <c r="B118" i="66" a="1"/>
  <c r="B118" i="66" s="1"/>
  <c r="A118" i="66" a="1"/>
  <c r="A118" i="66" s="1"/>
  <c r="K117" i="66" a="1"/>
  <c r="K117" i="66" s="1"/>
  <c r="L117" i="66" s="1"/>
  <c r="J117" i="66" a="1"/>
  <c r="J117" i="66" s="1"/>
  <c r="F117" i="66" a="1"/>
  <c r="F117" i="66" s="1"/>
  <c r="D117" i="66" a="1"/>
  <c r="D117" i="66" s="1"/>
  <c r="E117" i="66" s="1"/>
  <c r="B117" i="66" a="1"/>
  <c r="B117" i="66" s="1"/>
  <c r="A117" i="66" a="1"/>
  <c r="A117" i="66" s="1"/>
  <c r="K116" i="66" a="1"/>
  <c r="K116" i="66" s="1"/>
  <c r="L116" i="66" s="1"/>
  <c r="J116" i="66" a="1"/>
  <c r="J116" i="66" s="1"/>
  <c r="F116" i="66" a="1"/>
  <c r="F116" i="66" s="1"/>
  <c r="D116" i="66" a="1"/>
  <c r="D116" i="66" s="1"/>
  <c r="E116" i="66" s="1"/>
  <c r="B116" i="66" a="1"/>
  <c r="B116" i="66" s="1"/>
  <c r="A116" i="66" a="1"/>
  <c r="A116" i="66" s="1"/>
  <c r="K115" i="66" a="1"/>
  <c r="K115" i="66" s="1"/>
  <c r="L115" i="66" s="1"/>
  <c r="J115" i="66" a="1"/>
  <c r="J115" i="66" s="1"/>
  <c r="F115" i="66" a="1"/>
  <c r="F115" i="66" s="1"/>
  <c r="D115" i="66" a="1"/>
  <c r="D115" i="66" s="1"/>
  <c r="E115" i="66" s="1"/>
  <c r="B115" i="66" a="1"/>
  <c r="B115" i="66" s="1"/>
  <c r="A115" i="66" a="1"/>
  <c r="A115" i="66" s="1"/>
  <c r="K114" i="66" a="1"/>
  <c r="K114" i="66" s="1"/>
  <c r="L114" i="66" s="1"/>
  <c r="J114" i="66" a="1"/>
  <c r="J114" i="66" s="1"/>
  <c r="F114" i="66" a="1"/>
  <c r="F114" i="66" s="1"/>
  <c r="D114" i="66" a="1"/>
  <c r="D114" i="66" s="1"/>
  <c r="E114" i="66" s="1"/>
  <c r="B114" i="66" a="1"/>
  <c r="B114" i="66" s="1"/>
  <c r="A114" i="66" a="1"/>
  <c r="A114" i="66" s="1"/>
  <c r="K113" i="66" a="1"/>
  <c r="K113" i="66" s="1"/>
  <c r="L113" i="66" s="1"/>
  <c r="J113" i="66" a="1"/>
  <c r="J113" i="66" s="1"/>
  <c r="F113" i="66" a="1"/>
  <c r="F113" i="66" s="1"/>
  <c r="D113" i="66" a="1"/>
  <c r="D113" i="66" s="1"/>
  <c r="E113" i="66" s="1"/>
  <c r="B113" i="66" a="1"/>
  <c r="B113" i="66" s="1"/>
  <c r="A113" i="66" a="1"/>
  <c r="A113" i="66" s="1"/>
  <c r="K112" i="66" a="1"/>
  <c r="K112" i="66" s="1"/>
  <c r="L112" i="66" s="1"/>
  <c r="J112" i="66" a="1"/>
  <c r="J112" i="66" s="1"/>
  <c r="F112" i="66" a="1"/>
  <c r="F112" i="66" s="1"/>
  <c r="D112" i="66" a="1"/>
  <c r="D112" i="66" s="1"/>
  <c r="E112" i="66" s="1"/>
  <c r="B112" i="66" a="1"/>
  <c r="B112" i="66" s="1"/>
  <c r="A112" i="66" a="1"/>
  <c r="A112" i="66" s="1"/>
  <c r="K111" i="66" a="1"/>
  <c r="K111" i="66" s="1"/>
  <c r="L111" i="66" s="1"/>
  <c r="J111" i="66" a="1"/>
  <c r="J111" i="66" s="1"/>
  <c r="F111" i="66" a="1"/>
  <c r="F111" i="66" s="1"/>
  <c r="D111" i="66" a="1"/>
  <c r="D111" i="66" s="1"/>
  <c r="E111" i="66" s="1"/>
  <c r="B111" i="66" a="1"/>
  <c r="B111" i="66" s="1"/>
  <c r="A111" i="66" a="1"/>
  <c r="A111" i="66" s="1"/>
  <c r="K110" i="66" a="1"/>
  <c r="K110" i="66" s="1"/>
  <c r="L110" i="66" s="1"/>
  <c r="J110" i="66" a="1"/>
  <c r="J110" i="66" s="1"/>
  <c r="F110" i="66" a="1"/>
  <c r="F110" i="66" s="1"/>
  <c r="D110" i="66" a="1"/>
  <c r="D110" i="66" s="1"/>
  <c r="E110" i="66" s="1"/>
  <c r="B110" i="66" a="1"/>
  <c r="B110" i="66" s="1"/>
  <c r="A110" i="66" a="1"/>
  <c r="A110" i="66" s="1"/>
  <c r="K109" i="66" a="1"/>
  <c r="K109" i="66" s="1"/>
  <c r="L109" i="66" s="1"/>
  <c r="J109" i="66" a="1"/>
  <c r="J109" i="66" s="1"/>
  <c r="F109" i="66" a="1"/>
  <c r="F109" i="66" s="1"/>
  <c r="D109" i="66" a="1"/>
  <c r="D109" i="66" s="1"/>
  <c r="E109" i="66" s="1"/>
  <c r="B109" i="66" a="1"/>
  <c r="B109" i="66" s="1"/>
  <c r="A109" i="66" a="1"/>
  <c r="A109" i="66" s="1"/>
  <c r="K108" i="66" a="1"/>
  <c r="K108" i="66" s="1"/>
  <c r="L108" i="66" s="1"/>
  <c r="J108" i="66" a="1"/>
  <c r="J108" i="66" s="1"/>
  <c r="F108" i="66" a="1"/>
  <c r="F108" i="66" s="1"/>
  <c r="D108" i="66" a="1"/>
  <c r="D108" i="66" s="1"/>
  <c r="E108" i="66" s="1"/>
  <c r="B108" i="66" a="1"/>
  <c r="B108" i="66" s="1"/>
  <c r="A108" i="66" a="1"/>
  <c r="A108" i="66" s="1"/>
  <c r="K107" i="66" a="1"/>
  <c r="K107" i="66" s="1"/>
  <c r="L107" i="66" s="1"/>
  <c r="J107" i="66" a="1"/>
  <c r="J107" i="66" s="1"/>
  <c r="F107" i="66" a="1"/>
  <c r="F107" i="66" s="1"/>
  <c r="D107" i="66" a="1"/>
  <c r="D107" i="66" s="1"/>
  <c r="E107" i="66" s="1"/>
  <c r="B107" i="66" a="1"/>
  <c r="B107" i="66" s="1"/>
  <c r="A107" i="66" a="1"/>
  <c r="A107" i="66" s="1"/>
  <c r="K106" i="66" a="1"/>
  <c r="K106" i="66" s="1"/>
  <c r="L106" i="66" s="1"/>
  <c r="J106" i="66" a="1"/>
  <c r="J106" i="66" s="1"/>
  <c r="F106" i="66" a="1"/>
  <c r="F106" i="66" s="1"/>
  <c r="D106" i="66" a="1"/>
  <c r="D106" i="66" s="1"/>
  <c r="E106" i="66" s="1"/>
  <c r="B106" i="66" a="1"/>
  <c r="B106" i="66" s="1"/>
  <c r="A106" i="66" a="1"/>
  <c r="A106" i="66" s="1"/>
  <c r="K105" i="66" a="1"/>
  <c r="K105" i="66" s="1"/>
  <c r="L105" i="66" s="1"/>
  <c r="J105" i="66" a="1"/>
  <c r="J105" i="66" s="1"/>
  <c r="F105" i="66" a="1"/>
  <c r="F105" i="66" s="1"/>
  <c r="D105" i="66" a="1"/>
  <c r="D105" i="66" s="1"/>
  <c r="E105" i="66" s="1"/>
  <c r="B105" i="66" a="1"/>
  <c r="B105" i="66" s="1"/>
  <c r="A105" i="66" a="1"/>
  <c r="A105" i="66" s="1"/>
  <c r="K104" i="66" a="1"/>
  <c r="K104" i="66" s="1"/>
  <c r="L104" i="66" s="1"/>
  <c r="J104" i="66" a="1"/>
  <c r="J104" i="66" s="1"/>
  <c r="F104" i="66" a="1"/>
  <c r="F104" i="66" s="1"/>
  <c r="D104" i="66" a="1"/>
  <c r="D104" i="66" s="1"/>
  <c r="E104" i="66" s="1"/>
  <c r="B104" i="66" a="1"/>
  <c r="B104" i="66" s="1"/>
  <c r="A104" i="66" a="1"/>
  <c r="A104" i="66" s="1"/>
  <c r="K103" i="66" a="1"/>
  <c r="K103" i="66" s="1"/>
  <c r="L103" i="66" s="1"/>
  <c r="J103" i="66" a="1"/>
  <c r="J103" i="66" s="1"/>
  <c r="F103" i="66" a="1"/>
  <c r="F103" i="66" s="1"/>
  <c r="D103" i="66" a="1"/>
  <c r="D103" i="66" s="1"/>
  <c r="E103" i="66" s="1"/>
  <c r="B103" i="66" a="1"/>
  <c r="B103" i="66" s="1"/>
  <c r="A103" i="66" a="1"/>
  <c r="A103" i="66" s="1"/>
  <c r="K102" i="66" a="1"/>
  <c r="K102" i="66" s="1"/>
  <c r="L102" i="66" s="1"/>
  <c r="J102" i="66" a="1"/>
  <c r="J102" i="66" s="1"/>
  <c r="F102" i="66" a="1"/>
  <c r="F102" i="66" s="1"/>
  <c r="D102" i="66" a="1"/>
  <c r="D102" i="66" s="1"/>
  <c r="E102" i="66" s="1"/>
  <c r="B102" i="66" a="1"/>
  <c r="B102" i="66" s="1"/>
  <c r="A102" i="66" a="1"/>
  <c r="A102" i="66" s="1"/>
  <c r="K101" i="66" a="1"/>
  <c r="K101" i="66" s="1"/>
  <c r="L101" i="66" s="1"/>
  <c r="J101" i="66" a="1"/>
  <c r="J101" i="66" s="1"/>
  <c r="F101" i="66" a="1"/>
  <c r="F101" i="66" s="1"/>
  <c r="D101" i="66" a="1"/>
  <c r="D101" i="66" s="1"/>
  <c r="E101" i="66" s="1"/>
  <c r="B101" i="66" a="1"/>
  <c r="B101" i="66" s="1"/>
  <c r="A101" i="66" a="1"/>
  <c r="A101" i="66" s="1"/>
  <c r="K100" i="66" a="1"/>
  <c r="K100" i="66" s="1"/>
  <c r="L100" i="66" s="1"/>
  <c r="J100" i="66" a="1"/>
  <c r="J100" i="66" s="1"/>
  <c r="F100" i="66" a="1"/>
  <c r="F100" i="66" s="1"/>
  <c r="D100" i="66" a="1"/>
  <c r="D100" i="66" s="1"/>
  <c r="E100" i="66" s="1"/>
  <c r="B100" i="66" a="1"/>
  <c r="B100" i="66" s="1"/>
  <c r="A100" i="66" a="1"/>
  <c r="A100" i="66" s="1"/>
  <c r="K99" i="66" a="1"/>
  <c r="K99" i="66" s="1"/>
  <c r="L99" i="66" s="1"/>
  <c r="J99" i="66" a="1"/>
  <c r="J99" i="66" s="1"/>
  <c r="F99" i="66" a="1"/>
  <c r="F99" i="66" s="1"/>
  <c r="D99" i="66" a="1"/>
  <c r="D99" i="66" s="1"/>
  <c r="E99" i="66" s="1"/>
  <c r="B99" i="66" a="1"/>
  <c r="B99" i="66" s="1"/>
  <c r="A99" i="66" a="1"/>
  <c r="A99" i="66" s="1"/>
  <c r="K98" i="66" a="1"/>
  <c r="K98" i="66" s="1"/>
  <c r="L98" i="66" s="1"/>
  <c r="J98" i="66" a="1"/>
  <c r="J98" i="66" s="1"/>
  <c r="F98" i="66" a="1"/>
  <c r="F98" i="66" s="1"/>
  <c r="D98" i="66" a="1"/>
  <c r="D98" i="66" s="1"/>
  <c r="E98" i="66" s="1"/>
  <c r="B98" i="66" a="1"/>
  <c r="B98" i="66" s="1"/>
  <c r="A98" i="66" a="1"/>
  <c r="A98" i="66" s="1"/>
  <c r="K97" i="66" a="1"/>
  <c r="K97" i="66" s="1"/>
  <c r="L97" i="66" s="1"/>
  <c r="J97" i="66" a="1"/>
  <c r="J97" i="66" s="1"/>
  <c r="F97" i="66" a="1"/>
  <c r="F97" i="66" s="1"/>
  <c r="D97" i="66" a="1"/>
  <c r="D97" i="66" s="1"/>
  <c r="E97" i="66" s="1"/>
  <c r="B97" i="66" a="1"/>
  <c r="B97" i="66" s="1"/>
  <c r="A97" i="66" a="1"/>
  <c r="A97" i="66" s="1"/>
  <c r="K96" i="66" a="1"/>
  <c r="K96" i="66" s="1"/>
  <c r="L96" i="66" s="1"/>
  <c r="J96" i="66" a="1"/>
  <c r="J96" i="66" s="1"/>
  <c r="F96" i="66" a="1"/>
  <c r="F96" i="66" s="1"/>
  <c r="D96" i="66" a="1"/>
  <c r="D96" i="66" s="1"/>
  <c r="E96" i="66" s="1"/>
  <c r="B96" i="66" a="1"/>
  <c r="B96" i="66" s="1"/>
  <c r="A96" i="66" a="1"/>
  <c r="A96" i="66" s="1"/>
  <c r="K95" i="66" a="1"/>
  <c r="K95" i="66" s="1"/>
  <c r="L95" i="66" s="1"/>
  <c r="J95" i="66" a="1"/>
  <c r="J95" i="66" s="1"/>
  <c r="F95" i="66" a="1"/>
  <c r="F95" i="66" s="1"/>
  <c r="D95" i="66" a="1"/>
  <c r="D95" i="66" s="1"/>
  <c r="E95" i="66" s="1"/>
  <c r="B95" i="66" a="1"/>
  <c r="B95" i="66" s="1"/>
  <c r="A95" i="66" a="1"/>
  <c r="A95" i="66" s="1"/>
  <c r="K94" i="66" a="1"/>
  <c r="K94" i="66" s="1"/>
  <c r="L94" i="66" s="1"/>
  <c r="J94" i="66" a="1"/>
  <c r="J94" i="66" s="1"/>
  <c r="F94" i="66" a="1"/>
  <c r="F94" i="66" s="1"/>
  <c r="D94" i="66" a="1"/>
  <c r="D94" i="66" s="1"/>
  <c r="E94" i="66" s="1"/>
  <c r="B94" i="66" a="1"/>
  <c r="B94" i="66" s="1"/>
  <c r="A94" i="66" a="1"/>
  <c r="A94" i="66" s="1"/>
  <c r="K93" i="66" a="1"/>
  <c r="K93" i="66" s="1"/>
  <c r="L93" i="66" s="1"/>
  <c r="J93" i="66" a="1"/>
  <c r="J93" i="66" s="1"/>
  <c r="F93" i="66" a="1"/>
  <c r="F93" i="66" s="1"/>
  <c r="D93" i="66" a="1"/>
  <c r="D93" i="66" s="1"/>
  <c r="E93" i="66" s="1"/>
  <c r="B93" i="66" a="1"/>
  <c r="B93" i="66" s="1"/>
  <c r="A93" i="66" a="1"/>
  <c r="A93" i="66" s="1"/>
  <c r="K92" i="66" a="1"/>
  <c r="K92" i="66" s="1"/>
  <c r="L92" i="66" s="1"/>
  <c r="J92" i="66" a="1"/>
  <c r="J92" i="66" s="1"/>
  <c r="F92" i="66" a="1"/>
  <c r="F92" i="66" s="1"/>
  <c r="D92" i="66" a="1"/>
  <c r="D92" i="66" s="1"/>
  <c r="E92" i="66" s="1"/>
  <c r="B92" i="66" a="1"/>
  <c r="B92" i="66" s="1"/>
  <c r="A92" i="66" a="1"/>
  <c r="A92" i="66" s="1"/>
  <c r="K91" i="66" a="1"/>
  <c r="K91" i="66" s="1"/>
  <c r="L91" i="66" s="1"/>
  <c r="J91" i="66" a="1"/>
  <c r="J91" i="66" s="1"/>
  <c r="F91" i="66" a="1"/>
  <c r="F91" i="66" s="1"/>
  <c r="D91" i="66" a="1"/>
  <c r="D91" i="66" s="1"/>
  <c r="E91" i="66" s="1"/>
  <c r="B91" i="66" a="1"/>
  <c r="B91" i="66" s="1"/>
  <c r="A91" i="66" a="1"/>
  <c r="A91" i="66" s="1"/>
  <c r="K90" i="66" a="1"/>
  <c r="K90" i="66" s="1"/>
  <c r="L90" i="66" s="1"/>
  <c r="J90" i="66" a="1"/>
  <c r="J90" i="66" s="1"/>
  <c r="F90" i="66" a="1"/>
  <c r="F90" i="66" s="1"/>
  <c r="D90" i="66" a="1"/>
  <c r="D90" i="66" s="1"/>
  <c r="E90" i="66" s="1"/>
  <c r="B90" i="66" a="1"/>
  <c r="B90" i="66" s="1"/>
  <c r="A90" i="66" a="1"/>
  <c r="A90" i="66" s="1"/>
  <c r="K89" i="66" a="1"/>
  <c r="K89" i="66" s="1"/>
  <c r="L89" i="66" s="1"/>
  <c r="J89" i="66" a="1"/>
  <c r="J89" i="66" s="1"/>
  <c r="F89" i="66" a="1"/>
  <c r="F89" i="66" s="1"/>
  <c r="D89" i="66" a="1"/>
  <c r="D89" i="66" s="1"/>
  <c r="E89" i="66" s="1"/>
  <c r="B89" i="66" a="1"/>
  <c r="B89" i="66" s="1"/>
  <c r="A89" i="66" a="1"/>
  <c r="A89" i="66" s="1"/>
  <c r="K88" i="66" a="1"/>
  <c r="K88" i="66" s="1"/>
  <c r="L88" i="66" s="1"/>
  <c r="J88" i="66" a="1"/>
  <c r="J88" i="66" s="1"/>
  <c r="F88" i="66" a="1"/>
  <c r="F88" i="66" s="1"/>
  <c r="D88" i="66" a="1"/>
  <c r="D88" i="66" s="1"/>
  <c r="E88" i="66" s="1"/>
  <c r="B88" i="66" a="1"/>
  <c r="B88" i="66" s="1"/>
  <c r="A88" i="66" a="1"/>
  <c r="A88" i="66" s="1"/>
  <c r="K87" i="66" a="1"/>
  <c r="K87" i="66" s="1"/>
  <c r="L87" i="66" s="1"/>
  <c r="J87" i="66" a="1"/>
  <c r="J87" i="66" s="1"/>
  <c r="F87" i="66" a="1"/>
  <c r="F87" i="66" s="1"/>
  <c r="D87" i="66" a="1"/>
  <c r="D87" i="66" s="1"/>
  <c r="E87" i="66" s="1"/>
  <c r="B87" i="66" a="1"/>
  <c r="B87" i="66" s="1"/>
  <c r="A87" i="66" a="1"/>
  <c r="A87" i="66" s="1"/>
  <c r="K86" i="66" a="1"/>
  <c r="K86" i="66" s="1"/>
  <c r="L86" i="66" s="1"/>
  <c r="J86" i="66" a="1"/>
  <c r="J86" i="66" s="1"/>
  <c r="F86" i="66" a="1"/>
  <c r="F86" i="66" s="1"/>
  <c r="D86" i="66" a="1"/>
  <c r="D86" i="66" s="1"/>
  <c r="E86" i="66" s="1"/>
  <c r="B86" i="66" a="1"/>
  <c r="B86" i="66" s="1"/>
  <c r="A86" i="66" a="1"/>
  <c r="A86" i="66" s="1"/>
  <c r="K85" i="66" a="1"/>
  <c r="K85" i="66" s="1"/>
  <c r="L85" i="66" s="1"/>
  <c r="J85" i="66" a="1"/>
  <c r="J85" i="66" s="1"/>
  <c r="F85" i="66" a="1"/>
  <c r="F85" i="66" s="1"/>
  <c r="D85" i="66" a="1"/>
  <c r="D85" i="66" s="1"/>
  <c r="E85" i="66" s="1"/>
  <c r="B85" i="66" a="1"/>
  <c r="B85" i="66" s="1"/>
  <c r="A85" i="66" a="1"/>
  <c r="A85" i="66" s="1"/>
  <c r="K84" i="66" a="1"/>
  <c r="K84" i="66" s="1"/>
  <c r="L84" i="66" s="1"/>
  <c r="J84" i="66" a="1"/>
  <c r="J84" i="66" s="1"/>
  <c r="F84" i="66" a="1"/>
  <c r="F84" i="66" s="1"/>
  <c r="D84" i="66" a="1"/>
  <c r="D84" i="66" s="1"/>
  <c r="E84" i="66" s="1"/>
  <c r="B84" i="66" a="1"/>
  <c r="B84" i="66" s="1"/>
  <c r="A84" i="66" a="1"/>
  <c r="A84" i="66" s="1"/>
  <c r="K83" i="66" a="1"/>
  <c r="K83" i="66" s="1"/>
  <c r="L83" i="66" s="1"/>
  <c r="J83" i="66" a="1"/>
  <c r="J83" i="66" s="1"/>
  <c r="F83" i="66" a="1"/>
  <c r="F83" i="66" s="1"/>
  <c r="D83" i="66" a="1"/>
  <c r="D83" i="66" s="1"/>
  <c r="E83" i="66" s="1"/>
  <c r="B83" i="66" a="1"/>
  <c r="B83" i="66" s="1"/>
  <c r="A83" i="66" a="1"/>
  <c r="A83" i="66" s="1"/>
  <c r="K82" i="66" a="1"/>
  <c r="K82" i="66" s="1"/>
  <c r="L82" i="66" s="1"/>
  <c r="J82" i="66" a="1"/>
  <c r="J82" i="66" s="1"/>
  <c r="F82" i="66" a="1"/>
  <c r="F82" i="66" s="1"/>
  <c r="D82" i="66" a="1"/>
  <c r="D82" i="66" s="1"/>
  <c r="E82" i="66" s="1"/>
  <c r="B82" i="66" a="1"/>
  <c r="B82" i="66" s="1"/>
  <c r="A82" i="66" a="1"/>
  <c r="A82" i="66" s="1"/>
  <c r="K81" i="66" a="1"/>
  <c r="K81" i="66" s="1"/>
  <c r="L81" i="66" s="1"/>
  <c r="J81" i="66" a="1"/>
  <c r="J81" i="66" s="1"/>
  <c r="F81" i="66" a="1"/>
  <c r="F81" i="66" s="1"/>
  <c r="D81" i="66" a="1"/>
  <c r="D81" i="66" s="1"/>
  <c r="E81" i="66" s="1"/>
  <c r="B81" i="66" a="1"/>
  <c r="B81" i="66" s="1"/>
  <c r="A81" i="66" a="1"/>
  <c r="A81" i="66" s="1"/>
  <c r="K80" i="66" a="1"/>
  <c r="K80" i="66" s="1"/>
  <c r="L80" i="66" s="1"/>
  <c r="J80" i="66" a="1"/>
  <c r="J80" i="66" s="1"/>
  <c r="F80" i="66" a="1"/>
  <c r="F80" i="66" s="1"/>
  <c r="D80" i="66" a="1"/>
  <c r="D80" i="66" s="1"/>
  <c r="E80" i="66" s="1"/>
  <c r="B80" i="66" a="1"/>
  <c r="B80" i="66" s="1"/>
  <c r="A80" i="66" a="1"/>
  <c r="A80" i="66" s="1"/>
  <c r="K79" i="66" a="1"/>
  <c r="K79" i="66" s="1"/>
  <c r="L79" i="66" s="1"/>
  <c r="J79" i="66" a="1"/>
  <c r="J79" i="66" s="1"/>
  <c r="F79" i="66" a="1"/>
  <c r="F79" i="66" s="1"/>
  <c r="D79" i="66" a="1"/>
  <c r="D79" i="66" s="1"/>
  <c r="E79" i="66" s="1"/>
  <c r="B79" i="66" a="1"/>
  <c r="B79" i="66" s="1"/>
  <c r="A79" i="66" a="1"/>
  <c r="A79" i="66" s="1"/>
  <c r="K78" i="66" a="1"/>
  <c r="K78" i="66" s="1"/>
  <c r="L78" i="66" s="1"/>
  <c r="J78" i="66" a="1"/>
  <c r="J78" i="66" s="1"/>
  <c r="F78" i="66" a="1"/>
  <c r="F78" i="66" s="1"/>
  <c r="D78" i="66" a="1"/>
  <c r="D78" i="66" s="1"/>
  <c r="E78" i="66" s="1"/>
  <c r="B78" i="66" a="1"/>
  <c r="B78" i="66" s="1"/>
  <c r="A78" i="66" a="1"/>
  <c r="A78" i="66" s="1"/>
  <c r="K77" i="66" a="1"/>
  <c r="K77" i="66" s="1"/>
  <c r="L77" i="66" s="1"/>
  <c r="J77" i="66" a="1"/>
  <c r="J77" i="66" s="1"/>
  <c r="F77" i="66" a="1"/>
  <c r="F77" i="66" s="1"/>
  <c r="D77" i="66" a="1"/>
  <c r="D77" i="66" s="1"/>
  <c r="E77" i="66" s="1"/>
  <c r="B77" i="66" a="1"/>
  <c r="B77" i="66" s="1"/>
  <c r="A77" i="66" a="1"/>
  <c r="A77" i="66" s="1"/>
  <c r="K76" i="66" a="1"/>
  <c r="K76" i="66" s="1"/>
  <c r="L76" i="66" s="1"/>
  <c r="J76" i="66" a="1"/>
  <c r="J76" i="66" s="1"/>
  <c r="F76" i="66" a="1"/>
  <c r="F76" i="66" s="1"/>
  <c r="D76" i="66" a="1"/>
  <c r="D76" i="66" s="1"/>
  <c r="E76" i="66" s="1"/>
  <c r="B76" i="66" a="1"/>
  <c r="B76" i="66" s="1"/>
  <c r="A76" i="66" a="1"/>
  <c r="A76" i="66" s="1"/>
  <c r="K75" i="66" a="1"/>
  <c r="K75" i="66" s="1"/>
  <c r="L75" i="66" s="1"/>
  <c r="J75" i="66" a="1"/>
  <c r="J75" i="66" s="1"/>
  <c r="F75" i="66" a="1"/>
  <c r="F75" i="66" s="1"/>
  <c r="D75" i="66" a="1"/>
  <c r="D75" i="66" s="1"/>
  <c r="E75" i="66" s="1"/>
  <c r="B75" i="66" a="1"/>
  <c r="B75" i="66" s="1"/>
  <c r="A75" i="66" a="1"/>
  <c r="A75" i="66" s="1"/>
  <c r="K74" i="66" a="1"/>
  <c r="K74" i="66" s="1"/>
  <c r="L74" i="66" s="1"/>
  <c r="J74" i="66" a="1"/>
  <c r="J74" i="66" s="1"/>
  <c r="F74" i="66" a="1"/>
  <c r="F74" i="66" s="1"/>
  <c r="D74" i="66" a="1"/>
  <c r="D74" i="66" s="1"/>
  <c r="E74" i="66" s="1"/>
  <c r="B74" i="66" a="1"/>
  <c r="B74" i="66" s="1"/>
  <c r="A74" i="66" a="1"/>
  <c r="A74" i="66" s="1"/>
  <c r="K73" i="66" a="1"/>
  <c r="K73" i="66" s="1"/>
  <c r="L73" i="66" s="1"/>
  <c r="J73" i="66" a="1"/>
  <c r="J73" i="66" s="1"/>
  <c r="F73" i="66" a="1"/>
  <c r="F73" i="66" s="1"/>
  <c r="D73" i="66" a="1"/>
  <c r="D73" i="66" s="1"/>
  <c r="E73" i="66" s="1"/>
  <c r="B73" i="66" a="1"/>
  <c r="B73" i="66" s="1"/>
  <c r="A73" i="66" a="1"/>
  <c r="A73" i="66" s="1"/>
  <c r="K72" i="66" a="1"/>
  <c r="K72" i="66" s="1"/>
  <c r="L72" i="66" s="1"/>
  <c r="J72" i="66" a="1"/>
  <c r="J72" i="66" s="1"/>
  <c r="F72" i="66" a="1"/>
  <c r="F72" i="66" s="1"/>
  <c r="D72" i="66" a="1"/>
  <c r="D72" i="66" s="1"/>
  <c r="E72" i="66" s="1"/>
  <c r="B72" i="66" a="1"/>
  <c r="B72" i="66" s="1"/>
  <c r="A72" i="66" a="1"/>
  <c r="A72" i="66" s="1"/>
  <c r="K71" i="66" a="1"/>
  <c r="K71" i="66" s="1"/>
  <c r="L71" i="66" s="1"/>
  <c r="J71" i="66" a="1"/>
  <c r="J71" i="66" s="1"/>
  <c r="F71" i="66" a="1"/>
  <c r="F71" i="66" s="1"/>
  <c r="D71" i="66" a="1"/>
  <c r="D71" i="66" s="1"/>
  <c r="E71" i="66" s="1"/>
  <c r="B71" i="66" a="1"/>
  <c r="B71" i="66" s="1"/>
  <c r="A71" i="66" a="1"/>
  <c r="A71" i="66" s="1"/>
  <c r="K70" i="66" a="1"/>
  <c r="K70" i="66" s="1"/>
  <c r="L70" i="66" s="1"/>
  <c r="J70" i="66" a="1"/>
  <c r="J70" i="66" s="1"/>
  <c r="F70" i="66" a="1"/>
  <c r="F70" i="66" s="1"/>
  <c r="D70" i="66" a="1"/>
  <c r="D70" i="66" s="1"/>
  <c r="E70" i="66" s="1"/>
  <c r="B70" i="66" a="1"/>
  <c r="B70" i="66" s="1"/>
  <c r="A70" i="66" a="1"/>
  <c r="A70" i="66" s="1"/>
  <c r="K69" i="66" a="1"/>
  <c r="K69" i="66" s="1"/>
  <c r="L69" i="66" s="1"/>
  <c r="J69" i="66" a="1"/>
  <c r="J69" i="66" s="1"/>
  <c r="F69" i="66" a="1"/>
  <c r="F69" i="66" s="1"/>
  <c r="D69" i="66" a="1"/>
  <c r="D69" i="66" s="1"/>
  <c r="E69" i="66" s="1"/>
  <c r="B69" i="66" a="1"/>
  <c r="B69" i="66" s="1"/>
  <c r="A69" i="66" a="1"/>
  <c r="A69" i="66" s="1"/>
  <c r="K68" i="66" a="1"/>
  <c r="K68" i="66" s="1"/>
  <c r="L68" i="66" s="1"/>
  <c r="J68" i="66" a="1"/>
  <c r="J68" i="66" s="1"/>
  <c r="F68" i="66" a="1"/>
  <c r="F68" i="66" s="1"/>
  <c r="D68" i="66" a="1"/>
  <c r="D68" i="66" s="1"/>
  <c r="E68" i="66" s="1"/>
  <c r="B68" i="66" a="1"/>
  <c r="B68" i="66" s="1"/>
  <c r="A68" i="66" a="1"/>
  <c r="A68" i="66" s="1"/>
  <c r="K67" i="66" a="1"/>
  <c r="K67" i="66" s="1"/>
  <c r="L67" i="66" s="1"/>
  <c r="J67" i="66" a="1"/>
  <c r="J67" i="66" s="1"/>
  <c r="F67" i="66" a="1"/>
  <c r="F67" i="66" s="1"/>
  <c r="D67" i="66" a="1"/>
  <c r="D67" i="66" s="1"/>
  <c r="E67" i="66" s="1"/>
  <c r="B67" i="66" a="1"/>
  <c r="B67" i="66" s="1"/>
  <c r="A67" i="66" a="1"/>
  <c r="A67" i="66" s="1"/>
  <c r="K66" i="66" a="1"/>
  <c r="K66" i="66" s="1"/>
  <c r="L66" i="66" s="1"/>
  <c r="J66" i="66" a="1"/>
  <c r="J66" i="66" s="1"/>
  <c r="F66" i="66" a="1"/>
  <c r="F66" i="66" s="1"/>
  <c r="D66" i="66" a="1"/>
  <c r="D66" i="66" s="1"/>
  <c r="E66" i="66" s="1"/>
  <c r="B66" i="66" a="1"/>
  <c r="B66" i="66" s="1"/>
  <c r="A66" i="66" a="1"/>
  <c r="A66" i="66" s="1"/>
  <c r="K65" i="66" a="1"/>
  <c r="K65" i="66" s="1"/>
  <c r="L65" i="66" s="1"/>
  <c r="J65" i="66" a="1"/>
  <c r="J65" i="66" s="1"/>
  <c r="F65" i="66" a="1"/>
  <c r="F65" i="66" s="1"/>
  <c r="D65" i="66" a="1"/>
  <c r="D65" i="66" s="1"/>
  <c r="E65" i="66" s="1"/>
  <c r="B65" i="66" a="1"/>
  <c r="B65" i="66" s="1"/>
  <c r="A65" i="66" a="1"/>
  <c r="A65" i="66" s="1"/>
  <c r="K64" i="66" a="1"/>
  <c r="K64" i="66" s="1"/>
  <c r="L64" i="66" s="1"/>
  <c r="J64" i="66" a="1"/>
  <c r="J64" i="66" s="1"/>
  <c r="F64" i="66" a="1"/>
  <c r="F64" i="66" s="1"/>
  <c r="D64" i="66" a="1"/>
  <c r="D64" i="66" s="1"/>
  <c r="E64" i="66" s="1"/>
  <c r="B64" i="66" a="1"/>
  <c r="B64" i="66" s="1"/>
  <c r="A64" i="66" a="1"/>
  <c r="A64" i="66" s="1"/>
  <c r="K63" i="66" a="1"/>
  <c r="K63" i="66" s="1"/>
  <c r="L63" i="66" s="1"/>
  <c r="J63" i="66" a="1"/>
  <c r="J63" i="66" s="1"/>
  <c r="F63" i="66" a="1"/>
  <c r="F63" i="66" s="1"/>
  <c r="D63" i="66" a="1"/>
  <c r="D63" i="66" s="1"/>
  <c r="E63" i="66" s="1"/>
  <c r="B63" i="66" a="1"/>
  <c r="B63" i="66" s="1"/>
  <c r="A63" i="66" a="1"/>
  <c r="A63" i="66" s="1"/>
  <c r="K62" i="66" a="1"/>
  <c r="K62" i="66" s="1"/>
  <c r="L62" i="66" s="1"/>
  <c r="J62" i="66" a="1"/>
  <c r="J62" i="66" s="1"/>
  <c r="F62" i="66" a="1"/>
  <c r="F62" i="66" s="1"/>
  <c r="D62" i="66" a="1"/>
  <c r="D62" i="66" s="1"/>
  <c r="E62" i="66" s="1"/>
  <c r="B62" i="66" a="1"/>
  <c r="B62" i="66" s="1"/>
  <c r="A62" i="66" a="1"/>
  <c r="A62" i="66" s="1"/>
  <c r="K61" i="66" a="1"/>
  <c r="K61" i="66" s="1"/>
  <c r="L61" i="66" s="1"/>
  <c r="J61" i="66" a="1"/>
  <c r="J61" i="66" s="1"/>
  <c r="F61" i="66" a="1"/>
  <c r="F61" i="66" s="1"/>
  <c r="D61" i="66" a="1"/>
  <c r="D61" i="66" s="1"/>
  <c r="E61" i="66" s="1"/>
  <c r="B61" i="66" a="1"/>
  <c r="B61" i="66" s="1"/>
  <c r="A61" i="66" a="1"/>
  <c r="A61" i="66" s="1"/>
  <c r="K60" i="66" a="1"/>
  <c r="K60" i="66" s="1"/>
  <c r="L60" i="66" s="1"/>
  <c r="J60" i="66" a="1"/>
  <c r="J60" i="66" s="1"/>
  <c r="F60" i="66" a="1"/>
  <c r="F60" i="66" s="1"/>
  <c r="D60" i="66" a="1"/>
  <c r="D60" i="66" s="1"/>
  <c r="E60" i="66" s="1"/>
  <c r="B60" i="66" a="1"/>
  <c r="B60" i="66" s="1"/>
  <c r="A60" i="66" a="1"/>
  <c r="A60" i="66" s="1"/>
  <c r="K59" i="66" a="1"/>
  <c r="K59" i="66" s="1"/>
  <c r="L59" i="66" s="1"/>
  <c r="J59" i="66" a="1"/>
  <c r="J59" i="66" s="1"/>
  <c r="F59" i="66" a="1"/>
  <c r="F59" i="66" s="1"/>
  <c r="D59" i="66" a="1"/>
  <c r="D59" i="66" s="1"/>
  <c r="E59" i="66" s="1"/>
  <c r="B59" i="66" a="1"/>
  <c r="B59" i="66" s="1"/>
  <c r="A59" i="66" a="1"/>
  <c r="A59" i="66" s="1"/>
  <c r="K58" i="66" a="1"/>
  <c r="K58" i="66" s="1"/>
  <c r="L58" i="66" s="1"/>
  <c r="J58" i="66" a="1"/>
  <c r="J58" i="66" s="1"/>
  <c r="F58" i="66" a="1"/>
  <c r="F58" i="66" s="1"/>
  <c r="D58" i="66" a="1"/>
  <c r="D58" i="66" s="1"/>
  <c r="E58" i="66" s="1"/>
  <c r="B58" i="66" a="1"/>
  <c r="B58" i="66" s="1"/>
  <c r="A58" i="66" a="1"/>
  <c r="A58" i="66" s="1"/>
  <c r="K57" i="66" a="1"/>
  <c r="K57" i="66" s="1"/>
  <c r="L57" i="66" s="1"/>
  <c r="J57" i="66" a="1"/>
  <c r="J57" i="66" s="1"/>
  <c r="F57" i="66" a="1"/>
  <c r="F57" i="66" s="1"/>
  <c r="D57" i="66" a="1"/>
  <c r="D57" i="66" s="1"/>
  <c r="E57" i="66" s="1"/>
  <c r="B57" i="66" a="1"/>
  <c r="B57" i="66" s="1"/>
  <c r="A57" i="66" a="1"/>
  <c r="A57" i="66" s="1"/>
  <c r="K56" i="66" a="1"/>
  <c r="K56" i="66" s="1"/>
  <c r="L56" i="66" s="1"/>
  <c r="J56" i="66" a="1"/>
  <c r="J56" i="66" s="1"/>
  <c r="F56" i="66" a="1"/>
  <c r="F56" i="66" s="1"/>
  <c r="D56" i="66" a="1"/>
  <c r="D56" i="66" s="1"/>
  <c r="E56" i="66" s="1"/>
  <c r="B56" i="66" a="1"/>
  <c r="B56" i="66" s="1"/>
  <c r="A56" i="66" a="1"/>
  <c r="A56" i="66" s="1"/>
  <c r="K55" i="66" a="1"/>
  <c r="K55" i="66" s="1"/>
  <c r="L55" i="66" s="1"/>
  <c r="J55" i="66" a="1"/>
  <c r="J55" i="66" s="1"/>
  <c r="F55" i="66" a="1"/>
  <c r="F55" i="66" s="1"/>
  <c r="D55" i="66" a="1"/>
  <c r="D55" i="66" s="1"/>
  <c r="E55" i="66" s="1"/>
  <c r="B55" i="66" a="1"/>
  <c r="B55" i="66" s="1"/>
  <c r="A55" i="66" a="1"/>
  <c r="A55" i="66" s="1"/>
  <c r="K54" i="66" a="1"/>
  <c r="K54" i="66" s="1"/>
  <c r="L54" i="66" s="1"/>
  <c r="J54" i="66" a="1"/>
  <c r="J54" i="66" s="1"/>
  <c r="F54" i="66" a="1"/>
  <c r="F54" i="66" s="1"/>
  <c r="D54" i="66" a="1"/>
  <c r="D54" i="66" s="1"/>
  <c r="E54" i="66" s="1"/>
  <c r="B54" i="66" a="1"/>
  <c r="B54" i="66" s="1"/>
  <c r="A54" i="66" a="1"/>
  <c r="A54" i="66" s="1"/>
  <c r="K53" i="66" a="1"/>
  <c r="K53" i="66" s="1"/>
  <c r="L53" i="66" s="1"/>
  <c r="J53" i="66" a="1"/>
  <c r="J53" i="66" s="1"/>
  <c r="F53" i="66" a="1"/>
  <c r="F53" i="66" s="1"/>
  <c r="D53" i="66" a="1"/>
  <c r="D53" i="66" s="1"/>
  <c r="E53" i="66" s="1"/>
  <c r="B53" i="66" a="1"/>
  <c r="B53" i="66" s="1"/>
  <c r="A53" i="66" a="1"/>
  <c r="A53" i="66" s="1"/>
  <c r="K52" i="66" a="1"/>
  <c r="K52" i="66" s="1"/>
  <c r="L52" i="66" s="1"/>
  <c r="J52" i="66" a="1"/>
  <c r="J52" i="66" s="1"/>
  <c r="F52" i="66" a="1"/>
  <c r="F52" i="66" s="1"/>
  <c r="D52" i="66" a="1"/>
  <c r="D52" i="66" s="1"/>
  <c r="E52" i="66" s="1"/>
  <c r="B52" i="66" a="1"/>
  <c r="B52" i="66" s="1"/>
  <c r="A52" i="66" a="1"/>
  <c r="A52" i="66" s="1"/>
  <c r="K51" i="66" a="1"/>
  <c r="K51" i="66" s="1"/>
  <c r="L51" i="66" s="1"/>
  <c r="J51" i="66" a="1"/>
  <c r="J51" i="66" s="1"/>
  <c r="F51" i="66" a="1"/>
  <c r="F51" i="66" s="1"/>
  <c r="D51" i="66" a="1"/>
  <c r="D51" i="66" s="1"/>
  <c r="E51" i="66" s="1"/>
  <c r="B51" i="66" a="1"/>
  <c r="B51" i="66" s="1"/>
  <c r="A51" i="66" a="1"/>
  <c r="A51" i="66" s="1"/>
  <c r="K50" i="66" a="1"/>
  <c r="K50" i="66" s="1"/>
  <c r="L50" i="66" s="1"/>
  <c r="J50" i="66" a="1"/>
  <c r="J50" i="66" s="1"/>
  <c r="F50" i="66" a="1"/>
  <c r="F50" i="66" s="1"/>
  <c r="D50" i="66" a="1"/>
  <c r="D50" i="66" s="1"/>
  <c r="E50" i="66" s="1"/>
  <c r="B50" i="66" a="1"/>
  <c r="B50" i="66" s="1"/>
  <c r="A50" i="66" a="1"/>
  <c r="A50" i="66" s="1"/>
  <c r="K49" i="66" a="1"/>
  <c r="K49" i="66" s="1"/>
  <c r="L49" i="66" s="1"/>
  <c r="J49" i="66" a="1"/>
  <c r="J49" i="66" s="1"/>
  <c r="F49" i="66" a="1"/>
  <c r="F49" i="66" s="1"/>
  <c r="D49" i="66" a="1"/>
  <c r="D49" i="66" s="1"/>
  <c r="E49" i="66" s="1"/>
  <c r="B49" i="66" a="1"/>
  <c r="B49" i="66" s="1"/>
  <c r="A49" i="66" a="1"/>
  <c r="A49" i="66" s="1"/>
  <c r="K48" i="66" a="1"/>
  <c r="K48" i="66" s="1"/>
  <c r="L48" i="66" s="1"/>
  <c r="J48" i="66" a="1"/>
  <c r="J48" i="66" s="1"/>
  <c r="F48" i="66" a="1"/>
  <c r="F48" i="66" s="1"/>
  <c r="D48" i="66" a="1"/>
  <c r="D48" i="66" s="1"/>
  <c r="E48" i="66" s="1"/>
  <c r="B48" i="66" a="1"/>
  <c r="B48" i="66" s="1"/>
  <c r="A48" i="66" a="1"/>
  <c r="A48" i="66" s="1"/>
  <c r="K47" i="66" a="1"/>
  <c r="K47" i="66" s="1"/>
  <c r="L47" i="66" s="1"/>
  <c r="J47" i="66" a="1"/>
  <c r="J47" i="66" s="1"/>
  <c r="F47" i="66" a="1"/>
  <c r="F47" i="66" s="1"/>
  <c r="D47" i="66" a="1"/>
  <c r="D47" i="66" s="1"/>
  <c r="E47" i="66" s="1"/>
  <c r="B47" i="66" a="1"/>
  <c r="B47" i="66" s="1"/>
  <c r="A47" i="66" a="1"/>
  <c r="A47" i="66" s="1"/>
  <c r="K46" i="66" a="1"/>
  <c r="K46" i="66" s="1"/>
  <c r="L46" i="66" s="1"/>
  <c r="J46" i="66" a="1"/>
  <c r="J46" i="66" s="1"/>
  <c r="F46" i="66" a="1"/>
  <c r="F46" i="66" s="1"/>
  <c r="D46" i="66" a="1"/>
  <c r="D46" i="66" s="1"/>
  <c r="E46" i="66" s="1"/>
  <c r="B46" i="66" a="1"/>
  <c r="B46" i="66" s="1"/>
  <c r="A46" i="66" a="1"/>
  <c r="A46" i="66" s="1"/>
  <c r="K45" i="66" a="1"/>
  <c r="K45" i="66" s="1"/>
  <c r="L45" i="66" s="1"/>
  <c r="J45" i="66" a="1"/>
  <c r="J45" i="66" s="1"/>
  <c r="F45" i="66" a="1"/>
  <c r="F45" i="66" s="1"/>
  <c r="D45" i="66" a="1"/>
  <c r="D45" i="66" s="1"/>
  <c r="E45" i="66" s="1"/>
  <c r="B45" i="66" a="1"/>
  <c r="B45" i="66" s="1"/>
  <c r="A45" i="66" a="1"/>
  <c r="A45" i="66" s="1"/>
  <c r="K44" i="66" a="1"/>
  <c r="K44" i="66" s="1"/>
  <c r="L44" i="66" s="1"/>
  <c r="J44" i="66" a="1"/>
  <c r="J44" i="66" s="1"/>
  <c r="F44" i="66" a="1"/>
  <c r="F44" i="66" s="1"/>
  <c r="D44" i="66" a="1"/>
  <c r="D44" i="66" s="1"/>
  <c r="E44" i="66" s="1"/>
  <c r="B44" i="66" a="1"/>
  <c r="B44" i="66" s="1"/>
  <c r="A44" i="66" a="1"/>
  <c r="A44" i="66" s="1"/>
  <c r="K43" i="66" a="1"/>
  <c r="K43" i="66" s="1"/>
  <c r="L43" i="66" s="1"/>
  <c r="J43" i="66" a="1"/>
  <c r="J43" i="66" s="1"/>
  <c r="F43" i="66" a="1"/>
  <c r="F43" i="66" s="1"/>
  <c r="D43" i="66" a="1"/>
  <c r="D43" i="66" s="1"/>
  <c r="E43" i="66" s="1"/>
  <c r="B43" i="66" a="1"/>
  <c r="B43" i="66" s="1"/>
  <c r="A43" i="66" a="1"/>
  <c r="A43" i="66" s="1"/>
  <c r="K42" i="66" a="1"/>
  <c r="K42" i="66" s="1"/>
  <c r="L42" i="66" s="1"/>
  <c r="J42" i="66" a="1"/>
  <c r="J42" i="66" s="1"/>
  <c r="F42" i="66" a="1"/>
  <c r="F42" i="66" s="1"/>
  <c r="D42" i="66" a="1"/>
  <c r="D42" i="66" s="1"/>
  <c r="E42" i="66" s="1"/>
  <c r="B42" i="66" a="1"/>
  <c r="B42" i="66" s="1"/>
  <c r="A42" i="66" a="1"/>
  <c r="A42" i="66" s="1"/>
  <c r="K41" i="66" a="1"/>
  <c r="K41" i="66" s="1"/>
  <c r="L41" i="66" s="1"/>
  <c r="J41" i="66" a="1"/>
  <c r="J41" i="66" s="1"/>
  <c r="F41" i="66" a="1"/>
  <c r="F41" i="66" s="1"/>
  <c r="D41" i="66" a="1"/>
  <c r="D41" i="66" s="1"/>
  <c r="E41" i="66" s="1"/>
  <c r="B41" i="66" a="1"/>
  <c r="B41" i="66" s="1"/>
  <c r="A41" i="66" a="1"/>
  <c r="A41" i="66" s="1"/>
  <c r="K40" i="66" a="1"/>
  <c r="K40" i="66" s="1"/>
  <c r="L40" i="66" s="1"/>
  <c r="J40" i="66" a="1"/>
  <c r="J40" i="66" s="1"/>
  <c r="F40" i="66" a="1"/>
  <c r="F40" i="66" s="1"/>
  <c r="D40" i="66" a="1"/>
  <c r="D40" i="66" s="1"/>
  <c r="E40" i="66" s="1"/>
  <c r="B40" i="66" a="1"/>
  <c r="B40" i="66" s="1"/>
  <c r="A40" i="66" a="1"/>
  <c r="A40" i="66" s="1"/>
  <c r="K39" i="66" a="1"/>
  <c r="K39" i="66" s="1"/>
  <c r="L39" i="66" s="1"/>
  <c r="J39" i="66" a="1"/>
  <c r="J39" i="66" s="1"/>
  <c r="F39" i="66" a="1"/>
  <c r="F39" i="66" s="1"/>
  <c r="D39" i="66" a="1"/>
  <c r="D39" i="66" s="1"/>
  <c r="E39" i="66" s="1"/>
  <c r="B39" i="66" a="1"/>
  <c r="B39" i="66" s="1"/>
  <c r="A39" i="66" a="1"/>
  <c r="A39" i="66" s="1"/>
  <c r="K38" i="66" a="1"/>
  <c r="K38" i="66" s="1"/>
  <c r="L38" i="66" s="1"/>
  <c r="J38" i="66" a="1"/>
  <c r="J38" i="66" s="1"/>
  <c r="F38" i="66" a="1"/>
  <c r="F38" i="66" s="1"/>
  <c r="D38" i="66" a="1"/>
  <c r="D38" i="66" s="1"/>
  <c r="E38" i="66" s="1"/>
  <c r="B38" i="66" a="1"/>
  <c r="B38" i="66" s="1"/>
  <c r="A38" i="66" a="1"/>
  <c r="A38" i="66" s="1"/>
  <c r="K37" i="66" a="1"/>
  <c r="K37" i="66" s="1"/>
  <c r="L37" i="66" s="1"/>
  <c r="J37" i="66" a="1"/>
  <c r="J37" i="66" s="1"/>
  <c r="F37" i="66" a="1"/>
  <c r="F37" i="66" s="1"/>
  <c r="D37" i="66" a="1"/>
  <c r="D37" i="66" s="1"/>
  <c r="E37" i="66" s="1"/>
  <c r="B37" i="66" a="1"/>
  <c r="B37" i="66" s="1"/>
  <c r="A37" i="66" a="1"/>
  <c r="A37" i="66" s="1"/>
  <c r="K36" i="66" a="1"/>
  <c r="K36" i="66" s="1"/>
  <c r="L36" i="66" s="1"/>
  <c r="J36" i="66" a="1"/>
  <c r="J36" i="66" s="1"/>
  <c r="F36" i="66" a="1"/>
  <c r="F36" i="66" s="1"/>
  <c r="D36" i="66" a="1"/>
  <c r="D36" i="66" s="1"/>
  <c r="E36" i="66" s="1"/>
  <c r="B36" i="66" a="1"/>
  <c r="B36" i="66" s="1"/>
  <c r="A36" i="66" a="1"/>
  <c r="A36" i="66" s="1"/>
  <c r="K35" i="66" a="1"/>
  <c r="K35" i="66" s="1"/>
  <c r="L35" i="66" s="1"/>
  <c r="J35" i="66" a="1"/>
  <c r="J35" i="66" s="1"/>
  <c r="F35" i="66" a="1"/>
  <c r="F35" i="66" s="1"/>
  <c r="D35" i="66" a="1"/>
  <c r="D35" i="66" s="1"/>
  <c r="E35" i="66" s="1"/>
  <c r="B35" i="66" a="1"/>
  <c r="B35" i="66" s="1"/>
  <c r="A35" i="66" a="1"/>
  <c r="A35" i="66" s="1"/>
  <c r="K34" i="66" a="1"/>
  <c r="K34" i="66" s="1"/>
  <c r="L34" i="66" s="1"/>
  <c r="J34" i="66" a="1"/>
  <c r="J34" i="66" s="1"/>
  <c r="F34" i="66" a="1"/>
  <c r="F34" i="66" s="1"/>
  <c r="D34" i="66" a="1"/>
  <c r="D34" i="66" s="1"/>
  <c r="E34" i="66" s="1"/>
  <c r="B34" i="66" a="1"/>
  <c r="B34" i="66" s="1"/>
  <c r="A34" i="66" a="1"/>
  <c r="A34" i="66" s="1"/>
  <c r="K33" i="66" a="1"/>
  <c r="K33" i="66" s="1"/>
  <c r="L33" i="66" s="1"/>
  <c r="J33" i="66" a="1"/>
  <c r="J33" i="66" s="1"/>
  <c r="F33" i="66" a="1"/>
  <c r="F33" i="66" s="1"/>
  <c r="D33" i="66" a="1"/>
  <c r="D33" i="66" s="1"/>
  <c r="E33" i="66" s="1"/>
  <c r="B33" i="66" a="1"/>
  <c r="B33" i="66" s="1"/>
  <c r="A33" i="66" a="1"/>
  <c r="A33" i="66" s="1"/>
  <c r="K32" i="66" a="1"/>
  <c r="K32" i="66" s="1"/>
  <c r="L32" i="66" s="1"/>
  <c r="J32" i="66" a="1"/>
  <c r="J32" i="66" s="1"/>
  <c r="F32" i="66" a="1"/>
  <c r="F32" i="66" s="1"/>
  <c r="D32" i="66" a="1"/>
  <c r="D32" i="66" s="1"/>
  <c r="E32" i="66" s="1"/>
  <c r="B32" i="66" a="1"/>
  <c r="B32" i="66" s="1"/>
  <c r="A32" i="66" a="1"/>
  <c r="A32" i="66" s="1"/>
  <c r="K31" i="66" a="1"/>
  <c r="K31" i="66" s="1"/>
  <c r="L31" i="66" s="1"/>
  <c r="J31" i="66" a="1"/>
  <c r="J31" i="66" s="1"/>
  <c r="F31" i="66" a="1"/>
  <c r="F31" i="66" s="1"/>
  <c r="D31" i="66" a="1"/>
  <c r="D31" i="66" s="1"/>
  <c r="E31" i="66" s="1"/>
  <c r="B31" i="66" a="1"/>
  <c r="B31" i="66" s="1"/>
  <c r="A31" i="66" a="1"/>
  <c r="A31" i="66" s="1"/>
  <c r="K30" i="66" a="1"/>
  <c r="K30" i="66" s="1"/>
  <c r="L30" i="66" s="1"/>
  <c r="J30" i="66" a="1"/>
  <c r="J30" i="66" s="1"/>
  <c r="F30" i="66" a="1"/>
  <c r="F30" i="66" s="1"/>
  <c r="D30" i="66" a="1"/>
  <c r="D30" i="66" s="1"/>
  <c r="E30" i="66" s="1"/>
  <c r="B30" i="66" a="1"/>
  <c r="B30" i="66" s="1"/>
  <c r="A30" i="66" a="1"/>
  <c r="A30" i="66" s="1"/>
  <c r="K29" i="66" a="1"/>
  <c r="K29" i="66" s="1"/>
  <c r="L29" i="66" s="1"/>
  <c r="J29" i="66" a="1"/>
  <c r="J29" i="66" s="1"/>
  <c r="F29" i="66" a="1"/>
  <c r="F29" i="66" s="1"/>
  <c r="D29" i="66" a="1"/>
  <c r="D29" i="66" s="1"/>
  <c r="E29" i="66" s="1"/>
  <c r="B29" i="66" a="1"/>
  <c r="B29" i="66" s="1"/>
  <c r="A29" i="66" a="1"/>
  <c r="A29" i="66" s="1"/>
  <c r="K28" i="66" a="1"/>
  <c r="K28" i="66" s="1"/>
  <c r="L28" i="66" s="1"/>
  <c r="J28" i="66" a="1"/>
  <c r="J28" i="66" s="1"/>
  <c r="F28" i="66" a="1"/>
  <c r="F28" i="66" s="1"/>
  <c r="D28" i="66" a="1"/>
  <c r="D28" i="66" s="1"/>
  <c r="E28" i="66" s="1"/>
  <c r="B28" i="66" a="1"/>
  <c r="B28" i="66" s="1"/>
  <c r="A28" i="66" a="1"/>
  <c r="A28" i="66" s="1"/>
  <c r="K27" i="66" a="1"/>
  <c r="K27" i="66" s="1"/>
  <c r="L27" i="66" s="1"/>
  <c r="J27" i="66" a="1"/>
  <c r="J27" i="66" s="1"/>
  <c r="F27" i="66" a="1"/>
  <c r="F27" i="66" s="1"/>
  <c r="D27" i="66" a="1"/>
  <c r="D27" i="66" s="1"/>
  <c r="E27" i="66" s="1"/>
  <c r="B27" i="66" a="1"/>
  <c r="B27" i="66" s="1"/>
  <c r="A27" i="66" a="1"/>
  <c r="A27" i="66" s="1"/>
  <c r="K26" i="66" a="1"/>
  <c r="K26" i="66" s="1"/>
  <c r="L26" i="66" s="1"/>
  <c r="J26" i="66" a="1"/>
  <c r="J26" i="66" s="1"/>
  <c r="F26" i="66" a="1"/>
  <c r="F26" i="66" s="1"/>
  <c r="D26" i="66" a="1"/>
  <c r="D26" i="66" s="1"/>
  <c r="E26" i="66" s="1"/>
  <c r="B26" i="66" a="1"/>
  <c r="B26" i="66" s="1"/>
  <c r="A26" i="66" a="1"/>
  <c r="A26" i="66" s="1"/>
  <c r="K25" i="66" a="1"/>
  <c r="K25" i="66" s="1"/>
  <c r="L25" i="66" s="1"/>
  <c r="J25" i="66" a="1"/>
  <c r="J25" i="66" s="1"/>
  <c r="F25" i="66" a="1"/>
  <c r="F25" i="66" s="1"/>
  <c r="D25" i="66" a="1"/>
  <c r="D25" i="66" s="1"/>
  <c r="E25" i="66" s="1"/>
  <c r="B25" i="66" a="1"/>
  <c r="B25" i="66" s="1"/>
  <c r="A25" i="66" a="1"/>
  <c r="A25" i="66" s="1"/>
  <c r="K24" i="66" a="1"/>
  <c r="K24" i="66" s="1"/>
  <c r="L24" i="66" s="1"/>
  <c r="J24" i="66" a="1"/>
  <c r="J24" i="66" s="1"/>
  <c r="F24" i="66" a="1"/>
  <c r="F24" i="66" s="1"/>
  <c r="D24" i="66" a="1"/>
  <c r="D24" i="66" s="1"/>
  <c r="E24" i="66" s="1"/>
  <c r="B24" i="66" a="1"/>
  <c r="B24" i="66" s="1"/>
  <c r="A24" i="66" a="1"/>
  <c r="A24" i="66" s="1"/>
  <c r="K23" i="66" a="1"/>
  <c r="K23" i="66" s="1"/>
  <c r="L23" i="66" s="1"/>
  <c r="J23" i="66" a="1"/>
  <c r="J23" i="66" s="1"/>
  <c r="F23" i="66" a="1"/>
  <c r="F23" i="66" s="1"/>
  <c r="D23" i="66" a="1"/>
  <c r="D23" i="66" s="1"/>
  <c r="E23" i="66" s="1"/>
  <c r="B23" i="66" a="1"/>
  <c r="B23" i="66" s="1"/>
  <c r="A23" i="66" a="1"/>
  <c r="A23" i="66" s="1"/>
  <c r="K22" i="66" a="1"/>
  <c r="K22" i="66" s="1"/>
  <c r="L22" i="66" s="1"/>
  <c r="J22" i="66" a="1"/>
  <c r="J22" i="66" s="1"/>
  <c r="F22" i="66" a="1"/>
  <c r="F22" i="66" s="1"/>
  <c r="D22" i="66" a="1"/>
  <c r="D22" i="66" s="1"/>
  <c r="E22" i="66" s="1"/>
  <c r="B22" i="66" a="1"/>
  <c r="B22" i="66" s="1"/>
  <c r="A22" i="66" a="1"/>
  <c r="A22" i="66" s="1"/>
  <c r="K21" i="66" a="1"/>
  <c r="K21" i="66" s="1"/>
  <c r="L21" i="66" s="1"/>
  <c r="J21" i="66" a="1"/>
  <c r="J21" i="66" s="1"/>
  <c r="F21" i="66" a="1"/>
  <c r="F21" i="66" s="1"/>
  <c r="D21" i="66" a="1"/>
  <c r="D21" i="66" s="1"/>
  <c r="E21" i="66" s="1"/>
  <c r="B21" i="66" a="1"/>
  <c r="B21" i="66" s="1"/>
  <c r="A21" i="66" a="1"/>
  <c r="A21" i="66" s="1"/>
  <c r="K20" i="66" a="1"/>
  <c r="K20" i="66" s="1"/>
  <c r="L20" i="66" s="1"/>
  <c r="J20" i="66" a="1"/>
  <c r="J20" i="66" s="1"/>
  <c r="F20" i="66" a="1"/>
  <c r="F20" i="66" s="1"/>
  <c r="D20" i="66" a="1"/>
  <c r="D20" i="66" s="1"/>
  <c r="E20" i="66" s="1"/>
  <c r="B20" i="66" a="1"/>
  <c r="B20" i="66" s="1"/>
  <c r="A20" i="66" a="1"/>
  <c r="A20" i="66" s="1"/>
  <c r="K19" i="66" a="1"/>
  <c r="K19" i="66" s="1"/>
  <c r="L19" i="66" s="1"/>
  <c r="J19" i="66" a="1"/>
  <c r="J19" i="66" s="1"/>
  <c r="F19" i="66" a="1"/>
  <c r="F19" i="66" s="1"/>
  <c r="D19" i="66" a="1"/>
  <c r="D19" i="66" s="1"/>
  <c r="E19" i="66" s="1"/>
  <c r="B19" i="66" a="1"/>
  <c r="B19" i="66" s="1"/>
  <c r="A19" i="66" a="1"/>
  <c r="A19" i="66" s="1"/>
  <c r="K18" i="66" a="1"/>
  <c r="K18" i="66" s="1"/>
  <c r="L18" i="66" s="1"/>
  <c r="J18" i="66" a="1"/>
  <c r="J18" i="66" s="1"/>
  <c r="F18" i="66" a="1"/>
  <c r="F18" i="66" s="1"/>
  <c r="D18" i="66" a="1"/>
  <c r="D18" i="66" s="1"/>
  <c r="E18" i="66" s="1"/>
  <c r="B18" i="66" a="1"/>
  <c r="B18" i="66" s="1"/>
  <c r="A18" i="66" a="1"/>
  <c r="A18" i="66" s="1"/>
  <c r="K17" i="66" a="1"/>
  <c r="K17" i="66" s="1"/>
  <c r="L17" i="66" s="1"/>
  <c r="J17" i="66" a="1"/>
  <c r="J17" i="66" s="1"/>
  <c r="F17" i="66" a="1"/>
  <c r="F17" i="66" s="1"/>
  <c r="D17" i="66" a="1"/>
  <c r="D17" i="66" s="1"/>
  <c r="E17" i="66" s="1"/>
  <c r="B17" i="66" a="1"/>
  <c r="B17" i="66" s="1"/>
  <c r="A17" i="66" a="1"/>
  <c r="A17" i="66" s="1"/>
  <c r="K16" i="66" a="1"/>
  <c r="K16" i="66" s="1"/>
  <c r="L16" i="66" s="1"/>
  <c r="J16" i="66" a="1"/>
  <c r="J16" i="66" s="1"/>
  <c r="F16" i="66" a="1"/>
  <c r="F16" i="66" s="1"/>
  <c r="D16" i="66" a="1"/>
  <c r="D16" i="66" s="1"/>
  <c r="E16" i="66" s="1"/>
  <c r="B16" i="66" a="1"/>
  <c r="B16" i="66" s="1"/>
  <c r="A16" i="66" a="1"/>
  <c r="A16" i="66" s="1"/>
  <c r="K15" i="66" a="1"/>
  <c r="K15" i="66" s="1"/>
  <c r="L15" i="66" s="1"/>
  <c r="J15" i="66" a="1"/>
  <c r="J15" i="66" s="1"/>
  <c r="F15" i="66" a="1"/>
  <c r="F15" i="66" s="1"/>
  <c r="D15" i="66" a="1"/>
  <c r="D15" i="66" s="1"/>
  <c r="E15" i="66" s="1"/>
  <c r="B15" i="66" a="1"/>
  <c r="B15" i="66" s="1"/>
  <c r="A15" i="66" a="1"/>
  <c r="A15" i="66" s="1"/>
  <c r="K14" i="66" a="1"/>
  <c r="K14" i="66" s="1"/>
  <c r="L14" i="66" s="1"/>
  <c r="J14" i="66" a="1"/>
  <c r="J14" i="66" s="1"/>
  <c r="F14" i="66" a="1"/>
  <c r="F14" i="66" s="1"/>
  <c r="D14" i="66" a="1"/>
  <c r="D14" i="66" s="1"/>
  <c r="E14" i="66" s="1"/>
  <c r="B14" i="66" a="1"/>
  <c r="B14" i="66" s="1"/>
  <c r="A14" i="66" a="1"/>
  <c r="A14" i="66" s="1"/>
  <c r="K13" i="66" a="1"/>
  <c r="K13" i="66" s="1"/>
  <c r="L13" i="66" s="1"/>
  <c r="J13" i="66" a="1"/>
  <c r="J13" i="66" s="1"/>
  <c r="F13" i="66" a="1"/>
  <c r="F13" i="66" s="1"/>
  <c r="D13" i="66" a="1"/>
  <c r="D13" i="66" s="1"/>
  <c r="E13" i="66" s="1"/>
  <c r="B13" i="66" a="1"/>
  <c r="B13" i="66" s="1"/>
  <c r="A13" i="66" a="1"/>
  <c r="A13" i="66" s="1"/>
  <c r="K12" i="66" a="1"/>
  <c r="K12" i="66" s="1"/>
  <c r="L12" i="66" s="1"/>
  <c r="J12" i="66" a="1"/>
  <c r="J12" i="66" s="1"/>
  <c r="F12" i="66" a="1"/>
  <c r="F12" i="66" s="1"/>
  <c r="D12" i="66" a="1"/>
  <c r="D12" i="66" s="1"/>
  <c r="E12" i="66" s="1"/>
  <c r="B12" i="66" a="1"/>
  <c r="B12" i="66" s="1"/>
  <c r="A12" i="66" a="1"/>
  <c r="A12" i="66" s="1"/>
  <c r="K11" i="66" a="1"/>
  <c r="K11" i="66" s="1"/>
  <c r="L11" i="66" s="1"/>
  <c r="J11" i="66" a="1"/>
  <c r="J11" i="66" s="1"/>
  <c r="F11" i="66" a="1"/>
  <c r="F11" i="66" s="1"/>
  <c r="D11" i="66" a="1"/>
  <c r="D11" i="66" s="1"/>
  <c r="E11" i="66" s="1"/>
  <c r="B11" i="66" a="1"/>
  <c r="B11" i="66" s="1"/>
  <c r="A11" i="66" a="1"/>
  <c r="A11" i="66" s="1"/>
  <c r="K10" i="66" a="1"/>
  <c r="K10" i="66" s="1"/>
  <c r="L10" i="66" s="1"/>
  <c r="J10" i="66" a="1"/>
  <c r="J10" i="66" s="1"/>
  <c r="F10" i="66" a="1"/>
  <c r="F10" i="66" s="1"/>
  <c r="D10" i="66" a="1"/>
  <c r="D10" i="66" s="1"/>
  <c r="E10" i="66" s="1"/>
  <c r="B10" i="66" a="1"/>
  <c r="B10" i="66" s="1"/>
  <c r="A10" i="66" a="1"/>
  <c r="A10" i="66" s="1"/>
  <c r="K9" i="66" a="1"/>
  <c r="K9" i="66" s="1"/>
  <c r="L9" i="66" s="1"/>
  <c r="J9" i="66" a="1"/>
  <c r="J9" i="66" s="1"/>
  <c r="F9" i="66" a="1"/>
  <c r="F9" i="66" s="1"/>
  <c r="D9" i="66" a="1"/>
  <c r="D9" i="66" s="1"/>
  <c r="E9" i="66" s="1"/>
  <c r="B9" i="66" a="1"/>
  <c r="B9" i="66" s="1"/>
  <c r="A9" i="66" a="1"/>
  <c r="A9" i="66" s="1"/>
  <c r="K8" i="66" a="1"/>
  <c r="K8" i="66" s="1"/>
  <c r="L8" i="66" s="1"/>
  <c r="J8" i="66" a="1"/>
  <c r="J8" i="66" s="1"/>
  <c r="F8" i="66" a="1"/>
  <c r="F8" i="66" s="1"/>
  <c r="D8" i="66" a="1"/>
  <c r="D8" i="66" s="1"/>
  <c r="E8" i="66" s="1"/>
  <c r="B8" i="66" a="1"/>
  <c r="B8" i="66" s="1"/>
  <c r="A8" i="66" a="1"/>
  <c r="A8" i="66" s="1"/>
  <c r="K7" i="66" a="1"/>
  <c r="K7" i="66" s="1"/>
  <c r="J7" i="66" a="1"/>
  <c r="J7" i="66" s="1"/>
  <c r="F7" i="66" a="1"/>
  <c r="F7" i="66" s="1"/>
  <c r="D7" i="66" a="1"/>
  <c r="D7" i="66" s="1"/>
  <c r="E7" i="66" s="1"/>
  <c r="B7" i="66" a="1"/>
  <c r="B7" i="66" s="1"/>
  <c r="A7" i="66" a="1"/>
  <c r="A7" i="66" s="1"/>
  <c r="L4" i="66"/>
  <c r="F4" i="66"/>
  <c r="C4" i="66"/>
  <c r="B250" i="65"/>
  <c r="K249" i="65" a="1"/>
  <c r="K249" i="65" s="1"/>
  <c r="L249" i="65" s="1"/>
  <c r="J249" i="65" a="1"/>
  <c r="J249" i="65" s="1"/>
  <c r="F249" i="65" a="1"/>
  <c r="F249" i="65" s="1"/>
  <c r="D249" i="65" a="1"/>
  <c r="D249" i="65" s="1"/>
  <c r="E249" i="65" s="1"/>
  <c r="B249" i="65" a="1"/>
  <c r="B249" i="65" s="1"/>
  <c r="A249" i="65" a="1"/>
  <c r="A249" i="65" s="1"/>
  <c r="K248" i="65" a="1"/>
  <c r="K248" i="65" s="1"/>
  <c r="L248" i="65" s="1"/>
  <c r="J248" i="65" a="1"/>
  <c r="J248" i="65" s="1"/>
  <c r="F248" i="65" a="1"/>
  <c r="F248" i="65" s="1"/>
  <c r="D248" i="65" a="1"/>
  <c r="D248" i="65" s="1"/>
  <c r="E248" i="65" s="1"/>
  <c r="B248" i="65" a="1"/>
  <c r="B248" i="65" s="1"/>
  <c r="A248" i="65" a="1"/>
  <c r="A248" i="65" s="1"/>
  <c r="K247" i="65" a="1"/>
  <c r="K247" i="65" s="1"/>
  <c r="L247" i="65" s="1"/>
  <c r="J247" i="65" a="1"/>
  <c r="J247" i="65" s="1"/>
  <c r="F247" i="65" a="1"/>
  <c r="F247" i="65" s="1"/>
  <c r="D247" i="65" a="1"/>
  <c r="D247" i="65" s="1"/>
  <c r="E247" i="65" s="1"/>
  <c r="B247" i="65" a="1"/>
  <c r="B247" i="65" s="1"/>
  <c r="A247" i="65" a="1"/>
  <c r="A247" i="65" s="1"/>
  <c r="K246" i="65" a="1"/>
  <c r="K246" i="65" s="1"/>
  <c r="L246" i="65" s="1"/>
  <c r="J246" i="65" a="1"/>
  <c r="J246" i="65" s="1"/>
  <c r="F246" i="65" a="1"/>
  <c r="F246" i="65" s="1"/>
  <c r="D246" i="65" a="1"/>
  <c r="D246" i="65" s="1"/>
  <c r="E246" i="65" s="1"/>
  <c r="B246" i="65" a="1"/>
  <c r="B246" i="65" s="1"/>
  <c r="A246" i="65" a="1"/>
  <c r="A246" i="65" s="1"/>
  <c r="K245" i="65" a="1"/>
  <c r="K245" i="65" s="1"/>
  <c r="L245" i="65" s="1"/>
  <c r="J245" i="65" a="1"/>
  <c r="J245" i="65" s="1"/>
  <c r="F245" i="65" a="1"/>
  <c r="F245" i="65" s="1"/>
  <c r="D245" i="65" a="1"/>
  <c r="D245" i="65" s="1"/>
  <c r="E245" i="65" s="1"/>
  <c r="B245" i="65" a="1"/>
  <c r="B245" i="65" s="1"/>
  <c r="A245" i="65" a="1"/>
  <c r="A245" i="65" s="1"/>
  <c r="K244" i="65" a="1"/>
  <c r="K244" i="65" s="1"/>
  <c r="L244" i="65" s="1"/>
  <c r="J244" i="65" a="1"/>
  <c r="J244" i="65" s="1"/>
  <c r="F244" i="65" a="1"/>
  <c r="F244" i="65" s="1"/>
  <c r="D244" i="65" a="1"/>
  <c r="D244" i="65" s="1"/>
  <c r="E244" i="65" s="1"/>
  <c r="B244" i="65" a="1"/>
  <c r="B244" i="65" s="1"/>
  <c r="A244" i="65" a="1"/>
  <c r="A244" i="65" s="1"/>
  <c r="K243" i="65" a="1"/>
  <c r="K243" i="65" s="1"/>
  <c r="L243" i="65" s="1"/>
  <c r="J243" i="65" a="1"/>
  <c r="J243" i="65" s="1"/>
  <c r="F243" i="65" a="1"/>
  <c r="F243" i="65" s="1"/>
  <c r="D243" i="65" a="1"/>
  <c r="D243" i="65" s="1"/>
  <c r="E243" i="65" s="1"/>
  <c r="B243" i="65" a="1"/>
  <c r="B243" i="65" s="1"/>
  <c r="A243" i="65" a="1"/>
  <c r="A243" i="65" s="1"/>
  <c r="K242" i="65" a="1"/>
  <c r="K242" i="65" s="1"/>
  <c r="L242" i="65" s="1"/>
  <c r="J242" i="65" a="1"/>
  <c r="J242" i="65" s="1"/>
  <c r="F242" i="65" a="1"/>
  <c r="F242" i="65" s="1"/>
  <c r="D242" i="65" a="1"/>
  <c r="D242" i="65" s="1"/>
  <c r="E242" i="65" s="1"/>
  <c r="B242" i="65" a="1"/>
  <c r="B242" i="65" s="1"/>
  <c r="A242" i="65" a="1"/>
  <c r="A242" i="65" s="1"/>
  <c r="K241" i="65" a="1"/>
  <c r="K241" i="65" s="1"/>
  <c r="L241" i="65" s="1"/>
  <c r="J241" i="65" a="1"/>
  <c r="J241" i="65" s="1"/>
  <c r="F241" i="65" a="1"/>
  <c r="F241" i="65" s="1"/>
  <c r="D241" i="65" a="1"/>
  <c r="D241" i="65" s="1"/>
  <c r="E241" i="65" s="1"/>
  <c r="B241" i="65" a="1"/>
  <c r="B241" i="65" s="1"/>
  <c r="A241" i="65" a="1"/>
  <c r="A241" i="65" s="1"/>
  <c r="K240" i="65" a="1"/>
  <c r="K240" i="65" s="1"/>
  <c r="L240" i="65" s="1"/>
  <c r="J240" i="65" a="1"/>
  <c r="J240" i="65" s="1"/>
  <c r="F240" i="65" a="1"/>
  <c r="F240" i="65" s="1"/>
  <c r="D240" i="65" a="1"/>
  <c r="D240" i="65" s="1"/>
  <c r="E240" i="65" s="1"/>
  <c r="B240" i="65" a="1"/>
  <c r="B240" i="65" s="1"/>
  <c r="A240" i="65" a="1"/>
  <c r="A240" i="65" s="1"/>
  <c r="K239" i="65" a="1"/>
  <c r="K239" i="65" s="1"/>
  <c r="L239" i="65" s="1"/>
  <c r="J239" i="65" a="1"/>
  <c r="J239" i="65" s="1"/>
  <c r="F239" i="65" a="1"/>
  <c r="F239" i="65" s="1"/>
  <c r="D239" i="65" a="1"/>
  <c r="D239" i="65" s="1"/>
  <c r="E239" i="65" s="1"/>
  <c r="B239" i="65" a="1"/>
  <c r="B239" i="65" s="1"/>
  <c r="A239" i="65" a="1"/>
  <c r="A239" i="65" s="1"/>
  <c r="K238" i="65" a="1"/>
  <c r="K238" i="65" s="1"/>
  <c r="L238" i="65" s="1"/>
  <c r="J238" i="65" a="1"/>
  <c r="J238" i="65" s="1"/>
  <c r="F238" i="65" a="1"/>
  <c r="F238" i="65" s="1"/>
  <c r="D238" i="65" a="1"/>
  <c r="D238" i="65" s="1"/>
  <c r="E238" i="65" s="1"/>
  <c r="B238" i="65" a="1"/>
  <c r="B238" i="65" s="1"/>
  <c r="A238" i="65" a="1"/>
  <c r="A238" i="65" s="1"/>
  <c r="K237" i="65" a="1"/>
  <c r="K237" i="65" s="1"/>
  <c r="L237" i="65" s="1"/>
  <c r="J237" i="65" a="1"/>
  <c r="J237" i="65" s="1"/>
  <c r="F237" i="65" a="1"/>
  <c r="F237" i="65" s="1"/>
  <c r="D237" i="65" a="1"/>
  <c r="D237" i="65" s="1"/>
  <c r="E237" i="65" s="1"/>
  <c r="B237" i="65" a="1"/>
  <c r="B237" i="65" s="1"/>
  <c r="A237" i="65" a="1"/>
  <c r="A237" i="65" s="1"/>
  <c r="K236" i="65" a="1"/>
  <c r="K236" i="65" s="1"/>
  <c r="L236" i="65" s="1"/>
  <c r="J236" i="65" a="1"/>
  <c r="J236" i="65" s="1"/>
  <c r="F236" i="65" a="1"/>
  <c r="F236" i="65" s="1"/>
  <c r="D236" i="65" a="1"/>
  <c r="D236" i="65" s="1"/>
  <c r="E236" i="65" s="1"/>
  <c r="B236" i="65" a="1"/>
  <c r="B236" i="65" s="1"/>
  <c r="A236" i="65" a="1"/>
  <c r="A236" i="65" s="1"/>
  <c r="K235" i="65" a="1"/>
  <c r="K235" i="65" s="1"/>
  <c r="L235" i="65" s="1"/>
  <c r="J235" i="65" a="1"/>
  <c r="J235" i="65" s="1"/>
  <c r="F235" i="65" a="1"/>
  <c r="F235" i="65" s="1"/>
  <c r="D235" i="65" a="1"/>
  <c r="D235" i="65" s="1"/>
  <c r="E235" i="65" s="1"/>
  <c r="B235" i="65" a="1"/>
  <c r="B235" i="65" s="1"/>
  <c r="A235" i="65" a="1"/>
  <c r="A235" i="65" s="1"/>
  <c r="K234" i="65" a="1"/>
  <c r="K234" i="65" s="1"/>
  <c r="L234" i="65" s="1"/>
  <c r="J234" i="65" a="1"/>
  <c r="J234" i="65" s="1"/>
  <c r="F234" i="65" a="1"/>
  <c r="F234" i="65" s="1"/>
  <c r="D234" i="65" a="1"/>
  <c r="D234" i="65" s="1"/>
  <c r="E234" i="65" s="1"/>
  <c r="B234" i="65" a="1"/>
  <c r="B234" i="65" s="1"/>
  <c r="A234" i="65" a="1"/>
  <c r="A234" i="65" s="1"/>
  <c r="K233" i="65" a="1"/>
  <c r="K233" i="65" s="1"/>
  <c r="L233" i="65" s="1"/>
  <c r="J233" i="65" a="1"/>
  <c r="J233" i="65" s="1"/>
  <c r="F233" i="65" a="1"/>
  <c r="F233" i="65" s="1"/>
  <c r="D233" i="65" a="1"/>
  <c r="D233" i="65" s="1"/>
  <c r="E233" i="65" s="1"/>
  <c r="B233" i="65" a="1"/>
  <c r="B233" i="65" s="1"/>
  <c r="A233" i="65" a="1"/>
  <c r="A233" i="65" s="1"/>
  <c r="K232" i="65" a="1"/>
  <c r="K232" i="65" s="1"/>
  <c r="L232" i="65" s="1"/>
  <c r="J232" i="65" a="1"/>
  <c r="J232" i="65" s="1"/>
  <c r="F232" i="65" a="1"/>
  <c r="F232" i="65" s="1"/>
  <c r="D232" i="65" a="1"/>
  <c r="D232" i="65" s="1"/>
  <c r="E232" i="65" s="1"/>
  <c r="B232" i="65" a="1"/>
  <c r="B232" i="65" s="1"/>
  <c r="A232" i="65" a="1"/>
  <c r="A232" i="65" s="1"/>
  <c r="K231" i="65" a="1"/>
  <c r="K231" i="65" s="1"/>
  <c r="L231" i="65" s="1"/>
  <c r="J231" i="65" a="1"/>
  <c r="J231" i="65" s="1"/>
  <c r="F231" i="65" a="1"/>
  <c r="F231" i="65" s="1"/>
  <c r="D231" i="65" a="1"/>
  <c r="D231" i="65" s="1"/>
  <c r="E231" i="65" s="1"/>
  <c r="B231" i="65" a="1"/>
  <c r="B231" i="65" s="1"/>
  <c r="A231" i="65" a="1"/>
  <c r="A231" i="65" s="1"/>
  <c r="K230" i="65" a="1"/>
  <c r="K230" i="65" s="1"/>
  <c r="L230" i="65" s="1"/>
  <c r="J230" i="65" a="1"/>
  <c r="J230" i="65" s="1"/>
  <c r="F230" i="65" a="1"/>
  <c r="F230" i="65" s="1"/>
  <c r="D230" i="65" a="1"/>
  <c r="D230" i="65" s="1"/>
  <c r="E230" i="65" s="1"/>
  <c r="B230" i="65" a="1"/>
  <c r="B230" i="65" s="1"/>
  <c r="A230" i="65" a="1"/>
  <c r="A230" i="65" s="1"/>
  <c r="K229" i="65" a="1"/>
  <c r="K229" i="65" s="1"/>
  <c r="L229" i="65" s="1"/>
  <c r="J229" i="65" a="1"/>
  <c r="J229" i="65" s="1"/>
  <c r="F229" i="65" a="1"/>
  <c r="F229" i="65" s="1"/>
  <c r="D229" i="65" a="1"/>
  <c r="D229" i="65" s="1"/>
  <c r="E229" i="65" s="1"/>
  <c r="B229" i="65" a="1"/>
  <c r="B229" i="65" s="1"/>
  <c r="A229" i="65" a="1"/>
  <c r="A229" i="65" s="1"/>
  <c r="K228" i="65" a="1"/>
  <c r="K228" i="65" s="1"/>
  <c r="L228" i="65" s="1"/>
  <c r="J228" i="65" a="1"/>
  <c r="J228" i="65" s="1"/>
  <c r="F228" i="65" a="1"/>
  <c r="F228" i="65" s="1"/>
  <c r="D228" i="65" a="1"/>
  <c r="D228" i="65" s="1"/>
  <c r="E228" i="65" s="1"/>
  <c r="B228" i="65" a="1"/>
  <c r="B228" i="65" s="1"/>
  <c r="A228" i="65" a="1"/>
  <c r="A228" i="65" s="1"/>
  <c r="K227" i="65" a="1"/>
  <c r="K227" i="65" s="1"/>
  <c r="L227" i="65" s="1"/>
  <c r="J227" i="65" a="1"/>
  <c r="J227" i="65" s="1"/>
  <c r="F227" i="65" a="1"/>
  <c r="F227" i="65" s="1"/>
  <c r="D227" i="65" a="1"/>
  <c r="D227" i="65" s="1"/>
  <c r="E227" i="65" s="1"/>
  <c r="B227" i="65" a="1"/>
  <c r="B227" i="65" s="1"/>
  <c r="A227" i="65" a="1"/>
  <c r="A227" i="65" s="1"/>
  <c r="K226" i="65" a="1"/>
  <c r="K226" i="65" s="1"/>
  <c r="L226" i="65" s="1"/>
  <c r="J226" i="65" a="1"/>
  <c r="J226" i="65" s="1"/>
  <c r="F226" i="65" a="1"/>
  <c r="F226" i="65" s="1"/>
  <c r="D226" i="65" a="1"/>
  <c r="D226" i="65" s="1"/>
  <c r="E226" i="65" s="1"/>
  <c r="B226" i="65" a="1"/>
  <c r="B226" i="65" s="1"/>
  <c r="A226" i="65" a="1"/>
  <c r="A226" i="65" s="1"/>
  <c r="K225" i="65" a="1"/>
  <c r="K225" i="65" s="1"/>
  <c r="L225" i="65" s="1"/>
  <c r="J225" i="65" a="1"/>
  <c r="J225" i="65" s="1"/>
  <c r="F225" i="65" a="1"/>
  <c r="F225" i="65" s="1"/>
  <c r="D225" i="65" a="1"/>
  <c r="D225" i="65" s="1"/>
  <c r="E225" i="65" s="1"/>
  <c r="B225" i="65" a="1"/>
  <c r="B225" i="65" s="1"/>
  <c r="A225" i="65" a="1"/>
  <c r="A225" i="65" s="1"/>
  <c r="K224" i="65" a="1"/>
  <c r="K224" i="65" s="1"/>
  <c r="L224" i="65" s="1"/>
  <c r="J224" i="65" a="1"/>
  <c r="J224" i="65" s="1"/>
  <c r="F224" i="65" a="1"/>
  <c r="F224" i="65" s="1"/>
  <c r="D224" i="65" a="1"/>
  <c r="D224" i="65" s="1"/>
  <c r="E224" i="65" s="1"/>
  <c r="B224" i="65" a="1"/>
  <c r="B224" i="65" s="1"/>
  <c r="A224" i="65" a="1"/>
  <c r="A224" i="65" s="1"/>
  <c r="K223" i="65" a="1"/>
  <c r="K223" i="65" s="1"/>
  <c r="L223" i="65" s="1"/>
  <c r="J223" i="65" a="1"/>
  <c r="J223" i="65" s="1"/>
  <c r="F223" i="65" a="1"/>
  <c r="F223" i="65" s="1"/>
  <c r="D223" i="65" a="1"/>
  <c r="D223" i="65" s="1"/>
  <c r="E223" i="65" s="1"/>
  <c r="B223" i="65" a="1"/>
  <c r="B223" i="65" s="1"/>
  <c r="A223" i="65" a="1"/>
  <c r="A223" i="65" s="1"/>
  <c r="K222" i="65" a="1"/>
  <c r="K222" i="65" s="1"/>
  <c r="L222" i="65" s="1"/>
  <c r="J222" i="65" a="1"/>
  <c r="J222" i="65" s="1"/>
  <c r="F222" i="65" a="1"/>
  <c r="F222" i="65" s="1"/>
  <c r="D222" i="65" a="1"/>
  <c r="D222" i="65" s="1"/>
  <c r="E222" i="65" s="1"/>
  <c r="B222" i="65" a="1"/>
  <c r="B222" i="65" s="1"/>
  <c r="A222" i="65" a="1"/>
  <c r="A222" i="65" s="1"/>
  <c r="K221" i="65" a="1"/>
  <c r="K221" i="65" s="1"/>
  <c r="L221" i="65" s="1"/>
  <c r="J221" i="65" a="1"/>
  <c r="J221" i="65" s="1"/>
  <c r="F221" i="65" a="1"/>
  <c r="F221" i="65" s="1"/>
  <c r="D221" i="65" a="1"/>
  <c r="D221" i="65" s="1"/>
  <c r="E221" i="65" s="1"/>
  <c r="B221" i="65" a="1"/>
  <c r="B221" i="65" s="1"/>
  <c r="A221" i="65" a="1"/>
  <c r="A221" i="65" s="1"/>
  <c r="K220" i="65" a="1"/>
  <c r="K220" i="65" s="1"/>
  <c r="L220" i="65" s="1"/>
  <c r="J220" i="65" a="1"/>
  <c r="J220" i="65" s="1"/>
  <c r="F220" i="65" a="1"/>
  <c r="F220" i="65" s="1"/>
  <c r="D220" i="65" a="1"/>
  <c r="D220" i="65" s="1"/>
  <c r="E220" i="65" s="1"/>
  <c r="B220" i="65" a="1"/>
  <c r="B220" i="65" s="1"/>
  <c r="A220" i="65" a="1"/>
  <c r="A220" i="65" s="1"/>
  <c r="K219" i="65" a="1"/>
  <c r="K219" i="65" s="1"/>
  <c r="L219" i="65" s="1"/>
  <c r="J219" i="65" a="1"/>
  <c r="J219" i="65" s="1"/>
  <c r="F219" i="65" a="1"/>
  <c r="F219" i="65" s="1"/>
  <c r="D219" i="65" a="1"/>
  <c r="D219" i="65" s="1"/>
  <c r="E219" i="65" s="1"/>
  <c r="B219" i="65" a="1"/>
  <c r="B219" i="65" s="1"/>
  <c r="A219" i="65" a="1"/>
  <c r="A219" i="65" s="1"/>
  <c r="K218" i="65" a="1"/>
  <c r="K218" i="65" s="1"/>
  <c r="L218" i="65" s="1"/>
  <c r="J218" i="65" a="1"/>
  <c r="J218" i="65" s="1"/>
  <c r="F218" i="65" a="1"/>
  <c r="F218" i="65" s="1"/>
  <c r="D218" i="65" a="1"/>
  <c r="D218" i="65" s="1"/>
  <c r="E218" i="65" s="1"/>
  <c r="B218" i="65" a="1"/>
  <c r="B218" i="65" s="1"/>
  <c r="A218" i="65" a="1"/>
  <c r="A218" i="65" s="1"/>
  <c r="K217" i="65" a="1"/>
  <c r="K217" i="65" s="1"/>
  <c r="L217" i="65" s="1"/>
  <c r="J217" i="65" a="1"/>
  <c r="J217" i="65" s="1"/>
  <c r="F217" i="65" a="1"/>
  <c r="F217" i="65" s="1"/>
  <c r="D217" i="65" a="1"/>
  <c r="D217" i="65" s="1"/>
  <c r="E217" i="65" s="1"/>
  <c r="B217" i="65" a="1"/>
  <c r="B217" i="65" s="1"/>
  <c r="A217" i="65" a="1"/>
  <c r="A217" i="65" s="1"/>
  <c r="K216" i="65" a="1"/>
  <c r="K216" i="65" s="1"/>
  <c r="L216" i="65" s="1"/>
  <c r="J216" i="65" a="1"/>
  <c r="J216" i="65" s="1"/>
  <c r="F216" i="65" a="1"/>
  <c r="F216" i="65" s="1"/>
  <c r="D216" i="65" a="1"/>
  <c r="D216" i="65" s="1"/>
  <c r="E216" i="65" s="1"/>
  <c r="B216" i="65" a="1"/>
  <c r="B216" i="65" s="1"/>
  <c r="A216" i="65" a="1"/>
  <c r="A216" i="65" s="1"/>
  <c r="K215" i="65" a="1"/>
  <c r="K215" i="65" s="1"/>
  <c r="L215" i="65" s="1"/>
  <c r="J215" i="65" a="1"/>
  <c r="J215" i="65" s="1"/>
  <c r="F215" i="65" a="1"/>
  <c r="F215" i="65" s="1"/>
  <c r="D215" i="65" a="1"/>
  <c r="D215" i="65" s="1"/>
  <c r="E215" i="65" s="1"/>
  <c r="B215" i="65" a="1"/>
  <c r="B215" i="65" s="1"/>
  <c r="A215" i="65" a="1"/>
  <c r="A215" i="65" s="1"/>
  <c r="K214" i="65" a="1"/>
  <c r="K214" i="65" s="1"/>
  <c r="L214" i="65" s="1"/>
  <c r="J214" i="65" a="1"/>
  <c r="J214" i="65" s="1"/>
  <c r="F214" i="65" a="1"/>
  <c r="F214" i="65" s="1"/>
  <c r="D214" i="65" a="1"/>
  <c r="D214" i="65" s="1"/>
  <c r="E214" i="65" s="1"/>
  <c r="B214" i="65" a="1"/>
  <c r="B214" i="65" s="1"/>
  <c r="A214" i="65" a="1"/>
  <c r="A214" i="65" s="1"/>
  <c r="K213" i="65" a="1"/>
  <c r="K213" i="65" s="1"/>
  <c r="L213" i="65" s="1"/>
  <c r="J213" i="65" a="1"/>
  <c r="J213" i="65" s="1"/>
  <c r="F213" i="65" a="1"/>
  <c r="F213" i="65" s="1"/>
  <c r="D213" i="65" a="1"/>
  <c r="D213" i="65" s="1"/>
  <c r="E213" i="65" s="1"/>
  <c r="B213" i="65" a="1"/>
  <c r="B213" i="65" s="1"/>
  <c r="A213" i="65" a="1"/>
  <c r="A213" i="65" s="1"/>
  <c r="K212" i="65" a="1"/>
  <c r="K212" i="65" s="1"/>
  <c r="L212" i="65" s="1"/>
  <c r="J212" i="65" a="1"/>
  <c r="J212" i="65" s="1"/>
  <c r="F212" i="65" a="1"/>
  <c r="F212" i="65" s="1"/>
  <c r="D212" i="65" a="1"/>
  <c r="D212" i="65" s="1"/>
  <c r="E212" i="65" s="1"/>
  <c r="B212" i="65" a="1"/>
  <c r="B212" i="65" s="1"/>
  <c r="A212" i="65" a="1"/>
  <c r="A212" i="65" s="1"/>
  <c r="K211" i="65" a="1"/>
  <c r="K211" i="65" s="1"/>
  <c r="L211" i="65" s="1"/>
  <c r="J211" i="65" a="1"/>
  <c r="J211" i="65" s="1"/>
  <c r="F211" i="65" a="1"/>
  <c r="F211" i="65" s="1"/>
  <c r="D211" i="65" a="1"/>
  <c r="D211" i="65" s="1"/>
  <c r="E211" i="65" s="1"/>
  <c r="B211" i="65" a="1"/>
  <c r="B211" i="65" s="1"/>
  <c r="A211" i="65" a="1"/>
  <c r="A211" i="65" s="1"/>
  <c r="K210" i="65" a="1"/>
  <c r="K210" i="65" s="1"/>
  <c r="L210" i="65" s="1"/>
  <c r="J210" i="65" a="1"/>
  <c r="J210" i="65" s="1"/>
  <c r="F210" i="65" a="1"/>
  <c r="F210" i="65" s="1"/>
  <c r="D210" i="65" a="1"/>
  <c r="D210" i="65" s="1"/>
  <c r="E210" i="65" s="1"/>
  <c r="B210" i="65" a="1"/>
  <c r="B210" i="65" s="1"/>
  <c r="A210" i="65" a="1"/>
  <c r="A210" i="65" s="1"/>
  <c r="K209" i="65" a="1"/>
  <c r="K209" i="65" s="1"/>
  <c r="J209" i="65" a="1"/>
  <c r="J209" i="65" s="1"/>
  <c r="F209" i="65" a="1"/>
  <c r="F209" i="65" s="1"/>
  <c r="D209" i="65" a="1"/>
  <c r="D209" i="65" s="1"/>
  <c r="E209" i="65" s="1"/>
  <c r="B209" i="65" a="1"/>
  <c r="B209" i="65" s="1"/>
  <c r="A209" i="65" a="1"/>
  <c r="A209" i="65" s="1"/>
  <c r="K208" i="65" a="1"/>
  <c r="K208" i="65" s="1"/>
  <c r="L208" i="65" s="1"/>
  <c r="J208" i="65" a="1"/>
  <c r="J208" i="65" s="1"/>
  <c r="F208" i="65" a="1"/>
  <c r="F208" i="65" s="1"/>
  <c r="D208" i="65" a="1"/>
  <c r="D208" i="65" s="1"/>
  <c r="E208" i="65" s="1"/>
  <c r="B208" i="65" a="1"/>
  <c r="B208" i="65" s="1"/>
  <c r="A208" i="65" a="1"/>
  <c r="A208" i="65" s="1"/>
  <c r="K207" i="65" a="1"/>
  <c r="K207" i="65" s="1"/>
  <c r="L207" i="65" s="1"/>
  <c r="J207" i="65" a="1"/>
  <c r="J207" i="65" s="1"/>
  <c r="F207" i="65" a="1"/>
  <c r="F207" i="65" s="1"/>
  <c r="D207" i="65" a="1"/>
  <c r="D207" i="65" s="1"/>
  <c r="E207" i="65" s="1"/>
  <c r="B207" i="65" a="1"/>
  <c r="B207" i="65" s="1"/>
  <c r="A207" i="65" a="1"/>
  <c r="A207" i="65" s="1"/>
  <c r="K206" i="65" a="1"/>
  <c r="K206" i="65" s="1"/>
  <c r="L206" i="65" s="1"/>
  <c r="J206" i="65" a="1"/>
  <c r="J206" i="65" s="1"/>
  <c r="F206" i="65" a="1"/>
  <c r="F206" i="65" s="1"/>
  <c r="D206" i="65" a="1"/>
  <c r="D206" i="65" s="1"/>
  <c r="E206" i="65" s="1"/>
  <c r="B206" i="65" a="1"/>
  <c r="B206" i="65" s="1"/>
  <c r="A206" i="65" a="1"/>
  <c r="A206" i="65" s="1"/>
  <c r="K205" i="65" a="1"/>
  <c r="K205" i="65" s="1"/>
  <c r="L205" i="65" s="1"/>
  <c r="J205" i="65" a="1"/>
  <c r="J205" i="65" s="1"/>
  <c r="F205" i="65" a="1"/>
  <c r="F205" i="65" s="1"/>
  <c r="D205" i="65" a="1"/>
  <c r="D205" i="65" s="1"/>
  <c r="E205" i="65" s="1"/>
  <c r="B205" i="65" a="1"/>
  <c r="B205" i="65" s="1"/>
  <c r="A205" i="65" a="1"/>
  <c r="A205" i="65" s="1"/>
  <c r="K204" i="65" a="1"/>
  <c r="K204" i="65" s="1"/>
  <c r="L204" i="65" s="1"/>
  <c r="J204" i="65" a="1"/>
  <c r="J204" i="65" s="1"/>
  <c r="F204" i="65" a="1"/>
  <c r="F204" i="65" s="1"/>
  <c r="D204" i="65" a="1"/>
  <c r="D204" i="65" s="1"/>
  <c r="E204" i="65" s="1"/>
  <c r="B204" i="65" a="1"/>
  <c r="B204" i="65" s="1"/>
  <c r="A204" i="65" a="1"/>
  <c r="A204" i="65" s="1"/>
  <c r="K203" i="65" a="1"/>
  <c r="K203" i="65" s="1"/>
  <c r="L203" i="65" s="1"/>
  <c r="J203" i="65" a="1"/>
  <c r="J203" i="65" s="1"/>
  <c r="F203" i="65" a="1"/>
  <c r="F203" i="65" s="1"/>
  <c r="D203" i="65" a="1"/>
  <c r="D203" i="65" s="1"/>
  <c r="E203" i="65" s="1"/>
  <c r="B203" i="65" a="1"/>
  <c r="B203" i="65" s="1"/>
  <c r="A203" i="65" a="1"/>
  <c r="A203" i="65" s="1"/>
  <c r="K202" i="65" a="1"/>
  <c r="K202" i="65" s="1"/>
  <c r="L202" i="65" s="1"/>
  <c r="J202" i="65" a="1"/>
  <c r="J202" i="65" s="1"/>
  <c r="F202" i="65" a="1"/>
  <c r="F202" i="65" s="1"/>
  <c r="D202" i="65" a="1"/>
  <c r="D202" i="65" s="1"/>
  <c r="E202" i="65" s="1"/>
  <c r="B202" i="65" a="1"/>
  <c r="B202" i="65" s="1"/>
  <c r="A202" i="65" a="1"/>
  <c r="A202" i="65" s="1"/>
  <c r="K201" i="65" a="1"/>
  <c r="K201" i="65" s="1"/>
  <c r="L201" i="65" s="1"/>
  <c r="J201" i="65" a="1"/>
  <c r="J201" i="65" s="1"/>
  <c r="F201" i="65" a="1"/>
  <c r="F201" i="65" s="1"/>
  <c r="D201" i="65" a="1"/>
  <c r="D201" i="65" s="1"/>
  <c r="E201" i="65" s="1"/>
  <c r="B201" i="65" a="1"/>
  <c r="B201" i="65" s="1"/>
  <c r="A201" i="65" a="1"/>
  <c r="A201" i="65" s="1"/>
  <c r="K200" i="65" a="1"/>
  <c r="K200" i="65" s="1"/>
  <c r="L200" i="65" s="1"/>
  <c r="J200" i="65" a="1"/>
  <c r="J200" i="65" s="1"/>
  <c r="F200" i="65" a="1"/>
  <c r="F200" i="65" s="1"/>
  <c r="D200" i="65" a="1"/>
  <c r="D200" i="65" s="1"/>
  <c r="E200" i="65" s="1"/>
  <c r="B200" i="65" a="1"/>
  <c r="B200" i="65" s="1"/>
  <c r="A200" i="65" a="1"/>
  <c r="A200" i="65" s="1"/>
  <c r="K199" i="65" a="1"/>
  <c r="K199" i="65" s="1"/>
  <c r="L199" i="65" s="1"/>
  <c r="J199" i="65" a="1"/>
  <c r="J199" i="65" s="1"/>
  <c r="F199" i="65" a="1"/>
  <c r="F199" i="65" s="1"/>
  <c r="D199" i="65" a="1"/>
  <c r="D199" i="65" s="1"/>
  <c r="E199" i="65" s="1"/>
  <c r="B199" i="65" a="1"/>
  <c r="B199" i="65" s="1"/>
  <c r="A199" i="65" a="1"/>
  <c r="A199" i="65" s="1"/>
  <c r="K198" i="65" a="1"/>
  <c r="K198" i="65" s="1"/>
  <c r="L198" i="65" s="1"/>
  <c r="J198" i="65" a="1"/>
  <c r="J198" i="65" s="1"/>
  <c r="F198" i="65" a="1"/>
  <c r="F198" i="65" s="1"/>
  <c r="D198" i="65" a="1"/>
  <c r="D198" i="65" s="1"/>
  <c r="E198" i="65" s="1"/>
  <c r="B198" i="65" a="1"/>
  <c r="B198" i="65" s="1"/>
  <c r="A198" i="65" a="1"/>
  <c r="A198" i="65" s="1"/>
  <c r="K197" i="65" a="1"/>
  <c r="K197" i="65" s="1"/>
  <c r="L197" i="65" s="1"/>
  <c r="J197" i="65" a="1"/>
  <c r="J197" i="65" s="1"/>
  <c r="F197" i="65" a="1"/>
  <c r="F197" i="65" s="1"/>
  <c r="D197" i="65" a="1"/>
  <c r="D197" i="65" s="1"/>
  <c r="E197" i="65" s="1"/>
  <c r="B197" i="65" a="1"/>
  <c r="B197" i="65" s="1"/>
  <c r="A197" i="65" a="1"/>
  <c r="A197" i="65" s="1"/>
  <c r="K196" i="65" a="1"/>
  <c r="K196" i="65" s="1"/>
  <c r="L196" i="65" s="1"/>
  <c r="J196" i="65" a="1"/>
  <c r="J196" i="65" s="1"/>
  <c r="F196" i="65" a="1"/>
  <c r="F196" i="65" s="1"/>
  <c r="D196" i="65" a="1"/>
  <c r="D196" i="65" s="1"/>
  <c r="E196" i="65" s="1"/>
  <c r="B196" i="65" a="1"/>
  <c r="B196" i="65" s="1"/>
  <c r="A196" i="65" a="1"/>
  <c r="A196" i="65" s="1"/>
  <c r="K195" i="65" a="1"/>
  <c r="K195" i="65" s="1"/>
  <c r="L195" i="65" s="1"/>
  <c r="J195" i="65" a="1"/>
  <c r="J195" i="65" s="1"/>
  <c r="F195" i="65" a="1"/>
  <c r="F195" i="65" s="1"/>
  <c r="D195" i="65" a="1"/>
  <c r="D195" i="65" s="1"/>
  <c r="E195" i="65" s="1"/>
  <c r="B195" i="65" a="1"/>
  <c r="B195" i="65" s="1"/>
  <c r="A195" i="65" a="1"/>
  <c r="A195" i="65" s="1"/>
  <c r="K194" i="65" a="1"/>
  <c r="K194" i="65" s="1"/>
  <c r="L194" i="65" s="1"/>
  <c r="J194" i="65" a="1"/>
  <c r="J194" i="65" s="1"/>
  <c r="F194" i="65" a="1"/>
  <c r="F194" i="65" s="1"/>
  <c r="D194" i="65" a="1"/>
  <c r="D194" i="65" s="1"/>
  <c r="E194" i="65" s="1"/>
  <c r="B194" i="65" a="1"/>
  <c r="B194" i="65" s="1"/>
  <c r="A194" i="65" a="1"/>
  <c r="A194" i="65" s="1"/>
  <c r="K193" i="65" a="1"/>
  <c r="K193" i="65" s="1"/>
  <c r="L193" i="65" s="1"/>
  <c r="J193" i="65" a="1"/>
  <c r="J193" i="65" s="1"/>
  <c r="F193" i="65" a="1"/>
  <c r="F193" i="65" s="1"/>
  <c r="D193" i="65" a="1"/>
  <c r="D193" i="65" s="1"/>
  <c r="E193" i="65" s="1"/>
  <c r="B193" i="65" a="1"/>
  <c r="B193" i="65" s="1"/>
  <c r="A193" i="65" a="1"/>
  <c r="A193" i="65" s="1"/>
  <c r="K192" i="65" a="1"/>
  <c r="K192" i="65" s="1"/>
  <c r="L192" i="65" s="1"/>
  <c r="J192" i="65" a="1"/>
  <c r="J192" i="65" s="1"/>
  <c r="F192" i="65" a="1"/>
  <c r="F192" i="65" s="1"/>
  <c r="D192" i="65" a="1"/>
  <c r="D192" i="65" s="1"/>
  <c r="E192" i="65" s="1"/>
  <c r="B192" i="65" a="1"/>
  <c r="B192" i="65" s="1"/>
  <c r="A192" i="65" a="1"/>
  <c r="A192" i="65" s="1"/>
  <c r="K191" i="65" a="1"/>
  <c r="K191" i="65" s="1"/>
  <c r="L191" i="65" s="1"/>
  <c r="J191" i="65" a="1"/>
  <c r="J191" i="65" s="1"/>
  <c r="F191" i="65" a="1"/>
  <c r="F191" i="65" s="1"/>
  <c r="D191" i="65" a="1"/>
  <c r="D191" i="65" s="1"/>
  <c r="E191" i="65" s="1"/>
  <c r="B191" i="65" a="1"/>
  <c r="B191" i="65" s="1"/>
  <c r="A191" i="65" a="1"/>
  <c r="A191" i="65" s="1"/>
  <c r="K190" i="65" a="1"/>
  <c r="K190" i="65" s="1"/>
  <c r="L190" i="65" s="1"/>
  <c r="J190" i="65" a="1"/>
  <c r="J190" i="65" s="1"/>
  <c r="F190" i="65" a="1"/>
  <c r="F190" i="65" s="1"/>
  <c r="D190" i="65" a="1"/>
  <c r="D190" i="65" s="1"/>
  <c r="E190" i="65" s="1"/>
  <c r="B190" i="65" a="1"/>
  <c r="B190" i="65" s="1"/>
  <c r="A190" i="65" a="1"/>
  <c r="A190" i="65" s="1"/>
  <c r="K189" i="65" a="1"/>
  <c r="K189" i="65" s="1"/>
  <c r="L189" i="65" s="1"/>
  <c r="J189" i="65" a="1"/>
  <c r="J189" i="65" s="1"/>
  <c r="F189" i="65" a="1"/>
  <c r="F189" i="65" s="1"/>
  <c r="D189" i="65" a="1"/>
  <c r="D189" i="65" s="1"/>
  <c r="E189" i="65" s="1"/>
  <c r="B189" i="65" a="1"/>
  <c r="B189" i="65" s="1"/>
  <c r="A189" i="65" a="1"/>
  <c r="A189" i="65" s="1"/>
  <c r="K188" i="65" a="1"/>
  <c r="K188" i="65" s="1"/>
  <c r="L188" i="65" s="1"/>
  <c r="J188" i="65" a="1"/>
  <c r="J188" i="65" s="1"/>
  <c r="F188" i="65" a="1"/>
  <c r="F188" i="65" s="1"/>
  <c r="D188" i="65" a="1"/>
  <c r="D188" i="65" s="1"/>
  <c r="E188" i="65" s="1"/>
  <c r="B188" i="65" a="1"/>
  <c r="B188" i="65" s="1"/>
  <c r="A188" i="65" a="1"/>
  <c r="A188" i="65" s="1"/>
  <c r="K187" i="65" a="1"/>
  <c r="K187" i="65" s="1"/>
  <c r="L187" i="65" s="1"/>
  <c r="J187" i="65" a="1"/>
  <c r="J187" i="65" s="1"/>
  <c r="F187" i="65" a="1"/>
  <c r="F187" i="65" s="1"/>
  <c r="D187" i="65" a="1"/>
  <c r="D187" i="65" s="1"/>
  <c r="E187" i="65" s="1"/>
  <c r="B187" i="65" a="1"/>
  <c r="B187" i="65" s="1"/>
  <c r="A187" i="65" a="1"/>
  <c r="A187" i="65" s="1"/>
  <c r="K186" i="65" a="1"/>
  <c r="K186" i="65" s="1"/>
  <c r="L186" i="65" s="1"/>
  <c r="J186" i="65" a="1"/>
  <c r="J186" i="65" s="1"/>
  <c r="F186" i="65" a="1"/>
  <c r="F186" i="65" s="1"/>
  <c r="D186" i="65" a="1"/>
  <c r="D186" i="65" s="1"/>
  <c r="E186" i="65" s="1"/>
  <c r="B186" i="65" a="1"/>
  <c r="B186" i="65" s="1"/>
  <c r="A186" i="65" a="1"/>
  <c r="A186" i="65" s="1"/>
  <c r="K185" i="65" a="1"/>
  <c r="K185" i="65" s="1"/>
  <c r="L185" i="65" s="1"/>
  <c r="J185" i="65" a="1"/>
  <c r="J185" i="65" s="1"/>
  <c r="F185" i="65" a="1"/>
  <c r="F185" i="65" s="1"/>
  <c r="D185" i="65" a="1"/>
  <c r="D185" i="65" s="1"/>
  <c r="E185" i="65" s="1"/>
  <c r="B185" i="65" a="1"/>
  <c r="B185" i="65" s="1"/>
  <c r="A185" i="65" a="1"/>
  <c r="A185" i="65" s="1"/>
  <c r="K184" i="65" a="1"/>
  <c r="K184" i="65" s="1"/>
  <c r="L184" i="65" s="1"/>
  <c r="J184" i="65" a="1"/>
  <c r="J184" i="65" s="1"/>
  <c r="F184" i="65" a="1"/>
  <c r="F184" i="65" s="1"/>
  <c r="D184" i="65" a="1"/>
  <c r="D184" i="65" s="1"/>
  <c r="E184" i="65" s="1"/>
  <c r="B184" i="65" a="1"/>
  <c r="B184" i="65" s="1"/>
  <c r="A184" i="65" a="1"/>
  <c r="A184" i="65" s="1"/>
  <c r="K183" i="65" a="1"/>
  <c r="K183" i="65" s="1"/>
  <c r="L183" i="65" s="1"/>
  <c r="J183" i="65" a="1"/>
  <c r="J183" i="65" s="1"/>
  <c r="F183" i="65" a="1"/>
  <c r="F183" i="65" s="1"/>
  <c r="D183" i="65" a="1"/>
  <c r="D183" i="65" s="1"/>
  <c r="E183" i="65" s="1"/>
  <c r="B183" i="65" a="1"/>
  <c r="B183" i="65" s="1"/>
  <c r="A183" i="65" a="1"/>
  <c r="A183" i="65" s="1"/>
  <c r="K182" i="65" a="1"/>
  <c r="K182" i="65" s="1"/>
  <c r="L182" i="65" s="1"/>
  <c r="J182" i="65" a="1"/>
  <c r="J182" i="65" s="1"/>
  <c r="F182" i="65" a="1"/>
  <c r="F182" i="65" s="1"/>
  <c r="D182" i="65" a="1"/>
  <c r="D182" i="65" s="1"/>
  <c r="E182" i="65" s="1"/>
  <c r="B182" i="65" a="1"/>
  <c r="B182" i="65" s="1"/>
  <c r="A182" i="65" a="1"/>
  <c r="A182" i="65" s="1"/>
  <c r="K181" i="65" a="1"/>
  <c r="K181" i="65" s="1"/>
  <c r="L181" i="65" s="1"/>
  <c r="J181" i="65" a="1"/>
  <c r="J181" i="65" s="1"/>
  <c r="F181" i="65" a="1"/>
  <c r="F181" i="65" s="1"/>
  <c r="D181" i="65" a="1"/>
  <c r="D181" i="65" s="1"/>
  <c r="E181" i="65" s="1"/>
  <c r="B181" i="65" a="1"/>
  <c r="B181" i="65" s="1"/>
  <c r="A181" i="65" a="1"/>
  <c r="A181" i="65" s="1"/>
  <c r="K180" i="65" a="1"/>
  <c r="K180" i="65" s="1"/>
  <c r="L180" i="65" s="1"/>
  <c r="J180" i="65" a="1"/>
  <c r="J180" i="65" s="1"/>
  <c r="F180" i="65" a="1"/>
  <c r="F180" i="65" s="1"/>
  <c r="D180" i="65" a="1"/>
  <c r="D180" i="65" s="1"/>
  <c r="E180" i="65" s="1"/>
  <c r="B180" i="65" a="1"/>
  <c r="B180" i="65" s="1"/>
  <c r="A180" i="65" a="1"/>
  <c r="A180" i="65" s="1"/>
  <c r="K179" i="65" a="1"/>
  <c r="K179" i="65" s="1"/>
  <c r="L179" i="65" s="1"/>
  <c r="J179" i="65" a="1"/>
  <c r="J179" i="65" s="1"/>
  <c r="F179" i="65" a="1"/>
  <c r="F179" i="65" s="1"/>
  <c r="D179" i="65" a="1"/>
  <c r="D179" i="65" s="1"/>
  <c r="E179" i="65" s="1"/>
  <c r="B179" i="65" a="1"/>
  <c r="B179" i="65" s="1"/>
  <c r="A179" i="65" a="1"/>
  <c r="A179" i="65" s="1"/>
  <c r="K178" i="65" a="1"/>
  <c r="K178" i="65" s="1"/>
  <c r="L178" i="65" s="1"/>
  <c r="J178" i="65" a="1"/>
  <c r="J178" i="65" s="1"/>
  <c r="F178" i="65" a="1"/>
  <c r="F178" i="65" s="1"/>
  <c r="D178" i="65" a="1"/>
  <c r="D178" i="65" s="1"/>
  <c r="E178" i="65" s="1"/>
  <c r="B178" i="65" a="1"/>
  <c r="B178" i="65" s="1"/>
  <c r="A178" i="65" a="1"/>
  <c r="A178" i="65" s="1"/>
  <c r="K177" i="65" a="1"/>
  <c r="K177" i="65" s="1"/>
  <c r="L177" i="65" s="1"/>
  <c r="J177" i="65" a="1"/>
  <c r="J177" i="65" s="1"/>
  <c r="F177" i="65" a="1"/>
  <c r="F177" i="65" s="1"/>
  <c r="D177" i="65" a="1"/>
  <c r="D177" i="65" s="1"/>
  <c r="E177" i="65" s="1"/>
  <c r="B177" i="65" a="1"/>
  <c r="B177" i="65" s="1"/>
  <c r="A177" i="65" a="1"/>
  <c r="A177" i="65" s="1"/>
  <c r="K176" i="65" a="1"/>
  <c r="K176" i="65" s="1"/>
  <c r="L176" i="65" s="1"/>
  <c r="J176" i="65" a="1"/>
  <c r="J176" i="65" s="1"/>
  <c r="F176" i="65" a="1"/>
  <c r="F176" i="65" s="1"/>
  <c r="D176" i="65" a="1"/>
  <c r="D176" i="65" s="1"/>
  <c r="E176" i="65" s="1"/>
  <c r="B176" i="65" a="1"/>
  <c r="B176" i="65" s="1"/>
  <c r="A176" i="65" a="1"/>
  <c r="A176" i="65" s="1"/>
  <c r="K175" i="65" a="1"/>
  <c r="K175" i="65" s="1"/>
  <c r="L175" i="65" s="1"/>
  <c r="J175" i="65" a="1"/>
  <c r="J175" i="65" s="1"/>
  <c r="F175" i="65" a="1"/>
  <c r="F175" i="65" s="1"/>
  <c r="D175" i="65" a="1"/>
  <c r="D175" i="65" s="1"/>
  <c r="E175" i="65" s="1"/>
  <c r="B175" i="65" a="1"/>
  <c r="B175" i="65" s="1"/>
  <c r="A175" i="65" a="1"/>
  <c r="A175" i="65" s="1"/>
  <c r="K174" i="65" a="1"/>
  <c r="K174" i="65" s="1"/>
  <c r="L174" i="65" s="1"/>
  <c r="J174" i="65" a="1"/>
  <c r="J174" i="65" s="1"/>
  <c r="F174" i="65" a="1"/>
  <c r="F174" i="65" s="1"/>
  <c r="D174" i="65" a="1"/>
  <c r="D174" i="65" s="1"/>
  <c r="E174" i="65" s="1"/>
  <c r="B174" i="65" a="1"/>
  <c r="B174" i="65" s="1"/>
  <c r="A174" i="65" a="1"/>
  <c r="A174" i="65" s="1"/>
  <c r="K173" i="65" a="1"/>
  <c r="K173" i="65" s="1"/>
  <c r="L173" i="65" s="1"/>
  <c r="J173" i="65" a="1"/>
  <c r="J173" i="65" s="1"/>
  <c r="F173" i="65" a="1"/>
  <c r="F173" i="65" s="1"/>
  <c r="D173" i="65" a="1"/>
  <c r="D173" i="65" s="1"/>
  <c r="E173" i="65" s="1"/>
  <c r="B173" i="65" a="1"/>
  <c r="B173" i="65" s="1"/>
  <c r="A173" i="65" a="1"/>
  <c r="A173" i="65" s="1"/>
  <c r="K172" i="65" a="1"/>
  <c r="K172" i="65" s="1"/>
  <c r="L172" i="65" s="1"/>
  <c r="J172" i="65" a="1"/>
  <c r="J172" i="65" s="1"/>
  <c r="F172" i="65" a="1"/>
  <c r="F172" i="65" s="1"/>
  <c r="D172" i="65" a="1"/>
  <c r="D172" i="65" s="1"/>
  <c r="E172" i="65" s="1"/>
  <c r="B172" i="65" a="1"/>
  <c r="B172" i="65" s="1"/>
  <c r="A172" i="65" a="1"/>
  <c r="A172" i="65" s="1"/>
  <c r="K171" i="65" a="1"/>
  <c r="K171" i="65" s="1"/>
  <c r="L171" i="65" s="1"/>
  <c r="J171" i="65" a="1"/>
  <c r="J171" i="65" s="1"/>
  <c r="F171" i="65" a="1"/>
  <c r="F171" i="65" s="1"/>
  <c r="D171" i="65" a="1"/>
  <c r="D171" i="65" s="1"/>
  <c r="E171" i="65" s="1"/>
  <c r="B171" i="65" a="1"/>
  <c r="B171" i="65" s="1"/>
  <c r="A171" i="65" a="1"/>
  <c r="A171" i="65" s="1"/>
  <c r="K170" i="65" a="1"/>
  <c r="K170" i="65" s="1"/>
  <c r="L170" i="65" s="1"/>
  <c r="J170" i="65" a="1"/>
  <c r="J170" i="65" s="1"/>
  <c r="F170" i="65" a="1"/>
  <c r="F170" i="65" s="1"/>
  <c r="D170" i="65" a="1"/>
  <c r="D170" i="65" s="1"/>
  <c r="E170" i="65" s="1"/>
  <c r="B170" i="65" a="1"/>
  <c r="B170" i="65" s="1"/>
  <c r="A170" i="65" a="1"/>
  <c r="A170" i="65" s="1"/>
  <c r="K169" i="65" a="1"/>
  <c r="K169" i="65" s="1"/>
  <c r="L169" i="65" s="1"/>
  <c r="J169" i="65" a="1"/>
  <c r="J169" i="65" s="1"/>
  <c r="F169" i="65" a="1"/>
  <c r="F169" i="65" s="1"/>
  <c r="D169" i="65" a="1"/>
  <c r="D169" i="65" s="1"/>
  <c r="E169" i="65" s="1"/>
  <c r="B169" i="65" a="1"/>
  <c r="B169" i="65" s="1"/>
  <c r="A169" i="65" a="1"/>
  <c r="A169" i="65" s="1"/>
  <c r="K168" i="65" a="1"/>
  <c r="K168" i="65" s="1"/>
  <c r="L168" i="65" s="1"/>
  <c r="J168" i="65" a="1"/>
  <c r="J168" i="65" s="1"/>
  <c r="F168" i="65" a="1"/>
  <c r="F168" i="65" s="1"/>
  <c r="D168" i="65" a="1"/>
  <c r="D168" i="65" s="1"/>
  <c r="E168" i="65" s="1"/>
  <c r="B168" i="65" a="1"/>
  <c r="B168" i="65" s="1"/>
  <c r="A168" i="65" a="1"/>
  <c r="A168" i="65" s="1"/>
  <c r="K167" i="65" a="1"/>
  <c r="K167" i="65" s="1"/>
  <c r="L167" i="65" s="1"/>
  <c r="J167" i="65" a="1"/>
  <c r="J167" i="65" s="1"/>
  <c r="F167" i="65" a="1"/>
  <c r="F167" i="65" s="1"/>
  <c r="D167" i="65" a="1"/>
  <c r="D167" i="65" s="1"/>
  <c r="E167" i="65" s="1"/>
  <c r="B167" i="65" a="1"/>
  <c r="B167" i="65" s="1"/>
  <c r="A167" i="65" a="1"/>
  <c r="A167" i="65" s="1"/>
  <c r="K166" i="65" a="1"/>
  <c r="K166" i="65" s="1"/>
  <c r="L166" i="65" s="1"/>
  <c r="J166" i="65" a="1"/>
  <c r="J166" i="65" s="1"/>
  <c r="F166" i="65" a="1"/>
  <c r="F166" i="65" s="1"/>
  <c r="D166" i="65" a="1"/>
  <c r="D166" i="65" s="1"/>
  <c r="E166" i="65" s="1"/>
  <c r="B166" i="65" a="1"/>
  <c r="B166" i="65" s="1"/>
  <c r="A166" i="65" a="1"/>
  <c r="A166" i="65" s="1"/>
  <c r="K165" i="65" a="1"/>
  <c r="K165" i="65" s="1"/>
  <c r="L165" i="65" s="1"/>
  <c r="J165" i="65" a="1"/>
  <c r="J165" i="65" s="1"/>
  <c r="F165" i="65" a="1"/>
  <c r="F165" i="65" s="1"/>
  <c r="D165" i="65" a="1"/>
  <c r="D165" i="65" s="1"/>
  <c r="E165" i="65" s="1"/>
  <c r="B165" i="65" a="1"/>
  <c r="B165" i="65" s="1"/>
  <c r="A165" i="65" a="1"/>
  <c r="A165" i="65" s="1"/>
  <c r="K164" i="65" a="1"/>
  <c r="K164" i="65" s="1"/>
  <c r="L164" i="65" s="1"/>
  <c r="J164" i="65" a="1"/>
  <c r="J164" i="65" s="1"/>
  <c r="F164" i="65" a="1"/>
  <c r="F164" i="65" s="1"/>
  <c r="D164" i="65" a="1"/>
  <c r="D164" i="65" s="1"/>
  <c r="E164" i="65" s="1"/>
  <c r="B164" i="65" a="1"/>
  <c r="B164" i="65" s="1"/>
  <c r="A164" i="65" a="1"/>
  <c r="A164" i="65" s="1"/>
  <c r="K163" i="65" a="1"/>
  <c r="K163" i="65" s="1"/>
  <c r="L163" i="65" s="1"/>
  <c r="J163" i="65" a="1"/>
  <c r="J163" i="65" s="1"/>
  <c r="F163" i="65" a="1"/>
  <c r="F163" i="65" s="1"/>
  <c r="D163" i="65" a="1"/>
  <c r="D163" i="65" s="1"/>
  <c r="E163" i="65" s="1"/>
  <c r="B163" i="65" a="1"/>
  <c r="B163" i="65" s="1"/>
  <c r="A163" i="65" a="1"/>
  <c r="A163" i="65" s="1"/>
  <c r="K162" i="65" a="1"/>
  <c r="K162" i="65" s="1"/>
  <c r="L162" i="65" s="1"/>
  <c r="J162" i="65" a="1"/>
  <c r="J162" i="65" s="1"/>
  <c r="F162" i="65" a="1"/>
  <c r="F162" i="65" s="1"/>
  <c r="D162" i="65" a="1"/>
  <c r="D162" i="65" s="1"/>
  <c r="E162" i="65" s="1"/>
  <c r="B162" i="65" a="1"/>
  <c r="B162" i="65" s="1"/>
  <c r="A162" i="65" a="1"/>
  <c r="A162" i="65" s="1"/>
  <c r="K161" i="65" a="1"/>
  <c r="K161" i="65" s="1"/>
  <c r="L161" i="65" s="1"/>
  <c r="J161" i="65" a="1"/>
  <c r="J161" i="65" s="1"/>
  <c r="F161" i="65" a="1"/>
  <c r="F161" i="65" s="1"/>
  <c r="D161" i="65" a="1"/>
  <c r="D161" i="65" s="1"/>
  <c r="E161" i="65" s="1"/>
  <c r="B161" i="65" a="1"/>
  <c r="B161" i="65" s="1"/>
  <c r="A161" i="65" a="1"/>
  <c r="A161" i="65" s="1"/>
  <c r="K160" i="65" a="1"/>
  <c r="K160" i="65" s="1"/>
  <c r="L160" i="65" s="1"/>
  <c r="J160" i="65" a="1"/>
  <c r="J160" i="65" s="1"/>
  <c r="F160" i="65" a="1"/>
  <c r="F160" i="65" s="1"/>
  <c r="D160" i="65" a="1"/>
  <c r="D160" i="65" s="1"/>
  <c r="E160" i="65" s="1"/>
  <c r="B160" i="65" a="1"/>
  <c r="B160" i="65" s="1"/>
  <c r="A160" i="65" a="1"/>
  <c r="A160" i="65" s="1"/>
  <c r="K159" i="65" a="1"/>
  <c r="K159" i="65" s="1"/>
  <c r="L159" i="65" s="1"/>
  <c r="J159" i="65" a="1"/>
  <c r="J159" i="65" s="1"/>
  <c r="F159" i="65" a="1"/>
  <c r="F159" i="65" s="1"/>
  <c r="D159" i="65" a="1"/>
  <c r="D159" i="65" s="1"/>
  <c r="E159" i="65" s="1"/>
  <c r="B159" i="65" a="1"/>
  <c r="B159" i="65" s="1"/>
  <c r="A159" i="65" a="1"/>
  <c r="A159" i="65" s="1"/>
  <c r="K158" i="65" a="1"/>
  <c r="K158" i="65" s="1"/>
  <c r="L158" i="65" s="1"/>
  <c r="J158" i="65" a="1"/>
  <c r="J158" i="65" s="1"/>
  <c r="F158" i="65" a="1"/>
  <c r="F158" i="65" s="1"/>
  <c r="D158" i="65" a="1"/>
  <c r="D158" i="65" s="1"/>
  <c r="E158" i="65" s="1"/>
  <c r="B158" i="65" a="1"/>
  <c r="B158" i="65" s="1"/>
  <c r="A158" i="65" a="1"/>
  <c r="A158" i="65" s="1"/>
  <c r="K157" i="65" a="1"/>
  <c r="K157" i="65" s="1"/>
  <c r="L157" i="65" s="1"/>
  <c r="J157" i="65" a="1"/>
  <c r="J157" i="65" s="1"/>
  <c r="F157" i="65" a="1"/>
  <c r="F157" i="65" s="1"/>
  <c r="D157" i="65" a="1"/>
  <c r="D157" i="65" s="1"/>
  <c r="E157" i="65" s="1"/>
  <c r="B157" i="65" a="1"/>
  <c r="B157" i="65" s="1"/>
  <c r="A157" i="65" a="1"/>
  <c r="A157" i="65" s="1"/>
  <c r="K156" i="65" a="1"/>
  <c r="K156" i="65" s="1"/>
  <c r="L156" i="65" s="1"/>
  <c r="J156" i="65" a="1"/>
  <c r="J156" i="65" s="1"/>
  <c r="F156" i="65" a="1"/>
  <c r="F156" i="65" s="1"/>
  <c r="D156" i="65" a="1"/>
  <c r="D156" i="65" s="1"/>
  <c r="E156" i="65" s="1"/>
  <c r="B156" i="65" a="1"/>
  <c r="B156" i="65" s="1"/>
  <c r="A156" i="65" a="1"/>
  <c r="A156" i="65" s="1"/>
  <c r="K155" i="65" a="1"/>
  <c r="K155" i="65" s="1"/>
  <c r="L155" i="65" s="1"/>
  <c r="J155" i="65" a="1"/>
  <c r="J155" i="65" s="1"/>
  <c r="F155" i="65" a="1"/>
  <c r="F155" i="65" s="1"/>
  <c r="D155" i="65" a="1"/>
  <c r="D155" i="65" s="1"/>
  <c r="E155" i="65" s="1"/>
  <c r="B155" i="65" a="1"/>
  <c r="B155" i="65" s="1"/>
  <c r="A155" i="65" a="1"/>
  <c r="A155" i="65" s="1"/>
  <c r="K154" i="65" a="1"/>
  <c r="K154" i="65" s="1"/>
  <c r="L154" i="65" s="1"/>
  <c r="J154" i="65" a="1"/>
  <c r="J154" i="65" s="1"/>
  <c r="F154" i="65" a="1"/>
  <c r="F154" i="65" s="1"/>
  <c r="D154" i="65" a="1"/>
  <c r="D154" i="65" s="1"/>
  <c r="E154" i="65" s="1"/>
  <c r="B154" i="65" a="1"/>
  <c r="B154" i="65" s="1"/>
  <c r="A154" i="65" a="1"/>
  <c r="A154" i="65" s="1"/>
  <c r="K153" i="65" a="1"/>
  <c r="K153" i="65" s="1"/>
  <c r="L153" i="65" s="1"/>
  <c r="J153" i="65" a="1"/>
  <c r="J153" i="65" s="1"/>
  <c r="F153" i="65" a="1"/>
  <c r="F153" i="65" s="1"/>
  <c r="D153" i="65" a="1"/>
  <c r="D153" i="65" s="1"/>
  <c r="E153" i="65" s="1"/>
  <c r="B153" i="65" a="1"/>
  <c r="B153" i="65" s="1"/>
  <c r="A153" i="65" a="1"/>
  <c r="A153" i="65" s="1"/>
  <c r="K152" i="65" a="1"/>
  <c r="K152" i="65" s="1"/>
  <c r="L152" i="65" s="1"/>
  <c r="J152" i="65" a="1"/>
  <c r="J152" i="65" s="1"/>
  <c r="F152" i="65" a="1"/>
  <c r="F152" i="65" s="1"/>
  <c r="D152" i="65" a="1"/>
  <c r="D152" i="65" s="1"/>
  <c r="E152" i="65" s="1"/>
  <c r="B152" i="65" a="1"/>
  <c r="B152" i="65" s="1"/>
  <c r="A152" i="65" a="1"/>
  <c r="A152" i="65" s="1"/>
  <c r="K151" i="65" a="1"/>
  <c r="K151" i="65" s="1"/>
  <c r="L151" i="65" s="1"/>
  <c r="J151" i="65" a="1"/>
  <c r="J151" i="65" s="1"/>
  <c r="F151" i="65" a="1"/>
  <c r="F151" i="65" s="1"/>
  <c r="D151" i="65" a="1"/>
  <c r="D151" i="65" s="1"/>
  <c r="E151" i="65" s="1"/>
  <c r="B151" i="65" a="1"/>
  <c r="B151" i="65" s="1"/>
  <c r="A151" i="65" a="1"/>
  <c r="A151" i="65" s="1"/>
  <c r="K150" i="65" a="1"/>
  <c r="K150" i="65" s="1"/>
  <c r="L150" i="65" s="1"/>
  <c r="J150" i="65" a="1"/>
  <c r="J150" i="65" s="1"/>
  <c r="F150" i="65" a="1"/>
  <c r="F150" i="65" s="1"/>
  <c r="D150" i="65" a="1"/>
  <c r="D150" i="65" s="1"/>
  <c r="E150" i="65" s="1"/>
  <c r="B150" i="65" a="1"/>
  <c r="B150" i="65" s="1"/>
  <c r="A150" i="65" a="1"/>
  <c r="A150" i="65" s="1"/>
  <c r="K149" i="65" a="1"/>
  <c r="K149" i="65" s="1"/>
  <c r="L149" i="65" s="1"/>
  <c r="J149" i="65" a="1"/>
  <c r="J149" i="65" s="1"/>
  <c r="F149" i="65" a="1"/>
  <c r="F149" i="65" s="1"/>
  <c r="D149" i="65" a="1"/>
  <c r="D149" i="65" s="1"/>
  <c r="E149" i="65" s="1"/>
  <c r="B149" i="65" a="1"/>
  <c r="B149" i="65" s="1"/>
  <c r="A149" i="65" a="1"/>
  <c r="A149" i="65" s="1"/>
  <c r="K148" i="65" a="1"/>
  <c r="K148" i="65" s="1"/>
  <c r="L148" i="65" s="1"/>
  <c r="J148" i="65" a="1"/>
  <c r="J148" i="65" s="1"/>
  <c r="F148" i="65" a="1"/>
  <c r="F148" i="65" s="1"/>
  <c r="D148" i="65" a="1"/>
  <c r="D148" i="65" s="1"/>
  <c r="E148" i="65" s="1"/>
  <c r="B148" i="65" a="1"/>
  <c r="B148" i="65" s="1"/>
  <c r="A148" i="65" a="1"/>
  <c r="A148" i="65" s="1"/>
  <c r="K147" i="65" a="1"/>
  <c r="K147" i="65" s="1"/>
  <c r="L147" i="65" s="1"/>
  <c r="J147" i="65" a="1"/>
  <c r="J147" i="65" s="1"/>
  <c r="F147" i="65" a="1"/>
  <c r="F147" i="65" s="1"/>
  <c r="D147" i="65" a="1"/>
  <c r="D147" i="65" s="1"/>
  <c r="E147" i="65" s="1"/>
  <c r="B147" i="65" a="1"/>
  <c r="B147" i="65" s="1"/>
  <c r="A147" i="65" a="1"/>
  <c r="A147" i="65" s="1"/>
  <c r="K146" i="65" a="1"/>
  <c r="K146" i="65" s="1"/>
  <c r="L146" i="65" s="1"/>
  <c r="J146" i="65" a="1"/>
  <c r="J146" i="65" s="1"/>
  <c r="F146" i="65" a="1"/>
  <c r="F146" i="65" s="1"/>
  <c r="D146" i="65" a="1"/>
  <c r="D146" i="65" s="1"/>
  <c r="E146" i="65" s="1"/>
  <c r="B146" i="65" a="1"/>
  <c r="B146" i="65" s="1"/>
  <c r="A146" i="65" a="1"/>
  <c r="A146" i="65" s="1"/>
  <c r="K145" i="65" a="1"/>
  <c r="K145" i="65" s="1"/>
  <c r="L145" i="65" s="1"/>
  <c r="J145" i="65" a="1"/>
  <c r="J145" i="65" s="1"/>
  <c r="F145" i="65" a="1"/>
  <c r="F145" i="65" s="1"/>
  <c r="D145" i="65" a="1"/>
  <c r="D145" i="65" s="1"/>
  <c r="E145" i="65" s="1"/>
  <c r="B145" i="65" a="1"/>
  <c r="B145" i="65" s="1"/>
  <c r="A145" i="65" a="1"/>
  <c r="A145" i="65" s="1"/>
  <c r="K144" i="65" a="1"/>
  <c r="K144" i="65" s="1"/>
  <c r="L144" i="65" s="1"/>
  <c r="J144" i="65" a="1"/>
  <c r="J144" i="65" s="1"/>
  <c r="F144" i="65" a="1"/>
  <c r="F144" i="65" s="1"/>
  <c r="D144" i="65" a="1"/>
  <c r="D144" i="65" s="1"/>
  <c r="E144" i="65" s="1"/>
  <c r="B144" i="65" a="1"/>
  <c r="B144" i="65" s="1"/>
  <c r="A144" i="65" a="1"/>
  <c r="A144" i="65" s="1"/>
  <c r="K143" i="65" a="1"/>
  <c r="K143" i="65" s="1"/>
  <c r="L143" i="65" s="1"/>
  <c r="J143" i="65" a="1"/>
  <c r="J143" i="65" s="1"/>
  <c r="F143" i="65" a="1"/>
  <c r="F143" i="65" s="1"/>
  <c r="D143" i="65" a="1"/>
  <c r="D143" i="65" s="1"/>
  <c r="E143" i="65" s="1"/>
  <c r="B143" i="65" a="1"/>
  <c r="B143" i="65" s="1"/>
  <c r="A143" i="65" a="1"/>
  <c r="A143" i="65" s="1"/>
  <c r="K142" i="65" a="1"/>
  <c r="K142" i="65" s="1"/>
  <c r="L142" i="65" s="1"/>
  <c r="J142" i="65" a="1"/>
  <c r="J142" i="65" s="1"/>
  <c r="F142" i="65" a="1"/>
  <c r="F142" i="65" s="1"/>
  <c r="D142" i="65" a="1"/>
  <c r="D142" i="65" s="1"/>
  <c r="E142" i="65" s="1"/>
  <c r="B142" i="65" a="1"/>
  <c r="B142" i="65" s="1"/>
  <c r="A142" i="65" a="1"/>
  <c r="A142" i="65" s="1"/>
  <c r="K141" i="65" a="1"/>
  <c r="K141" i="65" s="1"/>
  <c r="L141" i="65" s="1"/>
  <c r="J141" i="65" a="1"/>
  <c r="J141" i="65" s="1"/>
  <c r="F141" i="65" a="1"/>
  <c r="F141" i="65" s="1"/>
  <c r="D141" i="65" a="1"/>
  <c r="D141" i="65" s="1"/>
  <c r="E141" i="65" s="1"/>
  <c r="B141" i="65" a="1"/>
  <c r="B141" i="65" s="1"/>
  <c r="A141" i="65" a="1"/>
  <c r="A141" i="65" s="1"/>
  <c r="K140" i="65" a="1"/>
  <c r="K140" i="65" s="1"/>
  <c r="L140" i="65" s="1"/>
  <c r="J140" i="65" a="1"/>
  <c r="J140" i="65" s="1"/>
  <c r="F140" i="65" a="1"/>
  <c r="F140" i="65" s="1"/>
  <c r="D140" i="65" a="1"/>
  <c r="D140" i="65" s="1"/>
  <c r="E140" i="65" s="1"/>
  <c r="B140" i="65" a="1"/>
  <c r="B140" i="65" s="1"/>
  <c r="A140" i="65" a="1"/>
  <c r="A140" i="65" s="1"/>
  <c r="K139" i="65" a="1"/>
  <c r="K139" i="65" s="1"/>
  <c r="L139" i="65" s="1"/>
  <c r="J139" i="65" a="1"/>
  <c r="J139" i="65" s="1"/>
  <c r="F139" i="65" a="1"/>
  <c r="F139" i="65" s="1"/>
  <c r="D139" i="65" a="1"/>
  <c r="D139" i="65" s="1"/>
  <c r="E139" i="65" s="1"/>
  <c r="B139" i="65" a="1"/>
  <c r="B139" i="65" s="1"/>
  <c r="A139" i="65" a="1"/>
  <c r="A139" i="65" s="1"/>
  <c r="K138" i="65" a="1"/>
  <c r="K138" i="65" s="1"/>
  <c r="L138" i="65" s="1"/>
  <c r="J138" i="65" a="1"/>
  <c r="J138" i="65" s="1"/>
  <c r="F138" i="65" a="1"/>
  <c r="F138" i="65" s="1"/>
  <c r="D138" i="65" a="1"/>
  <c r="D138" i="65" s="1"/>
  <c r="E138" i="65" s="1"/>
  <c r="B138" i="65" a="1"/>
  <c r="B138" i="65" s="1"/>
  <c r="A138" i="65" a="1"/>
  <c r="A138" i="65" s="1"/>
  <c r="K137" i="65" a="1"/>
  <c r="K137" i="65" s="1"/>
  <c r="L137" i="65" s="1"/>
  <c r="J137" i="65" a="1"/>
  <c r="J137" i="65" s="1"/>
  <c r="F137" i="65" a="1"/>
  <c r="F137" i="65" s="1"/>
  <c r="D137" i="65" a="1"/>
  <c r="D137" i="65" s="1"/>
  <c r="E137" i="65" s="1"/>
  <c r="B137" i="65" a="1"/>
  <c r="B137" i="65" s="1"/>
  <c r="A137" i="65" a="1"/>
  <c r="A137" i="65" s="1"/>
  <c r="K136" i="65" a="1"/>
  <c r="K136" i="65" s="1"/>
  <c r="L136" i="65" s="1"/>
  <c r="J136" i="65" a="1"/>
  <c r="J136" i="65" s="1"/>
  <c r="F136" i="65" a="1"/>
  <c r="F136" i="65" s="1"/>
  <c r="D136" i="65" a="1"/>
  <c r="D136" i="65" s="1"/>
  <c r="E136" i="65" s="1"/>
  <c r="B136" i="65" a="1"/>
  <c r="B136" i="65" s="1"/>
  <c r="A136" i="65" a="1"/>
  <c r="A136" i="65" s="1"/>
  <c r="K135" i="65" a="1"/>
  <c r="K135" i="65" s="1"/>
  <c r="L135" i="65" s="1"/>
  <c r="J135" i="65" a="1"/>
  <c r="J135" i="65" s="1"/>
  <c r="F135" i="65" a="1"/>
  <c r="F135" i="65" s="1"/>
  <c r="D135" i="65" a="1"/>
  <c r="D135" i="65" s="1"/>
  <c r="E135" i="65" s="1"/>
  <c r="B135" i="65" a="1"/>
  <c r="B135" i="65" s="1"/>
  <c r="A135" i="65" a="1"/>
  <c r="A135" i="65" s="1"/>
  <c r="K134" i="65" a="1"/>
  <c r="K134" i="65" s="1"/>
  <c r="L134" i="65" s="1"/>
  <c r="J134" i="65" a="1"/>
  <c r="J134" i="65" s="1"/>
  <c r="F134" i="65" a="1"/>
  <c r="F134" i="65" s="1"/>
  <c r="D134" i="65" a="1"/>
  <c r="D134" i="65" s="1"/>
  <c r="E134" i="65" s="1"/>
  <c r="B134" i="65" a="1"/>
  <c r="B134" i="65" s="1"/>
  <c r="A134" i="65" a="1"/>
  <c r="A134" i="65" s="1"/>
  <c r="K133" i="65" a="1"/>
  <c r="K133" i="65" s="1"/>
  <c r="L133" i="65" s="1"/>
  <c r="J133" i="65" a="1"/>
  <c r="J133" i="65" s="1"/>
  <c r="F133" i="65" a="1"/>
  <c r="F133" i="65" s="1"/>
  <c r="D133" i="65" a="1"/>
  <c r="D133" i="65" s="1"/>
  <c r="E133" i="65" s="1"/>
  <c r="B133" i="65" a="1"/>
  <c r="B133" i="65" s="1"/>
  <c r="A133" i="65" a="1"/>
  <c r="A133" i="65" s="1"/>
  <c r="K132" i="65" a="1"/>
  <c r="K132" i="65" s="1"/>
  <c r="L132" i="65" s="1"/>
  <c r="J132" i="65" a="1"/>
  <c r="J132" i="65" s="1"/>
  <c r="F132" i="65" a="1"/>
  <c r="F132" i="65" s="1"/>
  <c r="D132" i="65" a="1"/>
  <c r="D132" i="65" s="1"/>
  <c r="E132" i="65" s="1"/>
  <c r="B132" i="65" a="1"/>
  <c r="B132" i="65" s="1"/>
  <c r="A132" i="65" a="1"/>
  <c r="A132" i="65" s="1"/>
  <c r="K131" i="65" a="1"/>
  <c r="K131" i="65" s="1"/>
  <c r="L131" i="65" s="1"/>
  <c r="J131" i="65" a="1"/>
  <c r="J131" i="65" s="1"/>
  <c r="F131" i="65" a="1"/>
  <c r="F131" i="65" s="1"/>
  <c r="D131" i="65" a="1"/>
  <c r="D131" i="65" s="1"/>
  <c r="E131" i="65" s="1"/>
  <c r="B131" i="65" a="1"/>
  <c r="B131" i="65" s="1"/>
  <c r="A131" i="65" a="1"/>
  <c r="A131" i="65" s="1"/>
  <c r="K130" i="65" a="1"/>
  <c r="K130" i="65" s="1"/>
  <c r="L130" i="65" s="1"/>
  <c r="J130" i="65" a="1"/>
  <c r="J130" i="65" s="1"/>
  <c r="F130" i="65" a="1"/>
  <c r="F130" i="65" s="1"/>
  <c r="D130" i="65" a="1"/>
  <c r="D130" i="65" s="1"/>
  <c r="E130" i="65" s="1"/>
  <c r="B130" i="65" a="1"/>
  <c r="B130" i="65" s="1"/>
  <c r="A130" i="65" a="1"/>
  <c r="A130" i="65" s="1"/>
  <c r="K129" i="65" a="1"/>
  <c r="K129" i="65" s="1"/>
  <c r="L129" i="65" s="1"/>
  <c r="J129" i="65" a="1"/>
  <c r="J129" i="65" s="1"/>
  <c r="F129" i="65" a="1"/>
  <c r="F129" i="65" s="1"/>
  <c r="D129" i="65" a="1"/>
  <c r="D129" i="65" s="1"/>
  <c r="E129" i="65" s="1"/>
  <c r="B129" i="65" a="1"/>
  <c r="B129" i="65" s="1"/>
  <c r="A129" i="65" a="1"/>
  <c r="A129" i="65" s="1"/>
  <c r="K128" i="65" a="1"/>
  <c r="K128" i="65" s="1"/>
  <c r="L128" i="65" s="1"/>
  <c r="J128" i="65" a="1"/>
  <c r="J128" i="65" s="1"/>
  <c r="F128" i="65" a="1"/>
  <c r="F128" i="65" s="1"/>
  <c r="D128" i="65" a="1"/>
  <c r="D128" i="65" s="1"/>
  <c r="E128" i="65" s="1"/>
  <c r="B128" i="65" a="1"/>
  <c r="B128" i="65" s="1"/>
  <c r="A128" i="65" a="1"/>
  <c r="A128" i="65" s="1"/>
  <c r="K127" i="65" a="1"/>
  <c r="K127" i="65" s="1"/>
  <c r="L127" i="65" s="1"/>
  <c r="J127" i="65" a="1"/>
  <c r="J127" i="65" s="1"/>
  <c r="F127" i="65" a="1"/>
  <c r="F127" i="65" s="1"/>
  <c r="D127" i="65" a="1"/>
  <c r="D127" i="65" s="1"/>
  <c r="E127" i="65" s="1"/>
  <c r="B127" i="65" a="1"/>
  <c r="B127" i="65" s="1"/>
  <c r="A127" i="65" a="1"/>
  <c r="A127" i="65" s="1"/>
  <c r="K126" i="65" a="1"/>
  <c r="K126" i="65" s="1"/>
  <c r="L126" i="65" s="1"/>
  <c r="J126" i="65" a="1"/>
  <c r="J126" i="65" s="1"/>
  <c r="F126" i="65" a="1"/>
  <c r="F126" i="65" s="1"/>
  <c r="D126" i="65" a="1"/>
  <c r="D126" i="65" s="1"/>
  <c r="E126" i="65" s="1"/>
  <c r="B126" i="65" a="1"/>
  <c r="B126" i="65" s="1"/>
  <c r="A126" i="65" a="1"/>
  <c r="A126" i="65" s="1"/>
  <c r="K125" i="65" a="1"/>
  <c r="K125" i="65" s="1"/>
  <c r="L125" i="65" s="1"/>
  <c r="J125" i="65" a="1"/>
  <c r="J125" i="65" s="1"/>
  <c r="F125" i="65" a="1"/>
  <c r="F125" i="65" s="1"/>
  <c r="D125" i="65" a="1"/>
  <c r="D125" i="65" s="1"/>
  <c r="E125" i="65" s="1"/>
  <c r="B125" i="65" a="1"/>
  <c r="B125" i="65" s="1"/>
  <c r="A125" i="65" a="1"/>
  <c r="A125" i="65" s="1"/>
  <c r="K124" i="65" a="1"/>
  <c r="K124" i="65" s="1"/>
  <c r="L124" i="65" s="1"/>
  <c r="J124" i="65" a="1"/>
  <c r="J124" i="65" s="1"/>
  <c r="F124" i="65" a="1"/>
  <c r="F124" i="65" s="1"/>
  <c r="D124" i="65" a="1"/>
  <c r="D124" i="65" s="1"/>
  <c r="E124" i="65" s="1"/>
  <c r="B124" i="65" a="1"/>
  <c r="B124" i="65" s="1"/>
  <c r="A124" i="65" a="1"/>
  <c r="A124" i="65" s="1"/>
  <c r="K123" i="65" a="1"/>
  <c r="K123" i="65" s="1"/>
  <c r="L123" i="65" s="1"/>
  <c r="J123" i="65" a="1"/>
  <c r="J123" i="65" s="1"/>
  <c r="F123" i="65" a="1"/>
  <c r="F123" i="65" s="1"/>
  <c r="D123" i="65" a="1"/>
  <c r="D123" i="65" s="1"/>
  <c r="E123" i="65" s="1"/>
  <c r="B123" i="65" a="1"/>
  <c r="B123" i="65" s="1"/>
  <c r="A123" i="65" a="1"/>
  <c r="A123" i="65" s="1"/>
  <c r="K122" i="65" a="1"/>
  <c r="K122" i="65" s="1"/>
  <c r="L122" i="65" s="1"/>
  <c r="J122" i="65" a="1"/>
  <c r="J122" i="65" s="1"/>
  <c r="F122" i="65" a="1"/>
  <c r="F122" i="65" s="1"/>
  <c r="D122" i="65" a="1"/>
  <c r="D122" i="65" s="1"/>
  <c r="E122" i="65" s="1"/>
  <c r="B122" i="65" a="1"/>
  <c r="B122" i="65" s="1"/>
  <c r="A122" i="65" a="1"/>
  <c r="A122" i="65" s="1"/>
  <c r="K121" i="65" a="1"/>
  <c r="K121" i="65" s="1"/>
  <c r="L121" i="65" s="1"/>
  <c r="J121" i="65" a="1"/>
  <c r="J121" i="65" s="1"/>
  <c r="F121" i="65" a="1"/>
  <c r="F121" i="65" s="1"/>
  <c r="D121" i="65" a="1"/>
  <c r="D121" i="65" s="1"/>
  <c r="E121" i="65" s="1"/>
  <c r="B121" i="65" a="1"/>
  <c r="B121" i="65" s="1"/>
  <c r="A121" i="65" a="1"/>
  <c r="A121" i="65" s="1"/>
  <c r="K120" i="65" a="1"/>
  <c r="K120" i="65" s="1"/>
  <c r="L120" i="65" s="1"/>
  <c r="J120" i="65" a="1"/>
  <c r="J120" i="65" s="1"/>
  <c r="F120" i="65" a="1"/>
  <c r="F120" i="65" s="1"/>
  <c r="D120" i="65" a="1"/>
  <c r="D120" i="65" s="1"/>
  <c r="E120" i="65" s="1"/>
  <c r="B120" i="65" a="1"/>
  <c r="B120" i="65" s="1"/>
  <c r="A120" i="65" a="1"/>
  <c r="A120" i="65" s="1"/>
  <c r="K119" i="65" a="1"/>
  <c r="K119" i="65" s="1"/>
  <c r="L119" i="65" s="1"/>
  <c r="J119" i="65" a="1"/>
  <c r="J119" i="65" s="1"/>
  <c r="F119" i="65" a="1"/>
  <c r="F119" i="65" s="1"/>
  <c r="D119" i="65" a="1"/>
  <c r="D119" i="65" s="1"/>
  <c r="E119" i="65" s="1"/>
  <c r="B119" i="65" a="1"/>
  <c r="B119" i="65" s="1"/>
  <c r="A119" i="65" a="1"/>
  <c r="A119" i="65" s="1"/>
  <c r="K118" i="65" a="1"/>
  <c r="K118" i="65" s="1"/>
  <c r="L118" i="65" s="1"/>
  <c r="J118" i="65" a="1"/>
  <c r="J118" i="65" s="1"/>
  <c r="F118" i="65" a="1"/>
  <c r="F118" i="65" s="1"/>
  <c r="D118" i="65" a="1"/>
  <c r="D118" i="65" s="1"/>
  <c r="E118" i="65" s="1"/>
  <c r="B118" i="65" a="1"/>
  <c r="B118" i="65" s="1"/>
  <c r="A118" i="65" a="1"/>
  <c r="A118" i="65" s="1"/>
  <c r="K117" i="65" a="1"/>
  <c r="K117" i="65" s="1"/>
  <c r="L117" i="65" s="1"/>
  <c r="J117" i="65" a="1"/>
  <c r="J117" i="65" s="1"/>
  <c r="F117" i="65" a="1"/>
  <c r="F117" i="65" s="1"/>
  <c r="D117" i="65" a="1"/>
  <c r="D117" i="65" s="1"/>
  <c r="E117" i="65" s="1"/>
  <c r="B117" i="65" a="1"/>
  <c r="B117" i="65" s="1"/>
  <c r="A117" i="65" a="1"/>
  <c r="A117" i="65" s="1"/>
  <c r="K116" i="65" a="1"/>
  <c r="K116" i="65" s="1"/>
  <c r="L116" i="65" s="1"/>
  <c r="J116" i="65" a="1"/>
  <c r="J116" i="65" s="1"/>
  <c r="F116" i="65" a="1"/>
  <c r="F116" i="65" s="1"/>
  <c r="D116" i="65" a="1"/>
  <c r="D116" i="65" s="1"/>
  <c r="E116" i="65" s="1"/>
  <c r="B116" i="65" a="1"/>
  <c r="B116" i="65" s="1"/>
  <c r="A116" i="65" a="1"/>
  <c r="A116" i="65" s="1"/>
  <c r="K115" i="65" a="1"/>
  <c r="K115" i="65" s="1"/>
  <c r="L115" i="65" s="1"/>
  <c r="J115" i="65" a="1"/>
  <c r="J115" i="65" s="1"/>
  <c r="F115" i="65" a="1"/>
  <c r="F115" i="65" s="1"/>
  <c r="D115" i="65" a="1"/>
  <c r="D115" i="65" s="1"/>
  <c r="E115" i="65" s="1"/>
  <c r="B115" i="65" a="1"/>
  <c r="B115" i="65" s="1"/>
  <c r="A115" i="65" a="1"/>
  <c r="A115" i="65" s="1"/>
  <c r="K114" i="65" a="1"/>
  <c r="K114" i="65" s="1"/>
  <c r="L114" i="65" s="1"/>
  <c r="J114" i="65" a="1"/>
  <c r="J114" i="65" s="1"/>
  <c r="F114" i="65" a="1"/>
  <c r="F114" i="65" s="1"/>
  <c r="D114" i="65" a="1"/>
  <c r="D114" i="65" s="1"/>
  <c r="E114" i="65" s="1"/>
  <c r="B114" i="65" a="1"/>
  <c r="B114" i="65" s="1"/>
  <c r="A114" i="65" a="1"/>
  <c r="A114" i="65" s="1"/>
  <c r="K113" i="65" a="1"/>
  <c r="K113" i="65" s="1"/>
  <c r="L113" i="65" s="1"/>
  <c r="J113" i="65" a="1"/>
  <c r="J113" i="65" s="1"/>
  <c r="F113" i="65" a="1"/>
  <c r="F113" i="65" s="1"/>
  <c r="D113" i="65" a="1"/>
  <c r="D113" i="65" s="1"/>
  <c r="E113" i="65" s="1"/>
  <c r="B113" i="65" a="1"/>
  <c r="B113" i="65" s="1"/>
  <c r="A113" i="65" a="1"/>
  <c r="A113" i="65" s="1"/>
  <c r="K112" i="65" a="1"/>
  <c r="K112" i="65" s="1"/>
  <c r="L112" i="65" s="1"/>
  <c r="J112" i="65" a="1"/>
  <c r="J112" i="65" s="1"/>
  <c r="F112" i="65" a="1"/>
  <c r="F112" i="65" s="1"/>
  <c r="D112" i="65" a="1"/>
  <c r="D112" i="65" s="1"/>
  <c r="E112" i="65" s="1"/>
  <c r="B112" i="65" a="1"/>
  <c r="B112" i="65" s="1"/>
  <c r="A112" i="65" a="1"/>
  <c r="A112" i="65" s="1"/>
  <c r="K111" i="65" a="1"/>
  <c r="K111" i="65" s="1"/>
  <c r="L111" i="65" s="1"/>
  <c r="J111" i="65" a="1"/>
  <c r="J111" i="65" s="1"/>
  <c r="F111" i="65" a="1"/>
  <c r="F111" i="65" s="1"/>
  <c r="D111" i="65" a="1"/>
  <c r="D111" i="65" s="1"/>
  <c r="E111" i="65" s="1"/>
  <c r="B111" i="65" a="1"/>
  <c r="B111" i="65" s="1"/>
  <c r="A111" i="65" a="1"/>
  <c r="A111" i="65" s="1"/>
  <c r="K110" i="65" a="1"/>
  <c r="K110" i="65" s="1"/>
  <c r="L110" i="65" s="1"/>
  <c r="J110" i="65" a="1"/>
  <c r="J110" i="65" s="1"/>
  <c r="F110" i="65" a="1"/>
  <c r="F110" i="65" s="1"/>
  <c r="D110" i="65" a="1"/>
  <c r="D110" i="65" s="1"/>
  <c r="E110" i="65" s="1"/>
  <c r="B110" i="65" a="1"/>
  <c r="B110" i="65" s="1"/>
  <c r="A110" i="65" a="1"/>
  <c r="A110" i="65" s="1"/>
  <c r="K109" i="65" a="1"/>
  <c r="K109" i="65" s="1"/>
  <c r="L109" i="65" s="1"/>
  <c r="J109" i="65" a="1"/>
  <c r="J109" i="65" s="1"/>
  <c r="F109" i="65" a="1"/>
  <c r="F109" i="65" s="1"/>
  <c r="D109" i="65" a="1"/>
  <c r="D109" i="65" s="1"/>
  <c r="E109" i="65" s="1"/>
  <c r="B109" i="65" a="1"/>
  <c r="B109" i="65" s="1"/>
  <c r="A109" i="65" a="1"/>
  <c r="A109" i="65" s="1"/>
  <c r="K108" i="65" a="1"/>
  <c r="K108" i="65" s="1"/>
  <c r="L108" i="65" s="1"/>
  <c r="J108" i="65" a="1"/>
  <c r="J108" i="65" s="1"/>
  <c r="F108" i="65" a="1"/>
  <c r="F108" i="65" s="1"/>
  <c r="D108" i="65" a="1"/>
  <c r="D108" i="65" s="1"/>
  <c r="E108" i="65" s="1"/>
  <c r="B108" i="65" a="1"/>
  <c r="B108" i="65" s="1"/>
  <c r="A108" i="65" a="1"/>
  <c r="A108" i="65" s="1"/>
  <c r="K107" i="65" a="1"/>
  <c r="K107" i="65" s="1"/>
  <c r="L107" i="65" s="1"/>
  <c r="J107" i="65" a="1"/>
  <c r="J107" i="65" s="1"/>
  <c r="F107" i="65" a="1"/>
  <c r="F107" i="65" s="1"/>
  <c r="D107" i="65" a="1"/>
  <c r="D107" i="65" s="1"/>
  <c r="E107" i="65" s="1"/>
  <c r="B107" i="65" a="1"/>
  <c r="B107" i="65" s="1"/>
  <c r="A107" i="65" a="1"/>
  <c r="A107" i="65" s="1"/>
  <c r="K106" i="65" a="1"/>
  <c r="K106" i="65" s="1"/>
  <c r="L106" i="65" s="1"/>
  <c r="J106" i="65" a="1"/>
  <c r="J106" i="65" s="1"/>
  <c r="F106" i="65" a="1"/>
  <c r="F106" i="65" s="1"/>
  <c r="D106" i="65" a="1"/>
  <c r="D106" i="65" s="1"/>
  <c r="E106" i="65" s="1"/>
  <c r="B106" i="65" a="1"/>
  <c r="B106" i="65" s="1"/>
  <c r="A106" i="65" a="1"/>
  <c r="A106" i="65" s="1"/>
  <c r="K105" i="65" a="1"/>
  <c r="K105" i="65" s="1"/>
  <c r="L105" i="65" s="1"/>
  <c r="J105" i="65" a="1"/>
  <c r="J105" i="65" s="1"/>
  <c r="F105" i="65" a="1"/>
  <c r="F105" i="65" s="1"/>
  <c r="D105" i="65" a="1"/>
  <c r="D105" i="65" s="1"/>
  <c r="E105" i="65" s="1"/>
  <c r="B105" i="65" a="1"/>
  <c r="B105" i="65" s="1"/>
  <c r="A105" i="65" a="1"/>
  <c r="A105" i="65" s="1"/>
  <c r="K104" i="65" a="1"/>
  <c r="K104" i="65" s="1"/>
  <c r="L104" i="65" s="1"/>
  <c r="J104" i="65" a="1"/>
  <c r="J104" i="65" s="1"/>
  <c r="F104" i="65" a="1"/>
  <c r="F104" i="65" s="1"/>
  <c r="D104" i="65" a="1"/>
  <c r="D104" i="65" s="1"/>
  <c r="E104" i="65" s="1"/>
  <c r="B104" i="65" a="1"/>
  <c r="B104" i="65" s="1"/>
  <c r="A104" i="65" a="1"/>
  <c r="A104" i="65" s="1"/>
  <c r="K103" i="65" a="1"/>
  <c r="K103" i="65" s="1"/>
  <c r="L103" i="65" s="1"/>
  <c r="J103" i="65" a="1"/>
  <c r="J103" i="65" s="1"/>
  <c r="F103" i="65" a="1"/>
  <c r="F103" i="65" s="1"/>
  <c r="D103" i="65" a="1"/>
  <c r="D103" i="65" s="1"/>
  <c r="E103" i="65" s="1"/>
  <c r="B103" i="65" a="1"/>
  <c r="B103" i="65" s="1"/>
  <c r="A103" i="65" a="1"/>
  <c r="A103" i="65" s="1"/>
  <c r="K102" i="65" a="1"/>
  <c r="K102" i="65" s="1"/>
  <c r="L102" i="65" s="1"/>
  <c r="J102" i="65" a="1"/>
  <c r="J102" i="65" s="1"/>
  <c r="F102" i="65" a="1"/>
  <c r="F102" i="65" s="1"/>
  <c r="D102" i="65" a="1"/>
  <c r="D102" i="65" s="1"/>
  <c r="E102" i="65" s="1"/>
  <c r="B102" i="65" a="1"/>
  <c r="B102" i="65" s="1"/>
  <c r="A102" i="65" a="1"/>
  <c r="A102" i="65" s="1"/>
  <c r="K101" i="65" a="1"/>
  <c r="K101" i="65" s="1"/>
  <c r="L101" i="65" s="1"/>
  <c r="J101" i="65" a="1"/>
  <c r="J101" i="65" s="1"/>
  <c r="F101" i="65" a="1"/>
  <c r="F101" i="65" s="1"/>
  <c r="D101" i="65" a="1"/>
  <c r="D101" i="65" s="1"/>
  <c r="E101" i="65" s="1"/>
  <c r="B101" i="65" a="1"/>
  <c r="B101" i="65" s="1"/>
  <c r="A101" i="65" a="1"/>
  <c r="A101" i="65" s="1"/>
  <c r="K100" i="65" a="1"/>
  <c r="K100" i="65" s="1"/>
  <c r="L100" i="65" s="1"/>
  <c r="J100" i="65" a="1"/>
  <c r="J100" i="65" s="1"/>
  <c r="F100" i="65" a="1"/>
  <c r="F100" i="65" s="1"/>
  <c r="D100" i="65" a="1"/>
  <c r="D100" i="65" s="1"/>
  <c r="E100" i="65" s="1"/>
  <c r="B100" i="65" a="1"/>
  <c r="B100" i="65" s="1"/>
  <c r="A100" i="65" a="1"/>
  <c r="A100" i="65" s="1"/>
  <c r="K99" i="65" a="1"/>
  <c r="K99" i="65" s="1"/>
  <c r="L99" i="65" s="1"/>
  <c r="J99" i="65" a="1"/>
  <c r="J99" i="65" s="1"/>
  <c r="F99" i="65" a="1"/>
  <c r="F99" i="65" s="1"/>
  <c r="D99" i="65" a="1"/>
  <c r="D99" i="65" s="1"/>
  <c r="E99" i="65" s="1"/>
  <c r="B99" i="65" a="1"/>
  <c r="B99" i="65" s="1"/>
  <c r="A99" i="65" a="1"/>
  <c r="A99" i="65" s="1"/>
  <c r="K98" i="65" a="1"/>
  <c r="K98" i="65" s="1"/>
  <c r="L98" i="65" s="1"/>
  <c r="J98" i="65" a="1"/>
  <c r="J98" i="65" s="1"/>
  <c r="F98" i="65" a="1"/>
  <c r="F98" i="65" s="1"/>
  <c r="D98" i="65" a="1"/>
  <c r="D98" i="65" s="1"/>
  <c r="E98" i="65" s="1"/>
  <c r="B98" i="65" a="1"/>
  <c r="B98" i="65" s="1"/>
  <c r="A98" i="65" a="1"/>
  <c r="A98" i="65" s="1"/>
  <c r="K97" i="65" a="1"/>
  <c r="K97" i="65" s="1"/>
  <c r="L97" i="65" s="1"/>
  <c r="J97" i="65" a="1"/>
  <c r="J97" i="65" s="1"/>
  <c r="F97" i="65" a="1"/>
  <c r="F97" i="65" s="1"/>
  <c r="D97" i="65" a="1"/>
  <c r="D97" i="65" s="1"/>
  <c r="E97" i="65" s="1"/>
  <c r="B97" i="65" a="1"/>
  <c r="B97" i="65" s="1"/>
  <c r="A97" i="65" a="1"/>
  <c r="A97" i="65" s="1"/>
  <c r="K96" i="65" a="1"/>
  <c r="K96" i="65" s="1"/>
  <c r="L96" i="65" s="1"/>
  <c r="J96" i="65" a="1"/>
  <c r="J96" i="65" s="1"/>
  <c r="F96" i="65" a="1"/>
  <c r="F96" i="65" s="1"/>
  <c r="D96" i="65" a="1"/>
  <c r="D96" i="65" s="1"/>
  <c r="E96" i="65" s="1"/>
  <c r="B96" i="65" a="1"/>
  <c r="B96" i="65" s="1"/>
  <c r="A96" i="65" a="1"/>
  <c r="A96" i="65" s="1"/>
  <c r="K95" i="65" a="1"/>
  <c r="K95" i="65" s="1"/>
  <c r="L95" i="65" s="1"/>
  <c r="J95" i="65" a="1"/>
  <c r="J95" i="65" s="1"/>
  <c r="F95" i="65" a="1"/>
  <c r="F95" i="65" s="1"/>
  <c r="D95" i="65" a="1"/>
  <c r="D95" i="65" s="1"/>
  <c r="E95" i="65" s="1"/>
  <c r="B95" i="65" a="1"/>
  <c r="B95" i="65" s="1"/>
  <c r="A95" i="65" a="1"/>
  <c r="A95" i="65" s="1"/>
  <c r="K94" i="65" a="1"/>
  <c r="K94" i="65" s="1"/>
  <c r="L94" i="65" s="1"/>
  <c r="J94" i="65" a="1"/>
  <c r="J94" i="65" s="1"/>
  <c r="F94" i="65" a="1"/>
  <c r="F94" i="65" s="1"/>
  <c r="D94" i="65" a="1"/>
  <c r="D94" i="65" s="1"/>
  <c r="E94" i="65" s="1"/>
  <c r="B94" i="65" a="1"/>
  <c r="B94" i="65" s="1"/>
  <c r="A94" i="65" a="1"/>
  <c r="A94" i="65" s="1"/>
  <c r="K93" i="65" a="1"/>
  <c r="K93" i="65" s="1"/>
  <c r="L93" i="65" s="1"/>
  <c r="J93" i="65" a="1"/>
  <c r="J93" i="65" s="1"/>
  <c r="F93" i="65" a="1"/>
  <c r="F93" i="65" s="1"/>
  <c r="D93" i="65" a="1"/>
  <c r="D93" i="65" s="1"/>
  <c r="E93" i="65" s="1"/>
  <c r="B93" i="65" a="1"/>
  <c r="B93" i="65" s="1"/>
  <c r="A93" i="65" a="1"/>
  <c r="A93" i="65" s="1"/>
  <c r="K92" i="65" a="1"/>
  <c r="K92" i="65" s="1"/>
  <c r="L92" i="65" s="1"/>
  <c r="J92" i="65" a="1"/>
  <c r="J92" i="65" s="1"/>
  <c r="F92" i="65" a="1"/>
  <c r="F92" i="65" s="1"/>
  <c r="D92" i="65" a="1"/>
  <c r="D92" i="65" s="1"/>
  <c r="E92" i="65" s="1"/>
  <c r="B92" i="65" a="1"/>
  <c r="B92" i="65" s="1"/>
  <c r="A92" i="65" a="1"/>
  <c r="A92" i="65" s="1"/>
  <c r="K91" i="65" a="1"/>
  <c r="K91" i="65" s="1"/>
  <c r="L91" i="65" s="1"/>
  <c r="J91" i="65" a="1"/>
  <c r="J91" i="65" s="1"/>
  <c r="F91" i="65" a="1"/>
  <c r="F91" i="65" s="1"/>
  <c r="D91" i="65" a="1"/>
  <c r="D91" i="65" s="1"/>
  <c r="E91" i="65" s="1"/>
  <c r="B91" i="65" a="1"/>
  <c r="B91" i="65" s="1"/>
  <c r="A91" i="65" a="1"/>
  <c r="A91" i="65" s="1"/>
  <c r="K90" i="65" a="1"/>
  <c r="K90" i="65" s="1"/>
  <c r="L90" i="65" s="1"/>
  <c r="J90" i="65" a="1"/>
  <c r="J90" i="65" s="1"/>
  <c r="F90" i="65" a="1"/>
  <c r="F90" i="65" s="1"/>
  <c r="D90" i="65" a="1"/>
  <c r="D90" i="65" s="1"/>
  <c r="E90" i="65" s="1"/>
  <c r="B90" i="65" a="1"/>
  <c r="B90" i="65" s="1"/>
  <c r="A90" i="65" a="1"/>
  <c r="A90" i="65" s="1"/>
  <c r="K89" i="65" a="1"/>
  <c r="K89" i="65" s="1"/>
  <c r="L89" i="65" s="1"/>
  <c r="J89" i="65" a="1"/>
  <c r="J89" i="65" s="1"/>
  <c r="F89" i="65" a="1"/>
  <c r="F89" i="65" s="1"/>
  <c r="D89" i="65" a="1"/>
  <c r="D89" i="65" s="1"/>
  <c r="E89" i="65" s="1"/>
  <c r="B89" i="65" a="1"/>
  <c r="B89" i="65" s="1"/>
  <c r="A89" i="65" a="1"/>
  <c r="A89" i="65" s="1"/>
  <c r="K88" i="65" a="1"/>
  <c r="K88" i="65" s="1"/>
  <c r="L88" i="65" s="1"/>
  <c r="J88" i="65" a="1"/>
  <c r="J88" i="65" s="1"/>
  <c r="F88" i="65" a="1"/>
  <c r="F88" i="65" s="1"/>
  <c r="D88" i="65" a="1"/>
  <c r="D88" i="65" s="1"/>
  <c r="E88" i="65" s="1"/>
  <c r="B88" i="65" a="1"/>
  <c r="B88" i="65" s="1"/>
  <c r="A88" i="65" a="1"/>
  <c r="A88" i="65" s="1"/>
  <c r="K87" i="65" a="1"/>
  <c r="K87" i="65" s="1"/>
  <c r="L87" i="65" s="1"/>
  <c r="J87" i="65" a="1"/>
  <c r="J87" i="65" s="1"/>
  <c r="F87" i="65" a="1"/>
  <c r="F87" i="65" s="1"/>
  <c r="D87" i="65" a="1"/>
  <c r="D87" i="65" s="1"/>
  <c r="E87" i="65" s="1"/>
  <c r="B87" i="65" a="1"/>
  <c r="B87" i="65" s="1"/>
  <c r="A87" i="65" a="1"/>
  <c r="A87" i="65" s="1"/>
  <c r="K86" i="65" a="1"/>
  <c r="K86" i="65" s="1"/>
  <c r="L86" i="65" s="1"/>
  <c r="J86" i="65" a="1"/>
  <c r="J86" i="65" s="1"/>
  <c r="F86" i="65" a="1"/>
  <c r="F86" i="65" s="1"/>
  <c r="D86" i="65" a="1"/>
  <c r="D86" i="65" s="1"/>
  <c r="E86" i="65" s="1"/>
  <c r="B86" i="65" a="1"/>
  <c r="B86" i="65" s="1"/>
  <c r="A86" i="65" a="1"/>
  <c r="A86" i="65" s="1"/>
  <c r="K85" i="65" a="1"/>
  <c r="K85" i="65" s="1"/>
  <c r="L85" i="65" s="1"/>
  <c r="J85" i="65" a="1"/>
  <c r="J85" i="65" s="1"/>
  <c r="F85" i="65" a="1"/>
  <c r="F85" i="65" s="1"/>
  <c r="D85" i="65" a="1"/>
  <c r="D85" i="65" s="1"/>
  <c r="E85" i="65" s="1"/>
  <c r="B85" i="65" a="1"/>
  <c r="B85" i="65" s="1"/>
  <c r="A85" i="65" a="1"/>
  <c r="A85" i="65" s="1"/>
  <c r="K84" i="65" a="1"/>
  <c r="K84" i="65" s="1"/>
  <c r="L84" i="65" s="1"/>
  <c r="J84" i="65" a="1"/>
  <c r="J84" i="65" s="1"/>
  <c r="F84" i="65" a="1"/>
  <c r="F84" i="65" s="1"/>
  <c r="D84" i="65" a="1"/>
  <c r="D84" i="65" s="1"/>
  <c r="E84" i="65" s="1"/>
  <c r="B84" i="65" a="1"/>
  <c r="B84" i="65" s="1"/>
  <c r="A84" i="65" a="1"/>
  <c r="A84" i="65" s="1"/>
  <c r="K83" i="65" a="1"/>
  <c r="K83" i="65" s="1"/>
  <c r="L83" i="65" s="1"/>
  <c r="J83" i="65" a="1"/>
  <c r="J83" i="65" s="1"/>
  <c r="F83" i="65" a="1"/>
  <c r="F83" i="65" s="1"/>
  <c r="D83" i="65" a="1"/>
  <c r="D83" i="65" s="1"/>
  <c r="E83" i="65" s="1"/>
  <c r="B83" i="65" a="1"/>
  <c r="B83" i="65" s="1"/>
  <c r="A83" i="65" a="1"/>
  <c r="A83" i="65" s="1"/>
  <c r="K82" i="65" a="1"/>
  <c r="K82" i="65" s="1"/>
  <c r="L82" i="65" s="1"/>
  <c r="J82" i="65" a="1"/>
  <c r="J82" i="65" s="1"/>
  <c r="F82" i="65" a="1"/>
  <c r="F82" i="65" s="1"/>
  <c r="D82" i="65" a="1"/>
  <c r="D82" i="65" s="1"/>
  <c r="E82" i="65" s="1"/>
  <c r="B82" i="65" a="1"/>
  <c r="B82" i="65" s="1"/>
  <c r="A82" i="65" a="1"/>
  <c r="A82" i="65" s="1"/>
  <c r="K81" i="65" a="1"/>
  <c r="K81" i="65" s="1"/>
  <c r="L81" i="65" s="1"/>
  <c r="J81" i="65" a="1"/>
  <c r="J81" i="65" s="1"/>
  <c r="F81" i="65" a="1"/>
  <c r="F81" i="65" s="1"/>
  <c r="D81" i="65" a="1"/>
  <c r="D81" i="65" s="1"/>
  <c r="E81" i="65" s="1"/>
  <c r="B81" i="65" a="1"/>
  <c r="B81" i="65" s="1"/>
  <c r="A81" i="65" a="1"/>
  <c r="A81" i="65" s="1"/>
  <c r="K80" i="65" a="1"/>
  <c r="K80" i="65" s="1"/>
  <c r="L80" i="65" s="1"/>
  <c r="J80" i="65" a="1"/>
  <c r="J80" i="65" s="1"/>
  <c r="F80" i="65" a="1"/>
  <c r="F80" i="65" s="1"/>
  <c r="D80" i="65" a="1"/>
  <c r="D80" i="65" s="1"/>
  <c r="E80" i="65" s="1"/>
  <c r="B80" i="65" a="1"/>
  <c r="B80" i="65" s="1"/>
  <c r="A80" i="65" a="1"/>
  <c r="A80" i="65" s="1"/>
  <c r="K79" i="65" a="1"/>
  <c r="K79" i="65" s="1"/>
  <c r="L79" i="65" s="1"/>
  <c r="J79" i="65" a="1"/>
  <c r="J79" i="65" s="1"/>
  <c r="F79" i="65" a="1"/>
  <c r="F79" i="65" s="1"/>
  <c r="D79" i="65" a="1"/>
  <c r="D79" i="65" s="1"/>
  <c r="E79" i="65" s="1"/>
  <c r="B79" i="65" a="1"/>
  <c r="B79" i="65" s="1"/>
  <c r="A79" i="65" a="1"/>
  <c r="A79" i="65" s="1"/>
  <c r="K78" i="65" a="1"/>
  <c r="K78" i="65" s="1"/>
  <c r="L78" i="65" s="1"/>
  <c r="J78" i="65" a="1"/>
  <c r="J78" i="65" s="1"/>
  <c r="F78" i="65" a="1"/>
  <c r="F78" i="65" s="1"/>
  <c r="D78" i="65" a="1"/>
  <c r="D78" i="65" s="1"/>
  <c r="E78" i="65" s="1"/>
  <c r="B78" i="65" a="1"/>
  <c r="B78" i="65" s="1"/>
  <c r="A78" i="65" a="1"/>
  <c r="A78" i="65" s="1"/>
  <c r="K77" i="65" a="1"/>
  <c r="K77" i="65" s="1"/>
  <c r="L77" i="65" s="1"/>
  <c r="J77" i="65" a="1"/>
  <c r="J77" i="65" s="1"/>
  <c r="F77" i="65" a="1"/>
  <c r="F77" i="65" s="1"/>
  <c r="D77" i="65" a="1"/>
  <c r="D77" i="65" s="1"/>
  <c r="E77" i="65" s="1"/>
  <c r="B77" i="65" a="1"/>
  <c r="B77" i="65" s="1"/>
  <c r="A77" i="65" a="1"/>
  <c r="A77" i="65" s="1"/>
  <c r="K76" i="65" a="1"/>
  <c r="K76" i="65" s="1"/>
  <c r="L76" i="65" s="1"/>
  <c r="J76" i="65" a="1"/>
  <c r="J76" i="65" s="1"/>
  <c r="F76" i="65" a="1"/>
  <c r="F76" i="65" s="1"/>
  <c r="D76" i="65" a="1"/>
  <c r="D76" i="65" s="1"/>
  <c r="E76" i="65" s="1"/>
  <c r="B76" i="65" a="1"/>
  <c r="B76" i="65" s="1"/>
  <c r="A76" i="65" a="1"/>
  <c r="A76" i="65" s="1"/>
  <c r="K75" i="65" a="1"/>
  <c r="K75" i="65" s="1"/>
  <c r="L75" i="65" s="1"/>
  <c r="J75" i="65" a="1"/>
  <c r="J75" i="65" s="1"/>
  <c r="F75" i="65" a="1"/>
  <c r="F75" i="65" s="1"/>
  <c r="D75" i="65" a="1"/>
  <c r="D75" i="65" s="1"/>
  <c r="E75" i="65" s="1"/>
  <c r="B75" i="65" a="1"/>
  <c r="B75" i="65" s="1"/>
  <c r="A75" i="65" a="1"/>
  <c r="A75" i="65" s="1"/>
  <c r="K74" i="65" a="1"/>
  <c r="K74" i="65" s="1"/>
  <c r="L74" i="65" s="1"/>
  <c r="J74" i="65" a="1"/>
  <c r="J74" i="65" s="1"/>
  <c r="F74" i="65" a="1"/>
  <c r="F74" i="65" s="1"/>
  <c r="D74" i="65" a="1"/>
  <c r="D74" i="65" s="1"/>
  <c r="E74" i="65" s="1"/>
  <c r="B74" i="65" a="1"/>
  <c r="B74" i="65" s="1"/>
  <c r="A74" i="65" a="1"/>
  <c r="A74" i="65" s="1"/>
  <c r="K73" i="65" a="1"/>
  <c r="K73" i="65" s="1"/>
  <c r="L73" i="65" s="1"/>
  <c r="J73" i="65" a="1"/>
  <c r="J73" i="65" s="1"/>
  <c r="F73" i="65" a="1"/>
  <c r="F73" i="65" s="1"/>
  <c r="D73" i="65" a="1"/>
  <c r="D73" i="65" s="1"/>
  <c r="E73" i="65" s="1"/>
  <c r="B73" i="65" a="1"/>
  <c r="B73" i="65" s="1"/>
  <c r="A73" i="65" a="1"/>
  <c r="A73" i="65" s="1"/>
  <c r="K72" i="65" a="1"/>
  <c r="K72" i="65" s="1"/>
  <c r="J72" i="65" a="1"/>
  <c r="J72" i="65" s="1"/>
  <c r="F72" i="65" a="1"/>
  <c r="F72" i="65" s="1"/>
  <c r="D72" i="65" a="1"/>
  <c r="D72" i="65" s="1"/>
  <c r="E72" i="65" s="1"/>
  <c r="B72" i="65" a="1"/>
  <c r="B72" i="65" s="1"/>
  <c r="A72" i="65" a="1"/>
  <c r="A72" i="65" s="1"/>
  <c r="K71" i="65" a="1"/>
  <c r="K71" i="65" s="1"/>
  <c r="L71" i="65" s="1"/>
  <c r="J71" i="65" a="1"/>
  <c r="J71" i="65" s="1"/>
  <c r="F71" i="65" a="1"/>
  <c r="F71" i="65" s="1"/>
  <c r="D71" i="65" a="1"/>
  <c r="D71" i="65" s="1"/>
  <c r="E71" i="65" s="1"/>
  <c r="B71" i="65" a="1"/>
  <c r="B71" i="65" s="1"/>
  <c r="A71" i="65" a="1"/>
  <c r="A71" i="65" s="1"/>
  <c r="K70" i="65" a="1"/>
  <c r="K70" i="65" s="1"/>
  <c r="L70" i="65" s="1"/>
  <c r="J70" i="65" a="1"/>
  <c r="J70" i="65" s="1"/>
  <c r="F70" i="65" a="1"/>
  <c r="F70" i="65" s="1"/>
  <c r="D70" i="65" a="1"/>
  <c r="D70" i="65" s="1"/>
  <c r="E70" i="65" s="1"/>
  <c r="B70" i="65" a="1"/>
  <c r="B70" i="65" s="1"/>
  <c r="A70" i="65" a="1"/>
  <c r="A70" i="65" s="1"/>
  <c r="K69" i="65" a="1"/>
  <c r="K69" i="65" s="1"/>
  <c r="L69" i="65" s="1"/>
  <c r="J69" i="65" a="1"/>
  <c r="J69" i="65" s="1"/>
  <c r="F69" i="65" a="1"/>
  <c r="F69" i="65" s="1"/>
  <c r="D69" i="65" a="1"/>
  <c r="D69" i="65" s="1"/>
  <c r="E69" i="65" s="1"/>
  <c r="B69" i="65" a="1"/>
  <c r="B69" i="65" s="1"/>
  <c r="A69" i="65" a="1"/>
  <c r="A69" i="65" s="1"/>
  <c r="K68" i="65" a="1"/>
  <c r="K68" i="65" s="1"/>
  <c r="J68" i="65" a="1"/>
  <c r="J68" i="65" s="1"/>
  <c r="F68" i="65" a="1"/>
  <c r="F68" i="65" s="1"/>
  <c r="D68" i="65" a="1"/>
  <c r="D68" i="65" s="1"/>
  <c r="E68" i="65" s="1"/>
  <c r="B68" i="65" a="1"/>
  <c r="B68" i="65" s="1"/>
  <c r="A68" i="65" a="1"/>
  <c r="A68" i="65" s="1"/>
  <c r="K67" i="65" a="1"/>
  <c r="K67" i="65" s="1"/>
  <c r="L67" i="65" s="1"/>
  <c r="J67" i="65" a="1"/>
  <c r="J67" i="65" s="1"/>
  <c r="F67" i="65" a="1"/>
  <c r="F67" i="65" s="1"/>
  <c r="D67" i="65" a="1"/>
  <c r="D67" i="65" s="1"/>
  <c r="E67" i="65" s="1"/>
  <c r="B67" i="65" a="1"/>
  <c r="B67" i="65" s="1"/>
  <c r="A67" i="65" a="1"/>
  <c r="A67" i="65" s="1"/>
  <c r="K66" i="65" a="1"/>
  <c r="K66" i="65" s="1"/>
  <c r="L66" i="65" s="1"/>
  <c r="J66" i="65" a="1"/>
  <c r="J66" i="65" s="1"/>
  <c r="F66" i="65" a="1"/>
  <c r="F66" i="65" s="1"/>
  <c r="D66" i="65" a="1"/>
  <c r="D66" i="65" s="1"/>
  <c r="E66" i="65" s="1"/>
  <c r="B66" i="65" a="1"/>
  <c r="B66" i="65" s="1"/>
  <c r="A66" i="65" a="1"/>
  <c r="A66" i="65" s="1"/>
  <c r="K65" i="65" a="1"/>
  <c r="K65" i="65" s="1"/>
  <c r="L65" i="65" s="1"/>
  <c r="J65" i="65" a="1"/>
  <c r="J65" i="65" s="1"/>
  <c r="F65" i="65" a="1"/>
  <c r="F65" i="65" s="1"/>
  <c r="D65" i="65" a="1"/>
  <c r="D65" i="65" s="1"/>
  <c r="E65" i="65" s="1"/>
  <c r="B65" i="65" a="1"/>
  <c r="B65" i="65" s="1"/>
  <c r="A65" i="65" a="1"/>
  <c r="A65" i="65" s="1"/>
  <c r="K64" i="65" a="1"/>
  <c r="K64" i="65" s="1"/>
  <c r="J64" i="65" a="1"/>
  <c r="J64" i="65" s="1"/>
  <c r="F64" i="65" a="1"/>
  <c r="F64" i="65" s="1"/>
  <c r="D64" i="65" a="1"/>
  <c r="D64" i="65" s="1"/>
  <c r="E64" i="65" s="1"/>
  <c r="B64" i="65" a="1"/>
  <c r="B64" i="65" s="1"/>
  <c r="A64" i="65" a="1"/>
  <c r="A64" i="65" s="1"/>
  <c r="K63" i="65" a="1"/>
  <c r="K63" i="65" s="1"/>
  <c r="L63" i="65" s="1"/>
  <c r="J63" i="65" a="1"/>
  <c r="J63" i="65" s="1"/>
  <c r="F63" i="65" a="1"/>
  <c r="F63" i="65" s="1"/>
  <c r="D63" i="65" a="1"/>
  <c r="D63" i="65" s="1"/>
  <c r="E63" i="65" s="1"/>
  <c r="B63" i="65" a="1"/>
  <c r="B63" i="65" s="1"/>
  <c r="A63" i="65" a="1"/>
  <c r="A63" i="65" s="1"/>
  <c r="K62" i="65" a="1"/>
  <c r="K62" i="65" s="1"/>
  <c r="L62" i="65" s="1"/>
  <c r="J62" i="65" a="1"/>
  <c r="J62" i="65" s="1"/>
  <c r="F62" i="65" a="1"/>
  <c r="F62" i="65" s="1"/>
  <c r="D62" i="65" a="1"/>
  <c r="D62" i="65" s="1"/>
  <c r="E62" i="65" s="1"/>
  <c r="B62" i="65" a="1"/>
  <c r="B62" i="65" s="1"/>
  <c r="A62" i="65" a="1"/>
  <c r="A62" i="65" s="1"/>
  <c r="K61" i="65" a="1"/>
  <c r="K61" i="65" s="1"/>
  <c r="L61" i="65" s="1"/>
  <c r="J61" i="65" a="1"/>
  <c r="J61" i="65" s="1"/>
  <c r="F61" i="65" a="1"/>
  <c r="F61" i="65" s="1"/>
  <c r="D61" i="65" a="1"/>
  <c r="D61" i="65" s="1"/>
  <c r="E61" i="65" s="1"/>
  <c r="B61" i="65" a="1"/>
  <c r="B61" i="65" s="1"/>
  <c r="A61" i="65" a="1"/>
  <c r="A61" i="65" s="1"/>
  <c r="K60" i="65" a="1"/>
  <c r="K60" i="65" s="1"/>
  <c r="J60" i="65" a="1"/>
  <c r="J60" i="65" s="1"/>
  <c r="F60" i="65" a="1"/>
  <c r="F60" i="65" s="1"/>
  <c r="D60" i="65" a="1"/>
  <c r="D60" i="65" s="1"/>
  <c r="E60" i="65" s="1"/>
  <c r="B60" i="65" a="1"/>
  <c r="B60" i="65" s="1"/>
  <c r="A60" i="65" a="1"/>
  <c r="A60" i="65" s="1"/>
  <c r="K59" i="65" a="1"/>
  <c r="K59" i="65" s="1"/>
  <c r="L59" i="65" s="1"/>
  <c r="J59" i="65" a="1"/>
  <c r="J59" i="65" s="1"/>
  <c r="F59" i="65" a="1"/>
  <c r="F59" i="65" s="1"/>
  <c r="D59" i="65" a="1"/>
  <c r="D59" i="65" s="1"/>
  <c r="E59" i="65" s="1"/>
  <c r="B59" i="65" a="1"/>
  <c r="B59" i="65" s="1"/>
  <c r="A59" i="65" a="1"/>
  <c r="A59" i="65" s="1"/>
  <c r="K58" i="65" a="1"/>
  <c r="K58" i="65" s="1"/>
  <c r="L58" i="65" s="1"/>
  <c r="J58" i="65" a="1"/>
  <c r="J58" i="65" s="1"/>
  <c r="F58" i="65" a="1"/>
  <c r="F58" i="65" s="1"/>
  <c r="D58" i="65" a="1"/>
  <c r="D58" i="65" s="1"/>
  <c r="E58" i="65" s="1"/>
  <c r="B58" i="65" a="1"/>
  <c r="B58" i="65" s="1"/>
  <c r="A58" i="65" a="1"/>
  <c r="A58" i="65" s="1"/>
  <c r="K57" i="65" a="1"/>
  <c r="K57" i="65" s="1"/>
  <c r="L57" i="65" s="1"/>
  <c r="J57" i="65" a="1"/>
  <c r="J57" i="65" s="1"/>
  <c r="F57" i="65" a="1"/>
  <c r="F57" i="65" s="1"/>
  <c r="D57" i="65" a="1"/>
  <c r="D57" i="65" s="1"/>
  <c r="E57" i="65" s="1"/>
  <c r="B57" i="65" a="1"/>
  <c r="B57" i="65" s="1"/>
  <c r="A57" i="65" a="1"/>
  <c r="A57" i="65" s="1"/>
  <c r="K56" i="65" a="1"/>
  <c r="K56" i="65" s="1"/>
  <c r="J56" i="65" a="1"/>
  <c r="J56" i="65" s="1"/>
  <c r="F56" i="65" a="1"/>
  <c r="F56" i="65" s="1"/>
  <c r="D56" i="65" a="1"/>
  <c r="D56" i="65" s="1"/>
  <c r="E56" i="65" s="1"/>
  <c r="B56" i="65" a="1"/>
  <c r="B56" i="65" s="1"/>
  <c r="A56" i="65" a="1"/>
  <c r="A56" i="65" s="1"/>
  <c r="K55" i="65" a="1"/>
  <c r="K55" i="65" s="1"/>
  <c r="L55" i="65" s="1"/>
  <c r="J55" i="65" a="1"/>
  <c r="J55" i="65" s="1"/>
  <c r="F55" i="65" a="1"/>
  <c r="F55" i="65" s="1"/>
  <c r="D55" i="65" a="1"/>
  <c r="D55" i="65" s="1"/>
  <c r="E55" i="65" s="1"/>
  <c r="B55" i="65" a="1"/>
  <c r="B55" i="65" s="1"/>
  <c r="A55" i="65" a="1"/>
  <c r="A55" i="65" s="1"/>
  <c r="K54" i="65" a="1"/>
  <c r="K54" i="65" s="1"/>
  <c r="L54" i="65" s="1"/>
  <c r="J54" i="65" a="1"/>
  <c r="J54" i="65" s="1"/>
  <c r="F54" i="65" a="1"/>
  <c r="F54" i="65" s="1"/>
  <c r="D54" i="65" a="1"/>
  <c r="D54" i="65" s="1"/>
  <c r="E54" i="65" s="1"/>
  <c r="B54" i="65" a="1"/>
  <c r="B54" i="65" s="1"/>
  <c r="A54" i="65" a="1"/>
  <c r="A54" i="65" s="1"/>
  <c r="K53" i="65" a="1"/>
  <c r="K53" i="65" s="1"/>
  <c r="L53" i="65" s="1"/>
  <c r="J53" i="65" a="1"/>
  <c r="J53" i="65" s="1"/>
  <c r="F53" i="65" a="1"/>
  <c r="F53" i="65" s="1"/>
  <c r="D53" i="65" a="1"/>
  <c r="D53" i="65" s="1"/>
  <c r="E53" i="65" s="1"/>
  <c r="B53" i="65" a="1"/>
  <c r="B53" i="65" s="1"/>
  <c r="A53" i="65" a="1"/>
  <c r="A53" i="65" s="1"/>
  <c r="K52" i="65" a="1"/>
  <c r="K52" i="65" s="1"/>
  <c r="J52" i="65" a="1"/>
  <c r="J52" i="65" s="1"/>
  <c r="F52" i="65" a="1"/>
  <c r="F52" i="65" s="1"/>
  <c r="D52" i="65" a="1"/>
  <c r="D52" i="65" s="1"/>
  <c r="E52" i="65" s="1"/>
  <c r="B52" i="65" a="1"/>
  <c r="B52" i="65" s="1"/>
  <c r="A52" i="65" a="1"/>
  <c r="A52" i="65" s="1"/>
  <c r="K51" i="65" a="1"/>
  <c r="K51" i="65" s="1"/>
  <c r="L51" i="65" s="1"/>
  <c r="J51" i="65" a="1"/>
  <c r="J51" i="65" s="1"/>
  <c r="F51" i="65" a="1"/>
  <c r="F51" i="65" s="1"/>
  <c r="D51" i="65" a="1"/>
  <c r="D51" i="65" s="1"/>
  <c r="E51" i="65" s="1"/>
  <c r="B51" i="65" a="1"/>
  <c r="B51" i="65" s="1"/>
  <c r="A51" i="65" a="1"/>
  <c r="A51" i="65" s="1"/>
  <c r="K50" i="65" a="1"/>
  <c r="K50" i="65" s="1"/>
  <c r="L50" i="65" s="1"/>
  <c r="J50" i="65" a="1"/>
  <c r="J50" i="65" s="1"/>
  <c r="F50" i="65" a="1"/>
  <c r="F50" i="65" s="1"/>
  <c r="D50" i="65" a="1"/>
  <c r="D50" i="65" s="1"/>
  <c r="E50" i="65" s="1"/>
  <c r="B50" i="65" a="1"/>
  <c r="B50" i="65" s="1"/>
  <c r="A50" i="65" a="1"/>
  <c r="A50" i="65" s="1"/>
  <c r="K49" i="65" a="1"/>
  <c r="K49" i="65" s="1"/>
  <c r="L49" i="65" s="1"/>
  <c r="J49" i="65" a="1"/>
  <c r="J49" i="65" s="1"/>
  <c r="F49" i="65" a="1"/>
  <c r="F49" i="65" s="1"/>
  <c r="D49" i="65" a="1"/>
  <c r="D49" i="65" s="1"/>
  <c r="E49" i="65" s="1"/>
  <c r="B49" i="65" a="1"/>
  <c r="B49" i="65" s="1"/>
  <c r="A49" i="65" a="1"/>
  <c r="A49" i="65" s="1"/>
  <c r="K48" i="65" a="1"/>
  <c r="K48" i="65" s="1"/>
  <c r="J48" i="65" a="1"/>
  <c r="J48" i="65" s="1"/>
  <c r="F48" i="65" a="1"/>
  <c r="F48" i="65" s="1"/>
  <c r="D48" i="65" a="1"/>
  <c r="D48" i="65" s="1"/>
  <c r="E48" i="65" s="1"/>
  <c r="B48" i="65" a="1"/>
  <c r="B48" i="65" s="1"/>
  <c r="A48" i="65" a="1"/>
  <c r="A48" i="65" s="1"/>
  <c r="K47" i="65" a="1"/>
  <c r="K47" i="65" s="1"/>
  <c r="L47" i="65" s="1"/>
  <c r="J47" i="65" a="1"/>
  <c r="J47" i="65" s="1"/>
  <c r="F47" i="65" a="1"/>
  <c r="F47" i="65" s="1"/>
  <c r="D47" i="65" a="1"/>
  <c r="D47" i="65" s="1"/>
  <c r="E47" i="65" s="1"/>
  <c r="B47" i="65" a="1"/>
  <c r="B47" i="65" s="1"/>
  <c r="A47" i="65" a="1"/>
  <c r="A47" i="65" s="1"/>
  <c r="K46" i="65" a="1"/>
  <c r="K46" i="65" s="1"/>
  <c r="L46" i="65" s="1"/>
  <c r="J46" i="65" a="1"/>
  <c r="J46" i="65" s="1"/>
  <c r="F46" i="65" a="1"/>
  <c r="F46" i="65" s="1"/>
  <c r="D46" i="65" a="1"/>
  <c r="D46" i="65" s="1"/>
  <c r="E46" i="65" s="1"/>
  <c r="B46" i="65" a="1"/>
  <c r="B46" i="65" s="1"/>
  <c r="A46" i="65" a="1"/>
  <c r="A46" i="65" s="1"/>
  <c r="K45" i="65" a="1"/>
  <c r="K45" i="65" s="1"/>
  <c r="L45" i="65" s="1"/>
  <c r="J45" i="65" a="1"/>
  <c r="J45" i="65" s="1"/>
  <c r="F45" i="65" a="1"/>
  <c r="F45" i="65" s="1"/>
  <c r="D45" i="65" a="1"/>
  <c r="D45" i="65" s="1"/>
  <c r="E45" i="65" s="1"/>
  <c r="B45" i="65" a="1"/>
  <c r="B45" i="65" s="1"/>
  <c r="A45" i="65" a="1"/>
  <c r="A45" i="65" s="1"/>
  <c r="K44" i="65" a="1"/>
  <c r="K44" i="65" s="1"/>
  <c r="J44" i="65" a="1"/>
  <c r="J44" i="65" s="1"/>
  <c r="F44" i="65" a="1"/>
  <c r="F44" i="65" s="1"/>
  <c r="D44" i="65" a="1"/>
  <c r="D44" i="65" s="1"/>
  <c r="E44" i="65" s="1"/>
  <c r="B44" i="65" a="1"/>
  <c r="B44" i="65" s="1"/>
  <c r="A44" i="65" a="1"/>
  <c r="A44" i="65" s="1"/>
  <c r="K43" i="65" a="1"/>
  <c r="K43" i="65" s="1"/>
  <c r="L43" i="65" s="1"/>
  <c r="J43" i="65" a="1"/>
  <c r="J43" i="65" s="1"/>
  <c r="F43" i="65" a="1"/>
  <c r="F43" i="65" s="1"/>
  <c r="D43" i="65" a="1"/>
  <c r="D43" i="65" s="1"/>
  <c r="E43" i="65" s="1"/>
  <c r="B43" i="65" a="1"/>
  <c r="B43" i="65" s="1"/>
  <c r="A43" i="65" a="1"/>
  <c r="A43" i="65" s="1"/>
  <c r="K42" i="65" a="1"/>
  <c r="K42" i="65" s="1"/>
  <c r="L42" i="65" s="1"/>
  <c r="J42" i="65" a="1"/>
  <c r="J42" i="65" s="1"/>
  <c r="F42" i="65" a="1"/>
  <c r="F42" i="65" s="1"/>
  <c r="D42" i="65" a="1"/>
  <c r="D42" i="65" s="1"/>
  <c r="E42" i="65" s="1"/>
  <c r="B42" i="65" a="1"/>
  <c r="B42" i="65" s="1"/>
  <c r="A42" i="65" a="1"/>
  <c r="A42" i="65" s="1"/>
  <c r="K41" i="65" a="1"/>
  <c r="K41" i="65" s="1"/>
  <c r="L41" i="65" s="1"/>
  <c r="J41" i="65" a="1"/>
  <c r="J41" i="65" s="1"/>
  <c r="F41" i="65" a="1"/>
  <c r="F41" i="65" s="1"/>
  <c r="D41" i="65" a="1"/>
  <c r="D41" i="65" s="1"/>
  <c r="E41" i="65" s="1"/>
  <c r="B41" i="65" a="1"/>
  <c r="B41" i="65" s="1"/>
  <c r="A41" i="65" a="1"/>
  <c r="A41" i="65" s="1"/>
  <c r="K40" i="65" a="1"/>
  <c r="K40" i="65" s="1"/>
  <c r="J40" i="65" a="1"/>
  <c r="J40" i="65" s="1"/>
  <c r="F40" i="65" a="1"/>
  <c r="F40" i="65" s="1"/>
  <c r="D40" i="65" a="1"/>
  <c r="D40" i="65" s="1"/>
  <c r="E40" i="65" s="1"/>
  <c r="B40" i="65" a="1"/>
  <c r="B40" i="65" s="1"/>
  <c r="A40" i="65" a="1"/>
  <c r="A40" i="65" s="1"/>
  <c r="K39" i="65" a="1"/>
  <c r="K39" i="65" s="1"/>
  <c r="L39" i="65" s="1"/>
  <c r="J39" i="65" a="1"/>
  <c r="J39" i="65" s="1"/>
  <c r="F39" i="65" a="1"/>
  <c r="F39" i="65" s="1"/>
  <c r="D39" i="65" a="1"/>
  <c r="D39" i="65" s="1"/>
  <c r="E39" i="65" s="1"/>
  <c r="B39" i="65" a="1"/>
  <c r="B39" i="65" s="1"/>
  <c r="A39" i="65" a="1"/>
  <c r="A39" i="65" s="1"/>
  <c r="K38" i="65" a="1"/>
  <c r="K38" i="65" s="1"/>
  <c r="L38" i="65" s="1"/>
  <c r="J38" i="65" a="1"/>
  <c r="J38" i="65" s="1"/>
  <c r="F38" i="65" a="1"/>
  <c r="F38" i="65" s="1"/>
  <c r="D38" i="65" a="1"/>
  <c r="D38" i="65" s="1"/>
  <c r="E38" i="65" s="1"/>
  <c r="B38" i="65" a="1"/>
  <c r="B38" i="65" s="1"/>
  <c r="A38" i="65" a="1"/>
  <c r="A38" i="65" s="1"/>
  <c r="K37" i="65" a="1"/>
  <c r="K37" i="65" s="1"/>
  <c r="L37" i="65" s="1"/>
  <c r="J37" i="65" a="1"/>
  <c r="J37" i="65" s="1"/>
  <c r="F37" i="65" a="1"/>
  <c r="F37" i="65" s="1"/>
  <c r="D37" i="65" a="1"/>
  <c r="D37" i="65" s="1"/>
  <c r="E37" i="65" s="1"/>
  <c r="B37" i="65" a="1"/>
  <c r="B37" i="65" s="1"/>
  <c r="A37" i="65" a="1"/>
  <c r="A37" i="65" s="1"/>
  <c r="K36" i="65" a="1"/>
  <c r="K36" i="65" s="1"/>
  <c r="J36" i="65" a="1"/>
  <c r="J36" i="65" s="1"/>
  <c r="F36" i="65" a="1"/>
  <c r="F36" i="65" s="1"/>
  <c r="D36" i="65" a="1"/>
  <c r="D36" i="65" s="1"/>
  <c r="E36" i="65" s="1"/>
  <c r="B36" i="65" a="1"/>
  <c r="B36" i="65" s="1"/>
  <c r="A36" i="65" a="1"/>
  <c r="A36" i="65" s="1"/>
  <c r="K35" i="65" a="1"/>
  <c r="K35" i="65" s="1"/>
  <c r="L35" i="65" s="1"/>
  <c r="J35" i="65" a="1"/>
  <c r="J35" i="65" s="1"/>
  <c r="F35" i="65" a="1"/>
  <c r="F35" i="65" s="1"/>
  <c r="D35" i="65" a="1"/>
  <c r="D35" i="65" s="1"/>
  <c r="E35" i="65" s="1"/>
  <c r="B35" i="65" a="1"/>
  <c r="B35" i="65" s="1"/>
  <c r="A35" i="65" a="1"/>
  <c r="A35" i="65" s="1"/>
  <c r="K34" i="65" a="1"/>
  <c r="K34" i="65" s="1"/>
  <c r="L34" i="65" s="1"/>
  <c r="J34" i="65" a="1"/>
  <c r="J34" i="65" s="1"/>
  <c r="F34" i="65" a="1"/>
  <c r="F34" i="65" s="1"/>
  <c r="D34" i="65" a="1"/>
  <c r="D34" i="65" s="1"/>
  <c r="E34" i="65" s="1"/>
  <c r="B34" i="65" a="1"/>
  <c r="B34" i="65" s="1"/>
  <c r="A34" i="65" a="1"/>
  <c r="A34" i="65" s="1"/>
  <c r="K33" i="65" a="1"/>
  <c r="K33" i="65" s="1"/>
  <c r="L33" i="65" s="1"/>
  <c r="J33" i="65" a="1"/>
  <c r="J33" i="65" s="1"/>
  <c r="F33" i="65" a="1"/>
  <c r="F33" i="65" s="1"/>
  <c r="D33" i="65" a="1"/>
  <c r="D33" i="65" s="1"/>
  <c r="E33" i="65" s="1"/>
  <c r="B33" i="65" a="1"/>
  <c r="B33" i="65" s="1"/>
  <c r="A33" i="65" a="1"/>
  <c r="A33" i="65" s="1"/>
  <c r="K32" i="65" a="1"/>
  <c r="K32" i="65" s="1"/>
  <c r="L32" i="65" s="1"/>
  <c r="J32" i="65" a="1"/>
  <c r="J32" i="65" s="1"/>
  <c r="F32" i="65" a="1"/>
  <c r="F32" i="65" s="1"/>
  <c r="D32" i="65" a="1"/>
  <c r="D32" i="65" s="1"/>
  <c r="E32" i="65" s="1"/>
  <c r="B32" i="65" a="1"/>
  <c r="B32" i="65" s="1"/>
  <c r="A32" i="65" a="1"/>
  <c r="A32" i="65" s="1"/>
  <c r="K31" i="65" a="1"/>
  <c r="K31" i="65" s="1"/>
  <c r="L31" i="65" s="1"/>
  <c r="J31" i="65" a="1"/>
  <c r="J31" i="65" s="1"/>
  <c r="F31" i="65" a="1"/>
  <c r="F31" i="65" s="1"/>
  <c r="D31" i="65" a="1"/>
  <c r="D31" i="65" s="1"/>
  <c r="E31" i="65" s="1"/>
  <c r="B31" i="65" a="1"/>
  <c r="B31" i="65" s="1"/>
  <c r="A31" i="65" a="1"/>
  <c r="A31" i="65" s="1"/>
  <c r="K30" i="65" a="1"/>
  <c r="K30" i="65" s="1"/>
  <c r="L30" i="65" s="1"/>
  <c r="J30" i="65" a="1"/>
  <c r="J30" i="65" s="1"/>
  <c r="F30" i="65" a="1"/>
  <c r="F30" i="65" s="1"/>
  <c r="D30" i="65" a="1"/>
  <c r="D30" i="65" s="1"/>
  <c r="E30" i="65" s="1"/>
  <c r="B30" i="65" a="1"/>
  <c r="B30" i="65" s="1"/>
  <c r="A30" i="65" a="1"/>
  <c r="A30" i="65" s="1"/>
  <c r="K29" i="65" a="1"/>
  <c r="K29" i="65" s="1"/>
  <c r="L29" i="65" s="1"/>
  <c r="J29" i="65" a="1"/>
  <c r="J29" i="65" s="1"/>
  <c r="F29" i="65" a="1"/>
  <c r="F29" i="65" s="1"/>
  <c r="D29" i="65" a="1"/>
  <c r="D29" i="65" s="1"/>
  <c r="E29" i="65" s="1"/>
  <c r="B29" i="65" a="1"/>
  <c r="B29" i="65" s="1"/>
  <c r="A29" i="65" a="1"/>
  <c r="A29" i="65" s="1"/>
  <c r="K28" i="65" a="1"/>
  <c r="K28" i="65" s="1"/>
  <c r="L28" i="65" s="1"/>
  <c r="J28" i="65" a="1"/>
  <c r="J28" i="65" s="1"/>
  <c r="F28" i="65" a="1"/>
  <c r="F28" i="65" s="1"/>
  <c r="D28" i="65" a="1"/>
  <c r="D28" i="65" s="1"/>
  <c r="E28" i="65" s="1"/>
  <c r="B28" i="65" a="1"/>
  <c r="B28" i="65" s="1"/>
  <c r="A28" i="65" a="1"/>
  <c r="A28" i="65" s="1"/>
  <c r="K27" i="65" a="1"/>
  <c r="K27" i="65" s="1"/>
  <c r="L27" i="65" s="1"/>
  <c r="J27" i="65" a="1"/>
  <c r="J27" i="65" s="1"/>
  <c r="F27" i="65" a="1"/>
  <c r="F27" i="65" s="1"/>
  <c r="D27" i="65" a="1"/>
  <c r="D27" i="65" s="1"/>
  <c r="E27" i="65" s="1"/>
  <c r="B27" i="65" a="1"/>
  <c r="B27" i="65" s="1"/>
  <c r="A27" i="65" a="1"/>
  <c r="A27" i="65" s="1"/>
  <c r="K26" i="65" a="1"/>
  <c r="K26" i="65" s="1"/>
  <c r="L26" i="65" s="1"/>
  <c r="J26" i="65" a="1"/>
  <c r="J26" i="65" s="1"/>
  <c r="F26" i="65" a="1"/>
  <c r="F26" i="65" s="1"/>
  <c r="D26" i="65" a="1"/>
  <c r="D26" i="65" s="1"/>
  <c r="E26" i="65" s="1"/>
  <c r="B26" i="65" a="1"/>
  <c r="B26" i="65" s="1"/>
  <c r="A26" i="65" a="1"/>
  <c r="A26" i="65" s="1"/>
  <c r="K25" i="65" a="1"/>
  <c r="K25" i="65" s="1"/>
  <c r="L25" i="65" s="1"/>
  <c r="J25" i="65" a="1"/>
  <c r="J25" i="65" s="1"/>
  <c r="F25" i="65" a="1"/>
  <c r="F25" i="65" s="1"/>
  <c r="D25" i="65" a="1"/>
  <c r="D25" i="65" s="1"/>
  <c r="E25" i="65" s="1"/>
  <c r="B25" i="65" a="1"/>
  <c r="B25" i="65" s="1"/>
  <c r="A25" i="65" a="1"/>
  <c r="A25" i="65" s="1"/>
  <c r="K24" i="65" a="1"/>
  <c r="K24" i="65" s="1"/>
  <c r="L24" i="65" s="1"/>
  <c r="J24" i="65" a="1"/>
  <c r="J24" i="65" s="1"/>
  <c r="F24" i="65" a="1"/>
  <c r="F24" i="65" s="1"/>
  <c r="D24" i="65" a="1"/>
  <c r="D24" i="65" s="1"/>
  <c r="E24" i="65" s="1"/>
  <c r="B24" i="65" a="1"/>
  <c r="B24" i="65" s="1"/>
  <c r="A24" i="65" a="1"/>
  <c r="A24" i="65" s="1"/>
  <c r="K23" i="65" a="1"/>
  <c r="K23" i="65" s="1"/>
  <c r="L23" i="65" s="1"/>
  <c r="J23" i="65" a="1"/>
  <c r="J23" i="65" s="1"/>
  <c r="F23" i="65" a="1"/>
  <c r="F23" i="65" s="1"/>
  <c r="D23" i="65" a="1"/>
  <c r="D23" i="65" s="1"/>
  <c r="E23" i="65" s="1"/>
  <c r="B23" i="65" a="1"/>
  <c r="B23" i="65" s="1"/>
  <c r="A23" i="65" a="1"/>
  <c r="A23" i="65" s="1"/>
  <c r="K22" i="65" a="1"/>
  <c r="K22" i="65" s="1"/>
  <c r="L22" i="65" s="1"/>
  <c r="J22" i="65" a="1"/>
  <c r="J22" i="65" s="1"/>
  <c r="F22" i="65" a="1"/>
  <c r="F22" i="65" s="1"/>
  <c r="D22" i="65" a="1"/>
  <c r="D22" i="65" s="1"/>
  <c r="E22" i="65" s="1"/>
  <c r="B22" i="65" a="1"/>
  <c r="B22" i="65" s="1"/>
  <c r="A22" i="65" a="1"/>
  <c r="A22" i="65" s="1"/>
  <c r="K21" i="65" a="1"/>
  <c r="K21" i="65" s="1"/>
  <c r="L21" i="65" s="1"/>
  <c r="J21" i="65" a="1"/>
  <c r="J21" i="65" s="1"/>
  <c r="F21" i="65" a="1"/>
  <c r="F21" i="65" s="1"/>
  <c r="D21" i="65" a="1"/>
  <c r="D21" i="65" s="1"/>
  <c r="E21" i="65" s="1"/>
  <c r="B21" i="65" a="1"/>
  <c r="B21" i="65" s="1"/>
  <c r="A21" i="65" a="1"/>
  <c r="A21" i="65" s="1"/>
  <c r="K20" i="65" a="1"/>
  <c r="K20" i="65" s="1"/>
  <c r="L20" i="65" s="1"/>
  <c r="J20" i="65" a="1"/>
  <c r="J20" i="65" s="1"/>
  <c r="F20" i="65" a="1"/>
  <c r="F20" i="65" s="1"/>
  <c r="D20" i="65" a="1"/>
  <c r="D20" i="65" s="1"/>
  <c r="E20" i="65" s="1"/>
  <c r="B20" i="65" a="1"/>
  <c r="B20" i="65" s="1"/>
  <c r="A20" i="65" a="1"/>
  <c r="A20" i="65" s="1"/>
  <c r="K19" i="65" a="1"/>
  <c r="K19" i="65" s="1"/>
  <c r="L19" i="65" s="1"/>
  <c r="J19" i="65" a="1"/>
  <c r="J19" i="65" s="1"/>
  <c r="F19" i="65" a="1"/>
  <c r="F19" i="65" s="1"/>
  <c r="D19" i="65" a="1"/>
  <c r="D19" i="65" s="1"/>
  <c r="E19" i="65" s="1"/>
  <c r="B19" i="65" a="1"/>
  <c r="B19" i="65" s="1"/>
  <c r="A19" i="65" a="1"/>
  <c r="A19" i="65" s="1"/>
  <c r="K18" i="65" a="1"/>
  <c r="K18" i="65" s="1"/>
  <c r="L18" i="65" s="1"/>
  <c r="J18" i="65" a="1"/>
  <c r="J18" i="65" s="1"/>
  <c r="F18" i="65" a="1"/>
  <c r="F18" i="65" s="1"/>
  <c r="D18" i="65" a="1"/>
  <c r="D18" i="65" s="1"/>
  <c r="E18" i="65" s="1"/>
  <c r="B18" i="65" a="1"/>
  <c r="B18" i="65" s="1"/>
  <c r="A18" i="65" a="1"/>
  <c r="A18" i="65" s="1"/>
  <c r="K17" i="65" a="1"/>
  <c r="K17" i="65" s="1"/>
  <c r="L17" i="65" s="1"/>
  <c r="J17" i="65" a="1"/>
  <c r="J17" i="65" s="1"/>
  <c r="F17" i="65" a="1"/>
  <c r="F17" i="65" s="1"/>
  <c r="D17" i="65" a="1"/>
  <c r="D17" i="65" s="1"/>
  <c r="E17" i="65" s="1"/>
  <c r="B17" i="65" a="1"/>
  <c r="B17" i="65" s="1"/>
  <c r="A17" i="65" a="1"/>
  <c r="A17" i="65" s="1"/>
  <c r="K16" i="65" a="1"/>
  <c r="K16" i="65" s="1"/>
  <c r="L16" i="65" s="1"/>
  <c r="J16" i="65" a="1"/>
  <c r="J16" i="65" s="1"/>
  <c r="F16" i="65" a="1"/>
  <c r="F16" i="65" s="1"/>
  <c r="D16" i="65" a="1"/>
  <c r="D16" i="65" s="1"/>
  <c r="E16" i="65" s="1"/>
  <c r="B16" i="65" a="1"/>
  <c r="B16" i="65" s="1"/>
  <c r="A16" i="65" a="1"/>
  <c r="A16" i="65" s="1"/>
  <c r="K15" i="65" a="1"/>
  <c r="K15" i="65" s="1"/>
  <c r="L15" i="65" s="1"/>
  <c r="J15" i="65" a="1"/>
  <c r="J15" i="65" s="1"/>
  <c r="F15" i="65" a="1"/>
  <c r="F15" i="65" s="1"/>
  <c r="D15" i="65" a="1"/>
  <c r="D15" i="65" s="1"/>
  <c r="E15" i="65" s="1"/>
  <c r="B15" i="65" a="1"/>
  <c r="B15" i="65" s="1"/>
  <c r="A15" i="65" a="1"/>
  <c r="A15" i="65" s="1"/>
  <c r="K14" i="65" a="1"/>
  <c r="K14" i="65" s="1"/>
  <c r="L14" i="65" s="1"/>
  <c r="J14" i="65" a="1"/>
  <c r="J14" i="65" s="1"/>
  <c r="F14" i="65" a="1"/>
  <c r="F14" i="65" s="1"/>
  <c r="D14" i="65" a="1"/>
  <c r="D14" i="65" s="1"/>
  <c r="E14" i="65" s="1"/>
  <c r="B14" i="65" a="1"/>
  <c r="B14" i="65" s="1"/>
  <c r="A14" i="65" a="1"/>
  <c r="A14" i="65" s="1"/>
  <c r="K13" i="65" a="1"/>
  <c r="K13" i="65" s="1"/>
  <c r="L13" i="65" s="1"/>
  <c r="J13" i="65" a="1"/>
  <c r="J13" i="65" s="1"/>
  <c r="F13" i="65" a="1"/>
  <c r="F13" i="65" s="1"/>
  <c r="D13" i="65" a="1"/>
  <c r="D13" i="65" s="1"/>
  <c r="E13" i="65" s="1"/>
  <c r="B13" i="65" a="1"/>
  <c r="B13" i="65" s="1"/>
  <c r="A13" i="65" a="1"/>
  <c r="A13" i="65" s="1"/>
  <c r="K12" i="65" a="1"/>
  <c r="K12" i="65" s="1"/>
  <c r="L12" i="65" s="1"/>
  <c r="J12" i="65" a="1"/>
  <c r="J12" i="65" s="1"/>
  <c r="F12" i="65" a="1"/>
  <c r="F12" i="65" s="1"/>
  <c r="D12" i="65" a="1"/>
  <c r="D12" i="65" s="1"/>
  <c r="E12" i="65" s="1"/>
  <c r="B12" i="65" a="1"/>
  <c r="B12" i="65" s="1"/>
  <c r="A12" i="65" a="1"/>
  <c r="A12" i="65" s="1"/>
  <c r="K11" i="65" a="1"/>
  <c r="K11" i="65" s="1"/>
  <c r="L11" i="65" s="1"/>
  <c r="J11" i="65" a="1"/>
  <c r="J11" i="65" s="1"/>
  <c r="F11" i="65" a="1"/>
  <c r="F11" i="65" s="1"/>
  <c r="D11" i="65" a="1"/>
  <c r="D11" i="65" s="1"/>
  <c r="E11" i="65" s="1"/>
  <c r="B11" i="65" a="1"/>
  <c r="B11" i="65" s="1"/>
  <c r="A11" i="65" a="1"/>
  <c r="A11" i="65" s="1"/>
  <c r="K10" i="65" a="1"/>
  <c r="K10" i="65" s="1"/>
  <c r="L10" i="65" s="1"/>
  <c r="J10" i="65" a="1"/>
  <c r="J10" i="65" s="1"/>
  <c r="F10" i="65" a="1"/>
  <c r="F10" i="65" s="1"/>
  <c r="D10" i="65" a="1"/>
  <c r="D10" i="65" s="1"/>
  <c r="E10" i="65" s="1"/>
  <c r="B10" i="65" a="1"/>
  <c r="B10" i="65" s="1"/>
  <c r="A10" i="65" a="1"/>
  <c r="A10" i="65" s="1"/>
  <c r="K9" i="65" a="1"/>
  <c r="K9" i="65" s="1"/>
  <c r="L9" i="65" s="1"/>
  <c r="J9" i="65" a="1"/>
  <c r="J9" i="65" s="1"/>
  <c r="F9" i="65" a="1"/>
  <c r="F9" i="65" s="1"/>
  <c r="D9" i="65" a="1"/>
  <c r="D9" i="65" s="1"/>
  <c r="E9" i="65" s="1"/>
  <c r="B9" i="65" a="1"/>
  <c r="B9" i="65" s="1"/>
  <c r="A9" i="65" a="1"/>
  <c r="A9" i="65" s="1"/>
  <c r="K8" i="65" a="1"/>
  <c r="K8" i="65" s="1"/>
  <c r="L8" i="65" s="1"/>
  <c r="J8" i="65" a="1"/>
  <c r="J8" i="65" s="1"/>
  <c r="F8" i="65" a="1"/>
  <c r="F8" i="65" s="1"/>
  <c r="D8" i="65" a="1"/>
  <c r="D8" i="65" s="1"/>
  <c r="E8" i="65" s="1"/>
  <c r="B8" i="65" a="1"/>
  <c r="B8" i="65" s="1"/>
  <c r="A8" i="65" a="1"/>
  <c r="A8" i="65" s="1"/>
  <c r="K7" i="65" a="1"/>
  <c r="K7" i="65" s="1"/>
  <c r="J7" i="65" a="1"/>
  <c r="J7" i="65" s="1"/>
  <c r="F7" i="65" a="1"/>
  <c r="F7" i="65" s="1"/>
  <c r="D7" i="65" a="1"/>
  <c r="D7" i="65" s="1"/>
  <c r="E7" i="65" s="1"/>
  <c r="B7" i="65" a="1"/>
  <c r="B7" i="65" s="1"/>
  <c r="A7" i="65" a="1"/>
  <c r="A7" i="65" s="1"/>
  <c r="L4" i="65"/>
  <c r="F4" i="65"/>
  <c r="C4" i="65"/>
  <c r="B250" i="64"/>
  <c r="K249" i="64" a="1"/>
  <c r="K249" i="64" s="1"/>
  <c r="L249" i="64" s="1"/>
  <c r="J249" i="64" a="1"/>
  <c r="J249" i="64" s="1"/>
  <c r="F249" i="64" a="1"/>
  <c r="F249" i="64" s="1"/>
  <c r="D249" i="64" a="1"/>
  <c r="D249" i="64" s="1"/>
  <c r="E249" i="64" s="1"/>
  <c r="B249" i="64" a="1"/>
  <c r="B249" i="64" s="1"/>
  <c r="A249" i="64" a="1"/>
  <c r="A249" i="64" s="1"/>
  <c r="K248" i="64" a="1"/>
  <c r="K248" i="64" s="1"/>
  <c r="L248" i="64" s="1"/>
  <c r="J248" i="64" a="1"/>
  <c r="J248" i="64" s="1"/>
  <c r="F248" i="64" a="1"/>
  <c r="F248" i="64" s="1"/>
  <c r="D248" i="64" a="1"/>
  <c r="D248" i="64" s="1"/>
  <c r="E248" i="64" s="1"/>
  <c r="B248" i="64" a="1"/>
  <c r="B248" i="64" s="1"/>
  <c r="A248" i="64" a="1"/>
  <c r="A248" i="64" s="1"/>
  <c r="K247" i="64" a="1"/>
  <c r="K247" i="64" s="1"/>
  <c r="L247" i="64" s="1"/>
  <c r="J247" i="64" a="1"/>
  <c r="J247" i="64" s="1"/>
  <c r="F247" i="64" a="1"/>
  <c r="F247" i="64" s="1"/>
  <c r="D247" i="64" a="1"/>
  <c r="D247" i="64" s="1"/>
  <c r="E247" i="64" s="1"/>
  <c r="B247" i="64" a="1"/>
  <c r="B247" i="64" s="1"/>
  <c r="A247" i="64" a="1"/>
  <c r="A247" i="64" s="1"/>
  <c r="K246" i="64" a="1"/>
  <c r="K246" i="64" s="1"/>
  <c r="J246" i="64" a="1"/>
  <c r="J246" i="64" s="1"/>
  <c r="F246" i="64" a="1"/>
  <c r="F246" i="64" s="1"/>
  <c r="D246" i="64" a="1"/>
  <c r="D246" i="64" s="1"/>
  <c r="E246" i="64" s="1"/>
  <c r="B246" i="64" a="1"/>
  <c r="B246" i="64" s="1"/>
  <c r="A246" i="64" a="1"/>
  <c r="A246" i="64" s="1"/>
  <c r="K245" i="64" a="1"/>
  <c r="K245" i="64" s="1"/>
  <c r="L245" i="64" s="1"/>
  <c r="J245" i="64" a="1"/>
  <c r="J245" i="64" s="1"/>
  <c r="F245" i="64" a="1"/>
  <c r="F245" i="64" s="1"/>
  <c r="D245" i="64" a="1"/>
  <c r="D245" i="64" s="1"/>
  <c r="E245" i="64" s="1"/>
  <c r="B245" i="64" a="1"/>
  <c r="B245" i="64" s="1"/>
  <c r="A245" i="64" a="1"/>
  <c r="A245" i="64" s="1"/>
  <c r="K244" i="64" a="1"/>
  <c r="K244" i="64" s="1"/>
  <c r="L244" i="64" s="1"/>
  <c r="J244" i="64" a="1"/>
  <c r="J244" i="64" s="1"/>
  <c r="F244" i="64" a="1"/>
  <c r="F244" i="64" s="1"/>
  <c r="D244" i="64" a="1"/>
  <c r="D244" i="64" s="1"/>
  <c r="E244" i="64" s="1"/>
  <c r="B244" i="64" a="1"/>
  <c r="B244" i="64" s="1"/>
  <c r="A244" i="64" a="1"/>
  <c r="A244" i="64" s="1"/>
  <c r="K243" i="64" a="1"/>
  <c r="K243" i="64" s="1"/>
  <c r="L243" i="64" s="1"/>
  <c r="J243" i="64" a="1"/>
  <c r="J243" i="64" s="1"/>
  <c r="F243" i="64" a="1"/>
  <c r="F243" i="64" s="1"/>
  <c r="D243" i="64" a="1"/>
  <c r="D243" i="64" s="1"/>
  <c r="E243" i="64" s="1"/>
  <c r="B243" i="64" a="1"/>
  <c r="B243" i="64" s="1"/>
  <c r="A243" i="64" a="1"/>
  <c r="A243" i="64" s="1"/>
  <c r="K242" i="64" a="1"/>
  <c r="K242" i="64" s="1"/>
  <c r="L242" i="64" s="1"/>
  <c r="J242" i="64" a="1"/>
  <c r="J242" i="64" s="1"/>
  <c r="F242" i="64" a="1"/>
  <c r="F242" i="64" s="1"/>
  <c r="D242" i="64" a="1"/>
  <c r="D242" i="64" s="1"/>
  <c r="E242" i="64" s="1"/>
  <c r="B242" i="64" a="1"/>
  <c r="B242" i="64" s="1"/>
  <c r="A242" i="64" a="1"/>
  <c r="A242" i="64" s="1"/>
  <c r="K241" i="64" a="1"/>
  <c r="K241" i="64" s="1"/>
  <c r="L241" i="64" s="1"/>
  <c r="J241" i="64" a="1"/>
  <c r="J241" i="64" s="1"/>
  <c r="F241" i="64" a="1"/>
  <c r="F241" i="64" s="1"/>
  <c r="D241" i="64" a="1"/>
  <c r="D241" i="64" s="1"/>
  <c r="E241" i="64" s="1"/>
  <c r="B241" i="64" a="1"/>
  <c r="B241" i="64" s="1"/>
  <c r="A241" i="64" a="1"/>
  <c r="A241" i="64" s="1"/>
  <c r="K240" i="64" a="1"/>
  <c r="K240" i="64" s="1"/>
  <c r="L240" i="64" s="1"/>
  <c r="J240" i="64" a="1"/>
  <c r="J240" i="64" s="1"/>
  <c r="F240" i="64" a="1"/>
  <c r="F240" i="64" s="1"/>
  <c r="D240" i="64" a="1"/>
  <c r="D240" i="64" s="1"/>
  <c r="E240" i="64" s="1"/>
  <c r="B240" i="64" a="1"/>
  <c r="B240" i="64" s="1"/>
  <c r="A240" i="64" a="1"/>
  <c r="A240" i="64" s="1"/>
  <c r="K239" i="64" a="1"/>
  <c r="K239" i="64" s="1"/>
  <c r="L239" i="64" s="1"/>
  <c r="J239" i="64" a="1"/>
  <c r="J239" i="64" s="1"/>
  <c r="F239" i="64" a="1"/>
  <c r="F239" i="64" s="1"/>
  <c r="D239" i="64" a="1"/>
  <c r="D239" i="64" s="1"/>
  <c r="E239" i="64" s="1"/>
  <c r="B239" i="64" a="1"/>
  <c r="B239" i="64" s="1"/>
  <c r="A239" i="64" a="1"/>
  <c r="A239" i="64" s="1"/>
  <c r="K238" i="64" a="1"/>
  <c r="K238" i="64" s="1"/>
  <c r="L238" i="64" s="1"/>
  <c r="J238" i="64" a="1"/>
  <c r="J238" i="64" s="1"/>
  <c r="F238" i="64" a="1"/>
  <c r="F238" i="64" s="1"/>
  <c r="D238" i="64" a="1"/>
  <c r="D238" i="64" s="1"/>
  <c r="E238" i="64" s="1"/>
  <c r="B238" i="64" a="1"/>
  <c r="B238" i="64" s="1"/>
  <c r="A238" i="64" a="1"/>
  <c r="A238" i="64" s="1"/>
  <c r="K237" i="64" a="1"/>
  <c r="K237" i="64" s="1"/>
  <c r="L237" i="64" s="1"/>
  <c r="J237" i="64" a="1"/>
  <c r="J237" i="64" s="1"/>
  <c r="F237" i="64" a="1"/>
  <c r="F237" i="64" s="1"/>
  <c r="D237" i="64" a="1"/>
  <c r="D237" i="64" s="1"/>
  <c r="E237" i="64" s="1"/>
  <c r="B237" i="64" a="1"/>
  <c r="B237" i="64" s="1"/>
  <c r="A237" i="64" a="1"/>
  <c r="A237" i="64" s="1"/>
  <c r="K236" i="64" a="1"/>
  <c r="K236" i="64" s="1"/>
  <c r="L236" i="64" s="1"/>
  <c r="J236" i="64" a="1"/>
  <c r="J236" i="64" s="1"/>
  <c r="F236" i="64" a="1"/>
  <c r="F236" i="64" s="1"/>
  <c r="D236" i="64" a="1"/>
  <c r="D236" i="64" s="1"/>
  <c r="E236" i="64" s="1"/>
  <c r="B236" i="64" a="1"/>
  <c r="B236" i="64" s="1"/>
  <c r="A236" i="64" a="1"/>
  <c r="A236" i="64" s="1"/>
  <c r="K235" i="64" a="1"/>
  <c r="K235" i="64" s="1"/>
  <c r="L235" i="64" s="1"/>
  <c r="J235" i="64" a="1"/>
  <c r="J235" i="64" s="1"/>
  <c r="F235" i="64" a="1"/>
  <c r="F235" i="64" s="1"/>
  <c r="D235" i="64" a="1"/>
  <c r="D235" i="64" s="1"/>
  <c r="E235" i="64" s="1"/>
  <c r="B235" i="64" a="1"/>
  <c r="B235" i="64" s="1"/>
  <c r="A235" i="64" a="1"/>
  <c r="A235" i="64" s="1"/>
  <c r="K234" i="64" a="1"/>
  <c r="K234" i="64" s="1"/>
  <c r="L234" i="64" s="1"/>
  <c r="J234" i="64" a="1"/>
  <c r="J234" i="64" s="1"/>
  <c r="F234" i="64" a="1"/>
  <c r="F234" i="64" s="1"/>
  <c r="D234" i="64" a="1"/>
  <c r="D234" i="64" s="1"/>
  <c r="E234" i="64" s="1"/>
  <c r="B234" i="64" a="1"/>
  <c r="B234" i="64" s="1"/>
  <c r="A234" i="64" a="1"/>
  <c r="A234" i="64" s="1"/>
  <c r="K233" i="64" a="1"/>
  <c r="K233" i="64" s="1"/>
  <c r="L233" i="64" s="1"/>
  <c r="J233" i="64" a="1"/>
  <c r="J233" i="64" s="1"/>
  <c r="F233" i="64" a="1"/>
  <c r="F233" i="64" s="1"/>
  <c r="D233" i="64" a="1"/>
  <c r="D233" i="64" s="1"/>
  <c r="E233" i="64" s="1"/>
  <c r="B233" i="64" a="1"/>
  <c r="B233" i="64" s="1"/>
  <c r="A233" i="64" a="1"/>
  <c r="A233" i="64" s="1"/>
  <c r="K232" i="64" a="1"/>
  <c r="K232" i="64" s="1"/>
  <c r="L232" i="64" s="1"/>
  <c r="J232" i="64" a="1"/>
  <c r="J232" i="64" s="1"/>
  <c r="F232" i="64" a="1"/>
  <c r="F232" i="64" s="1"/>
  <c r="D232" i="64" a="1"/>
  <c r="D232" i="64" s="1"/>
  <c r="E232" i="64" s="1"/>
  <c r="B232" i="64" a="1"/>
  <c r="B232" i="64" s="1"/>
  <c r="A232" i="64" a="1"/>
  <c r="A232" i="64" s="1"/>
  <c r="K231" i="64" a="1"/>
  <c r="K231" i="64" s="1"/>
  <c r="L231" i="64" s="1"/>
  <c r="J231" i="64" a="1"/>
  <c r="J231" i="64" s="1"/>
  <c r="F231" i="64" a="1"/>
  <c r="F231" i="64" s="1"/>
  <c r="D231" i="64" a="1"/>
  <c r="D231" i="64" s="1"/>
  <c r="E231" i="64" s="1"/>
  <c r="B231" i="64" a="1"/>
  <c r="B231" i="64" s="1"/>
  <c r="A231" i="64" a="1"/>
  <c r="A231" i="64" s="1"/>
  <c r="K230" i="64" a="1"/>
  <c r="K230" i="64" s="1"/>
  <c r="L230" i="64" s="1"/>
  <c r="J230" i="64" a="1"/>
  <c r="J230" i="64" s="1"/>
  <c r="F230" i="64" a="1"/>
  <c r="F230" i="64" s="1"/>
  <c r="D230" i="64" a="1"/>
  <c r="D230" i="64" s="1"/>
  <c r="E230" i="64" s="1"/>
  <c r="B230" i="64" a="1"/>
  <c r="B230" i="64" s="1"/>
  <c r="A230" i="64" a="1"/>
  <c r="A230" i="64" s="1"/>
  <c r="K229" i="64" a="1"/>
  <c r="K229" i="64" s="1"/>
  <c r="L229" i="64" s="1"/>
  <c r="J229" i="64" a="1"/>
  <c r="J229" i="64" s="1"/>
  <c r="F229" i="64" a="1"/>
  <c r="F229" i="64" s="1"/>
  <c r="D229" i="64" a="1"/>
  <c r="D229" i="64" s="1"/>
  <c r="E229" i="64" s="1"/>
  <c r="B229" i="64" a="1"/>
  <c r="B229" i="64" s="1"/>
  <c r="A229" i="64" a="1"/>
  <c r="A229" i="64" s="1"/>
  <c r="K228" i="64" a="1"/>
  <c r="K228" i="64" s="1"/>
  <c r="L228" i="64" s="1"/>
  <c r="J228" i="64" a="1"/>
  <c r="J228" i="64" s="1"/>
  <c r="F228" i="64" a="1"/>
  <c r="F228" i="64" s="1"/>
  <c r="D228" i="64" a="1"/>
  <c r="D228" i="64" s="1"/>
  <c r="E228" i="64" s="1"/>
  <c r="B228" i="64" a="1"/>
  <c r="B228" i="64" s="1"/>
  <c r="A228" i="64" a="1"/>
  <c r="A228" i="64" s="1"/>
  <c r="K227" i="64" a="1"/>
  <c r="K227" i="64" s="1"/>
  <c r="L227" i="64" s="1"/>
  <c r="J227" i="64" a="1"/>
  <c r="J227" i="64" s="1"/>
  <c r="F227" i="64" a="1"/>
  <c r="F227" i="64" s="1"/>
  <c r="D227" i="64" a="1"/>
  <c r="D227" i="64" s="1"/>
  <c r="E227" i="64" s="1"/>
  <c r="B227" i="64" a="1"/>
  <c r="B227" i="64" s="1"/>
  <c r="A227" i="64" a="1"/>
  <c r="A227" i="64" s="1"/>
  <c r="K226" i="64" a="1"/>
  <c r="K226" i="64" s="1"/>
  <c r="L226" i="64" s="1"/>
  <c r="J226" i="64" a="1"/>
  <c r="J226" i="64" s="1"/>
  <c r="F226" i="64" a="1"/>
  <c r="F226" i="64" s="1"/>
  <c r="D226" i="64" a="1"/>
  <c r="D226" i="64" s="1"/>
  <c r="E226" i="64" s="1"/>
  <c r="B226" i="64" a="1"/>
  <c r="B226" i="64" s="1"/>
  <c r="A226" i="64" a="1"/>
  <c r="A226" i="64" s="1"/>
  <c r="K225" i="64" a="1"/>
  <c r="K225" i="64" s="1"/>
  <c r="J225" i="64" a="1"/>
  <c r="J225" i="64" s="1"/>
  <c r="F225" i="64" a="1"/>
  <c r="F225" i="64" s="1"/>
  <c r="D225" i="64" a="1"/>
  <c r="D225" i="64" s="1"/>
  <c r="E225" i="64" s="1"/>
  <c r="B225" i="64" a="1"/>
  <c r="B225" i="64" s="1"/>
  <c r="A225" i="64" a="1"/>
  <c r="A225" i="64" s="1"/>
  <c r="K224" i="64" a="1"/>
  <c r="K224" i="64" s="1"/>
  <c r="L224" i="64" s="1"/>
  <c r="J224" i="64" a="1"/>
  <c r="J224" i="64" s="1"/>
  <c r="F224" i="64" a="1"/>
  <c r="F224" i="64" s="1"/>
  <c r="D224" i="64" a="1"/>
  <c r="D224" i="64" s="1"/>
  <c r="E224" i="64" s="1"/>
  <c r="B224" i="64" a="1"/>
  <c r="B224" i="64" s="1"/>
  <c r="A224" i="64" a="1"/>
  <c r="A224" i="64" s="1"/>
  <c r="K223" i="64" a="1"/>
  <c r="K223" i="64" s="1"/>
  <c r="L223" i="64" s="1"/>
  <c r="J223" i="64" a="1"/>
  <c r="J223" i="64" s="1"/>
  <c r="F223" i="64" a="1"/>
  <c r="F223" i="64" s="1"/>
  <c r="D223" i="64" a="1"/>
  <c r="D223" i="64" s="1"/>
  <c r="E223" i="64" s="1"/>
  <c r="B223" i="64" a="1"/>
  <c r="B223" i="64" s="1"/>
  <c r="A223" i="64" a="1"/>
  <c r="A223" i="64" s="1"/>
  <c r="K222" i="64" a="1"/>
  <c r="K222" i="64" s="1"/>
  <c r="J222" i="64" a="1"/>
  <c r="J222" i="64" s="1"/>
  <c r="F222" i="64" a="1"/>
  <c r="F222" i="64" s="1"/>
  <c r="D222" i="64" a="1"/>
  <c r="D222" i="64" s="1"/>
  <c r="E222" i="64" s="1"/>
  <c r="B222" i="64" a="1"/>
  <c r="B222" i="64" s="1"/>
  <c r="A222" i="64" a="1"/>
  <c r="A222" i="64" s="1"/>
  <c r="K221" i="64" a="1"/>
  <c r="K221" i="64" s="1"/>
  <c r="L221" i="64" s="1"/>
  <c r="J221" i="64" a="1"/>
  <c r="J221" i="64" s="1"/>
  <c r="F221" i="64" a="1"/>
  <c r="F221" i="64" s="1"/>
  <c r="D221" i="64" a="1"/>
  <c r="D221" i="64" s="1"/>
  <c r="E221" i="64" s="1"/>
  <c r="B221" i="64" a="1"/>
  <c r="B221" i="64" s="1"/>
  <c r="A221" i="64" a="1"/>
  <c r="A221" i="64" s="1"/>
  <c r="K220" i="64" a="1"/>
  <c r="K220" i="64" s="1"/>
  <c r="L220" i="64" s="1"/>
  <c r="J220" i="64" a="1"/>
  <c r="J220" i="64" s="1"/>
  <c r="F220" i="64" a="1"/>
  <c r="F220" i="64" s="1"/>
  <c r="D220" i="64" a="1"/>
  <c r="D220" i="64" s="1"/>
  <c r="E220" i="64" s="1"/>
  <c r="B220" i="64" a="1"/>
  <c r="B220" i="64" s="1"/>
  <c r="A220" i="64" a="1"/>
  <c r="A220" i="64" s="1"/>
  <c r="K219" i="64" a="1"/>
  <c r="K219" i="64" s="1"/>
  <c r="L219" i="64" s="1"/>
  <c r="J219" i="64" a="1"/>
  <c r="J219" i="64" s="1"/>
  <c r="F219" i="64" a="1"/>
  <c r="F219" i="64" s="1"/>
  <c r="D219" i="64" a="1"/>
  <c r="D219" i="64" s="1"/>
  <c r="E219" i="64" s="1"/>
  <c r="B219" i="64" a="1"/>
  <c r="B219" i="64" s="1"/>
  <c r="A219" i="64" a="1"/>
  <c r="A219" i="64" s="1"/>
  <c r="K218" i="64" a="1"/>
  <c r="K218" i="64" s="1"/>
  <c r="L218" i="64" s="1"/>
  <c r="J218" i="64" a="1"/>
  <c r="J218" i="64" s="1"/>
  <c r="F218" i="64" a="1"/>
  <c r="F218" i="64" s="1"/>
  <c r="D218" i="64" a="1"/>
  <c r="D218" i="64" s="1"/>
  <c r="E218" i="64" s="1"/>
  <c r="B218" i="64" a="1"/>
  <c r="B218" i="64" s="1"/>
  <c r="A218" i="64" a="1"/>
  <c r="A218" i="64" s="1"/>
  <c r="K217" i="64" a="1"/>
  <c r="K217" i="64" s="1"/>
  <c r="L217" i="64" s="1"/>
  <c r="J217" i="64" a="1"/>
  <c r="J217" i="64" s="1"/>
  <c r="F217" i="64" a="1"/>
  <c r="F217" i="64" s="1"/>
  <c r="D217" i="64" a="1"/>
  <c r="D217" i="64" s="1"/>
  <c r="E217" i="64" s="1"/>
  <c r="B217" i="64" a="1"/>
  <c r="B217" i="64" s="1"/>
  <c r="A217" i="64" a="1"/>
  <c r="A217" i="64" s="1"/>
  <c r="K216" i="64" a="1"/>
  <c r="K216" i="64" s="1"/>
  <c r="L216" i="64" s="1"/>
  <c r="J216" i="64" a="1"/>
  <c r="J216" i="64" s="1"/>
  <c r="F216" i="64" a="1"/>
  <c r="F216" i="64" s="1"/>
  <c r="D216" i="64" a="1"/>
  <c r="D216" i="64" s="1"/>
  <c r="E216" i="64" s="1"/>
  <c r="B216" i="64" a="1"/>
  <c r="B216" i="64" s="1"/>
  <c r="A216" i="64" a="1"/>
  <c r="A216" i="64" s="1"/>
  <c r="K215" i="64" a="1"/>
  <c r="K215" i="64" s="1"/>
  <c r="L215" i="64" s="1"/>
  <c r="J215" i="64" a="1"/>
  <c r="J215" i="64" s="1"/>
  <c r="F215" i="64" a="1"/>
  <c r="F215" i="64" s="1"/>
  <c r="D215" i="64" a="1"/>
  <c r="D215" i="64" s="1"/>
  <c r="E215" i="64" s="1"/>
  <c r="B215" i="64" a="1"/>
  <c r="B215" i="64" s="1"/>
  <c r="A215" i="64" a="1"/>
  <c r="A215" i="64" s="1"/>
  <c r="K214" i="64" a="1"/>
  <c r="K214" i="64" s="1"/>
  <c r="L214" i="64" s="1"/>
  <c r="J214" i="64" a="1"/>
  <c r="J214" i="64" s="1"/>
  <c r="F214" i="64" a="1"/>
  <c r="F214" i="64" s="1"/>
  <c r="D214" i="64" a="1"/>
  <c r="D214" i="64" s="1"/>
  <c r="E214" i="64" s="1"/>
  <c r="B214" i="64" a="1"/>
  <c r="B214" i="64" s="1"/>
  <c r="A214" i="64" a="1"/>
  <c r="A214" i="64" s="1"/>
  <c r="K213" i="64" a="1"/>
  <c r="K213" i="64" s="1"/>
  <c r="L213" i="64" s="1"/>
  <c r="J213" i="64" a="1"/>
  <c r="J213" i="64" s="1"/>
  <c r="F213" i="64" a="1"/>
  <c r="F213" i="64" s="1"/>
  <c r="D213" i="64" a="1"/>
  <c r="D213" i="64" s="1"/>
  <c r="E213" i="64" s="1"/>
  <c r="B213" i="64" a="1"/>
  <c r="B213" i="64" s="1"/>
  <c r="A213" i="64" a="1"/>
  <c r="A213" i="64" s="1"/>
  <c r="K212" i="64" a="1"/>
  <c r="K212" i="64" s="1"/>
  <c r="L212" i="64" s="1"/>
  <c r="J212" i="64" a="1"/>
  <c r="J212" i="64" s="1"/>
  <c r="F212" i="64" a="1"/>
  <c r="F212" i="64" s="1"/>
  <c r="D212" i="64" a="1"/>
  <c r="D212" i="64" s="1"/>
  <c r="E212" i="64" s="1"/>
  <c r="B212" i="64" a="1"/>
  <c r="B212" i="64" s="1"/>
  <c r="A212" i="64" a="1"/>
  <c r="A212" i="64" s="1"/>
  <c r="K211" i="64" a="1"/>
  <c r="K211" i="64" s="1"/>
  <c r="L211" i="64" s="1"/>
  <c r="J211" i="64" a="1"/>
  <c r="J211" i="64" s="1"/>
  <c r="F211" i="64" a="1"/>
  <c r="F211" i="64" s="1"/>
  <c r="D211" i="64" a="1"/>
  <c r="D211" i="64" s="1"/>
  <c r="E211" i="64" s="1"/>
  <c r="B211" i="64" a="1"/>
  <c r="B211" i="64" s="1"/>
  <c r="A211" i="64" a="1"/>
  <c r="A211" i="64" s="1"/>
  <c r="K210" i="64" a="1"/>
  <c r="K210" i="64" s="1"/>
  <c r="L210" i="64" s="1"/>
  <c r="J210" i="64" a="1"/>
  <c r="J210" i="64" s="1"/>
  <c r="F210" i="64" a="1"/>
  <c r="F210" i="64" s="1"/>
  <c r="D210" i="64" a="1"/>
  <c r="D210" i="64" s="1"/>
  <c r="E210" i="64" s="1"/>
  <c r="B210" i="64" a="1"/>
  <c r="B210" i="64" s="1"/>
  <c r="A210" i="64" a="1"/>
  <c r="A210" i="64" s="1"/>
  <c r="K209" i="64" a="1"/>
  <c r="K209" i="64" s="1"/>
  <c r="L209" i="64" s="1"/>
  <c r="J209" i="64" a="1"/>
  <c r="J209" i="64" s="1"/>
  <c r="F209" i="64" a="1"/>
  <c r="F209" i="64" s="1"/>
  <c r="D209" i="64" a="1"/>
  <c r="D209" i="64" s="1"/>
  <c r="E209" i="64" s="1"/>
  <c r="B209" i="64" a="1"/>
  <c r="B209" i="64" s="1"/>
  <c r="A209" i="64" a="1"/>
  <c r="A209" i="64" s="1"/>
  <c r="K208" i="64" a="1"/>
  <c r="K208" i="64" s="1"/>
  <c r="L208" i="64" s="1"/>
  <c r="J208" i="64" a="1"/>
  <c r="J208" i="64" s="1"/>
  <c r="F208" i="64" a="1"/>
  <c r="F208" i="64" s="1"/>
  <c r="D208" i="64" a="1"/>
  <c r="D208" i="64" s="1"/>
  <c r="E208" i="64" s="1"/>
  <c r="B208" i="64" a="1"/>
  <c r="B208" i="64" s="1"/>
  <c r="A208" i="64" a="1"/>
  <c r="A208" i="64" s="1"/>
  <c r="K207" i="64" a="1"/>
  <c r="K207" i="64" s="1"/>
  <c r="L207" i="64" s="1"/>
  <c r="J207" i="64" a="1"/>
  <c r="J207" i="64" s="1"/>
  <c r="F207" i="64" a="1"/>
  <c r="F207" i="64" s="1"/>
  <c r="D207" i="64" a="1"/>
  <c r="D207" i="64" s="1"/>
  <c r="E207" i="64" s="1"/>
  <c r="B207" i="64" a="1"/>
  <c r="B207" i="64" s="1"/>
  <c r="A207" i="64" a="1"/>
  <c r="A207" i="64" s="1"/>
  <c r="K206" i="64" a="1"/>
  <c r="K206" i="64" s="1"/>
  <c r="L206" i="64" s="1"/>
  <c r="J206" i="64" a="1"/>
  <c r="J206" i="64" s="1"/>
  <c r="F206" i="64" a="1"/>
  <c r="F206" i="64" s="1"/>
  <c r="D206" i="64" a="1"/>
  <c r="D206" i="64" s="1"/>
  <c r="E206" i="64" s="1"/>
  <c r="B206" i="64" a="1"/>
  <c r="B206" i="64" s="1"/>
  <c r="A206" i="64" a="1"/>
  <c r="A206" i="64" s="1"/>
  <c r="K205" i="64" a="1"/>
  <c r="K205" i="64" s="1"/>
  <c r="J205" i="64" a="1"/>
  <c r="J205" i="64" s="1"/>
  <c r="F205" i="64" a="1"/>
  <c r="F205" i="64" s="1"/>
  <c r="D205" i="64" a="1"/>
  <c r="D205" i="64" s="1"/>
  <c r="E205" i="64" s="1"/>
  <c r="B205" i="64" a="1"/>
  <c r="B205" i="64" s="1"/>
  <c r="A205" i="64" a="1"/>
  <c r="A205" i="64" s="1"/>
  <c r="K204" i="64" a="1"/>
  <c r="K204" i="64" s="1"/>
  <c r="L204" i="64" s="1"/>
  <c r="J204" i="64" a="1"/>
  <c r="J204" i="64" s="1"/>
  <c r="F204" i="64" a="1"/>
  <c r="F204" i="64" s="1"/>
  <c r="D204" i="64" a="1"/>
  <c r="D204" i="64" s="1"/>
  <c r="E204" i="64" s="1"/>
  <c r="B204" i="64" a="1"/>
  <c r="B204" i="64" s="1"/>
  <c r="A204" i="64" a="1"/>
  <c r="A204" i="64" s="1"/>
  <c r="K203" i="64" a="1"/>
  <c r="K203" i="64" s="1"/>
  <c r="L203" i="64" s="1"/>
  <c r="J203" i="64" a="1"/>
  <c r="J203" i="64" s="1"/>
  <c r="F203" i="64" a="1"/>
  <c r="F203" i="64" s="1"/>
  <c r="D203" i="64" a="1"/>
  <c r="D203" i="64" s="1"/>
  <c r="E203" i="64" s="1"/>
  <c r="B203" i="64" a="1"/>
  <c r="B203" i="64" s="1"/>
  <c r="A203" i="64" a="1"/>
  <c r="A203" i="64" s="1"/>
  <c r="K202" i="64" a="1"/>
  <c r="K202" i="64" s="1"/>
  <c r="L202" i="64" s="1"/>
  <c r="J202" i="64" a="1"/>
  <c r="J202" i="64" s="1"/>
  <c r="F202" i="64" a="1"/>
  <c r="F202" i="64" s="1"/>
  <c r="D202" i="64" a="1"/>
  <c r="D202" i="64" s="1"/>
  <c r="E202" i="64" s="1"/>
  <c r="B202" i="64" a="1"/>
  <c r="B202" i="64" s="1"/>
  <c r="A202" i="64" a="1"/>
  <c r="A202" i="64" s="1"/>
  <c r="K201" i="64" a="1"/>
  <c r="K201" i="64" s="1"/>
  <c r="J201" i="64" a="1"/>
  <c r="J201" i="64" s="1"/>
  <c r="F201" i="64" a="1"/>
  <c r="F201" i="64" s="1"/>
  <c r="D201" i="64" a="1"/>
  <c r="D201" i="64" s="1"/>
  <c r="E201" i="64" s="1"/>
  <c r="B201" i="64" a="1"/>
  <c r="B201" i="64" s="1"/>
  <c r="A201" i="64" a="1"/>
  <c r="A201" i="64" s="1"/>
  <c r="K200" i="64" a="1"/>
  <c r="K200" i="64" s="1"/>
  <c r="L200" i="64" s="1"/>
  <c r="J200" i="64" a="1"/>
  <c r="J200" i="64" s="1"/>
  <c r="F200" i="64" a="1"/>
  <c r="F200" i="64" s="1"/>
  <c r="D200" i="64" a="1"/>
  <c r="D200" i="64" s="1"/>
  <c r="E200" i="64" s="1"/>
  <c r="B200" i="64" a="1"/>
  <c r="B200" i="64" s="1"/>
  <c r="A200" i="64" a="1"/>
  <c r="A200" i="64" s="1"/>
  <c r="K199" i="64" a="1"/>
  <c r="K199" i="64" s="1"/>
  <c r="L199" i="64" s="1"/>
  <c r="J199" i="64" a="1"/>
  <c r="J199" i="64" s="1"/>
  <c r="F199" i="64" a="1"/>
  <c r="F199" i="64" s="1"/>
  <c r="D199" i="64" a="1"/>
  <c r="D199" i="64" s="1"/>
  <c r="E199" i="64" s="1"/>
  <c r="B199" i="64" a="1"/>
  <c r="B199" i="64" s="1"/>
  <c r="A199" i="64" a="1"/>
  <c r="A199" i="64" s="1"/>
  <c r="K198" i="64" a="1"/>
  <c r="K198" i="64" s="1"/>
  <c r="L198" i="64" s="1"/>
  <c r="J198" i="64" a="1"/>
  <c r="J198" i="64" s="1"/>
  <c r="F198" i="64" a="1"/>
  <c r="F198" i="64" s="1"/>
  <c r="D198" i="64" a="1"/>
  <c r="D198" i="64" s="1"/>
  <c r="E198" i="64" s="1"/>
  <c r="B198" i="64" a="1"/>
  <c r="B198" i="64" s="1"/>
  <c r="A198" i="64" a="1"/>
  <c r="A198" i="64" s="1"/>
  <c r="K197" i="64" a="1"/>
  <c r="K197" i="64" s="1"/>
  <c r="J197" i="64" a="1"/>
  <c r="J197" i="64" s="1"/>
  <c r="F197" i="64" a="1"/>
  <c r="F197" i="64" s="1"/>
  <c r="D197" i="64" a="1"/>
  <c r="D197" i="64" s="1"/>
  <c r="E197" i="64" s="1"/>
  <c r="B197" i="64" a="1"/>
  <c r="B197" i="64" s="1"/>
  <c r="A197" i="64" a="1"/>
  <c r="A197" i="64" s="1"/>
  <c r="K196" i="64" a="1"/>
  <c r="K196" i="64" s="1"/>
  <c r="L196" i="64" s="1"/>
  <c r="J196" i="64" a="1"/>
  <c r="J196" i="64" s="1"/>
  <c r="F196" i="64" a="1"/>
  <c r="F196" i="64" s="1"/>
  <c r="D196" i="64" a="1"/>
  <c r="D196" i="64" s="1"/>
  <c r="E196" i="64" s="1"/>
  <c r="B196" i="64" a="1"/>
  <c r="B196" i="64" s="1"/>
  <c r="A196" i="64" a="1"/>
  <c r="A196" i="64" s="1"/>
  <c r="K195" i="64" a="1"/>
  <c r="K195" i="64" s="1"/>
  <c r="L195" i="64" s="1"/>
  <c r="J195" i="64" a="1"/>
  <c r="J195" i="64" s="1"/>
  <c r="F195" i="64" a="1"/>
  <c r="F195" i="64" s="1"/>
  <c r="D195" i="64" a="1"/>
  <c r="D195" i="64" s="1"/>
  <c r="E195" i="64" s="1"/>
  <c r="B195" i="64" a="1"/>
  <c r="B195" i="64" s="1"/>
  <c r="A195" i="64" a="1"/>
  <c r="A195" i="64" s="1"/>
  <c r="K194" i="64" a="1"/>
  <c r="K194" i="64" s="1"/>
  <c r="L194" i="64" s="1"/>
  <c r="J194" i="64" a="1"/>
  <c r="J194" i="64" s="1"/>
  <c r="F194" i="64" a="1"/>
  <c r="F194" i="64" s="1"/>
  <c r="D194" i="64" a="1"/>
  <c r="D194" i="64" s="1"/>
  <c r="E194" i="64" s="1"/>
  <c r="B194" i="64" a="1"/>
  <c r="B194" i="64" s="1"/>
  <c r="A194" i="64" a="1"/>
  <c r="A194" i="64" s="1"/>
  <c r="K193" i="64" a="1"/>
  <c r="K193" i="64" s="1"/>
  <c r="J193" i="64" a="1"/>
  <c r="J193" i="64" s="1"/>
  <c r="F193" i="64" a="1"/>
  <c r="F193" i="64" s="1"/>
  <c r="D193" i="64" a="1"/>
  <c r="D193" i="64" s="1"/>
  <c r="E193" i="64" s="1"/>
  <c r="B193" i="64" a="1"/>
  <c r="B193" i="64" s="1"/>
  <c r="A193" i="64" a="1"/>
  <c r="A193" i="64" s="1"/>
  <c r="K192" i="64" a="1"/>
  <c r="K192" i="64" s="1"/>
  <c r="L192" i="64" s="1"/>
  <c r="J192" i="64" a="1"/>
  <c r="J192" i="64" s="1"/>
  <c r="F192" i="64" a="1"/>
  <c r="F192" i="64" s="1"/>
  <c r="D192" i="64" a="1"/>
  <c r="D192" i="64" s="1"/>
  <c r="E192" i="64" s="1"/>
  <c r="B192" i="64" a="1"/>
  <c r="B192" i="64" s="1"/>
  <c r="A192" i="64" a="1"/>
  <c r="A192" i="64" s="1"/>
  <c r="K191" i="64" a="1"/>
  <c r="K191" i="64" s="1"/>
  <c r="L191" i="64" s="1"/>
  <c r="J191" i="64" a="1"/>
  <c r="J191" i="64" s="1"/>
  <c r="F191" i="64" a="1"/>
  <c r="F191" i="64" s="1"/>
  <c r="D191" i="64" a="1"/>
  <c r="D191" i="64" s="1"/>
  <c r="E191" i="64" s="1"/>
  <c r="B191" i="64" a="1"/>
  <c r="B191" i="64" s="1"/>
  <c r="A191" i="64" a="1"/>
  <c r="A191" i="64" s="1"/>
  <c r="K190" i="64" a="1"/>
  <c r="K190" i="64" s="1"/>
  <c r="L190" i="64" s="1"/>
  <c r="J190" i="64" a="1"/>
  <c r="J190" i="64" s="1"/>
  <c r="F190" i="64" a="1"/>
  <c r="F190" i="64" s="1"/>
  <c r="D190" i="64" a="1"/>
  <c r="D190" i="64" s="1"/>
  <c r="E190" i="64" s="1"/>
  <c r="B190" i="64" a="1"/>
  <c r="B190" i="64" s="1"/>
  <c r="A190" i="64" a="1"/>
  <c r="A190" i="64" s="1"/>
  <c r="K189" i="64" a="1"/>
  <c r="K189" i="64" s="1"/>
  <c r="J189" i="64" a="1"/>
  <c r="J189" i="64" s="1"/>
  <c r="F189" i="64" a="1"/>
  <c r="F189" i="64" s="1"/>
  <c r="D189" i="64" a="1"/>
  <c r="D189" i="64" s="1"/>
  <c r="E189" i="64" s="1"/>
  <c r="B189" i="64" a="1"/>
  <c r="B189" i="64" s="1"/>
  <c r="A189" i="64" a="1"/>
  <c r="A189" i="64" s="1"/>
  <c r="K188" i="64" a="1"/>
  <c r="K188" i="64" s="1"/>
  <c r="L188" i="64" s="1"/>
  <c r="J188" i="64" a="1"/>
  <c r="J188" i="64" s="1"/>
  <c r="F188" i="64" a="1"/>
  <c r="F188" i="64" s="1"/>
  <c r="D188" i="64" a="1"/>
  <c r="D188" i="64" s="1"/>
  <c r="E188" i="64" s="1"/>
  <c r="B188" i="64" a="1"/>
  <c r="B188" i="64" s="1"/>
  <c r="A188" i="64" a="1"/>
  <c r="A188" i="64" s="1"/>
  <c r="K187" i="64" a="1"/>
  <c r="K187" i="64" s="1"/>
  <c r="L187" i="64" s="1"/>
  <c r="J187" i="64" a="1"/>
  <c r="J187" i="64" s="1"/>
  <c r="F187" i="64" a="1"/>
  <c r="F187" i="64" s="1"/>
  <c r="D187" i="64" a="1"/>
  <c r="D187" i="64" s="1"/>
  <c r="E187" i="64" s="1"/>
  <c r="B187" i="64" a="1"/>
  <c r="B187" i="64" s="1"/>
  <c r="A187" i="64" a="1"/>
  <c r="A187" i="64" s="1"/>
  <c r="K186" i="64" a="1"/>
  <c r="K186" i="64" s="1"/>
  <c r="L186" i="64" s="1"/>
  <c r="J186" i="64" a="1"/>
  <c r="J186" i="64" s="1"/>
  <c r="F186" i="64" a="1"/>
  <c r="F186" i="64" s="1"/>
  <c r="D186" i="64" a="1"/>
  <c r="D186" i="64" s="1"/>
  <c r="E186" i="64" s="1"/>
  <c r="B186" i="64" a="1"/>
  <c r="B186" i="64" s="1"/>
  <c r="A186" i="64" a="1"/>
  <c r="A186" i="64" s="1"/>
  <c r="K185" i="64" a="1"/>
  <c r="K185" i="64" s="1"/>
  <c r="J185" i="64" a="1"/>
  <c r="J185" i="64" s="1"/>
  <c r="F185" i="64" a="1"/>
  <c r="F185" i="64" s="1"/>
  <c r="D185" i="64" a="1"/>
  <c r="D185" i="64" s="1"/>
  <c r="E185" i="64" s="1"/>
  <c r="B185" i="64" a="1"/>
  <c r="B185" i="64" s="1"/>
  <c r="A185" i="64" a="1"/>
  <c r="A185" i="64" s="1"/>
  <c r="K184" i="64" a="1"/>
  <c r="K184" i="64" s="1"/>
  <c r="L184" i="64" s="1"/>
  <c r="J184" i="64" a="1"/>
  <c r="J184" i="64" s="1"/>
  <c r="F184" i="64" a="1"/>
  <c r="F184" i="64" s="1"/>
  <c r="D184" i="64" a="1"/>
  <c r="D184" i="64" s="1"/>
  <c r="E184" i="64" s="1"/>
  <c r="B184" i="64" a="1"/>
  <c r="B184" i="64" s="1"/>
  <c r="A184" i="64" a="1"/>
  <c r="A184" i="64" s="1"/>
  <c r="K183" i="64" a="1"/>
  <c r="K183" i="64" s="1"/>
  <c r="L183" i="64" s="1"/>
  <c r="J183" i="64" a="1"/>
  <c r="J183" i="64" s="1"/>
  <c r="F183" i="64" a="1"/>
  <c r="F183" i="64" s="1"/>
  <c r="D183" i="64" a="1"/>
  <c r="D183" i="64" s="1"/>
  <c r="E183" i="64" s="1"/>
  <c r="B183" i="64" a="1"/>
  <c r="B183" i="64" s="1"/>
  <c r="A183" i="64" a="1"/>
  <c r="A183" i="64" s="1"/>
  <c r="K182" i="64" a="1"/>
  <c r="K182" i="64" s="1"/>
  <c r="L182" i="64" s="1"/>
  <c r="J182" i="64" a="1"/>
  <c r="J182" i="64" s="1"/>
  <c r="F182" i="64" a="1"/>
  <c r="F182" i="64" s="1"/>
  <c r="D182" i="64" a="1"/>
  <c r="D182" i="64" s="1"/>
  <c r="E182" i="64" s="1"/>
  <c r="B182" i="64" a="1"/>
  <c r="B182" i="64" s="1"/>
  <c r="A182" i="64" a="1"/>
  <c r="A182" i="64" s="1"/>
  <c r="K181" i="64" a="1"/>
  <c r="K181" i="64" s="1"/>
  <c r="L181" i="64" s="1"/>
  <c r="J181" i="64" a="1"/>
  <c r="J181" i="64" s="1"/>
  <c r="F181" i="64" a="1"/>
  <c r="F181" i="64" s="1"/>
  <c r="D181" i="64" a="1"/>
  <c r="D181" i="64" s="1"/>
  <c r="E181" i="64" s="1"/>
  <c r="B181" i="64" a="1"/>
  <c r="B181" i="64" s="1"/>
  <c r="A181" i="64" a="1"/>
  <c r="A181" i="64" s="1"/>
  <c r="K180" i="64" a="1"/>
  <c r="K180" i="64" s="1"/>
  <c r="L180" i="64" s="1"/>
  <c r="J180" i="64" a="1"/>
  <c r="J180" i="64" s="1"/>
  <c r="F180" i="64" a="1"/>
  <c r="F180" i="64" s="1"/>
  <c r="D180" i="64" a="1"/>
  <c r="D180" i="64" s="1"/>
  <c r="E180" i="64" s="1"/>
  <c r="B180" i="64" a="1"/>
  <c r="B180" i="64" s="1"/>
  <c r="A180" i="64" a="1"/>
  <c r="A180" i="64" s="1"/>
  <c r="K179" i="64" a="1"/>
  <c r="K179" i="64" s="1"/>
  <c r="L179" i="64" s="1"/>
  <c r="J179" i="64" a="1"/>
  <c r="J179" i="64" s="1"/>
  <c r="F179" i="64" a="1"/>
  <c r="F179" i="64" s="1"/>
  <c r="D179" i="64" a="1"/>
  <c r="D179" i="64" s="1"/>
  <c r="E179" i="64" s="1"/>
  <c r="B179" i="64" a="1"/>
  <c r="B179" i="64" s="1"/>
  <c r="A179" i="64" a="1"/>
  <c r="A179" i="64" s="1"/>
  <c r="K178" i="64" a="1"/>
  <c r="K178" i="64" s="1"/>
  <c r="J178" i="64" a="1"/>
  <c r="J178" i="64" s="1"/>
  <c r="F178" i="64" a="1"/>
  <c r="F178" i="64" s="1"/>
  <c r="D178" i="64" a="1"/>
  <c r="D178" i="64" s="1"/>
  <c r="E178" i="64" s="1"/>
  <c r="B178" i="64" a="1"/>
  <c r="B178" i="64" s="1"/>
  <c r="A178" i="64" a="1"/>
  <c r="A178" i="64" s="1"/>
  <c r="K177" i="64" a="1"/>
  <c r="K177" i="64" s="1"/>
  <c r="J177" i="64" a="1"/>
  <c r="J177" i="64" s="1"/>
  <c r="F177" i="64" a="1"/>
  <c r="F177" i="64" s="1"/>
  <c r="D177" i="64" a="1"/>
  <c r="D177" i="64" s="1"/>
  <c r="E177" i="64" s="1"/>
  <c r="B177" i="64" a="1"/>
  <c r="B177" i="64" s="1"/>
  <c r="A177" i="64" a="1"/>
  <c r="A177" i="64" s="1"/>
  <c r="K176" i="64" a="1"/>
  <c r="K176" i="64" s="1"/>
  <c r="L176" i="64" s="1"/>
  <c r="J176" i="64" a="1"/>
  <c r="J176" i="64" s="1"/>
  <c r="F176" i="64" a="1"/>
  <c r="F176" i="64" s="1"/>
  <c r="D176" i="64" a="1"/>
  <c r="D176" i="64" s="1"/>
  <c r="E176" i="64" s="1"/>
  <c r="B176" i="64" a="1"/>
  <c r="B176" i="64" s="1"/>
  <c r="A176" i="64" a="1"/>
  <c r="A176" i="64" s="1"/>
  <c r="K175" i="64" a="1"/>
  <c r="K175" i="64" s="1"/>
  <c r="L175" i="64" s="1"/>
  <c r="J175" i="64" a="1"/>
  <c r="J175" i="64" s="1"/>
  <c r="F175" i="64" a="1"/>
  <c r="F175" i="64" s="1"/>
  <c r="D175" i="64" a="1"/>
  <c r="D175" i="64" s="1"/>
  <c r="E175" i="64" s="1"/>
  <c r="B175" i="64" a="1"/>
  <c r="B175" i="64" s="1"/>
  <c r="A175" i="64" a="1"/>
  <c r="A175" i="64" s="1"/>
  <c r="K174" i="64" a="1"/>
  <c r="K174" i="64" s="1"/>
  <c r="L174" i="64" s="1"/>
  <c r="J174" i="64" a="1"/>
  <c r="J174" i="64" s="1"/>
  <c r="F174" i="64" a="1"/>
  <c r="F174" i="64" s="1"/>
  <c r="D174" i="64" a="1"/>
  <c r="D174" i="64" s="1"/>
  <c r="E174" i="64" s="1"/>
  <c r="B174" i="64" a="1"/>
  <c r="B174" i="64" s="1"/>
  <c r="A174" i="64" a="1"/>
  <c r="A174" i="64" s="1"/>
  <c r="K173" i="64" a="1"/>
  <c r="K173" i="64" s="1"/>
  <c r="L173" i="64" s="1"/>
  <c r="J173" i="64" a="1"/>
  <c r="J173" i="64" s="1"/>
  <c r="F173" i="64" a="1"/>
  <c r="F173" i="64" s="1"/>
  <c r="D173" i="64" a="1"/>
  <c r="D173" i="64" s="1"/>
  <c r="E173" i="64" s="1"/>
  <c r="B173" i="64" a="1"/>
  <c r="B173" i="64" s="1"/>
  <c r="A173" i="64" a="1"/>
  <c r="A173" i="64" s="1"/>
  <c r="K172" i="64" a="1"/>
  <c r="K172" i="64" s="1"/>
  <c r="L172" i="64" s="1"/>
  <c r="J172" i="64" a="1"/>
  <c r="J172" i="64" s="1"/>
  <c r="F172" i="64" a="1"/>
  <c r="F172" i="64" s="1"/>
  <c r="D172" i="64" a="1"/>
  <c r="D172" i="64" s="1"/>
  <c r="E172" i="64" s="1"/>
  <c r="B172" i="64" a="1"/>
  <c r="B172" i="64" s="1"/>
  <c r="A172" i="64" a="1"/>
  <c r="A172" i="64" s="1"/>
  <c r="K171" i="64" a="1"/>
  <c r="K171" i="64" s="1"/>
  <c r="L171" i="64" s="1"/>
  <c r="J171" i="64" a="1"/>
  <c r="J171" i="64" s="1"/>
  <c r="F171" i="64" a="1"/>
  <c r="F171" i="64" s="1"/>
  <c r="D171" i="64" a="1"/>
  <c r="D171" i="64" s="1"/>
  <c r="E171" i="64" s="1"/>
  <c r="B171" i="64" a="1"/>
  <c r="B171" i="64" s="1"/>
  <c r="A171" i="64" a="1"/>
  <c r="A171" i="64" s="1"/>
  <c r="K170" i="64" a="1"/>
  <c r="K170" i="64" s="1"/>
  <c r="L170" i="64" s="1"/>
  <c r="J170" i="64" a="1"/>
  <c r="J170" i="64" s="1"/>
  <c r="F170" i="64" a="1"/>
  <c r="F170" i="64" s="1"/>
  <c r="D170" i="64" a="1"/>
  <c r="D170" i="64" s="1"/>
  <c r="E170" i="64" s="1"/>
  <c r="B170" i="64" a="1"/>
  <c r="B170" i="64" s="1"/>
  <c r="A170" i="64" a="1"/>
  <c r="A170" i="64" s="1"/>
  <c r="K169" i="64" a="1"/>
  <c r="K169" i="64" s="1"/>
  <c r="L169" i="64" s="1"/>
  <c r="J169" i="64" a="1"/>
  <c r="J169" i="64" s="1"/>
  <c r="F169" i="64" a="1"/>
  <c r="F169" i="64" s="1"/>
  <c r="D169" i="64" a="1"/>
  <c r="D169" i="64" s="1"/>
  <c r="E169" i="64" s="1"/>
  <c r="B169" i="64" a="1"/>
  <c r="B169" i="64" s="1"/>
  <c r="A169" i="64" a="1"/>
  <c r="A169" i="64" s="1"/>
  <c r="K168" i="64" a="1"/>
  <c r="K168" i="64" s="1"/>
  <c r="L168" i="64" s="1"/>
  <c r="J168" i="64" a="1"/>
  <c r="J168" i="64" s="1"/>
  <c r="F168" i="64" a="1"/>
  <c r="F168" i="64" s="1"/>
  <c r="D168" i="64" a="1"/>
  <c r="D168" i="64" s="1"/>
  <c r="E168" i="64" s="1"/>
  <c r="B168" i="64" a="1"/>
  <c r="B168" i="64" s="1"/>
  <c r="A168" i="64" a="1"/>
  <c r="A168" i="64" s="1"/>
  <c r="K167" i="64" a="1"/>
  <c r="K167" i="64" s="1"/>
  <c r="L167" i="64" s="1"/>
  <c r="J167" i="64" a="1"/>
  <c r="J167" i="64" s="1"/>
  <c r="F167" i="64" a="1"/>
  <c r="F167" i="64" s="1"/>
  <c r="D167" i="64" a="1"/>
  <c r="D167" i="64" s="1"/>
  <c r="E167" i="64" s="1"/>
  <c r="B167" i="64" a="1"/>
  <c r="B167" i="64" s="1"/>
  <c r="A167" i="64" a="1"/>
  <c r="A167" i="64" s="1"/>
  <c r="K166" i="64" a="1"/>
  <c r="K166" i="64" s="1"/>
  <c r="L166" i="64" s="1"/>
  <c r="J166" i="64" a="1"/>
  <c r="J166" i="64" s="1"/>
  <c r="F166" i="64" a="1"/>
  <c r="F166" i="64" s="1"/>
  <c r="D166" i="64" a="1"/>
  <c r="D166" i="64" s="1"/>
  <c r="E166" i="64" s="1"/>
  <c r="B166" i="64" a="1"/>
  <c r="B166" i="64" s="1"/>
  <c r="A166" i="64" a="1"/>
  <c r="A166" i="64" s="1"/>
  <c r="K165" i="64" a="1"/>
  <c r="K165" i="64" s="1"/>
  <c r="L165" i="64" s="1"/>
  <c r="J165" i="64" a="1"/>
  <c r="J165" i="64" s="1"/>
  <c r="F165" i="64" a="1"/>
  <c r="F165" i="64" s="1"/>
  <c r="D165" i="64" a="1"/>
  <c r="D165" i="64" s="1"/>
  <c r="E165" i="64" s="1"/>
  <c r="B165" i="64" a="1"/>
  <c r="B165" i="64" s="1"/>
  <c r="A165" i="64" a="1"/>
  <c r="A165" i="64" s="1"/>
  <c r="K164" i="64" a="1"/>
  <c r="K164" i="64" s="1"/>
  <c r="L164" i="64" s="1"/>
  <c r="J164" i="64" a="1"/>
  <c r="J164" i="64" s="1"/>
  <c r="F164" i="64" a="1"/>
  <c r="F164" i="64" s="1"/>
  <c r="D164" i="64" a="1"/>
  <c r="D164" i="64" s="1"/>
  <c r="E164" i="64" s="1"/>
  <c r="B164" i="64" a="1"/>
  <c r="B164" i="64" s="1"/>
  <c r="A164" i="64" a="1"/>
  <c r="A164" i="64" s="1"/>
  <c r="K163" i="64" a="1"/>
  <c r="K163" i="64" s="1"/>
  <c r="L163" i="64" s="1"/>
  <c r="J163" i="64" a="1"/>
  <c r="J163" i="64" s="1"/>
  <c r="F163" i="64" a="1"/>
  <c r="F163" i="64" s="1"/>
  <c r="D163" i="64" a="1"/>
  <c r="D163" i="64" s="1"/>
  <c r="E163" i="64" s="1"/>
  <c r="B163" i="64" a="1"/>
  <c r="B163" i="64" s="1"/>
  <c r="A163" i="64" a="1"/>
  <c r="A163" i="64" s="1"/>
  <c r="K162" i="64" a="1"/>
  <c r="K162" i="64" s="1"/>
  <c r="L162" i="64" s="1"/>
  <c r="J162" i="64" a="1"/>
  <c r="J162" i="64" s="1"/>
  <c r="F162" i="64" a="1"/>
  <c r="F162" i="64" s="1"/>
  <c r="D162" i="64" a="1"/>
  <c r="D162" i="64" s="1"/>
  <c r="E162" i="64" s="1"/>
  <c r="B162" i="64" a="1"/>
  <c r="B162" i="64" s="1"/>
  <c r="A162" i="64" a="1"/>
  <c r="A162" i="64" s="1"/>
  <c r="K161" i="64" a="1"/>
  <c r="K161" i="64" s="1"/>
  <c r="L161" i="64" s="1"/>
  <c r="J161" i="64" a="1"/>
  <c r="J161" i="64" s="1"/>
  <c r="F161" i="64" a="1"/>
  <c r="F161" i="64" s="1"/>
  <c r="D161" i="64" a="1"/>
  <c r="D161" i="64" s="1"/>
  <c r="E161" i="64" s="1"/>
  <c r="B161" i="64" a="1"/>
  <c r="B161" i="64" s="1"/>
  <c r="A161" i="64" a="1"/>
  <c r="A161" i="64" s="1"/>
  <c r="K160" i="64" a="1"/>
  <c r="K160" i="64" s="1"/>
  <c r="L160" i="64" s="1"/>
  <c r="J160" i="64" a="1"/>
  <c r="J160" i="64" s="1"/>
  <c r="F160" i="64" a="1"/>
  <c r="F160" i="64" s="1"/>
  <c r="D160" i="64" a="1"/>
  <c r="D160" i="64" s="1"/>
  <c r="E160" i="64" s="1"/>
  <c r="B160" i="64" a="1"/>
  <c r="B160" i="64" s="1"/>
  <c r="A160" i="64" a="1"/>
  <c r="A160" i="64" s="1"/>
  <c r="K159" i="64" a="1"/>
  <c r="K159" i="64" s="1"/>
  <c r="L159" i="64" s="1"/>
  <c r="J159" i="64" a="1"/>
  <c r="J159" i="64" s="1"/>
  <c r="F159" i="64" a="1"/>
  <c r="F159" i="64" s="1"/>
  <c r="D159" i="64" a="1"/>
  <c r="D159" i="64" s="1"/>
  <c r="E159" i="64" s="1"/>
  <c r="B159" i="64" a="1"/>
  <c r="B159" i="64" s="1"/>
  <c r="A159" i="64" a="1"/>
  <c r="A159" i="64" s="1"/>
  <c r="K158" i="64" a="1"/>
  <c r="K158" i="64" s="1"/>
  <c r="L158" i="64" s="1"/>
  <c r="J158" i="64" a="1"/>
  <c r="J158" i="64" s="1"/>
  <c r="F158" i="64" a="1"/>
  <c r="F158" i="64" s="1"/>
  <c r="D158" i="64" a="1"/>
  <c r="D158" i="64" s="1"/>
  <c r="E158" i="64" s="1"/>
  <c r="B158" i="64" a="1"/>
  <c r="B158" i="64" s="1"/>
  <c r="A158" i="64" a="1"/>
  <c r="A158" i="64" s="1"/>
  <c r="K157" i="64" a="1"/>
  <c r="K157" i="64" s="1"/>
  <c r="L157" i="64" s="1"/>
  <c r="J157" i="64" a="1"/>
  <c r="J157" i="64" s="1"/>
  <c r="F157" i="64" a="1"/>
  <c r="F157" i="64" s="1"/>
  <c r="D157" i="64" a="1"/>
  <c r="D157" i="64" s="1"/>
  <c r="E157" i="64" s="1"/>
  <c r="B157" i="64" a="1"/>
  <c r="B157" i="64" s="1"/>
  <c r="A157" i="64" a="1"/>
  <c r="A157" i="64" s="1"/>
  <c r="K156" i="64" a="1"/>
  <c r="K156" i="64" s="1"/>
  <c r="L156" i="64" s="1"/>
  <c r="J156" i="64" a="1"/>
  <c r="J156" i="64" s="1"/>
  <c r="F156" i="64" a="1"/>
  <c r="F156" i="64" s="1"/>
  <c r="D156" i="64" a="1"/>
  <c r="D156" i="64" s="1"/>
  <c r="E156" i="64" s="1"/>
  <c r="B156" i="64" a="1"/>
  <c r="B156" i="64" s="1"/>
  <c r="A156" i="64" a="1"/>
  <c r="A156" i="64" s="1"/>
  <c r="K155" i="64" a="1"/>
  <c r="K155" i="64" s="1"/>
  <c r="L155" i="64" s="1"/>
  <c r="J155" i="64" a="1"/>
  <c r="J155" i="64" s="1"/>
  <c r="F155" i="64" a="1"/>
  <c r="F155" i="64" s="1"/>
  <c r="D155" i="64" a="1"/>
  <c r="D155" i="64" s="1"/>
  <c r="E155" i="64" s="1"/>
  <c r="B155" i="64" a="1"/>
  <c r="B155" i="64" s="1"/>
  <c r="A155" i="64" a="1"/>
  <c r="A155" i="64" s="1"/>
  <c r="K154" i="64" a="1"/>
  <c r="K154" i="64" s="1"/>
  <c r="L154" i="64" s="1"/>
  <c r="J154" i="64" a="1"/>
  <c r="J154" i="64" s="1"/>
  <c r="F154" i="64" a="1"/>
  <c r="F154" i="64" s="1"/>
  <c r="D154" i="64" a="1"/>
  <c r="D154" i="64" s="1"/>
  <c r="E154" i="64" s="1"/>
  <c r="B154" i="64" a="1"/>
  <c r="B154" i="64" s="1"/>
  <c r="A154" i="64" a="1"/>
  <c r="A154" i="64" s="1"/>
  <c r="K153" i="64" a="1"/>
  <c r="K153" i="64" s="1"/>
  <c r="L153" i="64" s="1"/>
  <c r="J153" i="64" a="1"/>
  <c r="J153" i="64" s="1"/>
  <c r="F153" i="64" a="1"/>
  <c r="F153" i="64" s="1"/>
  <c r="D153" i="64" a="1"/>
  <c r="D153" i="64" s="1"/>
  <c r="E153" i="64" s="1"/>
  <c r="B153" i="64" a="1"/>
  <c r="B153" i="64" s="1"/>
  <c r="A153" i="64" a="1"/>
  <c r="A153" i="64" s="1"/>
  <c r="K152" i="64" a="1"/>
  <c r="K152" i="64" s="1"/>
  <c r="L152" i="64" s="1"/>
  <c r="J152" i="64" a="1"/>
  <c r="J152" i="64" s="1"/>
  <c r="F152" i="64" a="1"/>
  <c r="F152" i="64" s="1"/>
  <c r="D152" i="64" a="1"/>
  <c r="D152" i="64" s="1"/>
  <c r="E152" i="64" s="1"/>
  <c r="B152" i="64" a="1"/>
  <c r="B152" i="64" s="1"/>
  <c r="A152" i="64" a="1"/>
  <c r="A152" i="64" s="1"/>
  <c r="K151" i="64" a="1"/>
  <c r="K151" i="64" s="1"/>
  <c r="L151" i="64" s="1"/>
  <c r="J151" i="64" a="1"/>
  <c r="J151" i="64" s="1"/>
  <c r="F151" i="64" a="1"/>
  <c r="F151" i="64" s="1"/>
  <c r="D151" i="64" a="1"/>
  <c r="D151" i="64" s="1"/>
  <c r="E151" i="64" s="1"/>
  <c r="B151" i="64" a="1"/>
  <c r="B151" i="64" s="1"/>
  <c r="A151" i="64" a="1"/>
  <c r="A151" i="64" s="1"/>
  <c r="K150" i="64" a="1"/>
  <c r="K150" i="64" s="1"/>
  <c r="L150" i="64" s="1"/>
  <c r="J150" i="64" a="1"/>
  <c r="J150" i="64" s="1"/>
  <c r="F150" i="64" a="1"/>
  <c r="F150" i="64" s="1"/>
  <c r="D150" i="64" a="1"/>
  <c r="D150" i="64" s="1"/>
  <c r="E150" i="64" s="1"/>
  <c r="B150" i="64" a="1"/>
  <c r="B150" i="64" s="1"/>
  <c r="A150" i="64" a="1"/>
  <c r="A150" i="64" s="1"/>
  <c r="K149" i="64" a="1"/>
  <c r="K149" i="64" s="1"/>
  <c r="L149" i="64" s="1"/>
  <c r="J149" i="64" a="1"/>
  <c r="J149" i="64" s="1"/>
  <c r="F149" i="64" a="1"/>
  <c r="F149" i="64" s="1"/>
  <c r="D149" i="64" a="1"/>
  <c r="D149" i="64" s="1"/>
  <c r="E149" i="64" s="1"/>
  <c r="B149" i="64" a="1"/>
  <c r="B149" i="64" s="1"/>
  <c r="A149" i="64" a="1"/>
  <c r="A149" i="64" s="1"/>
  <c r="K148" i="64" a="1"/>
  <c r="K148" i="64" s="1"/>
  <c r="L148" i="64" s="1"/>
  <c r="J148" i="64" a="1"/>
  <c r="J148" i="64" s="1"/>
  <c r="F148" i="64" a="1"/>
  <c r="F148" i="64" s="1"/>
  <c r="D148" i="64" a="1"/>
  <c r="D148" i="64" s="1"/>
  <c r="E148" i="64" s="1"/>
  <c r="B148" i="64" a="1"/>
  <c r="B148" i="64" s="1"/>
  <c r="A148" i="64" a="1"/>
  <c r="A148" i="64" s="1"/>
  <c r="K147" i="64" a="1"/>
  <c r="K147" i="64" s="1"/>
  <c r="L147" i="64" s="1"/>
  <c r="J147" i="64" a="1"/>
  <c r="J147" i="64" s="1"/>
  <c r="F147" i="64" a="1"/>
  <c r="F147" i="64" s="1"/>
  <c r="D147" i="64" a="1"/>
  <c r="D147" i="64" s="1"/>
  <c r="E147" i="64" s="1"/>
  <c r="B147" i="64" a="1"/>
  <c r="B147" i="64" s="1"/>
  <c r="A147" i="64" a="1"/>
  <c r="A147" i="64" s="1"/>
  <c r="K146" i="64" a="1"/>
  <c r="K146" i="64" s="1"/>
  <c r="L146" i="64" s="1"/>
  <c r="J146" i="64" a="1"/>
  <c r="J146" i="64" s="1"/>
  <c r="F146" i="64" a="1"/>
  <c r="F146" i="64" s="1"/>
  <c r="D146" i="64" a="1"/>
  <c r="D146" i="64" s="1"/>
  <c r="E146" i="64" s="1"/>
  <c r="B146" i="64" a="1"/>
  <c r="B146" i="64" s="1"/>
  <c r="A146" i="64" a="1"/>
  <c r="A146" i="64" s="1"/>
  <c r="K145" i="64" a="1"/>
  <c r="K145" i="64" s="1"/>
  <c r="L145" i="64" s="1"/>
  <c r="J145" i="64" a="1"/>
  <c r="J145" i="64" s="1"/>
  <c r="F145" i="64" a="1"/>
  <c r="F145" i="64" s="1"/>
  <c r="D145" i="64" a="1"/>
  <c r="D145" i="64" s="1"/>
  <c r="E145" i="64" s="1"/>
  <c r="B145" i="64" a="1"/>
  <c r="B145" i="64" s="1"/>
  <c r="A145" i="64" a="1"/>
  <c r="A145" i="64" s="1"/>
  <c r="K144" i="64" a="1"/>
  <c r="K144" i="64" s="1"/>
  <c r="L144" i="64" s="1"/>
  <c r="J144" i="64" a="1"/>
  <c r="J144" i="64" s="1"/>
  <c r="F144" i="64" a="1"/>
  <c r="F144" i="64" s="1"/>
  <c r="D144" i="64" a="1"/>
  <c r="D144" i="64" s="1"/>
  <c r="E144" i="64" s="1"/>
  <c r="B144" i="64" a="1"/>
  <c r="B144" i="64" s="1"/>
  <c r="A144" i="64" a="1"/>
  <c r="A144" i="64" s="1"/>
  <c r="K143" i="64" a="1"/>
  <c r="K143" i="64" s="1"/>
  <c r="L143" i="64" s="1"/>
  <c r="J143" i="64" a="1"/>
  <c r="J143" i="64" s="1"/>
  <c r="F143" i="64" a="1"/>
  <c r="F143" i="64" s="1"/>
  <c r="D143" i="64" a="1"/>
  <c r="D143" i="64" s="1"/>
  <c r="E143" i="64" s="1"/>
  <c r="B143" i="64" a="1"/>
  <c r="B143" i="64" s="1"/>
  <c r="A143" i="64" a="1"/>
  <c r="A143" i="64" s="1"/>
  <c r="K142" i="64" a="1"/>
  <c r="K142" i="64" s="1"/>
  <c r="L142" i="64" s="1"/>
  <c r="J142" i="64" a="1"/>
  <c r="J142" i="64" s="1"/>
  <c r="F142" i="64" a="1"/>
  <c r="F142" i="64" s="1"/>
  <c r="D142" i="64" a="1"/>
  <c r="D142" i="64" s="1"/>
  <c r="E142" i="64" s="1"/>
  <c r="B142" i="64" a="1"/>
  <c r="B142" i="64" s="1"/>
  <c r="A142" i="64" a="1"/>
  <c r="A142" i="64" s="1"/>
  <c r="K141" i="64" a="1"/>
  <c r="K141" i="64" s="1"/>
  <c r="L141" i="64" s="1"/>
  <c r="J141" i="64" a="1"/>
  <c r="J141" i="64" s="1"/>
  <c r="F141" i="64" a="1"/>
  <c r="F141" i="64" s="1"/>
  <c r="D141" i="64" a="1"/>
  <c r="D141" i="64" s="1"/>
  <c r="E141" i="64" s="1"/>
  <c r="B141" i="64" a="1"/>
  <c r="B141" i="64" s="1"/>
  <c r="A141" i="64" a="1"/>
  <c r="A141" i="64" s="1"/>
  <c r="K140" i="64" a="1"/>
  <c r="K140" i="64" s="1"/>
  <c r="L140" i="64" s="1"/>
  <c r="J140" i="64" a="1"/>
  <c r="J140" i="64" s="1"/>
  <c r="F140" i="64" a="1"/>
  <c r="F140" i="64" s="1"/>
  <c r="D140" i="64" a="1"/>
  <c r="D140" i="64" s="1"/>
  <c r="E140" i="64" s="1"/>
  <c r="B140" i="64" a="1"/>
  <c r="B140" i="64" s="1"/>
  <c r="A140" i="64" a="1"/>
  <c r="A140" i="64" s="1"/>
  <c r="K139" i="64" a="1"/>
  <c r="K139" i="64" s="1"/>
  <c r="L139" i="64" s="1"/>
  <c r="J139" i="64" a="1"/>
  <c r="J139" i="64" s="1"/>
  <c r="F139" i="64" a="1"/>
  <c r="F139" i="64" s="1"/>
  <c r="D139" i="64" a="1"/>
  <c r="D139" i="64" s="1"/>
  <c r="E139" i="64" s="1"/>
  <c r="B139" i="64" a="1"/>
  <c r="B139" i="64" s="1"/>
  <c r="A139" i="64" a="1"/>
  <c r="A139" i="64" s="1"/>
  <c r="K138" i="64" a="1"/>
  <c r="K138" i="64" s="1"/>
  <c r="L138" i="64" s="1"/>
  <c r="J138" i="64" a="1"/>
  <c r="J138" i="64" s="1"/>
  <c r="F138" i="64" a="1"/>
  <c r="F138" i="64" s="1"/>
  <c r="D138" i="64" a="1"/>
  <c r="D138" i="64" s="1"/>
  <c r="E138" i="64" s="1"/>
  <c r="B138" i="64" a="1"/>
  <c r="B138" i="64" s="1"/>
  <c r="A138" i="64" a="1"/>
  <c r="A138" i="64" s="1"/>
  <c r="K137" i="64" a="1"/>
  <c r="K137" i="64" s="1"/>
  <c r="L137" i="64" s="1"/>
  <c r="J137" i="64" a="1"/>
  <c r="J137" i="64" s="1"/>
  <c r="F137" i="64" a="1"/>
  <c r="F137" i="64" s="1"/>
  <c r="D137" i="64" a="1"/>
  <c r="D137" i="64" s="1"/>
  <c r="E137" i="64" s="1"/>
  <c r="B137" i="64" a="1"/>
  <c r="B137" i="64" s="1"/>
  <c r="A137" i="64" a="1"/>
  <c r="A137" i="64" s="1"/>
  <c r="K136" i="64" a="1"/>
  <c r="K136" i="64" s="1"/>
  <c r="L136" i="64" s="1"/>
  <c r="J136" i="64" a="1"/>
  <c r="J136" i="64" s="1"/>
  <c r="F136" i="64" a="1"/>
  <c r="F136" i="64" s="1"/>
  <c r="D136" i="64" a="1"/>
  <c r="D136" i="64" s="1"/>
  <c r="E136" i="64" s="1"/>
  <c r="B136" i="64" a="1"/>
  <c r="B136" i="64" s="1"/>
  <c r="A136" i="64" a="1"/>
  <c r="A136" i="64" s="1"/>
  <c r="K135" i="64" a="1"/>
  <c r="K135" i="64" s="1"/>
  <c r="L135" i="64" s="1"/>
  <c r="J135" i="64" a="1"/>
  <c r="J135" i="64" s="1"/>
  <c r="F135" i="64" a="1"/>
  <c r="F135" i="64" s="1"/>
  <c r="D135" i="64" a="1"/>
  <c r="D135" i="64" s="1"/>
  <c r="E135" i="64" s="1"/>
  <c r="B135" i="64" a="1"/>
  <c r="B135" i="64" s="1"/>
  <c r="A135" i="64" a="1"/>
  <c r="A135" i="64" s="1"/>
  <c r="K134" i="64" a="1"/>
  <c r="K134" i="64" s="1"/>
  <c r="L134" i="64" s="1"/>
  <c r="J134" i="64" a="1"/>
  <c r="J134" i="64" s="1"/>
  <c r="F134" i="64" a="1"/>
  <c r="F134" i="64" s="1"/>
  <c r="D134" i="64" a="1"/>
  <c r="D134" i="64" s="1"/>
  <c r="E134" i="64" s="1"/>
  <c r="B134" i="64" a="1"/>
  <c r="B134" i="64" s="1"/>
  <c r="A134" i="64" a="1"/>
  <c r="A134" i="64" s="1"/>
  <c r="K133" i="64" a="1"/>
  <c r="K133" i="64" s="1"/>
  <c r="L133" i="64" s="1"/>
  <c r="J133" i="64" a="1"/>
  <c r="J133" i="64" s="1"/>
  <c r="F133" i="64" a="1"/>
  <c r="F133" i="64" s="1"/>
  <c r="D133" i="64" a="1"/>
  <c r="D133" i="64" s="1"/>
  <c r="E133" i="64" s="1"/>
  <c r="B133" i="64" a="1"/>
  <c r="B133" i="64" s="1"/>
  <c r="A133" i="64" a="1"/>
  <c r="A133" i="64" s="1"/>
  <c r="K132" i="64" a="1"/>
  <c r="K132" i="64" s="1"/>
  <c r="L132" i="64" s="1"/>
  <c r="J132" i="64" a="1"/>
  <c r="J132" i="64" s="1"/>
  <c r="F132" i="64" a="1"/>
  <c r="F132" i="64" s="1"/>
  <c r="D132" i="64" a="1"/>
  <c r="D132" i="64" s="1"/>
  <c r="E132" i="64" s="1"/>
  <c r="B132" i="64" a="1"/>
  <c r="B132" i="64" s="1"/>
  <c r="A132" i="64" a="1"/>
  <c r="A132" i="64" s="1"/>
  <c r="K131" i="64" a="1"/>
  <c r="K131" i="64" s="1"/>
  <c r="L131" i="64" s="1"/>
  <c r="J131" i="64" a="1"/>
  <c r="J131" i="64" s="1"/>
  <c r="F131" i="64" a="1"/>
  <c r="F131" i="64" s="1"/>
  <c r="D131" i="64" a="1"/>
  <c r="D131" i="64" s="1"/>
  <c r="E131" i="64" s="1"/>
  <c r="B131" i="64" a="1"/>
  <c r="B131" i="64" s="1"/>
  <c r="A131" i="64" a="1"/>
  <c r="A131" i="64" s="1"/>
  <c r="K130" i="64" a="1"/>
  <c r="K130" i="64" s="1"/>
  <c r="L130" i="64" s="1"/>
  <c r="J130" i="64" a="1"/>
  <c r="J130" i="64" s="1"/>
  <c r="F130" i="64" a="1"/>
  <c r="F130" i="64" s="1"/>
  <c r="D130" i="64" a="1"/>
  <c r="D130" i="64" s="1"/>
  <c r="E130" i="64" s="1"/>
  <c r="B130" i="64" a="1"/>
  <c r="B130" i="64" s="1"/>
  <c r="A130" i="64" a="1"/>
  <c r="A130" i="64" s="1"/>
  <c r="K129" i="64" a="1"/>
  <c r="K129" i="64" s="1"/>
  <c r="L129" i="64" s="1"/>
  <c r="J129" i="64" a="1"/>
  <c r="J129" i="64" s="1"/>
  <c r="F129" i="64" a="1"/>
  <c r="F129" i="64" s="1"/>
  <c r="D129" i="64" a="1"/>
  <c r="D129" i="64" s="1"/>
  <c r="E129" i="64" s="1"/>
  <c r="B129" i="64" a="1"/>
  <c r="B129" i="64" s="1"/>
  <c r="A129" i="64" a="1"/>
  <c r="A129" i="64" s="1"/>
  <c r="K128" i="64" a="1"/>
  <c r="K128" i="64" s="1"/>
  <c r="L128" i="64" s="1"/>
  <c r="J128" i="64" a="1"/>
  <c r="J128" i="64" s="1"/>
  <c r="F128" i="64" a="1"/>
  <c r="F128" i="64" s="1"/>
  <c r="D128" i="64" a="1"/>
  <c r="D128" i="64" s="1"/>
  <c r="E128" i="64" s="1"/>
  <c r="B128" i="64" a="1"/>
  <c r="B128" i="64" s="1"/>
  <c r="A128" i="64" a="1"/>
  <c r="A128" i="64" s="1"/>
  <c r="K127" i="64" a="1"/>
  <c r="K127" i="64" s="1"/>
  <c r="L127" i="64" s="1"/>
  <c r="J127" i="64" a="1"/>
  <c r="J127" i="64" s="1"/>
  <c r="F127" i="64" a="1"/>
  <c r="F127" i="64" s="1"/>
  <c r="D127" i="64" a="1"/>
  <c r="D127" i="64" s="1"/>
  <c r="E127" i="64" s="1"/>
  <c r="B127" i="64" a="1"/>
  <c r="B127" i="64" s="1"/>
  <c r="A127" i="64" a="1"/>
  <c r="A127" i="64" s="1"/>
  <c r="K126" i="64" a="1"/>
  <c r="K126" i="64" s="1"/>
  <c r="L126" i="64" s="1"/>
  <c r="J126" i="64" a="1"/>
  <c r="J126" i="64" s="1"/>
  <c r="F126" i="64" a="1"/>
  <c r="F126" i="64" s="1"/>
  <c r="D126" i="64" a="1"/>
  <c r="D126" i="64" s="1"/>
  <c r="E126" i="64" s="1"/>
  <c r="B126" i="64" a="1"/>
  <c r="B126" i="64" s="1"/>
  <c r="A126" i="64" a="1"/>
  <c r="A126" i="64" s="1"/>
  <c r="K125" i="64" a="1"/>
  <c r="K125" i="64" s="1"/>
  <c r="L125" i="64" s="1"/>
  <c r="J125" i="64" a="1"/>
  <c r="J125" i="64" s="1"/>
  <c r="F125" i="64" a="1"/>
  <c r="F125" i="64" s="1"/>
  <c r="D125" i="64" a="1"/>
  <c r="D125" i="64" s="1"/>
  <c r="E125" i="64" s="1"/>
  <c r="B125" i="64" a="1"/>
  <c r="B125" i="64" s="1"/>
  <c r="A125" i="64" a="1"/>
  <c r="A125" i="64" s="1"/>
  <c r="K124" i="64" a="1"/>
  <c r="K124" i="64" s="1"/>
  <c r="L124" i="64" s="1"/>
  <c r="J124" i="64" a="1"/>
  <c r="J124" i="64" s="1"/>
  <c r="F124" i="64" a="1"/>
  <c r="F124" i="64" s="1"/>
  <c r="D124" i="64" a="1"/>
  <c r="D124" i="64" s="1"/>
  <c r="E124" i="64" s="1"/>
  <c r="B124" i="64" a="1"/>
  <c r="B124" i="64" s="1"/>
  <c r="A124" i="64" a="1"/>
  <c r="A124" i="64" s="1"/>
  <c r="K123" i="64" a="1"/>
  <c r="K123" i="64" s="1"/>
  <c r="L123" i="64" s="1"/>
  <c r="J123" i="64" a="1"/>
  <c r="J123" i="64" s="1"/>
  <c r="F123" i="64" a="1"/>
  <c r="F123" i="64" s="1"/>
  <c r="D123" i="64" a="1"/>
  <c r="D123" i="64" s="1"/>
  <c r="E123" i="64" s="1"/>
  <c r="B123" i="64" a="1"/>
  <c r="B123" i="64" s="1"/>
  <c r="A123" i="64" a="1"/>
  <c r="A123" i="64" s="1"/>
  <c r="K122" i="64" a="1"/>
  <c r="K122" i="64" s="1"/>
  <c r="L122" i="64" s="1"/>
  <c r="J122" i="64" a="1"/>
  <c r="J122" i="64" s="1"/>
  <c r="F122" i="64" a="1"/>
  <c r="F122" i="64" s="1"/>
  <c r="D122" i="64" a="1"/>
  <c r="D122" i="64" s="1"/>
  <c r="E122" i="64" s="1"/>
  <c r="B122" i="64" a="1"/>
  <c r="B122" i="64" s="1"/>
  <c r="A122" i="64" a="1"/>
  <c r="A122" i="64" s="1"/>
  <c r="K121" i="64" a="1"/>
  <c r="K121" i="64" s="1"/>
  <c r="L121" i="64" s="1"/>
  <c r="J121" i="64" a="1"/>
  <c r="J121" i="64" s="1"/>
  <c r="F121" i="64" a="1"/>
  <c r="F121" i="64" s="1"/>
  <c r="D121" i="64" a="1"/>
  <c r="D121" i="64" s="1"/>
  <c r="E121" i="64" s="1"/>
  <c r="B121" i="64" a="1"/>
  <c r="B121" i="64" s="1"/>
  <c r="A121" i="64" a="1"/>
  <c r="A121" i="64" s="1"/>
  <c r="K120" i="64" a="1"/>
  <c r="K120" i="64" s="1"/>
  <c r="L120" i="64" s="1"/>
  <c r="J120" i="64" a="1"/>
  <c r="J120" i="64" s="1"/>
  <c r="F120" i="64" a="1"/>
  <c r="F120" i="64" s="1"/>
  <c r="D120" i="64" a="1"/>
  <c r="D120" i="64" s="1"/>
  <c r="E120" i="64" s="1"/>
  <c r="B120" i="64" a="1"/>
  <c r="B120" i="64" s="1"/>
  <c r="A120" i="64" a="1"/>
  <c r="A120" i="64" s="1"/>
  <c r="K119" i="64" a="1"/>
  <c r="K119" i="64" s="1"/>
  <c r="L119" i="64" s="1"/>
  <c r="J119" i="64" a="1"/>
  <c r="J119" i="64" s="1"/>
  <c r="F119" i="64" a="1"/>
  <c r="F119" i="64" s="1"/>
  <c r="D119" i="64" a="1"/>
  <c r="D119" i="64" s="1"/>
  <c r="E119" i="64" s="1"/>
  <c r="B119" i="64" a="1"/>
  <c r="B119" i="64" s="1"/>
  <c r="A119" i="64" a="1"/>
  <c r="A119" i="64" s="1"/>
  <c r="K118" i="64" a="1"/>
  <c r="K118" i="64" s="1"/>
  <c r="L118" i="64" s="1"/>
  <c r="J118" i="64" a="1"/>
  <c r="J118" i="64" s="1"/>
  <c r="F118" i="64" a="1"/>
  <c r="F118" i="64" s="1"/>
  <c r="D118" i="64" a="1"/>
  <c r="D118" i="64" s="1"/>
  <c r="E118" i="64" s="1"/>
  <c r="B118" i="64" a="1"/>
  <c r="B118" i="64" s="1"/>
  <c r="A118" i="64" a="1"/>
  <c r="A118" i="64" s="1"/>
  <c r="K117" i="64" a="1"/>
  <c r="K117" i="64" s="1"/>
  <c r="L117" i="64" s="1"/>
  <c r="J117" i="64" a="1"/>
  <c r="J117" i="64" s="1"/>
  <c r="F117" i="64" a="1"/>
  <c r="F117" i="64" s="1"/>
  <c r="D117" i="64" a="1"/>
  <c r="D117" i="64" s="1"/>
  <c r="E117" i="64" s="1"/>
  <c r="B117" i="64" a="1"/>
  <c r="B117" i="64" s="1"/>
  <c r="A117" i="64" a="1"/>
  <c r="A117" i="64" s="1"/>
  <c r="K116" i="64" a="1"/>
  <c r="K116" i="64" s="1"/>
  <c r="L116" i="64" s="1"/>
  <c r="J116" i="64" a="1"/>
  <c r="J116" i="64" s="1"/>
  <c r="F116" i="64" a="1"/>
  <c r="F116" i="64" s="1"/>
  <c r="D116" i="64" a="1"/>
  <c r="D116" i="64" s="1"/>
  <c r="E116" i="64" s="1"/>
  <c r="B116" i="64" a="1"/>
  <c r="B116" i="64" s="1"/>
  <c r="A116" i="64" a="1"/>
  <c r="A116" i="64" s="1"/>
  <c r="K115" i="64" a="1"/>
  <c r="K115" i="64" s="1"/>
  <c r="L115" i="64" s="1"/>
  <c r="J115" i="64" a="1"/>
  <c r="J115" i="64" s="1"/>
  <c r="F115" i="64" a="1"/>
  <c r="F115" i="64" s="1"/>
  <c r="D115" i="64" a="1"/>
  <c r="D115" i="64" s="1"/>
  <c r="E115" i="64" s="1"/>
  <c r="B115" i="64" a="1"/>
  <c r="B115" i="64" s="1"/>
  <c r="A115" i="64" a="1"/>
  <c r="A115" i="64" s="1"/>
  <c r="K114" i="64" a="1"/>
  <c r="K114" i="64" s="1"/>
  <c r="L114" i="64" s="1"/>
  <c r="J114" i="64" a="1"/>
  <c r="J114" i="64" s="1"/>
  <c r="F114" i="64" a="1"/>
  <c r="F114" i="64" s="1"/>
  <c r="D114" i="64" a="1"/>
  <c r="D114" i="64" s="1"/>
  <c r="E114" i="64" s="1"/>
  <c r="B114" i="64" a="1"/>
  <c r="B114" i="64" s="1"/>
  <c r="A114" i="64" a="1"/>
  <c r="A114" i="64" s="1"/>
  <c r="K113" i="64" a="1"/>
  <c r="K113" i="64" s="1"/>
  <c r="L113" i="64" s="1"/>
  <c r="J113" i="64" a="1"/>
  <c r="J113" i="64" s="1"/>
  <c r="F113" i="64" a="1"/>
  <c r="F113" i="64" s="1"/>
  <c r="D113" i="64" a="1"/>
  <c r="D113" i="64" s="1"/>
  <c r="E113" i="64" s="1"/>
  <c r="B113" i="64" a="1"/>
  <c r="B113" i="64" s="1"/>
  <c r="A113" i="64" a="1"/>
  <c r="A113" i="64" s="1"/>
  <c r="K112" i="64" a="1"/>
  <c r="K112" i="64" s="1"/>
  <c r="L112" i="64" s="1"/>
  <c r="J112" i="64" a="1"/>
  <c r="J112" i="64" s="1"/>
  <c r="F112" i="64" a="1"/>
  <c r="F112" i="64" s="1"/>
  <c r="D112" i="64" a="1"/>
  <c r="D112" i="64" s="1"/>
  <c r="E112" i="64" s="1"/>
  <c r="B112" i="64" a="1"/>
  <c r="B112" i="64" s="1"/>
  <c r="A112" i="64" a="1"/>
  <c r="A112" i="64" s="1"/>
  <c r="K111" i="64" a="1"/>
  <c r="K111" i="64" s="1"/>
  <c r="L111" i="64" s="1"/>
  <c r="J111" i="64" a="1"/>
  <c r="J111" i="64" s="1"/>
  <c r="F111" i="64" a="1"/>
  <c r="F111" i="64" s="1"/>
  <c r="D111" i="64" a="1"/>
  <c r="D111" i="64" s="1"/>
  <c r="E111" i="64" s="1"/>
  <c r="B111" i="64" a="1"/>
  <c r="B111" i="64" s="1"/>
  <c r="A111" i="64" a="1"/>
  <c r="A111" i="64" s="1"/>
  <c r="K110" i="64" a="1"/>
  <c r="K110" i="64" s="1"/>
  <c r="L110" i="64" s="1"/>
  <c r="J110" i="64" a="1"/>
  <c r="J110" i="64" s="1"/>
  <c r="F110" i="64" a="1"/>
  <c r="F110" i="64" s="1"/>
  <c r="D110" i="64" a="1"/>
  <c r="D110" i="64" s="1"/>
  <c r="E110" i="64" s="1"/>
  <c r="B110" i="64" a="1"/>
  <c r="B110" i="64" s="1"/>
  <c r="A110" i="64" a="1"/>
  <c r="A110" i="64" s="1"/>
  <c r="K109" i="64" a="1"/>
  <c r="K109" i="64" s="1"/>
  <c r="L109" i="64" s="1"/>
  <c r="J109" i="64" a="1"/>
  <c r="J109" i="64" s="1"/>
  <c r="F109" i="64" a="1"/>
  <c r="F109" i="64" s="1"/>
  <c r="D109" i="64" a="1"/>
  <c r="D109" i="64" s="1"/>
  <c r="E109" i="64" s="1"/>
  <c r="B109" i="64" a="1"/>
  <c r="B109" i="64" s="1"/>
  <c r="A109" i="64" a="1"/>
  <c r="A109" i="64" s="1"/>
  <c r="K108" i="64" a="1"/>
  <c r="K108" i="64" s="1"/>
  <c r="L108" i="64" s="1"/>
  <c r="J108" i="64" a="1"/>
  <c r="J108" i="64" s="1"/>
  <c r="F108" i="64" a="1"/>
  <c r="F108" i="64" s="1"/>
  <c r="D108" i="64" a="1"/>
  <c r="D108" i="64" s="1"/>
  <c r="E108" i="64" s="1"/>
  <c r="B108" i="64" a="1"/>
  <c r="B108" i="64" s="1"/>
  <c r="A108" i="64" a="1"/>
  <c r="A108" i="64" s="1"/>
  <c r="K107" i="64" a="1"/>
  <c r="K107" i="64" s="1"/>
  <c r="L107" i="64" s="1"/>
  <c r="J107" i="64" a="1"/>
  <c r="J107" i="64" s="1"/>
  <c r="F107" i="64" a="1"/>
  <c r="F107" i="64" s="1"/>
  <c r="D107" i="64" a="1"/>
  <c r="D107" i="64" s="1"/>
  <c r="E107" i="64" s="1"/>
  <c r="B107" i="64" a="1"/>
  <c r="B107" i="64" s="1"/>
  <c r="A107" i="64" a="1"/>
  <c r="A107" i="64" s="1"/>
  <c r="K106" i="64" a="1"/>
  <c r="K106" i="64" s="1"/>
  <c r="L106" i="64" s="1"/>
  <c r="J106" i="64" a="1"/>
  <c r="J106" i="64" s="1"/>
  <c r="F106" i="64" a="1"/>
  <c r="F106" i="64" s="1"/>
  <c r="D106" i="64" a="1"/>
  <c r="D106" i="64" s="1"/>
  <c r="E106" i="64" s="1"/>
  <c r="B106" i="64" a="1"/>
  <c r="B106" i="64" s="1"/>
  <c r="A106" i="64" a="1"/>
  <c r="A106" i="64" s="1"/>
  <c r="K105" i="64" a="1"/>
  <c r="K105" i="64" s="1"/>
  <c r="L105" i="64" s="1"/>
  <c r="J105" i="64" a="1"/>
  <c r="J105" i="64" s="1"/>
  <c r="F105" i="64" a="1"/>
  <c r="F105" i="64" s="1"/>
  <c r="D105" i="64" a="1"/>
  <c r="D105" i="64" s="1"/>
  <c r="E105" i="64" s="1"/>
  <c r="B105" i="64" a="1"/>
  <c r="B105" i="64" s="1"/>
  <c r="A105" i="64" a="1"/>
  <c r="A105" i="64" s="1"/>
  <c r="K104" i="64" a="1"/>
  <c r="K104" i="64" s="1"/>
  <c r="L104" i="64" s="1"/>
  <c r="J104" i="64" a="1"/>
  <c r="J104" i="64" s="1"/>
  <c r="F104" i="64" a="1"/>
  <c r="F104" i="64" s="1"/>
  <c r="D104" i="64" a="1"/>
  <c r="D104" i="64" s="1"/>
  <c r="E104" i="64" s="1"/>
  <c r="B104" i="64" a="1"/>
  <c r="B104" i="64" s="1"/>
  <c r="A104" i="64" a="1"/>
  <c r="A104" i="64" s="1"/>
  <c r="K103" i="64" a="1"/>
  <c r="K103" i="64" s="1"/>
  <c r="L103" i="64" s="1"/>
  <c r="J103" i="64" a="1"/>
  <c r="J103" i="64" s="1"/>
  <c r="F103" i="64" a="1"/>
  <c r="F103" i="64" s="1"/>
  <c r="D103" i="64" a="1"/>
  <c r="D103" i="64" s="1"/>
  <c r="E103" i="64" s="1"/>
  <c r="B103" i="64" a="1"/>
  <c r="B103" i="64" s="1"/>
  <c r="A103" i="64" a="1"/>
  <c r="A103" i="64" s="1"/>
  <c r="K102" i="64" a="1"/>
  <c r="K102" i="64" s="1"/>
  <c r="L102" i="64" s="1"/>
  <c r="J102" i="64" a="1"/>
  <c r="J102" i="64" s="1"/>
  <c r="F102" i="64" a="1"/>
  <c r="F102" i="64" s="1"/>
  <c r="D102" i="64" a="1"/>
  <c r="D102" i="64" s="1"/>
  <c r="E102" i="64" s="1"/>
  <c r="B102" i="64" a="1"/>
  <c r="B102" i="64" s="1"/>
  <c r="A102" i="64" a="1"/>
  <c r="A102" i="64" s="1"/>
  <c r="K101" i="64" a="1"/>
  <c r="K101" i="64" s="1"/>
  <c r="L101" i="64" s="1"/>
  <c r="J101" i="64" a="1"/>
  <c r="J101" i="64" s="1"/>
  <c r="F101" i="64" a="1"/>
  <c r="F101" i="64" s="1"/>
  <c r="D101" i="64" a="1"/>
  <c r="D101" i="64" s="1"/>
  <c r="E101" i="64" s="1"/>
  <c r="B101" i="64" a="1"/>
  <c r="B101" i="64" s="1"/>
  <c r="A101" i="64" a="1"/>
  <c r="A101" i="64" s="1"/>
  <c r="K100" i="64" a="1"/>
  <c r="K100" i="64" s="1"/>
  <c r="L100" i="64" s="1"/>
  <c r="J100" i="64" a="1"/>
  <c r="J100" i="64" s="1"/>
  <c r="F100" i="64" a="1"/>
  <c r="F100" i="64" s="1"/>
  <c r="D100" i="64" a="1"/>
  <c r="D100" i="64" s="1"/>
  <c r="E100" i="64" s="1"/>
  <c r="B100" i="64" a="1"/>
  <c r="B100" i="64" s="1"/>
  <c r="A100" i="64" a="1"/>
  <c r="A100" i="64" s="1"/>
  <c r="K99" i="64" a="1"/>
  <c r="K99" i="64" s="1"/>
  <c r="L99" i="64" s="1"/>
  <c r="J99" i="64" a="1"/>
  <c r="J99" i="64" s="1"/>
  <c r="F99" i="64" a="1"/>
  <c r="F99" i="64" s="1"/>
  <c r="D99" i="64" a="1"/>
  <c r="D99" i="64" s="1"/>
  <c r="E99" i="64" s="1"/>
  <c r="B99" i="64" a="1"/>
  <c r="B99" i="64" s="1"/>
  <c r="A99" i="64" a="1"/>
  <c r="A99" i="64" s="1"/>
  <c r="K98" i="64" a="1"/>
  <c r="K98" i="64" s="1"/>
  <c r="L98" i="64" s="1"/>
  <c r="J98" i="64" a="1"/>
  <c r="J98" i="64" s="1"/>
  <c r="F98" i="64" a="1"/>
  <c r="F98" i="64" s="1"/>
  <c r="D98" i="64" a="1"/>
  <c r="D98" i="64" s="1"/>
  <c r="E98" i="64" s="1"/>
  <c r="B98" i="64" a="1"/>
  <c r="B98" i="64" s="1"/>
  <c r="A98" i="64" a="1"/>
  <c r="A98" i="64" s="1"/>
  <c r="K97" i="64" a="1"/>
  <c r="K97" i="64" s="1"/>
  <c r="L97" i="64" s="1"/>
  <c r="J97" i="64" a="1"/>
  <c r="J97" i="64" s="1"/>
  <c r="F97" i="64" a="1"/>
  <c r="F97" i="64" s="1"/>
  <c r="D97" i="64" a="1"/>
  <c r="D97" i="64" s="1"/>
  <c r="E97" i="64" s="1"/>
  <c r="B97" i="64" a="1"/>
  <c r="B97" i="64" s="1"/>
  <c r="A97" i="64" a="1"/>
  <c r="A97" i="64" s="1"/>
  <c r="K96" i="64" a="1"/>
  <c r="K96" i="64" s="1"/>
  <c r="L96" i="64" s="1"/>
  <c r="J96" i="64" a="1"/>
  <c r="J96" i="64" s="1"/>
  <c r="F96" i="64" a="1"/>
  <c r="F96" i="64" s="1"/>
  <c r="D96" i="64" a="1"/>
  <c r="D96" i="64" s="1"/>
  <c r="E96" i="64" s="1"/>
  <c r="B96" i="64" a="1"/>
  <c r="B96" i="64" s="1"/>
  <c r="A96" i="64" a="1"/>
  <c r="A96" i="64" s="1"/>
  <c r="K95" i="64" a="1"/>
  <c r="K95" i="64" s="1"/>
  <c r="L95" i="64" s="1"/>
  <c r="J95" i="64" a="1"/>
  <c r="J95" i="64" s="1"/>
  <c r="F95" i="64" a="1"/>
  <c r="F95" i="64" s="1"/>
  <c r="D95" i="64" a="1"/>
  <c r="D95" i="64" s="1"/>
  <c r="E95" i="64" s="1"/>
  <c r="B95" i="64" a="1"/>
  <c r="B95" i="64" s="1"/>
  <c r="A95" i="64" a="1"/>
  <c r="A95" i="64" s="1"/>
  <c r="K94" i="64" a="1"/>
  <c r="K94" i="64" s="1"/>
  <c r="L94" i="64" s="1"/>
  <c r="J94" i="64" a="1"/>
  <c r="J94" i="64" s="1"/>
  <c r="F94" i="64" a="1"/>
  <c r="F94" i="64" s="1"/>
  <c r="D94" i="64" a="1"/>
  <c r="D94" i="64" s="1"/>
  <c r="E94" i="64" s="1"/>
  <c r="B94" i="64" a="1"/>
  <c r="B94" i="64" s="1"/>
  <c r="A94" i="64" a="1"/>
  <c r="A94" i="64" s="1"/>
  <c r="K93" i="64" a="1"/>
  <c r="K93" i="64" s="1"/>
  <c r="L93" i="64" s="1"/>
  <c r="J93" i="64" a="1"/>
  <c r="J93" i="64" s="1"/>
  <c r="F93" i="64" a="1"/>
  <c r="F93" i="64" s="1"/>
  <c r="D93" i="64" a="1"/>
  <c r="D93" i="64" s="1"/>
  <c r="E93" i="64" s="1"/>
  <c r="B93" i="64" a="1"/>
  <c r="B93" i="64" s="1"/>
  <c r="A93" i="64" a="1"/>
  <c r="A93" i="64" s="1"/>
  <c r="K92" i="64" a="1"/>
  <c r="K92" i="64" s="1"/>
  <c r="L92" i="64" s="1"/>
  <c r="J92" i="64" a="1"/>
  <c r="J92" i="64" s="1"/>
  <c r="F92" i="64" a="1"/>
  <c r="F92" i="64" s="1"/>
  <c r="D92" i="64" a="1"/>
  <c r="D92" i="64" s="1"/>
  <c r="E92" i="64" s="1"/>
  <c r="B92" i="64" a="1"/>
  <c r="B92" i="64" s="1"/>
  <c r="A92" i="64" a="1"/>
  <c r="A92" i="64" s="1"/>
  <c r="K91" i="64" a="1"/>
  <c r="K91" i="64" s="1"/>
  <c r="L91" i="64" s="1"/>
  <c r="J91" i="64" a="1"/>
  <c r="J91" i="64" s="1"/>
  <c r="F91" i="64" a="1"/>
  <c r="F91" i="64" s="1"/>
  <c r="D91" i="64" a="1"/>
  <c r="D91" i="64" s="1"/>
  <c r="E91" i="64" s="1"/>
  <c r="B91" i="64" a="1"/>
  <c r="B91" i="64" s="1"/>
  <c r="A91" i="64" a="1"/>
  <c r="A91" i="64" s="1"/>
  <c r="K90" i="64" a="1"/>
  <c r="K90" i="64" s="1"/>
  <c r="J90" i="64" a="1"/>
  <c r="J90" i="64" s="1"/>
  <c r="F90" i="64" a="1"/>
  <c r="F90" i="64" s="1"/>
  <c r="D90" i="64" a="1"/>
  <c r="D90" i="64" s="1"/>
  <c r="E90" i="64" s="1"/>
  <c r="B90" i="64" a="1"/>
  <c r="B90" i="64" s="1"/>
  <c r="A90" i="64" a="1"/>
  <c r="A90" i="64" s="1"/>
  <c r="K89" i="64" a="1"/>
  <c r="K89" i="64" s="1"/>
  <c r="L89" i="64" s="1"/>
  <c r="J89" i="64" a="1"/>
  <c r="J89" i="64" s="1"/>
  <c r="F89" i="64" a="1"/>
  <c r="F89" i="64" s="1"/>
  <c r="D89" i="64" a="1"/>
  <c r="D89" i="64" s="1"/>
  <c r="E89" i="64" s="1"/>
  <c r="B89" i="64" a="1"/>
  <c r="B89" i="64" s="1"/>
  <c r="A89" i="64" a="1"/>
  <c r="A89" i="64" s="1"/>
  <c r="K88" i="64" a="1"/>
  <c r="K88" i="64" s="1"/>
  <c r="L88" i="64" s="1"/>
  <c r="J88" i="64" a="1"/>
  <c r="J88" i="64" s="1"/>
  <c r="F88" i="64" a="1"/>
  <c r="F88" i="64" s="1"/>
  <c r="D88" i="64" a="1"/>
  <c r="D88" i="64" s="1"/>
  <c r="E88" i="64" s="1"/>
  <c r="B88" i="64" a="1"/>
  <c r="B88" i="64" s="1"/>
  <c r="A88" i="64" a="1"/>
  <c r="A88" i="64" s="1"/>
  <c r="K87" i="64" a="1"/>
  <c r="K87" i="64" s="1"/>
  <c r="L87" i="64" s="1"/>
  <c r="J87" i="64" a="1"/>
  <c r="J87" i="64" s="1"/>
  <c r="F87" i="64" a="1"/>
  <c r="F87" i="64" s="1"/>
  <c r="D87" i="64" a="1"/>
  <c r="D87" i="64" s="1"/>
  <c r="E87" i="64" s="1"/>
  <c r="B87" i="64" a="1"/>
  <c r="B87" i="64" s="1"/>
  <c r="A87" i="64" a="1"/>
  <c r="A87" i="64" s="1"/>
  <c r="K86" i="64" a="1"/>
  <c r="K86" i="64" s="1"/>
  <c r="L86" i="64" s="1"/>
  <c r="J86" i="64" a="1"/>
  <c r="J86" i="64" s="1"/>
  <c r="F86" i="64" a="1"/>
  <c r="F86" i="64" s="1"/>
  <c r="D86" i="64" a="1"/>
  <c r="D86" i="64" s="1"/>
  <c r="E86" i="64" s="1"/>
  <c r="B86" i="64" a="1"/>
  <c r="B86" i="64" s="1"/>
  <c r="A86" i="64" a="1"/>
  <c r="A86" i="64" s="1"/>
  <c r="K85" i="64" a="1"/>
  <c r="K85" i="64" s="1"/>
  <c r="L85" i="64" s="1"/>
  <c r="J85" i="64" a="1"/>
  <c r="J85" i="64" s="1"/>
  <c r="F85" i="64" a="1"/>
  <c r="F85" i="64" s="1"/>
  <c r="D85" i="64" a="1"/>
  <c r="D85" i="64" s="1"/>
  <c r="E85" i="64" s="1"/>
  <c r="B85" i="64" a="1"/>
  <c r="B85" i="64" s="1"/>
  <c r="A85" i="64" a="1"/>
  <c r="A85" i="64" s="1"/>
  <c r="K84" i="64" a="1"/>
  <c r="K84" i="64" s="1"/>
  <c r="L84" i="64" s="1"/>
  <c r="J84" i="64" a="1"/>
  <c r="J84" i="64" s="1"/>
  <c r="F84" i="64" a="1"/>
  <c r="F84" i="64" s="1"/>
  <c r="D84" i="64" a="1"/>
  <c r="D84" i="64" s="1"/>
  <c r="E84" i="64" s="1"/>
  <c r="B84" i="64" a="1"/>
  <c r="B84" i="64" s="1"/>
  <c r="A84" i="64" a="1"/>
  <c r="A84" i="64" s="1"/>
  <c r="K83" i="64" a="1"/>
  <c r="K83" i="64" s="1"/>
  <c r="L83" i="64" s="1"/>
  <c r="J83" i="64" a="1"/>
  <c r="J83" i="64" s="1"/>
  <c r="F83" i="64" a="1"/>
  <c r="F83" i="64" s="1"/>
  <c r="D83" i="64" a="1"/>
  <c r="D83" i="64" s="1"/>
  <c r="E83" i="64" s="1"/>
  <c r="B83" i="64" a="1"/>
  <c r="B83" i="64" s="1"/>
  <c r="A83" i="64" a="1"/>
  <c r="A83" i="64" s="1"/>
  <c r="K82" i="64" a="1"/>
  <c r="K82" i="64" s="1"/>
  <c r="L82" i="64" s="1"/>
  <c r="J82" i="64" a="1"/>
  <c r="J82" i="64" s="1"/>
  <c r="F82" i="64" a="1"/>
  <c r="F82" i="64" s="1"/>
  <c r="D82" i="64" a="1"/>
  <c r="D82" i="64" s="1"/>
  <c r="E82" i="64" s="1"/>
  <c r="B82" i="64" a="1"/>
  <c r="B82" i="64" s="1"/>
  <c r="A82" i="64" a="1"/>
  <c r="A82" i="64" s="1"/>
  <c r="K81" i="64" a="1"/>
  <c r="K81" i="64" s="1"/>
  <c r="L81" i="64" s="1"/>
  <c r="J81" i="64" a="1"/>
  <c r="J81" i="64" s="1"/>
  <c r="F81" i="64" a="1"/>
  <c r="F81" i="64" s="1"/>
  <c r="D81" i="64" a="1"/>
  <c r="D81" i="64" s="1"/>
  <c r="E81" i="64" s="1"/>
  <c r="B81" i="64" a="1"/>
  <c r="B81" i="64" s="1"/>
  <c r="A81" i="64" a="1"/>
  <c r="A81" i="64" s="1"/>
  <c r="K80" i="64" a="1"/>
  <c r="K80" i="64" s="1"/>
  <c r="L80" i="64" s="1"/>
  <c r="J80" i="64" a="1"/>
  <c r="J80" i="64" s="1"/>
  <c r="F80" i="64" a="1"/>
  <c r="F80" i="64" s="1"/>
  <c r="D80" i="64" a="1"/>
  <c r="D80" i="64" s="1"/>
  <c r="E80" i="64" s="1"/>
  <c r="B80" i="64" a="1"/>
  <c r="B80" i="64" s="1"/>
  <c r="A80" i="64" a="1"/>
  <c r="A80" i="64" s="1"/>
  <c r="K79" i="64" a="1"/>
  <c r="K79" i="64" s="1"/>
  <c r="L79" i="64" s="1"/>
  <c r="J79" i="64" a="1"/>
  <c r="J79" i="64" s="1"/>
  <c r="F79" i="64" a="1"/>
  <c r="F79" i="64" s="1"/>
  <c r="D79" i="64" a="1"/>
  <c r="D79" i="64" s="1"/>
  <c r="E79" i="64" s="1"/>
  <c r="B79" i="64" a="1"/>
  <c r="B79" i="64" s="1"/>
  <c r="A79" i="64" a="1"/>
  <c r="A79" i="64" s="1"/>
  <c r="K78" i="64" a="1"/>
  <c r="K78" i="64" s="1"/>
  <c r="L78" i="64" s="1"/>
  <c r="J78" i="64" a="1"/>
  <c r="J78" i="64" s="1"/>
  <c r="F78" i="64" a="1"/>
  <c r="F78" i="64" s="1"/>
  <c r="D78" i="64" a="1"/>
  <c r="D78" i="64" s="1"/>
  <c r="E78" i="64" s="1"/>
  <c r="B78" i="64" a="1"/>
  <c r="B78" i="64" s="1"/>
  <c r="A78" i="64" a="1"/>
  <c r="A78" i="64" s="1"/>
  <c r="K77" i="64" a="1"/>
  <c r="K77" i="64" s="1"/>
  <c r="L77" i="64" s="1"/>
  <c r="J77" i="64" a="1"/>
  <c r="J77" i="64" s="1"/>
  <c r="F77" i="64" a="1"/>
  <c r="F77" i="64" s="1"/>
  <c r="D77" i="64" a="1"/>
  <c r="D77" i="64" s="1"/>
  <c r="E77" i="64" s="1"/>
  <c r="B77" i="64" a="1"/>
  <c r="B77" i="64" s="1"/>
  <c r="A77" i="64" a="1"/>
  <c r="A77" i="64" s="1"/>
  <c r="K76" i="64" a="1"/>
  <c r="K76" i="64" s="1"/>
  <c r="L76" i="64" s="1"/>
  <c r="J76" i="64" a="1"/>
  <c r="J76" i="64" s="1"/>
  <c r="F76" i="64" a="1"/>
  <c r="F76" i="64" s="1"/>
  <c r="D76" i="64" a="1"/>
  <c r="D76" i="64" s="1"/>
  <c r="E76" i="64" s="1"/>
  <c r="B76" i="64" a="1"/>
  <c r="B76" i="64" s="1"/>
  <c r="A76" i="64" a="1"/>
  <c r="A76" i="64" s="1"/>
  <c r="K75" i="64" a="1"/>
  <c r="K75" i="64" s="1"/>
  <c r="L75" i="64" s="1"/>
  <c r="J75" i="64" a="1"/>
  <c r="J75" i="64" s="1"/>
  <c r="F75" i="64" a="1"/>
  <c r="F75" i="64" s="1"/>
  <c r="D75" i="64" a="1"/>
  <c r="D75" i="64" s="1"/>
  <c r="E75" i="64" s="1"/>
  <c r="B75" i="64" a="1"/>
  <c r="B75" i="64" s="1"/>
  <c r="A75" i="64" a="1"/>
  <c r="A75" i="64" s="1"/>
  <c r="K74" i="64" a="1"/>
  <c r="K74" i="64" s="1"/>
  <c r="L74" i="64" s="1"/>
  <c r="J74" i="64" a="1"/>
  <c r="J74" i="64" s="1"/>
  <c r="F74" i="64" a="1"/>
  <c r="F74" i="64" s="1"/>
  <c r="D74" i="64" a="1"/>
  <c r="D74" i="64" s="1"/>
  <c r="E74" i="64" s="1"/>
  <c r="B74" i="64" a="1"/>
  <c r="B74" i="64" s="1"/>
  <c r="A74" i="64" a="1"/>
  <c r="A74" i="64" s="1"/>
  <c r="K73" i="64" a="1"/>
  <c r="K73" i="64" s="1"/>
  <c r="L73" i="64" s="1"/>
  <c r="J73" i="64" a="1"/>
  <c r="J73" i="64" s="1"/>
  <c r="F73" i="64" a="1"/>
  <c r="F73" i="64" s="1"/>
  <c r="D73" i="64" a="1"/>
  <c r="D73" i="64" s="1"/>
  <c r="E73" i="64" s="1"/>
  <c r="B73" i="64" a="1"/>
  <c r="B73" i="64" s="1"/>
  <c r="A73" i="64" a="1"/>
  <c r="A73" i="64" s="1"/>
  <c r="K72" i="64" a="1"/>
  <c r="K72" i="64" s="1"/>
  <c r="L72" i="64" s="1"/>
  <c r="J72" i="64" a="1"/>
  <c r="J72" i="64" s="1"/>
  <c r="F72" i="64" a="1"/>
  <c r="F72" i="64" s="1"/>
  <c r="D72" i="64" a="1"/>
  <c r="D72" i="64" s="1"/>
  <c r="E72" i="64" s="1"/>
  <c r="B72" i="64" a="1"/>
  <c r="B72" i="64" s="1"/>
  <c r="A72" i="64" a="1"/>
  <c r="A72" i="64" s="1"/>
  <c r="K71" i="64" a="1"/>
  <c r="K71" i="64" s="1"/>
  <c r="L71" i="64" s="1"/>
  <c r="J71" i="64" a="1"/>
  <c r="J71" i="64" s="1"/>
  <c r="F71" i="64" a="1"/>
  <c r="F71" i="64" s="1"/>
  <c r="D71" i="64" a="1"/>
  <c r="D71" i="64" s="1"/>
  <c r="E71" i="64" s="1"/>
  <c r="B71" i="64" a="1"/>
  <c r="B71" i="64" s="1"/>
  <c r="A71" i="64" a="1"/>
  <c r="A71" i="64" s="1"/>
  <c r="K70" i="64" a="1"/>
  <c r="K70" i="64" s="1"/>
  <c r="L70" i="64" s="1"/>
  <c r="J70" i="64" a="1"/>
  <c r="J70" i="64" s="1"/>
  <c r="F70" i="64" a="1"/>
  <c r="F70" i="64" s="1"/>
  <c r="D70" i="64" a="1"/>
  <c r="D70" i="64" s="1"/>
  <c r="E70" i="64" s="1"/>
  <c r="B70" i="64" a="1"/>
  <c r="B70" i="64" s="1"/>
  <c r="A70" i="64" a="1"/>
  <c r="A70" i="64" s="1"/>
  <c r="K69" i="64" a="1"/>
  <c r="K69" i="64" s="1"/>
  <c r="L69" i="64" s="1"/>
  <c r="J69" i="64" a="1"/>
  <c r="J69" i="64" s="1"/>
  <c r="F69" i="64" a="1"/>
  <c r="F69" i="64" s="1"/>
  <c r="D69" i="64" a="1"/>
  <c r="D69" i="64" s="1"/>
  <c r="E69" i="64" s="1"/>
  <c r="B69" i="64" a="1"/>
  <c r="B69" i="64" s="1"/>
  <c r="A69" i="64" a="1"/>
  <c r="A69" i="64" s="1"/>
  <c r="K68" i="64" a="1"/>
  <c r="K68" i="64" s="1"/>
  <c r="L68" i="64" s="1"/>
  <c r="J68" i="64" a="1"/>
  <c r="J68" i="64" s="1"/>
  <c r="F68" i="64" a="1"/>
  <c r="F68" i="64" s="1"/>
  <c r="D68" i="64" a="1"/>
  <c r="D68" i="64" s="1"/>
  <c r="E68" i="64" s="1"/>
  <c r="B68" i="64" a="1"/>
  <c r="B68" i="64" s="1"/>
  <c r="A68" i="64" a="1"/>
  <c r="A68" i="64" s="1"/>
  <c r="K67" i="64" a="1"/>
  <c r="K67" i="64" s="1"/>
  <c r="L67" i="64" s="1"/>
  <c r="J67" i="64" a="1"/>
  <c r="J67" i="64" s="1"/>
  <c r="F67" i="64" a="1"/>
  <c r="F67" i="64" s="1"/>
  <c r="D67" i="64" a="1"/>
  <c r="D67" i="64" s="1"/>
  <c r="E67" i="64" s="1"/>
  <c r="B67" i="64" a="1"/>
  <c r="B67" i="64" s="1"/>
  <c r="A67" i="64" a="1"/>
  <c r="A67" i="64" s="1"/>
  <c r="K66" i="64" a="1"/>
  <c r="K66" i="64" s="1"/>
  <c r="L66" i="64" s="1"/>
  <c r="J66" i="64" a="1"/>
  <c r="J66" i="64" s="1"/>
  <c r="F66" i="64" a="1"/>
  <c r="F66" i="64" s="1"/>
  <c r="D66" i="64" a="1"/>
  <c r="D66" i="64" s="1"/>
  <c r="E66" i="64" s="1"/>
  <c r="B66" i="64" a="1"/>
  <c r="B66" i="64" s="1"/>
  <c r="A66" i="64" a="1"/>
  <c r="A66" i="64" s="1"/>
  <c r="K65" i="64" a="1"/>
  <c r="K65" i="64" s="1"/>
  <c r="L65" i="64" s="1"/>
  <c r="J65" i="64" a="1"/>
  <c r="J65" i="64" s="1"/>
  <c r="F65" i="64" a="1"/>
  <c r="F65" i="64" s="1"/>
  <c r="D65" i="64" a="1"/>
  <c r="D65" i="64" s="1"/>
  <c r="E65" i="64" s="1"/>
  <c r="B65" i="64" a="1"/>
  <c r="B65" i="64" s="1"/>
  <c r="A65" i="64" a="1"/>
  <c r="A65" i="64" s="1"/>
  <c r="K64" i="64" a="1"/>
  <c r="K64" i="64" s="1"/>
  <c r="L64" i="64" s="1"/>
  <c r="J64" i="64" a="1"/>
  <c r="J64" i="64" s="1"/>
  <c r="F64" i="64" a="1"/>
  <c r="F64" i="64" s="1"/>
  <c r="D64" i="64" a="1"/>
  <c r="D64" i="64" s="1"/>
  <c r="E64" i="64" s="1"/>
  <c r="B64" i="64" a="1"/>
  <c r="B64" i="64" s="1"/>
  <c r="A64" i="64" a="1"/>
  <c r="A64" i="64" s="1"/>
  <c r="K63" i="64" a="1"/>
  <c r="K63" i="64" s="1"/>
  <c r="L63" i="64" s="1"/>
  <c r="J63" i="64" a="1"/>
  <c r="J63" i="64" s="1"/>
  <c r="F63" i="64" a="1"/>
  <c r="F63" i="64" s="1"/>
  <c r="D63" i="64" a="1"/>
  <c r="D63" i="64" s="1"/>
  <c r="E63" i="64" s="1"/>
  <c r="B63" i="64" a="1"/>
  <c r="B63" i="64" s="1"/>
  <c r="A63" i="64" a="1"/>
  <c r="A63" i="64" s="1"/>
  <c r="K62" i="64" a="1"/>
  <c r="K62" i="64" s="1"/>
  <c r="L62" i="64" s="1"/>
  <c r="J62" i="64" a="1"/>
  <c r="J62" i="64" s="1"/>
  <c r="F62" i="64" a="1"/>
  <c r="F62" i="64" s="1"/>
  <c r="D62" i="64" a="1"/>
  <c r="D62" i="64" s="1"/>
  <c r="E62" i="64" s="1"/>
  <c r="B62" i="64" a="1"/>
  <c r="B62" i="64" s="1"/>
  <c r="A62" i="64" a="1"/>
  <c r="A62" i="64" s="1"/>
  <c r="K61" i="64" a="1"/>
  <c r="K61" i="64" s="1"/>
  <c r="L61" i="64" s="1"/>
  <c r="J61" i="64" a="1"/>
  <c r="J61" i="64" s="1"/>
  <c r="F61" i="64" a="1"/>
  <c r="F61" i="64" s="1"/>
  <c r="D61" i="64" a="1"/>
  <c r="D61" i="64" s="1"/>
  <c r="E61" i="64" s="1"/>
  <c r="B61" i="64" a="1"/>
  <c r="B61" i="64" s="1"/>
  <c r="A61" i="64" a="1"/>
  <c r="A61" i="64" s="1"/>
  <c r="K60" i="64" a="1"/>
  <c r="K60" i="64" s="1"/>
  <c r="L60" i="64" s="1"/>
  <c r="J60" i="64" a="1"/>
  <c r="J60" i="64" s="1"/>
  <c r="F60" i="64" a="1"/>
  <c r="F60" i="64" s="1"/>
  <c r="D60" i="64" a="1"/>
  <c r="D60" i="64" s="1"/>
  <c r="E60" i="64" s="1"/>
  <c r="B60" i="64" a="1"/>
  <c r="B60" i="64" s="1"/>
  <c r="A60" i="64" a="1"/>
  <c r="A60" i="64" s="1"/>
  <c r="K59" i="64" a="1"/>
  <c r="K59" i="64" s="1"/>
  <c r="L59" i="64" s="1"/>
  <c r="J59" i="64" a="1"/>
  <c r="J59" i="64" s="1"/>
  <c r="F59" i="64" a="1"/>
  <c r="F59" i="64" s="1"/>
  <c r="D59" i="64" a="1"/>
  <c r="D59" i="64" s="1"/>
  <c r="E59" i="64" s="1"/>
  <c r="B59" i="64" a="1"/>
  <c r="B59" i="64" s="1"/>
  <c r="A59" i="64" a="1"/>
  <c r="A59" i="64" s="1"/>
  <c r="K58" i="64" a="1"/>
  <c r="K58" i="64" s="1"/>
  <c r="L58" i="64" s="1"/>
  <c r="J58" i="64" a="1"/>
  <c r="J58" i="64" s="1"/>
  <c r="F58" i="64" a="1"/>
  <c r="F58" i="64" s="1"/>
  <c r="D58" i="64" a="1"/>
  <c r="D58" i="64" s="1"/>
  <c r="E58" i="64" s="1"/>
  <c r="B58" i="64" a="1"/>
  <c r="B58" i="64" s="1"/>
  <c r="A58" i="64" a="1"/>
  <c r="A58" i="64" s="1"/>
  <c r="K57" i="64" a="1"/>
  <c r="K57" i="64" s="1"/>
  <c r="L57" i="64" s="1"/>
  <c r="J57" i="64" a="1"/>
  <c r="J57" i="64" s="1"/>
  <c r="F57" i="64" a="1"/>
  <c r="F57" i="64" s="1"/>
  <c r="D57" i="64" a="1"/>
  <c r="D57" i="64" s="1"/>
  <c r="E57" i="64" s="1"/>
  <c r="B57" i="64" a="1"/>
  <c r="B57" i="64" s="1"/>
  <c r="A57" i="64" a="1"/>
  <c r="A57" i="64" s="1"/>
  <c r="K56" i="64" a="1"/>
  <c r="K56" i="64" s="1"/>
  <c r="L56" i="64" s="1"/>
  <c r="J56" i="64" a="1"/>
  <c r="J56" i="64" s="1"/>
  <c r="F56" i="64" a="1"/>
  <c r="F56" i="64" s="1"/>
  <c r="D56" i="64" a="1"/>
  <c r="D56" i="64" s="1"/>
  <c r="E56" i="64" s="1"/>
  <c r="B56" i="64" a="1"/>
  <c r="B56" i="64" s="1"/>
  <c r="A56" i="64" a="1"/>
  <c r="A56" i="64" s="1"/>
  <c r="K55" i="64" a="1"/>
  <c r="K55" i="64" s="1"/>
  <c r="L55" i="64" s="1"/>
  <c r="J55" i="64" a="1"/>
  <c r="J55" i="64" s="1"/>
  <c r="F55" i="64" a="1"/>
  <c r="F55" i="64" s="1"/>
  <c r="D55" i="64" a="1"/>
  <c r="D55" i="64" s="1"/>
  <c r="E55" i="64" s="1"/>
  <c r="B55" i="64" a="1"/>
  <c r="B55" i="64" s="1"/>
  <c r="A55" i="64" a="1"/>
  <c r="A55" i="64" s="1"/>
  <c r="K54" i="64" a="1"/>
  <c r="K54" i="64" s="1"/>
  <c r="L54" i="64" s="1"/>
  <c r="J54" i="64" a="1"/>
  <c r="J54" i="64" s="1"/>
  <c r="F54" i="64" a="1"/>
  <c r="F54" i="64" s="1"/>
  <c r="D54" i="64" a="1"/>
  <c r="D54" i="64" s="1"/>
  <c r="E54" i="64" s="1"/>
  <c r="B54" i="64" a="1"/>
  <c r="B54" i="64" s="1"/>
  <c r="A54" i="64" a="1"/>
  <c r="A54" i="64" s="1"/>
  <c r="K53" i="64" a="1"/>
  <c r="K53" i="64" s="1"/>
  <c r="L53" i="64" s="1"/>
  <c r="J53" i="64" a="1"/>
  <c r="J53" i="64" s="1"/>
  <c r="F53" i="64" a="1"/>
  <c r="F53" i="64" s="1"/>
  <c r="D53" i="64" a="1"/>
  <c r="D53" i="64" s="1"/>
  <c r="E53" i="64" s="1"/>
  <c r="B53" i="64" a="1"/>
  <c r="B53" i="64" s="1"/>
  <c r="A53" i="64" a="1"/>
  <c r="A53" i="64" s="1"/>
  <c r="K52" i="64" a="1"/>
  <c r="K52" i="64" s="1"/>
  <c r="L52" i="64" s="1"/>
  <c r="J52" i="64" a="1"/>
  <c r="J52" i="64" s="1"/>
  <c r="F52" i="64" a="1"/>
  <c r="F52" i="64" s="1"/>
  <c r="D52" i="64" a="1"/>
  <c r="D52" i="64" s="1"/>
  <c r="E52" i="64" s="1"/>
  <c r="B52" i="64" a="1"/>
  <c r="B52" i="64" s="1"/>
  <c r="A52" i="64" a="1"/>
  <c r="A52" i="64" s="1"/>
  <c r="K51" i="64" a="1"/>
  <c r="K51" i="64" s="1"/>
  <c r="L51" i="64" s="1"/>
  <c r="J51" i="64" a="1"/>
  <c r="J51" i="64" s="1"/>
  <c r="F51" i="64" a="1"/>
  <c r="F51" i="64" s="1"/>
  <c r="D51" i="64" a="1"/>
  <c r="D51" i="64" s="1"/>
  <c r="E51" i="64" s="1"/>
  <c r="B51" i="64" a="1"/>
  <c r="B51" i="64" s="1"/>
  <c r="A51" i="64" a="1"/>
  <c r="A51" i="64" s="1"/>
  <c r="K50" i="64" a="1"/>
  <c r="K50" i="64" s="1"/>
  <c r="L50" i="64" s="1"/>
  <c r="J50" i="64" a="1"/>
  <c r="J50" i="64" s="1"/>
  <c r="F50" i="64" a="1"/>
  <c r="F50" i="64" s="1"/>
  <c r="D50" i="64" a="1"/>
  <c r="D50" i="64" s="1"/>
  <c r="E50" i="64" s="1"/>
  <c r="B50" i="64" a="1"/>
  <c r="B50" i="64" s="1"/>
  <c r="A50" i="64" a="1"/>
  <c r="A50" i="64" s="1"/>
  <c r="K49" i="64" a="1"/>
  <c r="K49" i="64" s="1"/>
  <c r="L49" i="64" s="1"/>
  <c r="J49" i="64" a="1"/>
  <c r="J49" i="64" s="1"/>
  <c r="F49" i="64" a="1"/>
  <c r="F49" i="64" s="1"/>
  <c r="D49" i="64" a="1"/>
  <c r="D49" i="64" s="1"/>
  <c r="E49" i="64" s="1"/>
  <c r="B49" i="64" a="1"/>
  <c r="B49" i="64" s="1"/>
  <c r="A49" i="64" a="1"/>
  <c r="A49" i="64" s="1"/>
  <c r="K48" i="64" a="1"/>
  <c r="K48" i="64" s="1"/>
  <c r="L48" i="64" s="1"/>
  <c r="J48" i="64" a="1"/>
  <c r="J48" i="64" s="1"/>
  <c r="F48" i="64" a="1"/>
  <c r="F48" i="64" s="1"/>
  <c r="D48" i="64" a="1"/>
  <c r="D48" i="64" s="1"/>
  <c r="E48" i="64" s="1"/>
  <c r="B48" i="64" a="1"/>
  <c r="B48" i="64" s="1"/>
  <c r="A48" i="64" a="1"/>
  <c r="A48" i="64" s="1"/>
  <c r="K47" i="64" a="1"/>
  <c r="K47" i="64" s="1"/>
  <c r="L47" i="64" s="1"/>
  <c r="J47" i="64" a="1"/>
  <c r="J47" i="64" s="1"/>
  <c r="F47" i="64" a="1"/>
  <c r="F47" i="64" s="1"/>
  <c r="D47" i="64" a="1"/>
  <c r="D47" i="64" s="1"/>
  <c r="E47" i="64" s="1"/>
  <c r="B47" i="64" a="1"/>
  <c r="B47" i="64" s="1"/>
  <c r="A47" i="64" a="1"/>
  <c r="A47" i="64" s="1"/>
  <c r="K46" i="64" a="1"/>
  <c r="K46" i="64" s="1"/>
  <c r="L46" i="64" s="1"/>
  <c r="J46" i="64" a="1"/>
  <c r="J46" i="64" s="1"/>
  <c r="F46" i="64" a="1"/>
  <c r="F46" i="64" s="1"/>
  <c r="D46" i="64" a="1"/>
  <c r="D46" i="64" s="1"/>
  <c r="E46" i="64" s="1"/>
  <c r="B46" i="64" a="1"/>
  <c r="B46" i="64" s="1"/>
  <c r="A46" i="64" a="1"/>
  <c r="A46" i="64" s="1"/>
  <c r="K45" i="64" a="1"/>
  <c r="K45" i="64" s="1"/>
  <c r="L45" i="64" s="1"/>
  <c r="J45" i="64" a="1"/>
  <c r="J45" i="64" s="1"/>
  <c r="F45" i="64" a="1"/>
  <c r="F45" i="64" s="1"/>
  <c r="D45" i="64" a="1"/>
  <c r="D45" i="64" s="1"/>
  <c r="E45" i="64" s="1"/>
  <c r="B45" i="64" a="1"/>
  <c r="B45" i="64" s="1"/>
  <c r="A45" i="64" a="1"/>
  <c r="A45" i="64" s="1"/>
  <c r="K44" i="64" a="1"/>
  <c r="K44" i="64" s="1"/>
  <c r="L44" i="64" s="1"/>
  <c r="J44" i="64" a="1"/>
  <c r="J44" i="64" s="1"/>
  <c r="F44" i="64" a="1"/>
  <c r="F44" i="64" s="1"/>
  <c r="D44" i="64" a="1"/>
  <c r="D44" i="64" s="1"/>
  <c r="E44" i="64" s="1"/>
  <c r="B44" i="64" a="1"/>
  <c r="B44" i="64" s="1"/>
  <c r="A44" i="64" a="1"/>
  <c r="A44" i="64" s="1"/>
  <c r="K43" i="64" a="1"/>
  <c r="K43" i="64" s="1"/>
  <c r="L43" i="64" s="1"/>
  <c r="J43" i="64" a="1"/>
  <c r="J43" i="64" s="1"/>
  <c r="F43" i="64" a="1"/>
  <c r="F43" i="64" s="1"/>
  <c r="D43" i="64" a="1"/>
  <c r="D43" i="64" s="1"/>
  <c r="E43" i="64" s="1"/>
  <c r="B43" i="64" a="1"/>
  <c r="B43" i="64" s="1"/>
  <c r="A43" i="64" a="1"/>
  <c r="A43" i="64" s="1"/>
  <c r="K42" i="64" a="1"/>
  <c r="K42" i="64" s="1"/>
  <c r="L42" i="64" s="1"/>
  <c r="J42" i="64" a="1"/>
  <c r="J42" i="64" s="1"/>
  <c r="F42" i="64" a="1"/>
  <c r="F42" i="64" s="1"/>
  <c r="D42" i="64" a="1"/>
  <c r="D42" i="64" s="1"/>
  <c r="E42" i="64" s="1"/>
  <c r="B42" i="64" a="1"/>
  <c r="B42" i="64" s="1"/>
  <c r="A42" i="64" a="1"/>
  <c r="A42" i="64" s="1"/>
  <c r="K41" i="64" a="1"/>
  <c r="K41" i="64" s="1"/>
  <c r="L41" i="64" s="1"/>
  <c r="J41" i="64" a="1"/>
  <c r="J41" i="64" s="1"/>
  <c r="F41" i="64" a="1"/>
  <c r="F41" i="64" s="1"/>
  <c r="D41" i="64" a="1"/>
  <c r="D41" i="64" s="1"/>
  <c r="E41" i="64" s="1"/>
  <c r="B41" i="64" a="1"/>
  <c r="B41" i="64" s="1"/>
  <c r="A41" i="64" a="1"/>
  <c r="A41" i="64" s="1"/>
  <c r="K40" i="64" a="1"/>
  <c r="K40" i="64" s="1"/>
  <c r="L40" i="64" s="1"/>
  <c r="J40" i="64" a="1"/>
  <c r="J40" i="64" s="1"/>
  <c r="F40" i="64" a="1"/>
  <c r="F40" i="64" s="1"/>
  <c r="D40" i="64" a="1"/>
  <c r="D40" i="64" s="1"/>
  <c r="E40" i="64" s="1"/>
  <c r="B40" i="64" a="1"/>
  <c r="B40" i="64" s="1"/>
  <c r="A40" i="64" a="1"/>
  <c r="A40" i="64" s="1"/>
  <c r="K39" i="64" a="1"/>
  <c r="K39" i="64" s="1"/>
  <c r="L39" i="64" s="1"/>
  <c r="J39" i="64" a="1"/>
  <c r="J39" i="64" s="1"/>
  <c r="F39" i="64" a="1"/>
  <c r="F39" i="64" s="1"/>
  <c r="D39" i="64" a="1"/>
  <c r="D39" i="64" s="1"/>
  <c r="E39" i="64" s="1"/>
  <c r="B39" i="64" a="1"/>
  <c r="B39" i="64" s="1"/>
  <c r="A39" i="64" a="1"/>
  <c r="A39" i="64" s="1"/>
  <c r="K38" i="64" a="1"/>
  <c r="K38" i="64" s="1"/>
  <c r="L38" i="64" s="1"/>
  <c r="J38" i="64" a="1"/>
  <c r="J38" i="64" s="1"/>
  <c r="F38" i="64" a="1"/>
  <c r="F38" i="64" s="1"/>
  <c r="D38" i="64" a="1"/>
  <c r="D38" i="64" s="1"/>
  <c r="E38" i="64" s="1"/>
  <c r="B38" i="64" a="1"/>
  <c r="B38" i="64" s="1"/>
  <c r="A38" i="64" a="1"/>
  <c r="A38" i="64" s="1"/>
  <c r="K37" i="64" a="1"/>
  <c r="K37" i="64" s="1"/>
  <c r="L37" i="64" s="1"/>
  <c r="J37" i="64" a="1"/>
  <c r="J37" i="64" s="1"/>
  <c r="F37" i="64" a="1"/>
  <c r="F37" i="64" s="1"/>
  <c r="D37" i="64" a="1"/>
  <c r="D37" i="64" s="1"/>
  <c r="E37" i="64" s="1"/>
  <c r="B37" i="64" a="1"/>
  <c r="B37" i="64" s="1"/>
  <c r="A37" i="64" a="1"/>
  <c r="A37" i="64" s="1"/>
  <c r="K36" i="64" a="1"/>
  <c r="K36" i="64" s="1"/>
  <c r="L36" i="64" s="1"/>
  <c r="J36" i="64" a="1"/>
  <c r="J36" i="64" s="1"/>
  <c r="F36" i="64" a="1"/>
  <c r="F36" i="64" s="1"/>
  <c r="D36" i="64" a="1"/>
  <c r="D36" i="64" s="1"/>
  <c r="E36" i="64" s="1"/>
  <c r="B36" i="64" a="1"/>
  <c r="B36" i="64" s="1"/>
  <c r="A36" i="64" a="1"/>
  <c r="A36" i="64" s="1"/>
  <c r="K35" i="64" a="1"/>
  <c r="K35" i="64" s="1"/>
  <c r="L35" i="64" s="1"/>
  <c r="J35" i="64" a="1"/>
  <c r="J35" i="64" s="1"/>
  <c r="F35" i="64" a="1"/>
  <c r="F35" i="64" s="1"/>
  <c r="D35" i="64" a="1"/>
  <c r="D35" i="64" s="1"/>
  <c r="E35" i="64" s="1"/>
  <c r="B35" i="64" a="1"/>
  <c r="B35" i="64" s="1"/>
  <c r="A35" i="64" a="1"/>
  <c r="A35" i="64" s="1"/>
  <c r="K34" i="64" a="1"/>
  <c r="K34" i="64" s="1"/>
  <c r="L34" i="64" s="1"/>
  <c r="J34" i="64" a="1"/>
  <c r="J34" i="64" s="1"/>
  <c r="F34" i="64" a="1"/>
  <c r="F34" i="64" s="1"/>
  <c r="D34" i="64" a="1"/>
  <c r="D34" i="64" s="1"/>
  <c r="E34" i="64" s="1"/>
  <c r="B34" i="64" a="1"/>
  <c r="B34" i="64" s="1"/>
  <c r="A34" i="64" a="1"/>
  <c r="A34" i="64" s="1"/>
  <c r="K33" i="64" a="1"/>
  <c r="K33" i="64" s="1"/>
  <c r="L33" i="64" s="1"/>
  <c r="J33" i="64" a="1"/>
  <c r="J33" i="64" s="1"/>
  <c r="F33" i="64" a="1"/>
  <c r="F33" i="64" s="1"/>
  <c r="D33" i="64" a="1"/>
  <c r="D33" i="64" s="1"/>
  <c r="E33" i="64" s="1"/>
  <c r="B33" i="64" a="1"/>
  <c r="B33" i="64" s="1"/>
  <c r="A33" i="64" a="1"/>
  <c r="A33" i="64" s="1"/>
  <c r="K32" i="64" a="1"/>
  <c r="K32" i="64" s="1"/>
  <c r="L32" i="64" s="1"/>
  <c r="J32" i="64" a="1"/>
  <c r="J32" i="64" s="1"/>
  <c r="F32" i="64" a="1"/>
  <c r="F32" i="64" s="1"/>
  <c r="D32" i="64" a="1"/>
  <c r="D32" i="64" s="1"/>
  <c r="E32" i="64" s="1"/>
  <c r="B32" i="64" a="1"/>
  <c r="B32" i="64" s="1"/>
  <c r="A32" i="64" a="1"/>
  <c r="A32" i="64" s="1"/>
  <c r="K31" i="64" a="1"/>
  <c r="K31" i="64" s="1"/>
  <c r="L31" i="64" s="1"/>
  <c r="J31" i="64" a="1"/>
  <c r="J31" i="64" s="1"/>
  <c r="F31" i="64" a="1"/>
  <c r="F31" i="64" s="1"/>
  <c r="D31" i="64" a="1"/>
  <c r="D31" i="64" s="1"/>
  <c r="E31" i="64" s="1"/>
  <c r="B31" i="64" a="1"/>
  <c r="B31" i="64" s="1"/>
  <c r="A31" i="64" a="1"/>
  <c r="A31" i="64" s="1"/>
  <c r="K30" i="64" a="1"/>
  <c r="K30" i="64" s="1"/>
  <c r="L30" i="64" s="1"/>
  <c r="J30" i="64" a="1"/>
  <c r="J30" i="64" s="1"/>
  <c r="F30" i="64" a="1"/>
  <c r="F30" i="64" s="1"/>
  <c r="D30" i="64" a="1"/>
  <c r="D30" i="64" s="1"/>
  <c r="E30" i="64" s="1"/>
  <c r="B30" i="64" a="1"/>
  <c r="B30" i="64" s="1"/>
  <c r="A30" i="64" a="1"/>
  <c r="A30" i="64" s="1"/>
  <c r="K29" i="64" a="1"/>
  <c r="K29" i="64" s="1"/>
  <c r="L29" i="64" s="1"/>
  <c r="J29" i="64" a="1"/>
  <c r="J29" i="64" s="1"/>
  <c r="F29" i="64" a="1"/>
  <c r="F29" i="64" s="1"/>
  <c r="D29" i="64" a="1"/>
  <c r="D29" i="64" s="1"/>
  <c r="E29" i="64" s="1"/>
  <c r="B29" i="64" a="1"/>
  <c r="B29" i="64" s="1"/>
  <c r="A29" i="64" a="1"/>
  <c r="A29" i="64" s="1"/>
  <c r="K28" i="64" a="1"/>
  <c r="K28" i="64" s="1"/>
  <c r="L28" i="64" s="1"/>
  <c r="J28" i="64" a="1"/>
  <c r="J28" i="64" s="1"/>
  <c r="F28" i="64" a="1"/>
  <c r="F28" i="64" s="1"/>
  <c r="D28" i="64" a="1"/>
  <c r="D28" i="64" s="1"/>
  <c r="E28" i="64" s="1"/>
  <c r="B28" i="64" a="1"/>
  <c r="B28" i="64" s="1"/>
  <c r="A28" i="64" a="1"/>
  <c r="A28" i="64" s="1"/>
  <c r="K27" i="64" a="1"/>
  <c r="K27" i="64" s="1"/>
  <c r="L27" i="64" s="1"/>
  <c r="J27" i="64" a="1"/>
  <c r="J27" i="64" s="1"/>
  <c r="F27" i="64" a="1"/>
  <c r="F27" i="64" s="1"/>
  <c r="D27" i="64" a="1"/>
  <c r="D27" i="64" s="1"/>
  <c r="E27" i="64" s="1"/>
  <c r="B27" i="64" a="1"/>
  <c r="B27" i="64" s="1"/>
  <c r="A27" i="64" a="1"/>
  <c r="A27" i="64" s="1"/>
  <c r="K26" i="64" a="1"/>
  <c r="K26" i="64" s="1"/>
  <c r="L26" i="64" s="1"/>
  <c r="J26" i="64" a="1"/>
  <c r="J26" i="64" s="1"/>
  <c r="F26" i="64" a="1"/>
  <c r="F26" i="64" s="1"/>
  <c r="D26" i="64" a="1"/>
  <c r="D26" i="64" s="1"/>
  <c r="E26" i="64" s="1"/>
  <c r="B26" i="64" a="1"/>
  <c r="B26" i="64" s="1"/>
  <c r="A26" i="64" a="1"/>
  <c r="A26" i="64" s="1"/>
  <c r="K25" i="64" a="1"/>
  <c r="K25" i="64" s="1"/>
  <c r="L25" i="64" s="1"/>
  <c r="J25" i="64" a="1"/>
  <c r="J25" i="64" s="1"/>
  <c r="F25" i="64" a="1"/>
  <c r="F25" i="64" s="1"/>
  <c r="D25" i="64" a="1"/>
  <c r="D25" i="64" s="1"/>
  <c r="E25" i="64" s="1"/>
  <c r="B25" i="64" a="1"/>
  <c r="B25" i="64" s="1"/>
  <c r="A25" i="64" a="1"/>
  <c r="A25" i="64" s="1"/>
  <c r="K24" i="64" a="1"/>
  <c r="K24" i="64" s="1"/>
  <c r="L24" i="64" s="1"/>
  <c r="J24" i="64" a="1"/>
  <c r="J24" i="64" s="1"/>
  <c r="F24" i="64" a="1"/>
  <c r="F24" i="64" s="1"/>
  <c r="D24" i="64" a="1"/>
  <c r="D24" i="64" s="1"/>
  <c r="E24" i="64" s="1"/>
  <c r="B24" i="64" a="1"/>
  <c r="B24" i="64" s="1"/>
  <c r="A24" i="64" a="1"/>
  <c r="A24" i="64" s="1"/>
  <c r="K23" i="64" a="1"/>
  <c r="K23" i="64" s="1"/>
  <c r="L23" i="64" s="1"/>
  <c r="J23" i="64" a="1"/>
  <c r="J23" i="64" s="1"/>
  <c r="F23" i="64" a="1"/>
  <c r="F23" i="64" s="1"/>
  <c r="D23" i="64" a="1"/>
  <c r="D23" i="64" s="1"/>
  <c r="E23" i="64" s="1"/>
  <c r="B23" i="64" a="1"/>
  <c r="B23" i="64" s="1"/>
  <c r="A23" i="64" a="1"/>
  <c r="A23" i="64" s="1"/>
  <c r="K22" i="64" a="1"/>
  <c r="K22" i="64" s="1"/>
  <c r="L22" i="64" s="1"/>
  <c r="J22" i="64" a="1"/>
  <c r="J22" i="64" s="1"/>
  <c r="F22" i="64" a="1"/>
  <c r="F22" i="64" s="1"/>
  <c r="D22" i="64" a="1"/>
  <c r="D22" i="64" s="1"/>
  <c r="E22" i="64" s="1"/>
  <c r="B22" i="64" a="1"/>
  <c r="B22" i="64" s="1"/>
  <c r="A22" i="64" a="1"/>
  <c r="A22" i="64" s="1"/>
  <c r="K21" i="64" a="1"/>
  <c r="K21" i="64" s="1"/>
  <c r="L21" i="64" s="1"/>
  <c r="J21" i="64" a="1"/>
  <c r="J21" i="64" s="1"/>
  <c r="F21" i="64" a="1"/>
  <c r="F21" i="64" s="1"/>
  <c r="D21" i="64" a="1"/>
  <c r="D21" i="64" s="1"/>
  <c r="E21" i="64" s="1"/>
  <c r="B21" i="64" a="1"/>
  <c r="B21" i="64" s="1"/>
  <c r="A21" i="64" a="1"/>
  <c r="A21" i="64" s="1"/>
  <c r="K20" i="64" a="1"/>
  <c r="K20" i="64" s="1"/>
  <c r="L20" i="64" s="1"/>
  <c r="J20" i="64" a="1"/>
  <c r="J20" i="64" s="1"/>
  <c r="F20" i="64" a="1"/>
  <c r="F20" i="64" s="1"/>
  <c r="D20" i="64" a="1"/>
  <c r="D20" i="64" s="1"/>
  <c r="E20" i="64" s="1"/>
  <c r="B20" i="64" a="1"/>
  <c r="B20" i="64" s="1"/>
  <c r="A20" i="64" a="1"/>
  <c r="A20" i="64" s="1"/>
  <c r="K19" i="64" a="1"/>
  <c r="K19" i="64" s="1"/>
  <c r="L19" i="64" s="1"/>
  <c r="J19" i="64" a="1"/>
  <c r="J19" i="64" s="1"/>
  <c r="F19" i="64" a="1"/>
  <c r="F19" i="64" s="1"/>
  <c r="D19" i="64" a="1"/>
  <c r="D19" i="64" s="1"/>
  <c r="E19" i="64" s="1"/>
  <c r="B19" i="64" a="1"/>
  <c r="B19" i="64" s="1"/>
  <c r="A19" i="64" a="1"/>
  <c r="A19" i="64" s="1"/>
  <c r="K18" i="64" a="1"/>
  <c r="K18" i="64" s="1"/>
  <c r="L18" i="64" s="1"/>
  <c r="J18" i="64" a="1"/>
  <c r="J18" i="64" s="1"/>
  <c r="F18" i="64" a="1"/>
  <c r="F18" i="64" s="1"/>
  <c r="D18" i="64" a="1"/>
  <c r="D18" i="64" s="1"/>
  <c r="E18" i="64" s="1"/>
  <c r="B18" i="64" a="1"/>
  <c r="B18" i="64" s="1"/>
  <c r="A18" i="64" a="1"/>
  <c r="A18" i="64" s="1"/>
  <c r="K17" i="64" a="1"/>
  <c r="K17" i="64" s="1"/>
  <c r="L17" i="64" s="1"/>
  <c r="J17" i="64" a="1"/>
  <c r="J17" i="64" s="1"/>
  <c r="F17" i="64" a="1"/>
  <c r="F17" i="64" s="1"/>
  <c r="D17" i="64" a="1"/>
  <c r="D17" i="64" s="1"/>
  <c r="E17" i="64" s="1"/>
  <c r="B17" i="64" a="1"/>
  <c r="B17" i="64" s="1"/>
  <c r="A17" i="64" a="1"/>
  <c r="A17" i="64" s="1"/>
  <c r="K16" i="64" a="1"/>
  <c r="K16" i="64" s="1"/>
  <c r="L16" i="64" s="1"/>
  <c r="J16" i="64" a="1"/>
  <c r="J16" i="64" s="1"/>
  <c r="F16" i="64" a="1"/>
  <c r="F16" i="64" s="1"/>
  <c r="D16" i="64" a="1"/>
  <c r="D16" i="64" s="1"/>
  <c r="E16" i="64" s="1"/>
  <c r="B16" i="64" a="1"/>
  <c r="B16" i="64" s="1"/>
  <c r="A16" i="64" a="1"/>
  <c r="A16" i="64" s="1"/>
  <c r="K15" i="64" a="1"/>
  <c r="K15" i="64" s="1"/>
  <c r="L15" i="64" s="1"/>
  <c r="J15" i="64" a="1"/>
  <c r="J15" i="64" s="1"/>
  <c r="F15" i="64" a="1"/>
  <c r="F15" i="64" s="1"/>
  <c r="D15" i="64" a="1"/>
  <c r="D15" i="64" s="1"/>
  <c r="E15" i="64" s="1"/>
  <c r="B15" i="64" a="1"/>
  <c r="B15" i="64" s="1"/>
  <c r="A15" i="64" a="1"/>
  <c r="A15" i="64" s="1"/>
  <c r="K14" i="64" a="1"/>
  <c r="K14" i="64" s="1"/>
  <c r="L14" i="64" s="1"/>
  <c r="J14" i="64" a="1"/>
  <c r="J14" i="64" s="1"/>
  <c r="F14" i="64" a="1"/>
  <c r="F14" i="64" s="1"/>
  <c r="D14" i="64" a="1"/>
  <c r="D14" i="64" s="1"/>
  <c r="E14" i="64" s="1"/>
  <c r="B14" i="64" a="1"/>
  <c r="B14" i="64" s="1"/>
  <c r="A14" i="64" a="1"/>
  <c r="A14" i="64" s="1"/>
  <c r="K13" i="64" a="1"/>
  <c r="K13" i="64" s="1"/>
  <c r="L13" i="64" s="1"/>
  <c r="J13" i="64" a="1"/>
  <c r="J13" i="64" s="1"/>
  <c r="F13" i="64" a="1"/>
  <c r="F13" i="64" s="1"/>
  <c r="D13" i="64" a="1"/>
  <c r="D13" i="64" s="1"/>
  <c r="E13" i="64" s="1"/>
  <c r="B13" i="64" a="1"/>
  <c r="B13" i="64" s="1"/>
  <c r="A13" i="64" a="1"/>
  <c r="A13" i="64" s="1"/>
  <c r="K12" i="64" a="1"/>
  <c r="K12" i="64" s="1"/>
  <c r="L12" i="64" s="1"/>
  <c r="J12" i="64" a="1"/>
  <c r="J12" i="64" s="1"/>
  <c r="F12" i="64" a="1"/>
  <c r="F12" i="64" s="1"/>
  <c r="D12" i="64" a="1"/>
  <c r="D12" i="64" s="1"/>
  <c r="E12" i="64" s="1"/>
  <c r="B12" i="64" a="1"/>
  <c r="B12" i="64" s="1"/>
  <c r="A12" i="64" a="1"/>
  <c r="A12" i="64" s="1"/>
  <c r="K11" i="64" a="1"/>
  <c r="K11" i="64" s="1"/>
  <c r="L11" i="64" s="1"/>
  <c r="J11" i="64" a="1"/>
  <c r="J11" i="64" s="1"/>
  <c r="F11" i="64" a="1"/>
  <c r="F11" i="64" s="1"/>
  <c r="D11" i="64" a="1"/>
  <c r="D11" i="64" s="1"/>
  <c r="E11" i="64" s="1"/>
  <c r="B11" i="64" a="1"/>
  <c r="B11" i="64" s="1"/>
  <c r="A11" i="64" a="1"/>
  <c r="A11" i="64" s="1"/>
  <c r="K10" i="64" a="1"/>
  <c r="K10" i="64" s="1"/>
  <c r="L10" i="64" s="1"/>
  <c r="J10" i="64" a="1"/>
  <c r="J10" i="64" s="1"/>
  <c r="F10" i="64" a="1"/>
  <c r="F10" i="64" s="1"/>
  <c r="D10" i="64" a="1"/>
  <c r="D10" i="64" s="1"/>
  <c r="E10" i="64" s="1"/>
  <c r="B10" i="64" a="1"/>
  <c r="B10" i="64" s="1"/>
  <c r="A10" i="64" a="1"/>
  <c r="A10" i="64" s="1"/>
  <c r="K9" i="64" a="1"/>
  <c r="K9" i="64" s="1"/>
  <c r="L9" i="64" s="1"/>
  <c r="J9" i="64" a="1"/>
  <c r="J9" i="64" s="1"/>
  <c r="F9" i="64" a="1"/>
  <c r="F9" i="64" s="1"/>
  <c r="D9" i="64" a="1"/>
  <c r="D9" i="64" s="1"/>
  <c r="E9" i="64" s="1"/>
  <c r="B9" i="64" a="1"/>
  <c r="B9" i="64" s="1"/>
  <c r="A9" i="64" a="1"/>
  <c r="A9" i="64" s="1"/>
  <c r="K8" i="64" a="1"/>
  <c r="K8" i="64" s="1"/>
  <c r="L8" i="64" s="1"/>
  <c r="J8" i="64" a="1"/>
  <c r="J8" i="64" s="1"/>
  <c r="F8" i="64" a="1"/>
  <c r="F8" i="64" s="1"/>
  <c r="D8" i="64" a="1"/>
  <c r="D8" i="64" s="1"/>
  <c r="E8" i="64" s="1"/>
  <c r="B8" i="64" a="1"/>
  <c r="B8" i="64" s="1"/>
  <c r="A8" i="64" a="1"/>
  <c r="A8" i="64" s="1"/>
  <c r="K7" i="64" a="1"/>
  <c r="K7" i="64" s="1"/>
  <c r="J7" i="64" a="1"/>
  <c r="J7" i="64" s="1"/>
  <c r="F7" i="64" a="1"/>
  <c r="F7" i="64" s="1"/>
  <c r="D7" i="64" a="1"/>
  <c r="D7" i="64" s="1"/>
  <c r="E7" i="64" s="1"/>
  <c r="B7" i="64" a="1"/>
  <c r="B7" i="64" s="1"/>
  <c r="A7" i="64" a="1"/>
  <c r="A7" i="64" s="1"/>
  <c r="L4" i="64"/>
  <c r="F4" i="64"/>
  <c r="C4" i="64"/>
  <c r="B250" i="63"/>
  <c r="K249" i="63" a="1"/>
  <c r="K249" i="63" s="1"/>
  <c r="L249" i="63" s="1"/>
  <c r="J249" i="63" a="1"/>
  <c r="J249" i="63" s="1"/>
  <c r="F249" i="63" a="1"/>
  <c r="F249" i="63" s="1"/>
  <c r="D249" i="63" a="1"/>
  <c r="D249" i="63" s="1"/>
  <c r="E249" i="63" s="1"/>
  <c r="B249" i="63" a="1"/>
  <c r="B249" i="63" s="1"/>
  <c r="A249" i="63" a="1"/>
  <c r="A249" i="63" s="1"/>
  <c r="K248" i="63" a="1"/>
  <c r="K248" i="63" s="1"/>
  <c r="L248" i="63" s="1"/>
  <c r="J248" i="63" a="1"/>
  <c r="J248" i="63" s="1"/>
  <c r="F248" i="63" a="1"/>
  <c r="F248" i="63" s="1"/>
  <c r="D248" i="63" a="1"/>
  <c r="D248" i="63" s="1"/>
  <c r="E248" i="63" s="1"/>
  <c r="B248" i="63" a="1"/>
  <c r="B248" i="63" s="1"/>
  <c r="A248" i="63" a="1"/>
  <c r="A248" i="63" s="1"/>
  <c r="K247" i="63" a="1"/>
  <c r="K247" i="63" s="1"/>
  <c r="L247" i="63" s="1"/>
  <c r="J247" i="63" a="1"/>
  <c r="J247" i="63" s="1"/>
  <c r="F247" i="63" a="1"/>
  <c r="F247" i="63" s="1"/>
  <c r="D247" i="63" a="1"/>
  <c r="D247" i="63" s="1"/>
  <c r="E247" i="63" s="1"/>
  <c r="B247" i="63" a="1"/>
  <c r="B247" i="63" s="1"/>
  <c r="A247" i="63" a="1"/>
  <c r="A247" i="63" s="1"/>
  <c r="K246" i="63" a="1"/>
  <c r="K246" i="63" s="1"/>
  <c r="L246" i="63" s="1"/>
  <c r="J246" i="63" a="1"/>
  <c r="J246" i="63" s="1"/>
  <c r="F246" i="63" a="1"/>
  <c r="F246" i="63" s="1"/>
  <c r="D246" i="63" a="1"/>
  <c r="D246" i="63" s="1"/>
  <c r="E246" i="63" s="1"/>
  <c r="B246" i="63" a="1"/>
  <c r="B246" i="63" s="1"/>
  <c r="A246" i="63" a="1"/>
  <c r="A246" i="63" s="1"/>
  <c r="K245" i="63" a="1"/>
  <c r="K245" i="63" s="1"/>
  <c r="L245" i="63" s="1"/>
  <c r="J245" i="63" a="1"/>
  <c r="J245" i="63" s="1"/>
  <c r="F245" i="63" a="1"/>
  <c r="F245" i="63" s="1"/>
  <c r="D245" i="63" a="1"/>
  <c r="D245" i="63" s="1"/>
  <c r="E245" i="63" s="1"/>
  <c r="B245" i="63" a="1"/>
  <c r="B245" i="63" s="1"/>
  <c r="A245" i="63" a="1"/>
  <c r="A245" i="63" s="1"/>
  <c r="K244" i="63" a="1"/>
  <c r="K244" i="63" s="1"/>
  <c r="L244" i="63" s="1"/>
  <c r="J244" i="63" a="1"/>
  <c r="J244" i="63" s="1"/>
  <c r="F244" i="63" a="1"/>
  <c r="F244" i="63" s="1"/>
  <c r="D244" i="63" a="1"/>
  <c r="D244" i="63" s="1"/>
  <c r="E244" i="63" s="1"/>
  <c r="B244" i="63" a="1"/>
  <c r="B244" i="63" s="1"/>
  <c r="A244" i="63" a="1"/>
  <c r="A244" i="63" s="1"/>
  <c r="K243" i="63" a="1"/>
  <c r="K243" i="63" s="1"/>
  <c r="L243" i="63" s="1"/>
  <c r="J243" i="63" a="1"/>
  <c r="J243" i="63" s="1"/>
  <c r="F243" i="63" a="1"/>
  <c r="F243" i="63" s="1"/>
  <c r="D243" i="63" a="1"/>
  <c r="D243" i="63" s="1"/>
  <c r="E243" i="63" s="1"/>
  <c r="B243" i="63" a="1"/>
  <c r="B243" i="63" s="1"/>
  <c r="A243" i="63" a="1"/>
  <c r="A243" i="63" s="1"/>
  <c r="K242" i="63" a="1"/>
  <c r="K242" i="63" s="1"/>
  <c r="J242" i="63" a="1"/>
  <c r="J242" i="63" s="1"/>
  <c r="F242" i="63" a="1"/>
  <c r="F242" i="63" s="1"/>
  <c r="D242" i="63" a="1"/>
  <c r="D242" i="63" s="1"/>
  <c r="E242" i="63" s="1"/>
  <c r="B242" i="63" a="1"/>
  <c r="B242" i="63" s="1"/>
  <c r="A242" i="63" a="1"/>
  <c r="A242" i="63" s="1"/>
  <c r="K241" i="63" a="1"/>
  <c r="K241" i="63" s="1"/>
  <c r="L241" i="63" s="1"/>
  <c r="J241" i="63" a="1"/>
  <c r="J241" i="63" s="1"/>
  <c r="F241" i="63" a="1"/>
  <c r="F241" i="63" s="1"/>
  <c r="D241" i="63" a="1"/>
  <c r="D241" i="63" s="1"/>
  <c r="E241" i="63" s="1"/>
  <c r="B241" i="63" a="1"/>
  <c r="B241" i="63" s="1"/>
  <c r="A241" i="63" a="1"/>
  <c r="A241" i="63" s="1"/>
  <c r="K240" i="63" a="1"/>
  <c r="K240" i="63" s="1"/>
  <c r="L240" i="63" s="1"/>
  <c r="J240" i="63" a="1"/>
  <c r="J240" i="63" s="1"/>
  <c r="F240" i="63" a="1"/>
  <c r="F240" i="63" s="1"/>
  <c r="D240" i="63" a="1"/>
  <c r="D240" i="63" s="1"/>
  <c r="E240" i="63" s="1"/>
  <c r="B240" i="63" a="1"/>
  <c r="B240" i="63" s="1"/>
  <c r="A240" i="63" a="1"/>
  <c r="A240" i="63" s="1"/>
  <c r="K239" i="63" a="1"/>
  <c r="K239" i="63" s="1"/>
  <c r="L239" i="63" s="1"/>
  <c r="J239" i="63" a="1"/>
  <c r="J239" i="63" s="1"/>
  <c r="F239" i="63" a="1"/>
  <c r="F239" i="63" s="1"/>
  <c r="D239" i="63" a="1"/>
  <c r="D239" i="63" s="1"/>
  <c r="E239" i="63" s="1"/>
  <c r="B239" i="63" a="1"/>
  <c r="B239" i="63" s="1"/>
  <c r="A239" i="63" a="1"/>
  <c r="A239" i="63" s="1"/>
  <c r="K238" i="63" a="1"/>
  <c r="K238" i="63" s="1"/>
  <c r="L238" i="63" s="1"/>
  <c r="J238" i="63" a="1"/>
  <c r="J238" i="63" s="1"/>
  <c r="F238" i="63" a="1"/>
  <c r="F238" i="63" s="1"/>
  <c r="D238" i="63" a="1"/>
  <c r="D238" i="63" s="1"/>
  <c r="E238" i="63" s="1"/>
  <c r="B238" i="63" a="1"/>
  <c r="B238" i="63" s="1"/>
  <c r="A238" i="63" a="1"/>
  <c r="A238" i="63" s="1"/>
  <c r="K237" i="63" a="1"/>
  <c r="K237" i="63" s="1"/>
  <c r="L237" i="63" s="1"/>
  <c r="J237" i="63" a="1"/>
  <c r="J237" i="63" s="1"/>
  <c r="F237" i="63" a="1"/>
  <c r="F237" i="63" s="1"/>
  <c r="D237" i="63" a="1"/>
  <c r="D237" i="63" s="1"/>
  <c r="E237" i="63" s="1"/>
  <c r="B237" i="63" a="1"/>
  <c r="B237" i="63" s="1"/>
  <c r="A237" i="63" a="1"/>
  <c r="A237" i="63" s="1"/>
  <c r="K236" i="63" a="1"/>
  <c r="K236" i="63" s="1"/>
  <c r="L236" i="63" s="1"/>
  <c r="J236" i="63" a="1"/>
  <c r="J236" i="63" s="1"/>
  <c r="F236" i="63" a="1"/>
  <c r="F236" i="63" s="1"/>
  <c r="D236" i="63" a="1"/>
  <c r="D236" i="63" s="1"/>
  <c r="E236" i="63" s="1"/>
  <c r="B236" i="63" a="1"/>
  <c r="B236" i="63" s="1"/>
  <c r="A236" i="63" a="1"/>
  <c r="A236" i="63" s="1"/>
  <c r="K235" i="63" a="1"/>
  <c r="K235" i="63" s="1"/>
  <c r="L235" i="63" s="1"/>
  <c r="J235" i="63" a="1"/>
  <c r="J235" i="63" s="1"/>
  <c r="F235" i="63" a="1"/>
  <c r="F235" i="63" s="1"/>
  <c r="D235" i="63" a="1"/>
  <c r="D235" i="63" s="1"/>
  <c r="E235" i="63" s="1"/>
  <c r="B235" i="63" a="1"/>
  <c r="B235" i="63" s="1"/>
  <c r="A235" i="63" a="1"/>
  <c r="A235" i="63" s="1"/>
  <c r="K234" i="63" a="1"/>
  <c r="K234" i="63" s="1"/>
  <c r="L234" i="63" s="1"/>
  <c r="J234" i="63" a="1"/>
  <c r="J234" i="63" s="1"/>
  <c r="F234" i="63" a="1"/>
  <c r="F234" i="63" s="1"/>
  <c r="D234" i="63" a="1"/>
  <c r="D234" i="63" s="1"/>
  <c r="E234" i="63" s="1"/>
  <c r="B234" i="63" a="1"/>
  <c r="B234" i="63" s="1"/>
  <c r="A234" i="63" a="1"/>
  <c r="A234" i="63" s="1"/>
  <c r="K233" i="63" a="1"/>
  <c r="K233" i="63" s="1"/>
  <c r="L233" i="63" s="1"/>
  <c r="J233" i="63" a="1"/>
  <c r="J233" i="63" s="1"/>
  <c r="F233" i="63" a="1"/>
  <c r="F233" i="63" s="1"/>
  <c r="D233" i="63" a="1"/>
  <c r="D233" i="63" s="1"/>
  <c r="E233" i="63" s="1"/>
  <c r="B233" i="63" a="1"/>
  <c r="B233" i="63" s="1"/>
  <c r="A233" i="63" a="1"/>
  <c r="A233" i="63" s="1"/>
  <c r="K232" i="63" a="1"/>
  <c r="K232" i="63" s="1"/>
  <c r="L232" i="63" s="1"/>
  <c r="J232" i="63" a="1"/>
  <c r="J232" i="63" s="1"/>
  <c r="F232" i="63" a="1"/>
  <c r="F232" i="63" s="1"/>
  <c r="D232" i="63" a="1"/>
  <c r="D232" i="63" s="1"/>
  <c r="E232" i="63" s="1"/>
  <c r="B232" i="63" a="1"/>
  <c r="B232" i="63" s="1"/>
  <c r="A232" i="63" a="1"/>
  <c r="A232" i="63" s="1"/>
  <c r="K231" i="63" a="1"/>
  <c r="K231" i="63" s="1"/>
  <c r="L231" i="63" s="1"/>
  <c r="J231" i="63" a="1"/>
  <c r="J231" i="63" s="1"/>
  <c r="F231" i="63" a="1"/>
  <c r="F231" i="63" s="1"/>
  <c r="D231" i="63" a="1"/>
  <c r="D231" i="63" s="1"/>
  <c r="E231" i="63" s="1"/>
  <c r="B231" i="63" a="1"/>
  <c r="B231" i="63" s="1"/>
  <c r="A231" i="63" a="1"/>
  <c r="A231" i="63" s="1"/>
  <c r="K230" i="63" a="1"/>
  <c r="K230" i="63" s="1"/>
  <c r="L230" i="63" s="1"/>
  <c r="J230" i="63" a="1"/>
  <c r="J230" i="63" s="1"/>
  <c r="F230" i="63" a="1"/>
  <c r="F230" i="63" s="1"/>
  <c r="D230" i="63" a="1"/>
  <c r="D230" i="63" s="1"/>
  <c r="E230" i="63" s="1"/>
  <c r="B230" i="63" a="1"/>
  <c r="B230" i="63" s="1"/>
  <c r="A230" i="63" a="1"/>
  <c r="A230" i="63" s="1"/>
  <c r="K229" i="63" a="1"/>
  <c r="K229" i="63" s="1"/>
  <c r="L229" i="63" s="1"/>
  <c r="J229" i="63" a="1"/>
  <c r="J229" i="63" s="1"/>
  <c r="F229" i="63" a="1"/>
  <c r="F229" i="63" s="1"/>
  <c r="D229" i="63" a="1"/>
  <c r="D229" i="63" s="1"/>
  <c r="E229" i="63" s="1"/>
  <c r="B229" i="63" a="1"/>
  <c r="B229" i="63" s="1"/>
  <c r="A229" i="63" a="1"/>
  <c r="A229" i="63" s="1"/>
  <c r="K228" i="63" a="1"/>
  <c r="K228" i="63" s="1"/>
  <c r="L228" i="63" s="1"/>
  <c r="J228" i="63" a="1"/>
  <c r="J228" i="63" s="1"/>
  <c r="F228" i="63" a="1"/>
  <c r="F228" i="63" s="1"/>
  <c r="D228" i="63" a="1"/>
  <c r="D228" i="63" s="1"/>
  <c r="E228" i="63" s="1"/>
  <c r="B228" i="63" a="1"/>
  <c r="B228" i="63" s="1"/>
  <c r="A228" i="63" a="1"/>
  <c r="A228" i="63" s="1"/>
  <c r="K227" i="63" a="1"/>
  <c r="K227" i="63" s="1"/>
  <c r="L227" i="63" s="1"/>
  <c r="J227" i="63" a="1"/>
  <c r="J227" i="63" s="1"/>
  <c r="F227" i="63" a="1"/>
  <c r="F227" i="63" s="1"/>
  <c r="D227" i="63" a="1"/>
  <c r="D227" i="63" s="1"/>
  <c r="E227" i="63" s="1"/>
  <c r="B227" i="63" a="1"/>
  <c r="B227" i="63" s="1"/>
  <c r="A227" i="63" a="1"/>
  <c r="A227" i="63" s="1"/>
  <c r="K226" i="63" a="1"/>
  <c r="K226" i="63" s="1"/>
  <c r="L226" i="63" s="1"/>
  <c r="J226" i="63" a="1"/>
  <c r="J226" i="63" s="1"/>
  <c r="F226" i="63" a="1"/>
  <c r="F226" i="63" s="1"/>
  <c r="D226" i="63" a="1"/>
  <c r="D226" i="63" s="1"/>
  <c r="E226" i="63" s="1"/>
  <c r="B226" i="63" a="1"/>
  <c r="B226" i="63" s="1"/>
  <c r="A226" i="63" a="1"/>
  <c r="A226" i="63" s="1"/>
  <c r="K225" i="63" a="1"/>
  <c r="K225" i="63" s="1"/>
  <c r="L225" i="63" s="1"/>
  <c r="J225" i="63" a="1"/>
  <c r="J225" i="63" s="1"/>
  <c r="F225" i="63" a="1"/>
  <c r="F225" i="63" s="1"/>
  <c r="D225" i="63" a="1"/>
  <c r="D225" i="63" s="1"/>
  <c r="E225" i="63" s="1"/>
  <c r="B225" i="63" a="1"/>
  <c r="B225" i="63" s="1"/>
  <c r="A225" i="63" a="1"/>
  <c r="A225" i="63" s="1"/>
  <c r="K224" i="63" a="1"/>
  <c r="K224" i="63" s="1"/>
  <c r="L224" i="63" s="1"/>
  <c r="J224" i="63" a="1"/>
  <c r="J224" i="63" s="1"/>
  <c r="F224" i="63" a="1"/>
  <c r="F224" i="63" s="1"/>
  <c r="D224" i="63" a="1"/>
  <c r="D224" i="63" s="1"/>
  <c r="E224" i="63" s="1"/>
  <c r="B224" i="63" a="1"/>
  <c r="B224" i="63" s="1"/>
  <c r="A224" i="63" a="1"/>
  <c r="A224" i="63" s="1"/>
  <c r="K223" i="63" a="1"/>
  <c r="K223" i="63" s="1"/>
  <c r="L223" i="63" s="1"/>
  <c r="J223" i="63" a="1"/>
  <c r="J223" i="63" s="1"/>
  <c r="F223" i="63" a="1"/>
  <c r="F223" i="63" s="1"/>
  <c r="D223" i="63" a="1"/>
  <c r="D223" i="63" s="1"/>
  <c r="E223" i="63" s="1"/>
  <c r="B223" i="63" a="1"/>
  <c r="B223" i="63" s="1"/>
  <c r="A223" i="63" a="1"/>
  <c r="A223" i="63" s="1"/>
  <c r="K222" i="63" a="1"/>
  <c r="K222" i="63" s="1"/>
  <c r="L222" i="63" s="1"/>
  <c r="J222" i="63" a="1"/>
  <c r="J222" i="63" s="1"/>
  <c r="F222" i="63" a="1"/>
  <c r="F222" i="63" s="1"/>
  <c r="D222" i="63" a="1"/>
  <c r="D222" i="63" s="1"/>
  <c r="E222" i="63" s="1"/>
  <c r="B222" i="63" a="1"/>
  <c r="B222" i="63" s="1"/>
  <c r="A222" i="63" a="1"/>
  <c r="A222" i="63" s="1"/>
  <c r="K221" i="63" a="1"/>
  <c r="K221" i="63" s="1"/>
  <c r="J221" i="63" a="1"/>
  <c r="J221" i="63" s="1"/>
  <c r="F221" i="63" a="1"/>
  <c r="F221" i="63" s="1"/>
  <c r="D221" i="63" a="1"/>
  <c r="D221" i="63" s="1"/>
  <c r="E221" i="63" s="1"/>
  <c r="B221" i="63" a="1"/>
  <c r="B221" i="63" s="1"/>
  <c r="A221" i="63" a="1"/>
  <c r="A221" i="63" s="1"/>
  <c r="K220" i="63" a="1"/>
  <c r="K220" i="63" s="1"/>
  <c r="L220" i="63" s="1"/>
  <c r="J220" i="63" a="1"/>
  <c r="J220" i="63" s="1"/>
  <c r="F220" i="63" a="1"/>
  <c r="F220" i="63" s="1"/>
  <c r="D220" i="63" a="1"/>
  <c r="D220" i="63" s="1"/>
  <c r="E220" i="63" s="1"/>
  <c r="B220" i="63" a="1"/>
  <c r="B220" i="63" s="1"/>
  <c r="A220" i="63" a="1"/>
  <c r="A220" i="63" s="1"/>
  <c r="K219" i="63" a="1"/>
  <c r="K219" i="63" s="1"/>
  <c r="L219" i="63" s="1"/>
  <c r="J219" i="63" a="1"/>
  <c r="J219" i="63" s="1"/>
  <c r="F219" i="63" a="1"/>
  <c r="F219" i="63" s="1"/>
  <c r="D219" i="63" a="1"/>
  <c r="D219" i="63" s="1"/>
  <c r="E219" i="63" s="1"/>
  <c r="B219" i="63" a="1"/>
  <c r="B219" i="63" s="1"/>
  <c r="A219" i="63" a="1"/>
  <c r="A219" i="63" s="1"/>
  <c r="K218" i="63" a="1"/>
  <c r="K218" i="63" s="1"/>
  <c r="J218" i="63" a="1"/>
  <c r="J218" i="63" s="1"/>
  <c r="F218" i="63" a="1"/>
  <c r="F218" i="63" s="1"/>
  <c r="D218" i="63" a="1"/>
  <c r="D218" i="63" s="1"/>
  <c r="E218" i="63" s="1"/>
  <c r="B218" i="63" a="1"/>
  <c r="B218" i="63" s="1"/>
  <c r="A218" i="63" a="1"/>
  <c r="A218" i="63" s="1"/>
  <c r="K217" i="63" a="1"/>
  <c r="K217" i="63" s="1"/>
  <c r="J217" i="63" a="1"/>
  <c r="J217" i="63" s="1"/>
  <c r="F217" i="63" a="1"/>
  <c r="F217" i="63" s="1"/>
  <c r="D217" i="63" a="1"/>
  <c r="D217" i="63" s="1"/>
  <c r="E217" i="63" s="1"/>
  <c r="B217" i="63" a="1"/>
  <c r="B217" i="63" s="1"/>
  <c r="A217" i="63" a="1"/>
  <c r="A217" i="63" s="1"/>
  <c r="K216" i="63" a="1"/>
  <c r="K216" i="63" s="1"/>
  <c r="L216" i="63" s="1"/>
  <c r="J216" i="63" a="1"/>
  <c r="J216" i="63" s="1"/>
  <c r="F216" i="63" a="1"/>
  <c r="F216" i="63" s="1"/>
  <c r="D216" i="63" a="1"/>
  <c r="D216" i="63" s="1"/>
  <c r="E216" i="63" s="1"/>
  <c r="B216" i="63" a="1"/>
  <c r="B216" i="63" s="1"/>
  <c r="A216" i="63" a="1"/>
  <c r="A216" i="63" s="1"/>
  <c r="K215" i="63" a="1"/>
  <c r="K215" i="63" s="1"/>
  <c r="L215" i="63" s="1"/>
  <c r="J215" i="63" a="1"/>
  <c r="J215" i="63" s="1"/>
  <c r="F215" i="63" a="1"/>
  <c r="F215" i="63" s="1"/>
  <c r="D215" i="63" a="1"/>
  <c r="D215" i="63" s="1"/>
  <c r="E215" i="63" s="1"/>
  <c r="B215" i="63" a="1"/>
  <c r="B215" i="63" s="1"/>
  <c r="A215" i="63" a="1"/>
  <c r="A215" i="63" s="1"/>
  <c r="K214" i="63" a="1"/>
  <c r="K214" i="63" s="1"/>
  <c r="L214" i="63" s="1"/>
  <c r="J214" i="63" a="1"/>
  <c r="J214" i="63" s="1"/>
  <c r="F214" i="63" a="1"/>
  <c r="F214" i="63" s="1"/>
  <c r="D214" i="63" a="1"/>
  <c r="D214" i="63" s="1"/>
  <c r="E214" i="63" s="1"/>
  <c r="B214" i="63" a="1"/>
  <c r="B214" i="63" s="1"/>
  <c r="A214" i="63" a="1"/>
  <c r="A214" i="63" s="1"/>
  <c r="K213" i="63" a="1"/>
  <c r="K213" i="63" s="1"/>
  <c r="L213" i="63" s="1"/>
  <c r="J213" i="63" a="1"/>
  <c r="J213" i="63" s="1"/>
  <c r="F213" i="63" a="1"/>
  <c r="F213" i="63" s="1"/>
  <c r="D213" i="63" a="1"/>
  <c r="D213" i="63" s="1"/>
  <c r="E213" i="63" s="1"/>
  <c r="B213" i="63" a="1"/>
  <c r="B213" i="63" s="1"/>
  <c r="A213" i="63" a="1"/>
  <c r="A213" i="63" s="1"/>
  <c r="K212" i="63" a="1"/>
  <c r="K212" i="63" s="1"/>
  <c r="L212" i="63" s="1"/>
  <c r="J212" i="63" a="1"/>
  <c r="J212" i="63" s="1"/>
  <c r="F212" i="63" a="1"/>
  <c r="F212" i="63" s="1"/>
  <c r="D212" i="63" a="1"/>
  <c r="D212" i="63" s="1"/>
  <c r="E212" i="63" s="1"/>
  <c r="B212" i="63" a="1"/>
  <c r="B212" i="63" s="1"/>
  <c r="A212" i="63" a="1"/>
  <c r="A212" i="63" s="1"/>
  <c r="K211" i="63" a="1"/>
  <c r="K211" i="63" s="1"/>
  <c r="L211" i="63" s="1"/>
  <c r="J211" i="63" a="1"/>
  <c r="J211" i="63" s="1"/>
  <c r="F211" i="63" a="1"/>
  <c r="F211" i="63" s="1"/>
  <c r="D211" i="63" a="1"/>
  <c r="D211" i="63" s="1"/>
  <c r="E211" i="63" s="1"/>
  <c r="B211" i="63" a="1"/>
  <c r="B211" i="63" s="1"/>
  <c r="A211" i="63" a="1"/>
  <c r="A211" i="63" s="1"/>
  <c r="K210" i="63" a="1"/>
  <c r="K210" i="63" s="1"/>
  <c r="J210" i="63" a="1"/>
  <c r="J210" i="63" s="1"/>
  <c r="F210" i="63" a="1"/>
  <c r="F210" i="63" s="1"/>
  <c r="D210" i="63" a="1"/>
  <c r="D210" i="63" s="1"/>
  <c r="E210" i="63" s="1"/>
  <c r="B210" i="63" a="1"/>
  <c r="B210" i="63" s="1"/>
  <c r="A210" i="63" a="1"/>
  <c r="A210" i="63" s="1"/>
  <c r="K209" i="63" a="1"/>
  <c r="K209" i="63" s="1"/>
  <c r="L209" i="63" s="1"/>
  <c r="J209" i="63" a="1"/>
  <c r="J209" i="63" s="1"/>
  <c r="F209" i="63" a="1"/>
  <c r="F209" i="63" s="1"/>
  <c r="D209" i="63" a="1"/>
  <c r="D209" i="63" s="1"/>
  <c r="E209" i="63" s="1"/>
  <c r="B209" i="63" a="1"/>
  <c r="B209" i="63" s="1"/>
  <c r="A209" i="63" a="1"/>
  <c r="A209" i="63" s="1"/>
  <c r="K208" i="63" a="1"/>
  <c r="K208" i="63" s="1"/>
  <c r="L208" i="63" s="1"/>
  <c r="J208" i="63" a="1"/>
  <c r="J208" i="63" s="1"/>
  <c r="F208" i="63" a="1"/>
  <c r="F208" i="63" s="1"/>
  <c r="D208" i="63" a="1"/>
  <c r="D208" i="63" s="1"/>
  <c r="E208" i="63" s="1"/>
  <c r="B208" i="63" a="1"/>
  <c r="B208" i="63" s="1"/>
  <c r="A208" i="63" a="1"/>
  <c r="A208" i="63" s="1"/>
  <c r="K207" i="63" a="1"/>
  <c r="K207" i="63" s="1"/>
  <c r="L207" i="63" s="1"/>
  <c r="J207" i="63" a="1"/>
  <c r="J207" i="63" s="1"/>
  <c r="F207" i="63" a="1"/>
  <c r="F207" i="63" s="1"/>
  <c r="D207" i="63" a="1"/>
  <c r="D207" i="63" s="1"/>
  <c r="E207" i="63" s="1"/>
  <c r="B207" i="63" a="1"/>
  <c r="B207" i="63" s="1"/>
  <c r="A207" i="63" a="1"/>
  <c r="A207" i="63" s="1"/>
  <c r="K206" i="63" a="1"/>
  <c r="K206" i="63" s="1"/>
  <c r="L206" i="63" s="1"/>
  <c r="J206" i="63" a="1"/>
  <c r="J206" i="63" s="1"/>
  <c r="F206" i="63" a="1"/>
  <c r="F206" i="63" s="1"/>
  <c r="D206" i="63" a="1"/>
  <c r="D206" i="63" s="1"/>
  <c r="E206" i="63" s="1"/>
  <c r="B206" i="63" a="1"/>
  <c r="B206" i="63" s="1"/>
  <c r="A206" i="63" a="1"/>
  <c r="A206" i="63" s="1"/>
  <c r="K205" i="63" a="1"/>
  <c r="K205" i="63" s="1"/>
  <c r="L205" i="63" s="1"/>
  <c r="J205" i="63" a="1"/>
  <c r="J205" i="63" s="1"/>
  <c r="F205" i="63" a="1"/>
  <c r="F205" i="63" s="1"/>
  <c r="D205" i="63" a="1"/>
  <c r="D205" i="63" s="1"/>
  <c r="E205" i="63" s="1"/>
  <c r="B205" i="63" a="1"/>
  <c r="B205" i="63" s="1"/>
  <c r="A205" i="63" a="1"/>
  <c r="A205" i="63" s="1"/>
  <c r="K204" i="63" a="1"/>
  <c r="K204" i="63" s="1"/>
  <c r="L204" i="63" s="1"/>
  <c r="J204" i="63" a="1"/>
  <c r="J204" i="63" s="1"/>
  <c r="F204" i="63" a="1"/>
  <c r="F204" i="63" s="1"/>
  <c r="D204" i="63" a="1"/>
  <c r="D204" i="63" s="1"/>
  <c r="E204" i="63" s="1"/>
  <c r="B204" i="63" a="1"/>
  <c r="B204" i="63" s="1"/>
  <c r="A204" i="63" a="1"/>
  <c r="A204" i="63" s="1"/>
  <c r="K203" i="63" a="1"/>
  <c r="K203" i="63" s="1"/>
  <c r="L203" i="63" s="1"/>
  <c r="J203" i="63" a="1"/>
  <c r="J203" i="63" s="1"/>
  <c r="F203" i="63" a="1"/>
  <c r="F203" i="63" s="1"/>
  <c r="D203" i="63" a="1"/>
  <c r="D203" i="63" s="1"/>
  <c r="E203" i="63" s="1"/>
  <c r="B203" i="63" a="1"/>
  <c r="B203" i="63" s="1"/>
  <c r="A203" i="63" a="1"/>
  <c r="A203" i="63" s="1"/>
  <c r="K202" i="63" a="1"/>
  <c r="K202" i="63" s="1"/>
  <c r="L202" i="63" s="1"/>
  <c r="J202" i="63" a="1"/>
  <c r="J202" i="63" s="1"/>
  <c r="F202" i="63" a="1"/>
  <c r="F202" i="63" s="1"/>
  <c r="D202" i="63" a="1"/>
  <c r="D202" i="63" s="1"/>
  <c r="E202" i="63" s="1"/>
  <c r="B202" i="63" a="1"/>
  <c r="B202" i="63" s="1"/>
  <c r="A202" i="63" a="1"/>
  <c r="A202" i="63" s="1"/>
  <c r="K201" i="63" a="1"/>
  <c r="K201" i="63" s="1"/>
  <c r="L201" i="63" s="1"/>
  <c r="J201" i="63" a="1"/>
  <c r="J201" i="63" s="1"/>
  <c r="F201" i="63" a="1"/>
  <c r="F201" i="63" s="1"/>
  <c r="D201" i="63" a="1"/>
  <c r="D201" i="63" s="1"/>
  <c r="E201" i="63" s="1"/>
  <c r="B201" i="63" a="1"/>
  <c r="B201" i="63" s="1"/>
  <c r="A201" i="63" a="1"/>
  <c r="A201" i="63" s="1"/>
  <c r="K200" i="63" a="1"/>
  <c r="K200" i="63" s="1"/>
  <c r="L200" i="63" s="1"/>
  <c r="J200" i="63" a="1"/>
  <c r="J200" i="63" s="1"/>
  <c r="F200" i="63" a="1"/>
  <c r="F200" i="63" s="1"/>
  <c r="D200" i="63" a="1"/>
  <c r="D200" i="63" s="1"/>
  <c r="E200" i="63" s="1"/>
  <c r="B200" i="63" a="1"/>
  <c r="B200" i="63" s="1"/>
  <c r="A200" i="63" a="1"/>
  <c r="A200" i="63" s="1"/>
  <c r="K199" i="63" a="1"/>
  <c r="K199" i="63" s="1"/>
  <c r="L199" i="63" s="1"/>
  <c r="J199" i="63" a="1"/>
  <c r="J199" i="63" s="1"/>
  <c r="F199" i="63" a="1"/>
  <c r="F199" i="63" s="1"/>
  <c r="D199" i="63" a="1"/>
  <c r="D199" i="63" s="1"/>
  <c r="E199" i="63" s="1"/>
  <c r="B199" i="63" a="1"/>
  <c r="B199" i="63" s="1"/>
  <c r="A199" i="63" a="1"/>
  <c r="A199" i="63" s="1"/>
  <c r="K198" i="63" a="1"/>
  <c r="K198" i="63" s="1"/>
  <c r="L198" i="63" s="1"/>
  <c r="J198" i="63" a="1"/>
  <c r="J198" i="63" s="1"/>
  <c r="F198" i="63" a="1"/>
  <c r="F198" i="63" s="1"/>
  <c r="D198" i="63" a="1"/>
  <c r="D198" i="63" s="1"/>
  <c r="E198" i="63" s="1"/>
  <c r="B198" i="63" a="1"/>
  <c r="B198" i="63" s="1"/>
  <c r="A198" i="63" a="1"/>
  <c r="A198" i="63" s="1"/>
  <c r="K197" i="63" a="1"/>
  <c r="K197" i="63" s="1"/>
  <c r="L197" i="63" s="1"/>
  <c r="J197" i="63" a="1"/>
  <c r="J197" i="63" s="1"/>
  <c r="F197" i="63" a="1"/>
  <c r="F197" i="63" s="1"/>
  <c r="D197" i="63" a="1"/>
  <c r="D197" i="63" s="1"/>
  <c r="E197" i="63" s="1"/>
  <c r="B197" i="63" a="1"/>
  <c r="B197" i="63" s="1"/>
  <c r="A197" i="63" a="1"/>
  <c r="A197" i="63" s="1"/>
  <c r="K196" i="63" a="1"/>
  <c r="K196" i="63" s="1"/>
  <c r="L196" i="63" s="1"/>
  <c r="J196" i="63" a="1"/>
  <c r="J196" i="63" s="1"/>
  <c r="F196" i="63" a="1"/>
  <c r="F196" i="63" s="1"/>
  <c r="D196" i="63" a="1"/>
  <c r="D196" i="63" s="1"/>
  <c r="E196" i="63" s="1"/>
  <c r="B196" i="63" a="1"/>
  <c r="B196" i="63" s="1"/>
  <c r="A196" i="63" a="1"/>
  <c r="A196" i="63" s="1"/>
  <c r="K195" i="63" a="1"/>
  <c r="K195" i="63" s="1"/>
  <c r="L195" i="63" s="1"/>
  <c r="J195" i="63" a="1"/>
  <c r="J195" i="63" s="1"/>
  <c r="F195" i="63" a="1"/>
  <c r="F195" i="63" s="1"/>
  <c r="D195" i="63" a="1"/>
  <c r="D195" i="63" s="1"/>
  <c r="E195" i="63" s="1"/>
  <c r="B195" i="63" a="1"/>
  <c r="B195" i="63" s="1"/>
  <c r="A195" i="63" a="1"/>
  <c r="A195" i="63" s="1"/>
  <c r="K194" i="63" a="1"/>
  <c r="K194" i="63" s="1"/>
  <c r="L194" i="63" s="1"/>
  <c r="J194" i="63" a="1"/>
  <c r="J194" i="63" s="1"/>
  <c r="F194" i="63" a="1"/>
  <c r="F194" i="63" s="1"/>
  <c r="D194" i="63" a="1"/>
  <c r="D194" i="63" s="1"/>
  <c r="E194" i="63" s="1"/>
  <c r="B194" i="63" a="1"/>
  <c r="B194" i="63" s="1"/>
  <c r="A194" i="63" a="1"/>
  <c r="A194" i="63" s="1"/>
  <c r="K193" i="63" a="1"/>
  <c r="K193" i="63" s="1"/>
  <c r="L193" i="63" s="1"/>
  <c r="J193" i="63" a="1"/>
  <c r="J193" i="63" s="1"/>
  <c r="F193" i="63" a="1"/>
  <c r="F193" i="63" s="1"/>
  <c r="D193" i="63" a="1"/>
  <c r="D193" i="63" s="1"/>
  <c r="E193" i="63" s="1"/>
  <c r="B193" i="63" a="1"/>
  <c r="B193" i="63" s="1"/>
  <c r="A193" i="63" a="1"/>
  <c r="A193" i="63" s="1"/>
  <c r="K192" i="63" a="1"/>
  <c r="K192" i="63" s="1"/>
  <c r="L192" i="63" s="1"/>
  <c r="J192" i="63" a="1"/>
  <c r="J192" i="63" s="1"/>
  <c r="F192" i="63" a="1"/>
  <c r="F192" i="63" s="1"/>
  <c r="D192" i="63" a="1"/>
  <c r="D192" i="63" s="1"/>
  <c r="E192" i="63" s="1"/>
  <c r="B192" i="63" a="1"/>
  <c r="B192" i="63" s="1"/>
  <c r="A192" i="63" a="1"/>
  <c r="A192" i="63" s="1"/>
  <c r="K191" i="63" a="1"/>
  <c r="K191" i="63" s="1"/>
  <c r="L191" i="63" s="1"/>
  <c r="J191" i="63" a="1"/>
  <c r="J191" i="63" s="1"/>
  <c r="F191" i="63" a="1"/>
  <c r="F191" i="63" s="1"/>
  <c r="D191" i="63" a="1"/>
  <c r="D191" i="63" s="1"/>
  <c r="E191" i="63" s="1"/>
  <c r="B191" i="63" a="1"/>
  <c r="B191" i="63" s="1"/>
  <c r="A191" i="63" a="1"/>
  <c r="A191" i="63" s="1"/>
  <c r="K190" i="63" a="1"/>
  <c r="K190" i="63" s="1"/>
  <c r="L190" i="63" s="1"/>
  <c r="J190" i="63" a="1"/>
  <c r="J190" i="63" s="1"/>
  <c r="F190" i="63" a="1"/>
  <c r="F190" i="63" s="1"/>
  <c r="D190" i="63" a="1"/>
  <c r="D190" i="63" s="1"/>
  <c r="E190" i="63" s="1"/>
  <c r="B190" i="63" a="1"/>
  <c r="B190" i="63" s="1"/>
  <c r="A190" i="63" a="1"/>
  <c r="A190" i="63" s="1"/>
  <c r="K189" i="63" a="1"/>
  <c r="K189" i="63" s="1"/>
  <c r="L189" i="63" s="1"/>
  <c r="J189" i="63" a="1"/>
  <c r="J189" i="63" s="1"/>
  <c r="F189" i="63" a="1"/>
  <c r="F189" i="63" s="1"/>
  <c r="D189" i="63" a="1"/>
  <c r="D189" i="63" s="1"/>
  <c r="E189" i="63" s="1"/>
  <c r="B189" i="63" a="1"/>
  <c r="B189" i="63" s="1"/>
  <c r="A189" i="63" a="1"/>
  <c r="A189" i="63" s="1"/>
  <c r="K188" i="63" a="1"/>
  <c r="K188" i="63" s="1"/>
  <c r="L188" i="63" s="1"/>
  <c r="J188" i="63" a="1"/>
  <c r="J188" i="63" s="1"/>
  <c r="F188" i="63" a="1"/>
  <c r="F188" i="63" s="1"/>
  <c r="D188" i="63" a="1"/>
  <c r="D188" i="63" s="1"/>
  <c r="E188" i="63" s="1"/>
  <c r="B188" i="63" a="1"/>
  <c r="B188" i="63" s="1"/>
  <c r="A188" i="63" a="1"/>
  <c r="A188" i="63" s="1"/>
  <c r="K187" i="63" a="1"/>
  <c r="K187" i="63" s="1"/>
  <c r="L187" i="63" s="1"/>
  <c r="J187" i="63" a="1"/>
  <c r="J187" i="63" s="1"/>
  <c r="F187" i="63" a="1"/>
  <c r="F187" i="63" s="1"/>
  <c r="D187" i="63" a="1"/>
  <c r="D187" i="63" s="1"/>
  <c r="E187" i="63" s="1"/>
  <c r="B187" i="63" a="1"/>
  <c r="B187" i="63" s="1"/>
  <c r="A187" i="63" a="1"/>
  <c r="A187" i="63" s="1"/>
  <c r="K186" i="63" a="1"/>
  <c r="K186" i="63" s="1"/>
  <c r="L186" i="63" s="1"/>
  <c r="J186" i="63" a="1"/>
  <c r="J186" i="63" s="1"/>
  <c r="F186" i="63" a="1"/>
  <c r="F186" i="63" s="1"/>
  <c r="D186" i="63" a="1"/>
  <c r="D186" i="63" s="1"/>
  <c r="E186" i="63" s="1"/>
  <c r="B186" i="63" a="1"/>
  <c r="B186" i="63" s="1"/>
  <c r="A186" i="63" a="1"/>
  <c r="A186" i="63" s="1"/>
  <c r="K185" i="63" a="1"/>
  <c r="K185" i="63" s="1"/>
  <c r="L185" i="63" s="1"/>
  <c r="J185" i="63" a="1"/>
  <c r="J185" i="63" s="1"/>
  <c r="F185" i="63" a="1"/>
  <c r="F185" i="63" s="1"/>
  <c r="D185" i="63" a="1"/>
  <c r="D185" i="63" s="1"/>
  <c r="E185" i="63" s="1"/>
  <c r="B185" i="63" a="1"/>
  <c r="B185" i="63" s="1"/>
  <c r="A185" i="63" a="1"/>
  <c r="A185" i="63" s="1"/>
  <c r="K184" i="63" a="1"/>
  <c r="K184" i="63" s="1"/>
  <c r="L184" i="63" s="1"/>
  <c r="J184" i="63" a="1"/>
  <c r="J184" i="63" s="1"/>
  <c r="F184" i="63" a="1"/>
  <c r="F184" i="63" s="1"/>
  <c r="D184" i="63" a="1"/>
  <c r="D184" i="63" s="1"/>
  <c r="E184" i="63" s="1"/>
  <c r="B184" i="63" a="1"/>
  <c r="B184" i="63" s="1"/>
  <c r="A184" i="63" a="1"/>
  <c r="A184" i="63" s="1"/>
  <c r="K183" i="63" a="1"/>
  <c r="K183" i="63" s="1"/>
  <c r="L183" i="63" s="1"/>
  <c r="J183" i="63" a="1"/>
  <c r="J183" i="63" s="1"/>
  <c r="F183" i="63" a="1"/>
  <c r="F183" i="63" s="1"/>
  <c r="D183" i="63" a="1"/>
  <c r="D183" i="63" s="1"/>
  <c r="E183" i="63" s="1"/>
  <c r="B183" i="63" a="1"/>
  <c r="B183" i="63" s="1"/>
  <c r="A183" i="63" a="1"/>
  <c r="A183" i="63" s="1"/>
  <c r="K182" i="63" a="1"/>
  <c r="K182" i="63" s="1"/>
  <c r="L182" i="63" s="1"/>
  <c r="J182" i="63" a="1"/>
  <c r="J182" i="63" s="1"/>
  <c r="F182" i="63" a="1"/>
  <c r="F182" i="63" s="1"/>
  <c r="D182" i="63" a="1"/>
  <c r="D182" i="63" s="1"/>
  <c r="E182" i="63" s="1"/>
  <c r="B182" i="63" a="1"/>
  <c r="B182" i="63" s="1"/>
  <c r="A182" i="63" a="1"/>
  <c r="A182" i="63" s="1"/>
  <c r="K181" i="63" a="1"/>
  <c r="K181" i="63" s="1"/>
  <c r="L181" i="63" s="1"/>
  <c r="J181" i="63" a="1"/>
  <c r="J181" i="63" s="1"/>
  <c r="F181" i="63" a="1"/>
  <c r="F181" i="63" s="1"/>
  <c r="D181" i="63" a="1"/>
  <c r="D181" i="63" s="1"/>
  <c r="E181" i="63" s="1"/>
  <c r="B181" i="63" a="1"/>
  <c r="B181" i="63" s="1"/>
  <c r="A181" i="63" a="1"/>
  <c r="A181" i="63" s="1"/>
  <c r="K180" i="63" a="1"/>
  <c r="K180" i="63" s="1"/>
  <c r="L180" i="63" s="1"/>
  <c r="J180" i="63" a="1"/>
  <c r="J180" i="63" s="1"/>
  <c r="F180" i="63" a="1"/>
  <c r="F180" i="63" s="1"/>
  <c r="D180" i="63" a="1"/>
  <c r="D180" i="63" s="1"/>
  <c r="E180" i="63" s="1"/>
  <c r="B180" i="63" a="1"/>
  <c r="B180" i="63" s="1"/>
  <c r="A180" i="63" a="1"/>
  <c r="A180" i="63" s="1"/>
  <c r="K179" i="63" a="1"/>
  <c r="K179" i="63" s="1"/>
  <c r="L179" i="63" s="1"/>
  <c r="J179" i="63" a="1"/>
  <c r="J179" i="63" s="1"/>
  <c r="F179" i="63" a="1"/>
  <c r="F179" i="63" s="1"/>
  <c r="D179" i="63" a="1"/>
  <c r="D179" i="63" s="1"/>
  <c r="E179" i="63" s="1"/>
  <c r="B179" i="63" a="1"/>
  <c r="B179" i="63" s="1"/>
  <c r="A179" i="63" a="1"/>
  <c r="A179" i="63" s="1"/>
  <c r="K178" i="63" a="1"/>
  <c r="K178" i="63" s="1"/>
  <c r="L178" i="63" s="1"/>
  <c r="J178" i="63" a="1"/>
  <c r="J178" i="63" s="1"/>
  <c r="F178" i="63" a="1"/>
  <c r="F178" i="63" s="1"/>
  <c r="D178" i="63" a="1"/>
  <c r="D178" i="63" s="1"/>
  <c r="E178" i="63" s="1"/>
  <c r="B178" i="63" a="1"/>
  <c r="B178" i="63" s="1"/>
  <c r="A178" i="63" a="1"/>
  <c r="A178" i="63" s="1"/>
  <c r="K177" i="63" a="1"/>
  <c r="K177" i="63" s="1"/>
  <c r="L177" i="63" s="1"/>
  <c r="J177" i="63" a="1"/>
  <c r="J177" i="63" s="1"/>
  <c r="F177" i="63" a="1"/>
  <c r="F177" i="63" s="1"/>
  <c r="D177" i="63" a="1"/>
  <c r="D177" i="63" s="1"/>
  <c r="E177" i="63" s="1"/>
  <c r="B177" i="63" a="1"/>
  <c r="B177" i="63" s="1"/>
  <c r="A177" i="63" a="1"/>
  <c r="A177" i="63" s="1"/>
  <c r="K176" i="63" a="1"/>
  <c r="K176" i="63" s="1"/>
  <c r="L176" i="63" s="1"/>
  <c r="J176" i="63" a="1"/>
  <c r="J176" i="63" s="1"/>
  <c r="F176" i="63" a="1"/>
  <c r="F176" i="63" s="1"/>
  <c r="D176" i="63" a="1"/>
  <c r="D176" i="63" s="1"/>
  <c r="E176" i="63" s="1"/>
  <c r="B176" i="63" a="1"/>
  <c r="B176" i="63" s="1"/>
  <c r="A176" i="63" a="1"/>
  <c r="A176" i="63" s="1"/>
  <c r="K175" i="63" a="1"/>
  <c r="K175" i="63" s="1"/>
  <c r="L175" i="63" s="1"/>
  <c r="J175" i="63" a="1"/>
  <c r="J175" i="63" s="1"/>
  <c r="F175" i="63" a="1"/>
  <c r="F175" i="63" s="1"/>
  <c r="D175" i="63" a="1"/>
  <c r="D175" i="63" s="1"/>
  <c r="E175" i="63" s="1"/>
  <c r="B175" i="63" a="1"/>
  <c r="B175" i="63" s="1"/>
  <c r="A175" i="63" a="1"/>
  <c r="A175" i="63" s="1"/>
  <c r="K174" i="63" a="1"/>
  <c r="K174" i="63" s="1"/>
  <c r="L174" i="63" s="1"/>
  <c r="J174" i="63" a="1"/>
  <c r="J174" i="63" s="1"/>
  <c r="F174" i="63" a="1"/>
  <c r="F174" i="63" s="1"/>
  <c r="D174" i="63" a="1"/>
  <c r="D174" i="63" s="1"/>
  <c r="E174" i="63" s="1"/>
  <c r="B174" i="63" a="1"/>
  <c r="B174" i="63" s="1"/>
  <c r="A174" i="63" a="1"/>
  <c r="A174" i="63" s="1"/>
  <c r="K173" i="63" a="1"/>
  <c r="K173" i="63" s="1"/>
  <c r="L173" i="63" s="1"/>
  <c r="J173" i="63" a="1"/>
  <c r="J173" i="63" s="1"/>
  <c r="F173" i="63" a="1"/>
  <c r="F173" i="63" s="1"/>
  <c r="D173" i="63" a="1"/>
  <c r="D173" i="63" s="1"/>
  <c r="E173" i="63" s="1"/>
  <c r="B173" i="63" a="1"/>
  <c r="B173" i="63" s="1"/>
  <c r="A173" i="63" a="1"/>
  <c r="A173" i="63" s="1"/>
  <c r="K172" i="63" a="1"/>
  <c r="K172" i="63" s="1"/>
  <c r="L172" i="63" s="1"/>
  <c r="J172" i="63" a="1"/>
  <c r="J172" i="63" s="1"/>
  <c r="F172" i="63" a="1"/>
  <c r="F172" i="63" s="1"/>
  <c r="D172" i="63" a="1"/>
  <c r="D172" i="63" s="1"/>
  <c r="E172" i="63" s="1"/>
  <c r="B172" i="63" a="1"/>
  <c r="B172" i="63" s="1"/>
  <c r="A172" i="63" a="1"/>
  <c r="A172" i="63" s="1"/>
  <c r="K171" i="63" a="1"/>
  <c r="K171" i="63" s="1"/>
  <c r="L171" i="63" s="1"/>
  <c r="J171" i="63" a="1"/>
  <c r="J171" i="63" s="1"/>
  <c r="F171" i="63" a="1"/>
  <c r="F171" i="63" s="1"/>
  <c r="D171" i="63" a="1"/>
  <c r="D171" i="63" s="1"/>
  <c r="E171" i="63" s="1"/>
  <c r="B171" i="63" a="1"/>
  <c r="B171" i="63" s="1"/>
  <c r="A171" i="63" a="1"/>
  <c r="A171" i="63" s="1"/>
  <c r="K170" i="63" a="1"/>
  <c r="K170" i="63" s="1"/>
  <c r="L170" i="63" s="1"/>
  <c r="J170" i="63" a="1"/>
  <c r="J170" i="63" s="1"/>
  <c r="F170" i="63" a="1"/>
  <c r="F170" i="63" s="1"/>
  <c r="D170" i="63" a="1"/>
  <c r="D170" i="63" s="1"/>
  <c r="E170" i="63" s="1"/>
  <c r="B170" i="63" a="1"/>
  <c r="B170" i="63" s="1"/>
  <c r="A170" i="63" a="1"/>
  <c r="A170" i="63" s="1"/>
  <c r="K169" i="63" a="1"/>
  <c r="K169" i="63" s="1"/>
  <c r="L169" i="63" s="1"/>
  <c r="J169" i="63" a="1"/>
  <c r="J169" i="63" s="1"/>
  <c r="F169" i="63" a="1"/>
  <c r="F169" i="63" s="1"/>
  <c r="D169" i="63" a="1"/>
  <c r="D169" i="63" s="1"/>
  <c r="E169" i="63" s="1"/>
  <c r="B169" i="63" a="1"/>
  <c r="B169" i="63" s="1"/>
  <c r="A169" i="63" a="1"/>
  <c r="A169" i="63" s="1"/>
  <c r="K168" i="63" a="1"/>
  <c r="K168" i="63" s="1"/>
  <c r="L168" i="63" s="1"/>
  <c r="J168" i="63" a="1"/>
  <c r="J168" i="63" s="1"/>
  <c r="F168" i="63" a="1"/>
  <c r="F168" i="63" s="1"/>
  <c r="D168" i="63" a="1"/>
  <c r="D168" i="63" s="1"/>
  <c r="E168" i="63" s="1"/>
  <c r="B168" i="63" a="1"/>
  <c r="B168" i="63" s="1"/>
  <c r="A168" i="63" a="1"/>
  <c r="A168" i="63" s="1"/>
  <c r="K167" i="63" a="1"/>
  <c r="K167" i="63" s="1"/>
  <c r="L167" i="63" s="1"/>
  <c r="J167" i="63" a="1"/>
  <c r="J167" i="63" s="1"/>
  <c r="F167" i="63" a="1"/>
  <c r="F167" i="63" s="1"/>
  <c r="D167" i="63" a="1"/>
  <c r="D167" i="63" s="1"/>
  <c r="E167" i="63" s="1"/>
  <c r="B167" i="63" a="1"/>
  <c r="B167" i="63" s="1"/>
  <c r="A167" i="63" a="1"/>
  <c r="A167" i="63" s="1"/>
  <c r="K166" i="63" a="1"/>
  <c r="K166" i="63" s="1"/>
  <c r="L166" i="63" s="1"/>
  <c r="J166" i="63" a="1"/>
  <c r="J166" i="63" s="1"/>
  <c r="F166" i="63" a="1"/>
  <c r="F166" i="63" s="1"/>
  <c r="D166" i="63" a="1"/>
  <c r="D166" i="63" s="1"/>
  <c r="E166" i="63" s="1"/>
  <c r="B166" i="63" a="1"/>
  <c r="B166" i="63" s="1"/>
  <c r="A166" i="63" a="1"/>
  <c r="A166" i="63" s="1"/>
  <c r="K165" i="63" a="1"/>
  <c r="K165" i="63" s="1"/>
  <c r="L165" i="63" s="1"/>
  <c r="J165" i="63" a="1"/>
  <c r="J165" i="63" s="1"/>
  <c r="F165" i="63" a="1"/>
  <c r="F165" i="63" s="1"/>
  <c r="D165" i="63" a="1"/>
  <c r="D165" i="63" s="1"/>
  <c r="E165" i="63" s="1"/>
  <c r="B165" i="63" a="1"/>
  <c r="B165" i="63" s="1"/>
  <c r="A165" i="63" a="1"/>
  <c r="A165" i="63" s="1"/>
  <c r="K164" i="63" a="1"/>
  <c r="K164" i="63" s="1"/>
  <c r="L164" i="63" s="1"/>
  <c r="J164" i="63" a="1"/>
  <c r="J164" i="63" s="1"/>
  <c r="F164" i="63" a="1"/>
  <c r="F164" i="63" s="1"/>
  <c r="D164" i="63" a="1"/>
  <c r="D164" i="63" s="1"/>
  <c r="E164" i="63" s="1"/>
  <c r="B164" i="63" a="1"/>
  <c r="B164" i="63" s="1"/>
  <c r="A164" i="63" a="1"/>
  <c r="A164" i="63" s="1"/>
  <c r="K163" i="63" a="1"/>
  <c r="K163" i="63" s="1"/>
  <c r="L163" i="63" s="1"/>
  <c r="J163" i="63" a="1"/>
  <c r="J163" i="63" s="1"/>
  <c r="F163" i="63" a="1"/>
  <c r="F163" i="63" s="1"/>
  <c r="D163" i="63" a="1"/>
  <c r="D163" i="63" s="1"/>
  <c r="E163" i="63" s="1"/>
  <c r="B163" i="63" a="1"/>
  <c r="B163" i="63" s="1"/>
  <c r="A163" i="63" a="1"/>
  <c r="A163" i="63" s="1"/>
  <c r="K162" i="63" a="1"/>
  <c r="K162" i="63" s="1"/>
  <c r="L162" i="63" s="1"/>
  <c r="J162" i="63" a="1"/>
  <c r="J162" i="63" s="1"/>
  <c r="F162" i="63" a="1"/>
  <c r="F162" i="63" s="1"/>
  <c r="D162" i="63" a="1"/>
  <c r="D162" i="63" s="1"/>
  <c r="E162" i="63" s="1"/>
  <c r="B162" i="63" a="1"/>
  <c r="B162" i="63" s="1"/>
  <c r="A162" i="63" a="1"/>
  <c r="A162" i="63" s="1"/>
  <c r="K161" i="63" a="1"/>
  <c r="K161" i="63" s="1"/>
  <c r="L161" i="63" s="1"/>
  <c r="J161" i="63" a="1"/>
  <c r="J161" i="63" s="1"/>
  <c r="F161" i="63" a="1"/>
  <c r="F161" i="63" s="1"/>
  <c r="D161" i="63" a="1"/>
  <c r="D161" i="63" s="1"/>
  <c r="E161" i="63" s="1"/>
  <c r="B161" i="63" a="1"/>
  <c r="B161" i="63" s="1"/>
  <c r="A161" i="63" a="1"/>
  <c r="A161" i="63" s="1"/>
  <c r="K160" i="63" a="1"/>
  <c r="K160" i="63" s="1"/>
  <c r="L160" i="63" s="1"/>
  <c r="J160" i="63" a="1"/>
  <c r="J160" i="63" s="1"/>
  <c r="F160" i="63" a="1"/>
  <c r="F160" i="63" s="1"/>
  <c r="D160" i="63" a="1"/>
  <c r="D160" i="63" s="1"/>
  <c r="E160" i="63" s="1"/>
  <c r="B160" i="63" a="1"/>
  <c r="B160" i="63" s="1"/>
  <c r="A160" i="63" a="1"/>
  <c r="A160" i="63" s="1"/>
  <c r="K159" i="63" a="1"/>
  <c r="K159" i="63" s="1"/>
  <c r="L159" i="63" s="1"/>
  <c r="J159" i="63" a="1"/>
  <c r="J159" i="63" s="1"/>
  <c r="F159" i="63" a="1"/>
  <c r="F159" i="63" s="1"/>
  <c r="D159" i="63" a="1"/>
  <c r="D159" i="63" s="1"/>
  <c r="E159" i="63" s="1"/>
  <c r="B159" i="63" a="1"/>
  <c r="B159" i="63" s="1"/>
  <c r="A159" i="63" a="1"/>
  <c r="A159" i="63" s="1"/>
  <c r="K158" i="63" a="1"/>
  <c r="K158" i="63" s="1"/>
  <c r="L158" i="63" s="1"/>
  <c r="J158" i="63" a="1"/>
  <c r="J158" i="63" s="1"/>
  <c r="F158" i="63" a="1"/>
  <c r="F158" i="63" s="1"/>
  <c r="D158" i="63" a="1"/>
  <c r="D158" i="63" s="1"/>
  <c r="E158" i="63" s="1"/>
  <c r="B158" i="63" a="1"/>
  <c r="B158" i="63" s="1"/>
  <c r="A158" i="63" a="1"/>
  <c r="A158" i="63" s="1"/>
  <c r="K157" i="63" a="1"/>
  <c r="K157" i="63" s="1"/>
  <c r="L157" i="63" s="1"/>
  <c r="J157" i="63" a="1"/>
  <c r="J157" i="63" s="1"/>
  <c r="F157" i="63" a="1"/>
  <c r="F157" i="63" s="1"/>
  <c r="D157" i="63" a="1"/>
  <c r="D157" i="63" s="1"/>
  <c r="E157" i="63" s="1"/>
  <c r="B157" i="63" a="1"/>
  <c r="B157" i="63" s="1"/>
  <c r="A157" i="63" a="1"/>
  <c r="A157" i="63" s="1"/>
  <c r="K156" i="63" a="1"/>
  <c r="K156" i="63" s="1"/>
  <c r="L156" i="63" s="1"/>
  <c r="J156" i="63" a="1"/>
  <c r="J156" i="63" s="1"/>
  <c r="F156" i="63" a="1"/>
  <c r="F156" i="63" s="1"/>
  <c r="D156" i="63" a="1"/>
  <c r="D156" i="63" s="1"/>
  <c r="E156" i="63" s="1"/>
  <c r="B156" i="63" a="1"/>
  <c r="B156" i="63" s="1"/>
  <c r="A156" i="63" a="1"/>
  <c r="A156" i="63" s="1"/>
  <c r="K155" i="63" a="1"/>
  <c r="K155" i="63" s="1"/>
  <c r="L155" i="63" s="1"/>
  <c r="J155" i="63" a="1"/>
  <c r="J155" i="63" s="1"/>
  <c r="F155" i="63" a="1"/>
  <c r="F155" i="63" s="1"/>
  <c r="D155" i="63" a="1"/>
  <c r="D155" i="63" s="1"/>
  <c r="E155" i="63" s="1"/>
  <c r="B155" i="63" a="1"/>
  <c r="B155" i="63" s="1"/>
  <c r="A155" i="63" a="1"/>
  <c r="A155" i="63" s="1"/>
  <c r="K154" i="63" a="1"/>
  <c r="K154" i="63" s="1"/>
  <c r="L154" i="63" s="1"/>
  <c r="J154" i="63" a="1"/>
  <c r="J154" i="63" s="1"/>
  <c r="F154" i="63" a="1"/>
  <c r="F154" i="63" s="1"/>
  <c r="D154" i="63" a="1"/>
  <c r="D154" i="63" s="1"/>
  <c r="E154" i="63" s="1"/>
  <c r="B154" i="63" a="1"/>
  <c r="B154" i="63" s="1"/>
  <c r="A154" i="63" a="1"/>
  <c r="A154" i="63" s="1"/>
  <c r="K153" i="63" a="1"/>
  <c r="K153" i="63" s="1"/>
  <c r="L153" i="63" s="1"/>
  <c r="J153" i="63" a="1"/>
  <c r="J153" i="63" s="1"/>
  <c r="F153" i="63" a="1"/>
  <c r="F153" i="63" s="1"/>
  <c r="D153" i="63" a="1"/>
  <c r="D153" i="63" s="1"/>
  <c r="E153" i="63" s="1"/>
  <c r="B153" i="63" a="1"/>
  <c r="B153" i="63" s="1"/>
  <c r="A153" i="63" a="1"/>
  <c r="A153" i="63" s="1"/>
  <c r="K152" i="63" a="1"/>
  <c r="K152" i="63" s="1"/>
  <c r="L152" i="63" s="1"/>
  <c r="J152" i="63" a="1"/>
  <c r="J152" i="63" s="1"/>
  <c r="F152" i="63" a="1"/>
  <c r="F152" i="63" s="1"/>
  <c r="D152" i="63" a="1"/>
  <c r="D152" i="63" s="1"/>
  <c r="E152" i="63" s="1"/>
  <c r="B152" i="63" a="1"/>
  <c r="B152" i="63" s="1"/>
  <c r="A152" i="63" a="1"/>
  <c r="A152" i="63" s="1"/>
  <c r="K151" i="63" a="1"/>
  <c r="K151" i="63" s="1"/>
  <c r="L151" i="63" s="1"/>
  <c r="J151" i="63" a="1"/>
  <c r="J151" i="63" s="1"/>
  <c r="F151" i="63" a="1"/>
  <c r="F151" i="63" s="1"/>
  <c r="D151" i="63" a="1"/>
  <c r="D151" i="63" s="1"/>
  <c r="E151" i="63" s="1"/>
  <c r="B151" i="63" a="1"/>
  <c r="B151" i="63" s="1"/>
  <c r="A151" i="63" a="1"/>
  <c r="A151" i="63" s="1"/>
  <c r="K150" i="63" a="1"/>
  <c r="K150" i="63" s="1"/>
  <c r="L150" i="63" s="1"/>
  <c r="J150" i="63" a="1"/>
  <c r="J150" i="63" s="1"/>
  <c r="F150" i="63" a="1"/>
  <c r="F150" i="63" s="1"/>
  <c r="D150" i="63" a="1"/>
  <c r="D150" i="63" s="1"/>
  <c r="E150" i="63" s="1"/>
  <c r="B150" i="63" a="1"/>
  <c r="B150" i="63" s="1"/>
  <c r="A150" i="63" a="1"/>
  <c r="A150" i="63" s="1"/>
  <c r="K149" i="63" a="1"/>
  <c r="K149" i="63" s="1"/>
  <c r="L149" i="63" s="1"/>
  <c r="J149" i="63" a="1"/>
  <c r="J149" i="63" s="1"/>
  <c r="F149" i="63" a="1"/>
  <c r="F149" i="63" s="1"/>
  <c r="D149" i="63" a="1"/>
  <c r="D149" i="63" s="1"/>
  <c r="E149" i="63" s="1"/>
  <c r="B149" i="63" a="1"/>
  <c r="B149" i="63" s="1"/>
  <c r="A149" i="63" a="1"/>
  <c r="A149" i="63" s="1"/>
  <c r="K148" i="63" a="1"/>
  <c r="K148" i="63" s="1"/>
  <c r="L148" i="63" s="1"/>
  <c r="J148" i="63" a="1"/>
  <c r="J148" i="63" s="1"/>
  <c r="F148" i="63" a="1"/>
  <c r="F148" i="63" s="1"/>
  <c r="D148" i="63" a="1"/>
  <c r="D148" i="63" s="1"/>
  <c r="E148" i="63" s="1"/>
  <c r="B148" i="63" a="1"/>
  <c r="B148" i="63" s="1"/>
  <c r="A148" i="63" a="1"/>
  <c r="A148" i="63" s="1"/>
  <c r="K147" i="63" a="1"/>
  <c r="K147" i="63" s="1"/>
  <c r="L147" i="63" s="1"/>
  <c r="J147" i="63" a="1"/>
  <c r="J147" i="63" s="1"/>
  <c r="F147" i="63" a="1"/>
  <c r="F147" i="63" s="1"/>
  <c r="D147" i="63" a="1"/>
  <c r="D147" i="63" s="1"/>
  <c r="E147" i="63" s="1"/>
  <c r="B147" i="63" a="1"/>
  <c r="B147" i="63" s="1"/>
  <c r="A147" i="63" a="1"/>
  <c r="A147" i="63" s="1"/>
  <c r="K146" i="63" a="1"/>
  <c r="K146" i="63" s="1"/>
  <c r="L146" i="63" s="1"/>
  <c r="J146" i="63" a="1"/>
  <c r="J146" i="63" s="1"/>
  <c r="F146" i="63" a="1"/>
  <c r="F146" i="63" s="1"/>
  <c r="D146" i="63" a="1"/>
  <c r="D146" i="63" s="1"/>
  <c r="E146" i="63" s="1"/>
  <c r="B146" i="63" a="1"/>
  <c r="B146" i="63" s="1"/>
  <c r="A146" i="63" a="1"/>
  <c r="A146" i="63" s="1"/>
  <c r="K145" i="63" a="1"/>
  <c r="K145" i="63" s="1"/>
  <c r="L145" i="63" s="1"/>
  <c r="J145" i="63" a="1"/>
  <c r="J145" i="63" s="1"/>
  <c r="F145" i="63" a="1"/>
  <c r="F145" i="63" s="1"/>
  <c r="D145" i="63" a="1"/>
  <c r="D145" i="63" s="1"/>
  <c r="E145" i="63" s="1"/>
  <c r="B145" i="63" a="1"/>
  <c r="B145" i="63" s="1"/>
  <c r="A145" i="63" a="1"/>
  <c r="A145" i="63" s="1"/>
  <c r="K144" i="63" a="1"/>
  <c r="K144" i="63" s="1"/>
  <c r="L144" i="63" s="1"/>
  <c r="J144" i="63" a="1"/>
  <c r="J144" i="63" s="1"/>
  <c r="F144" i="63" a="1"/>
  <c r="F144" i="63" s="1"/>
  <c r="D144" i="63" a="1"/>
  <c r="D144" i="63" s="1"/>
  <c r="E144" i="63" s="1"/>
  <c r="B144" i="63" a="1"/>
  <c r="B144" i="63" s="1"/>
  <c r="A144" i="63" a="1"/>
  <c r="A144" i="63" s="1"/>
  <c r="K143" i="63" a="1"/>
  <c r="K143" i="63" s="1"/>
  <c r="L143" i="63" s="1"/>
  <c r="J143" i="63" a="1"/>
  <c r="J143" i="63" s="1"/>
  <c r="F143" i="63" a="1"/>
  <c r="F143" i="63" s="1"/>
  <c r="D143" i="63" a="1"/>
  <c r="D143" i="63" s="1"/>
  <c r="E143" i="63" s="1"/>
  <c r="B143" i="63" a="1"/>
  <c r="B143" i="63" s="1"/>
  <c r="A143" i="63" a="1"/>
  <c r="A143" i="63" s="1"/>
  <c r="K142" i="63" a="1"/>
  <c r="K142" i="63" s="1"/>
  <c r="L142" i="63" s="1"/>
  <c r="J142" i="63" a="1"/>
  <c r="J142" i="63" s="1"/>
  <c r="F142" i="63" a="1"/>
  <c r="F142" i="63" s="1"/>
  <c r="D142" i="63" a="1"/>
  <c r="D142" i="63" s="1"/>
  <c r="E142" i="63" s="1"/>
  <c r="B142" i="63" a="1"/>
  <c r="B142" i="63" s="1"/>
  <c r="A142" i="63" a="1"/>
  <c r="A142" i="63" s="1"/>
  <c r="K141" i="63" a="1"/>
  <c r="K141" i="63" s="1"/>
  <c r="L141" i="63" s="1"/>
  <c r="J141" i="63" a="1"/>
  <c r="J141" i="63" s="1"/>
  <c r="F141" i="63" a="1"/>
  <c r="F141" i="63" s="1"/>
  <c r="D141" i="63" a="1"/>
  <c r="D141" i="63" s="1"/>
  <c r="E141" i="63" s="1"/>
  <c r="B141" i="63" a="1"/>
  <c r="B141" i="63" s="1"/>
  <c r="A141" i="63" a="1"/>
  <c r="A141" i="63" s="1"/>
  <c r="K140" i="63" a="1"/>
  <c r="K140" i="63" s="1"/>
  <c r="L140" i="63" s="1"/>
  <c r="J140" i="63" a="1"/>
  <c r="J140" i="63" s="1"/>
  <c r="F140" i="63" a="1"/>
  <c r="F140" i="63" s="1"/>
  <c r="D140" i="63" a="1"/>
  <c r="D140" i="63" s="1"/>
  <c r="E140" i="63" s="1"/>
  <c r="B140" i="63" a="1"/>
  <c r="B140" i="63" s="1"/>
  <c r="A140" i="63" a="1"/>
  <c r="A140" i="63" s="1"/>
  <c r="K139" i="63" a="1"/>
  <c r="K139" i="63" s="1"/>
  <c r="L139" i="63" s="1"/>
  <c r="J139" i="63" a="1"/>
  <c r="J139" i="63" s="1"/>
  <c r="F139" i="63" a="1"/>
  <c r="F139" i="63" s="1"/>
  <c r="D139" i="63" a="1"/>
  <c r="D139" i="63" s="1"/>
  <c r="E139" i="63" s="1"/>
  <c r="B139" i="63" a="1"/>
  <c r="B139" i="63" s="1"/>
  <c r="A139" i="63" a="1"/>
  <c r="A139" i="63" s="1"/>
  <c r="K138" i="63" a="1"/>
  <c r="K138" i="63" s="1"/>
  <c r="L138" i="63" s="1"/>
  <c r="J138" i="63" a="1"/>
  <c r="J138" i="63" s="1"/>
  <c r="F138" i="63" a="1"/>
  <c r="F138" i="63" s="1"/>
  <c r="D138" i="63" a="1"/>
  <c r="D138" i="63" s="1"/>
  <c r="E138" i="63" s="1"/>
  <c r="B138" i="63" a="1"/>
  <c r="B138" i="63" s="1"/>
  <c r="A138" i="63" a="1"/>
  <c r="A138" i="63" s="1"/>
  <c r="K137" i="63" a="1"/>
  <c r="K137" i="63" s="1"/>
  <c r="L137" i="63" s="1"/>
  <c r="J137" i="63" a="1"/>
  <c r="J137" i="63" s="1"/>
  <c r="F137" i="63" a="1"/>
  <c r="F137" i="63" s="1"/>
  <c r="D137" i="63" a="1"/>
  <c r="D137" i="63" s="1"/>
  <c r="E137" i="63" s="1"/>
  <c r="B137" i="63" a="1"/>
  <c r="B137" i="63" s="1"/>
  <c r="A137" i="63" a="1"/>
  <c r="A137" i="63" s="1"/>
  <c r="K136" i="63" a="1"/>
  <c r="K136" i="63" s="1"/>
  <c r="L136" i="63" s="1"/>
  <c r="J136" i="63" a="1"/>
  <c r="J136" i="63" s="1"/>
  <c r="F136" i="63" a="1"/>
  <c r="F136" i="63" s="1"/>
  <c r="D136" i="63" a="1"/>
  <c r="D136" i="63" s="1"/>
  <c r="E136" i="63" s="1"/>
  <c r="B136" i="63" a="1"/>
  <c r="B136" i="63" s="1"/>
  <c r="A136" i="63" a="1"/>
  <c r="A136" i="63" s="1"/>
  <c r="K135" i="63" a="1"/>
  <c r="K135" i="63" s="1"/>
  <c r="L135" i="63" s="1"/>
  <c r="J135" i="63" a="1"/>
  <c r="J135" i="63" s="1"/>
  <c r="F135" i="63" a="1"/>
  <c r="F135" i="63" s="1"/>
  <c r="D135" i="63" a="1"/>
  <c r="D135" i="63" s="1"/>
  <c r="E135" i="63" s="1"/>
  <c r="B135" i="63" a="1"/>
  <c r="B135" i="63" s="1"/>
  <c r="A135" i="63" a="1"/>
  <c r="A135" i="63" s="1"/>
  <c r="K134" i="63" a="1"/>
  <c r="K134" i="63" s="1"/>
  <c r="L134" i="63" s="1"/>
  <c r="J134" i="63" a="1"/>
  <c r="J134" i="63" s="1"/>
  <c r="F134" i="63" a="1"/>
  <c r="F134" i="63" s="1"/>
  <c r="D134" i="63" a="1"/>
  <c r="D134" i="63" s="1"/>
  <c r="E134" i="63" s="1"/>
  <c r="B134" i="63" a="1"/>
  <c r="B134" i="63" s="1"/>
  <c r="A134" i="63" a="1"/>
  <c r="A134" i="63" s="1"/>
  <c r="K133" i="63" a="1"/>
  <c r="K133" i="63" s="1"/>
  <c r="J133" i="63" a="1"/>
  <c r="J133" i="63" s="1"/>
  <c r="F133" i="63" a="1"/>
  <c r="F133" i="63" s="1"/>
  <c r="D133" i="63" a="1"/>
  <c r="D133" i="63" s="1"/>
  <c r="E133" i="63" s="1"/>
  <c r="B133" i="63" a="1"/>
  <c r="B133" i="63" s="1"/>
  <c r="A133" i="63" a="1"/>
  <c r="A133" i="63" s="1"/>
  <c r="K132" i="63" a="1"/>
  <c r="K132" i="63" s="1"/>
  <c r="L132" i="63" s="1"/>
  <c r="J132" i="63" a="1"/>
  <c r="J132" i="63" s="1"/>
  <c r="F132" i="63" a="1"/>
  <c r="F132" i="63" s="1"/>
  <c r="D132" i="63" a="1"/>
  <c r="D132" i="63" s="1"/>
  <c r="E132" i="63" s="1"/>
  <c r="B132" i="63" a="1"/>
  <c r="B132" i="63" s="1"/>
  <c r="A132" i="63" a="1"/>
  <c r="A132" i="63" s="1"/>
  <c r="K131" i="63" a="1"/>
  <c r="K131" i="63" s="1"/>
  <c r="L131" i="63" s="1"/>
  <c r="J131" i="63" a="1"/>
  <c r="J131" i="63" s="1"/>
  <c r="F131" i="63" a="1"/>
  <c r="F131" i="63" s="1"/>
  <c r="D131" i="63" a="1"/>
  <c r="D131" i="63" s="1"/>
  <c r="E131" i="63" s="1"/>
  <c r="B131" i="63" a="1"/>
  <c r="B131" i="63" s="1"/>
  <c r="A131" i="63" a="1"/>
  <c r="A131" i="63" s="1"/>
  <c r="K130" i="63" a="1"/>
  <c r="K130" i="63" s="1"/>
  <c r="L130" i="63" s="1"/>
  <c r="J130" i="63" a="1"/>
  <c r="J130" i="63" s="1"/>
  <c r="F130" i="63" a="1"/>
  <c r="F130" i="63" s="1"/>
  <c r="D130" i="63" a="1"/>
  <c r="D130" i="63" s="1"/>
  <c r="E130" i="63" s="1"/>
  <c r="B130" i="63" a="1"/>
  <c r="B130" i="63" s="1"/>
  <c r="A130" i="63" a="1"/>
  <c r="A130" i="63" s="1"/>
  <c r="K129" i="63" a="1"/>
  <c r="K129" i="63" s="1"/>
  <c r="L129" i="63" s="1"/>
  <c r="J129" i="63" a="1"/>
  <c r="J129" i="63" s="1"/>
  <c r="F129" i="63" a="1"/>
  <c r="F129" i="63" s="1"/>
  <c r="D129" i="63" a="1"/>
  <c r="D129" i="63" s="1"/>
  <c r="E129" i="63" s="1"/>
  <c r="B129" i="63" a="1"/>
  <c r="B129" i="63" s="1"/>
  <c r="A129" i="63" a="1"/>
  <c r="A129" i="63" s="1"/>
  <c r="K128" i="63" a="1"/>
  <c r="K128" i="63" s="1"/>
  <c r="L128" i="63" s="1"/>
  <c r="J128" i="63" a="1"/>
  <c r="J128" i="63" s="1"/>
  <c r="F128" i="63" a="1"/>
  <c r="F128" i="63" s="1"/>
  <c r="D128" i="63" a="1"/>
  <c r="D128" i="63" s="1"/>
  <c r="E128" i="63" s="1"/>
  <c r="B128" i="63" a="1"/>
  <c r="B128" i="63" s="1"/>
  <c r="A128" i="63" a="1"/>
  <c r="A128" i="63" s="1"/>
  <c r="K127" i="63" a="1"/>
  <c r="K127" i="63" s="1"/>
  <c r="J127" i="63" a="1"/>
  <c r="J127" i="63" s="1"/>
  <c r="F127" i="63" a="1"/>
  <c r="F127" i="63" s="1"/>
  <c r="D127" i="63" a="1"/>
  <c r="D127" i="63" s="1"/>
  <c r="E127" i="63" s="1"/>
  <c r="B127" i="63" a="1"/>
  <c r="B127" i="63" s="1"/>
  <c r="A127" i="63" a="1"/>
  <c r="A127" i="63" s="1"/>
  <c r="K126" i="63" a="1"/>
  <c r="K126" i="63" s="1"/>
  <c r="L126" i="63" s="1"/>
  <c r="J126" i="63" a="1"/>
  <c r="J126" i="63" s="1"/>
  <c r="F126" i="63" a="1"/>
  <c r="F126" i="63" s="1"/>
  <c r="D126" i="63" a="1"/>
  <c r="D126" i="63" s="1"/>
  <c r="E126" i="63" s="1"/>
  <c r="B126" i="63" a="1"/>
  <c r="B126" i="63" s="1"/>
  <c r="A126" i="63" a="1"/>
  <c r="A126" i="63" s="1"/>
  <c r="K125" i="63" a="1"/>
  <c r="K125" i="63" s="1"/>
  <c r="L125" i="63" s="1"/>
  <c r="J125" i="63" a="1"/>
  <c r="J125" i="63" s="1"/>
  <c r="F125" i="63" a="1"/>
  <c r="F125" i="63" s="1"/>
  <c r="D125" i="63" a="1"/>
  <c r="D125" i="63" s="1"/>
  <c r="E125" i="63" s="1"/>
  <c r="B125" i="63" a="1"/>
  <c r="B125" i="63" s="1"/>
  <c r="A125" i="63" a="1"/>
  <c r="A125" i="63" s="1"/>
  <c r="K124" i="63" a="1"/>
  <c r="K124" i="63" s="1"/>
  <c r="L124" i="63" s="1"/>
  <c r="J124" i="63" a="1"/>
  <c r="J124" i="63" s="1"/>
  <c r="F124" i="63" a="1"/>
  <c r="F124" i="63" s="1"/>
  <c r="D124" i="63" a="1"/>
  <c r="D124" i="63" s="1"/>
  <c r="E124" i="63" s="1"/>
  <c r="B124" i="63" a="1"/>
  <c r="B124" i="63" s="1"/>
  <c r="A124" i="63" a="1"/>
  <c r="A124" i="63" s="1"/>
  <c r="K123" i="63" a="1"/>
  <c r="K123" i="63" s="1"/>
  <c r="L123" i="63" s="1"/>
  <c r="J123" i="63" a="1"/>
  <c r="J123" i="63" s="1"/>
  <c r="F123" i="63" a="1"/>
  <c r="F123" i="63" s="1"/>
  <c r="D123" i="63" a="1"/>
  <c r="D123" i="63" s="1"/>
  <c r="E123" i="63" s="1"/>
  <c r="B123" i="63" a="1"/>
  <c r="B123" i="63" s="1"/>
  <c r="A123" i="63" a="1"/>
  <c r="A123" i="63" s="1"/>
  <c r="K122" i="63" a="1"/>
  <c r="K122" i="63" s="1"/>
  <c r="L122" i="63" s="1"/>
  <c r="J122" i="63" a="1"/>
  <c r="J122" i="63" s="1"/>
  <c r="F122" i="63" a="1"/>
  <c r="F122" i="63" s="1"/>
  <c r="D122" i="63" a="1"/>
  <c r="D122" i="63" s="1"/>
  <c r="E122" i="63" s="1"/>
  <c r="B122" i="63" a="1"/>
  <c r="B122" i="63" s="1"/>
  <c r="A122" i="63" a="1"/>
  <c r="A122" i="63" s="1"/>
  <c r="K121" i="63" a="1"/>
  <c r="K121" i="63" s="1"/>
  <c r="J121" i="63" a="1"/>
  <c r="J121" i="63" s="1"/>
  <c r="F121" i="63" a="1"/>
  <c r="F121" i="63" s="1"/>
  <c r="D121" i="63" a="1"/>
  <c r="D121" i="63" s="1"/>
  <c r="E121" i="63" s="1"/>
  <c r="B121" i="63" a="1"/>
  <c r="B121" i="63" s="1"/>
  <c r="A121" i="63" a="1"/>
  <c r="A121" i="63" s="1"/>
  <c r="K120" i="63" a="1"/>
  <c r="K120" i="63" s="1"/>
  <c r="L120" i="63" s="1"/>
  <c r="J120" i="63" a="1"/>
  <c r="J120" i="63" s="1"/>
  <c r="F120" i="63" a="1"/>
  <c r="F120" i="63" s="1"/>
  <c r="D120" i="63" a="1"/>
  <c r="D120" i="63" s="1"/>
  <c r="E120" i="63" s="1"/>
  <c r="B120" i="63" a="1"/>
  <c r="B120" i="63" s="1"/>
  <c r="A120" i="63" a="1"/>
  <c r="A120" i="63" s="1"/>
  <c r="K119" i="63" a="1"/>
  <c r="K119" i="63" s="1"/>
  <c r="L119" i="63" s="1"/>
  <c r="J119" i="63" a="1"/>
  <c r="J119" i="63" s="1"/>
  <c r="F119" i="63" a="1"/>
  <c r="F119" i="63" s="1"/>
  <c r="D119" i="63" a="1"/>
  <c r="D119" i="63" s="1"/>
  <c r="E119" i="63" s="1"/>
  <c r="B119" i="63" a="1"/>
  <c r="B119" i="63" s="1"/>
  <c r="A119" i="63" a="1"/>
  <c r="A119" i="63" s="1"/>
  <c r="K118" i="63" a="1"/>
  <c r="K118" i="63" s="1"/>
  <c r="L118" i="63" s="1"/>
  <c r="J118" i="63" a="1"/>
  <c r="J118" i="63" s="1"/>
  <c r="F118" i="63" a="1"/>
  <c r="F118" i="63" s="1"/>
  <c r="D118" i="63" a="1"/>
  <c r="D118" i="63" s="1"/>
  <c r="E118" i="63" s="1"/>
  <c r="B118" i="63" a="1"/>
  <c r="B118" i="63" s="1"/>
  <c r="A118" i="63" a="1"/>
  <c r="A118" i="63" s="1"/>
  <c r="K117" i="63" a="1"/>
  <c r="K117" i="63" s="1"/>
  <c r="L117" i="63" s="1"/>
  <c r="J117" i="63" a="1"/>
  <c r="J117" i="63" s="1"/>
  <c r="F117" i="63" a="1"/>
  <c r="F117" i="63" s="1"/>
  <c r="D117" i="63" a="1"/>
  <c r="D117" i="63" s="1"/>
  <c r="E117" i="63" s="1"/>
  <c r="B117" i="63" a="1"/>
  <c r="B117" i="63" s="1"/>
  <c r="A117" i="63" a="1"/>
  <c r="A117" i="63" s="1"/>
  <c r="K116" i="63" a="1"/>
  <c r="K116" i="63" s="1"/>
  <c r="L116" i="63" s="1"/>
  <c r="J116" i="63" a="1"/>
  <c r="J116" i="63" s="1"/>
  <c r="F116" i="63" a="1"/>
  <c r="F116" i="63" s="1"/>
  <c r="D116" i="63" a="1"/>
  <c r="D116" i="63" s="1"/>
  <c r="E116" i="63" s="1"/>
  <c r="B116" i="63" a="1"/>
  <c r="B116" i="63" s="1"/>
  <c r="A116" i="63" a="1"/>
  <c r="A116" i="63" s="1"/>
  <c r="K115" i="63" a="1"/>
  <c r="K115" i="63" s="1"/>
  <c r="L115" i="63" s="1"/>
  <c r="J115" i="63" a="1"/>
  <c r="J115" i="63" s="1"/>
  <c r="F115" i="63" a="1"/>
  <c r="F115" i="63" s="1"/>
  <c r="D115" i="63" a="1"/>
  <c r="D115" i="63" s="1"/>
  <c r="E115" i="63" s="1"/>
  <c r="B115" i="63" a="1"/>
  <c r="B115" i="63" s="1"/>
  <c r="A115" i="63" a="1"/>
  <c r="A115" i="63" s="1"/>
  <c r="K114" i="63" a="1"/>
  <c r="K114" i="63" s="1"/>
  <c r="L114" i="63" s="1"/>
  <c r="J114" i="63" a="1"/>
  <c r="J114" i="63" s="1"/>
  <c r="F114" i="63" a="1"/>
  <c r="F114" i="63" s="1"/>
  <c r="D114" i="63" a="1"/>
  <c r="D114" i="63" s="1"/>
  <c r="E114" i="63" s="1"/>
  <c r="B114" i="63" a="1"/>
  <c r="B114" i="63" s="1"/>
  <c r="A114" i="63" a="1"/>
  <c r="A114" i="63" s="1"/>
  <c r="K113" i="63" a="1"/>
  <c r="K113" i="63" s="1"/>
  <c r="L113" i="63" s="1"/>
  <c r="J113" i="63" a="1"/>
  <c r="J113" i="63" s="1"/>
  <c r="F113" i="63" a="1"/>
  <c r="F113" i="63" s="1"/>
  <c r="D113" i="63" a="1"/>
  <c r="D113" i="63" s="1"/>
  <c r="E113" i="63" s="1"/>
  <c r="B113" i="63" a="1"/>
  <c r="B113" i="63" s="1"/>
  <c r="A113" i="63" a="1"/>
  <c r="A113" i="63" s="1"/>
  <c r="K112" i="63" a="1"/>
  <c r="K112" i="63" s="1"/>
  <c r="L112" i="63" s="1"/>
  <c r="J112" i="63" a="1"/>
  <c r="J112" i="63" s="1"/>
  <c r="F112" i="63" a="1"/>
  <c r="F112" i="63" s="1"/>
  <c r="D112" i="63" a="1"/>
  <c r="D112" i="63" s="1"/>
  <c r="E112" i="63" s="1"/>
  <c r="B112" i="63" a="1"/>
  <c r="B112" i="63" s="1"/>
  <c r="A112" i="63" a="1"/>
  <c r="A112" i="63" s="1"/>
  <c r="K111" i="63" a="1"/>
  <c r="K111" i="63" s="1"/>
  <c r="J111" i="63" a="1"/>
  <c r="J111" i="63" s="1"/>
  <c r="F111" i="63" a="1"/>
  <c r="F111" i="63" s="1"/>
  <c r="D111" i="63" a="1"/>
  <c r="D111" i="63" s="1"/>
  <c r="E111" i="63" s="1"/>
  <c r="B111" i="63" a="1"/>
  <c r="B111" i="63" s="1"/>
  <c r="A111" i="63" a="1"/>
  <c r="A111" i="63" s="1"/>
  <c r="K110" i="63" a="1"/>
  <c r="K110" i="63" s="1"/>
  <c r="L110" i="63" s="1"/>
  <c r="J110" i="63" a="1"/>
  <c r="J110" i="63" s="1"/>
  <c r="F110" i="63" a="1"/>
  <c r="F110" i="63" s="1"/>
  <c r="D110" i="63" a="1"/>
  <c r="D110" i="63" s="1"/>
  <c r="E110" i="63" s="1"/>
  <c r="B110" i="63" a="1"/>
  <c r="B110" i="63" s="1"/>
  <c r="A110" i="63" a="1"/>
  <c r="A110" i="63" s="1"/>
  <c r="K109" i="63" a="1"/>
  <c r="K109" i="63" s="1"/>
  <c r="L109" i="63" s="1"/>
  <c r="J109" i="63" a="1"/>
  <c r="J109" i="63" s="1"/>
  <c r="F109" i="63" a="1"/>
  <c r="F109" i="63" s="1"/>
  <c r="D109" i="63" a="1"/>
  <c r="D109" i="63" s="1"/>
  <c r="E109" i="63" s="1"/>
  <c r="B109" i="63" a="1"/>
  <c r="B109" i="63" s="1"/>
  <c r="A109" i="63" a="1"/>
  <c r="A109" i="63" s="1"/>
  <c r="K108" i="63" a="1"/>
  <c r="K108" i="63" s="1"/>
  <c r="L108" i="63" s="1"/>
  <c r="J108" i="63" a="1"/>
  <c r="J108" i="63" s="1"/>
  <c r="F108" i="63" a="1"/>
  <c r="F108" i="63" s="1"/>
  <c r="D108" i="63" a="1"/>
  <c r="D108" i="63" s="1"/>
  <c r="E108" i="63" s="1"/>
  <c r="B108" i="63" a="1"/>
  <c r="B108" i="63" s="1"/>
  <c r="A108" i="63" a="1"/>
  <c r="A108" i="63" s="1"/>
  <c r="K107" i="63" a="1"/>
  <c r="K107" i="63" s="1"/>
  <c r="L107" i="63" s="1"/>
  <c r="J107" i="63" a="1"/>
  <c r="J107" i="63" s="1"/>
  <c r="F107" i="63" a="1"/>
  <c r="F107" i="63" s="1"/>
  <c r="D107" i="63" a="1"/>
  <c r="D107" i="63" s="1"/>
  <c r="E107" i="63" s="1"/>
  <c r="B107" i="63" a="1"/>
  <c r="B107" i="63" s="1"/>
  <c r="A107" i="63" a="1"/>
  <c r="A107" i="63" s="1"/>
  <c r="K106" i="63" a="1"/>
  <c r="K106" i="63" s="1"/>
  <c r="L106" i="63" s="1"/>
  <c r="J106" i="63" a="1"/>
  <c r="J106" i="63" s="1"/>
  <c r="F106" i="63" a="1"/>
  <c r="F106" i="63" s="1"/>
  <c r="D106" i="63" a="1"/>
  <c r="D106" i="63" s="1"/>
  <c r="E106" i="63" s="1"/>
  <c r="B106" i="63" a="1"/>
  <c r="B106" i="63" s="1"/>
  <c r="A106" i="63" a="1"/>
  <c r="A106" i="63" s="1"/>
  <c r="K105" i="63" a="1"/>
  <c r="K105" i="63" s="1"/>
  <c r="L105" i="63" s="1"/>
  <c r="J105" i="63" a="1"/>
  <c r="J105" i="63" s="1"/>
  <c r="F105" i="63" a="1"/>
  <c r="F105" i="63" s="1"/>
  <c r="D105" i="63" a="1"/>
  <c r="D105" i="63" s="1"/>
  <c r="E105" i="63" s="1"/>
  <c r="B105" i="63" a="1"/>
  <c r="B105" i="63" s="1"/>
  <c r="A105" i="63" a="1"/>
  <c r="A105" i="63" s="1"/>
  <c r="K104" i="63" a="1"/>
  <c r="K104" i="63" s="1"/>
  <c r="L104" i="63" s="1"/>
  <c r="J104" i="63" a="1"/>
  <c r="J104" i="63" s="1"/>
  <c r="F104" i="63" a="1"/>
  <c r="F104" i="63" s="1"/>
  <c r="D104" i="63" a="1"/>
  <c r="D104" i="63" s="1"/>
  <c r="E104" i="63" s="1"/>
  <c r="B104" i="63" a="1"/>
  <c r="B104" i="63" s="1"/>
  <c r="A104" i="63" a="1"/>
  <c r="A104" i="63" s="1"/>
  <c r="K103" i="63" a="1"/>
  <c r="K103" i="63" s="1"/>
  <c r="L103" i="63" s="1"/>
  <c r="J103" i="63" a="1"/>
  <c r="J103" i="63" s="1"/>
  <c r="F103" i="63" a="1"/>
  <c r="F103" i="63" s="1"/>
  <c r="D103" i="63" a="1"/>
  <c r="D103" i="63" s="1"/>
  <c r="E103" i="63" s="1"/>
  <c r="B103" i="63" a="1"/>
  <c r="B103" i="63" s="1"/>
  <c r="A103" i="63" a="1"/>
  <c r="A103" i="63" s="1"/>
  <c r="K102" i="63" a="1"/>
  <c r="K102" i="63" s="1"/>
  <c r="L102" i="63" s="1"/>
  <c r="J102" i="63" a="1"/>
  <c r="J102" i="63" s="1"/>
  <c r="F102" i="63" a="1"/>
  <c r="F102" i="63" s="1"/>
  <c r="D102" i="63" a="1"/>
  <c r="D102" i="63" s="1"/>
  <c r="E102" i="63" s="1"/>
  <c r="B102" i="63" a="1"/>
  <c r="B102" i="63" s="1"/>
  <c r="A102" i="63" a="1"/>
  <c r="A102" i="63" s="1"/>
  <c r="K101" i="63" a="1"/>
  <c r="K101" i="63" s="1"/>
  <c r="L101" i="63" s="1"/>
  <c r="J101" i="63" a="1"/>
  <c r="J101" i="63" s="1"/>
  <c r="F101" i="63" a="1"/>
  <c r="F101" i="63" s="1"/>
  <c r="D101" i="63" a="1"/>
  <c r="D101" i="63" s="1"/>
  <c r="E101" i="63" s="1"/>
  <c r="B101" i="63" a="1"/>
  <c r="B101" i="63" s="1"/>
  <c r="A101" i="63" a="1"/>
  <c r="A101" i="63" s="1"/>
  <c r="K100" i="63" a="1"/>
  <c r="K100" i="63" s="1"/>
  <c r="L100" i="63" s="1"/>
  <c r="J100" i="63" a="1"/>
  <c r="J100" i="63" s="1"/>
  <c r="F100" i="63" a="1"/>
  <c r="F100" i="63" s="1"/>
  <c r="D100" i="63" a="1"/>
  <c r="D100" i="63" s="1"/>
  <c r="E100" i="63" s="1"/>
  <c r="B100" i="63" a="1"/>
  <c r="B100" i="63" s="1"/>
  <c r="A100" i="63" a="1"/>
  <c r="A100" i="63" s="1"/>
  <c r="K99" i="63" a="1"/>
  <c r="K99" i="63" s="1"/>
  <c r="L99" i="63" s="1"/>
  <c r="J99" i="63" a="1"/>
  <c r="J99" i="63" s="1"/>
  <c r="F99" i="63" a="1"/>
  <c r="F99" i="63" s="1"/>
  <c r="D99" i="63" a="1"/>
  <c r="D99" i="63" s="1"/>
  <c r="E99" i="63" s="1"/>
  <c r="B99" i="63" a="1"/>
  <c r="B99" i="63" s="1"/>
  <c r="A99" i="63" a="1"/>
  <c r="A99" i="63" s="1"/>
  <c r="K98" i="63" a="1"/>
  <c r="K98" i="63" s="1"/>
  <c r="L98" i="63" s="1"/>
  <c r="J98" i="63" a="1"/>
  <c r="J98" i="63" s="1"/>
  <c r="F98" i="63" a="1"/>
  <c r="F98" i="63" s="1"/>
  <c r="D98" i="63" a="1"/>
  <c r="D98" i="63" s="1"/>
  <c r="E98" i="63" s="1"/>
  <c r="B98" i="63" a="1"/>
  <c r="B98" i="63" s="1"/>
  <c r="A98" i="63" a="1"/>
  <c r="A98" i="63" s="1"/>
  <c r="K97" i="63" a="1"/>
  <c r="K97" i="63" s="1"/>
  <c r="L97" i="63" s="1"/>
  <c r="J97" i="63" a="1"/>
  <c r="J97" i="63" s="1"/>
  <c r="F97" i="63" a="1"/>
  <c r="F97" i="63" s="1"/>
  <c r="D97" i="63" a="1"/>
  <c r="D97" i="63" s="1"/>
  <c r="E97" i="63" s="1"/>
  <c r="B97" i="63" a="1"/>
  <c r="B97" i="63" s="1"/>
  <c r="A97" i="63" a="1"/>
  <c r="A97" i="63" s="1"/>
  <c r="K96" i="63" a="1"/>
  <c r="K96" i="63" s="1"/>
  <c r="L96" i="63" s="1"/>
  <c r="J96" i="63" a="1"/>
  <c r="J96" i="63" s="1"/>
  <c r="F96" i="63" a="1"/>
  <c r="F96" i="63" s="1"/>
  <c r="D96" i="63" a="1"/>
  <c r="D96" i="63" s="1"/>
  <c r="E96" i="63" s="1"/>
  <c r="B96" i="63" a="1"/>
  <c r="B96" i="63" s="1"/>
  <c r="A96" i="63" a="1"/>
  <c r="A96" i="63" s="1"/>
  <c r="K95" i="63" a="1"/>
  <c r="K95" i="63" s="1"/>
  <c r="L95" i="63" s="1"/>
  <c r="J95" i="63" a="1"/>
  <c r="J95" i="63" s="1"/>
  <c r="F95" i="63" a="1"/>
  <c r="F95" i="63" s="1"/>
  <c r="D95" i="63" a="1"/>
  <c r="D95" i="63" s="1"/>
  <c r="E95" i="63" s="1"/>
  <c r="B95" i="63" a="1"/>
  <c r="B95" i="63" s="1"/>
  <c r="A95" i="63" a="1"/>
  <c r="A95" i="63" s="1"/>
  <c r="K94" i="63" a="1"/>
  <c r="K94" i="63" s="1"/>
  <c r="L94" i="63" s="1"/>
  <c r="J94" i="63" a="1"/>
  <c r="J94" i="63" s="1"/>
  <c r="F94" i="63" a="1"/>
  <c r="F94" i="63" s="1"/>
  <c r="D94" i="63" a="1"/>
  <c r="D94" i="63" s="1"/>
  <c r="E94" i="63" s="1"/>
  <c r="B94" i="63" a="1"/>
  <c r="B94" i="63" s="1"/>
  <c r="A94" i="63" a="1"/>
  <c r="A94" i="63" s="1"/>
  <c r="K93" i="63" a="1"/>
  <c r="K93" i="63" s="1"/>
  <c r="L93" i="63" s="1"/>
  <c r="J93" i="63" a="1"/>
  <c r="J93" i="63" s="1"/>
  <c r="F93" i="63" a="1"/>
  <c r="F93" i="63" s="1"/>
  <c r="D93" i="63" a="1"/>
  <c r="D93" i="63" s="1"/>
  <c r="E93" i="63" s="1"/>
  <c r="B93" i="63" a="1"/>
  <c r="B93" i="63" s="1"/>
  <c r="A93" i="63" a="1"/>
  <c r="A93" i="63" s="1"/>
  <c r="K92" i="63" a="1"/>
  <c r="K92" i="63" s="1"/>
  <c r="L92" i="63" s="1"/>
  <c r="J92" i="63" a="1"/>
  <c r="J92" i="63" s="1"/>
  <c r="F92" i="63" a="1"/>
  <c r="F92" i="63" s="1"/>
  <c r="D92" i="63" a="1"/>
  <c r="D92" i="63" s="1"/>
  <c r="E92" i="63" s="1"/>
  <c r="B92" i="63" a="1"/>
  <c r="B92" i="63" s="1"/>
  <c r="A92" i="63" a="1"/>
  <c r="A92" i="63" s="1"/>
  <c r="K91" i="63" a="1"/>
  <c r="K91" i="63" s="1"/>
  <c r="L91" i="63" s="1"/>
  <c r="J91" i="63" a="1"/>
  <c r="J91" i="63" s="1"/>
  <c r="F91" i="63" a="1"/>
  <c r="F91" i="63" s="1"/>
  <c r="D91" i="63" a="1"/>
  <c r="D91" i="63" s="1"/>
  <c r="E91" i="63" s="1"/>
  <c r="B91" i="63" a="1"/>
  <c r="B91" i="63" s="1"/>
  <c r="A91" i="63" a="1"/>
  <c r="A91" i="63" s="1"/>
  <c r="K90" i="63" a="1"/>
  <c r="K90" i="63" s="1"/>
  <c r="L90" i="63" s="1"/>
  <c r="J90" i="63" a="1"/>
  <c r="J90" i="63" s="1"/>
  <c r="F90" i="63" a="1"/>
  <c r="F90" i="63" s="1"/>
  <c r="D90" i="63" a="1"/>
  <c r="D90" i="63" s="1"/>
  <c r="E90" i="63" s="1"/>
  <c r="B90" i="63" a="1"/>
  <c r="B90" i="63" s="1"/>
  <c r="A90" i="63" a="1"/>
  <c r="A90" i="63" s="1"/>
  <c r="K89" i="63" a="1"/>
  <c r="K89" i="63" s="1"/>
  <c r="L89" i="63" s="1"/>
  <c r="J89" i="63" a="1"/>
  <c r="J89" i="63" s="1"/>
  <c r="F89" i="63" a="1"/>
  <c r="F89" i="63" s="1"/>
  <c r="D89" i="63" a="1"/>
  <c r="D89" i="63" s="1"/>
  <c r="E89" i="63" s="1"/>
  <c r="B89" i="63" a="1"/>
  <c r="B89" i="63" s="1"/>
  <c r="A89" i="63" a="1"/>
  <c r="A89" i="63" s="1"/>
  <c r="K88" i="63" a="1"/>
  <c r="K88" i="63" s="1"/>
  <c r="L88" i="63" s="1"/>
  <c r="J88" i="63" a="1"/>
  <c r="J88" i="63" s="1"/>
  <c r="F88" i="63" a="1"/>
  <c r="F88" i="63" s="1"/>
  <c r="D88" i="63" a="1"/>
  <c r="D88" i="63" s="1"/>
  <c r="E88" i="63" s="1"/>
  <c r="B88" i="63" a="1"/>
  <c r="B88" i="63" s="1"/>
  <c r="A88" i="63" a="1"/>
  <c r="A88" i="63" s="1"/>
  <c r="K87" i="63" a="1"/>
  <c r="K87" i="63" s="1"/>
  <c r="L87" i="63" s="1"/>
  <c r="J87" i="63" a="1"/>
  <c r="J87" i="63" s="1"/>
  <c r="F87" i="63" a="1"/>
  <c r="F87" i="63" s="1"/>
  <c r="D87" i="63" a="1"/>
  <c r="D87" i="63" s="1"/>
  <c r="E87" i="63" s="1"/>
  <c r="B87" i="63" a="1"/>
  <c r="B87" i="63" s="1"/>
  <c r="A87" i="63" a="1"/>
  <c r="A87" i="63" s="1"/>
  <c r="K86" i="63" a="1"/>
  <c r="K86" i="63" s="1"/>
  <c r="L86" i="63" s="1"/>
  <c r="J86" i="63" a="1"/>
  <c r="J86" i="63" s="1"/>
  <c r="F86" i="63" a="1"/>
  <c r="F86" i="63" s="1"/>
  <c r="D86" i="63" a="1"/>
  <c r="D86" i="63" s="1"/>
  <c r="E86" i="63" s="1"/>
  <c r="B86" i="63" a="1"/>
  <c r="B86" i="63" s="1"/>
  <c r="A86" i="63" a="1"/>
  <c r="A86" i="63" s="1"/>
  <c r="K85" i="63" a="1"/>
  <c r="K85" i="63" s="1"/>
  <c r="L85" i="63" s="1"/>
  <c r="J85" i="63" a="1"/>
  <c r="J85" i="63" s="1"/>
  <c r="F85" i="63" a="1"/>
  <c r="F85" i="63" s="1"/>
  <c r="D85" i="63" a="1"/>
  <c r="D85" i="63" s="1"/>
  <c r="E85" i="63" s="1"/>
  <c r="B85" i="63" a="1"/>
  <c r="B85" i="63" s="1"/>
  <c r="A85" i="63" a="1"/>
  <c r="A85" i="63" s="1"/>
  <c r="K84" i="63" a="1"/>
  <c r="K84" i="63" s="1"/>
  <c r="L84" i="63" s="1"/>
  <c r="J84" i="63" a="1"/>
  <c r="J84" i="63" s="1"/>
  <c r="F84" i="63" a="1"/>
  <c r="F84" i="63" s="1"/>
  <c r="D84" i="63" a="1"/>
  <c r="D84" i="63" s="1"/>
  <c r="E84" i="63" s="1"/>
  <c r="B84" i="63" a="1"/>
  <c r="B84" i="63" s="1"/>
  <c r="A84" i="63" a="1"/>
  <c r="A84" i="63" s="1"/>
  <c r="K83" i="63" a="1"/>
  <c r="K83" i="63" s="1"/>
  <c r="L83" i="63" s="1"/>
  <c r="J83" i="63" a="1"/>
  <c r="J83" i="63" s="1"/>
  <c r="F83" i="63" a="1"/>
  <c r="F83" i="63" s="1"/>
  <c r="D83" i="63" a="1"/>
  <c r="D83" i="63" s="1"/>
  <c r="E83" i="63" s="1"/>
  <c r="B83" i="63" a="1"/>
  <c r="B83" i="63" s="1"/>
  <c r="A83" i="63" a="1"/>
  <c r="A83" i="63" s="1"/>
  <c r="K82" i="63" a="1"/>
  <c r="K82" i="63" s="1"/>
  <c r="L82" i="63" s="1"/>
  <c r="J82" i="63" a="1"/>
  <c r="J82" i="63" s="1"/>
  <c r="F82" i="63" a="1"/>
  <c r="F82" i="63" s="1"/>
  <c r="D82" i="63" a="1"/>
  <c r="D82" i="63" s="1"/>
  <c r="E82" i="63" s="1"/>
  <c r="B82" i="63" a="1"/>
  <c r="B82" i="63" s="1"/>
  <c r="A82" i="63" a="1"/>
  <c r="A82" i="63" s="1"/>
  <c r="K81" i="63" a="1"/>
  <c r="K81" i="63" s="1"/>
  <c r="L81" i="63" s="1"/>
  <c r="J81" i="63" a="1"/>
  <c r="J81" i="63" s="1"/>
  <c r="F81" i="63" a="1"/>
  <c r="F81" i="63" s="1"/>
  <c r="D81" i="63" a="1"/>
  <c r="D81" i="63" s="1"/>
  <c r="E81" i="63" s="1"/>
  <c r="B81" i="63" a="1"/>
  <c r="B81" i="63" s="1"/>
  <c r="A81" i="63" a="1"/>
  <c r="A81" i="63" s="1"/>
  <c r="K80" i="63" a="1"/>
  <c r="K80" i="63" s="1"/>
  <c r="L80" i="63" s="1"/>
  <c r="J80" i="63" a="1"/>
  <c r="J80" i="63" s="1"/>
  <c r="F80" i="63" a="1"/>
  <c r="F80" i="63" s="1"/>
  <c r="D80" i="63" a="1"/>
  <c r="D80" i="63" s="1"/>
  <c r="E80" i="63" s="1"/>
  <c r="B80" i="63" a="1"/>
  <c r="B80" i="63" s="1"/>
  <c r="A80" i="63" a="1"/>
  <c r="A80" i="63" s="1"/>
  <c r="K79" i="63" a="1"/>
  <c r="K79" i="63" s="1"/>
  <c r="L79" i="63" s="1"/>
  <c r="J79" i="63" a="1"/>
  <c r="J79" i="63" s="1"/>
  <c r="F79" i="63" a="1"/>
  <c r="F79" i="63" s="1"/>
  <c r="D79" i="63" a="1"/>
  <c r="D79" i="63" s="1"/>
  <c r="E79" i="63" s="1"/>
  <c r="B79" i="63" a="1"/>
  <c r="B79" i="63" s="1"/>
  <c r="A79" i="63" a="1"/>
  <c r="A79" i="63" s="1"/>
  <c r="K78" i="63" a="1"/>
  <c r="K78" i="63" s="1"/>
  <c r="L78" i="63" s="1"/>
  <c r="J78" i="63" a="1"/>
  <c r="J78" i="63" s="1"/>
  <c r="F78" i="63" a="1"/>
  <c r="F78" i="63" s="1"/>
  <c r="D78" i="63" a="1"/>
  <c r="D78" i="63" s="1"/>
  <c r="E78" i="63" s="1"/>
  <c r="B78" i="63" a="1"/>
  <c r="B78" i="63" s="1"/>
  <c r="A78" i="63" a="1"/>
  <c r="A78" i="63" s="1"/>
  <c r="K77" i="63" a="1"/>
  <c r="K77" i="63" s="1"/>
  <c r="L77" i="63" s="1"/>
  <c r="J77" i="63" a="1"/>
  <c r="J77" i="63" s="1"/>
  <c r="F77" i="63" a="1"/>
  <c r="F77" i="63" s="1"/>
  <c r="D77" i="63" a="1"/>
  <c r="D77" i="63" s="1"/>
  <c r="E77" i="63" s="1"/>
  <c r="B77" i="63" a="1"/>
  <c r="B77" i="63" s="1"/>
  <c r="A77" i="63" a="1"/>
  <c r="A77" i="63" s="1"/>
  <c r="K76" i="63" a="1"/>
  <c r="K76" i="63" s="1"/>
  <c r="L76" i="63" s="1"/>
  <c r="J76" i="63" a="1"/>
  <c r="J76" i="63" s="1"/>
  <c r="F76" i="63" a="1"/>
  <c r="F76" i="63" s="1"/>
  <c r="D76" i="63" a="1"/>
  <c r="D76" i="63" s="1"/>
  <c r="E76" i="63" s="1"/>
  <c r="B76" i="63" a="1"/>
  <c r="B76" i="63" s="1"/>
  <c r="A76" i="63" a="1"/>
  <c r="A76" i="63" s="1"/>
  <c r="K75" i="63" a="1"/>
  <c r="K75" i="63" s="1"/>
  <c r="L75" i="63" s="1"/>
  <c r="J75" i="63" a="1"/>
  <c r="J75" i="63" s="1"/>
  <c r="F75" i="63" a="1"/>
  <c r="F75" i="63" s="1"/>
  <c r="D75" i="63" a="1"/>
  <c r="D75" i="63" s="1"/>
  <c r="E75" i="63" s="1"/>
  <c r="B75" i="63" a="1"/>
  <c r="B75" i="63" s="1"/>
  <c r="A75" i="63" a="1"/>
  <c r="A75" i="63" s="1"/>
  <c r="K74" i="63" a="1"/>
  <c r="K74" i="63" s="1"/>
  <c r="L74" i="63" s="1"/>
  <c r="J74" i="63" a="1"/>
  <c r="J74" i="63" s="1"/>
  <c r="F74" i="63" a="1"/>
  <c r="F74" i="63" s="1"/>
  <c r="D74" i="63" a="1"/>
  <c r="D74" i="63" s="1"/>
  <c r="E74" i="63" s="1"/>
  <c r="B74" i="63" a="1"/>
  <c r="B74" i="63" s="1"/>
  <c r="A74" i="63" a="1"/>
  <c r="A74" i="63" s="1"/>
  <c r="K73" i="63" a="1"/>
  <c r="K73" i="63" s="1"/>
  <c r="L73" i="63" s="1"/>
  <c r="J73" i="63" a="1"/>
  <c r="J73" i="63" s="1"/>
  <c r="F73" i="63" a="1"/>
  <c r="F73" i="63" s="1"/>
  <c r="D73" i="63" a="1"/>
  <c r="D73" i="63" s="1"/>
  <c r="E73" i="63" s="1"/>
  <c r="B73" i="63" a="1"/>
  <c r="B73" i="63" s="1"/>
  <c r="A73" i="63" a="1"/>
  <c r="A73" i="63" s="1"/>
  <c r="K72" i="63" a="1"/>
  <c r="K72" i="63" s="1"/>
  <c r="L72" i="63" s="1"/>
  <c r="J72" i="63" a="1"/>
  <c r="J72" i="63" s="1"/>
  <c r="F72" i="63" a="1"/>
  <c r="F72" i="63" s="1"/>
  <c r="D72" i="63" a="1"/>
  <c r="D72" i="63" s="1"/>
  <c r="E72" i="63" s="1"/>
  <c r="B72" i="63" a="1"/>
  <c r="B72" i="63" s="1"/>
  <c r="A72" i="63" a="1"/>
  <c r="A72" i="63" s="1"/>
  <c r="K71" i="63" a="1"/>
  <c r="K71" i="63" s="1"/>
  <c r="L71" i="63" s="1"/>
  <c r="J71" i="63" a="1"/>
  <c r="J71" i="63" s="1"/>
  <c r="F71" i="63" a="1"/>
  <c r="F71" i="63" s="1"/>
  <c r="D71" i="63" a="1"/>
  <c r="D71" i="63" s="1"/>
  <c r="E71" i="63" s="1"/>
  <c r="B71" i="63" a="1"/>
  <c r="B71" i="63" s="1"/>
  <c r="A71" i="63" a="1"/>
  <c r="A71" i="63" s="1"/>
  <c r="K70" i="63" a="1"/>
  <c r="K70" i="63" s="1"/>
  <c r="L70" i="63" s="1"/>
  <c r="J70" i="63" a="1"/>
  <c r="J70" i="63" s="1"/>
  <c r="F70" i="63" a="1"/>
  <c r="F70" i="63" s="1"/>
  <c r="D70" i="63" a="1"/>
  <c r="D70" i="63" s="1"/>
  <c r="E70" i="63" s="1"/>
  <c r="B70" i="63" a="1"/>
  <c r="B70" i="63" s="1"/>
  <c r="A70" i="63" a="1"/>
  <c r="A70" i="63" s="1"/>
  <c r="K69" i="63" a="1"/>
  <c r="K69" i="63" s="1"/>
  <c r="L69" i="63" s="1"/>
  <c r="J69" i="63" a="1"/>
  <c r="J69" i="63" s="1"/>
  <c r="F69" i="63" a="1"/>
  <c r="F69" i="63" s="1"/>
  <c r="D69" i="63" a="1"/>
  <c r="D69" i="63" s="1"/>
  <c r="E69" i="63" s="1"/>
  <c r="B69" i="63" a="1"/>
  <c r="B69" i="63" s="1"/>
  <c r="A69" i="63" a="1"/>
  <c r="A69" i="63" s="1"/>
  <c r="K68" i="63" a="1"/>
  <c r="K68" i="63" s="1"/>
  <c r="L68" i="63" s="1"/>
  <c r="J68" i="63" a="1"/>
  <c r="J68" i="63" s="1"/>
  <c r="F68" i="63" a="1"/>
  <c r="F68" i="63" s="1"/>
  <c r="D68" i="63" a="1"/>
  <c r="D68" i="63" s="1"/>
  <c r="E68" i="63" s="1"/>
  <c r="B68" i="63" a="1"/>
  <c r="B68" i="63" s="1"/>
  <c r="A68" i="63" a="1"/>
  <c r="A68" i="63" s="1"/>
  <c r="K67" i="63" a="1"/>
  <c r="K67" i="63" s="1"/>
  <c r="L67" i="63" s="1"/>
  <c r="J67" i="63" a="1"/>
  <c r="J67" i="63" s="1"/>
  <c r="F67" i="63" a="1"/>
  <c r="F67" i="63" s="1"/>
  <c r="D67" i="63" a="1"/>
  <c r="D67" i="63" s="1"/>
  <c r="E67" i="63" s="1"/>
  <c r="B67" i="63" a="1"/>
  <c r="B67" i="63" s="1"/>
  <c r="A67" i="63" a="1"/>
  <c r="A67" i="63" s="1"/>
  <c r="K66" i="63" a="1"/>
  <c r="K66" i="63" s="1"/>
  <c r="L66" i="63" s="1"/>
  <c r="J66" i="63" a="1"/>
  <c r="J66" i="63" s="1"/>
  <c r="F66" i="63" a="1"/>
  <c r="F66" i="63" s="1"/>
  <c r="D66" i="63" a="1"/>
  <c r="D66" i="63" s="1"/>
  <c r="E66" i="63" s="1"/>
  <c r="B66" i="63" a="1"/>
  <c r="B66" i="63" s="1"/>
  <c r="A66" i="63" a="1"/>
  <c r="A66" i="63" s="1"/>
  <c r="K65" i="63" a="1"/>
  <c r="K65" i="63" s="1"/>
  <c r="L65" i="63" s="1"/>
  <c r="J65" i="63" a="1"/>
  <c r="J65" i="63" s="1"/>
  <c r="F65" i="63" a="1"/>
  <c r="F65" i="63" s="1"/>
  <c r="D65" i="63" a="1"/>
  <c r="D65" i="63" s="1"/>
  <c r="E65" i="63" s="1"/>
  <c r="B65" i="63" a="1"/>
  <c r="B65" i="63" s="1"/>
  <c r="A65" i="63" a="1"/>
  <c r="A65" i="63" s="1"/>
  <c r="K64" i="63" a="1"/>
  <c r="K64" i="63" s="1"/>
  <c r="L64" i="63" s="1"/>
  <c r="J64" i="63" a="1"/>
  <c r="J64" i="63" s="1"/>
  <c r="F64" i="63" a="1"/>
  <c r="F64" i="63" s="1"/>
  <c r="D64" i="63" a="1"/>
  <c r="D64" i="63" s="1"/>
  <c r="E64" i="63" s="1"/>
  <c r="B64" i="63" a="1"/>
  <c r="B64" i="63" s="1"/>
  <c r="A64" i="63" a="1"/>
  <c r="A64" i="63" s="1"/>
  <c r="K63" i="63" a="1"/>
  <c r="K63" i="63" s="1"/>
  <c r="L63" i="63" s="1"/>
  <c r="J63" i="63" a="1"/>
  <c r="J63" i="63" s="1"/>
  <c r="F63" i="63" a="1"/>
  <c r="F63" i="63" s="1"/>
  <c r="D63" i="63" a="1"/>
  <c r="D63" i="63" s="1"/>
  <c r="E63" i="63" s="1"/>
  <c r="B63" i="63" a="1"/>
  <c r="B63" i="63" s="1"/>
  <c r="A63" i="63" a="1"/>
  <c r="A63" i="63" s="1"/>
  <c r="K62" i="63" a="1"/>
  <c r="K62" i="63" s="1"/>
  <c r="L62" i="63" s="1"/>
  <c r="J62" i="63" a="1"/>
  <c r="J62" i="63" s="1"/>
  <c r="F62" i="63" a="1"/>
  <c r="F62" i="63" s="1"/>
  <c r="D62" i="63" a="1"/>
  <c r="D62" i="63" s="1"/>
  <c r="E62" i="63" s="1"/>
  <c r="B62" i="63" a="1"/>
  <c r="B62" i="63" s="1"/>
  <c r="A62" i="63" a="1"/>
  <c r="A62" i="63" s="1"/>
  <c r="K61" i="63" a="1"/>
  <c r="K61" i="63" s="1"/>
  <c r="L61" i="63" s="1"/>
  <c r="J61" i="63" a="1"/>
  <c r="J61" i="63" s="1"/>
  <c r="F61" i="63" a="1"/>
  <c r="F61" i="63" s="1"/>
  <c r="D61" i="63" a="1"/>
  <c r="D61" i="63" s="1"/>
  <c r="E61" i="63" s="1"/>
  <c r="B61" i="63" a="1"/>
  <c r="B61" i="63" s="1"/>
  <c r="A61" i="63" a="1"/>
  <c r="A61" i="63" s="1"/>
  <c r="K60" i="63" a="1"/>
  <c r="K60" i="63" s="1"/>
  <c r="L60" i="63" s="1"/>
  <c r="J60" i="63" a="1"/>
  <c r="J60" i="63" s="1"/>
  <c r="F60" i="63" a="1"/>
  <c r="F60" i="63" s="1"/>
  <c r="D60" i="63" a="1"/>
  <c r="D60" i="63" s="1"/>
  <c r="E60" i="63" s="1"/>
  <c r="B60" i="63" a="1"/>
  <c r="B60" i="63" s="1"/>
  <c r="A60" i="63" a="1"/>
  <c r="A60" i="63" s="1"/>
  <c r="K59" i="63" a="1"/>
  <c r="K59" i="63" s="1"/>
  <c r="L59" i="63" s="1"/>
  <c r="J59" i="63" a="1"/>
  <c r="J59" i="63" s="1"/>
  <c r="F59" i="63" a="1"/>
  <c r="F59" i="63" s="1"/>
  <c r="D59" i="63" a="1"/>
  <c r="D59" i="63" s="1"/>
  <c r="E59" i="63" s="1"/>
  <c r="B59" i="63" a="1"/>
  <c r="B59" i="63" s="1"/>
  <c r="A59" i="63" a="1"/>
  <c r="A59" i="63" s="1"/>
  <c r="K58" i="63" a="1"/>
  <c r="K58" i="63" s="1"/>
  <c r="L58" i="63" s="1"/>
  <c r="J58" i="63" a="1"/>
  <c r="J58" i="63" s="1"/>
  <c r="F58" i="63" a="1"/>
  <c r="F58" i="63" s="1"/>
  <c r="D58" i="63" a="1"/>
  <c r="D58" i="63" s="1"/>
  <c r="E58" i="63" s="1"/>
  <c r="B58" i="63" a="1"/>
  <c r="B58" i="63" s="1"/>
  <c r="A58" i="63" a="1"/>
  <c r="A58" i="63" s="1"/>
  <c r="K57" i="63" a="1"/>
  <c r="K57" i="63" s="1"/>
  <c r="L57" i="63" s="1"/>
  <c r="J57" i="63" a="1"/>
  <c r="J57" i="63" s="1"/>
  <c r="F57" i="63" a="1"/>
  <c r="F57" i="63" s="1"/>
  <c r="D57" i="63" a="1"/>
  <c r="D57" i="63" s="1"/>
  <c r="E57" i="63" s="1"/>
  <c r="B57" i="63" a="1"/>
  <c r="B57" i="63" s="1"/>
  <c r="A57" i="63" a="1"/>
  <c r="A57" i="63" s="1"/>
  <c r="K56" i="63" a="1"/>
  <c r="K56" i="63" s="1"/>
  <c r="L56" i="63" s="1"/>
  <c r="J56" i="63" a="1"/>
  <c r="J56" i="63" s="1"/>
  <c r="F56" i="63" a="1"/>
  <c r="F56" i="63" s="1"/>
  <c r="D56" i="63" a="1"/>
  <c r="D56" i="63" s="1"/>
  <c r="E56" i="63" s="1"/>
  <c r="B56" i="63" a="1"/>
  <c r="B56" i="63" s="1"/>
  <c r="A56" i="63" a="1"/>
  <c r="A56" i="63" s="1"/>
  <c r="K55" i="63" a="1"/>
  <c r="K55" i="63" s="1"/>
  <c r="L55" i="63" s="1"/>
  <c r="J55" i="63" a="1"/>
  <c r="J55" i="63" s="1"/>
  <c r="F55" i="63" a="1"/>
  <c r="F55" i="63" s="1"/>
  <c r="D55" i="63" a="1"/>
  <c r="D55" i="63" s="1"/>
  <c r="E55" i="63" s="1"/>
  <c r="B55" i="63" a="1"/>
  <c r="B55" i="63" s="1"/>
  <c r="A55" i="63" a="1"/>
  <c r="A55" i="63" s="1"/>
  <c r="K54" i="63" a="1"/>
  <c r="K54" i="63" s="1"/>
  <c r="L54" i="63" s="1"/>
  <c r="J54" i="63" a="1"/>
  <c r="J54" i="63" s="1"/>
  <c r="F54" i="63" a="1"/>
  <c r="F54" i="63" s="1"/>
  <c r="D54" i="63" a="1"/>
  <c r="D54" i="63" s="1"/>
  <c r="E54" i="63" s="1"/>
  <c r="B54" i="63" a="1"/>
  <c r="B54" i="63" s="1"/>
  <c r="A54" i="63" a="1"/>
  <c r="A54" i="63" s="1"/>
  <c r="K53" i="63" a="1"/>
  <c r="K53" i="63" s="1"/>
  <c r="L53" i="63" s="1"/>
  <c r="J53" i="63" a="1"/>
  <c r="J53" i="63" s="1"/>
  <c r="F53" i="63" a="1"/>
  <c r="F53" i="63" s="1"/>
  <c r="D53" i="63" a="1"/>
  <c r="D53" i="63" s="1"/>
  <c r="E53" i="63" s="1"/>
  <c r="B53" i="63" a="1"/>
  <c r="B53" i="63" s="1"/>
  <c r="A53" i="63" a="1"/>
  <c r="A53" i="63" s="1"/>
  <c r="K52" i="63" a="1"/>
  <c r="K52" i="63" s="1"/>
  <c r="L52" i="63" s="1"/>
  <c r="J52" i="63" a="1"/>
  <c r="J52" i="63" s="1"/>
  <c r="F52" i="63" a="1"/>
  <c r="F52" i="63" s="1"/>
  <c r="D52" i="63" a="1"/>
  <c r="D52" i="63" s="1"/>
  <c r="E52" i="63" s="1"/>
  <c r="B52" i="63" a="1"/>
  <c r="B52" i="63" s="1"/>
  <c r="A52" i="63" a="1"/>
  <c r="A52" i="63" s="1"/>
  <c r="K51" i="63" a="1"/>
  <c r="K51" i="63" s="1"/>
  <c r="L51" i="63" s="1"/>
  <c r="J51" i="63" a="1"/>
  <c r="J51" i="63" s="1"/>
  <c r="F51" i="63" a="1"/>
  <c r="F51" i="63" s="1"/>
  <c r="D51" i="63" a="1"/>
  <c r="D51" i="63" s="1"/>
  <c r="E51" i="63" s="1"/>
  <c r="B51" i="63" a="1"/>
  <c r="B51" i="63" s="1"/>
  <c r="A51" i="63" a="1"/>
  <c r="A51" i="63" s="1"/>
  <c r="K50" i="63" a="1"/>
  <c r="K50" i="63" s="1"/>
  <c r="L50" i="63" s="1"/>
  <c r="J50" i="63" a="1"/>
  <c r="J50" i="63" s="1"/>
  <c r="F50" i="63" a="1"/>
  <c r="F50" i="63" s="1"/>
  <c r="D50" i="63" a="1"/>
  <c r="D50" i="63" s="1"/>
  <c r="E50" i="63" s="1"/>
  <c r="B50" i="63" a="1"/>
  <c r="B50" i="63" s="1"/>
  <c r="A50" i="63" a="1"/>
  <c r="A50" i="63" s="1"/>
  <c r="K49" i="63" a="1"/>
  <c r="K49" i="63" s="1"/>
  <c r="L49" i="63" s="1"/>
  <c r="J49" i="63" a="1"/>
  <c r="J49" i="63" s="1"/>
  <c r="F49" i="63" a="1"/>
  <c r="F49" i="63" s="1"/>
  <c r="D49" i="63" a="1"/>
  <c r="D49" i="63" s="1"/>
  <c r="E49" i="63" s="1"/>
  <c r="B49" i="63" a="1"/>
  <c r="B49" i="63" s="1"/>
  <c r="A49" i="63" a="1"/>
  <c r="A49" i="63" s="1"/>
  <c r="K48" i="63" a="1"/>
  <c r="K48" i="63" s="1"/>
  <c r="L48" i="63" s="1"/>
  <c r="J48" i="63" a="1"/>
  <c r="J48" i="63" s="1"/>
  <c r="F48" i="63" a="1"/>
  <c r="F48" i="63" s="1"/>
  <c r="D48" i="63" a="1"/>
  <c r="D48" i="63" s="1"/>
  <c r="E48" i="63" s="1"/>
  <c r="B48" i="63" a="1"/>
  <c r="B48" i="63" s="1"/>
  <c r="A48" i="63" a="1"/>
  <c r="A48" i="63" s="1"/>
  <c r="K47" i="63" a="1"/>
  <c r="K47" i="63" s="1"/>
  <c r="L47" i="63" s="1"/>
  <c r="J47" i="63" a="1"/>
  <c r="J47" i="63" s="1"/>
  <c r="F47" i="63" a="1"/>
  <c r="F47" i="63" s="1"/>
  <c r="D47" i="63" a="1"/>
  <c r="D47" i="63" s="1"/>
  <c r="E47" i="63" s="1"/>
  <c r="B47" i="63" a="1"/>
  <c r="B47" i="63" s="1"/>
  <c r="A47" i="63" a="1"/>
  <c r="A47" i="63" s="1"/>
  <c r="K46" i="63" a="1"/>
  <c r="K46" i="63" s="1"/>
  <c r="L46" i="63" s="1"/>
  <c r="J46" i="63" a="1"/>
  <c r="J46" i="63" s="1"/>
  <c r="F46" i="63" a="1"/>
  <c r="F46" i="63" s="1"/>
  <c r="D46" i="63" a="1"/>
  <c r="D46" i="63" s="1"/>
  <c r="E46" i="63" s="1"/>
  <c r="B46" i="63" a="1"/>
  <c r="B46" i="63" s="1"/>
  <c r="A46" i="63" a="1"/>
  <c r="A46" i="63" s="1"/>
  <c r="K45" i="63" a="1"/>
  <c r="K45" i="63" s="1"/>
  <c r="L45" i="63" s="1"/>
  <c r="J45" i="63" a="1"/>
  <c r="J45" i="63" s="1"/>
  <c r="F45" i="63" a="1"/>
  <c r="F45" i="63" s="1"/>
  <c r="D45" i="63" a="1"/>
  <c r="D45" i="63" s="1"/>
  <c r="E45" i="63" s="1"/>
  <c r="B45" i="63" a="1"/>
  <c r="B45" i="63" s="1"/>
  <c r="A45" i="63" a="1"/>
  <c r="A45" i="63" s="1"/>
  <c r="K44" i="63" a="1"/>
  <c r="K44" i="63" s="1"/>
  <c r="L44" i="63" s="1"/>
  <c r="J44" i="63" a="1"/>
  <c r="J44" i="63" s="1"/>
  <c r="F44" i="63" a="1"/>
  <c r="F44" i="63" s="1"/>
  <c r="D44" i="63" a="1"/>
  <c r="D44" i="63" s="1"/>
  <c r="E44" i="63" s="1"/>
  <c r="B44" i="63" a="1"/>
  <c r="B44" i="63" s="1"/>
  <c r="A44" i="63" a="1"/>
  <c r="A44" i="63" s="1"/>
  <c r="K43" i="63" a="1"/>
  <c r="K43" i="63" s="1"/>
  <c r="L43" i="63" s="1"/>
  <c r="J43" i="63" a="1"/>
  <c r="J43" i="63" s="1"/>
  <c r="F43" i="63" a="1"/>
  <c r="F43" i="63" s="1"/>
  <c r="D43" i="63" a="1"/>
  <c r="D43" i="63" s="1"/>
  <c r="E43" i="63" s="1"/>
  <c r="B43" i="63" a="1"/>
  <c r="B43" i="63" s="1"/>
  <c r="A43" i="63" a="1"/>
  <c r="A43" i="63" s="1"/>
  <c r="K42" i="63" a="1"/>
  <c r="K42" i="63" s="1"/>
  <c r="J42" i="63" a="1"/>
  <c r="J42" i="63" s="1"/>
  <c r="F42" i="63" a="1"/>
  <c r="F42" i="63" s="1"/>
  <c r="D42" i="63" a="1"/>
  <c r="D42" i="63" s="1"/>
  <c r="E42" i="63" s="1"/>
  <c r="B42" i="63" a="1"/>
  <c r="B42" i="63" s="1"/>
  <c r="A42" i="63" a="1"/>
  <c r="A42" i="63" s="1"/>
  <c r="K41" i="63" a="1"/>
  <c r="K41" i="63" s="1"/>
  <c r="L41" i="63" s="1"/>
  <c r="J41" i="63" a="1"/>
  <c r="J41" i="63" s="1"/>
  <c r="F41" i="63" a="1"/>
  <c r="F41" i="63" s="1"/>
  <c r="D41" i="63" a="1"/>
  <c r="D41" i="63" s="1"/>
  <c r="E41" i="63" s="1"/>
  <c r="B41" i="63" a="1"/>
  <c r="B41" i="63" s="1"/>
  <c r="A41" i="63" a="1"/>
  <c r="A41" i="63" s="1"/>
  <c r="K40" i="63" a="1"/>
  <c r="K40" i="63" s="1"/>
  <c r="L40" i="63" s="1"/>
  <c r="J40" i="63" a="1"/>
  <c r="J40" i="63" s="1"/>
  <c r="F40" i="63" a="1"/>
  <c r="F40" i="63" s="1"/>
  <c r="D40" i="63" a="1"/>
  <c r="D40" i="63" s="1"/>
  <c r="E40" i="63" s="1"/>
  <c r="B40" i="63" a="1"/>
  <c r="B40" i="63" s="1"/>
  <c r="A40" i="63" a="1"/>
  <c r="A40" i="63" s="1"/>
  <c r="K39" i="63" a="1"/>
  <c r="K39" i="63" s="1"/>
  <c r="L39" i="63" s="1"/>
  <c r="J39" i="63" a="1"/>
  <c r="J39" i="63" s="1"/>
  <c r="F39" i="63" a="1"/>
  <c r="F39" i="63" s="1"/>
  <c r="D39" i="63" a="1"/>
  <c r="D39" i="63" s="1"/>
  <c r="E39" i="63" s="1"/>
  <c r="B39" i="63" a="1"/>
  <c r="B39" i="63" s="1"/>
  <c r="A39" i="63" a="1"/>
  <c r="A39" i="63" s="1"/>
  <c r="K38" i="63" a="1"/>
  <c r="K38" i="63" s="1"/>
  <c r="L38" i="63" s="1"/>
  <c r="J38" i="63" a="1"/>
  <c r="J38" i="63" s="1"/>
  <c r="F38" i="63" a="1"/>
  <c r="F38" i="63" s="1"/>
  <c r="D38" i="63" a="1"/>
  <c r="D38" i="63" s="1"/>
  <c r="E38" i="63" s="1"/>
  <c r="B38" i="63" a="1"/>
  <c r="B38" i="63" s="1"/>
  <c r="A38" i="63" a="1"/>
  <c r="A38" i="63" s="1"/>
  <c r="K37" i="63" a="1"/>
  <c r="K37" i="63" s="1"/>
  <c r="L37" i="63" s="1"/>
  <c r="J37" i="63" a="1"/>
  <c r="J37" i="63" s="1"/>
  <c r="F37" i="63" a="1"/>
  <c r="F37" i="63" s="1"/>
  <c r="D37" i="63" a="1"/>
  <c r="D37" i="63" s="1"/>
  <c r="E37" i="63" s="1"/>
  <c r="B37" i="63" a="1"/>
  <c r="B37" i="63" s="1"/>
  <c r="A37" i="63" a="1"/>
  <c r="A37" i="63" s="1"/>
  <c r="K36" i="63" a="1"/>
  <c r="K36" i="63" s="1"/>
  <c r="L36" i="63" s="1"/>
  <c r="J36" i="63" a="1"/>
  <c r="J36" i="63" s="1"/>
  <c r="F36" i="63" a="1"/>
  <c r="F36" i="63" s="1"/>
  <c r="D36" i="63" a="1"/>
  <c r="D36" i="63" s="1"/>
  <c r="E36" i="63" s="1"/>
  <c r="B36" i="63" a="1"/>
  <c r="B36" i="63" s="1"/>
  <c r="A36" i="63" a="1"/>
  <c r="A36" i="63" s="1"/>
  <c r="K35" i="63" a="1"/>
  <c r="K35" i="63" s="1"/>
  <c r="L35" i="63" s="1"/>
  <c r="J35" i="63" a="1"/>
  <c r="J35" i="63" s="1"/>
  <c r="F35" i="63" a="1"/>
  <c r="F35" i="63" s="1"/>
  <c r="D35" i="63" a="1"/>
  <c r="D35" i="63" s="1"/>
  <c r="E35" i="63" s="1"/>
  <c r="B35" i="63" a="1"/>
  <c r="B35" i="63" s="1"/>
  <c r="A35" i="63" a="1"/>
  <c r="A35" i="63" s="1"/>
  <c r="K34" i="63" a="1"/>
  <c r="K34" i="63" s="1"/>
  <c r="L34" i="63" s="1"/>
  <c r="J34" i="63" a="1"/>
  <c r="J34" i="63" s="1"/>
  <c r="F34" i="63" a="1"/>
  <c r="F34" i="63" s="1"/>
  <c r="D34" i="63" a="1"/>
  <c r="D34" i="63" s="1"/>
  <c r="E34" i="63" s="1"/>
  <c r="B34" i="63" a="1"/>
  <c r="B34" i="63" s="1"/>
  <c r="A34" i="63" a="1"/>
  <c r="A34" i="63" s="1"/>
  <c r="K33" i="63" a="1"/>
  <c r="K33" i="63" s="1"/>
  <c r="L33" i="63" s="1"/>
  <c r="J33" i="63" a="1"/>
  <c r="J33" i="63" s="1"/>
  <c r="F33" i="63" a="1"/>
  <c r="F33" i="63" s="1"/>
  <c r="D33" i="63" a="1"/>
  <c r="D33" i="63" s="1"/>
  <c r="E33" i="63" s="1"/>
  <c r="B33" i="63" a="1"/>
  <c r="B33" i="63" s="1"/>
  <c r="A33" i="63" a="1"/>
  <c r="A33" i="63" s="1"/>
  <c r="K32" i="63" a="1"/>
  <c r="K32" i="63" s="1"/>
  <c r="L32" i="63" s="1"/>
  <c r="J32" i="63" a="1"/>
  <c r="J32" i="63" s="1"/>
  <c r="F32" i="63" a="1"/>
  <c r="F32" i="63" s="1"/>
  <c r="D32" i="63" a="1"/>
  <c r="D32" i="63" s="1"/>
  <c r="E32" i="63" s="1"/>
  <c r="B32" i="63" a="1"/>
  <c r="B32" i="63" s="1"/>
  <c r="A32" i="63" a="1"/>
  <c r="A32" i="63" s="1"/>
  <c r="K31" i="63" a="1"/>
  <c r="K31" i="63" s="1"/>
  <c r="L31" i="63" s="1"/>
  <c r="J31" i="63" a="1"/>
  <c r="J31" i="63" s="1"/>
  <c r="F31" i="63" a="1"/>
  <c r="F31" i="63" s="1"/>
  <c r="D31" i="63" a="1"/>
  <c r="D31" i="63" s="1"/>
  <c r="E31" i="63" s="1"/>
  <c r="B31" i="63" a="1"/>
  <c r="B31" i="63" s="1"/>
  <c r="A31" i="63" a="1"/>
  <c r="A31" i="63" s="1"/>
  <c r="K30" i="63" a="1"/>
  <c r="K30" i="63" s="1"/>
  <c r="L30" i="63" s="1"/>
  <c r="J30" i="63" a="1"/>
  <c r="J30" i="63" s="1"/>
  <c r="F30" i="63" a="1"/>
  <c r="F30" i="63" s="1"/>
  <c r="D30" i="63" a="1"/>
  <c r="D30" i="63" s="1"/>
  <c r="E30" i="63" s="1"/>
  <c r="B30" i="63" a="1"/>
  <c r="B30" i="63" s="1"/>
  <c r="A30" i="63" a="1"/>
  <c r="A30" i="63" s="1"/>
  <c r="K29" i="63" a="1"/>
  <c r="K29" i="63" s="1"/>
  <c r="L29" i="63" s="1"/>
  <c r="J29" i="63" a="1"/>
  <c r="J29" i="63" s="1"/>
  <c r="F29" i="63" a="1"/>
  <c r="F29" i="63" s="1"/>
  <c r="D29" i="63" a="1"/>
  <c r="D29" i="63" s="1"/>
  <c r="E29" i="63" s="1"/>
  <c r="B29" i="63" a="1"/>
  <c r="B29" i="63" s="1"/>
  <c r="A29" i="63" a="1"/>
  <c r="A29" i="63" s="1"/>
  <c r="K28" i="63" a="1"/>
  <c r="K28" i="63" s="1"/>
  <c r="L28" i="63" s="1"/>
  <c r="J28" i="63" a="1"/>
  <c r="J28" i="63" s="1"/>
  <c r="F28" i="63" a="1"/>
  <c r="F28" i="63" s="1"/>
  <c r="D28" i="63" a="1"/>
  <c r="D28" i="63" s="1"/>
  <c r="E28" i="63" s="1"/>
  <c r="B28" i="63" a="1"/>
  <c r="B28" i="63" s="1"/>
  <c r="A28" i="63" a="1"/>
  <c r="A28" i="63" s="1"/>
  <c r="K27" i="63" a="1"/>
  <c r="K27" i="63" s="1"/>
  <c r="L27" i="63" s="1"/>
  <c r="J27" i="63" a="1"/>
  <c r="J27" i="63" s="1"/>
  <c r="F27" i="63" a="1"/>
  <c r="F27" i="63" s="1"/>
  <c r="D27" i="63" a="1"/>
  <c r="D27" i="63" s="1"/>
  <c r="E27" i="63" s="1"/>
  <c r="B27" i="63" a="1"/>
  <c r="B27" i="63" s="1"/>
  <c r="A27" i="63" a="1"/>
  <c r="A27" i="63" s="1"/>
  <c r="K26" i="63" a="1"/>
  <c r="K26" i="63" s="1"/>
  <c r="L26" i="63" s="1"/>
  <c r="J26" i="63" a="1"/>
  <c r="J26" i="63" s="1"/>
  <c r="F26" i="63" a="1"/>
  <c r="F26" i="63" s="1"/>
  <c r="D26" i="63" a="1"/>
  <c r="D26" i="63" s="1"/>
  <c r="E26" i="63" s="1"/>
  <c r="B26" i="63" a="1"/>
  <c r="B26" i="63" s="1"/>
  <c r="A26" i="63" a="1"/>
  <c r="A26" i="63" s="1"/>
  <c r="K25" i="63" a="1"/>
  <c r="K25" i="63" s="1"/>
  <c r="L25" i="63" s="1"/>
  <c r="J25" i="63" a="1"/>
  <c r="J25" i="63" s="1"/>
  <c r="F25" i="63" a="1"/>
  <c r="F25" i="63" s="1"/>
  <c r="D25" i="63" a="1"/>
  <c r="D25" i="63" s="1"/>
  <c r="E25" i="63" s="1"/>
  <c r="B25" i="63" a="1"/>
  <c r="B25" i="63" s="1"/>
  <c r="A25" i="63" a="1"/>
  <c r="A25" i="63" s="1"/>
  <c r="K24" i="63" a="1"/>
  <c r="K24" i="63" s="1"/>
  <c r="L24" i="63" s="1"/>
  <c r="J24" i="63" a="1"/>
  <c r="J24" i="63" s="1"/>
  <c r="F24" i="63" a="1"/>
  <c r="F24" i="63" s="1"/>
  <c r="D24" i="63" a="1"/>
  <c r="D24" i="63" s="1"/>
  <c r="E24" i="63" s="1"/>
  <c r="B24" i="63" a="1"/>
  <c r="B24" i="63" s="1"/>
  <c r="A24" i="63" a="1"/>
  <c r="A24" i="63" s="1"/>
  <c r="K23" i="63" a="1"/>
  <c r="K23" i="63" s="1"/>
  <c r="L23" i="63" s="1"/>
  <c r="J23" i="63" a="1"/>
  <c r="J23" i="63" s="1"/>
  <c r="F23" i="63" a="1"/>
  <c r="F23" i="63" s="1"/>
  <c r="D23" i="63" a="1"/>
  <c r="D23" i="63" s="1"/>
  <c r="E23" i="63" s="1"/>
  <c r="B23" i="63" a="1"/>
  <c r="B23" i="63" s="1"/>
  <c r="A23" i="63" a="1"/>
  <c r="A23" i="63" s="1"/>
  <c r="K22" i="63" a="1"/>
  <c r="K22" i="63" s="1"/>
  <c r="L22" i="63" s="1"/>
  <c r="J22" i="63" a="1"/>
  <c r="J22" i="63" s="1"/>
  <c r="F22" i="63" a="1"/>
  <c r="F22" i="63" s="1"/>
  <c r="D22" i="63" a="1"/>
  <c r="D22" i="63" s="1"/>
  <c r="E22" i="63" s="1"/>
  <c r="B22" i="63" a="1"/>
  <c r="B22" i="63" s="1"/>
  <c r="A22" i="63" a="1"/>
  <c r="A22" i="63" s="1"/>
  <c r="K21" i="63" a="1"/>
  <c r="K21" i="63" s="1"/>
  <c r="L21" i="63" s="1"/>
  <c r="J21" i="63" a="1"/>
  <c r="J21" i="63" s="1"/>
  <c r="F21" i="63" a="1"/>
  <c r="F21" i="63" s="1"/>
  <c r="D21" i="63" a="1"/>
  <c r="D21" i="63" s="1"/>
  <c r="E21" i="63" s="1"/>
  <c r="B21" i="63" a="1"/>
  <c r="B21" i="63" s="1"/>
  <c r="A21" i="63" a="1"/>
  <c r="A21" i="63" s="1"/>
  <c r="K20" i="63" a="1"/>
  <c r="K20" i="63" s="1"/>
  <c r="L20" i="63" s="1"/>
  <c r="J20" i="63" a="1"/>
  <c r="J20" i="63" s="1"/>
  <c r="F20" i="63" a="1"/>
  <c r="F20" i="63" s="1"/>
  <c r="D20" i="63" a="1"/>
  <c r="D20" i="63" s="1"/>
  <c r="E20" i="63" s="1"/>
  <c r="B20" i="63" a="1"/>
  <c r="B20" i="63" s="1"/>
  <c r="A20" i="63" a="1"/>
  <c r="A20" i="63" s="1"/>
  <c r="K19" i="63" a="1"/>
  <c r="K19" i="63" s="1"/>
  <c r="L19" i="63" s="1"/>
  <c r="J19" i="63" a="1"/>
  <c r="J19" i="63" s="1"/>
  <c r="F19" i="63" a="1"/>
  <c r="F19" i="63" s="1"/>
  <c r="D19" i="63" a="1"/>
  <c r="D19" i="63" s="1"/>
  <c r="E19" i="63" s="1"/>
  <c r="B19" i="63" a="1"/>
  <c r="B19" i="63" s="1"/>
  <c r="A19" i="63" a="1"/>
  <c r="A19" i="63" s="1"/>
  <c r="K18" i="63" a="1"/>
  <c r="K18" i="63" s="1"/>
  <c r="L18" i="63" s="1"/>
  <c r="J18" i="63" a="1"/>
  <c r="J18" i="63" s="1"/>
  <c r="F18" i="63" a="1"/>
  <c r="F18" i="63" s="1"/>
  <c r="D18" i="63" a="1"/>
  <c r="D18" i="63" s="1"/>
  <c r="E18" i="63" s="1"/>
  <c r="B18" i="63" a="1"/>
  <c r="B18" i="63" s="1"/>
  <c r="A18" i="63" a="1"/>
  <c r="A18" i="63" s="1"/>
  <c r="K17" i="63" a="1"/>
  <c r="K17" i="63" s="1"/>
  <c r="L17" i="63" s="1"/>
  <c r="J17" i="63" a="1"/>
  <c r="J17" i="63" s="1"/>
  <c r="F17" i="63" a="1"/>
  <c r="F17" i="63" s="1"/>
  <c r="D17" i="63" a="1"/>
  <c r="D17" i="63" s="1"/>
  <c r="E17" i="63" s="1"/>
  <c r="B17" i="63" a="1"/>
  <c r="B17" i="63" s="1"/>
  <c r="A17" i="63" a="1"/>
  <c r="A17" i="63" s="1"/>
  <c r="K16" i="63" a="1"/>
  <c r="K16" i="63" s="1"/>
  <c r="L16" i="63" s="1"/>
  <c r="J16" i="63" a="1"/>
  <c r="J16" i="63" s="1"/>
  <c r="F16" i="63" a="1"/>
  <c r="F16" i="63" s="1"/>
  <c r="D16" i="63" a="1"/>
  <c r="D16" i="63" s="1"/>
  <c r="E16" i="63" s="1"/>
  <c r="B16" i="63" a="1"/>
  <c r="B16" i="63" s="1"/>
  <c r="A16" i="63" a="1"/>
  <c r="A16" i="63" s="1"/>
  <c r="K15" i="63" a="1"/>
  <c r="K15" i="63" s="1"/>
  <c r="L15" i="63" s="1"/>
  <c r="J15" i="63" a="1"/>
  <c r="J15" i="63" s="1"/>
  <c r="F15" i="63" a="1"/>
  <c r="F15" i="63" s="1"/>
  <c r="D15" i="63" a="1"/>
  <c r="D15" i="63" s="1"/>
  <c r="E15" i="63" s="1"/>
  <c r="B15" i="63" a="1"/>
  <c r="B15" i="63" s="1"/>
  <c r="A15" i="63" a="1"/>
  <c r="A15" i="63" s="1"/>
  <c r="K14" i="63" a="1"/>
  <c r="K14" i="63" s="1"/>
  <c r="L14" i="63" s="1"/>
  <c r="J14" i="63" a="1"/>
  <c r="J14" i="63" s="1"/>
  <c r="F14" i="63" a="1"/>
  <c r="F14" i="63" s="1"/>
  <c r="D14" i="63" a="1"/>
  <c r="D14" i="63" s="1"/>
  <c r="E14" i="63" s="1"/>
  <c r="B14" i="63" a="1"/>
  <c r="B14" i="63" s="1"/>
  <c r="A14" i="63" a="1"/>
  <c r="A14" i="63" s="1"/>
  <c r="K13" i="63" a="1"/>
  <c r="K13" i="63" s="1"/>
  <c r="L13" i="63" s="1"/>
  <c r="J13" i="63" a="1"/>
  <c r="J13" i="63" s="1"/>
  <c r="F13" i="63" a="1"/>
  <c r="F13" i="63" s="1"/>
  <c r="D13" i="63" a="1"/>
  <c r="D13" i="63" s="1"/>
  <c r="E13" i="63" s="1"/>
  <c r="B13" i="63" a="1"/>
  <c r="B13" i="63" s="1"/>
  <c r="A13" i="63" a="1"/>
  <c r="A13" i="63" s="1"/>
  <c r="K12" i="63" a="1"/>
  <c r="K12" i="63" s="1"/>
  <c r="L12" i="63" s="1"/>
  <c r="J12" i="63" a="1"/>
  <c r="J12" i="63" s="1"/>
  <c r="F12" i="63" a="1"/>
  <c r="F12" i="63" s="1"/>
  <c r="D12" i="63" a="1"/>
  <c r="D12" i="63" s="1"/>
  <c r="E12" i="63" s="1"/>
  <c r="B12" i="63" a="1"/>
  <c r="B12" i="63" s="1"/>
  <c r="A12" i="63" a="1"/>
  <c r="A12" i="63" s="1"/>
  <c r="K11" i="63" a="1"/>
  <c r="K11" i="63" s="1"/>
  <c r="L11" i="63" s="1"/>
  <c r="J11" i="63" a="1"/>
  <c r="J11" i="63" s="1"/>
  <c r="F11" i="63" a="1"/>
  <c r="F11" i="63" s="1"/>
  <c r="D11" i="63" a="1"/>
  <c r="D11" i="63" s="1"/>
  <c r="E11" i="63" s="1"/>
  <c r="B11" i="63" a="1"/>
  <c r="B11" i="63" s="1"/>
  <c r="A11" i="63" a="1"/>
  <c r="A11" i="63" s="1"/>
  <c r="K10" i="63" a="1"/>
  <c r="K10" i="63" s="1"/>
  <c r="L10" i="63" s="1"/>
  <c r="J10" i="63" a="1"/>
  <c r="J10" i="63" s="1"/>
  <c r="F10" i="63" a="1"/>
  <c r="F10" i="63" s="1"/>
  <c r="D10" i="63" a="1"/>
  <c r="D10" i="63" s="1"/>
  <c r="E10" i="63" s="1"/>
  <c r="B10" i="63" a="1"/>
  <c r="B10" i="63" s="1"/>
  <c r="A10" i="63" a="1"/>
  <c r="A10" i="63" s="1"/>
  <c r="K9" i="63" a="1"/>
  <c r="K9" i="63" s="1"/>
  <c r="L9" i="63" s="1"/>
  <c r="J9" i="63" a="1"/>
  <c r="J9" i="63" s="1"/>
  <c r="F9" i="63" a="1"/>
  <c r="F9" i="63" s="1"/>
  <c r="D9" i="63" a="1"/>
  <c r="D9" i="63" s="1"/>
  <c r="E9" i="63" s="1"/>
  <c r="B9" i="63" a="1"/>
  <c r="B9" i="63" s="1"/>
  <c r="A9" i="63" a="1"/>
  <c r="A9" i="63" s="1"/>
  <c r="K8" i="63" a="1"/>
  <c r="K8" i="63" s="1"/>
  <c r="L8" i="63" s="1"/>
  <c r="J8" i="63" a="1"/>
  <c r="J8" i="63" s="1"/>
  <c r="F8" i="63" a="1"/>
  <c r="F8" i="63" s="1"/>
  <c r="D8" i="63" a="1"/>
  <c r="D8" i="63" s="1"/>
  <c r="E8" i="63" s="1"/>
  <c r="B8" i="63" a="1"/>
  <c r="B8" i="63" s="1"/>
  <c r="A8" i="63" a="1"/>
  <c r="A8" i="63" s="1"/>
  <c r="K7" i="63" a="1"/>
  <c r="K7" i="63" s="1"/>
  <c r="J7" i="63" a="1"/>
  <c r="J7" i="63" s="1"/>
  <c r="F7" i="63" a="1"/>
  <c r="F7" i="63" s="1"/>
  <c r="D7" i="63" a="1"/>
  <c r="D7" i="63" s="1"/>
  <c r="E7" i="63" s="1"/>
  <c r="B7" i="63" a="1"/>
  <c r="B7" i="63" s="1"/>
  <c r="A7" i="63" a="1"/>
  <c r="A7" i="63" s="1"/>
  <c r="L4" i="63"/>
  <c r="F4" i="63"/>
  <c r="C4" i="63"/>
  <c r="B250" i="62"/>
  <c r="K249" i="62" a="1"/>
  <c r="K249" i="62" s="1"/>
  <c r="L249" i="62" s="1"/>
  <c r="J249" i="62" a="1"/>
  <c r="J249" i="62" s="1"/>
  <c r="F249" i="62" a="1"/>
  <c r="F249" i="62" s="1"/>
  <c r="D249" i="62" a="1"/>
  <c r="D249" i="62" s="1"/>
  <c r="E249" i="62" s="1"/>
  <c r="B249" i="62" a="1"/>
  <c r="B249" i="62" s="1"/>
  <c r="A249" i="62" a="1"/>
  <c r="A249" i="62" s="1"/>
  <c r="K248" i="62" a="1"/>
  <c r="K248" i="62" s="1"/>
  <c r="L248" i="62" s="1"/>
  <c r="J248" i="62" a="1"/>
  <c r="J248" i="62" s="1"/>
  <c r="F248" i="62" a="1"/>
  <c r="F248" i="62" s="1"/>
  <c r="D248" i="62" a="1"/>
  <c r="D248" i="62" s="1"/>
  <c r="E248" i="62" s="1"/>
  <c r="B248" i="62" a="1"/>
  <c r="B248" i="62" s="1"/>
  <c r="A248" i="62" a="1"/>
  <c r="A248" i="62" s="1"/>
  <c r="K247" i="62" a="1"/>
  <c r="K247" i="62" s="1"/>
  <c r="L247" i="62" s="1"/>
  <c r="J247" i="62" a="1"/>
  <c r="J247" i="62" s="1"/>
  <c r="F247" i="62" a="1"/>
  <c r="F247" i="62" s="1"/>
  <c r="D247" i="62" a="1"/>
  <c r="D247" i="62" s="1"/>
  <c r="E247" i="62" s="1"/>
  <c r="B247" i="62" a="1"/>
  <c r="B247" i="62" s="1"/>
  <c r="A247" i="62" a="1"/>
  <c r="A247" i="62" s="1"/>
  <c r="K246" i="62" a="1"/>
  <c r="K246" i="62" s="1"/>
  <c r="J246" i="62" a="1"/>
  <c r="J246" i="62" s="1"/>
  <c r="F246" i="62" a="1"/>
  <c r="F246" i="62" s="1"/>
  <c r="D246" i="62" a="1"/>
  <c r="D246" i="62" s="1"/>
  <c r="E246" i="62" s="1"/>
  <c r="B246" i="62" a="1"/>
  <c r="B246" i="62" s="1"/>
  <c r="A246" i="62" a="1"/>
  <c r="A246" i="62" s="1"/>
  <c r="K245" i="62" a="1"/>
  <c r="K245" i="62" s="1"/>
  <c r="L245" i="62" s="1"/>
  <c r="J245" i="62" a="1"/>
  <c r="J245" i="62" s="1"/>
  <c r="F245" i="62" a="1"/>
  <c r="F245" i="62" s="1"/>
  <c r="D245" i="62" a="1"/>
  <c r="D245" i="62" s="1"/>
  <c r="E245" i="62" s="1"/>
  <c r="B245" i="62" a="1"/>
  <c r="B245" i="62" s="1"/>
  <c r="A245" i="62" a="1"/>
  <c r="A245" i="62" s="1"/>
  <c r="K244" i="62" a="1"/>
  <c r="K244" i="62" s="1"/>
  <c r="L244" i="62" s="1"/>
  <c r="J244" i="62" a="1"/>
  <c r="J244" i="62" s="1"/>
  <c r="F244" i="62" a="1"/>
  <c r="F244" i="62" s="1"/>
  <c r="D244" i="62" a="1"/>
  <c r="D244" i="62" s="1"/>
  <c r="E244" i="62" s="1"/>
  <c r="B244" i="62" a="1"/>
  <c r="B244" i="62" s="1"/>
  <c r="A244" i="62" a="1"/>
  <c r="A244" i="62" s="1"/>
  <c r="K243" i="62" a="1"/>
  <c r="K243" i="62" s="1"/>
  <c r="L243" i="62" s="1"/>
  <c r="J243" i="62" a="1"/>
  <c r="J243" i="62" s="1"/>
  <c r="F243" i="62" a="1"/>
  <c r="F243" i="62" s="1"/>
  <c r="D243" i="62" a="1"/>
  <c r="D243" i="62" s="1"/>
  <c r="E243" i="62" s="1"/>
  <c r="B243" i="62" a="1"/>
  <c r="B243" i="62" s="1"/>
  <c r="A243" i="62" a="1"/>
  <c r="A243" i="62" s="1"/>
  <c r="K242" i="62" a="1"/>
  <c r="K242" i="62" s="1"/>
  <c r="L242" i="62" s="1"/>
  <c r="J242" i="62" a="1"/>
  <c r="J242" i="62" s="1"/>
  <c r="F242" i="62" a="1"/>
  <c r="F242" i="62" s="1"/>
  <c r="D242" i="62" a="1"/>
  <c r="D242" i="62" s="1"/>
  <c r="E242" i="62" s="1"/>
  <c r="B242" i="62" a="1"/>
  <c r="B242" i="62" s="1"/>
  <c r="A242" i="62" a="1"/>
  <c r="A242" i="62" s="1"/>
  <c r="K241" i="62" a="1"/>
  <c r="K241" i="62" s="1"/>
  <c r="L241" i="62" s="1"/>
  <c r="J241" i="62" a="1"/>
  <c r="J241" i="62" s="1"/>
  <c r="F241" i="62" a="1"/>
  <c r="F241" i="62" s="1"/>
  <c r="D241" i="62" a="1"/>
  <c r="D241" i="62" s="1"/>
  <c r="E241" i="62" s="1"/>
  <c r="B241" i="62" a="1"/>
  <c r="B241" i="62" s="1"/>
  <c r="A241" i="62" a="1"/>
  <c r="A241" i="62" s="1"/>
  <c r="K240" i="62" a="1"/>
  <c r="K240" i="62" s="1"/>
  <c r="L240" i="62" s="1"/>
  <c r="J240" i="62" a="1"/>
  <c r="J240" i="62" s="1"/>
  <c r="F240" i="62" a="1"/>
  <c r="F240" i="62" s="1"/>
  <c r="D240" i="62" a="1"/>
  <c r="D240" i="62" s="1"/>
  <c r="E240" i="62" s="1"/>
  <c r="B240" i="62" a="1"/>
  <c r="B240" i="62" s="1"/>
  <c r="A240" i="62" a="1"/>
  <c r="A240" i="62" s="1"/>
  <c r="K239" i="62" a="1"/>
  <c r="K239" i="62" s="1"/>
  <c r="L239" i="62" s="1"/>
  <c r="J239" i="62" a="1"/>
  <c r="J239" i="62" s="1"/>
  <c r="F239" i="62" a="1"/>
  <c r="F239" i="62" s="1"/>
  <c r="D239" i="62" a="1"/>
  <c r="D239" i="62" s="1"/>
  <c r="E239" i="62" s="1"/>
  <c r="B239" i="62" a="1"/>
  <c r="B239" i="62" s="1"/>
  <c r="A239" i="62" a="1"/>
  <c r="A239" i="62" s="1"/>
  <c r="K238" i="62" a="1"/>
  <c r="K238" i="62" s="1"/>
  <c r="L238" i="62" s="1"/>
  <c r="J238" i="62" a="1"/>
  <c r="J238" i="62" s="1"/>
  <c r="F238" i="62" a="1"/>
  <c r="F238" i="62" s="1"/>
  <c r="D238" i="62" a="1"/>
  <c r="D238" i="62" s="1"/>
  <c r="E238" i="62" s="1"/>
  <c r="B238" i="62" a="1"/>
  <c r="B238" i="62" s="1"/>
  <c r="A238" i="62" a="1"/>
  <c r="A238" i="62" s="1"/>
  <c r="K237" i="62" a="1"/>
  <c r="K237" i="62" s="1"/>
  <c r="L237" i="62" s="1"/>
  <c r="J237" i="62" a="1"/>
  <c r="J237" i="62" s="1"/>
  <c r="F237" i="62" a="1"/>
  <c r="F237" i="62" s="1"/>
  <c r="D237" i="62" a="1"/>
  <c r="D237" i="62" s="1"/>
  <c r="E237" i="62" s="1"/>
  <c r="B237" i="62" a="1"/>
  <c r="B237" i="62" s="1"/>
  <c r="A237" i="62" a="1"/>
  <c r="A237" i="62" s="1"/>
  <c r="K236" i="62" a="1"/>
  <c r="K236" i="62" s="1"/>
  <c r="L236" i="62" s="1"/>
  <c r="J236" i="62" a="1"/>
  <c r="J236" i="62" s="1"/>
  <c r="F236" i="62" a="1"/>
  <c r="F236" i="62" s="1"/>
  <c r="D236" i="62" a="1"/>
  <c r="D236" i="62" s="1"/>
  <c r="E236" i="62" s="1"/>
  <c r="B236" i="62" a="1"/>
  <c r="B236" i="62" s="1"/>
  <c r="A236" i="62" a="1"/>
  <c r="A236" i="62" s="1"/>
  <c r="K235" i="62" a="1"/>
  <c r="K235" i="62" s="1"/>
  <c r="L235" i="62" s="1"/>
  <c r="J235" i="62" a="1"/>
  <c r="J235" i="62" s="1"/>
  <c r="F235" i="62" a="1"/>
  <c r="F235" i="62" s="1"/>
  <c r="D235" i="62" a="1"/>
  <c r="D235" i="62" s="1"/>
  <c r="E235" i="62" s="1"/>
  <c r="B235" i="62" a="1"/>
  <c r="B235" i="62" s="1"/>
  <c r="A235" i="62" a="1"/>
  <c r="A235" i="62" s="1"/>
  <c r="K234" i="62" a="1"/>
  <c r="K234" i="62" s="1"/>
  <c r="L234" i="62" s="1"/>
  <c r="J234" i="62" a="1"/>
  <c r="J234" i="62" s="1"/>
  <c r="F234" i="62" a="1"/>
  <c r="F234" i="62" s="1"/>
  <c r="D234" i="62" a="1"/>
  <c r="D234" i="62" s="1"/>
  <c r="E234" i="62" s="1"/>
  <c r="B234" i="62" a="1"/>
  <c r="B234" i="62" s="1"/>
  <c r="A234" i="62" a="1"/>
  <c r="A234" i="62" s="1"/>
  <c r="K233" i="62" a="1"/>
  <c r="K233" i="62" s="1"/>
  <c r="L233" i="62" s="1"/>
  <c r="J233" i="62" a="1"/>
  <c r="J233" i="62" s="1"/>
  <c r="F233" i="62" a="1"/>
  <c r="F233" i="62" s="1"/>
  <c r="D233" i="62" a="1"/>
  <c r="D233" i="62" s="1"/>
  <c r="E233" i="62" s="1"/>
  <c r="B233" i="62" a="1"/>
  <c r="B233" i="62" s="1"/>
  <c r="A233" i="62" a="1"/>
  <c r="A233" i="62" s="1"/>
  <c r="K232" i="62" a="1"/>
  <c r="K232" i="62" s="1"/>
  <c r="L232" i="62" s="1"/>
  <c r="J232" i="62" a="1"/>
  <c r="J232" i="62" s="1"/>
  <c r="F232" i="62" a="1"/>
  <c r="F232" i="62" s="1"/>
  <c r="D232" i="62" a="1"/>
  <c r="D232" i="62" s="1"/>
  <c r="E232" i="62" s="1"/>
  <c r="B232" i="62" a="1"/>
  <c r="B232" i="62" s="1"/>
  <c r="A232" i="62" a="1"/>
  <c r="A232" i="62" s="1"/>
  <c r="K231" i="62" a="1"/>
  <c r="K231" i="62" s="1"/>
  <c r="L231" i="62" s="1"/>
  <c r="J231" i="62" a="1"/>
  <c r="J231" i="62" s="1"/>
  <c r="F231" i="62" a="1"/>
  <c r="F231" i="62" s="1"/>
  <c r="D231" i="62" a="1"/>
  <c r="D231" i="62" s="1"/>
  <c r="E231" i="62" s="1"/>
  <c r="B231" i="62" a="1"/>
  <c r="B231" i="62" s="1"/>
  <c r="A231" i="62" a="1"/>
  <c r="A231" i="62" s="1"/>
  <c r="K230" i="62" a="1"/>
  <c r="K230" i="62" s="1"/>
  <c r="L230" i="62" s="1"/>
  <c r="J230" i="62" a="1"/>
  <c r="J230" i="62" s="1"/>
  <c r="F230" i="62" a="1"/>
  <c r="F230" i="62" s="1"/>
  <c r="D230" i="62" a="1"/>
  <c r="D230" i="62" s="1"/>
  <c r="E230" i="62" s="1"/>
  <c r="B230" i="62" a="1"/>
  <c r="B230" i="62" s="1"/>
  <c r="A230" i="62" a="1"/>
  <c r="A230" i="62" s="1"/>
  <c r="K229" i="62" a="1"/>
  <c r="K229" i="62" s="1"/>
  <c r="L229" i="62" s="1"/>
  <c r="J229" i="62" a="1"/>
  <c r="J229" i="62" s="1"/>
  <c r="F229" i="62" a="1"/>
  <c r="F229" i="62" s="1"/>
  <c r="D229" i="62" a="1"/>
  <c r="D229" i="62" s="1"/>
  <c r="E229" i="62" s="1"/>
  <c r="B229" i="62" a="1"/>
  <c r="B229" i="62" s="1"/>
  <c r="A229" i="62" a="1"/>
  <c r="A229" i="62" s="1"/>
  <c r="K228" i="62" a="1"/>
  <c r="K228" i="62" s="1"/>
  <c r="L228" i="62" s="1"/>
  <c r="J228" i="62" a="1"/>
  <c r="J228" i="62" s="1"/>
  <c r="F228" i="62" a="1"/>
  <c r="F228" i="62" s="1"/>
  <c r="D228" i="62" a="1"/>
  <c r="D228" i="62" s="1"/>
  <c r="E228" i="62" s="1"/>
  <c r="B228" i="62" a="1"/>
  <c r="B228" i="62" s="1"/>
  <c r="A228" i="62" a="1"/>
  <c r="A228" i="62" s="1"/>
  <c r="K227" i="62" a="1"/>
  <c r="K227" i="62" s="1"/>
  <c r="L227" i="62" s="1"/>
  <c r="J227" i="62" a="1"/>
  <c r="J227" i="62" s="1"/>
  <c r="F227" i="62" a="1"/>
  <c r="F227" i="62" s="1"/>
  <c r="D227" i="62" a="1"/>
  <c r="D227" i="62" s="1"/>
  <c r="E227" i="62" s="1"/>
  <c r="B227" i="62" a="1"/>
  <c r="B227" i="62" s="1"/>
  <c r="A227" i="62" a="1"/>
  <c r="A227" i="62" s="1"/>
  <c r="K226" i="62" a="1"/>
  <c r="K226" i="62" s="1"/>
  <c r="L226" i="62" s="1"/>
  <c r="J226" i="62" a="1"/>
  <c r="J226" i="62" s="1"/>
  <c r="F226" i="62" a="1"/>
  <c r="F226" i="62" s="1"/>
  <c r="D226" i="62" a="1"/>
  <c r="D226" i="62" s="1"/>
  <c r="E226" i="62" s="1"/>
  <c r="B226" i="62" a="1"/>
  <c r="B226" i="62" s="1"/>
  <c r="A226" i="62" a="1"/>
  <c r="A226" i="62" s="1"/>
  <c r="K225" i="62" a="1"/>
  <c r="K225" i="62" s="1"/>
  <c r="L225" i="62" s="1"/>
  <c r="J225" i="62" a="1"/>
  <c r="J225" i="62" s="1"/>
  <c r="F225" i="62" a="1"/>
  <c r="F225" i="62" s="1"/>
  <c r="D225" i="62" a="1"/>
  <c r="D225" i="62" s="1"/>
  <c r="E225" i="62" s="1"/>
  <c r="B225" i="62" a="1"/>
  <c r="B225" i="62" s="1"/>
  <c r="A225" i="62" a="1"/>
  <c r="A225" i="62" s="1"/>
  <c r="K224" i="62" a="1"/>
  <c r="K224" i="62" s="1"/>
  <c r="L224" i="62" s="1"/>
  <c r="J224" i="62" a="1"/>
  <c r="J224" i="62" s="1"/>
  <c r="F224" i="62" a="1"/>
  <c r="F224" i="62" s="1"/>
  <c r="D224" i="62" a="1"/>
  <c r="D224" i="62" s="1"/>
  <c r="E224" i="62" s="1"/>
  <c r="B224" i="62" a="1"/>
  <c r="B224" i="62" s="1"/>
  <c r="A224" i="62" a="1"/>
  <c r="A224" i="62" s="1"/>
  <c r="K223" i="62" a="1"/>
  <c r="K223" i="62" s="1"/>
  <c r="L223" i="62" s="1"/>
  <c r="J223" i="62" a="1"/>
  <c r="J223" i="62" s="1"/>
  <c r="F223" i="62" a="1"/>
  <c r="F223" i="62" s="1"/>
  <c r="D223" i="62" a="1"/>
  <c r="D223" i="62" s="1"/>
  <c r="E223" i="62" s="1"/>
  <c r="B223" i="62" a="1"/>
  <c r="B223" i="62" s="1"/>
  <c r="A223" i="62" a="1"/>
  <c r="A223" i="62" s="1"/>
  <c r="K222" i="62" a="1"/>
  <c r="K222" i="62" s="1"/>
  <c r="L222" i="62" s="1"/>
  <c r="J222" i="62" a="1"/>
  <c r="J222" i="62" s="1"/>
  <c r="F222" i="62" a="1"/>
  <c r="F222" i="62" s="1"/>
  <c r="D222" i="62" a="1"/>
  <c r="D222" i="62" s="1"/>
  <c r="E222" i="62" s="1"/>
  <c r="B222" i="62" a="1"/>
  <c r="B222" i="62" s="1"/>
  <c r="A222" i="62" a="1"/>
  <c r="A222" i="62" s="1"/>
  <c r="K221" i="62" a="1"/>
  <c r="K221" i="62" s="1"/>
  <c r="L221" i="62" s="1"/>
  <c r="J221" i="62" a="1"/>
  <c r="J221" i="62" s="1"/>
  <c r="F221" i="62" a="1"/>
  <c r="F221" i="62" s="1"/>
  <c r="D221" i="62" a="1"/>
  <c r="D221" i="62" s="1"/>
  <c r="E221" i="62" s="1"/>
  <c r="B221" i="62" a="1"/>
  <c r="B221" i="62" s="1"/>
  <c r="A221" i="62" a="1"/>
  <c r="A221" i="62" s="1"/>
  <c r="K220" i="62" a="1"/>
  <c r="K220" i="62" s="1"/>
  <c r="L220" i="62" s="1"/>
  <c r="J220" i="62" a="1"/>
  <c r="J220" i="62" s="1"/>
  <c r="F220" i="62" a="1"/>
  <c r="F220" i="62" s="1"/>
  <c r="D220" i="62" a="1"/>
  <c r="D220" i="62" s="1"/>
  <c r="E220" i="62" s="1"/>
  <c r="B220" i="62" a="1"/>
  <c r="B220" i="62" s="1"/>
  <c r="A220" i="62" a="1"/>
  <c r="A220" i="62" s="1"/>
  <c r="K219" i="62" a="1"/>
  <c r="K219" i="62" s="1"/>
  <c r="L219" i="62" s="1"/>
  <c r="J219" i="62" a="1"/>
  <c r="J219" i="62" s="1"/>
  <c r="F219" i="62" a="1"/>
  <c r="F219" i="62" s="1"/>
  <c r="D219" i="62" a="1"/>
  <c r="D219" i="62" s="1"/>
  <c r="E219" i="62" s="1"/>
  <c r="B219" i="62" a="1"/>
  <c r="B219" i="62" s="1"/>
  <c r="A219" i="62" a="1"/>
  <c r="A219" i="62" s="1"/>
  <c r="K218" i="62" a="1"/>
  <c r="K218" i="62" s="1"/>
  <c r="L218" i="62" s="1"/>
  <c r="J218" i="62" a="1"/>
  <c r="J218" i="62" s="1"/>
  <c r="F218" i="62" a="1"/>
  <c r="F218" i="62" s="1"/>
  <c r="D218" i="62" a="1"/>
  <c r="D218" i="62" s="1"/>
  <c r="E218" i="62" s="1"/>
  <c r="B218" i="62" a="1"/>
  <c r="B218" i="62" s="1"/>
  <c r="A218" i="62" a="1"/>
  <c r="A218" i="62" s="1"/>
  <c r="K217" i="62" a="1"/>
  <c r="K217" i="62" s="1"/>
  <c r="L217" i="62" s="1"/>
  <c r="J217" i="62" a="1"/>
  <c r="J217" i="62" s="1"/>
  <c r="F217" i="62" a="1"/>
  <c r="F217" i="62" s="1"/>
  <c r="D217" i="62" a="1"/>
  <c r="D217" i="62" s="1"/>
  <c r="E217" i="62" s="1"/>
  <c r="B217" i="62" a="1"/>
  <c r="B217" i="62" s="1"/>
  <c r="A217" i="62" a="1"/>
  <c r="A217" i="62" s="1"/>
  <c r="K216" i="62" a="1"/>
  <c r="K216" i="62" s="1"/>
  <c r="L216" i="62" s="1"/>
  <c r="J216" i="62" a="1"/>
  <c r="J216" i="62" s="1"/>
  <c r="F216" i="62" a="1"/>
  <c r="F216" i="62" s="1"/>
  <c r="D216" i="62" a="1"/>
  <c r="D216" i="62" s="1"/>
  <c r="E216" i="62" s="1"/>
  <c r="B216" i="62" a="1"/>
  <c r="B216" i="62" s="1"/>
  <c r="A216" i="62" a="1"/>
  <c r="A216" i="62" s="1"/>
  <c r="K215" i="62" a="1"/>
  <c r="K215" i="62" s="1"/>
  <c r="L215" i="62" s="1"/>
  <c r="J215" i="62" a="1"/>
  <c r="J215" i="62" s="1"/>
  <c r="F215" i="62" a="1"/>
  <c r="F215" i="62" s="1"/>
  <c r="D215" i="62" a="1"/>
  <c r="D215" i="62" s="1"/>
  <c r="E215" i="62" s="1"/>
  <c r="B215" i="62" a="1"/>
  <c r="B215" i="62" s="1"/>
  <c r="A215" i="62" a="1"/>
  <c r="A215" i="62" s="1"/>
  <c r="K214" i="62" a="1"/>
  <c r="K214" i="62" s="1"/>
  <c r="J214" i="62" a="1"/>
  <c r="J214" i="62" s="1"/>
  <c r="F214" i="62" a="1"/>
  <c r="F214" i="62" s="1"/>
  <c r="D214" i="62" a="1"/>
  <c r="D214" i="62" s="1"/>
  <c r="E214" i="62" s="1"/>
  <c r="B214" i="62" a="1"/>
  <c r="B214" i="62" s="1"/>
  <c r="A214" i="62" a="1"/>
  <c r="A214" i="62" s="1"/>
  <c r="K213" i="62" a="1"/>
  <c r="K213" i="62" s="1"/>
  <c r="L213" i="62" s="1"/>
  <c r="J213" i="62" a="1"/>
  <c r="J213" i="62" s="1"/>
  <c r="F213" i="62" a="1"/>
  <c r="F213" i="62" s="1"/>
  <c r="D213" i="62" a="1"/>
  <c r="D213" i="62" s="1"/>
  <c r="E213" i="62" s="1"/>
  <c r="B213" i="62" a="1"/>
  <c r="B213" i="62" s="1"/>
  <c r="A213" i="62" a="1"/>
  <c r="A213" i="62" s="1"/>
  <c r="K212" i="62" a="1"/>
  <c r="K212" i="62" s="1"/>
  <c r="L212" i="62" s="1"/>
  <c r="J212" i="62" a="1"/>
  <c r="J212" i="62" s="1"/>
  <c r="F212" i="62" a="1"/>
  <c r="F212" i="62" s="1"/>
  <c r="D212" i="62" a="1"/>
  <c r="D212" i="62" s="1"/>
  <c r="E212" i="62" s="1"/>
  <c r="B212" i="62" a="1"/>
  <c r="B212" i="62" s="1"/>
  <c r="A212" i="62" a="1"/>
  <c r="A212" i="62" s="1"/>
  <c r="K211" i="62" a="1"/>
  <c r="K211" i="62" s="1"/>
  <c r="L211" i="62" s="1"/>
  <c r="J211" i="62" a="1"/>
  <c r="J211" i="62" s="1"/>
  <c r="F211" i="62" a="1"/>
  <c r="F211" i="62" s="1"/>
  <c r="D211" i="62" a="1"/>
  <c r="D211" i="62" s="1"/>
  <c r="E211" i="62" s="1"/>
  <c r="B211" i="62" a="1"/>
  <c r="B211" i="62" s="1"/>
  <c r="A211" i="62" a="1"/>
  <c r="A211" i="62" s="1"/>
  <c r="K210" i="62" a="1"/>
  <c r="K210" i="62" s="1"/>
  <c r="L210" i="62" s="1"/>
  <c r="J210" i="62" a="1"/>
  <c r="J210" i="62" s="1"/>
  <c r="F210" i="62" a="1"/>
  <c r="F210" i="62" s="1"/>
  <c r="D210" i="62" a="1"/>
  <c r="D210" i="62" s="1"/>
  <c r="E210" i="62" s="1"/>
  <c r="B210" i="62" a="1"/>
  <c r="B210" i="62" s="1"/>
  <c r="A210" i="62" a="1"/>
  <c r="A210" i="62" s="1"/>
  <c r="K209" i="62" a="1"/>
  <c r="K209" i="62" s="1"/>
  <c r="L209" i="62" s="1"/>
  <c r="J209" i="62" a="1"/>
  <c r="J209" i="62" s="1"/>
  <c r="F209" i="62" a="1"/>
  <c r="F209" i="62" s="1"/>
  <c r="D209" i="62" a="1"/>
  <c r="D209" i="62" s="1"/>
  <c r="E209" i="62" s="1"/>
  <c r="B209" i="62" a="1"/>
  <c r="B209" i="62" s="1"/>
  <c r="A209" i="62" a="1"/>
  <c r="A209" i="62" s="1"/>
  <c r="K208" i="62" a="1"/>
  <c r="K208" i="62" s="1"/>
  <c r="L208" i="62" s="1"/>
  <c r="J208" i="62" a="1"/>
  <c r="J208" i="62" s="1"/>
  <c r="F208" i="62" a="1"/>
  <c r="F208" i="62" s="1"/>
  <c r="D208" i="62" a="1"/>
  <c r="D208" i="62" s="1"/>
  <c r="E208" i="62" s="1"/>
  <c r="B208" i="62" a="1"/>
  <c r="B208" i="62" s="1"/>
  <c r="A208" i="62" a="1"/>
  <c r="A208" i="62" s="1"/>
  <c r="K207" i="62" a="1"/>
  <c r="K207" i="62" s="1"/>
  <c r="L207" i="62" s="1"/>
  <c r="J207" i="62" a="1"/>
  <c r="J207" i="62" s="1"/>
  <c r="F207" i="62" a="1"/>
  <c r="F207" i="62" s="1"/>
  <c r="D207" i="62" a="1"/>
  <c r="D207" i="62" s="1"/>
  <c r="E207" i="62" s="1"/>
  <c r="B207" i="62" a="1"/>
  <c r="B207" i="62" s="1"/>
  <c r="A207" i="62" a="1"/>
  <c r="A207" i="62" s="1"/>
  <c r="K206" i="62" a="1"/>
  <c r="K206" i="62" s="1"/>
  <c r="L206" i="62" s="1"/>
  <c r="J206" i="62" a="1"/>
  <c r="J206" i="62" s="1"/>
  <c r="F206" i="62" a="1"/>
  <c r="F206" i="62" s="1"/>
  <c r="D206" i="62" a="1"/>
  <c r="D206" i="62" s="1"/>
  <c r="E206" i="62" s="1"/>
  <c r="B206" i="62" a="1"/>
  <c r="B206" i="62" s="1"/>
  <c r="A206" i="62" a="1"/>
  <c r="A206" i="62" s="1"/>
  <c r="K205" i="62" a="1"/>
  <c r="K205" i="62" s="1"/>
  <c r="L205" i="62" s="1"/>
  <c r="J205" i="62" a="1"/>
  <c r="J205" i="62" s="1"/>
  <c r="F205" i="62" a="1"/>
  <c r="F205" i="62" s="1"/>
  <c r="D205" i="62" a="1"/>
  <c r="D205" i="62" s="1"/>
  <c r="E205" i="62" s="1"/>
  <c r="B205" i="62" a="1"/>
  <c r="B205" i="62" s="1"/>
  <c r="A205" i="62" a="1"/>
  <c r="A205" i="62" s="1"/>
  <c r="K204" i="62" a="1"/>
  <c r="K204" i="62" s="1"/>
  <c r="L204" i="62" s="1"/>
  <c r="J204" i="62" a="1"/>
  <c r="J204" i="62" s="1"/>
  <c r="F204" i="62" a="1"/>
  <c r="F204" i="62" s="1"/>
  <c r="D204" i="62" a="1"/>
  <c r="D204" i="62" s="1"/>
  <c r="E204" i="62" s="1"/>
  <c r="B204" i="62" a="1"/>
  <c r="B204" i="62" s="1"/>
  <c r="A204" i="62" a="1"/>
  <c r="A204" i="62" s="1"/>
  <c r="K203" i="62" a="1"/>
  <c r="K203" i="62" s="1"/>
  <c r="L203" i="62" s="1"/>
  <c r="J203" i="62" a="1"/>
  <c r="J203" i="62" s="1"/>
  <c r="F203" i="62" a="1"/>
  <c r="F203" i="62" s="1"/>
  <c r="D203" i="62" a="1"/>
  <c r="D203" i="62" s="1"/>
  <c r="E203" i="62" s="1"/>
  <c r="B203" i="62" a="1"/>
  <c r="B203" i="62" s="1"/>
  <c r="A203" i="62" a="1"/>
  <c r="A203" i="62" s="1"/>
  <c r="K202" i="62" a="1"/>
  <c r="K202" i="62" s="1"/>
  <c r="L202" i="62" s="1"/>
  <c r="J202" i="62" a="1"/>
  <c r="J202" i="62" s="1"/>
  <c r="F202" i="62" a="1"/>
  <c r="F202" i="62" s="1"/>
  <c r="D202" i="62" a="1"/>
  <c r="D202" i="62" s="1"/>
  <c r="E202" i="62" s="1"/>
  <c r="B202" i="62" a="1"/>
  <c r="B202" i="62" s="1"/>
  <c r="A202" i="62" a="1"/>
  <c r="A202" i="62" s="1"/>
  <c r="K201" i="62" a="1"/>
  <c r="K201" i="62" s="1"/>
  <c r="L201" i="62" s="1"/>
  <c r="J201" i="62" a="1"/>
  <c r="J201" i="62" s="1"/>
  <c r="F201" i="62" a="1"/>
  <c r="F201" i="62" s="1"/>
  <c r="D201" i="62" a="1"/>
  <c r="D201" i="62" s="1"/>
  <c r="E201" i="62" s="1"/>
  <c r="B201" i="62" a="1"/>
  <c r="B201" i="62" s="1"/>
  <c r="A201" i="62" a="1"/>
  <c r="A201" i="62" s="1"/>
  <c r="K200" i="62" a="1"/>
  <c r="K200" i="62" s="1"/>
  <c r="L200" i="62" s="1"/>
  <c r="J200" i="62" a="1"/>
  <c r="J200" i="62" s="1"/>
  <c r="F200" i="62" a="1"/>
  <c r="F200" i="62" s="1"/>
  <c r="D200" i="62" a="1"/>
  <c r="D200" i="62" s="1"/>
  <c r="E200" i="62" s="1"/>
  <c r="B200" i="62" a="1"/>
  <c r="B200" i="62" s="1"/>
  <c r="A200" i="62" a="1"/>
  <c r="A200" i="62" s="1"/>
  <c r="K199" i="62" a="1"/>
  <c r="K199" i="62" s="1"/>
  <c r="L199" i="62" s="1"/>
  <c r="J199" i="62" a="1"/>
  <c r="J199" i="62" s="1"/>
  <c r="F199" i="62" a="1"/>
  <c r="F199" i="62" s="1"/>
  <c r="D199" i="62" a="1"/>
  <c r="D199" i="62" s="1"/>
  <c r="E199" i="62" s="1"/>
  <c r="B199" i="62" a="1"/>
  <c r="B199" i="62" s="1"/>
  <c r="A199" i="62" a="1"/>
  <c r="A199" i="62" s="1"/>
  <c r="K198" i="62" a="1"/>
  <c r="K198" i="62" s="1"/>
  <c r="L198" i="62" s="1"/>
  <c r="J198" i="62" a="1"/>
  <c r="J198" i="62" s="1"/>
  <c r="F198" i="62" a="1"/>
  <c r="F198" i="62" s="1"/>
  <c r="D198" i="62" a="1"/>
  <c r="D198" i="62" s="1"/>
  <c r="E198" i="62" s="1"/>
  <c r="B198" i="62" a="1"/>
  <c r="B198" i="62" s="1"/>
  <c r="A198" i="62" a="1"/>
  <c r="A198" i="62" s="1"/>
  <c r="K197" i="62" a="1"/>
  <c r="K197" i="62" s="1"/>
  <c r="L197" i="62" s="1"/>
  <c r="J197" i="62" a="1"/>
  <c r="J197" i="62" s="1"/>
  <c r="F197" i="62" a="1"/>
  <c r="F197" i="62" s="1"/>
  <c r="D197" i="62" a="1"/>
  <c r="D197" i="62" s="1"/>
  <c r="E197" i="62" s="1"/>
  <c r="B197" i="62" a="1"/>
  <c r="B197" i="62" s="1"/>
  <c r="A197" i="62" a="1"/>
  <c r="A197" i="62" s="1"/>
  <c r="K196" i="62" a="1"/>
  <c r="K196" i="62" s="1"/>
  <c r="L196" i="62" s="1"/>
  <c r="J196" i="62" a="1"/>
  <c r="J196" i="62" s="1"/>
  <c r="F196" i="62" a="1"/>
  <c r="F196" i="62" s="1"/>
  <c r="D196" i="62" a="1"/>
  <c r="D196" i="62" s="1"/>
  <c r="E196" i="62" s="1"/>
  <c r="B196" i="62" a="1"/>
  <c r="B196" i="62" s="1"/>
  <c r="A196" i="62" a="1"/>
  <c r="A196" i="62" s="1"/>
  <c r="K195" i="62" a="1"/>
  <c r="K195" i="62" s="1"/>
  <c r="L195" i="62" s="1"/>
  <c r="J195" i="62" a="1"/>
  <c r="J195" i="62" s="1"/>
  <c r="F195" i="62" a="1"/>
  <c r="F195" i="62" s="1"/>
  <c r="D195" i="62" a="1"/>
  <c r="D195" i="62" s="1"/>
  <c r="E195" i="62" s="1"/>
  <c r="B195" i="62" a="1"/>
  <c r="B195" i="62" s="1"/>
  <c r="A195" i="62" a="1"/>
  <c r="A195" i="62" s="1"/>
  <c r="K194" i="62" a="1"/>
  <c r="K194" i="62" s="1"/>
  <c r="L194" i="62" s="1"/>
  <c r="J194" i="62" a="1"/>
  <c r="J194" i="62" s="1"/>
  <c r="F194" i="62" a="1"/>
  <c r="F194" i="62" s="1"/>
  <c r="D194" i="62" a="1"/>
  <c r="D194" i="62" s="1"/>
  <c r="E194" i="62" s="1"/>
  <c r="B194" i="62" a="1"/>
  <c r="B194" i="62" s="1"/>
  <c r="A194" i="62" a="1"/>
  <c r="A194" i="62" s="1"/>
  <c r="K193" i="62" a="1"/>
  <c r="K193" i="62" s="1"/>
  <c r="L193" i="62" s="1"/>
  <c r="J193" i="62" a="1"/>
  <c r="J193" i="62" s="1"/>
  <c r="F193" i="62" a="1"/>
  <c r="F193" i="62" s="1"/>
  <c r="D193" i="62" a="1"/>
  <c r="D193" i="62" s="1"/>
  <c r="E193" i="62" s="1"/>
  <c r="B193" i="62" a="1"/>
  <c r="B193" i="62" s="1"/>
  <c r="A193" i="62" a="1"/>
  <c r="A193" i="62" s="1"/>
  <c r="K192" i="62" a="1"/>
  <c r="K192" i="62" s="1"/>
  <c r="L192" i="62" s="1"/>
  <c r="J192" i="62" a="1"/>
  <c r="J192" i="62" s="1"/>
  <c r="F192" i="62" a="1"/>
  <c r="F192" i="62" s="1"/>
  <c r="D192" i="62" a="1"/>
  <c r="D192" i="62" s="1"/>
  <c r="E192" i="62" s="1"/>
  <c r="B192" i="62" a="1"/>
  <c r="B192" i="62" s="1"/>
  <c r="A192" i="62" a="1"/>
  <c r="A192" i="62" s="1"/>
  <c r="K191" i="62" a="1"/>
  <c r="K191" i="62" s="1"/>
  <c r="L191" i="62" s="1"/>
  <c r="J191" i="62" a="1"/>
  <c r="J191" i="62" s="1"/>
  <c r="F191" i="62" a="1"/>
  <c r="F191" i="62" s="1"/>
  <c r="D191" i="62" a="1"/>
  <c r="D191" i="62" s="1"/>
  <c r="E191" i="62" s="1"/>
  <c r="B191" i="62" a="1"/>
  <c r="B191" i="62" s="1"/>
  <c r="A191" i="62" a="1"/>
  <c r="A191" i="62" s="1"/>
  <c r="K190" i="62" a="1"/>
  <c r="K190" i="62" s="1"/>
  <c r="L190" i="62" s="1"/>
  <c r="J190" i="62" a="1"/>
  <c r="J190" i="62" s="1"/>
  <c r="F190" i="62" a="1"/>
  <c r="F190" i="62" s="1"/>
  <c r="D190" i="62" a="1"/>
  <c r="D190" i="62" s="1"/>
  <c r="E190" i="62" s="1"/>
  <c r="B190" i="62" a="1"/>
  <c r="B190" i="62" s="1"/>
  <c r="A190" i="62" a="1"/>
  <c r="A190" i="62" s="1"/>
  <c r="K189" i="62" a="1"/>
  <c r="K189" i="62" s="1"/>
  <c r="L189" i="62" s="1"/>
  <c r="J189" i="62" a="1"/>
  <c r="J189" i="62" s="1"/>
  <c r="F189" i="62" a="1"/>
  <c r="F189" i="62" s="1"/>
  <c r="D189" i="62" a="1"/>
  <c r="D189" i="62" s="1"/>
  <c r="E189" i="62" s="1"/>
  <c r="B189" i="62" a="1"/>
  <c r="B189" i="62" s="1"/>
  <c r="A189" i="62" a="1"/>
  <c r="A189" i="62" s="1"/>
  <c r="K188" i="62" a="1"/>
  <c r="K188" i="62" s="1"/>
  <c r="L188" i="62" s="1"/>
  <c r="J188" i="62" a="1"/>
  <c r="J188" i="62" s="1"/>
  <c r="F188" i="62" a="1"/>
  <c r="F188" i="62" s="1"/>
  <c r="D188" i="62" a="1"/>
  <c r="D188" i="62" s="1"/>
  <c r="E188" i="62" s="1"/>
  <c r="B188" i="62" a="1"/>
  <c r="B188" i="62" s="1"/>
  <c r="A188" i="62" a="1"/>
  <c r="A188" i="62" s="1"/>
  <c r="K187" i="62" a="1"/>
  <c r="K187" i="62" s="1"/>
  <c r="L187" i="62" s="1"/>
  <c r="J187" i="62" a="1"/>
  <c r="J187" i="62" s="1"/>
  <c r="F187" i="62" a="1"/>
  <c r="F187" i="62" s="1"/>
  <c r="D187" i="62" a="1"/>
  <c r="D187" i="62" s="1"/>
  <c r="E187" i="62" s="1"/>
  <c r="B187" i="62" a="1"/>
  <c r="B187" i="62" s="1"/>
  <c r="A187" i="62" a="1"/>
  <c r="A187" i="62" s="1"/>
  <c r="K186" i="62" a="1"/>
  <c r="K186" i="62" s="1"/>
  <c r="L186" i="62" s="1"/>
  <c r="J186" i="62" a="1"/>
  <c r="J186" i="62" s="1"/>
  <c r="F186" i="62" a="1"/>
  <c r="F186" i="62" s="1"/>
  <c r="D186" i="62" a="1"/>
  <c r="D186" i="62" s="1"/>
  <c r="E186" i="62" s="1"/>
  <c r="B186" i="62" a="1"/>
  <c r="B186" i="62" s="1"/>
  <c r="A186" i="62" a="1"/>
  <c r="A186" i="62" s="1"/>
  <c r="K185" i="62" a="1"/>
  <c r="K185" i="62" s="1"/>
  <c r="L185" i="62" s="1"/>
  <c r="J185" i="62" a="1"/>
  <c r="J185" i="62" s="1"/>
  <c r="F185" i="62" a="1"/>
  <c r="F185" i="62" s="1"/>
  <c r="D185" i="62" a="1"/>
  <c r="D185" i="62" s="1"/>
  <c r="E185" i="62" s="1"/>
  <c r="B185" i="62" a="1"/>
  <c r="B185" i="62" s="1"/>
  <c r="A185" i="62" a="1"/>
  <c r="A185" i="62" s="1"/>
  <c r="K184" i="62" a="1"/>
  <c r="K184" i="62" s="1"/>
  <c r="L184" i="62" s="1"/>
  <c r="J184" i="62" a="1"/>
  <c r="J184" i="62" s="1"/>
  <c r="F184" i="62" a="1"/>
  <c r="F184" i="62" s="1"/>
  <c r="D184" i="62" a="1"/>
  <c r="D184" i="62" s="1"/>
  <c r="E184" i="62" s="1"/>
  <c r="B184" i="62" a="1"/>
  <c r="B184" i="62" s="1"/>
  <c r="A184" i="62" a="1"/>
  <c r="A184" i="62" s="1"/>
  <c r="K183" i="62" a="1"/>
  <c r="K183" i="62" s="1"/>
  <c r="L183" i="62" s="1"/>
  <c r="J183" i="62" a="1"/>
  <c r="J183" i="62" s="1"/>
  <c r="F183" i="62" a="1"/>
  <c r="F183" i="62" s="1"/>
  <c r="D183" i="62" a="1"/>
  <c r="D183" i="62" s="1"/>
  <c r="E183" i="62" s="1"/>
  <c r="B183" i="62" a="1"/>
  <c r="B183" i="62" s="1"/>
  <c r="A183" i="62" a="1"/>
  <c r="A183" i="62" s="1"/>
  <c r="K182" i="62" a="1"/>
  <c r="K182" i="62" s="1"/>
  <c r="L182" i="62" s="1"/>
  <c r="J182" i="62" a="1"/>
  <c r="J182" i="62" s="1"/>
  <c r="F182" i="62" a="1"/>
  <c r="F182" i="62" s="1"/>
  <c r="D182" i="62" a="1"/>
  <c r="D182" i="62" s="1"/>
  <c r="E182" i="62" s="1"/>
  <c r="B182" i="62" a="1"/>
  <c r="B182" i="62" s="1"/>
  <c r="A182" i="62" a="1"/>
  <c r="A182" i="62" s="1"/>
  <c r="K181" i="62" a="1"/>
  <c r="K181" i="62" s="1"/>
  <c r="L181" i="62" s="1"/>
  <c r="J181" i="62" a="1"/>
  <c r="J181" i="62" s="1"/>
  <c r="F181" i="62" a="1"/>
  <c r="F181" i="62" s="1"/>
  <c r="D181" i="62" a="1"/>
  <c r="D181" i="62" s="1"/>
  <c r="E181" i="62" s="1"/>
  <c r="B181" i="62" a="1"/>
  <c r="B181" i="62" s="1"/>
  <c r="A181" i="62" a="1"/>
  <c r="A181" i="62" s="1"/>
  <c r="K180" i="62" a="1"/>
  <c r="K180" i="62" s="1"/>
  <c r="L180" i="62" s="1"/>
  <c r="J180" i="62" a="1"/>
  <c r="J180" i="62" s="1"/>
  <c r="F180" i="62" a="1"/>
  <c r="F180" i="62" s="1"/>
  <c r="D180" i="62" a="1"/>
  <c r="D180" i="62" s="1"/>
  <c r="E180" i="62" s="1"/>
  <c r="B180" i="62" a="1"/>
  <c r="B180" i="62" s="1"/>
  <c r="A180" i="62" a="1"/>
  <c r="A180" i="62" s="1"/>
  <c r="K179" i="62" a="1"/>
  <c r="K179" i="62" s="1"/>
  <c r="L179" i="62" s="1"/>
  <c r="J179" i="62" a="1"/>
  <c r="J179" i="62" s="1"/>
  <c r="F179" i="62" a="1"/>
  <c r="F179" i="62" s="1"/>
  <c r="D179" i="62" a="1"/>
  <c r="D179" i="62" s="1"/>
  <c r="E179" i="62" s="1"/>
  <c r="B179" i="62" a="1"/>
  <c r="B179" i="62" s="1"/>
  <c r="A179" i="62" a="1"/>
  <c r="A179" i="62" s="1"/>
  <c r="K178" i="62" a="1"/>
  <c r="K178" i="62" s="1"/>
  <c r="L178" i="62" s="1"/>
  <c r="J178" i="62" a="1"/>
  <c r="J178" i="62" s="1"/>
  <c r="F178" i="62" a="1"/>
  <c r="F178" i="62" s="1"/>
  <c r="D178" i="62" a="1"/>
  <c r="D178" i="62" s="1"/>
  <c r="E178" i="62" s="1"/>
  <c r="B178" i="62" a="1"/>
  <c r="B178" i="62" s="1"/>
  <c r="A178" i="62" a="1"/>
  <c r="A178" i="62" s="1"/>
  <c r="K177" i="62" a="1"/>
  <c r="K177" i="62" s="1"/>
  <c r="L177" i="62" s="1"/>
  <c r="J177" i="62" a="1"/>
  <c r="J177" i="62" s="1"/>
  <c r="F177" i="62" a="1"/>
  <c r="F177" i="62" s="1"/>
  <c r="D177" i="62" a="1"/>
  <c r="D177" i="62" s="1"/>
  <c r="E177" i="62" s="1"/>
  <c r="B177" i="62" a="1"/>
  <c r="B177" i="62" s="1"/>
  <c r="A177" i="62" a="1"/>
  <c r="A177" i="62" s="1"/>
  <c r="K176" i="62" a="1"/>
  <c r="K176" i="62" s="1"/>
  <c r="L176" i="62" s="1"/>
  <c r="J176" i="62" a="1"/>
  <c r="J176" i="62" s="1"/>
  <c r="F176" i="62" a="1"/>
  <c r="F176" i="62" s="1"/>
  <c r="D176" i="62" a="1"/>
  <c r="D176" i="62" s="1"/>
  <c r="E176" i="62" s="1"/>
  <c r="B176" i="62" a="1"/>
  <c r="B176" i="62" s="1"/>
  <c r="A176" i="62" a="1"/>
  <c r="A176" i="62" s="1"/>
  <c r="K175" i="62" a="1"/>
  <c r="K175" i="62" s="1"/>
  <c r="L175" i="62" s="1"/>
  <c r="J175" i="62" a="1"/>
  <c r="J175" i="62" s="1"/>
  <c r="F175" i="62" a="1"/>
  <c r="F175" i="62" s="1"/>
  <c r="D175" i="62" a="1"/>
  <c r="D175" i="62" s="1"/>
  <c r="E175" i="62" s="1"/>
  <c r="B175" i="62" a="1"/>
  <c r="B175" i="62" s="1"/>
  <c r="A175" i="62" a="1"/>
  <c r="A175" i="62" s="1"/>
  <c r="K174" i="62" a="1"/>
  <c r="K174" i="62" s="1"/>
  <c r="L174" i="62" s="1"/>
  <c r="J174" i="62" a="1"/>
  <c r="J174" i="62" s="1"/>
  <c r="F174" i="62" a="1"/>
  <c r="F174" i="62" s="1"/>
  <c r="D174" i="62" a="1"/>
  <c r="D174" i="62" s="1"/>
  <c r="E174" i="62" s="1"/>
  <c r="B174" i="62" a="1"/>
  <c r="B174" i="62" s="1"/>
  <c r="A174" i="62" a="1"/>
  <c r="A174" i="62" s="1"/>
  <c r="K173" i="62" a="1"/>
  <c r="K173" i="62" s="1"/>
  <c r="L173" i="62" s="1"/>
  <c r="J173" i="62" a="1"/>
  <c r="J173" i="62" s="1"/>
  <c r="F173" i="62" a="1"/>
  <c r="F173" i="62" s="1"/>
  <c r="D173" i="62" a="1"/>
  <c r="D173" i="62" s="1"/>
  <c r="E173" i="62" s="1"/>
  <c r="B173" i="62" a="1"/>
  <c r="B173" i="62" s="1"/>
  <c r="A173" i="62" a="1"/>
  <c r="A173" i="62" s="1"/>
  <c r="K172" i="62" a="1"/>
  <c r="K172" i="62" s="1"/>
  <c r="L172" i="62" s="1"/>
  <c r="J172" i="62" a="1"/>
  <c r="J172" i="62" s="1"/>
  <c r="F172" i="62" a="1"/>
  <c r="F172" i="62" s="1"/>
  <c r="D172" i="62" a="1"/>
  <c r="D172" i="62" s="1"/>
  <c r="E172" i="62" s="1"/>
  <c r="B172" i="62" a="1"/>
  <c r="B172" i="62" s="1"/>
  <c r="A172" i="62" a="1"/>
  <c r="A172" i="62" s="1"/>
  <c r="K171" i="62" a="1"/>
  <c r="K171" i="62" s="1"/>
  <c r="L171" i="62" s="1"/>
  <c r="J171" i="62" a="1"/>
  <c r="J171" i="62" s="1"/>
  <c r="F171" i="62" a="1"/>
  <c r="F171" i="62" s="1"/>
  <c r="D171" i="62" a="1"/>
  <c r="D171" i="62" s="1"/>
  <c r="E171" i="62" s="1"/>
  <c r="B171" i="62" a="1"/>
  <c r="B171" i="62" s="1"/>
  <c r="A171" i="62" a="1"/>
  <c r="A171" i="62" s="1"/>
  <c r="K170" i="62" a="1"/>
  <c r="K170" i="62" s="1"/>
  <c r="L170" i="62" s="1"/>
  <c r="J170" i="62" a="1"/>
  <c r="J170" i="62" s="1"/>
  <c r="F170" i="62" a="1"/>
  <c r="F170" i="62" s="1"/>
  <c r="D170" i="62" a="1"/>
  <c r="D170" i="62" s="1"/>
  <c r="E170" i="62" s="1"/>
  <c r="B170" i="62" a="1"/>
  <c r="B170" i="62" s="1"/>
  <c r="A170" i="62" a="1"/>
  <c r="A170" i="62" s="1"/>
  <c r="K169" i="62" a="1"/>
  <c r="K169" i="62" s="1"/>
  <c r="L169" i="62" s="1"/>
  <c r="J169" i="62" a="1"/>
  <c r="J169" i="62" s="1"/>
  <c r="F169" i="62" a="1"/>
  <c r="F169" i="62" s="1"/>
  <c r="D169" i="62" a="1"/>
  <c r="D169" i="62" s="1"/>
  <c r="E169" i="62" s="1"/>
  <c r="B169" i="62" a="1"/>
  <c r="B169" i="62" s="1"/>
  <c r="A169" i="62" a="1"/>
  <c r="A169" i="62" s="1"/>
  <c r="K168" i="62" a="1"/>
  <c r="K168" i="62" s="1"/>
  <c r="L168" i="62" s="1"/>
  <c r="J168" i="62" a="1"/>
  <c r="J168" i="62" s="1"/>
  <c r="F168" i="62" a="1"/>
  <c r="F168" i="62" s="1"/>
  <c r="D168" i="62" a="1"/>
  <c r="D168" i="62" s="1"/>
  <c r="E168" i="62" s="1"/>
  <c r="B168" i="62" a="1"/>
  <c r="B168" i="62" s="1"/>
  <c r="A168" i="62" a="1"/>
  <c r="A168" i="62" s="1"/>
  <c r="K167" i="62" a="1"/>
  <c r="K167" i="62" s="1"/>
  <c r="L167" i="62" s="1"/>
  <c r="J167" i="62" a="1"/>
  <c r="J167" i="62" s="1"/>
  <c r="F167" i="62" a="1"/>
  <c r="F167" i="62" s="1"/>
  <c r="D167" i="62" a="1"/>
  <c r="D167" i="62" s="1"/>
  <c r="E167" i="62" s="1"/>
  <c r="B167" i="62" a="1"/>
  <c r="B167" i="62" s="1"/>
  <c r="A167" i="62" a="1"/>
  <c r="A167" i="62" s="1"/>
  <c r="K166" i="62" a="1"/>
  <c r="K166" i="62" s="1"/>
  <c r="L166" i="62" s="1"/>
  <c r="J166" i="62" a="1"/>
  <c r="J166" i="62" s="1"/>
  <c r="F166" i="62" a="1"/>
  <c r="F166" i="62" s="1"/>
  <c r="D166" i="62" a="1"/>
  <c r="D166" i="62" s="1"/>
  <c r="E166" i="62" s="1"/>
  <c r="B166" i="62" a="1"/>
  <c r="B166" i="62" s="1"/>
  <c r="A166" i="62" a="1"/>
  <c r="A166" i="62" s="1"/>
  <c r="K165" i="62" a="1"/>
  <c r="K165" i="62" s="1"/>
  <c r="L165" i="62" s="1"/>
  <c r="J165" i="62" a="1"/>
  <c r="J165" i="62" s="1"/>
  <c r="F165" i="62" a="1"/>
  <c r="F165" i="62" s="1"/>
  <c r="D165" i="62" a="1"/>
  <c r="D165" i="62" s="1"/>
  <c r="E165" i="62" s="1"/>
  <c r="B165" i="62" a="1"/>
  <c r="B165" i="62" s="1"/>
  <c r="A165" i="62" a="1"/>
  <c r="A165" i="62" s="1"/>
  <c r="K164" i="62" a="1"/>
  <c r="K164" i="62" s="1"/>
  <c r="L164" i="62" s="1"/>
  <c r="J164" i="62" a="1"/>
  <c r="J164" i="62" s="1"/>
  <c r="F164" i="62" a="1"/>
  <c r="F164" i="62" s="1"/>
  <c r="D164" i="62" a="1"/>
  <c r="D164" i="62" s="1"/>
  <c r="E164" i="62" s="1"/>
  <c r="B164" i="62" a="1"/>
  <c r="B164" i="62" s="1"/>
  <c r="A164" i="62" a="1"/>
  <c r="A164" i="62" s="1"/>
  <c r="K163" i="62" a="1"/>
  <c r="K163" i="62" s="1"/>
  <c r="L163" i="62" s="1"/>
  <c r="J163" i="62" a="1"/>
  <c r="J163" i="62" s="1"/>
  <c r="F163" i="62" a="1"/>
  <c r="F163" i="62" s="1"/>
  <c r="D163" i="62" a="1"/>
  <c r="D163" i="62" s="1"/>
  <c r="E163" i="62" s="1"/>
  <c r="B163" i="62" a="1"/>
  <c r="B163" i="62" s="1"/>
  <c r="A163" i="62" a="1"/>
  <c r="A163" i="62" s="1"/>
  <c r="K162" i="62" a="1"/>
  <c r="K162" i="62" s="1"/>
  <c r="L162" i="62" s="1"/>
  <c r="J162" i="62" a="1"/>
  <c r="J162" i="62" s="1"/>
  <c r="F162" i="62" a="1"/>
  <c r="F162" i="62" s="1"/>
  <c r="D162" i="62" a="1"/>
  <c r="D162" i="62" s="1"/>
  <c r="E162" i="62" s="1"/>
  <c r="B162" i="62" a="1"/>
  <c r="B162" i="62" s="1"/>
  <c r="A162" i="62" a="1"/>
  <c r="A162" i="62" s="1"/>
  <c r="K161" i="62" a="1"/>
  <c r="K161" i="62" s="1"/>
  <c r="L161" i="62" s="1"/>
  <c r="J161" i="62" a="1"/>
  <c r="J161" i="62" s="1"/>
  <c r="F161" i="62" a="1"/>
  <c r="F161" i="62" s="1"/>
  <c r="D161" i="62" a="1"/>
  <c r="D161" i="62" s="1"/>
  <c r="E161" i="62" s="1"/>
  <c r="B161" i="62" a="1"/>
  <c r="B161" i="62" s="1"/>
  <c r="A161" i="62" a="1"/>
  <c r="A161" i="62" s="1"/>
  <c r="K160" i="62" a="1"/>
  <c r="K160" i="62" s="1"/>
  <c r="L160" i="62" s="1"/>
  <c r="J160" i="62" a="1"/>
  <c r="J160" i="62" s="1"/>
  <c r="F160" i="62" a="1"/>
  <c r="F160" i="62" s="1"/>
  <c r="D160" i="62" a="1"/>
  <c r="D160" i="62" s="1"/>
  <c r="E160" i="62" s="1"/>
  <c r="B160" i="62" a="1"/>
  <c r="B160" i="62" s="1"/>
  <c r="A160" i="62" a="1"/>
  <c r="A160" i="62" s="1"/>
  <c r="K159" i="62" a="1"/>
  <c r="K159" i="62" s="1"/>
  <c r="L159" i="62" s="1"/>
  <c r="J159" i="62" a="1"/>
  <c r="J159" i="62" s="1"/>
  <c r="F159" i="62" a="1"/>
  <c r="F159" i="62" s="1"/>
  <c r="D159" i="62" a="1"/>
  <c r="D159" i="62" s="1"/>
  <c r="E159" i="62" s="1"/>
  <c r="B159" i="62" a="1"/>
  <c r="B159" i="62" s="1"/>
  <c r="A159" i="62" a="1"/>
  <c r="A159" i="62" s="1"/>
  <c r="K158" i="62" a="1"/>
  <c r="K158" i="62" s="1"/>
  <c r="L158" i="62" s="1"/>
  <c r="J158" i="62" a="1"/>
  <c r="J158" i="62" s="1"/>
  <c r="F158" i="62" a="1"/>
  <c r="F158" i="62" s="1"/>
  <c r="D158" i="62" a="1"/>
  <c r="D158" i="62" s="1"/>
  <c r="E158" i="62" s="1"/>
  <c r="B158" i="62" a="1"/>
  <c r="B158" i="62" s="1"/>
  <c r="A158" i="62" a="1"/>
  <c r="A158" i="62" s="1"/>
  <c r="K157" i="62" a="1"/>
  <c r="K157" i="62" s="1"/>
  <c r="L157" i="62" s="1"/>
  <c r="J157" i="62" a="1"/>
  <c r="J157" i="62" s="1"/>
  <c r="F157" i="62" a="1"/>
  <c r="F157" i="62" s="1"/>
  <c r="D157" i="62" a="1"/>
  <c r="D157" i="62" s="1"/>
  <c r="E157" i="62" s="1"/>
  <c r="B157" i="62" a="1"/>
  <c r="B157" i="62" s="1"/>
  <c r="A157" i="62" a="1"/>
  <c r="A157" i="62" s="1"/>
  <c r="K156" i="62" a="1"/>
  <c r="K156" i="62" s="1"/>
  <c r="L156" i="62" s="1"/>
  <c r="J156" i="62" a="1"/>
  <c r="J156" i="62" s="1"/>
  <c r="F156" i="62" a="1"/>
  <c r="F156" i="62" s="1"/>
  <c r="D156" i="62" a="1"/>
  <c r="D156" i="62" s="1"/>
  <c r="E156" i="62" s="1"/>
  <c r="B156" i="62" a="1"/>
  <c r="B156" i="62" s="1"/>
  <c r="A156" i="62" a="1"/>
  <c r="A156" i="62" s="1"/>
  <c r="K155" i="62" a="1"/>
  <c r="K155" i="62" s="1"/>
  <c r="L155" i="62" s="1"/>
  <c r="J155" i="62" a="1"/>
  <c r="J155" i="62" s="1"/>
  <c r="F155" i="62" a="1"/>
  <c r="F155" i="62" s="1"/>
  <c r="D155" i="62" a="1"/>
  <c r="D155" i="62" s="1"/>
  <c r="E155" i="62" s="1"/>
  <c r="B155" i="62" a="1"/>
  <c r="B155" i="62" s="1"/>
  <c r="A155" i="62" a="1"/>
  <c r="A155" i="62" s="1"/>
  <c r="K154" i="62" a="1"/>
  <c r="K154" i="62" s="1"/>
  <c r="L154" i="62" s="1"/>
  <c r="J154" i="62" a="1"/>
  <c r="J154" i="62" s="1"/>
  <c r="F154" i="62" a="1"/>
  <c r="F154" i="62" s="1"/>
  <c r="D154" i="62" a="1"/>
  <c r="D154" i="62" s="1"/>
  <c r="E154" i="62" s="1"/>
  <c r="B154" i="62" a="1"/>
  <c r="B154" i="62" s="1"/>
  <c r="A154" i="62" a="1"/>
  <c r="A154" i="62" s="1"/>
  <c r="K153" i="62" a="1"/>
  <c r="K153" i="62" s="1"/>
  <c r="L153" i="62" s="1"/>
  <c r="J153" i="62" a="1"/>
  <c r="J153" i="62" s="1"/>
  <c r="F153" i="62" a="1"/>
  <c r="F153" i="62" s="1"/>
  <c r="D153" i="62" a="1"/>
  <c r="D153" i="62" s="1"/>
  <c r="E153" i="62" s="1"/>
  <c r="B153" i="62" a="1"/>
  <c r="B153" i="62" s="1"/>
  <c r="A153" i="62" a="1"/>
  <c r="A153" i="62" s="1"/>
  <c r="K152" i="62" a="1"/>
  <c r="K152" i="62" s="1"/>
  <c r="L152" i="62" s="1"/>
  <c r="J152" i="62" a="1"/>
  <c r="J152" i="62" s="1"/>
  <c r="F152" i="62" a="1"/>
  <c r="F152" i="62" s="1"/>
  <c r="D152" i="62" a="1"/>
  <c r="D152" i="62" s="1"/>
  <c r="E152" i="62" s="1"/>
  <c r="B152" i="62" a="1"/>
  <c r="B152" i="62" s="1"/>
  <c r="A152" i="62" a="1"/>
  <c r="A152" i="62" s="1"/>
  <c r="K151" i="62" a="1"/>
  <c r="K151" i="62" s="1"/>
  <c r="L151" i="62" s="1"/>
  <c r="J151" i="62" a="1"/>
  <c r="J151" i="62" s="1"/>
  <c r="F151" i="62" a="1"/>
  <c r="F151" i="62" s="1"/>
  <c r="D151" i="62" a="1"/>
  <c r="D151" i="62" s="1"/>
  <c r="E151" i="62" s="1"/>
  <c r="B151" i="62" a="1"/>
  <c r="B151" i="62" s="1"/>
  <c r="A151" i="62" a="1"/>
  <c r="A151" i="62" s="1"/>
  <c r="K150" i="62" a="1"/>
  <c r="K150" i="62" s="1"/>
  <c r="L150" i="62" s="1"/>
  <c r="J150" i="62" a="1"/>
  <c r="J150" i="62" s="1"/>
  <c r="F150" i="62" a="1"/>
  <c r="F150" i="62" s="1"/>
  <c r="D150" i="62" a="1"/>
  <c r="D150" i="62" s="1"/>
  <c r="E150" i="62" s="1"/>
  <c r="B150" i="62" a="1"/>
  <c r="B150" i="62" s="1"/>
  <c r="A150" i="62" a="1"/>
  <c r="A150" i="62" s="1"/>
  <c r="K149" i="62" a="1"/>
  <c r="K149" i="62" s="1"/>
  <c r="L149" i="62" s="1"/>
  <c r="J149" i="62" a="1"/>
  <c r="J149" i="62" s="1"/>
  <c r="F149" i="62" a="1"/>
  <c r="F149" i="62" s="1"/>
  <c r="D149" i="62" a="1"/>
  <c r="D149" i="62" s="1"/>
  <c r="E149" i="62" s="1"/>
  <c r="B149" i="62" a="1"/>
  <c r="B149" i="62" s="1"/>
  <c r="A149" i="62" a="1"/>
  <c r="A149" i="62" s="1"/>
  <c r="K148" i="62" a="1"/>
  <c r="K148" i="62" s="1"/>
  <c r="L148" i="62" s="1"/>
  <c r="J148" i="62" a="1"/>
  <c r="J148" i="62" s="1"/>
  <c r="F148" i="62" a="1"/>
  <c r="F148" i="62" s="1"/>
  <c r="D148" i="62" a="1"/>
  <c r="D148" i="62" s="1"/>
  <c r="E148" i="62" s="1"/>
  <c r="B148" i="62" a="1"/>
  <c r="B148" i="62" s="1"/>
  <c r="A148" i="62" a="1"/>
  <c r="A148" i="62" s="1"/>
  <c r="K147" i="62" a="1"/>
  <c r="K147" i="62" s="1"/>
  <c r="L147" i="62" s="1"/>
  <c r="J147" i="62" a="1"/>
  <c r="J147" i="62" s="1"/>
  <c r="F147" i="62" a="1"/>
  <c r="F147" i="62" s="1"/>
  <c r="D147" i="62" a="1"/>
  <c r="D147" i="62" s="1"/>
  <c r="E147" i="62" s="1"/>
  <c r="B147" i="62" a="1"/>
  <c r="B147" i="62" s="1"/>
  <c r="A147" i="62" a="1"/>
  <c r="A147" i="62" s="1"/>
  <c r="K146" i="62" a="1"/>
  <c r="K146" i="62" s="1"/>
  <c r="L146" i="62" s="1"/>
  <c r="J146" i="62" a="1"/>
  <c r="J146" i="62" s="1"/>
  <c r="F146" i="62" a="1"/>
  <c r="F146" i="62" s="1"/>
  <c r="D146" i="62" a="1"/>
  <c r="D146" i="62" s="1"/>
  <c r="E146" i="62" s="1"/>
  <c r="B146" i="62" a="1"/>
  <c r="B146" i="62" s="1"/>
  <c r="A146" i="62" a="1"/>
  <c r="A146" i="62" s="1"/>
  <c r="K145" i="62" a="1"/>
  <c r="K145" i="62" s="1"/>
  <c r="L145" i="62" s="1"/>
  <c r="J145" i="62" a="1"/>
  <c r="J145" i="62" s="1"/>
  <c r="F145" i="62" a="1"/>
  <c r="F145" i="62" s="1"/>
  <c r="D145" i="62" a="1"/>
  <c r="D145" i="62" s="1"/>
  <c r="E145" i="62" s="1"/>
  <c r="B145" i="62" a="1"/>
  <c r="B145" i="62" s="1"/>
  <c r="A145" i="62" a="1"/>
  <c r="A145" i="62" s="1"/>
  <c r="K144" i="62" a="1"/>
  <c r="K144" i="62" s="1"/>
  <c r="L144" i="62" s="1"/>
  <c r="J144" i="62" a="1"/>
  <c r="J144" i="62" s="1"/>
  <c r="F144" i="62" a="1"/>
  <c r="F144" i="62" s="1"/>
  <c r="D144" i="62" a="1"/>
  <c r="D144" i="62" s="1"/>
  <c r="E144" i="62" s="1"/>
  <c r="B144" i="62" a="1"/>
  <c r="B144" i="62" s="1"/>
  <c r="A144" i="62" a="1"/>
  <c r="A144" i="62" s="1"/>
  <c r="K143" i="62" a="1"/>
  <c r="K143" i="62" s="1"/>
  <c r="L143" i="62" s="1"/>
  <c r="J143" i="62" a="1"/>
  <c r="J143" i="62" s="1"/>
  <c r="F143" i="62" a="1"/>
  <c r="F143" i="62" s="1"/>
  <c r="D143" i="62" a="1"/>
  <c r="D143" i="62" s="1"/>
  <c r="E143" i="62" s="1"/>
  <c r="B143" i="62" a="1"/>
  <c r="B143" i="62" s="1"/>
  <c r="A143" i="62" a="1"/>
  <c r="A143" i="62" s="1"/>
  <c r="K142" i="62" a="1"/>
  <c r="K142" i="62" s="1"/>
  <c r="L142" i="62" s="1"/>
  <c r="J142" i="62" a="1"/>
  <c r="J142" i="62" s="1"/>
  <c r="F142" i="62" a="1"/>
  <c r="F142" i="62" s="1"/>
  <c r="D142" i="62" a="1"/>
  <c r="D142" i="62" s="1"/>
  <c r="E142" i="62" s="1"/>
  <c r="B142" i="62" a="1"/>
  <c r="B142" i="62" s="1"/>
  <c r="A142" i="62" a="1"/>
  <c r="A142" i="62" s="1"/>
  <c r="K141" i="62" a="1"/>
  <c r="K141" i="62" s="1"/>
  <c r="L141" i="62" s="1"/>
  <c r="J141" i="62" a="1"/>
  <c r="J141" i="62" s="1"/>
  <c r="F141" i="62" a="1"/>
  <c r="F141" i="62" s="1"/>
  <c r="D141" i="62" a="1"/>
  <c r="D141" i="62" s="1"/>
  <c r="E141" i="62" s="1"/>
  <c r="B141" i="62" a="1"/>
  <c r="B141" i="62" s="1"/>
  <c r="A141" i="62" a="1"/>
  <c r="A141" i="62" s="1"/>
  <c r="K140" i="62" a="1"/>
  <c r="K140" i="62" s="1"/>
  <c r="L140" i="62" s="1"/>
  <c r="J140" i="62" a="1"/>
  <c r="J140" i="62" s="1"/>
  <c r="F140" i="62" a="1"/>
  <c r="F140" i="62" s="1"/>
  <c r="D140" i="62" a="1"/>
  <c r="D140" i="62" s="1"/>
  <c r="E140" i="62" s="1"/>
  <c r="B140" i="62" a="1"/>
  <c r="B140" i="62" s="1"/>
  <c r="A140" i="62" a="1"/>
  <c r="A140" i="62" s="1"/>
  <c r="K139" i="62" a="1"/>
  <c r="K139" i="62" s="1"/>
  <c r="L139" i="62" s="1"/>
  <c r="J139" i="62" a="1"/>
  <c r="J139" i="62" s="1"/>
  <c r="F139" i="62" a="1"/>
  <c r="F139" i="62" s="1"/>
  <c r="D139" i="62" a="1"/>
  <c r="D139" i="62" s="1"/>
  <c r="E139" i="62" s="1"/>
  <c r="B139" i="62" a="1"/>
  <c r="B139" i="62" s="1"/>
  <c r="A139" i="62" a="1"/>
  <c r="A139" i="62" s="1"/>
  <c r="K138" i="62" a="1"/>
  <c r="K138" i="62" s="1"/>
  <c r="L138" i="62" s="1"/>
  <c r="J138" i="62" a="1"/>
  <c r="J138" i="62" s="1"/>
  <c r="F138" i="62" a="1"/>
  <c r="F138" i="62" s="1"/>
  <c r="D138" i="62" a="1"/>
  <c r="D138" i="62" s="1"/>
  <c r="E138" i="62" s="1"/>
  <c r="B138" i="62" a="1"/>
  <c r="B138" i="62" s="1"/>
  <c r="A138" i="62" a="1"/>
  <c r="A138" i="62" s="1"/>
  <c r="K137" i="62" a="1"/>
  <c r="K137" i="62" s="1"/>
  <c r="L137" i="62" s="1"/>
  <c r="J137" i="62" a="1"/>
  <c r="J137" i="62" s="1"/>
  <c r="F137" i="62" a="1"/>
  <c r="F137" i="62" s="1"/>
  <c r="D137" i="62" a="1"/>
  <c r="D137" i="62" s="1"/>
  <c r="E137" i="62" s="1"/>
  <c r="B137" i="62" a="1"/>
  <c r="B137" i="62" s="1"/>
  <c r="A137" i="62" a="1"/>
  <c r="A137" i="62" s="1"/>
  <c r="K136" i="62" a="1"/>
  <c r="K136" i="62" s="1"/>
  <c r="L136" i="62" s="1"/>
  <c r="J136" i="62" a="1"/>
  <c r="J136" i="62" s="1"/>
  <c r="F136" i="62" a="1"/>
  <c r="F136" i="62" s="1"/>
  <c r="D136" i="62" a="1"/>
  <c r="D136" i="62" s="1"/>
  <c r="E136" i="62" s="1"/>
  <c r="B136" i="62" a="1"/>
  <c r="B136" i="62" s="1"/>
  <c r="A136" i="62" a="1"/>
  <c r="A136" i="62" s="1"/>
  <c r="K135" i="62" a="1"/>
  <c r="K135" i="62" s="1"/>
  <c r="L135" i="62" s="1"/>
  <c r="J135" i="62" a="1"/>
  <c r="J135" i="62" s="1"/>
  <c r="F135" i="62" a="1"/>
  <c r="F135" i="62" s="1"/>
  <c r="D135" i="62" a="1"/>
  <c r="D135" i="62" s="1"/>
  <c r="E135" i="62" s="1"/>
  <c r="B135" i="62" a="1"/>
  <c r="B135" i="62" s="1"/>
  <c r="A135" i="62" a="1"/>
  <c r="A135" i="62" s="1"/>
  <c r="K134" i="62" a="1"/>
  <c r="K134" i="62" s="1"/>
  <c r="L134" i="62" s="1"/>
  <c r="J134" i="62" a="1"/>
  <c r="J134" i="62" s="1"/>
  <c r="F134" i="62" a="1"/>
  <c r="F134" i="62" s="1"/>
  <c r="D134" i="62" a="1"/>
  <c r="D134" i="62" s="1"/>
  <c r="E134" i="62" s="1"/>
  <c r="B134" i="62" a="1"/>
  <c r="B134" i="62" s="1"/>
  <c r="A134" i="62" a="1"/>
  <c r="A134" i="62" s="1"/>
  <c r="K133" i="62" a="1"/>
  <c r="K133" i="62" s="1"/>
  <c r="L133" i="62" s="1"/>
  <c r="J133" i="62" a="1"/>
  <c r="J133" i="62" s="1"/>
  <c r="F133" i="62" a="1"/>
  <c r="F133" i="62" s="1"/>
  <c r="D133" i="62" a="1"/>
  <c r="D133" i="62" s="1"/>
  <c r="E133" i="62" s="1"/>
  <c r="B133" i="62" a="1"/>
  <c r="B133" i="62" s="1"/>
  <c r="A133" i="62" a="1"/>
  <c r="A133" i="62" s="1"/>
  <c r="K132" i="62" a="1"/>
  <c r="K132" i="62" s="1"/>
  <c r="L132" i="62" s="1"/>
  <c r="J132" i="62" a="1"/>
  <c r="J132" i="62" s="1"/>
  <c r="F132" i="62" a="1"/>
  <c r="F132" i="62" s="1"/>
  <c r="D132" i="62" a="1"/>
  <c r="D132" i="62" s="1"/>
  <c r="E132" i="62" s="1"/>
  <c r="B132" i="62" a="1"/>
  <c r="B132" i="62" s="1"/>
  <c r="A132" i="62" a="1"/>
  <c r="A132" i="62" s="1"/>
  <c r="K131" i="62" a="1"/>
  <c r="K131" i="62" s="1"/>
  <c r="L131" i="62" s="1"/>
  <c r="J131" i="62" a="1"/>
  <c r="J131" i="62" s="1"/>
  <c r="F131" i="62" a="1"/>
  <c r="F131" i="62" s="1"/>
  <c r="D131" i="62" a="1"/>
  <c r="D131" i="62" s="1"/>
  <c r="E131" i="62" s="1"/>
  <c r="B131" i="62" a="1"/>
  <c r="B131" i="62" s="1"/>
  <c r="A131" i="62" a="1"/>
  <c r="A131" i="62" s="1"/>
  <c r="K130" i="62" a="1"/>
  <c r="K130" i="62" s="1"/>
  <c r="L130" i="62" s="1"/>
  <c r="J130" i="62" a="1"/>
  <c r="J130" i="62" s="1"/>
  <c r="F130" i="62" a="1"/>
  <c r="F130" i="62" s="1"/>
  <c r="D130" i="62" a="1"/>
  <c r="D130" i="62" s="1"/>
  <c r="E130" i="62" s="1"/>
  <c r="B130" i="62" a="1"/>
  <c r="B130" i="62" s="1"/>
  <c r="A130" i="62" a="1"/>
  <c r="A130" i="62" s="1"/>
  <c r="K129" i="62" a="1"/>
  <c r="K129" i="62" s="1"/>
  <c r="L129" i="62" s="1"/>
  <c r="J129" i="62" a="1"/>
  <c r="J129" i="62" s="1"/>
  <c r="F129" i="62" a="1"/>
  <c r="F129" i="62" s="1"/>
  <c r="D129" i="62" a="1"/>
  <c r="D129" i="62" s="1"/>
  <c r="E129" i="62" s="1"/>
  <c r="B129" i="62" a="1"/>
  <c r="B129" i="62" s="1"/>
  <c r="A129" i="62" a="1"/>
  <c r="A129" i="62" s="1"/>
  <c r="K128" i="62" a="1"/>
  <c r="K128" i="62" s="1"/>
  <c r="L128" i="62" s="1"/>
  <c r="J128" i="62" a="1"/>
  <c r="J128" i="62" s="1"/>
  <c r="F128" i="62" a="1"/>
  <c r="F128" i="62" s="1"/>
  <c r="D128" i="62" a="1"/>
  <c r="D128" i="62" s="1"/>
  <c r="E128" i="62" s="1"/>
  <c r="B128" i="62" a="1"/>
  <c r="B128" i="62" s="1"/>
  <c r="A128" i="62" a="1"/>
  <c r="A128" i="62" s="1"/>
  <c r="K127" i="62" a="1"/>
  <c r="K127" i="62" s="1"/>
  <c r="L127" i="62" s="1"/>
  <c r="J127" i="62" a="1"/>
  <c r="J127" i="62" s="1"/>
  <c r="F127" i="62" a="1"/>
  <c r="F127" i="62" s="1"/>
  <c r="D127" i="62" a="1"/>
  <c r="D127" i="62" s="1"/>
  <c r="E127" i="62" s="1"/>
  <c r="B127" i="62" a="1"/>
  <c r="B127" i="62" s="1"/>
  <c r="A127" i="62" a="1"/>
  <c r="A127" i="62" s="1"/>
  <c r="K126" i="62" a="1"/>
  <c r="K126" i="62" s="1"/>
  <c r="L126" i="62" s="1"/>
  <c r="J126" i="62" a="1"/>
  <c r="J126" i="62" s="1"/>
  <c r="F126" i="62" a="1"/>
  <c r="F126" i="62" s="1"/>
  <c r="D126" i="62" a="1"/>
  <c r="D126" i="62" s="1"/>
  <c r="E126" i="62" s="1"/>
  <c r="B126" i="62" a="1"/>
  <c r="B126" i="62" s="1"/>
  <c r="A126" i="62" a="1"/>
  <c r="A126" i="62" s="1"/>
  <c r="K125" i="62" a="1"/>
  <c r="K125" i="62" s="1"/>
  <c r="L125" i="62" s="1"/>
  <c r="J125" i="62" a="1"/>
  <c r="J125" i="62" s="1"/>
  <c r="F125" i="62" a="1"/>
  <c r="F125" i="62" s="1"/>
  <c r="D125" i="62" a="1"/>
  <c r="D125" i="62" s="1"/>
  <c r="E125" i="62" s="1"/>
  <c r="B125" i="62" a="1"/>
  <c r="B125" i="62" s="1"/>
  <c r="A125" i="62" a="1"/>
  <c r="A125" i="62" s="1"/>
  <c r="K124" i="62" a="1"/>
  <c r="K124" i="62" s="1"/>
  <c r="L124" i="62" s="1"/>
  <c r="J124" i="62" a="1"/>
  <c r="J124" i="62" s="1"/>
  <c r="F124" i="62" a="1"/>
  <c r="F124" i="62" s="1"/>
  <c r="D124" i="62" a="1"/>
  <c r="D124" i="62" s="1"/>
  <c r="E124" i="62" s="1"/>
  <c r="B124" i="62" a="1"/>
  <c r="B124" i="62" s="1"/>
  <c r="A124" i="62" a="1"/>
  <c r="A124" i="62" s="1"/>
  <c r="K123" i="62" a="1"/>
  <c r="K123" i="62" s="1"/>
  <c r="L123" i="62" s="1"/>
  <c r="J123" i="62" a="1"/>
  <c r="J123" i="62" s="1"/>
  <c r="F123" i="62" a="1"/>
  <c r="F123" i="62" s="1"/>
  <c r="D123" i="62" a="1"/>
  <c r="D123" i="62" s="1"/>
  <c r="E123" i="62" s="1"/>
  <c r="B123" i="62" a="1"/>
  <c r="B123" i="62" s="1"/>
  <c r="A123" i="62" a="1"/>
  <c r="A123" i="62" s="1"/>
  <c r="K122" i="62" a="1"/>
  <c r="K122" i="62" s="1"/>
  <c r="L122" i="62" s="1"/>
  <c r="J122" i="62" a="1"/>
  <c r="J122" i="62" s="1"/>
  <c r="F122" i="62" a="1"/>
  <c r="F122" i="62" s="1"/>
  <c r="D122" i="62" a="1"/>
  <c r="D122" i="62" s="1"/>
  <c r="E122" i="62" s="1"/>
  <c r="B122" i="62" a="1"/>
  <c r="B122" i="62" s="1"/>
  <c r="A122" i="62" a="1"/>
  <c r="A122" i="62" s="1"/>
  <c r="K121" i="62" a="1"/>
  <c r="K121" i="62" s="1"/>
  <c r="L121" i="62" s="1"/>
  <c r="J121" i="62" a="1"/>
  <c r="J121" i="62" s="1"/>
  <c r="F121" i="62" a="1"/>
  <c r="F121" i="62" s="1"/>
  <c r="D121" i="62" a="1"/>
  <c r="D121" i="62" s="1"/>
  <c r="E121" i="62" s="1"/>
  <c r="B121" i="62" a="1"/>
  <c r="B121" i="62" s="1"/>
  <c r="A121" i="62" a="1"/>
  <c r="A121" i="62" s="1"/>
  <c r="K120" i="62" a="1"/>
  <c r="K120" i="62" s="1"/>
  <c r="L120" i="62" s="1"/>
  <c r="J120" i="62" a="1"/>
  <c r="J120" i="62" s="1"/>
  <c r="F120" i="62" a="1"/>
  <c r="F120" i="62" s="1"/>
  <c r="D120" i="62" a="1"/>
  <c r="D120" i="62" s="1"/>
  <c r="E120" i="62" s="1"/>
  <c r="B120" i="62" a="1"/>
  <c r="B120" i="62" s="1"/>
  <c r="A120" i="62" a="1"/>
  <c r="A120" i="62" s="1"/>
  <c r="K119" i="62" a="1"/>
  <c r="K119" i="62" s="1"/>
  <c r="L119" i="62" s="1"/>
  <c r="J119" i="62" a="1"/>
  <c r="J119" i="62" s="1"/>
  <c r="F119" i="62" a="1"/>
  <c r="F119" i="62" s="1"/>
  <c r="D119" i="62" a="1"/>
  <c r="D119" i="62" s="1"/>
  <c r="E119" i="62" s="1"/>
  <c r="B119" i="62" a="1"/>
  <c r="B119" i="62" s="1"/>
  <c r="A119" i="62" a="1"/>
  <c r="A119" i="62" s="1"/>
  <c r="K118" i="62" a="1"/>
  <c r="K118" i="62" s="1"/>
  <c r="L118" i="62" s="1"/>
  <c r="J118" i="62" a="1"/>
  <c r="J118" i="62" s="1"/>
  <c r="F118" i="62" a="1"/>
  <c r="F118" i="62" s="1"/>
  <c r="D118" i="62" a="1"/>
  <c r="D118" i="62" s="1"/>
  <c r="E118" i="62" s="1"/>
  <c r="B118" i="62" a="1"/>
  <c r="B118" i="62" s="1"/>
  <c r="A118" i="62" a="1"/>
  <c r="A118" i="62" s="1"/>
  <c r="K117" i="62" a="1"/>
  <c r="K117" i="62" s="1"/>
  <c r="L117" i="62" s="1"/>
  <c r="J117" i="62" a="1"/>
  <c r="J117" i="62" s="1"/>
  <c r="F117" i="62" a="1"/>
  <c r="F117" i="62" s="1"/>
  <c r="D117" i="62" a="1"/>
  <c r="D117" i="62" s="1"/>
  <c r="E117" i="62" s="1"/>
  <c r="B117" i="62" a="1"/>
  <c r="B117" i="62" s="1"/>
  <c r="A117" i="62" a="1"/>
  <c r="A117" i="62" s="1"/>
  <c r="K116" i="62" a="1"/>
  <c r="K116" i="62" s="1"/>
  <c r="L116" i="62" s="1"/>
  <c r="J116" i="62" a="1"/>
  <c r="J116" i="62" s="1"/>
  <c r="F116" i="62" a="1"/>
  <c r="F116" i="62" s="1"/>
  <c r="D116" i="62" a="1"/>
  <c r="D116" i="62" s="1"/>
  <c r="E116" i="62" s="1"/>
  <c r="B116" i="62" a="1"/>
  <c r="B116" i="62" s="1"/>
  <c r="A116" i="62" a="1"/>
  <c r="A116" i="62" s="1"/>
  <c r="K115" i="62" a="1"/>
  <c r="K115" i="62" s="1"/>
  <c r="L115" i="62" s="1"/>
  <c r="J115" i="62" a="1"/>
  <c r="J115" i="62" s="1"/>
  <c r="F115" i="62" a="1"/>
  <c r="F115" i="62" s="1"/>
  <c r="D115" i="62" a="1"/>
  <c r="D115" i="62" s="1"/>
  <c r="E115" i="62" s="1"/>
  <c r="B115" i="62" a="1"/>
  <c r="B115" i="62" s="1"/>
  <c r="A115" i="62" a="1"/>
  <c r="A115" i="62" s="1"/>
  <c r="K114" i="62" a="1"/>
  <c r="K114" i="62" s="1"/>
  <c r="L114" i="62" s="1"/>
  <c r="J114" i="62" a="1"/>
  <c r="J114" i="62" s="1"/>
  <c r="F114" i="62" a="1"/>
  <c r="F114" i="62" s="1"/>
  <c r="D114" i="62" a="1"/>
  <c r="D114" i="62" s="1"/>
  <c r="E114" i="62" s="1"/>
  <c r="B114" i="62" a="1"/>
  <c r="B114" i="62" s="1"/>
  <c r="A114" i="62" a="1"/>
  <c r="A114" i="62" s="1"/>
  <c r="K113" i="62" a="1"/>
  <c r="K113" i="62" s="1"/>
  <c r="L113" i="62" s="1"/>
  <c r="J113" i="62" a="1"/>
  <c r="J113" i="62" s="1"/>
  <c r="F113" i="62" a="1"/>
  <c r="F113" i="62" s="1"/>
  <c r="D113" i="62" a="1"/>
  <c r="D113" i="62" s="1"/>
  <c r="E113" i="62" s="1"/>
  <c r="B113" i="62" a="1"/>
  <c r="B113" i="62" s="1"/>
  <c r="A113" i="62" a="1"/>
  <c r="A113" i="62" s="1"/>
  <c r="K112" i="62" a="1"/>
  <c r="K112" i="62" s="1"/>
  <c r="L112" i="62" s="1"/>
  <c r="J112" i="62" a="1"/>
  <c r="J112" i="62" s="1"/>
  <c r="F112" i="62" a="1"/>
  <c r="F112" i="62" s="1"/>
  <c r="D112" i="62" a="1"/>
  <c r="D112" i="62" s="1"/>
  <c r="E112" i="62" s="1"/>
  <c r="B112" i="62" a="1"/>
  <c r="B112" i="62" s="1"/>
  <c r="A112" i="62" a="1"/>
  <c r="A112" i="62" s="1"/>
  <c r="K111" i="62" a="1"/>
  <c r="K111" i="62" s="1"/>
  <c r="L111" i="62" s="1"/>
  <c r="J111" i="62" a="1"/>
  <c r="J111" i="62" s="1"/>
  <c r="F111" i="62" a="1"/>
  <c r="F111" i="62" s="1"/>
  <c r="D111" i="62" a="1"/>
  <c r="D111" i="62" s="1"/>
  <c r="E111" i="62" s="1"/>
  <c r="B111" i="62" a="1"/>
  <c r="B111" i="62" s="1"/>
  <c r="A111" i="62" a="1"/>
  <c r="A111" i="62" s="1"/>
  <c r="K110" i="62" a="1"/>
  <c r="K110" i="62" s="1"/>
  <c r="L110" i="62" s="1"/>
  <c r="J110" i="62" a="1"/>
  <c r="J110" i="62" s="1"/>
  <c r="F110" i="62" a="1"/>
  <c r="F110" i="62" s="1"/>
  <c r="D110" i="62" a="1"/>
  <c r="D110" i="62" s="1"/>
  <c r="E110" i="62" s="1"/>
  <c r="B110" i="62" a="1"/>
  <c r="B110" i="62" s="1"/>
  <c r="A110" i="62" a="1"/>
  <c r="A110" i="62" s="1"/>
  <c r="K109" i="62" a="1"/>
  <c r="K109" i="62" s="1"/>
  <c r="L109" i="62" s="1"/>
  <c r="J109" i="62" a="1"/>
  <c r="J109" i="62" s="1"/>
  <c r="F109" i="62" a="1"/>
  <c r="F109" i="62" s="1"/>
  <c r="D109" i="62" a="1"/>
  <c r="D109" i="62" s="1"/>
  <c r="E109" i="62" s="1"/>
  <c r="B109" i="62" a="1"/>
  <c r="B109" i="62" s="1"/>
  <c r="A109" i="62" a="1"/>
  <c r="A109" i="62" s="1"/>
  <c r="K108" i="62" a="1"/>
  <c r="K108" i="62" s="1"/>
  <c r="L108" i="62" s="1"/>
  <c r="J108" i="62" a="1"/>
  <c r="J108" i="62" s="1"/>
  <c r="F108" i="62" a="1"/>
  <c r="F108" i="62" s="1"/>
  <c r="D108" i="62" a="1"/>
  <c r="D108" i="62" s="1"/>
  <c r="E108" i="62" s="1"/>
  <c r="B108" i="62" a="1"/>
  <c r="B108" i="62" s="1"/>
  <c r="A108" i="62" a="1"/>
  <c r="A108" i="62" s="1"/>
  <c r="K107" i="62" a="1"/>
  <c r="K107" i="62" s="1"/>
  <c r="L107" i="62" s="1"/>
  <c r="J107" i="62" a="1"/>
  <c r="J107" i="62" s="1"/>
  <c r="F107" i="62" a="1"/>
  <c r="F107" i="62" s="1"/>
  <c r="D107" i="62" a="1"/>
  <c r="D107" i="62" s="1"/>
  <c r="E107" i="62" s="1"/>
  <c r="B107" i="62" a="1"/>
  <c r="B107" i="62" s="1"/>
  <c r="A107" i="62" a="1"/>
  <c r="A107" i="62" s="1"/>
  <c r="K106" i="62" a="1"/>
  <c r="K106" i="62" s="1"/>
  <c r="L106" i="62" s="1"/>
  <c r="J106" i="62" a="1"/>
  <c r="J106" i="62" s="1"/>
  <c r="F106" i="62" a="1"/>
  <c r="F106" i="62" s="1"/>
  <c r="D106" i="62" a="1"/>
  <c r="D106" i="62" s="1"/>
  <c r="E106" i="62" s="1"/>
  <c r="B106" i="62" a="1"/>
  <c r="B106" i="62" s="1"/>
  <c r="A106" i="62" a="1"/>
  <c r="A106" i="62" s="1"/>
  <c r="K105" i="62" a="1"/>
  <c r="K105" i="62" s="1"/>
  <c r="L105" i="62" s="1"/>
  <c r="J105" i="62" a="1"/>
  <c r="J105" i="62" s="1"/>
  <c r="F105" i="62" a="1"/>
  <c r="F105" i="62" s="1"/>
  <c r="D105" i="62" a="1"/>
  <c r="D105" i="62" s="1"/>
  <c r="E105" i="62" s="1"/>
  <c r="B105" i="62" a="1"/>
  <c r="B105" i="62" s="1"/>
  <c r="A105" i="62" a="1"/>
  <c r="A105" i="62" s="1"/>
  <c r="K104" i="62" a="1"/>
  <c r="K104" i="62" s="1"/>
  <c r="L104" i="62" s="1"/>
  <c r="J104" i="62" a="1"/>
  <c r="J104" i="62" s="1"/>
  <c r="F104" i="62" a="1"/>
  <c r="F104" i="62" s="1"/>
  <c r="D104" i="62" a="1"/>
  <c r="D104" i="62" s="1"/>
  <c r="E104" i="62" s="1"/>
  <c r="B104" i="62" a="1"/>
  <c r="B104" i="62" s="1"/>
  <c r="A104" i="62" a="1"/>
  <c r="A104" i="62" s="1"/>
  <c r="K103" i="62" a="1"/>
  <c r="K103" i="62" s="1"/>
  <c r="L103" i="62" s="1"/>
  <c r="J103" i="62" a="1"/>
  <c r="J103" i="62" s="1"/>
  <c r="F103" i="62" a="1"/>
  <c r="F103" i="62" s="1"/>
  <c r="D103" i="62" a="1"/>
  <c r="D103" i="62" s="1"/>
  <c r="E103" i="62" s="1"/>
  <c r="B103" i="62" a="1"/>
  <c r="B103" i="62" s="1"/>
  <c r="A103" i="62" a="1"/>
  <c r="A103" i="62" s="1"/>
  <c r="K102" i="62" a="1"/>
  <c r="K102" i="62" s="1"/>
  <c r="L102" i="62" s="1"/>
  <c r="J102" i="62" a="1"/>
  <c r="J102" i="62" s="1"/>
  <c r="F102" i="62" a="1"/>
  <c r="F102" i="62" s="1"/>
  <c r="D102" i="62" a="1"/>
  <c r="D102" i="62" s="1"/>
  <c r="E102" i="62" s="1"/>
  <c r="B102" i="62" a="1"/>
  <c r="B102" i="62" s="1"/>
  <c r="A102" i="62" a="1"/>
  <c r="A102" i="62" s="1"/>
  <c r="K101" i="62" a="1"/>
  <c r="K101" i="62" s="1"/>
  <c r="L101" i="62" s="1"/>
  <c r="J101" i="62" a="1"/>
  <c r="J101" i="62" s="1"/>
  <c r="F101" i="62" a="1"/>
  <c r="F101" i="62" s="1"/>
  <c r="D101" i="62" a="1"/>
  <c r="D101" i="62" s="1"/>
  <c r="E101" i="62" s="1"/>
  <c r="B101" i="62" a="1"/>
  <c r="B101" i="62" s="1"/>
  <c r="A101" i="62" a="1"/>
  <c r="A101" i="62" s="1"/>
  <c r="K100" i="62" a="1"/>
  <c r="K100" i="62" s="1"/>
  <c r="L100" i="62" s="1"/>
  <c r="J100" i="62" a="1"/>
  <c r="J100" i="62" s="1"/>
  <c r="F100" i="62" a="1"/>
  <c r="F100" i="62" s="1"/>
  <c r="D100" i="62" a="1"/>
  <c r="D100" i="62" s="1"/>
  <c r="E100" i="62" s="1"/>
  <c r="B100" i="62" a="1"/>
  <c r="B100" i="62" s="1"/>
  <c r="A100" i="62" a="1"/>
  <c r="A100" i="62" s="1"/>
  <c r="K99" i="62" a="1"/>
  <c r="K99" i="62" s="1"/>
  <c r="L99" i="62" s="1"/>
  <c r="J99" i="62" a="1"/>
  <c r="J99" i="62" s="1"/>
  <c r="F99" i="62" a="1"/>
  <c r="F99" i="62" s="1"/>
  <c r="D99" i="62" a="1"/>
  <c r="D99" i="62" s="1"/>
  <c r="E99" i="62" s="1"/>
  <c r="B99" i="62" a="1"/>
  <c r="B99" i="62" s="1"/>
  <c r="A99" i="62" a="1"/>
  <c r="A99" i="62" s="1"/>
  <c r="K98" i="62" a="1"/>
  <c r="K98" i="62" s="1"/>
  <c r="L98" i="62" s="1"/>
  <c r="J98" i="62" a="1"/>
  <c r="J98" i="62" s="1"/>
  <c r="F98" i="62" a="1"/>
  <c r="F98" i="62" s="1"/>
  <c r="D98" i="62" a="1"/>
  <c r="D98" i="62" s="1"/>
  <c r="E98" i="62" s="1"/>
  <c r="B98" i="62" a="1"/>
  <c r="B98" i="62" s="1"/>
  <c r="A98" i="62" a="1"/>
  <c r="A98" i="62" s="1"/>
  <c r="K97" i="62" a="1"/>
  <c r="K97" i="62" s="1"/>
  <c r="L97" i="62" s="1"/>
  <c r="J97" i="62" a="1"/>
  <c r="J97" i="62" s="1"/>
  <c r="F97" i="62" a="1"/>
  <c r="F97" i="62" s="1"/>
  <c r="D97" i="62" a="1"/>
  <c r="D97" i="62" s="1"/>
  <c r="E97" i="62" s="1"/>
  <c r="B97" i="62" a="1"/>
  <c r="B97" i="62" s="1"/>
  <c r="A97" i="62" a="1"/>
  <c r="A97" i="62" s="1"/>
  <c r="K96" i="62" a="1"/>
  <c r="K96" i="62" s="1"/>
  <c r="L96" i="62" s="1"/>
  <c r="J96" i="62" a="1"/>
  <c r="J96" i="62" s="1"/>
  <c r="F96" i="62" a="1"/>
  <c r="F96" i="62" s="1"/>
  <c r="D96" i="62" a="1"/>
  <c r="D96" i="62" s="1"/>
  <c r="E96" i="62" s="1"/>
  <c r="B96" i="62" a="1"/>
  <c r="B96" i="62" s="1"/>
  <c r="A96" i="62" a="1"/>
  <c r="A96" i="62" s="1"/>
  <c r="K95" i="62" a="1"/>
  <c r="K95" i="62" s="1"/>
  <c r="L95" i="62" s="1"/>
  <c r="J95" i="62" a="1"/>
  <c r="J95" i="62" s="1"/>
  <c r="F95" i="62" a="1"/>
  <c r="F95" i="62" s="1"/>
  <c r="D95" i="62" a="1"/>
  <c r="D95" i="62" s="1"/>
  <c r="E95" i="62" s="1"/>
  <c r="B95" i="62" a="1"/>
  <c r="B95" i="62" s="1"/>
  <c r="A95" i="62" a="1"/>
  <c r="A95" i="62" s="1"/>
  <c r="K94" i="62" a="1"/>
  <c r="K94" i="62" s="1"/>
  <c r="L94" i="62" s="1"/>
  <c r="J94" i="62" a="1"/>
  <c r="J94" i="62" s="1"/>
  <c r="F94" i="62" a="1"/>
  <c r="F94" i="62" s="1"/>
  <c r="D94" i="62" a="1"/>
  <c r="D94" i="62" s="1"/>
  <c r="E94" i="62" s="1"/>
  <c r="B94" i="62" a="1"/>
  <c r="B94" i="62" s="1"/>
  <c r="A94" i="62" a="1"/>
  <c r="A94" i="62" s="1"/>
  <c r="K93" i="62" a="1"/>
  <c r="K93" i="62" s="1"/>
  <c r="L93" i="62" s="1"/>
  <c r="J93" i="62" a="1"/>
  <c r="J93" i="62" s="1"/>
  <c r="F93" i="62" a="1"/>
  <c r="F93" i="62" s="1"/>
  <c r="D93" i="62" a="1"/>
  <c r="D93" i="62" s="1"/>
  <c r="E93" i="62" s="1"/>
  <c r="B93" i="62" a="1"/>
  <c r="B93" i="62" s="1"/>
  <c r="A93" i="62" a="1"/>
  <c r="A93" i="62" s="1"/>
  <c r="K92" i="62" a="1"/>
  <c r="K92" i="62" s="1"/>
  <c r="L92" i="62" s="1"/>
  <c r="J92" i="62" a="1"/>
  <c r="J92" i="62" s="1"/>
  <c r="F92" i="62" a="1"/>
  <c r="F92" i="62" s="1"/>
  <c r="D92" i="62" a="1"/>
  <c r="D92" i="62" s="1"/>
  <c r="E92" i="62" s="1"/>
  <c r="B92" i="62" a="1"/>
  <c r="B92" i="62" s="1"/>
  <c r="A92" i="62" a="1"/>
  <c r="A92" i="62" s="1"/>
  <c r="K91" i="62" a="1"/>
  <c r="K91" i="62" s="1"/>
  <c r="J91" i="62" a="1"/>
  <c r="J91" i="62" s="1"/>
  <c r="F91" i="62" a="1"/>
  <c r="F91" i="62" s="1"/>
  <c r="D91" i="62" a="1"/>
  <c r="D91" i="62" s="1"/>
  <c r="E91" i="62" s="1"/>
  <c r="B91" i="62" a="1"/>
  <c r="B91" i="62" s="1"/>
  <c r="A91" i="62" a="1"/>
  <c r="A91" i="62" s="1"/>
  <c r="K90" i="62" a="1"/>
  <c r="K90" i="62" s="1"/>
  <c r="L90" i="62" s="1"/>
  <c r="J90" i="62" a="1"/>
  <c r="J90" i="62" s="1"/>
  <c r="F90" i="62" a="1"/>
  <c r="F90" i="62" s="1"/>
  <c r="D90" i="62" a="1"/>
  <c r="D90" i="62" s="1"/>
  <c r="E90" i="62" s="1"/>
  <c r="B90" i="62" a="1"/>
  <c r="B90" i="62" s="1"/>
  <c r="A90" i="62" a="1"/>
  <c r="A90" i="62" s="1"/>
  <c r="K89" i="62" a="1"/>
  <c r="K89" i="62" s="1"/>
  <c r="L89" i="62" s="1"/>
  <c r="J89" i="62" a="1"/>
  <c r="J89" i="62" s="1"/>
  <c r="F89" i="62" a="1"/>
  <c r="F89" i="62" s="1"/>
  <c r="D89" i="62" a="1"/>
  <c r="D89" i="62" s="1"/>
  <c r="E89" i="62" s="1"/>
  <c r="B89" i="62" a="1"/>
  <c r="B89" i="62" s="1"/>
  <c r="A89" i="62" a="1"/>
  <c r="A89" i="62" s="1"/>
  <c r="K88" i="62" a="1"/>
  <c r="K88" i="62" s="1"/>
  <c r="L88" i="62" s="1"/>
  <c r="J88" i="62" a="1"/>
  <c r="J88" i="62" s="1"/>
  <c r="F88" i="62" a="1"/>
  <c r="F88" i="62" s="1"/>
  <c r="D88" i="62" a="1"/>
  <c r="D88" i="62" s="1"/>
  <c r="E88" i="62" s="1"/>
  <c r="B88" i="62" a="1"/>
  <c r="B88" i="62" s="1"/>
  <c r="A88" i="62" a="1"/>
  <c r="A88" i="62" s="1"/>
  <c r="K87" i="62" a="1"/>
  <c r="K87" i="62" s="1"/>
  <c r="L87" i="62" s="1"/>
  <c r="J87" i="62" a="1"/>
  <c r="J87" i="62" s="1"/>
  <c r="F87" i="62" a="1"/>
  <c r="F87" i="62" s="1"/>
  <c r="D87" i="62" a="1"/>
  <c r="D87" i="62" s="1"/>
  <c r="E87" i="62" s="1"/>
  <c r="B87" i="62" a="1"/>
  <c r="B87" i="62" s="1"/>
  <c r="A87" i="62" a="1"/>
  <c r="A87" i="62" s="1"/>
  <c r="K86" i="62" a="1"/>
  <c r="K86" i="62" s="1"/>
  <c r="L86" i="62" s="1"/>
  <c r="J86" i="62" a="1"/>
  <c r="J86" i="62" s="1"/>
  <c r="F86" i="62" a="1"/>
  <c r="F86" i="62" s="1"/>
  <c r="D86" i="62" a="1"/>
  <c r="D86" i="62" s="1"/>
  <c r="E86" i="62" s="1"/>
  <c r="B86" i="62" a="1"/>
  <c r="B86" i="62" s="1"/>
  <c r="A86" i="62" a="1"/>
  <c r="A86" i="62" s="1"/>
  <c r="K85" i="62" a="1"/>
  <c r="K85" i="62" s="1"/>
  <c r="L85" i="62" s="1"/>
  <c r="J85" i="62" a="1"/>
  <c r="J85" i="62" s="1"/>
  <c r="F85" i="62" a="1"/>
  <c r="F85" i="62" s="1"/>
  <c r="D85" i="62" a="1"/>
  <c r="D85" i="62" s="1"/>
  <c r="E85" i="62" s="1"/>
  <c r="B85" i="62" a="1"/>
  <c r="B85" i="62" s="1"/>
  <c r="A85" i="62" a="1"/>
  <c r="A85" i="62" s="1"/>
  <c r="K84" i="62" a="1"/>
  <c r="K84" i="62" s="1"/>
  <c r="L84" i="62" s="1"/>
  <c r="J84" i="62" a="1"/>
  <c r="J84" i="62" s="1"/>
  <c r="F84" i="62" a="1"/>
  <c r="F84" i="62" s="1"/>
  <c r="D84" i="62" a="1"/>
  <c r="D84" i="62" s="1"/>
  <c r="E84" i="62" s="1"/>
  <c r="B84" i="62" a="1"/>
  <c r="B84" i="62" s="1"/>
  <c r="A84" i="62" a="1"/>
  <c r="A84" i="62" s="1"/>
  <c r="K83" i="62" a="1"/>
  <c r="K83" i="62" s="1"/>
  <c r="L83" i="62" s="1"/>
  <c r="J83" i="62" a="1"/>
  <c r="J83" i="62" s="1"/>
  <c r="F83" i="62" a="1"/>
  <c r="F83" i="62" s="1"/>
  <c r="D83" i="62" a="1"/>
  <c r="D83" i="62" s="1"/>
  <c r="E83" i="62" s="1"/>
  <c r="B83" i="62" a="1"/>
  <c r="B83" i="62" s="1"/>
  <c r="A83" i="62" a="1"/>
  <c r="A83" i="62" s="1"/>
  <c r="K82" i="62" a="1"/>
  <c r="K82" i="62" s="1"/>
  <c r="L82" i="62" s="1"/>
  <c r="J82" i="62" a="1"/>
  <c r="J82" i="62" s="1"/>
  <c r="F82" i="62" a="1"/>
  <c r="F82" i="62" s="1"/>
  <c r="D82" i="62" a="1"/>
  <c r="D82" i="62" s="1"/>
  <c r="E82" i="62" s="1"/>
  <c r="B82" i="62" a="1"/>
  <c r="B82" i="62" s="1"/>
  <c r="A82" i="62" a="1"/>
  <c r="A82" i="62" s="1"/>
  <c r="K81" i="62" a="1"/>
  <c r="K81" i="62" s="1"/>
  <c r="L81" i="62" s="1"/>
  <c r="J81" i="62" a="1"/>
  <c r="J81" i="62" s="1"/>
  <c r="F81" i="62" a="1"/>
  <c r="F81" i="62" s="1"/>
  <c r="D81" i="62" a="1"/>
  <c r="D81" i="62" s="1"/>
  <c r="E81" i="62" s="1"/>
  <c r="B81" i="62" a="1"/>
  <c r="B81" i="62" s="1"/>
  <c r="A81" i="62" a="1"/>
  <c r="A81" i="62" s="1"/>
  <c r="K80" i="62" a="1"/>
  <c r="K80" i="62" s="1"/>
  <c r="L80" i="62" s="1"/>
  <c r="J80" i="62" a="1"/>
  <c r="J80" i="62" s="1"/>
  <c r="F80" i="62" a="1"/>
  <c r="F80" i="62" s="1"/>
  <c r="D80" i="62" a="1"/>
  <c r="D80" i="62" s="1"/>
  <c r="E80" i="62" s="1"/>
  <c r="B80" i="62" a="1"/>
  <c r="B80" i="62" s="1"/>
  <c r="A80" i="62" a="1"/>
  <c r="A80" i="62" s="1"/>
  <c r="K79" i="62" a="1"/>
  <c r="K79" i="62" s="1"/>
  <c r="L79" i="62" s="1"/>
  <c r="J79" i="62" a="1"/>
  <c r="J79" i="62" s="1"/>
  <c r="F79" i="62" a="1"/>
  <c r="F79" i="62" s="1"/>
  <c r="D79" i="62" a="1"/>
  <c r="D79" i="62" s="1"/>
  <c r="E79" i="62" s="1"/>
  <c r="B79" i="62" a="1"/>
  <c r="B79" i="62" s="1"/>
  <c r="A79" i="62" a="1"/>
  <c r="A79" i="62" s="1"/>
  <c r="K78" i="62" a="1"/>
  <c r="K78" i="62" s="1"/>
  <c r="J78" i="62" a="1"/>
  <c r="J78" i="62" s="1"/>
  <c r="F78" i="62" a="1"/>
  <c r="F78" i="62" s="1"/>
  <c r="D78" i="62" a="1"/>
  <c r="D78" i="62" s="1"/>
  <c r="E78" i="62" s="1"/>
  <c r="B78" i="62" a="1"/>
  <c r="B78" i="62" s="1"/>
  <c r="A78" i="62" a="1"/>
  <c r="A78" i="62" s="1"/>
  <c r="K77" i="62" a="1"/>
  <c r="K77" i="62" s="1"/>
  <c r="L77" i="62" s="1"/>
  <c r="J77" i="62" a="1"/>
  <c r="J77" i="62" s="1"/>
  <c r="F77" i="62" a="1"/>
  <c r="F77" i="62" s="1"/>
  <c r="D77" i="62" a="1"/>
  <c r="D77" i="62" s="1"/>
  <c r="E77" i="62" s="1"/>
  <c r="B77" i="62" a="1"/>
  <c r="B77" i="62" s="1"/>
  <c r="A77" i="62" a="1"/>
  <c r="A77" i="62" s="1"/>
  <c r="K76" i="62" a="1"/>
  <c r="K76" i="62" s="1"/>
  <c r="L76" i="62" s="1"/>
  <c r="J76" i="62" a="1"/>
  <c r="J76" i="62" s="1"/>
  <c r="F76" i="62" a="1"/>
  <c r="F76" i="62" s="1"/>
  <c r="D76" i="62" a="1"/>
  <c r="D76" i="62" s="1"/>
  <c r="E76" i="62" s="1"/>
  <c r="B76" i="62" a="1"/>
  <c r="B76" i="62" s="1"/>
  <c r="A76" i="62" a="1"/>
  <c r="A76" i="62" s="1"/>
  <c r="K75" i="62" a="1"/>
  <c r="K75" i="62" s="1"/>
  <c r="L75" i="62" s="1"/>
  <c r="J75" i="62" a="1"/>
  <c r="J75" i="62" s="1"/>
  <c r="F75" i="62" a="1"/>
  <c r="F75" i="62" s="1"/>
  <c r="D75" i="62" a="1"/>
  <c r="D75" i="62" s="1"/>
  <c r="E75" i="62" s="1"/>
  <c r="B75" i="62" a="1"/>
  <c r="B75" i="62" s="1"/>
  <c r="A75" i="62" a="1"/>
  <c r="A75" i="62" s="1"/>
  <c r="K74" i="62" a="1"/>
  <c r="K74" i="62" s="1"/>
  <c r="L74" i="62" s="1"/>
  <c r="J74" i="62" a="1"/>
  <c r="J74" i="62" s="1"/>
  <c r="F74" i="62" a="1"/>
  <c r="F74" i="62" s="1"/>
  <c r="D74" i="62" a="1"/>
  <c r="D74" i="62" s="1"/>
  <c r="E74" i="62" s="1"/>
  <c r="B74" i="62" a="1"/>
  <c r="B74" i="62" s="1"/>
  <c r="A74" i="62" a="1"/>
  <c r="A74" i="62" s="1"/>
  <c r="K73" i="62" a="1"/>
  <c r="K73" i="62" s="1"/>
  <c r="L73" i="62" s="1"/>
  <c r="J73" i="62" a="1"/>
  <c r="J73" i="62" s="1"/>
  <c r="F73" i="62" a="1"/>
  <c r="F73" i="62" s="1"/>
  <c r="D73" i="62" a="1"/>
  <c r="D73" i="62" s="1"/>
  <c r="E73" i="62" s="1"/>
  <c r="B73" i="62" a="1"/>
  <c r="B73" i="62" s="1"/>
  <c r="A73" i="62" a="1"/>
  <c r="A73" i="62" s="1"/>
  <c r="K72" i="62" a="1"/>
  <c r="K72" i="62" s="1"/>
  <c r="L72" i="62" s="1"/>
  <c r="J72" i="62" a="1"/>
  <c r="J72" i="62" s="1"/>
  <c r="F72" i="62" a="1"/>
  <c r="F72" i="62" s="1"/>
  <c r="D72" i="62" a="1"/>
  <c r="D72" i="62" s="1"/>
  <c r="E72" i="62" s="1"/>
  <c r="B72" i="62" a="1"/>
  <c r="B72" i="62" s="1"/>
  <c r="A72" i="62" a="1"/>
  <c r="A72" i="62" s="1"/>
  <c r="K71" i="62" a="1"/>
  <c r="K71" i="62" s="1"/>
  <c r="L71" i="62" s="1"/>
  <c r="J71" i="62" a="1"/>
  <c r="J71" i="62" s="1"/>
  <c r="F71" i="62" a="1"/>
  <c r="F71" i="62" s="1"/>
  <c r="D71" i="62" a="1"/>
  <c r="D71" i="62" s="1"/>
  <c r="E71" i="62" s="1"/>
  <c r="B71" i="62" a="1"/>
  <c r="B71" i="62" s="1"/>
  <c r="A71" i="62" a="1"/>
  <c r="A71" i="62" s="1"/>
  <c r="K70" i="62" a="1"/>
  <c r="K70" i="62" s="1"/>
  <c r="L70" i="62" s="1"/>
  <c r="J70" i="62" a="1"/>
  <c r="J70" i="62" s="1"/>
  <c r="F70" i="62" a="1"/>
  <c r="F70" i="62" s="1"/>
  <c r="D70" i="62" a="1"/>
  <c r="D70" i="62" s="1"/>
  <c r="E70" i="62" s="1"/>
  <c r="B70" i="62" a="1"/>
  <c r="B70" i="62" s="1"/>
  <c r="A70" i="62" a="1"/>
  <c r="A70" i="62" s="1"/>
  <c r="K69" i="62" a="1"/>
  <c r="K69" i="62" s="1"/>
  <c r="L69" i="62" s="1"/>
  <c r="J69" i="62" a="1"/>
  <c r="J69" i="62" s="1"/>
  <c r="F69" i="62" a="1"/>
  <c r="F69" i="62" s="1"/>
  <c r="D69" i="62" a="1"/>
  <c r="D69" i="62" s="1"/>
  <c r="E69" i="62" s="1"/>
  <c r="B69" i="62" a="1"/>
  <c r="B69" i="62" s="1"/>
  <c r="A69" i="62" a="1"/>
  <c r="A69" i="62" s="1"/>
  <c r="K68" i="62" a="1"/>
  <c r="K68" i="62" s="1"/>
  <c r="L68" i="62" s="1"/>
  <c r="J68" i="62" a="1"/>
  <c r="J68" i="62" s="1"/>
  <c r="F68" i="62" a="1"/>
  <c r="F68" i="62" s="1"/>
  <c r="D68" i="62" a="1"/>
  <c r="D68" i="62" s="1"/>
  <c r="E68" i="62" s="1"/>
  <c r="B68" i="62" a="1"/>
  <c r="B68" i="62" s="1"/>
  <c r="A68" i="62" a="1"/>
  <c r="A68" i="62" s="1"/>
  <c r="K67" i="62" a="1"/>
  <c r="K67" i="62" s="1"/>
  <c r="L67" i="62" s="1"/>
  <c r="J67" i="62" a="1"/>
  <c r="J67" i="62" s="1"/>
  <c r="F67" i="62" a="1"/>
  <c r="F67" i="62" s="1"/>
  <c r="D67" i="62" a="1"/>
  <c r="D67" i="62" s="1"/>
  <c r="E67" i="62" s="1"/>
  <c r="B67" i="62" a="1"/>
  <c r="B67" i="62" s="1"/>
  <c r="A67" i="62" a="1"/>
  <c r="A67" i="62" s="1"/>
  <c r="K66" i="62" a="1"/>
  <c r="K66" i="62" s="1"/>
  <c r="L66" i="62" s="1"/>
  <c r="J66" i="62" a="1"/>
  <c r="J66" i="62" s="1"/>
  <c r="F66" i="62" a="1"/>
  <c r="F66" i="62" s="1"/>
  <c r="D66" i="62" a="1"/>
  <c r="D66" i="62" s="1"/>
  <c r="E66" i="62" s="1"/>
  <c r="B66" i="62" a="1"/>
  <c r="B66" i="62" s="1"/>
  <c r="A66" i="62" a="1"/>
  <c r="A66" i="62" s="1"/>
  <c r="K65" i="62" a="1"/>
  <c r="K65" i="62" s="1"/>
  <c r="L65" i="62" s="1"/>
  <c r="J65" i="62" a="1"/>
  <c r="J65" i="62" s="1"/>
  <c r="F65" i="62" a="1"/>
  <c r="F65" i="62" s="1"/>
  <c r="D65" i="62" a="1"/>
  <c r="D65" i="62" s="1"/>
  <c r="E65" i="62" s="1"/>
  <c r="B65" i="62" a="1"/>
  <c r="B65" i="62" s="1"/>
  <c r="A65" i="62" a="1"/>
  <c r="A65" i="62" s="1"/>
  <c r="K64" i="62" a="1"/>
  <c r="K64" i="62" s="1"/>
  <c r="L64" i="62" s="1"/>
  <c r="J64" i="62" a="1"/>
  <c r="J64" i="62" s="1"/>
  <c r="F64" i="62" a="1"/>
  <c r="F64" i="62" s="1"/>
  <c r="D64" i="62" a="1"/>
  <c r="D64" i="62" s="1"/>
  <c r="E64" i="62" s="1"/>
  <c r="B64" i="62" a="1"/>
  <c r="B64" i="62" s="1"/>
  <c r="A64" i="62" a="1"/>
  <c r="A64" i="62" s="1"/>
  <c r="K63" i="62" a="1"/>
  <c r="K63" i="62" s="1"/>
  <c r="J63" i="62" a="1"/>
  <c r="J63" i="62" s="1"/>
  <c r="F63" i="62" a="1"/>
  <c r="F63" i="62" s="1"/>
  <c r="D63" i="62" a="1"/>
  <c r="D63" i="62" s="1"/>
  <c r="E63" i="62" s="1"/>
  <c r="B63" i="62" a="1"/>
  <c r="B63" i="62" s="1"/>
  <c r="A63" i="62" a="1"/>
  <c r="A63" i="62" s="1"/>
  <c r="K62" i="62" a="1"/>
  <c r="K62" i="62" s="1"/>
  <c r="L62" i="62" s="1"/>
  <c r="J62" i="62" a="1"/>
  <c r="J62" i="62" s="1"/>
  <c r="F62" i="62" a="1"/>
  <c r="F62" i="62" s="1"/>
  <c r="D62" i="62" a="1"/>
  <c r="D62" i="62" s="1"/>
  <c r="E62" i="62" s="1"/>
  <c r="B62" i="62" a="1"/>
  <c r="B62" i="62" s="1"/>
  <c r="A62" i="62" a="1"/>
  <c r="A62" i="62" s="1"/>
  <c r="K61" i="62" a="1"/>
  <c r="K61" i="62" s="1"/>
  <c r="L61" i="62" s="1"/>
  <c r="J61" i="62" a="1"/>
  <c r="J61" i="62" s="1"/>
  <c r="F61" i="62" a="1"/>
  <c r="F61" i="62" s="1"/>
  <c r="D61" i="62" a="1"/>
  <c r="D61" i="62" s="1"/>
  <c r="E61" i="62" s="1"/>
  <c r="B61" i="62" a="1"/>
  <c r="B61" i="62" s="1"/>
  <c r="A61" i="62" a="1"/>
  <c r="A61" i="62" s="1"/>
  <c r="K60" i="62" a="1"/>
  <c r="K60" i="62" s="1"/>
  <c r="L60" i="62" s="1"/>
  <c r="J60" i="62" a="1"/>
  <c r="J60" i="62" s="1"/>
  <c r="F60" i="62" a="1"/>
  <c r="F60" i="62" s="1"/>
  <c r="D60" i="62" a="1"/>
  <c r="D60" i="62" s="1"/>
  <c r="E60" i="62" s="1"/>
  <c r="B60" i="62" a="1"/>
  <c r="B60" i="62" s="1"/>
  <c r="A60" i="62" a="1"/>
  <c r="A60" i="62" s="1"/>
  <c r="K59" i="62" a="1"/>
  <c r="K59" i="62" s="1"/>
  <c r="L59" i="62" s="1"/>
  <c r="J59" i="62" a="1"/>
  <c r="J59" i="62" s="1"/>
  <c r="F59" i="62" a="1"/>
  <c r="F59" i="62" s="1"/>
  <c r="D59" i="62" a="1"/>
  <c r="D59" i="62" s="1"/>
  <c r="E59" i="62" s="1"/>
  <c r="B59" i="62" a="1"/>
  <c r="B59" i="62" s="1"/>
  <c r="A59" i="62" a="1"/>
  <c r="A59" i="62" s="1"/>
  <c r="K58" i="62" a="1"/>
  <c r="K58" i="62" s="1"/>
  <c r="L58" i="62" s="1"/>
  <c r="J58" i="62" a="1"/>
  <c r="J58" i="62" s="1"/>
  <c r="F58" i="62" a="1"/>
  <c r="F58" i="62" s="1"/>
  <c r="D58" i="62" a="1"/>
  <c r="D58" i="62" s="1"/>
  <c r="E58" i="62" s="1"/>
  <c r="B58" i="62" a="1"/>
  <c r="B58" i="62" s="1"/>
  <c r="A58" i="62" a="1"/>
  <c r="A58" i="62" s="1"/>
  <c r="K57" i="62" a="1"/>
  <c r="K57" i="62" s="1"/>
  <c r="L57" i="62" s="1"/>
  <c r="J57" i="62" a="1"/>
  <c r="J57" i="62" s="1"/>
  <c r="F57" i="62" a="1"/>
  <c r="F57" i="62" s="1"/>
  <c r="D57" i="62" a="1"/>
  <c r="D57" i="62" s="1"/>
  <c r="E57" i="62" s="1"/>
  <c r="B57" i="62" a="1"/>
  <c r="B57" i="62" s="1"/>
  <c r="A57" i="62" a="1"/>
  <c r="A57" i="62" s="1"/>
  <c r="K56" i="62" a="1"/>
  <c r="K56" i="62" s="1"/>
  <c r="L56" i="62" s="1"/>
  <c r="J56" i="62" a="1"/>
  <c r="J56" i="62" s="1"/>
  <c r="F56" i="62" a="1"/>
  <c r="F56" i="62" s="1"/>
  <c r="D56" i="62" a="1"/>
  <c r="D56" i="62" s="1"/>
  <c r="E56" i="62" s="1"/>
  <c r="B56" i="62" a="1"/>
  <c r="B56" i="62" s="1"/>
  <c r="A56" i="62" a="1"/>
  <c r="A56" i="62" s="1"/>
  <c r="K55" i="62" a="1"/>
  <c r="K55" i="62" s="1"/>
  <c r="L55" i="62" s="1"/>
  <c r="J55" i="62" a="1"/>
  <c r="J55" i="62" s="1"/>
  <c r="F55" i="62" a="1"/>
  <c r="F55" i="62" s="1"/>
  <c r="D55" i="62" a="1"/>
  <c r="D55" i="62" s="1"/>
  <c r="E55" i="62" s="1"/>
  <c r="B55" i="62" a="1"/>
  <c r="B55" i="62" s="1"/>
  <c r="A55" i="62" a="1"/>
  <c r="A55" i="62" s="1"/>
  <c r="K54" i="62" a="1"/>
  <c r="K54" i="62" s="1"/>
  <c r="L54" i="62" s="1"/>
  <c r="J54" i="62" a="1"/>
  <c r="J54" i="62" s="1"/>
  <c r="F54" i="62" a="1"/>
  <c r="F54" i="62" s="1"/>
  <c r="D54" i="62" a="1"/>
  <c r="D54" i="62" s="1"/>
  <c r="E54" i="62" s="1"/>
  <c r="B54" i="62" a="1"/>
  <c r="B54" i="62" s="1"/>
  <c r="A54" i="62" a="1"/>
  <c r="A54" i="62" s="1"/>
  <c r="K53" i="62" a="1"/>
  <c r="K53" i="62" s="1"/>
  <c r="L53" i="62" s="1"/>
  <c r="J53" i="62" a="1"/>
  <c r="J53" i="62" s="1"/>
  <c r="F53" i="62" a="1"/>
  <c r="F53" i="62" s="1"/>
  <c r="D53" i="62" a="1"/>
  <c r="D53" i="62" s="1"/>
  <c r="E53" i="62" s="1"/>
  <c r="B53" i="62" a="1"/>
  <c r="B53" i="62" s="1"/>
  <c r="A53" i="62" a="1"/>
  <c r="A53" i="62" s="1"/>
  <c r="K52" i="62" a="1"/>
  <c r="K52" i="62" s="1"/>
  <c r="L52" i="62" s="1"/>
  <c r="J52" i="62" a="1"/>
  <c r="J52" i="62" s="1"/>
  <c r="F52" i="62" a="1"/>
  <c r="F52" i="62" s="1"/>
  <c r="D52" i="62" a="1"/>
  <c r="D52" i="62" s="1"/>
  <c r="E52" i="62" s="1"/>
  <c r="B52" i="62" a="1"/>
  <c r="B52" i="62" s="1"/>
  <c r="A52" i="62" a="1"/>
  <c r="A52" i="62" s="1"/>
  <c r="K51" i="62" a="1"/>
  <c r="K51" i="62" s="1"/>
  <c r="L51" i="62" s="1"/>
  <c r="J51" i="62" a="1"/>
  <c r="J51" i="62" s="1"/>
  <c r="F51" i="62" a="1"/>
  <c r="F51" i="62" s="1"/>
  <c r="D51" i="62" a="1"/>
  <c r="D51" i="62" s="1"/>
  <c r="E51" i="62" s="1"/>
  <c r="B51" i="62" a="1"/>
  <c r="B51" i="62" s="1"/>
  <c r="A51" i="62" a="1"/>
  <c r="A51" i="62" s="1"/>
  <c r="K50" i="62" a="1"/>
  <c r="K50" i="62" s="1"/>
  <c r="L50" i="62" s="1"/>
  <c r="J50" i="62" a="1"/>
  <c r="J50" i="62" s="1"/>
  <c r="F50" i="62" a="1"/>
  <c r="F50" i="62" s="1"/>
  <c r="D50" i="62" a="1"/>
  <c r="D50" i="62" s="1"/>
  <c r="E50" i="62" s="1"/>
  <c r="B50" i="62" a="1"/>
  <c r="B50" i="62" s="1"/>
  <c r="A50" i="62" a="1"/>
  <c r="A50" i="62" s="1"/>
  <c r="K49" i="62" a="1"/>
  <c r="K49" i="62" s="1"/>
  <c r="L49" i="62" s="1"/>
  <c r="J49" i="62" a="1"/>
  <c r="J49" i="62" s="1"/>
  <c r="F49" i="62" a="1"/>
  <c r="F49" i="62" s="1"/>
  <c r="D49" i="62" a="1"/>
  <c r="D49" i="62" s="1"/>
  <c r="E49" i="62" s="1"/>
  <c r="B49" i="62" a="1"/>
  <c r="B49" i="62" s="1"/>
  <c r="A49" i="62" a="1"/>
  <c r="A49" i="62" s="1"/>
  <c r="K48" i="62" a="1"/>
  <c r="K48" i="62" s="1"/>
  <c r="L48" i="62" s="1"/>
  <c r="J48" i="62" a="1"/>
  <c r="J48" i="62" s="1"/>
  <c r="F48" i="62" a="1"/>
  <c r="F48" i="62" s="1"/>
  <c r="D48" i="62" a="1"/>
  <c r="D48" i="62" s="1"/>
  <c r="E48" i="62" s="1"/>
  <c r="B48" i="62" a="1"/>
  <c r="B48" i="62" s="1"/>
  <c r="A48" i="62" a="1"/>
  <c r="A48" i="62" s="1"/>
  <c r="K47" i="62" a="1"/>
  <c r="K47" i="62" s="1"/>
  <c r="L47" i="62" s="1"/>
  <c r="J47" i="62" a="1"/>
  <c r="J47" i="62" s="1"/>
  <c r="F47" i="62" a="1"/>
  <c r="F47" i="62" s="1"/>
  <c r="D47" i="62" a="1"/>
  <c r="D47" i="62" s="1"/>
  <c r="E47" i="62" s="1"/>
  <c r="B47" i="62" a="1"/>
  <c r="B47" i="62" s="1"/>
  <c r="A47" i="62" a="1"/>
  <c r="A47" i="62" s="1"/>
  <c r="K46" i="62" a="1"/>
  <c r="K46" i="62" s="1"/>
  <c r="L46" i="62" s="1"/>
  <c r="J46" i="62" a="1"/>
  <c r="J46" i="62" s="1"/>
  <c r="F46" i="62" a="1"/>
  <c r="F46" i="62" s="1"/>
  <c r="D46" i="62" a="1"/>
  <c r="D46" i="62" s="1"/>
  <c r="E46" i="62" s="1"/>
  <c r="B46" i="62" a="1"/>
  <c r="B46" i="62" s="1"/>
  <c r="A46" i="62" a="1"/>
  <c r="A46" i="62" s="1"/>
  <c r="K45" i="62" a="1"/>
  <c r="K45" i="62" s="1"/>
  <c r="L45" i="62" s="1"/>
  <c r="J45" i="62" a="1"/>
  <c r="J45" i="62" s="1"/>
  <c r="F45" i="62" a="1"/>
  <c r="F45" i="62" s="1"/>
  <c r="D45" i="62" a="1"/>
  <c r="D45" i="62" s="1"/>
  <c r="E45" i="62" s="1"/>
  <c r="B45" i="62" a="1"/>
  <c r="B45" i="62" s="1"/>
  <c r="A45" i="62" a="1"/>
  <c r="A45" i="62" s="1"/>
  <c r="K44" i="62" a="1"/>
  <c r="K44" i="62" s="1"/>
  <c r="L44" i="62" s="1"/>
  <c r="J44" i="62" a="1"/>
  <c r="J44" i="62" s="1"/>
  <c r="F44" i="62" a="1"/>
  <c r="F44" i="62" s="1"/>
  <c r="D44" i="62" a="1"/>
  <c r="D44" i="62" s="1"/>
  <c r="E44" i="62" s="1"/>
  <c r="B44" i="62" a="1"/>
  <c r="B44" i="62" s="1"/>
  <c r="A44" i="62" a="1"/>
  <c r="A44" i="62" s="1"/>
  <c r="K43" i="62" a="1"/>
  <c r="K43" i="62" s="1"/>
  <c r="L43" i="62" s="1"/>
  <c r="J43" i="62" a="1"/>
  <c r="J43" i="62" s="1"/>
  <c r="F43" i="62" a="1"/>
  <c r="F43" i="62" s="1"/>
  <c r="D43" i="62" a="1"/>
  <c r="D43" i="62" s="1"/>
  <c r="E43" i="62" s="1"/>
  <c r="B43" i="62" a="1"/>
  <c r="B43" i="62" s="1"/>
  <c r="A43" i="62" a="1"/>
  <c r="A43" i="62" s="1"/>
  <c r="K42" i="62" a="1"/>
  <c r="K42" i="62" s="1"/>
  <c r="L42" i="62" s="1"/>
  <c r="J42" i="62" a="1"/>
  <c r="J42" i="62" s="1"/>
  <c r="F42" i="62" a="1"/>
  <c r="F42" i="62" s="1"/>
  <c r="D42" i="62" a="1"/>
  <c r="D42" i="62" s="1"/>
  <c r="E42" i="62" s="1"/>
  <c r="B42" i="62" a="1"/>
  <c r="B42" i="62" s="1"/>
  <c r="A42" i="62" a="1"/>
  <c r="A42" i="62" s="1"/>
  <c r="K41" i="62" a="1"/>
  <c r="K41" i="62" s="1"/>
  <c r="L41" i="62" s="1"/>
  <c r="J41" i="62" a="1"/>
  <c r="J41" i="62" s="1"/>
  <c r="F41" i="62" a="1"/>
  <c r="F41" i="62" s="1"/>
  <c r="D41" i="62" a="1"/>
  <c r="D41" i="62" s="1"/>
  <c r="E41" i="62" s="1"/>
  <c r="B41" i="62" a="1"/>
  <c r="B41" i="62" s="1"/>
  <c r="A41" i="62" a="1"/>
  <c r="A41" i="62" s="1"/>
  <c r="K40" i="62" a="1"/>
  <c r="K40" i="62" s="1"/>
  <c r="L40" i="62" s="1"/>
  <c r="J40" i="62" a="1"/>
  <c r="J40" i="62" s="1"/>
  <c r="F40" i="62" a="1"/>
  <c r="F40" i="62" s="1"/>
  <c r="D40" i="62" a="1"/>
  <c r="D40" i="62" s="1"/>
  <c r="E40" i="62" s="1"/>
  <c r="B40" i="62" a="1"/>
  <c r="B40" i="62" s="1"/>
  <c r="A40" i="62" a="1"/>
  <c r="A40" i="62" s="1"/>
  <c r="K39" i="62" a="1"/>
  <c r="K39" i="62" s="1"/>
  <c r="L39" i="62" s="1"/>
  <c r="J39" i="62" a="1"/>
  <c r="J39" i="62" s="1"/>
  <c r="F39" i="62" a="1"/>
  <c r="F39" i="62" s="1"/>
  <c r="D39" i="62" a="1"/>
  <c r="D39" i="62" s="1"/>
  <c r="E39" i="62" s="1"/>
  <c r="B39" i="62" a="1"/>
  <c r="B39" i="62" s="1"/>
  <c r="A39" i="62" a="1"/>
  <c r="A39" i="62" s="1"/>
  <c r="K38" i="62" a="1"/>
  <c r="K38" i="62" s="1"/>
  <c r="L38" i="62" s="1"/>
  <c r="J38" i="62" a="1"/>
  <c r="J38" i="62" s="1"/>
  <c r="F38" i="62" a="1"/>
  <c r="F38" i="62" s="1"/>
  <c r="D38" i="62" a="1"/>
  <c r="D38" i="62" s="1"/>
  <c r="E38" i="62" s="1"/>
  <c r="B38" i="62" a="1"/>
  <c r="B38" i="62" s="1"/>
  <c r="A38" i="62" a="1"/>
  <c r="A38" i="62" s="1"/>
  <c r="K37" i="62" a="1"/>
  <c r="K37" i="62" s="1"/>
  <c r="L37" i="62" s="1"/>
  <c r="J37" i="62" a="1"/>
  <c r="J37" i="62" s="1"/>
  <c r="F37" i="62" a="1"/>
  <c r="F37" i="62" s="1"/>
  <c r="D37" i="62" a="1"/>
  <c r="D37" i="62" s="1"/>
  <c r="E37" i="62" s="1"/>
  <c r="B37" i="62" a="1"/>
  <c r="B37" i="62" s="1"/>
  <c r="A37" i="62" a="1"/>
  <c r="A37" i="62" s="1"/>
  <c r="K36" i="62" a="1"/>
  <c r="K36" i="62" s="1"/>
  <c r="L36" i="62" s="1"/>
  <c r="J36" i="62" a="1"/>
  <c r="J36" i="62" s="1"/>
  <c r="F36" i="62" a="1"/>
  <c r="F36" i="62" s="1"/>
  <c r="D36" i="62" a="1"/>
  <c r="D36" i="62" s="1"/>
  <c r="E36" i="62" s="1"/>
  <c r="B36" i="62" a="1"/>
  <c r="B36" i="62" s="1"/>
  <c r="A36" i="62" a="1"/>
  <c r="A36" i="62" s="1"/>
  <c r="K35" i="62" a="1"/>
  <c r="K35" i="62" s="1"/>
  <c r="L35" i="62" s="1"/>
  <c r="J35" i="62" a="1"/>
  <c r="J35" i="62" s="1"/>
  <c r="F35" i="62" a="1"/>
  <c r="F35" i="62" s="1"/>
  <c r="D35" i="62" a="1"/>
  <c r="D35" i="62" s="1"/>
  <c r="E35" i="62" s="1"/>
  <c r="B35" i="62" a="1"/>
  <c r="B35" i="62" s="1"/>
  <c r="A35" i="62" a="1"/>
  <c r="A35" i="62" s="1"/>
  <c r="K34" i="62" a="1"/>
  <c r="K34" i="62" s="1"/>
  <c r="L34" i="62" s="1"/>
  <c r="J34" i="62" a="1"/>
  <c r="J34" i="62" s="1"/>
  <c r="F34" i="62" a="1"/>
  <c r="F34" i="62" s="1"/>
  <c r="D34" i="62" a="1"/>
  <c r="D34" i="62" s="1"/>
  <c r="E34" i="62" s="1"/>
  <c r="B34" i="62" a="1"/>
  <c r="B34" i="62" s="1"/>
  <c r="A34" i="62" a="1"/>
  <c r="A34" i="62" s="1"/>
  <c r="K33" i="62" a="1"/>
  <c r="K33" i="62" s="1"/>
  <c r="L33" i="62" s="1"/>
  <c r="J33" i="62" a="1"/>
  <c r="J33" i="62" s="1"/>
  <c r="F33" i="62" a="1"/>
  <c r="F33" i="62" s="1"/>
  <c r="D33" i="62" a="1"/>
  <c r="D33" i="62" s="1"/>
  <c r="E33" i="62" s="1"/>
  <c r="B33" i="62" a="1"/>
  <c r="B33" i="62" s="1"/>
  <c r="A33" i="62" a="1"/>
  <c r="A33" i="62" s="1"/>
  <c r="K32" i="62" a="1"/>
  <c r="K32" i="62" s="1"/>
  <c r="L32" i="62" s="1"/>
  <c r="J32" i="62" a="1"/>
  <c r="J32" i="62" s="1"/>
  <c r="F32" i="62" a="1"/>
  <c r="F32" i="62" s="1"/>
  <c r="D32" i="62" a="1"/>
  <c r="D32" i="62" s="1"/>
  <c r="E32" i="62" s="1"/>
  <c r="B32" i="62" a="1"/>
  <c r="B32" i="62" s="1"/>
  <c r="A32" i="62" a="1"/>
  <c r="A32" i="62" s="1"/>
  <c r="K31" i="62" a="1"/>
  <c r="K31" i="62" s="1"/>
  <c r="L31" i="62" s="1"/>
  <c r="J31" i="62" a="1"/>
  <c r="J31" i="62" s="1"/>
  <c r="F31" i="62" a="1"/>
  <c r="F31" i="62" s="1"/>
  <c r="D31" i="62" a="1"/>
  <c r="D31" i="62" s="1"/>
  <c r="E31" i="62" s="1"/>
  <c r="B31" i="62" a="1"/>
  <c r="B31" i="62" s="1"/>
  <c r="A31" i="62" a="1"/>
  <c r="A31" i="62" s="1"/>
  <c r="K30" i="62" a="1"/>
  <c r="K30" i="62" s="1"/>
  <c r="L30" i="62" s="1"/>
  <c r="J30" i="62" a="1"/>
  <c r="J30" i="62" s="1"/>
  <c r="F30" i="62" a="1"/>
  <c r="F30" i="62" s="1"/>
  <c r="D30" i="62" a="1"/>
  <c r="D30" i="62" s="1"/>
  <c r="E30" i="62" s="1"/>
  <c r="B30" i="62" a="1"/>
  <c r="B30" i="62" s="1"/>
  <c r="A30" i="62" a="1"/>
  <c r="A30" i="62" s="1"/>
  <c r="K29" i="62" a="1"/>
  <c r="K29" i="62" s="1"/>
  <c r="L29" i="62" s="1"/>
  <c r="J29" i="62" a="1"/>
  <c r="J29" i="62" s="1"/>
  <c r="F29" i="62" a="1"/>
  <c r="F29" i="62" s="1"/>
  <c r="D29" i="62" a="1"/>
  <c r="D29" i="62" s="1"/>
  <c r="E29" i="62" s="1"/>
  <c r="B29" i="62" a="1"/>
  <c r="B29" i="62" s="1"/>
  <c r="A29" i="62" a="1"/>
  <c r="A29" i="62" s="1"/>
  <c r="K28" i="62" a="1"/>
  <c r="K28" i="62" s="1"/>
  <c r="L28" i="62" s="1"/>
  <c r="J28" i="62" a="1"/>
  <c r="J28" i="62" s="1"/>
  <c r="F28" i="62" a="1"/>
  <c r="F28" i="62" s="1"/>
  <c r="D28" i="62" a="1"/>
  <c r="D28" i="62" s="1"/>
  <c r="E28" i="62" s="1"/>
  <c r="B28" i="62" a="1"/>
  <c r="B28" i="62" s="1"/>
  <c r="A28" i="62" a="1"/>
  <c r="A28" i="62" s="1"/>
  <c r="K27" i="62" a="1"/>
  <c r="K27" i="62" s="1"/>
  <c r="L27" i="62" s="1"/>
  <c r="J27" i="62" a="1"/>
  <c r="J27" i="62" s="1"/>
  <c r="F27" i="62" a="1"/>
  <c r="F27" i="62" s="1"/>
  <c r="D27" i="62" a="1"/>
  <c r="D27" i="62" s="1"/>
  <c r="E27" i="62" s="1"/>
  <c r="B27" i="62" a="1"/>
  <c r="B27" i="62" s="1"/>
  <c r="A27" i="62" a="1"/>
  <c r="A27" i="62" s="1"/>
  <c r="K26" i="62" a="1"/>
  <c r="K26" i="62" s="1"/>
  <c r="L26" i="62" s="1"/>
  <c r="J26" i="62" a="1"/>
  <c r="J26" i="62" s="1"/>
  <c r="F26" i="62" a="1"/>
  <c r="F26" i="62" s="1"/>
  <c r="D26" i="62" a="1"/>
  <c r="D26" i="62" s="1"/>
  <c r="E26" i="62" s="1"/>
  <c r="B26" i="62" a="1"/>
  <c r="B26" i="62" s="1"/>
  <c r="A26" i="62" a="1"/>
  <c r="A26" i="62" s="1"/>
  <c r="K25" i="62" a="1"/>
  <c r="K25" i="62" s="1"/>
  <c r="L25" i="62" s="1"/>
  <c r="J25" i="62" a="1"/>
  <c r="J25" i="62" s="1"/>
  <c r="F25" i="62" a="1"/>
  <c r="F25" i="62" s="1"/>
  <c r="D25" i="62" a="1"/>
  <c r="D25" i="62" s="1"/>
  <c r="E25" i="62" s="1"/>
  <c r="B25" i="62" a="1"/>
  <c r="B25" i="62" s="1"/>
  <c r="A25" i="62" a="1"/>
  <c r="A25" i="62" s="1"/>
  <c r="K24" i="62" a="1"/>
  <c r="K24" i="62" s="1"/>
  <c r="L24" i="62" s="1"/>
  <c r="J24" i="62" a="1"/>
  <c r="J24" i="62" s="1"/>
  <c r="F24" i="62" a="1"/>
  <c r="F24" i="62" s="1"/>
  <c r="D24" i="62" a="1"/>
  <c r="D24" i="62" s="1"/>
  <c r="E24" i="62" s="1"/>
  <c r="B24" i="62" a="1"/>
  <c r="B24" i="62" s="1"/>
  <c r="A24" i="62" a="1"/>
  <c r="A24" i="62" s="1"/>
  <c r="K23" i="62" a="1"/>
  <c r="K23" i="62" s="1"/>
  <c r="L23" i="62" s="1"/>
  <c r="J23" i="62" a="1"/>
  <c r="J23" i="62" s="1"/>
  <c r="F23" i="62" a="1"/>
  <c r="F23" i="62" s="1"/>
  <c r="D23" i="62" a="1"/>
  <c r="D23" i="62" s="1"/>
  <c r="E23" i="62" s="1"/>
  <c r="B23" i="62" a="1"/>
  <c r="B23" i="62" s="1"/>
  <c r="A23" i="62" a="1"/>
  <c r="A23" i="62" s="1"/>
  <c r="K22" i="62" a="1"/>
  <c r="K22" i="62" s="1"/>
  <c r="L22" i="62" s="1"/>
  <c r="J22" i="62" a="1"/>
  <c r="J22" i="62" s="1"/>
  <c r="F22" i="62" a="1"/>
  <c r="F22" i="62" s="1"/>
  <c r="D22" i="62" a="1"/>
  <c r="D22" i="62" s="1"/>
  <c r="E22" i="62" s="1"/>
  <c r="B22" i="62" a="1"/>
  <c r="B22" i="62" s="1"/>
  <c r="A22" i="62" a="1"/>
  <c r="A22" i="62" s="1"/>
  <c r="K21" i="62" a="1"/>
  <c r="K21" i="62" s="1"/>
  <c r="L21" i="62" s="1"/>
  <c r="J21" i="62" a="1"/>
  <c r="J21" i="62" s="1"/>
  <c r="F21" i="62" a="1"/>
  <c r="F21" i="62" s="1"/>
  <c r="D21" i="62" a="1"/>
  <c r="D21" i="62" s="1"/>
  <c r="E21" i="62" s="1"/>
  <c r="B21" i="62" a="1"/>
  <c r="B21" i="62" s="1"/>
  <c r="A21" i="62" a="1"/>
  <c r="A21" i="62" s="1"/>
  <c r="K20" i="62" a="1"/>
  <c r="K20" i="62" s="1"/>
  <c r="L20" i="62" s="1"/>
  <c r="J20" i="62" a="1"/>
  <c r="J20" i="62" s="1"/>
  <c r="F20" i="62" a="1"/>
  <c r="F20" i="62" s="1"/>
  <c r="D20" i="62" a="1"/>
  <c r="D20" i="62" s="1"/>
  <c r="E20" i="62" s="1"/>
  <c r="B20" i="62" a="1"/>
  <c r="B20" i="62" s="1"/>
  <c r="A20" i="62" a="1"/>
  <c r="A20" i="62" s="1"/>
  <c r="K19" i="62" a="1"/>
  <c r="K19" i="62" s="1"/>
  <c r="L19" i="62" s="1"/>
  <c r="J19" i="62" a="1"/>
  <c r="J19" i="62" s="1"/>
  <c r="F19" i="62" a="1"/>
  <c r="F19" i="62" s="1"/>
  <c r="D19" i="62" a="1"/>
  <c r="D19" i="62" s="1"/>
  <c r="E19" i="62" s="1"/>
  <c r="B19" i="62" a="1"/>
  <c r="B19" i="62" s="1"/>
  <c r="A19" i="62" a="1"/>
  <c r="A19" i="62" s="1"/>
  <c r="K18" i="62" a="1"/>
  <c r="K18" i="62" s="1"/>
  <c r="L18" i="62" s="1"/>
  <c r="J18" i="62" a="1"/>
  <c r="J18" i="62" s="1"/>
  <c r="F18" i="62" a="1"/>
  <c r="F18" i="62" s="1"/>
  <c r="D18" i="62" a="1"/>
  <c r="D18" i="62" s="1"/>
  <c r="E18" i="62" s="1"/>
  <c r="B18" i="62" a="1"/>
  <c r="B18" i="62" s="1"/>
  <c r="A18" i="62" a="1"/>
  <c r="A18" i="62" s="1"/>
  <c r="K17" i="62" a="1"/>
  <c r="K17" i="62" s="1"/>
  <c r="L17" i="62" s="1"/>
  <c r="J17" i="62" a="1"/>
  <c r="J17" i="62" s="1"/>
  <c r="F17" i="62" a="1"/>
  <c r="F17" i="62" s="1"/>
  <c r="D17" i="62" a="1"/>
  <c r="D17" i="62" s="1"/>
  <c r="E17" i="62" s="1"/>
  <c r="B17" i="62" a="1"/>
  <c r="B17" i="62" s="1"/>
  <c r="A17" i="62" a="1"/>
  <c r="A17" i="62" s="1"/>
  <c r="K16" i="62" a="1"/>
  <c r="K16" i="62" s="1"/>
  <c r="L16" i="62" s="1"/>
  <c r="J16" i="62" a="1"/>
  <c r="J16" i="62" s="1"/>
  <c r="F16" i="62" a="1"/>
  <c r="F16" i="62" s="1"/>
  <c r="D16" i="62" a="1"/>
  <c r="D16" i="62" s="1"/>
  <c r="E16" i="62" s="1"/>
  <c r="B16" i="62" a="1"/>
  <c r="B16" i="62" s="1"/>
  <c r="A16" i="62" a="1"/>
  <c r="A16" i="62" s="1"/>
  <c r="K15" i="62" a="1"/>
  <c r="K15" i="62" s="1"/>
  <c r="L15" i="62" s="1"/>
  <c r="J15" i="62" a="1"/>
  <c r="J15" i="62" s="1"/>
  <c r="F15" i="62" a="1"/>
  <c r="F15" i="62" s="1"/>
  <c r="D15" i="62" a="1"/>
  <c r="D15" i="62" s="1"/>
  <c r="E15" i="62" s="1"/>
  <c r="B15" i="62" a="1"/>
  <c r="B15" i="62" s="1"/>
  <c r="A15" i="62" a="1"/>
  <c r="A15" i="62" s="1"/>
  <c r="K14" i="62" a="1"/>
  <c r="K14" i="62" s="1"/>
  <c r="L14" i="62" s="1"/>
  <c r="J14" i="62" a="1"/>
  <c r="J14" i="62" s="1"/>
  <c r="F14" i="62" a="1"/>
  <c r="F14" i="62" s="1"/>
  <c r="D14" i="62" a="1"/>
  <c r="D14" i="62" s="1"/>
  <c r="E14" i="62" s="1"/>
  <c r="B14" i="62" a="1"/>
  <c r="B14" i="62" s="1"/>
  <c r="A14" i="62" a="1"/>
  <c r="A14" i="62" s="1"/>
  <c r="K13" i="62" a="1"/>
  <c r="K13" i="62" s="1"/>
  <c r="L13" i="62" s="1"/>
  <c r="J13" i="62" a="1"/>
  <c r="J13" i="62" s="1"/>
  <c r="F13" i="62" a="1"/>
  <c r="F13" i="62" s="1"/>
  <c r="D13" i="62" a="1"/>
  <c r="D13" i="62" s="1"/>
  <c r="E13" i="62" s="1"/>
  <c r="B13" i="62" a="1"/>
  <c r="B13" i="62" s="1"/>
  <c r="A13" i="62" a="1"/>
  <c r="A13" i="62" s="1"/>
  <c r="K12" i="62" a="1"/>
  <c r="K12" i="62" s="1"/>
  <c r="L12" i="62" s="1"/>
  <c r="J12" i="62" a="1"/>
  <c r="J12" i="62" s="1"/>
  <c r="F12" i="62" a="1"/>
  <c r="F12" i="62" s="1"/>
  <c r="D12" i="62" a="1"/>
  <c r="D12" i="62" s="1"/>
  <c r="E12" i="62" s="1"/>
  <c r="B12" i="62" a="1"/>
  <c r="B12" i="62" s="1"/>
  <c r="A12" i="62" a="1"/>
  <c r="A12" i="62" s="1"/>
  <c r="K11" i="62" a="1"/>
  <c r="K11" i="62" s="1"/>
  <c r="L11" i="62" s="1"/>
  <c r="J11" i="62" a="1"/>
  <c r="J11" i="62" s="1"/>
  <c r="F11" i="62" a="1"/>
  <c r="F11" i="62" s="1"/>
  <c r="D11" i="62" a="1"/>
  <c r="D11" i="62" s="1"/>
  <c r="E11" i="62" s="1"/>
  <c r="B11" i="62" a="1"/>
  <c r="B11" i="62" s="1"/>
  <c r="A11" i="62" a="1"/>
  <c r="A11" i="62" s="1"/>
  <c r="K10" i="62" a="1"/>
  <c r="K10" i="62" s="1"/>
  <c r="L10" i="62" s="1"/>
  <c r="J10" i="62" a="1"/>
  <c r="J10" i="62" s="1"/>
  <c r="F10" i="62" a="1"/>
  <c r="F10" i="62" s="1"/>
  <c r="D10" i="62" a="1"/>
  <c r="D10" i="62" s="1"/>
  <c r="E10" i="62" s="1"/>
  <c r="B10" i="62" a="1"/>
  <c r="B10" i="62" s="1"/>
  <c r="A10" i="62" a="1"/>
  <c r="A10" i="62" s="1"/>
  <c r="K9" i="62" a="1"/>
  <c r="K9" i="62" s="1"/>
  <c r="L9" i="62" s="1"/>
  <c r="J9" i="62" a="1"/>
  <c r="J9" i="62" s="1"/>
  <c r="F9" i="62" a="1"/>
  <c r="F9" i="62" s="1"/>
  <c r="D9" i="62" a="1"/>
  <c r="D9" i="62" s="1"/>
  <c r="E9" i="62" s="1"/>
  <c r="B9" i="62" a="1"/>
  <c r="B9" i="62" s="1"/>
  <c r="A9" i="62" a="1"/>
  <c r="A9" i="62" s="1"/>
  <c r="K8" i="62" a="1"/>
  <c r="K8" i="62" s="1"/>
  <c r="L8" i="62" s="1"/>
  <c r="J8" i="62" a="1"/>
  <c r="J8" i="62" s="1"/>
  <c r="F8" i="62" a="1"/>
  <c r="F8" i="62" s="1"/>
  <c r="D8" i="62" a="1"/>
  <c r="D8" i="62" s="1"/>
  <c r="E8" i="62" s="1"/>
  <c r="B8" i="62" a="1"/>
  <c r="B8" i="62" s="1"/>
  <c r="A8" i="62" a="1"/>
  <c r="A8" i="62" s="1"/>
  <c r="K7" i="62" a="1"/>
  <c r="K7" i="62" s="1"/>
  <c r="J7" i="62" a="1"/>
  <c r="J7" i="62" s="1"/>
  <c r="F7" i="62" a="1"/>
  <c r="F7" i="62" s="1"/>
  <c r="D7" i="62" a="1"/>
  <c r="D7" i="62" s="1"/>
  <c r="E7" i="62" s="1"/>
  <c r="B7" i="62" a="1"/>
  <c r="B7" i="62" s="1"/>
  <c r="A7" i="62" a="1"/>
  <c r="A7" i="62" s="1"/>
  <c r="L4" i="62"/>
  <c r="F4" i="62"/>
  <c r="C4" i="62"/>
  <c r="B250" i="61"/>
  <c r="K249" i="61" a="1"/>
  <c r="K249" i="61" s="1"/>
  <c r="L249" i="61" s="1"/>
  <c r="J249" i="61" a="1"/>
  <c r="J249" i="61" s="1"/>
  <c r="F249" i="61" a="1"/>
  <c r="F249" i="61" s="1"/>
  <c r="D249" i="61" a="1"/>
  <c r="D249" i="61" s="1"/>
  <c r="E249" i="61" s="1"/>
  <c r="B249" i="61" a="1"/>
  <c r="B249" i="61" s="1"/>
  <c r="A249" i="61" a="1"/>
  <c r="A249" i="61" s="1"/>
  <c r="K248" i="61" a="1"/>
  <c r="K248" i="61" s="1"/>
  <c r="L248" i="61" s="1"/>
  <c r="J248" i="61" a="1"/>
  <c r="J248" i="61" s="1"/>
  <c r="F248" i="61" a="1"/>
  <c r="F248" i="61" s="1"/>
  <c r="D248" i="61" a="1"/>
  <c r="D248" i="61" s="1"/>
  <c r="E248" i="61" s="1"/>
  <c r="B248" i="61" a="1"/>
  <c r="B248" i="61" s="1"/>
  <c r="A248" i="61" a="1"/>
  <c r="A248" i="61" s="1"/>
  <c r="K247" i="61" a="1"/>
  <c r="K247" i="61" s="1"/>
  <c r="L247" i="61" s="1"/>
  <c r="J247" i="61" a="1"/>
  <c r="J247" i="61" s="1"/>
  <c r="F247" i="61" a="1"/>
  <c r="F247" i="61" s="1"/>
  <c r="D247" i="61" a="1"/>
  <c r="D247" i="61" s="1"/>
  <c r="E247" i="61" s="1"/>
  <c r="B247" i="61" a="1"/>
  <c r="B247" i="61" s="1"/>
  <c r="A247" i="61" a="1"/>
  <c r="A247" i="61" s="1"/>
  <c r="K246" i="61" a="1"/>
  <c r="K246" i="61" s="1"/>
  <c r="J246" i="61" a="1"/>
  <c r="J246" i="61" s="1"/>
  <c r="F246" i="61" a="1"/>
  <c r="F246" i="61" s="1"/>
  <c r="D246" i="61" a="1"/>
  <c r="D246" i="61" s="1"/>
  <c r="E246" i="61" s="1"/>
  <c r="B246" i="61" a="1"/>
  <c r="B246" i="61" s="1"/>
  <c r="A246" i="61" a="1"/>
  <c r="A246" i="61" s="1"/>
  <c r="K245" i="61" a="1"/>
  <c r="K245" i="61" s="1"/>
  <c r="L245" i="61" s="1"/>
  <c r="J245" i="61" a="1"/>
  <c r="J245" i="61" s="1"/>
  <c r="F245" i="61" a="1"/>
  <c r="F245" i="61" s="1"/>
  <c r="D245" i="61" a="1"/>
  <c r="D245" i="61" s="1"/>
  <c r="E245" i="61" s="1"/>
  <c r="B245" i="61" a="1"/>
  <c r="B245" i="61" s="1"/>
  <c r="A245" i="61" a="1"/>
  <c r="A245" i="61" s="1"/>
  <c r="K244" i="61" a="1"/>
  <c r="K244" i="61" s="1"/>
  <c r="L244" i="61" s="1"/>
  <c r="J244" i="61" a="1"/>
  <c r="J244" i="61" s="1"/>
  <c r="F244" i="61" a="1"/>
  <c r="F244" i="61" s="1"/>
  <c r="D244" i="61" a="1"/>
  <c r="D244" i="61" s="1"/>
  <c r="E244" i="61" s="1"/>
  <c r="B244" i="61" a="1"/>
  <c r="B244" i="61" s="1"/>
  <c r="A244" i="61" a="1"/>
  <c r="A244" i="61" s="1"/>
  <c r="K243" i="61" a="1"/>
  <c r="K243" i="61" s="1"/>
  <c r="L243" i="61" s="1"/>
  <c r="J243" i="61" a="1"/>
  <c r="J243" i="61" s="1"/>
  <c r="F243" i="61" a="1"/>
  <c r="F243" i="61" s="1"/>
  <c r="D243" i="61" a="1"/>
  <c r="D243" i="61" s="1"/>
  <c r="E243" i="61" s="1"/>
  <c r="B243" i="61" a="1"/>
  <c r="B243" i="61" s="1"/>
  <c r="A243" i="61" a="1"/>
  <c r="A243" i="61" s="1"/>
  <c r="K242" i="61" a="1"/>
  <c r="K242" i="61" s="1"/>
  <c r="L242" i="61" s="1"/>
  <c r="J242" i="61" a="1"/>
  <c r="J242" i="61" s="1"/>
  <c r="F242" i="61" a="1"/>
  <c r="F242" i="61" s="1"/>
  <c r="D242" i="61" a="1"/>
  <c r="D242" i="61" s="1"/>
  <c r="E242" i="61" s="1"/>
  <c r="B242" i="61" a="1"/>
  <c r="B242" i="61" s="1"/>
  <c r="A242" i="61" a="1"/>
  <c r="A242" i="61" s="1"/>
  <c r="K241" i="61" a="1"/>
  <c r="K241" i="61" s="1"/>
  <c r="L241" i="61" s="1"/>
  <c r="J241" i="61" a="1"/>
  <c r="J241" i="61" s="1"/>
  <c r="F241" i="61" a="1"/>
  <c r="F241" i="61" s="1"/>
  <c r="D241" i="61" a="1"/>
  <c r="D241" i="61" s="1"/>
  <c r="E241" i="61" s="1"/>
  <c r="B241" i="61" a="1"/>
  <c r="B241" i="61" s="1"/>
  <c r="A241" i="61" a="1"/>
  <c r="A241" i="61" s="1"/>
  <c r="K240" i="61" a="1"/>
  <c r="K240" i="61" s="1"/>
  <c r="L240" i="61" s="1"/>
  <c r="J240" i="61" a="1"/>
  <c r="J240" i="61" s="1"/>
  <c r="F240" i="61" a="1"/>
  <c r="F240" i="61" s="1"/>
  <c r="D240" i="61" a="1"/>
  <c r="D240" i="61" s="1"/>
  <c r="E240" i="61" s="1"/>
  <c r="B240" i="61" a="1"/>
  <c r="B240" i="61" s="1"/>
  <c r="A240" i="61" a="1"/>
  <c r="A240" i="61" s="1"/>
  <c r="K239" i="61" a="1"/>
  <c r="K239" i="61" s="1"/>
  <c r="L239" i="61" s="1"/>
  <c r="J239" i="61" a="1"/>
  <c r="J239" i="61" s="1"/>
  <c r="F239" i="61" a="1"/>
  <c r="F239" i="61" s="1"/>
  <c r="D239" i="61" a="1"/>
  <c r="D239" i="61" s="1"/>
  <c r="E239" i="61" s="1"/>
  <c r="B239" i="61" a="1"/>
  <c r="B239" i="61" s="1"/>
  <c r="A239" i="61" a="1"/>
  <c r="A239" i="61" s="1"/>
  <c r="K238" i="61" a="1"/>
  <c r="K238" i="61" s="1"/>
  <c r="L238" i="61" s="1"/>
  <c r="J238" i="61" a="1"/>
  <c r="J238" i="61" s="1"/>
  <c r="F238" i="61" a="1"/>
  <c r="F238" i="61" s="1"/>
  <c r="D238" i="61" a="1"/>
  <c r="D238" i="61" s="1"/>
  <c r="E238" i="61" s="1"/>
  <c r="B238" i="61" a="1"/>
  <c r="B238" i="61" s="1"/>
  <c r="A238" i="61" a="1"/>
  <c r="A238" i="61" s="1"/>
  <c r="K237" i="61" a="1"/>
  <c r="K237" i="61" s="1"/>
  <c r="L237" i="61" s="1"/>
  <c r="J237" i="61" a="1"/>
  <c r="J237" i="61" s="1"/>
  <c r="F237" i="61" a="1"/>
  <c r="F237" i="61" s="1"/>
  <c r="D237" i="61" a="1"/>
  <c r="D237" i="61" s="1"/>
  <c r="E237" i="61" s="1"/>
  <c r="B237" i="61" a="1"/>
  <c r="B237" i="61" s="1"/>
  <c r="A237" i="61" a="1"/>
  <c r="A237" i="61" s="1"/>
  <c r="K236" i="61" a="1"/>
  <c r="K236" i="61" s="1"/>
  <c r="L236" i="61" s="1"/>
  <c r="J236" i="61" a="1"/>
  <c r="J236" i="61" s="1"/>
  <c r="F236" i="61" a="1"/>
  <c r="F236" i="61" s="1"/>
  <c r="D236" i="61" a="1"/>
  <c r="D236" i="61" s="1"/>
  <c r="E236" i="61" s="1"/>
  <c r="B236" i="61" a="1"/>
  <c r="B236" i="61" s="1"/>
  <c r="A236" i="61" a="1"/>
  <c r="A236" i="61" s="1"/>
  <c r="K235" i="61" a="1"/>
  <c r="K235" i="61" s="1"/>
  <c r="L235" i="61" s="1"/>
  <c r="J235" i="61" a="1"/>
  <c r="J235" i="61" s="1"/>
  <c r="F235" i="61" a="1"/>
  <c r="F235" i="61" s="1"/>
  <c r="D235" i="61" a="1"/>
  <c r="D235" i="61" s="1"/>
  <c r="E235" i="61" s="1"/>
  <c r="B235" i="61" a="1"/>
  <c r="B235" i="61" s="1"/>
  <c r="A235" i="61" a="1"/>
  <c r="A235" i="61" s="1"/>
  <c r="K234" i="61" a="1"/>
  <c r="K234" i="61" s="1"/>
  <c r="L234" i="61" s="1"/>
  <c r="J234" i="61" a="1"/>
  <c r="J234" i="61" s="1"/>
  <c r="F234" i="61" a="1"/>
  <c r="F234" i="61" s="1"/>
  <c r="D234" i="61" a="1"/>
  <c r="D234" i="61" s="1"/>
  <c r="E234" i="61" s="1"/>
  <c r="B234" i="61" a="1"/>
  <c r="B234" i="61" s="1"/>
  <c r="A234" i="61" a="1"/>
  <c r="A234" i="61" s="1"/>
  <c r="K233" i="61" a="1"/>
  <c r="K233" i="61" s="1"/>
  <c r="L233" i="61" s="1"/>
  <c r="J233" i="61" a="1"/>
  <c r="J233" i="61" s="1"/>
  <c r="F233" i="61" a="1"/>
  <c r="F233" i="61" s="1"/>
  <c r="D233" i="61" a="1"/>
  <c r="D233" i="61" s="1"/>
  <c r="E233" i="61" s="1"/>
  <c r="B233" i="61" a="1"/>
  <c r="B233" i="61" s="1"/>
  <c r="A233" i="61" a="1"/>
  <c r="A233" i="61" s="1"/>
  <c r="K232" i="61" a="1"/>
  <c r="K232" i="61" s="1"/>
  <c r="L232" i="61" s="1"/>
  <c r="J232" i="61" a="1"/>
  <c r="J232" i="61" s="1"/>
  <c r="F232" i="61" a="1"/>
  <c r="F232" i="61" s="1"/>
  <c r="D232" i="61" a="1"/>
  <c r="D232" i="61" s="1"/>
  <c r="E232" i="61" s="1"/>
  <c r="B232" i="61" a="1"/>
  <c r="B232" i="61" s="1"/>
  <c r="A232" i="61" a="1"/>
  <c r="A232" i="61" s="1"/>
  <c r="K231" i="61" a="1"/>
  <c r="K231" i="61" s="1"/>
  <c r="L231" i="61" s="1"/>
  <c r="J231" i="61" a="1"/>
  <c r="J231" i="61" s="1"/>
  <c r="F231" i="61" a="1"/>
  <c r="F231" i="61" s="1"/>
  <c r="D231" i="61" a="1"/>
  <c r="D231" i="61" s="1"/>
  <c r="E231" i="61" s="1"/>
  <c r="B231" i="61" a="1"/>
  <c r="B231" i="61" s="1"/>
  <c r="A231" i="61" a="1"/>
  <c r="A231" i="61" s="1"/>
  <c r="K230" i="61" a="1"/>
  <c r="K230" i="61" s="1"/>
  <c r="L230" i="61" s="1"/>
  <c r="J230" i="61" a="1"/>
  <c r="J230" i="61" s="1"/>
  <c r="F230" i="61" a="1"/>
  <c r="F230" i="61" s="1"/>
  <c r="D230" i="61" a="1"/>
  <c r="D230" i="61" s="1"/>
  <c r="E230" i="61" s="1"/>
  <c r="B230" i="61" a="1"/>
  <c r="B230" i="61" s="1"/>
  <c r="A230" i="61" a="1"/>
  <c r="A230" i="61" s="1"/>
  <c r="K229" i="61" a="1"/>
  <c r="K229" i="61" s="1"/>
  <c r="L229" i="61" s="1"/>
  <c r="J229" i="61" a="1"/>
  <c r="J229" i="61" s="1"/>
  <c r="F229" i="61" a="1"/>
  <c r="F229" i="61" s="1"/>
  <c r="D229" i="61" a="1"/>
  <c r="D229" i="61" s="1"/>
  <c r="E229" i="61" s="1"/>
  <c r="B229" i="61" a="1"/>
  <c r="B229" i="61" s="1"/>
  <c r="A229" i="61" a="1"/>
  <c r="A229" i="61" s="1"/>
  <c r="K228" i="61" a="1"/>
  <c r="K228" i="61" s="1"/>
  <c r="L228" i="61" s="1"/>
  <c r="J228" i="61" a="1"/>
  <c r="J228" i="61" s="1"/>
  <c r="F228" i="61" a="1"/>
  <c r="F228" i="61" s="1"/>
  <c r="D228" i="61" a="1"/>
  <c r="D228" i="61" s="1"/>
  <c r="E228" i="61" s="1"/>
  <c r="B228" i="61" a="1"/>
  <c r="B228" i="61" s="1"/>
  <c r="A228" i="61" a="1"/>
  <c r="A228" i="61" s="1"/>
  <c r="K227" i="61" a="1"/>
  <c r="K227" i="61" s="1"/>
  <c r="L227" i="61" s="1"/>
  <c r="J227" i="61" a="1"/>
  <c r="J227" i="61" s="1"/>
  <c r="F227" i="61" a="1"/>
  <c r="F227" i="61" s="1"/>
  <c r="D227" i="61" a="1"/>
  <c r="D227" i="61" s="1"/>
  <c r="E227" i="61" s="1"/>
  <c r="B227" i="61" a="1"/>
  <c r="B227" i="61" s="1"/>
  <c r="A227" i="61" a="1"/>
  <c r="A227" i="61" s="1"/>
  <c r="K226" i="61" a="1"/>
  <c r="K226" i="61" s="1"/>
  <c r="L226" i="61" s="1"/>
  <c r="J226" i="61" a="1"/>
  <c r="J226" i="61" s="1"/>
  <c r="F226" i="61" a="1"/>
  <c r="F226" i="61" s="1"/>
  <c r="D226" i="61" a="1"/>
  <c r="D226" i="61" s="1"/>
  <c r="E226" i="61" s="1"/>
  <c r="B226" i="61" a="1"/>
  <c r="B226" i="61" s="1"/>
  <c r="A226" i="61" a="1"/>
  <c r="A226" i="61" s="1"/>
  <c r="K225" i="61" a="1"/>
  <c r="K225" i="61" s="1"/>
  <c r="L225" i="61" s="1"/>
  <c r="J225" i="61" a="1"/>
  <c r="J225" i="61" s="1"/>
  <c r="F225" i="61" a="1"/>
  <c r="F225" i="61" s="1"/>
  <c r="D225" i="61" a="1"/>
  <c r="D225" i="61" s="1"/>
  <c r="E225" i="61" s="1"/>
  <c r="B225" i="61" a="1"/>
  <c r="B225" i="61" s="1"/>
  <c r="A225" i="61" a="1"/>
  <c r="A225" i="61" s="1"/>
  <c r="K224" i="61" a="1"/>
  <c r="K224" i="61" s="1"/>
  <c r="L224" i="61" s="1"/>
  <c r="J224" i="61" a="1"/>
  <c r="J224" i="61" s="1"/>
  <c r="F224" i="61" a="1"/>
  <c r="F224" i="61" s="1"/>
  <c r="D224" i="61" a="1"/>
  <c r="D224" i="61" s="1"/>
  <c r="E224" i="61" s="1"/>
  <c r="B224" i="61" a="1"/>
  <c r="B224" i="61" s="1"/>
  <c r="A224" i="61" a="1"/>
  <c r="A224" i="61" s="1"/>
  <c r="K223" i="61" a="1"/>
  <c r="K223" i="61" s="1"/>
  <c r="L223" i="61" s="1"/>
  <c r="J223" i="61" a="1"/>
  <c r="J223" i="61" s="1"/>
  <c r="F223" i="61" a="1"/>
  <c r="F223" i="61" s="1"/>
  <c r="D223" i="61" a="1"/>
  <c r="D223" i="61" s="1"/>
  <c r="E223" i="61" s="1"/>
  <c r="B223" i="61" a="1"/>
  <c r="B223" i="61" s="1"/>
  <c r="A223" i="61" a="1"/>
  <c r="A223" i="61" s="1"/>
  <c r="K222" i="61" a="1"/>
  <c r="K222" i="61" s="1"/>
  <c r="L222" i="61" s="1"/>
  <c r="J222" i="61" a="1"/>
  <c r="J222" i="61" s="1"/>
  <c r="F222" i="61" a="1"/>
  <c r="F222" i="61" s="1"/>
  <c r="D222" i="61" a="1"/>
  <c r="D222" i="61" s="1"/>
  <c r="E222" i="61" s="1"/>
  <c r="B222" i="61" a="1"/>
  <c r="B222" i="61" s="1"/>
  <c r="A222" i="61" a="1"/>
  <c r="A222" i="61" s="1"/>
  <c r="K221" i="61" a="1"/>
  <c r="K221" i="61" s="1"/>
  <c r="L221" i="61" s="1"/>
  <c r="J221" i="61" a="1"/>
  <c r="J221" i="61" s="1"/>
  <c r="F221" i="61" a="1"/>
  <c r="F221" i="61" s="1"/>
  <c r="D221" i="61" a="1"/>
  <c r="D221" i="61" s="1"/>
  <c r="E221" i="61" s="1"/>
  <c r="B221" i="61" a="1"/>
  <c r="B221" i="61" s="1"/>
  <c r="A221" i="61" a="1"/>
  <c r="A221" i="61" s="1"/>
  <c r="K220" i="61" a="1"/>
  <c r="K220" i="61" s="1"/>
  <c r="L220" i="61" s="1"/>
  <c r="J220" i="61" a="1"/>
  <c r="J220" i="61" s="1"/>
  <c r="F220" i="61" a="1"/>
  <c r="F220" i="61" s="1"/>
  <c r="D220" i="61" a="1"/>
  <c r="D220" i="61" s="1"/>
  <c r="E220" i="61" s="1"/>
  <c r="B220" i="61" a="1"/>
  <c r="B220" i="61" s="1"/>
  <c r="A220" i="61" a="1"/>
  <c r="A220" i="61" s="1"/>
  <c r="K219" i="61" a="1"/>
  <c r="K219" i="61" s="1"/>
  <c r="L219" i="61" s="1"/>
  <c r="J219" i="61" a="1"/>
  <c r="J219" i="61" s="1"/>
  <c r="F219" i="61" a="1"/>
  <c r="F219" i="61" s="1"/>
  <c r="D219" i="61" a="1"/>
  <c r="D219" i="61" s="1"/>
  <c r="E219" i="61" s="1"/>
  <c r="B219" i="61" a="1"/>
  <c r="B219" i="61" s="1"/>
  <c r="A219" i="61" a="1"/>
  <c r="A219" i="61" s="1"/>
  <c r="K218" i="61" a="1"/>
  <c r="K218" i="61" s="1"/>
  <c r="L218" i="61" s="1"/>
  <c r="J218" i="61" a="1"/>
  <c r="J218" i="61" s="1"/>
  <c r="F218" i="61" a="1"/>
  <c r="F218" i="61" s="1"/>
  <c r="D218" i="61" a="1"/>
  <c r="D218" i="61" s="1"/>
  <c r="E218" i="61" s="1"/>
  <c r="B218" i="61" a="1"/>
  <c r="B218" i="61" s="1"/>
  <c r="A218" i="61" a="1"/>
  <c r="A218" i="61" s="1"/>
  <c r="K217" i="61" a="1"/>
  <c r="K217" i="61" s="1"/>
  <c r="L217" i="61" s="1"/>
  <c r="J217" i="61" a="1"/>
  <c r="J217" i="61" s="1"/>
  <c r="F217" i="61" a="1"/>
  <c r="F217" i="61" s="1"/>
  <c r="D217" i="61" a="1"/>
  <c r="D217" i="61" s="1"/>
  <c r="E217" i="61" s="1"/>
  <c r="B217" i="61" a="1"/>
  <c r="B217" i="61" s="1"/>
  <c r="A217" i="61" a="1"/>
  <c r="A217" i="61" s="1"/>
  <c r="K216" i="61" a="1"/>
  <c r="K216" i="61" s="1"/>
  <c r="L216" i="61" s="1"/>
  <c r="J216" i="61" a="1"/>
  <c r="J216" i="61" s="1"/>
  <c r="F216" i="61" a="1"/>
  <c r="F216" i="61" s="1"/>
  <c r="D216" i="61" a="1"/>
  <c r="D216" i="61" s="1"/>
  <c r="E216" i="61" s="1"/>
  <c r="B216" i="61" a="1"/>
  <c r="B216" i="61" s="1"/>
  <c r="A216" i="61" a="1"/>
  <c r="A216" i="61" s="1"/>
  <c r="K215" i="61" a="1"/>
  <c r="K215" i="61" s="1"/>
  <c r="L215" i="61" s="1"/>
  <c r="J215" i="61" a="1"/>
  <c r="J215" i="61" s="1"/>
  <c r="F215" i="61" a="1"/>
  <c r="F215" i="61" s="1"/>
  <c r="D215" i="61" a="1"/>
  <c r="D215" i="61" s="1"/>
  <c r="E215" i="61" s="1"/>
  <c r="B215" i="61" a="1"/>
  <c r="B215" i="61" s="1"/>
  <c r="A215" i="61" a="1"/>
  <c r="A215" i="61" s="1"/>
  <c r="K214" i="61" a="1"/>
  <c r="K214" i="61" s="1"/>
  <c r="L214" i="61" s="1"/>
  <c r="J214" i="61" a="1"/>
  <c r="J214" i="61" s="1"/>
  <c r="F214" i="61" a="1"/>
  <c r="F214" i="61" s="1"/>
  <c r="D214" i="61" a="1"/>
  <c r="D214" i="61" s="1"/>
  <c r="E214" i="61" s="1"/>
  <c r="B214" i="61" a="1"/>
  <c r="B214" i="61" s="1"/>
  <c r="A214" i="61" a="1"/>
  <c r="A214" i="61" s="1"/>
  <c r="K213" i="61" a="1"/>
  <c r="K213" i="61" s="1"/>
  <c r="L213" i="61" s="1"/>
  <c r="J213" i="61" a="1"/>
  <c r="J213" i="61" s="1"/>
  <c r="F213" i="61" a="1"/>
  <c r="F213" i="61" s="1"/>
  <c r="D213" i="61" a="1"/>
  <c r="D213" i="61" s="1"/>
  <c r="E213" i="61" s="1"/>
  <c r="B213" i="61" a="1"/>
  <c r="B213" i="61" s="1"/>
  <c r="A213" i="61" a="1"/>
  <c r="A213" i="61" s="1"/>
  <c r="K212" i="61" a="1"/>
  <c r="K212" i="61" s="1"/>
  <c r="L212" i="61" s="1"/>
  <c r="J212" i="61" a="1"/>
  <c r="J212" i="61" s="1"/>
  <c r="F212" i="61" a="1"/>
  <c r="F212" i="61" s="1"/>
  <c r="D212" i="61" a="1"/>
  <c r="D212" i="61" s="1"/>
  <c r="E212" i="61" s="1"/>
  <c r="B212" i="61" a="1"/>
  <c r="B212" i="61" s="1"/>
  <c r="A212" i="61" a="1"/>
  <c r="A212" i="61" s="1"/>
  <c r="K211" i="61" a="1"/>
  <c r="K211" i="61" s="1"/>
  <c r="L211" i="61" s="1"/>
  <c r="J211" i="61" a="1"/>
  <c r="J211" i="61" s="1"/>
  <c r="F211" i="61" a="1"/>
  <c r="F211" i="61" s="1"/>
  <c r="D211" i="61" a="1"/>
  <c r="D211" i="61" s="1"/>
  <c r="E211" i="61" s="1"/>
  <c r="B211" i="61" a="1"/>
  <c r="B211" i="61" s="1"/>
  <c r="A211" i="61" a="1"/>
  <c r="A211" i="61" s="1"/>
  <c r="K210" i="61" a="1"/>
  <c r="K210" i="61" s="1"/>
  <c r="L210" i="61" s="1"/>
  <c r="J210" i="61" a="1"/>
  <c r="J210" i="61" s="1"/>
  <c r="F210" i="61" a="1"/>
  <c r="F210" i="61" s="1"/>
  <c r="D210" i="61" a="1"/>
  <c r="D210" i="61" s="1"/>
  <c r="E210" i="61" s="1"/>
  <c r="B210" i="61" a="1"/>
  <c r="B210" i="61" s="1"/>
  <c r="A210" i="61" a="1"/>
  <c r="A210" i="61" s="1"/>
  <c r="K209" i="61" a="1"/>
  <c r="K209" i="61" s="1"/>
  <c r="L209" i="61" s="1"/>
  <c r="J209" i="61" a="1"/>
  <c r="J209" i="61" s="1"/>
  <c r="F209" i="61" a="1"/>
  <c r="F209" i="61" s="1"/>
  <c r="D209" i="61" a="1"/>
  <c r="D209" i="61" s="1"/>
  <c r="E209" i="61" s="1"/>
  <c r="B209" i="61" a="1"/>
  <c r="B209" i="61" s="1"/>
  <c r="A209" i="61" a="1"/>
  <c r="A209" i="61" s="1"/>
  <c r="K208" i="61" a="1"/>
  <c r="K208" i="61" s="1"/>
  <c r="L208" i="61" s="1"/>
  <c r="J208" i="61" a="1"/>
  <c r="J208" i="61" s="1"/>
  <c r="F208" i="61" a="1"/>
  <c r="F208" i="61" s="1"/>
  <c r="D208" i="61" a="1"/>
  <c r="D208" i="61" s="1"/>
  <c r="E208" i="61" s="1"/>
  <c r="B208" i="61" a="1"/>
  <c r="B208" i="61" s="1"/>
  <c r="A208" i="61" a="1"/>
  <c r="A208" i="61" s="1"/>
  <c r="K207" i="61" a="1"/>
  <c r="K207" i="61" s="1"/>
  <c r="L207" i="61" s="1"/>
  <c r="J207" i="61" a="1"/>
  <c r="J207" i="61" s="1"/>
  <c r="F207" i="61" a="1"/>
  <c r="F207" i="61" s="1"/>
  <c r="D207" i="61" a="1"/>
  <c r="D207" i="61" s="1"/>
  <c r="E207" i="61" s="1"/>
  <c r="B207" i="61" a="1"/>
  <c r="B207" i="61" s="1"/>
  <c r="A207" i="61" a="1"/>
  <c r="A207" i="61" s="1"/>
  <c r="K206" i="61" a="1"/>
  <c r="K206" i="61" s="1"/>
  <c r="L206" i="61" s="1"/>
  <c r="J206" i="61" a="1"/>
  <c r="J206" i="61" s="1"/>
  <c r="F206" i="61" a="1"/>
  <c r="F206" i="61" s="1"/>
  <c r="D206" i="61" a="1"/>
  <c r="D206" i="61" s="1"/>
  <c r="E206" i="61" s="1"/>
  <c r="B206" i="61" a="1"/>
  <c r="B206" i="61" s="1"/>
  <c r="A206" i="61" a="1"/>
  <c r="A206" i="61" s="1"/>
  <c r="K205" i="61" a="1"/>
  <c r="K205" i="61" s="1"/>
  <c r="L205" i="61" s="1"/>
  <c r="J205" i="61" a="1"/>
  <c r="J205" i="61" s="1"/>
  <c r="F205" i="61" a="1"/>
  <c r="F205" i="61" s="1"/>
  <c r="D205" i="61" a="1"/>
  <c r="D205" i="61" s="1"/>
  <c r="E205" i="61" s="1"/>
  <c r="B205" i="61" a="1"/>
  <c r="B205" i="61" s="1"/>
  <c r="A205" i="61" a="1"/>
  <c r="A205" i="61" s="1"/>
  <c r="K204" i="61" a="1"/>
  <c r="K204" i="61" s="1"/>
  <c r="L204" i="61" s="1"/>
  <c r="J204" i="61" a="1"/>
  <c r="J204" i="61" s="1"/>
  <c r="F204" i="61" a="1"/>
  <c r="F204" i="61" s="1"/>
  <c r="D204" i="61" a="1"/>
  <c r="D204" i="61" s="1"/>
  <c r="E204" i="61" s="1"/>
  <c r="B204" i="61" a="1"/>
  <c r="B204" i="61" s="1"/>
  <c r="A204" i="61" a="1"/>
  <c r="A204" i="61" s="1"/>
  <c r="K203" i="61" a="1"/>
  <c r="K203" i="61" s="1"/>
  <c r="L203" i="61" s="1"/>
  <c r="J203" i="61" a="1"/>
  <c r="J203" i="61" s="1"/>
  <c r="F203" i="61" a="1"/>
  <c r="F203" i="61" s="1"/>
  <c r="D203" i="61" a="1"/>
  <c r="D203" i="61" s="1"/>
  <c r="E203" i="61" s="1"/>
  <c r="B203" i="61" a="1"/>
  <c r="B203" i="61" s="1"/>
  <c r="A203" i="61" a="1"/>
  <c r="A203" i="61" s="1"/>
  <c r="K202" i="61" a="1"/>
  <c r="K202" i="61" s="1"/>
  <c r="L202" i="61" s="1"/>
  <c r="J202" i="61" a="1"/>
  <c r="J202" i="61" s="1"/>
  <c r="F202" i="61" a="1"/>
  <c r="F202" i="61" s="1"/>
  <c r="D202" i="61" a="1"/>
  <c r="D202" i="61" s="1"/>
  <c r="E202" i="61" s="1"/>
  <c r="B202" i="61" a="1"/>
  <c r="B202" i="61" s="1"/>
  <c r="A202" i="61" a="1"/>
  <c r="A202" i="61" s="1"/>
  <c r="K201" i="61" a="1"/>
  <c r="K201" i="61" s="1"/>
  <c r="L201" i="61" s="1"/>
  <c r="J201" i="61" a="1"/>
  <c r="J201" i="61" s="1"/>
  <c r="F201" i="61" a="1"/>
  <c r="F201" i="61" s="1"/>
  <c r="D201" i="61" a="1"/>
  <c r="D201" i="61" s="1"/>
  <c r="E201" i="61" s="1"/>
  <c r="B201" i="61" a="1"/>
  <c r="B201" i="61" s="1"/>
  <c r="A201" i="61" a="1"/>
  <c r="A201" i="61" s="1"/>
  <c r="K200" i="61" a="1"/>
  <c r="K200" i="61" s="1"/>
  <c r="L200" i="61" s="1"/>
  <c r="J200" i="61" a="1"/>
  <c r="J200" i="61" s="1"/>
  <c r="F200" i="61" a="1"/>
  <c r="F200" i="61" s="1"/>
  <c r="D200" i="61" a="1"/>
  <c r="D200" i="61" s="1"/>
  <c r="E200" i="61" s="1"/>
  <c r="B200" i="61" a="1"/>
  <c r="B200" i="61" s="1"/>
  <c r="A200" i="61" a="1"/>
  <c r="A200" i="61" s="1"/>
  <c r="K199" i="61" a="1"/>
  <c r="K199" i="61" s="1"/>
  <c r="L199" i="61" s="1"/>
  <c r="J199" i="61" a="1"/>
  <c r="J199" i="61" s="1"/>
  <c r="F199" i="61" a="1"/>
  <c r="F199" i="61" s="1"/>
  <c r="D199" i="61" a="1"/>
  <c r="D199" i="61" s="1"/>
  <c r="E199" i="61" s="1"/>
  <c r="B199" i="61" a="1"/>
  <c r="B199" i="61" s="1"/>
  <c r="A199" i="61" a="1"/>
  <c r="A199" i="61" s="1"/>
  <c r="K198" i="61" a="1"/>
  <c r="K198" i="61" s="1"/>
  <c r="L198" i="61" s="1"/>
  <c r="J198" i="61" a="1"/>
  <c r="J198" i="61" s="1"/>
  <c r="F198" i="61" a="1"/>
  <c r="F198" i="61" s="1"/>
  <c r="D198" i="61" a="1"/>
  <c r="D198" i="61" s="1"/>
  <c r="E198" i="61" s="1"/>
  <c r="B198" i="61" a="1"/>
  <c r="B198" i="61" s="1"/>
  <c r="A198" i="61" a="1"/>
  <c r="A198" i="61" s="1"/>
  <c r="K197" i="61" a="1"/>
  <c r="K197" i="61" s="1"/>
  <c r="L197" i="61" s="1"/>
  <c r="J197" i="61" a="1"/>
  <c r="J197" i="61" s="1"/>
  <c r="F197" i="61" a="1"/>
  <c r="F197" i="61" s="1"/>
  <c r="D197" i="61" a="1"/>
  <c r="D197" i="61" s="1"/>
  <c r="E197" i="61" s="1"/>
  <c r="B197" i="61" a="1"/>
  <c r="B197" i="61" s="1"/>
  <c r="A197" i="61" a="1"/>
  <c r="A197" i="61" s="1"/>
  <c r="K196" i="61" a="1"/>
  <c r="K196" i="61" s="1"/>
  <c r="L196" i="61" s="1"/>
  <c r="J196" i="61" a="1"/>
  <c r="J196" i="61" s="1"/>
  <c r="F196" i="61" a="1"/>
  <c r="F196" i="61" s="1"/>
  <c r="D196" i="61" a="1"/>
  <c r="D196" i="61" s="1"/>
  <c r="E196" i="61" s="1"/>
  <c r="B196" i="61" a="1"/>
  <c r="B196" i="61" s="1"/>
  <c r="A196" i="61" a="1"/>
  <c r="A196" i="61" s="1"/>
  <c r="K195" i="61" a="1"/>
  <c r="K195" i="61" s="1"/>
  <c r="L195" i="61" s="1"/>
  <c r="J195" i="61" a="1"/>
  <c r="J195" i="61" s="1"/>
  <c r="F195" i="61" a="1"/>
  <c r="F195" i="61" s="1"/>
  <c r="D195" i="61" a="1"/>
  <c r="D195" i="61" s="1"/>
  <c r="E195" i="61" s="1"/>
  <c r="B195" i="61" a="1"/>
  <c r="B195" i="61" s="1"/>
  <c r="A195" i="61" a="1"/>
  <c r="A195" i="61" s="1"/>
  <c r="K194" i="61" a="1"/>
  <c r="K194" i="61" s="1"/>
  <c r="L194" i="61" s="1"/>
  <c r="J194" i="61" a="1"/>
  <c r="J194" i="61" s="1"/>
  <c r="F194" i="61" a="1"/>
  <c r="F194" i="61" s="1"/>
  <c r="D194" i="61" a="1"/>
  <c r="D194" i="61" s="1"/>
  <c r="E194" i="61" s="1"/>
  <c r="B194" i="61" a="1"/>
  <c r="B194" i="61" s="1"/>
  <c r="A194" i="61" a="1"/>
  <c r="A194" i="61" s="1"/>
  <c r="K193" i="61" a="1"/>
  <c r="K193" i="61" s="1"/>
  <c r="L193" i="61" s="1"/>
  <c r="J193" i="61" a="1"/>
  <c r="J193" i="61" s="1"/>
  <c r="F193" i="61" a="1"/>
  <c r="F193" i="61" s="1"/>
  <c r="D193" i="61" a="1"/>
  <c r="D193" i="61" s="1"/>
  <c r="E193" i="61" s="1"/>
  <c r="B193" i="61" a="1"/>
  <c r="B193" i="61" s="1"/>
  <c r="A193" i="61" a="1"/>
  <c r="A193" i="61" s="1"/>
  <c r="K192" i="61" a="1"/>
  <c r="K192" i="61" s="1"/>
  <c r="L192" i="61" s="1"/>
  <c r="J192" i="61" a="1"/>
  <c r="J192" i="61" s="1"/>
  <c r="F192" i="61" a="1"/>
  <c r="F192" i="61" s="1"/>
  <c r="D192" i="61" a="1"/>
  <c r="D192" i="61" s="1"/>
  <c r="E192" i="61" s="1"/>
  <c r="B192" i="61" a="1"/>
  <c r="B192" i="61" s="1"/>
  <c r="A192" i="61" a="1"/>
  <c r="A192" i="61" s="1"/>
  <c r="K191" i="61" a="1"/>
  <c r="K191" i="61" s="1"/>
  <c r="L191" i="61" s="1"/>
  <c r="J191" i="61" a="1"/>
  <c r="J191" i="61" s="1"/>
  <c r="F191" i="61" a="1"/>
  <c r="F191" i="61" s="1"/>
  <c r="D191" i="61" a="1"/>
  <c r="D191" i="61" s="1"/>
  <c r="E191" i="61" s="1"/>
  <c r="B191" i="61" a="1"/>
  <c r="B191" i="61" s="1"/>
  <c r="A191" i="61" a="1"/>
  <c r="A191" i="61" s="1"/>
  <c r="K190" i="61" a="1"/>
  <c r="K190" i="61" s="1"/>
  <c r="L190" i="61" s="1"/>
  <c r="J190" i="61" a="1"/>
  <c r="J190" i="61" s="1"/>
  <c r="F190" i="61" a="1"/>
  <c r="F190" i="61" s="1"/>
  <c r="D190" i="61" a="1"/>
  <c r="D190" i="61" s="1"/>
  <c r="E190" i="61" s="1"/>
  <c r="B190" i="61" a="1"/>
  <c r="B190" i="61" s="1"/>
  <c r="A190" i="61" a="1"/>
  <c r="A190" i="61" s="1"/>
  <c r="K189" i="61" a="1"/>
  <c r="K189" i="61" s="1"/>
  <c r="L189" i="61" s="1"/>
  <c r="J189" i="61" a="1"/>
  <c r="J189" i="61" s="1"/>
  <c r="F189" i="61" a="1"/>
  <c r="F189" i="61" s="1"/>
  <c r="D189" i="61" a="1"/>
  <c r="D189" i="61" s="1"/>
  <c r="E189" i="61" s="1"/>
  <c r="B189" i="61" a="1"/>
  <c r="B189" i="61" s="1"/>
  <c r="A189" i="61" a="1"/>
  <c r="A189" i="61" s="1"/>
  <c r="K188" i="61" a="1"/>
  <c r="K188" i="61" s="1"/>
  <c r="L188" i="61" s="1"/>
  <c r="J188" i="61" a="1"/>
  <c r="J188" i="61" s="1"/>
  <c r="F188" i="61" a="1"/>
  <c r="F188" i="61" s="1"/>
  <c r="D188" i="61" a="1"/>
  <c r="D188" i="61" s="1"/>
  <c r="E188" i="61" s="1"/>
  <c r="B188" i="61" a="1"/>
  <c r="B188" i="61" s="1"/>
  <c r="A188" i="61" a="1"/>
  <c r="A188" i="61" s="1"/>
  <c r="K187" i="61" a="1"/>
  <c r="K187" i="61" s="1"/>
  <c r="L187" i="61" s="1"/>
  <c r="J187" i="61" a="1"/>
  <c r="J187" i="61" s="1"/>
  <c r="F187" i="61" a="1"/>
  <c r="F187" i="61" s="1"/>
  <c r="D187" i="61" a="1"/>
  <c r="D187" i="61" s="1"/>
  <c r="E187" i="61" s="1"/>
  <c r="B187" i="61" a="1"/>
  <c r="B187" i="61" s="1"/>
  <c r="A187" i="61" a="1"/>
  <c r="A187" i="61" s="1"/>
  <c r="K186" i="61" a="1"/>
  <c r="K186" i="61" s="1"/>
  <c r="L186" i="61" s="1"/>
  <c r="J186" i="61" a="1"/>
  <c r="J186" i="61" s="1"/>
  <c r="F186" i="61" a="1"/>
  <c r="F186" i="61" s="1"/>
  <c r="D186" i="61" a="1"/>
  <c r="D186" i="61" s="1"/>
  <c r="E186" i="61" s="1"/>
  <c r="B186" i="61" a="1"/>
  <c r="B186" i="61" s="1"/>
  <c r="A186" i="61" a="1"/>
  <c r="A186" i="61" s="1"/>
  <c r="K185" i="61" a="1"/>
  <c r="K185" i="61" s="1"/>
  <c r="L185" i="61" s="1"/>
  <c r="J185" i="61" a="1"/>
  <c r="J185" i="61" s="1"/>
  <c r="F185" i="61" a="1"/>
  <c r="F185" i="61" s="1"/>
  <c r="D185" i="61" a="1"/>
  <c r="D185" i="61" s="1"/>
  <c r="E185" i="61" s="1"/>
  <c r="B185" i="61" a="1"/>
  <c r="B185" i="61" s="1"/>
  <c r="A185" i="61" a="1"/>
  <c r="A185" i="61" s="1"/>
  <c r="K184" i="61" a="1"/>
  <c r="K184" i="61" s="1"/>
  <c r="L184" i="61" s="1"/>
  <c r="J184" i="61" a="1"/>
  <c r="J184" i="61" s="1"/>
  <c r="F184" i="61" a="1"/>
  <c r="F184" i="61" s="1"/>
  <c r="D184" i="61" a="1"/>
  <c r="D184" i="61" s="1"/>
  <c r="E184" i="61" s="1"/>
  <c r="B184" i="61" a="1"/>
  <c r="B184" i="61" s="1"/>
  <c r="A184" i="61" a="1"/>
  <c r="A184" i="61" s="1"/>
  <c r="K183" i="61" a="1"/>
  <c r="K183" i="61" s="1"/>
  <c r="L183" i="61" s="1"/>
  <c r="J183" i="61" a="1"/>
  <c r="J183" i="61" s="1"/>
  <c r="F183" i="61" a="1"/>
  <c r="F183" i="61" s="1"/>
  <c r="D183" i="61" a="1"/>
  <c r="D183" i="61" s="1"/>
  <c r="E183" i="61" s="1"/>
  <c r="B183" i="61" a="1"/>
  <c r="B183" i="61" s="1"/>
  <c r="A183" i="61" a="1"/>
  <c r="A183" i="61" s="1"/>
  <c r="K182" i="61" a="1"/>
  <c r="K182" i="61" s="1"/>
  <c r="L182" i="61" s="1"/>
  <c r="J182" i="61" a="1"/>
  <c r="J182" i="61" s="1"/>
  <c r="F182" i="61" a="1"/>
  <c r="F182" i="61" s="1"/>
  <c r="D182" i="61" a="1"/>
  <c r="D182" i="61" s="1"/>
  <c r="E182" i="61" s="1"/>
  <c r="B182" i="61" a="1"/>
  <c r="B182" i="61" s="1"/>
  <c r="A182" i="61" a="1"/>
  <c r="A182" i="61" s="1"/>
  <c r="K181" i="61" a="1"/>
  <c r="K181" i="61" s="1"/>
  <c r="L181" i="61" s="1"/>
  <c r="J181" i="61" a="1"/>
  <c r="J181" i="61" s="1"/>
  <c r="F181" i="61" a="1"/>
  <c r="F181" i="61" s="1"/>
  <c r="D181" i="61" a="1"/>
  <c r="D181" i="61" s="1"/>
  <c r="E181" i="61" s="1"/>
  <c r="B181" i="61" a="1"/>
  <c r="B181" i="61" s="1"/>
  <c r="A181" i="61" a="1"/>
  <c r="A181" i="61" s="1"/>
  <c r="K180" i="61" a="1"/>
  <c r="K180" i="61" s="1"/>
  <c r="L180" i="61" s="1"/>
  <c r="J180" i="61" a="1"/>
  <c r="J180" i="61" s="1"/>
  <c r="F180" i="61" a="1"/>
  <c r="F180" i="61" s="1"/>
  <c r="D180" i="61" a="1"/>
  <c r="D180" i="61" s="1"/>
  <c r="E180" i="61" s="1"/>
  <c r="B180" i="61" a="1"/>
  <c r="B180" i="61" s="1"/>
  <c r="A180" i="61" a="1"/>
  <c r="A180" i="61" s="1"/>
  <c r="K179" i="61" a="1"/>
  <c r="K179" i="61" s="1"/>
  <c r="L179" i="61" s="1"/>
  <c r="J179" i="61" a="1"/>
  <c r="J179" i="61" s="1"/>
  <c r="F179" i="61" a="1"/>
  <c r="F179" i="61" s="1"/>
  <c r="D179" i="61" a="1"/>
  <c r="D179" i="61" s="1"/>
  <c r="E179" i="61" s="1"/>
  <c r="B179" i="61" a="1"/>
  <c r="B179" i="61" s="1"/>
  <c r="A179" i="61" a="1"/>
  <c r="A179" i="61" s="1"/>
  <c r="K178" i="61" a="1"/>
  <c r="K178" i="61" s="1"/>
  <c r="L178" i="61" s="1"/>
  <c r="J178" i="61" a="1"/>
  <c r="J178" i="61" s="1"/>
  <c r="F178" i="61" a="1"/>
  <c r="F178" i="61" s="1"/>
  <c r="D178" i="61" a="1"/>
  <c r="D178" i="61" s="1"/>
  <c r="E178" i="61" s="1"/>
  <c r="B178" i="61" a="1"/>
  <c r="B178" i="61" s="1"/>
  <c r="A178" i="61" a="1"/>
  <c r="A178" i="61" s="1"/>
  <c r="K177" i="61" a="1"/>
  <c r="K177" i="61" s="1"/>
  <c r="L177" i="61" s="1"/>
  <c r="J177" i="61" a="1"/>
  <c r="J177" i="61" s="1"/>
  <c r="F177" i="61" a="1"/>
  <c r="F177" i="61" s="1"/>
  <c r="D177" i="61" a="1"/>
  <c r="D177" i="61" s="1"/>
  <c r="E177" i="61" s="1"/>
  <c r="B177" i="61" a="1"/>
  <c r="B177" i="61" s="1"/>
  <c r="A177" i="61" a="1"/>
  <c r="A177" i="61" s="1"/>
  <c r="K176" i="61" a="1"/>
  <c r="K176" i="61" s="1"/>
  <c r="L176" i="61" s="1"/>
  <c r="J176" i="61" a="1"/>
  <c r="J176" i="61" s="1"/>
  <c r="F176" i="61" a="1"/>
  <c r="F176" i="61" s="1"/>
  <c r="D176" i="61" a="1"/>
  <c r="D176" i="61" s="1"/>
  <c r="E176" i="61" s="1"/>
  <c r="B176" i="61" a="1"/>
  <c r="B176" i="61" s="1"/>
  <c r="A176" i="61" a="1"/>
  <c r="A176" i="61" s="1"/>
  <c r="K175" i="61" a="1"/>
  <c r="K175" i="61" s="1"/>
  <c r="L175" i="61" s="1"/>
  <c r="J175" i="61" a="1"/>
  <c r="J175" i="61" s="1"/>
  <c r="F175" i="61" a="1"/>
  <c r="F175" i="61" s="1"/>
  <c r="D175" i="61" a="1"/>
  <c r="D175" i="61" s="1"/>
  <c r="E175" i="61" s="1"/>
  <c r="B175" i="61" a="1"/>
  <c r="B175" i="61" s="1"/>
  <c r="A175" i="61" a="1"/>
  <c r="A175" i="61" s="1"/>
  <c r="K174" i="61" a="1"/>
  <c r="K174" i="61" s="1"/>
  <c r="L174" i="61" s="1"/>
  <c r="J174" i="61" a="1"/>
  <c r="J174" i="61" s="1"/>
  <c r="F174" i="61" a="1"/>
  <c r="F174" i="61" s="1"/>
  <c r="D174" i="61" a="1"/>
  <c r="D174" i="61" s="1"/>
  <c r="E174" i="61" s="1"/>
  <c r="B174" i="61" a="1"/>
  <c r="B174" i="61" s="1"/>
  <c r="A174" i="61" a="1"/>
  <c r="A174" i="61" s="1"/>
  <c r="K173" i="61" a="1"/>
  <c r="K173" i="61" s="1"/>
  <c r="L173" i="61" s="1"/>
  <c r="J173" i="61" a="1"/>
  <c r="J173" i="61" s="1"/>
  <c r="F173" i="61" a="1"/>
  <c r="F173" i="61" s="1"/>
  <c r="D173" i="61" a="1"/>
  <c r="D173" i="61" s="1"/>
  <c r="E173" i="61" s="1"/>
  <c r="B173" i="61" a="1"/>
  <c r="B173" i="61" s="1"/>
  <c r="A173" i="61" a="1"/>
  <c r="A173" i="61" s="1"/>
  <c r="K172" i="61" a="1"/>
  <c r="K172" i="61" s="1"/>
  <c r="L172" i="61" s="1"/>
  <c r="J172" i="61" a="1"/>
  <c r="J172" i="61" s="1"/>
  <c r="F172" i="61" a="1"/>
  <c r="F172" i="61" s="1"/>
  <c r="D172" i="61" a="1"/>
  <c r="D172" i="61" s="1"/>
  <c r="E172" i="61" s="1"/>
  <c r="B172" i="61" a="1"/>
  <c r="B172" i="61" s="1"/>
  <c r="A172" i="61" a="1"/>
  <c r="A172" i="61" s="1"/>
  <c r="K171" i="61" a="1"/>
  <c r="K171" i="61" s="1"/>
  <c r="L171" i="61" s="1"/>
  <c r="J171" i="61" a="1"/>
  <c r="J171" i="61" s="1"/>
  <c r="F171" i="61" a="1"/>
  <c r="F171" i="61" s="1"/>
  <c r="D171" i="61" a="1"/>
  <c r="D171" i="61" s="1"/>
  <c r="E171" i="61" s="1"/>
  <c r="B171" i="61" a="1"/>
  <c r="B171" i="61" s="1"/>
  <c r="A171" i="61" a="1"/>
  <c r="A171" i="61" s="1"/>
  <c r="K170" i="61" a="1"/>
  <c r="K170" i="61" s="1"/>
  <c r="L170" i="61" s="1"/>
  <c r="J170" i="61" a="1"/>
  <c r="J170" i="61" s="1"/>
  <c r="F170" i="61" a="1"/>
  <c r="F170" i="61" s="1"/>
  <c r="D170" i="61" a="1"/>
  <c r="D170" i="61" s="1"/>
  <c r="E170" i="61" s="1"/>
  <c r="B170" i="61" a="1"/>
  <c r="B170" i="61" s="1"/>
  <c r="A170" i="61" a="1"/>
  <c r="A170" i="61" s="1"/>
  <c r="K169" i="61" a="1"/>
  <c r="K169" i="61" s="1"/>
  <c r="L169" i="61" s="1"/>
  <c r="J169" i="61" a="1"/>
  <c r="J169" i="61" s="1"/>
  <c r="F169" i="61" a="1"/>
  <c r="F169" i="61" s="1"/>
  <c r="D169" i="61" a="1"/>
  <c r="D169" i="61" s="1"/>
  <c r="E169" i="61" s="1"/>
  <c r="B169" i="61" a="1"/>
  <c r="B169" i="61" s="1"/>
  <c r="A169" i="61" a="1"/>
  <c r="A169" i="61" s="1"/>
  <c r="K168" i="61" a="1"/>
  <c r="K168" i="61" s="1"/>
  <c r="L168" i="61" s="1"/>
  <c r="J168" i="61" a="1"/>
  <c r="J168" i="61" s="1"/>
  <c r="F168" i="61" a="1"/>
  <c r="F168" i="61" s="1"/>
  <c r="D168" i="61" a="1"/>
  <c r="D168" i="61" s="1"/>
  <c r="E168" i="61" s="1"/>
  <c r="B168" i="61" a="1"/>
  <c r="B168" i="61" s="1"/>
  <c r="A168" i="61" a="1"/>
  <c r="A168" i="61" s="1"/>
  <c r="K167" i="61" a="1"/>
  <c r="K167" i="61" s="1"/>
  <c r="L167" i="61" s="1"/>
  <c r="J167" i="61" a="1"/>
  <c r="J167" i="61" s="1"/>
  <c r="F167" i="61" a="1"/>
  <c r="F167" i="61" s="1"/>
  <c r="D167" i="61" a="1"/>
  <c r="D167" i="61" s="1"/>
  <c r="E167" i="61" s="1"/>
  <c r="B167" i="61" a="1"/>
  <c r="B167" i="61" s="1"/>
  <c r="A167" i="61" a="1"/>
  <c r="A167" i="61" s="1"/>
  <c r="K166" i="61" a="1"/>
  <c r="K166" i="61" s="1"/>
  <c r="L166" i="61" s="1"/>
  <c r="J166" i="61" a="1"/>
  <c r="J166" i="61" s="1"/>
  <c r="F166" i="61" a="1"/>
  <c r="F166" i="61" s="1"/>
  <c r="D166" i="61" a="1"/>
  <c r="D166" i="61" s="1"/>
  <c r="E166" i="61" s="1"/>
  <c r="B166" i="61" a="1"/>
  <c r="B166" i="61" s="1"/>
  <c r="A166" i="61" a="1"/>
  <c r="A166" i="61" s="1"/>
  <c r="K165" i="61" a="1"/>
  <c r="K165" i="61" s="1"/>
  <c r="L165" i="61" s="1"/>
  <c r="J165" i="61" a="1"/>
  <c r="J165" i="61" s="1"/>
  <c r="F165" i="61" a="1"/>
  <c r="F165" i="61" s="1"/>
  <c r="D165" i="61" a="1"/>
  <c r="D165" i="61" s="1"/>
  <c r="E165" i="61" s="1"/>
  <c r="B165" i="61" a="1"/>
  <c r="B165" i="61" s="1"/>
  <c r="A165" i="61" a="1"/>
  <c r="A165" i="61" s="1"/>
  <c r="K164" i="61" a="1"/>
  <c r="K164" i="61" s="1"/>
  <c r="L164" i="61" s="1"/>
  <c r="J164" i="61" a="1"/>
  <c r="J164" i="61" s="1"/>
  <c r="F164" i="61" a="1"/>
  <c r="F164" i="61" s="1"/>
  <c r="D164" i="61" a="1"/>
  <c r="D164" i="61" s="1"/>
  <c r="E164" i="61" s="1"/>
  <c r="B164" i="61" a="1"/>
  <c r="B164" i="61" s="1"/>
  <c r="A164" i="61" a="1"/>
  <c r="A164" i="61" s="1"/>
  <c r="K163" i="61" a="1"/>
  <c r="K163" i="61" s="1"/>
  <c r="L163" i="61" s="1"/>
  <c r="J163" i="61" a="1"/>
  <c r="J163" i="61" s="1"/>
  <c r="F163" i="61" a="1"/>
  <c r="F163" i="61" s="1"/>
  <c r="D163" i="61" a="1"/>
  <c r="D163" i="61" s="1"/>
  <c r="E163" i="61" s="1"/>
  <c r="B163" i="61" a="1"/>
  <c r="B163" i="61" s="1"/>
  <c r="A163" i="61" a="1"/>
  <c r="A163" i="61" s="1"/>
  <c r="K162" i="61" a="1"/>
  <c r="K162" i="61" s="1"/>
  <c r="L162" i="61" s="1"/>
  <c r="J162" i="61" a="1"/>
  <c r="J162" i="61" s="1"/>
  <c r="F162" i="61" a="1"/>
  <c r="F162" i="61" s="1"/>
  <c r="D162" i="61" a="1"/>
  <c r="D162" i="61" s="1"/>
  <c r="E162" i="61" s="1"/>
  <c r="B162" i="61" a="1"/>
  <c r="B162" i="61" s="1"/>
  <c r="A162" i="61" a="1"/>
  <c r="A162" i="61" s="1"/>
  <c r="K161" i="61" a="1"/>
  <c r="K161" i="61" s="1"/>
  <c r="L161" i="61" s="1"/>
  <c r="J161" i="61" a="1"/>
  <c r="J161" i="61" s="1"/>
  <c r="F161" i="61" a="1"/>
  <c r="F161" i="61" s="1"/>
  <c r="D161" i="61" a="1"/>
  <c r="D161" i="61" s="1"/>
  <c r="E161" i="61" s="1"/>
  <c r="B161" i="61" a="1"/>
  <c r="B161" i="61" s="1"/>
  <c r="A161" i="61" a="1"/>
  <c r="A161" i="61" s="1"/>
  <c r="K160" i="61" a="1"/>
  <c r="K160" i="61" s="1"/>
  <c r="L160" i="61" s="1"/>
  <c r="J160" i="61" a="1"/>
  <c r="J160" i="61" s="1"/>
  <c r="F160" i="61" a="1"/>
  <c r="F160" i="61" s="1"/>
  <c r="D160" i="61" a="1"/>
  <c r="D160" i="61" s="1"/>
  <c r="E160" i="61" s="1"/>
  <c r="B160" i="61" a="1"/>
  <c r="B160" i="61" s="1"/>
  <c r="A160" i="61" a="1"/>
  <c r="A160" i="61" s="1"/>
  <c r="K159" i="61" a="1"/>
  <c r="K159" i="61" s="1"/>
  <c r="L159" i="61" s="1"/>
  <c r="J159" i="61" a="1"/>
  <c r="J159" i="61" s="1"/>
  <c r="F159" i="61" a="1"/>
  <c r="F159" i="61" s="1"/>
  <c r="D159" i="61" a="1"/>
  <c r="D159" i="61" s="1"/>
  <c r="E159" i="61" s="1"/>
  <c r="B159" i="61" a="1"/>
  <c r="B159" i="61" s="1"/>
  <c r="A159" i="61" a="1"/>
  <c r="A159" i="61" s="1"/>
  <c r="K158" i="61" a="1"/>
  <c r="K158" i="61" s="1"/>
  <c r="L158" i="61" s="1"/>
  <c r="J158" i="61" a="1"/>
  <c r="J158" i="61" s="1"/>
  <c r="F158" i="61" a="1"/>
  <c r="F158" i="61" s="1"/>
  <c r="D158" i="61" a="1"/>
  <c r="D158" i="61" s="1"/>
  <c r="E158" i="61" s="1"/>
  <c r="B158" i="61" a="1"/>
  <c r="B158" i="61" s="1"/>
  <c r="A158" i="61" a="1"/>
  <c r="A158" i="61" s="1"/>
  <c r="K157" i="61" a="1"/>
  <c r="K157" i="61" s="1"/>
  <c r="L157" i="61" s="1"/>
  <c r="J157" i="61" a="1"/>
  <c r="J157" i="61" s="1"/>
  <c r="F157" i="61" a="1"/>
  <c r="F157" i="61" s="1"/>
  <c r="D157" i="61" a="1"/>
  <c r="D157" i="61" s="1"/>
  <c r="E157" i="61" s="1"/>
  <c r="B157" i="61" a="1"/>
  <c r="B157" i="61" s="1"/>
  <c r="A157" i="61" a="1"/>
  <c r="A157" i="61" s="1"/>
  <c r="K156" i="61" a="1"/>
  <c r="K156" i="61" s="1"/>
  <c r="L156" i="61" s="1"/>
  <c r="J156" i="61" a="1"/>
  <c r="J156" i="61" s="1"/>
  <c r="F156" i="61" a="1"/>
  <c r="F156" i="61" s="1"/>
  <c r="D156" i="61" a="1"/>
  <c r="D156" i="61" s="1"/>
  <c r="E156" i="61" s="1"/>
  <c r="B156" i="61" a="1"/>
  <c r="B156" i="61" s="1"/>
  <c r="A156" i="61" a="1"/>
  <c r="A156" i="61" s="1"/>
  <c r="K155" i="61" a="1"/>
  <c r="K155" i="61" s="1"/>
  <c r="L155" i="61" s="1"/>
  <c r="J155" i="61" a="1"/>
  <c r="J155" i="61" s="1"/>
  <c r="F155" i="61" a="1"/>
  <c r="F155" i="61" s="1"/>
  <c r="D155" i="61" a="1"/>
  <c r="D155" i="61" s="1"/>
  <c r="E155" i="61" s="1"/>
  <c r="B155" i="61" a="1"/>
  <c r="B155" i="61" s="1"/>
  <c r="A155" i="61" a="1"/>
  <c r="A155" i="61" s="1"/>
  <c r="K154" i="61" a="1"/>
  <c r="K154" i="61" s="1"/>
  <c r="L154" i="61" s="1"/>
  <c r="J154" i="61" a="1"/>
  <c r="J154" i="61" s="1"/>
  <c r="F154" i="61" a="1"/>
  <c r="F154" i="61" s="1"/>
  <c r="D154" i="61" a="1"/>
  <c r="D154" i="61" s="1"/>
  <c r="E154" i="61" s="1"/>
  <c r="B154" i="61" a="1"/>
  <c r="B154" i="61" s="1"/>
  <c r="A154" i="61" a="1"/>
  <c r="A154" i="61" s="1"/>
  <c r="K153" i="61" a="1"/>
  <c r="K153" i="61" s="1"/>
  <c r="L153" i="61" s="1"/>
  <c r="J153" i="61" a="1"/>
  <c r="J153" i="61" s="1"/>
  <c r="F153" i="61" a="1"/>
  <c r="F153" i="61" s="1"/>
  <c r="D153" i="61" a="1"/>
  <c r="D153" i="61" s="1"/>
  <c r="E153" i="61" s="1"/>
  <c r="B153" i="61" a="1"/>
  <c r="B153" i="61" s="1"/>
  <c r="A153" i="61" a="1"/>
  <c r="A153" i="61" s="1"/>
  <c r="K152" i="61" a="1"/>
  <c r="K152" i="61" s="1"/>
  <c r="L152" i="61" s="1"/>
  <c r="J152" i="61" a="1"/>
  <c r="J152" i="61" s="1"/>
  <c r="F152" i="61" a="1"/>
  <c r="F152" i="61" s="1"/>
  <c r="D152" i="61" a="1"/>
  <c r="D152" i="61" s="1"/>
  <c r="E152" i="61" s="1"/>
  <c r="B152" i="61" a="1"/>
  <c r="B152" i="61" s="1"/>
  <c r="A152" i="61" a="1"/>
  <c r="A152" i="61" s="1"/>
  <c r="K151" i="61" a="1"/>
  <c r="K151" i="61" s="1"/>
  <c r="L151" i="61" s="1"/>
  <c r="J151" i="61" a="1"/>
  <c r="J151" i="61" s="1"/>
  <c r="F151" i="61" a="1"/>
  <c r="F151" i="61" s="1"/>
  <c r="D151" i="61" a="1"/>
  <c r="D151" i="61" s="1"/>
  <c r="E151" i="61" s="1"/>
  <c r="B151" i="61" a="1"/>
  <c r="B151" i="61" s="1"/>
  <c r="A151" i="61" a="1"/>
  <c r="A151" i="61" s="1"/>
  <c r="K150" i="61" a="1"/>
  <c r="K150" i="61" s="1"/>
  <c r="L150" i="61" s="1"/>
  <c r="J150" i="61" a="1"/>
  <c r="J150" i="61" s="1"/>
  <c r="F150" i="61" a="1"/>
  <c r="F150" i="61" s="1"/>
  <c r="D150" i="61" a="1"/>
  <c r="D150" i="61" s="1"/>
  <c r="E150" i="61" s="1"/>
  <c r="B150" i="61" a="1"/>
  <c r="B150" i="61" s="1"/>
  <c r="A150" i="61" a="1"/>
  <c r="A150" i="61" s="1"/>
  <c r="K149" i="61" a="1"/>
  <c r="K149" i="61" s="1"/>
  <c r="L149" i="61" s="1"/>
  <c r="J149" i="61" a="1"/>
  <c r="J149" i="61" s="1"/>
  <c r="F149" i="61" a="1"/>
  <c r="F149" i="61" s="1"/>
  <c r="D149" i="61" a="1"/>
  <c r="D149" i="61" s="1"/>
  <c r="E149" i="61" s="1"/>
  <c r="B149" i="61" a="1"/>
  <c r="B149" i="61" s="1"/>
  <c r="A149" i="61" a="1"/>
  <c r="A149" i="61" s="1"/>
  <c r="K148" i="61" a="1"/>
  <c r="K148" i="61" s="1"/>
  <c r="L148" i="61" s="1"/>
  <c r="J148" i="61" a="1"/>
  <c r="J148" i="61" s="1"/>
  <c r="F148" i="61" a="1"/>
  <c r="F148" i="61" s="1"/>
  <c r="D148" i="61" a="1"/>
  <c r="D148" i="61" s="1"/>
  <c r="E148" i="61" s="1"/>
  <c r="B148" i="61" a="1"/>
  <c r="B148" i="61" s="1"/>
  <c r="A148" i="61" a="1"/>
  <c r="A148" i="61" s="1"/>
  <c r="K147" i="61" a="1"/>
  <c r="K147" i="61" s="1"/>
  <c r="L147" i="61" s="1"/>
  <c r="J147" i="61" a="1"/>
  <c r="J147" i="61" s="1"/>
  <c r="F147" i="61" a="1"/>
  <c r="F147" i="61" s="1"/>
  <c r="D147" i="61" a="1"/>
  <c r="D147" i="61" s="1"/>
  <c r="E147" i="61" s="1"/>
  <c r="B147" i="61" a="1"/>
  <c r="B147" i="61" s="1"/>
  <c r="A147" i="61" a="1"/>
  <c r="A147" i="61" s="1"/>
  <c r="K146" i="61" a="1"/>
  <c r="K146" i="61" s="1"/>
  <c r="L146" i="61" s="1"/>
  <c r="J146" i="61" a="1"/>
  <c r="J146" i="61" s="1"/>
  <c r="F146" i="61" a="1"/>
  <c r="F146" i="61" s="1"/>
  <c r="D146" i="61" a="1"/>
  <c r="D146" i="61" s="1"/>
  <c r="E146" i="61" s="1"/>
  <c r="B146" i="61" a="1"/>
  <c r="B146" i="61" s="1"/>
  <c r="A146" i="61" a="1"/>
  <c r="A146" i="61" s="1"/>
  <c r="K145" i="61" a="1"/>
  <c r="K145" i="61" s="1"/>
  <c r="L145" i="61" s="1"/>
  <c r="J145" i="61" a="1"/>
  <c r="J145" i="61" s="1"/>
  <c r="F145" i="61" a="1"/>
  <c r="F145" i="61" s="1"/>
  <c r="D145" i="61" a="1"/>
  <c r="D145" i="61" s="1"/>
  <c r="E145" i="61" s="1"/>
  <c r="B145" i="61" a="1"/>
  <c r="B145" i="61" s="1"/>
  <c r="A145" i="61" a="1"/>
  <c r="A145" i="61" s="1"/>
  <c r="K144" i="61" a="1"/>
  <c r="K144" i="61" s="1"/>
  <c r="L144" i="61" s="1"/>
  <c r="J144" i="61" a="1"/>
  <c r="J144" i="61" s="1"/>
  <c r="F144" i="61" a="1"/>
  <c r="F144" i="61" s="1"/>
  <c r="D144" i="61" a="1"/>
  <c r="D144" i="61" s="1"/>
  <c r="E144" i="61" s="1"/>
  <c r="B144" i="61" a="1"/>
  <c r="B144" i="61" s="1"/>
  <c r="A144" i="61" a="1"/>
  <c r="A144" i="61" s="1"/>
  <c r="K143" i="61" a="1"/>
  <c r="K143" i="61" s="1"/>
  <c r="L143" i="61" s="1"/>
  <c r="J143" i="61" a="1"/>
  <c r="J143" i="61" s="1"/>
  <c r="F143" i="61" a="1"/>
  <c r="F143" i="61" s="1"/>
  <c r="D143" i="61" a="1"/>
  <c r="D143" i="61" s="1"/>
  <c r="E143" i="61" s="1"/>
  <c r="B143" i="61" a="1"/>
  <c r="B143" i="61" s="1"/>
  <c r="A143" i="61" a="1"/>
  <c r="A143" i="61" s="1"/>
  <c r="K142" i="61" a="1"/>
  <c r="K142" i="61" s="1"/>
  <c r="L142" i="61" s="1"/>
  <c r="J142" i="61" a="1"/>
  <c r="J142" i="61" s="1"/>
  <c r="F142" i="61" a="1"/>
  <c r="F142" i="61" s="1"/>
  <c r="D142" i="61" a="1"/>
  <c r="D142" i="61" s="1"/>
  <c r="E142" i="61" s="1"/>
  <c r="B142" i="61" a="1"/>
  <c r="B142" i="61" s="1"/>
  <c r="A142" i="61" a="1"/>
  <c r="A142" i="61" s="1"/>
  <c r="K141" i="61" a="1"/>
  <c r="K141" i="61" s="1"/>
  <c r="L141" i="61" s="1"/>
  <c r="J141" i="61" a="1"/>
  <c r="J141" i="61" s="1"/>
  <c r="F141" i="61" a="1"/>
  <c r="F141" i="61" s="1"/>
  <c r="D141" i="61" a="1"/>
  <c r="D141" i="61" s="1"/>
  <c r="E141" i="61" s="1"/>
  <c r="B141" i="61" a="1"/>
  <c r="B141" i="61" s="1"/>
  <c r="A141" i="61" a="1"/>
  <c r="A141" i="61" s="1"/>
  <c r="K140" i="61" a="1"/>
  <c r="K140" i="61" s="1"/>
  <c r="L140" i="61" s="1"/>
  <c r="J140" i="61" a="1"/>
  <c r="J140" i="61" s="1"/>
  <c r="F140" i="61" a="1"/>
  <c r="F140" i="61" s="1"/>
  <c r="D140" i="61" a="1"/>
  <c r="D140" i="61" s="1"/>
  <c r="E140" i="61" s="1"/>
  <c r="B140" i="61" a="1"/>
  <c r="B140" i="61" s="1"/>
  <c r="A140" i="61" a="1"/>
  <c r="A140" i="61" s="1"/>
  <c r="K139" i="61" a="1"/>
  <c r="K139" i="61" s="1"/>
  <c r="L139" i="61" s="1"/>
  <c r="J139" i="61" a="1"/>
  <c r="J139" i="61" s="1"/>
  <c r="F139" i="61" a="1"/>
  <c r="F139" i="61" s="1"/>
  <c r="D139" i="61" a="1"/>
  <c r="D139" i="61" s="1"/>
  <c r="E139" i="61" s="1"/>
  <c r="B139" i="61" a="1"/>
  <c r="B139" i="61" s="1"/>
  <c r="A139" i="61" a="1"/>
  <c r="A139" i="61" s="1"/>
  <c r="K138" i="61" a="1"/>
  <c r="K138" i="61" s="1"/>
  <c r="L138" i="61" s="1"/>
  <c r="J138" i="61" a="1"/>
  <c r="J138" i="61" s="1"/>
  <c r="F138" i="61" a="1"/>
  <c r="F138" i="61" s="1"/>
  <c r="D138" i="61" a="1"/>
  <c r="D138" i="61" s="1"/>
  <c r="E138" i="61" s="1"/>
  <c r="B138" i="61" a="1"/>
  <c r="B138" i="61" s="1"/>
  <c r="A138" i="61" a="1"/>
  <c r="A138" i="61" s="1"/>
  <c r="K137" i="61" a="1"/>
  <c r="K137" i="61" s="1"/>
  <c r="L137" i="61" s="1"/>
  <c r="J137" i="61" a="1"/>
  <c r="J137" i="61" s="1"/>
  <c r="F137" i="61" a="1"/>
  <c r="F137" i="61" s="1"/>
  <c r="D137" i="61" a="1"/>
  <c r="D137" i="61" s="1"/>
  <c r="E137" i="61" s="1"/>
  <c r="B137" i="61" a="1"/>
  <c r="B137" i="61" s="1"/>
  <c r="A137" i="61" a="1"/>
  <c r="A137" i="61" s="1"/>
  <c r="K136" i="61" a="1"/>
  <c r="K136" i="61" s="1"/>
  <c r="L136" i="61" s="1"/>
  <c r="J136" i="61" a="1"/>
  <c r="J136" i="61" s="1"/>
  <c r="F136" i="61" a="1"/>
  <c r="F136" i="61" s="1"/>
  <c r="D136" i="61" a="1"/>
  <c r="D136" i="61" s="1"/>
  <c r="E136" i="61" s="1"/>
  <c r="B136" i="61" a="1"/>
  <c r="B136" i="61" s="1"/>
  <c r="A136" i="61" a="1"/>
  <c r="A136" i="61" s="1"/>
  <c r="K135" i="61" a="1"/>
  <c r="K135" i="61" s="1"/>
  <c r="L135" i="61" s="1"/>
  <c r="J135" i="61" a="1"/>
  <c r="J135" i="61" s="1"/>
  <c r="F135" i="61" a="1"/>
  <c r="F135" i="61" s="1"/>
  <c r="D135" i="61" a="1"/>
  <c r="D135" i="61" s="1"/>
  <c r="E135" i="61" s="1"/>
  <c r="B135" i="61" a="1"/>
  <c r="B135" i="61" s="1"/>
  <c r="A135" i="61" a="1"/>
  <c r="A135" i="61" s="1"/>
  <c r="K134" i="61" a="1"/>
  <c r="K134" i="61" s="1"/>
  <c r="L134" i="61" s="1"/>
  <c r="J134" i="61" a="1"/>
  <c r="J134" i="61" s="1"/>
  <c r="F134" i="61" a="1"/>
  <c r="F134" i="61" s="1"/>
  <c r="D134" i="61" a="1"/>
  <c r="D134" i="61" s="1"/>
  <c r="E134" i="61" s="1"/>
  <c r="B134" i="61" a="1"/>
  <c r="B134" i="61" s="1"/>
  <c r="A134" i="61" a="1"/>
  <c r="A134" i="61" s="1"/>
  <c r="K133" i="61" a="1"/>
  <c r="K133" i="61" s="1"/>
  <c r="L133" i="61" s="1"/>
  <c r="J133" i="61" a="1"/>
  <c r="J133" i="61" s="1"/>
  <c r="F133" i="61" a="1"/>
  <c r="F133" i="61" s="1"/>
  <c r="D133" i="61" a="1"/>
  <c r="D133" i="61" s="1"/>
  <c r="E133" i="61" s="1"/>
  <c r="B133" i="61" a="1"/>
  <c r="B133" i="61" s="1"/>
  <c r="A133" i="61" a="1"/>
  <c r="A133" i="61" s="1"/>
  <c r="K132" i="61" a="1"/>
  <c r="K132" i="61" s="1"/>
  <c r="L132" i="61" s="1"/>
  <c r="J132" i="61" a="1"/>
  <c r="J132" i="61" s="1"/>
  <c r="F132" i="61" a="1"/>
  <c r="F132" i="61" s="1"/>
  <c r="D132" i="61" a="1"/>
  <c r="D132" i="61" s="1"/>
  <c r="E132" i="61" s="1"/>
  <c r="B132" i="61" a="1"/>
  <c r="B132" i="61" s="1"/>
  <c r="A132" i="61" a="1"/>
  <c r="A132" i="61" s="1"/>
  <c r="K131" i="61" a="1"/>
  <c r="K131" i="61" s="1"/>
  <c r="L131" i="61" s="1"/>
  <c r="J131" i="61" a="1"/>
  <c r="J131" i="61" s="1"/>
  <c r="F131" i="61" a="1"/>
  <c r="F131" i="61" s="1"/>
  <c r="D131" i="61" a="1"/>
  <c r="D131" i="61" s="1"/>
  <c r="E131" i="61" s="1"/>
  <c r="B131" i="61" a="1"/>
  <c r="B131" i="61" s="1"/>
  <c r="A131" i="61" a="1"/>
  <c r="A131" i="61" s="1"/>
  <c r="K130" i="61" a="1"/>
  <c r="K130" i="61" s="1"/>
  <c r="L130" i="61" s="1"/>
  <c r="J130" i="61" a="1"/>
  <c r="J130" i="61" s="1"/>
  <c r="F130" i="61" a="1"/>
  <c r="F130" i="61" s="1"/>
  <c r="D130" i="61" a="1"/>
  <c r="D130" i="61" s="1"/>
  <c r="E130" i="61" s="1"/>
  <c r="B130" i="61" a="1"/>
  <c r="B130" i="61" s="1"/>
  <c r="A130" i="61" a="1"/>
  <c r="A130" i="61" s="1"/>
  <c r="K129" i="61" a="1"/>
  <c r="K129" i="61" s="1"/>
  <c r="L129" i="61" s="1"/>
  <c r="J129" i="61" a="1"/>
  <c r="J129" i="61" s="1"/>
  <c r="F129" i="61" a="1"/>
  <c r="F129" i="61" s="1"/>
  <c r="D129" i="61" a="1"/>
  <c r="D129" i="61" s="1"/>
  <c r="E129" i="61" s="1"/>
  <c r="B129" i="61" a="1"/>
  <c r="B129" i="61" s="1"/>
  <c r="A129" i="61" a="1"/>
  <c r="A129" i="61" s="1"/>
  <c r="K128" i="61" a="1"/>
  <c r="K128" i="61" s="1"/>
  <c r="L128" i="61" s="1"/>
  <c r="J128" i="61" a="1"/>
  <c r="J128" i="61" s="1"/>
  <c r="F128" i="61" a="1"/>
  <c r="F128" i="61" s="1"/>
  <c r="D128" i="61" a="1"/>
  <c r="D128" i="61" s="1"/>
  <c r="E128" i="61" s="1"/>
  <c r="B128" i="61" a="1"/>
  <c r="B128" i="61" s="1"/>
  <c r="A128" i="61" a="1"/>
  <c r="A128" i="61" s="1"/>
  <c r="K127" i="61" a="1"/>
  <c r="K127" i="61" s="1"/>
  <c r="L127" i="61" s="1"/>
  <c r="J127" i="61" a="1"/>
  <c r="J127" i="61" s="1"/>
  <c r="F127" i="61" a="1"/>
  <c r="F127" i="61" s="1"/>
  <c r="D127" i="61" a="1"/>
  <c r="D127" i="61" s="1"/>
  <c r="E127" i="61" s="1"/>
  <c r="B127" i="61" a="1"/>
  <c r="B127" i="61" s="1"/>
  <c r="A127" i="61" a="1"/>
  <c r="A127" i="61" s="1"/>
  <c r="K126" i="61" a="1"/>
  <c r="K126" i="61" s="1"/>
  <c r="L126" i="61" s="1"/>
  <c r="J126" i="61" a="1"/>
  <c r="J126" i="61" s="1"/>
  <c r="F126" i="61" a="1"/>
  <c r="F126" i="61" s="1"/>
  <c r="D126" i="61" a="1"/>
  <c r="D126" i="61" s="1"/>
  <c r="E126" i="61" s="1"/>
  <c r="B126" i="61" a="1"/>
  <c r="B126" i="61" s="1"/>
  <c r="A126" i="61" a="1"/>
  <c r="A126" i="61" s="1"/>
  <c r="K125" i="61" a="1"/>
  <c r="K125" i="61" s="1"/>
  <c r="L125" i="61" s="1"/>
  <c r="J125" i="61" a="1"/>
  <c r="J125" i="61" s="1"/>
  <c r="F125" i="61" a="1"/>
  <c r="F125" i="61" s="1"/>
  <c r="D125" i="61" a="1"/>
  <c r="D125" i="61" s="1"/>
  <c r="E125" i="61" s="1"/>
  <c r="B125" i="61" a="1"/>
  <c r="B125" i="61" s="1"/>
  <c r="A125" i="61" a="1"/>
  <c r="A125" i="61" s="1"/>
  <c r="K124" i="61" a="1"/>
  <c r="K124" i="61" s="1"/>
  <c r="L124" i="61" s="1"/>
  <c r="J124" i="61" a="1"/>
  <c r="J124" i="61" s="1"/>
  <c r="F124" i="61" a="1"/>
  <c r="F124" i="61" s="1"/>
  <c r="D124" i="61" a="1"/>
  <c r="D124" i="61" s="1"/>
  <c r="E124" i="61" s="1"/>
  <c r="B124" i="61" a="1"/>
  <c r="B124" i="61" s="1"/>
  <c r="A124" i="61" a="1"/>
  <c r="A124" i="61" s="1"/>
  <c r="K123" i="61" a="1"/>
  <c r="K123" i="61" s="1"/>
  <c r="L123" i="61" s="1"/>
  <c r="J123" i="61" a="1"/>
  <c r="J123" i="61" s="1"/>
  <c r="F123" i="61" a="1"/>
  <c r="F123" i="61" s="1"/>
  <c r="D123" i="61" a="1"/>
  <c r="D123" i="61" s="1"/>
  <c r="E123" i="61" s="1"/>
  <c r="B123" i="61" a="1"/>
  <c r="B123" i="61" s="1"/>
  <c r="A123" i="61" a="1"/>
  <c r="A123" i="61" s="1"/>
  <c r="K122" i="61" a="1"/>
  <c r="K122" i="61" s="1"/>
  <c r="L122" i="61" s="1"/>
  <c r="J122" i="61" a="1"/>
  <c r="J122" i="61" s="1"/>
  <c r="F122" i="61" a="1"/>
  <c r="F122" i="61" s="1"/>
  <c r="D122" i="61" a="1"/>
  <c r="D122" i="61" s="1"/>
  <c r="E122" i="61" s="1"/>
  <c r="B122" i="61" a="1"/>
  <c r="B122" i="61" s="1"/>
  <c r="A122" i="61" a="1"/>
  <c r="A122" i="61" s="1"/>
  <c r="K121" i="61" a="1"/>
  <c r="K121" i="61" s="1"/>
  <c r="L121" i="61" s="1"/>
  <c r="J121" i="61" a="1"/>
  <c r="J121" i="61" s="1"/>
  <c r="F121" i="61" a="1"/>
  <c r="F121" i="61" s="1"/>
  <c r="D121" i="61" a="1"/>
  <c r="D121" i="61" s="1"/>
  <c r="E121" i="61" s="1"/>
  <c r="B121" i="61" a="1"/>
  <c r="B121" i="61" s="1"/>
  <c r="A121" i="61" a="1"/>
  <c r="A121" i="61" s="1"/>
  <c r="K120" i="61" a="1"/>
  <c r="K120" i="61" s="1"/>
  <c r="L120" i="61" s="1"/>
  <c r="J120" i="61" a="1"/>
  <c r="J120" i="61" s="1"/>
  <c r="F120" i="61" a="1"/>
  <c r="F120" i="61" s="1"/>
  <c r="D120" i="61" a="1"/>
  <c r="D120" i="61" s="1"/>
  <c r="E120" i="61" s="1"/>
  <c r="B120" i="61" a="1"/>
  <c r="B120" i="61" s="1"/>
  <c r="A120" i="61" a="1"/>
  <c r="A120" i="61" s="1"/>
  <c r="K119" i="61" a="1"/>
  <c r="K119" i="61" s="1"/>
  <c r="L119" i="61" s="1"/>
  <c r="J119" i="61" a="1"/>
  <c r="J119" i="61" s="1"/>
  <c r="F119" i="61" a="1"/>
  <c r="F119" i="61" s="1"/>
  <c r="D119" i="61" a="1"/>
  <c r="D119" i="61" s="1"/>
  <c r="E119" i="61" s="1"/>
  <c r="B119" i="61" a="1"/>
  <c r="B119" i="61" s="1"/>
  <c r="A119" i="61" a="1"/>
  <c r="A119" i="61" s="1"/>
  <c r="K118" i="61" a="1"/>
  <c r="K118" i="61" s="1"/>
  <c r="L118" i="61" s="1"/>
  <c r="J118" i="61" a="1"/>
  <c r="J118" i="61" s="1"/>
  <c r="F118" i="61" a="1"/>
  <c r="F118" i="61" s="1"/>
  <c r="D118" i="61" a="1"/>
  <c r="D118" i="61" s="1"/>
  <c r="E118" i="61" s="1"/>
  <c r="B118" i="61" a="1"/>
  <c r="B118" i="61" s="1"/>
  <c r="A118" i="61" a="1"/>
  <c r="A118" i="61" s="1"/>
  <c r="K117" i="61" a="1"/>
  <c r="K117" i="61" s="1"/>
  <c r="J117" i="61" a="1"/>
  <c r="J117" i="61" s="1"/>
  <c r="F117" i="61" a="1"/>
  <c r="F117" i="61" s="1"/>
  <c r="D117" i="61" a="1"/>
  <c r="D117" i="61" s="1"/>
  <c r="E117" i="61" s="1"/>
  <c r="B117" i="61" a="1"/>
  <c r="B117" i="61" s="1"/>
  <c r="A117" i="61" a="1"/>
  <c r="A117" i="61" s="1"/>
  <c r="K116" i="61" a="1"/>
  <c r="K116" i="61" s="1"/>
  <c r="L116" i="61" s="1"/>
  <c r="J116" i="61" a="1"/>
  <c r="J116" i="61" s="1"/>
  <c r="F116" i="61" a="1"/>
  <c r="F116" i="61" s="1"/>
  <c r="D116" i="61" a="1"/>
  <c r="D116" i="61" s="1"/>
  <c r="E116" i="61" s="1"/>
  <c r="B116" i="61" a="1"/>
  <c r="B116" i="61" s="1"/>
  <c r="A116" i="61" a="1"/>
  <c r="A116" i="61" s="1"/>
  <c r="K115" i="61" a="1"/>
  <c r="K115" i="61" s="1"/>
  <c r="L115" i="61" s="1"/>
  <c r="J115" i="61" a="1"/>
  <c r="J115" i="61" s="1"/>
  <c r="F115" i="61" a="1"/>
  <c r="F115" i="61" s="1"/>
  <c r="D115" i="61" a="1"/>
  <c r="D115" i="61" s="1"/>
  <c r="E115" i="61" s="1"/>
  <c r="B115" i="61" a="1"/>
  <c r="B115" i="61" s="1"/>
  <c r="A115" i="61" a="1"/>
  <c r="A115" i="61" s="1"/>
  <c r="K114" i="61" a="1"/>
  <c r="K114" i="61" s="1"/>
  <c r="L114" i="61" s="1"/>
  <c r="J114" i="61" a="1"/>
  <c r="J114" i="61" s="1"/>
  <c r="F114" i="61" a="1"/>
  <c r="F114" i="61" s="1"/>
  <c r="D114" i="61" a="1"/>
  <c r="D114" i="61" s="1"/>
  <c r="E114" i="61" s="1"/>
  <c r="B114" i="61" a="1"/>
  <c r="B114" i="61" s="1"/>
  <c r="A114" i="61" a="1"/>
  <c r="A114" i="61" s="1"/>
  <c r="K113" i="61" a="1"/>
  <c r="K113" i="61" s="1"/>
  <c r="J113" i="61" a="1"/>
  <c r="J113" i="61" s="1"/>
  <c r="F113" i="61" a="1"/>
  <c r="F113" i="61" s="1"/>
  <c r="D113" i="61" a="1"/>
  <c r="D113" i="61" s="1"/>
  <c r="E113" i="61" s="1"/>
  <c r="B113" i="61" a="1"/>
  <c r="B113" i="61" s="1"/>
  <c r="A113" i="61" a="1"/>
  <c r="A113" i="61" s="1"/>
  <c r="K112" i="61" a="1"/>
  <c r="K112" i="61" s="1"/>
  <c r="L112" i="61" s="1"/>
  <c r="J112" i="61" a="1"/>
  <c r="J112" i="61" s="1"/>
  <c r="F112" i="61" a="1"/>
  <c r="F112" i="61" s="1"/>
  <c r="D112" i="61" a="1"/>
  <c r="D112" i="61" s="1"/>
  <c r="E112" i="61" s="1"/>
  <c r="B112" i="61" a="1"/>
  <c r="B112" i="61" s="1"/>
  <c r="A112" i="61" a="1"/>
  <c r="A112" i="61" s="1"/>
  <c r="K111" i="61" a="1"/>
  <c r="K111" i="61" s="1"/>
  <c r="L111" i="61" s="1"/>
  <c r="J111" i="61" a="1"/>
  <c r="J111" i="61" s="1"/>
  <c r="F111" i="61" a="1"/>
  <c r="F111" i="61" s="1"/>
  <c r="D111" i="61" a="1"/>
  <c r="D111" i="61" s="1"/>
  <c r="E111" i="61" s="1"/>
  <c r="B111" i="61" a="1"/>
  <c r="B111" i="61" s="1"/>
  <c r="A111" i="61" a="1"/>
  <c r="A111" i="61" s="1"/>
  <c r="K110" i="61" a="1"/>
  <c r="K110" i="61" s="1"/>
  <c r="L110" i="61" s="1"/>
  <c r="J110" i="61" a="1"/>
  <c r="J110" i="61" s="1"/>
  <c r="F110" i="61" a="1"/>
  <c r="F110" i="61" s="1"/>
  <c r="D110" i="61" a="1"/>
  <c r="D110" i="61" s="1"/>
  <c r="E110" i="61" s="1"/>
  <c r="B110" i="61" a="1"/>
  <c r="B110" i="61" s="1"/>
  <c r="A110" i="61" a="1"/>
  <c r="A110" i="61" s="1"/>
  <c r="K109" i="61" a="1"/>
  <c r="K109" i="61" s="1"/>
  <c r="J109" i="61" a="1"/>
  <c r="J109" i="61" s="1"/>
  <c r="F109" i="61" a="1"/>
  <c r="F109" i="61" s="1"/>
  <c r="D109" i="61" a="1"/>
  <c r="D109" i="61" s="1"/>
  <c r="E109" i="61" s="1"/>
  <c r="B109" i="61" a="1"/>
  <c r="B109" i="61" s="1"/>
  <c r="A109" i="61" a="1"/>
  <c r="A109" i="61" s="1"/>
  <c r="K108" i="61" a="1"/>
  <c r="K108" i="61" s="1"/>
  <c r="L108" i="61" s="1"/>
  <c r="J108" i="61" a="1"/>
  <c r="J108" i="61" s="1"/>
  <c r="F108" i="61" a="1"/>
  <c r="F108" i="61" s="1"/>
  <c r="D108" i="61" a="1"/>
  <c r="D108" i="61" s="1"/>
  <c r="E108" i="61" s="1"/>
  <c r="B108" i="61" a="1"/>
  <c r="B108" i="61" s="1"/>
  <c r="A108" i="61" a="1"/>
  <c r="A108" i="61" s="1"/>
  <c r="K107" i="61" a="1"/>
  <c r="K107" i="61" s="1"/>
  <c r="L107" i="61" s="1"/>
  <c r="J107" i="61" a="1"/>
  <c r="J107" i="61" s="1"/>
  <c r="F107" i="61" a="1"/>
  <c r="F107" i="61" s="1"/>
  <c r="D107" i="61" a="1"/>
  <c r="D107" i="61" s="1"/>
  <c r="E107" i="61" s="1"/>
  <c r="B107" i="61" a="1"/>
  <c r="B107" i="61" s="1"/>
  <c r="A107" i="61" a="1"/>
  <c r="A107" i="61" s="1"/>
  <c r="K106" i="61" a="1"/>
  <c r="K106" i="61" s="1"/>
  <c r="L106" i="61" s="1"/>
  <c r="J106" i="61" a="1"/>
  <c r="J106" i="61" s="1"/>
  <c r="F106" i="61" a="1"/>
  <c r="F106" i="61" s="1"/>
  <c r="D106" i="61" a="1"/>
  <c r="D106" i="61" s="1"/>
  <c r="E106" i="61" s="1"/>
  <c r="B106" i="61" a="1"/>
  <c r="B106" i="61" s="1"/>
  <c r="A106" i="61" a="1"/>
  <c r="A106" i="61" s="1"/>
  <c r="K105" i="61" a="1"/>
  <c r="K105" i="61" s="1"/>
  <c r="J105" i="61" a="1"/>
  <c r="J105" i="61" s="1"/>
  <c r="F105" i="61" a="1"/>
  <c r="F105" i="61" s="1"/>
  <c r="D105" i="61" a="1"/>
  <c r="D105" i="61" s="1"/>
  <c r="E105" i="61" s="1"/>
  <c r="B105" i="61" a="1"/>
  <c r="B105" i="61" s="1"/>
  <c r="A105" i="61" a="1"/>
  <c r="A105" i="61" s="1"/>
  <c r="K104" i="61" a="1"/>
  <c r="K104" i="61" s="1"/>
  <c r="L104" i="61" s="1"/>
  <c r="J104" i="61" a="1"/>
  <c r="J104" i="61" s="1"/>
  <c r="F104" i="61" a="1"/>
  <c r="F104" i="61" s="1"/>
  <c r="D104" i="61" a="1"/>
  <c r="D104" i="61" s="1"/>
  <c r="E104" i="61" s="1"/>
  <c r="B104" i="61" a="1"/>
  <c r="B104" i="61" s="1"/>
  <c r="A104" i="61" a="1"/>
  <c r="A104" i="61" s="1"/>
  <c r="K103" i="61" a="1"/>
  <c r="K103" i="61" s="1"/>
  <c r="L103" i="61" s="1"/>
  <c r="J103" i="61" a="1"/>
  <c r="J103" i="61" s="1"/>
  <c r="F103" i="61" a="1"/>
  <c r="F103" i="61" s="1"/>
  <c r="D103" i="61" a="1"/>
  <c r="D103" i="61" s="1"/>
  <c r="E103" i="61" s="1"/>
  <c r="B103" i="61" a="1"/>
  <c r="B103" i="61" s="1"/>
  <c r="A103" i="61" a="1"/>
  <c r="A103" i="61" s="1"/>
  <c r="K102" i="61" a="1"/>
  <c r="K102" i="61" s="1"/>
  <c r="L102" i="61" s="1"/>
  <c r="J102" i="61" a="1"/>
  <c r="J102" i="61" s="1"/>
  <c r="F102" i="61" a="1"/>
  <c r="F102" i="61" s="1"/>
  <c r="D102" i="61" a="1"/>
  <c r="D102" i="61" s="1"/>
  <c r="E102" i="61" s="1"/>
  <c r="B102" i="61" a="1"/>
  <c r="B102" i="61" s="1"/>
  <c r="A102" i="61" a="1"/>
  <c r="A102" i="61" s="1"/>
  <c r="K101" i="61" a="1"/>
  <c r="K101" i="61" s="1"/>
  <c r="J101" i="61" a="1"/>
  <c r="J101" i="61" s="1"/>
  <c r="F101" i="61" a="1"/>
  <c r="F101" i="61" s="1"/>
  <c r="D101" i="61" a="1"/>
  <c r="D101" i="61" s="1"/>
  <c r="E101" i="61" s="1"/>
  <c r="B101" i="61" a="1"/>
  <c r="B101" i="61" s="1"/>
  <c r="A101" i="61" a="1"/>
  <c r="A101" i="61" s="1"/>
  <c r="K100" i="61" a="1"/>
  <c r="K100" i="61" s="1"/>
  <c r="L100" i="61" s="1"/>
  <c r="J100" i="61" a="1"/>
  <c r="J100" i="61" s="1"/>
  <c r="F100" i="61" a="1"/>
  <c r="F100" i="61" s="1"/>
  <c r="D100" i="61" a="1"/>
  <c r="D100" i="61" s="1"/>
  <c r="E100" i="61" s="1"/>
  <c r="B100" i="61" a="1"/>
  <c r="B100" i="61" s="1"/>
  <c r="A100" i="61" a="1"/>
  <c r="A100" i="61" s="1"/>
  <c r="K99" i="61" a="1"/>
  <c r="K99" i="61" s="1"/>
  <c r="L99" i="61" s="1"/>
  <c r="J99" i="61" a="1"/>
  <c r="J99" i="61" s="1"/>
  <c r="F99" i="61" a="1"/>
  <c r="F99" i="61" s="1"/>
  <c r="D99" i="61" a="1"/>
  <c r="D99" i="61" s="1"/>
  <c r="E99" i="61" s="1"/>
  <c r="B99" i="61" a="1"/>
  <c r="B99" i="61" s="1"/>
  <c r="A99" i="61" a="1"/>
  <c r="A99" i="61" s="1"/>
  <c r="K98" i="61" a="1"/>
  <c r="K98" i="61" s="1"/>
  <c r="L98" i="61" s="1"/>
  <c r="J98" i="61" a="1"/>
  <c r="J98" i="61" s="1"/>
  <c r="F98" i="61" a="1"/>
  <c r="F98" i="61" s="1"/>
  <c r="D98" i="61" a="1"/>
  <c r="D98" i="61" s="1"/>
  <c r="E98" i="61" s="1"/>
  <c r="B98" i="61" a="1"/>
  <c r="B98" i="61" s="1"/>
  <c r="A98" i="61" a="1"/>
  <c r="A98" i="61" s="1"/>
  <c r="K97" i="61" a="1"/>
  <c r="K97" i="61" s="1"/>
  <c r="J97" i="61" a="1"/>
  <c r="J97" i="61" s="1"/>
  <c r="F97" i="61" a="1"/>
  <c r="F97" i="61" s="1"/>
  <c r="D97" i="61" a="1"/>
  <c r="D97" i="61" s="1"/>
  <c r="E97" i="61" s="1"/>
  <c r="B97" i="61" a="1"/>
  <c r="B97" i="61" s="1"/>
  <c r="A97" i="61" a="1"/>
  <c r="A97" i="61" s="1"/>
  <c r="K96" i="61" a="1"/>
  <c r="K96" i="61" s="1"/>
  <c r="L96" i="61" s="1"/>
  <c r="J96" i="61" a="1"/>
  <c r="J96" i="61" s="1"/>
  <c r="F96" i="61" a="1"/>
  <c r="F96" i="61" s="1"/>
  <c r="D96" i="61" a="1"/>
  <c r="D96" i="61" s="1"/>
  <c r="E96" i="61" s="1"/>
  <c r="B96" i="61" a="1"/>
  <c r="B96" i="61" s="1"/>
  <c r="A96" i="61" a="1"/>
  <c r="A96" i="61" s="1"/>
  <c r="K95" i="61" a="1"/>
  <c r="K95" i="61" s="1"/>
  <c r="L95" i="61" s="1"/>
  <c r="J95" i="61" a="1"/>
  <c r="J95" i="61" s="1"/>
  <c r="F95" i="61" a="1"/>
  <c r="F95" i="61" s="1"/>
  <c r="D95" i="61" a="1"/>
  <c r="D95" i="61" s="1"/>
  <c r="E95" i="61" s="1"/>
  <c r="B95" i="61" a="1"/>
  <c r="B95" i="61" s="1"/>
  <c r="A95" i="61" a="1"/>
  <c r="A95" i="61" s="1"/>
  <c r="K94" i="61" a="1"/>
  <c r="K94" i="61" s="1"/>
  <c r="L94" i="61" s="1"/>
  <c r="J94" i="61" a="1"/>
  <c r="J94" i="61" s="1"/>
  <c r="F94" i="61" a="1"/>
  <c r="F94" i="61" s="1"/>
  <c r="D94" i="61" a="1"/>
  <c r="D94" i="61" s="1"/>
  <c r="E94" i="61" s="1"/>
  <c r="B94" i="61" a="1"/>
  <c r="B94" i="61" s="1"/>
  <c r="A94" i="61" a="1"/>
  <c r="A94" i="61" s="1"/>
  <c r="K93" i="61" a="1"/>
  <c r="K93" i="61" s="1"/>
  <c r="J93" i="61" a="1"/>
  <c r="J93" i="61" s="1"/>
  <c r="F93" i="61" a="1"/>
  <c r="F93" i="61" s="1"/>
  <c r="D93" i="61" a="1"/>
  <c r="D93" i="61" s="1"/>
  <c r="E93" i="61" s="1"/>
  <c r="B93" i="61" a="1"/>
  <c r="B93" i="61" s="1"/>
  <c r="A93" i="61" a="1"/>
  <c r="A93" i="61" s="1"/>
  <c r="K92" i="61" a="1"/>
  <c r="K92" i="61" s="1"/>
  <c r="L92" i="61" s="1"/>
  <c r="J92" i="61" a="1"/>
  <c r="J92" i="61" s="1"/>
  <c r="F92" i="61" a="1"/>
  <c r="F92" i="61" s="1"/>
  <c r="D92" i="61" a="1"/>
  <c r="D92" i="61" s="1"/>
  <c r="E92" i="61" s="1"/>
  <c r="B92" i="61" a="1"/>
  <c r="B92" i="61" s="1"/>
  <c r="A92" i="61" a="1"/>
  <c r="A92" i="61" s="1"/>
  <c r="K91" i="61" a="1"/>
  <c r="K91" i="61" s="1"/>
  <c r="L91" i="61" s="1"/>
  <c r="J91" i="61" a="1"/>
  <c r="J91" i="61" s="1"/>
  <c r="F91" i="61" a="1"/>
  <c r="F91" i="61" s="1"/>
  <c r="D91" i="61" a="1"/>
  <c r="D91" i="61" s="1"/>
  <c r="E91" i="61" s="1"/>
  <c r="B91" i="61" a="1"/>
  <c r="B91" i="61" s="1"/>
  <c r="A91" i="61" a="1"/>
  <c r="A91" i="61" s="1"/>
  <c r="K90" i="61" a="1"/>
  <c r="K90" i="61" s="1"/>
  <c r="L90" i="61" s="1"/>
  <c r="J90" i="61" a="1"/>
  <c r="J90" i="61" s="1"/>
  <c r="F90" i="61" a="1"/>
  <c r="F90" i="61" s="1"/>
  <c r="D90" i="61" a="1"/>
  <c r="D90" i="61" s="1"/>
  <c r="E90" i="61" s="1"/>
  <c r="B90" i="61" a="1"/>
  <c r="B90" i="61" s="1"/>
  <c r="A90" i="61" a="1"/>
  <c r="A90" i="61" s="1"/>
  <c r="K89" i="61" a="1"/>
  <c r="K89" i="61" s="1"/>
  <c r="J89" i="61" a="1"/>
  <c r="J89" i="61" s="1"/>
  <c r="F89" i="61" a="1"/>
  <c r="F89" i="61" s="1"/>
  <c r="D89" i="61" a="1"/>
  <c r="D89" i="61" s="1"/>
  <c r="E89" i="61" s="1"/>
  <c r="B89" i="61" a="1"/>
  <c r="B89" i="61" s="1"/>
  <c r="A89" i="61" a="1"/>
  <c r="A89" i="61" s="1"/>
  <c r="K88" i="61" a="1"/>
  <c r="K88" i="61" s="1"/>
  <c r="L88" i="61" s="1"/>
  <c r="J88" i="61" a="1"/>
  <c r="J88" i="61" s="1"/>
  <c r="F88" i="61" a="1"/>
  <c r="F88" i="61" s="1"/>
  <c r="D88" i="61" a="1"/>
  <c r="D88" i="61" s="1"/>
  <c r="E88" i="61" s="1"/>
  <c r="B88" i="61" a="1"/>
  <c r="B88" i="61" s="1"/>
  <c r="A88" i="61" a="1"/>
  <c r="A88" i="61" s="1"/>
  <c r="K87" i="61" a="1"/>
  <c r="K87" i="61" s="1"/>
  <c r="L87" i="61" s="1"/>
  <c r="J87" i="61" a="1"/>
  <c r="J87" i="61" s="1"/>
  <c r="F87" i="61" a="1"/>
  <c r="F87" i="61" s="1"/>
  <c r="D87" i="61" a="1"/>
  <c r="D87" i="61" s="1"/>
  <c r="E87" i="61" s="1"/>
  <c r="B87" i="61" a="1"/>
  <c r="B87" i="61" s="1"/>
  <c r="A87" i="61" a="1"/>
  <c r="A87" i="61" s="1"/>
  <c r="K86" i="61" a="1"/>
  <c r="K86" i="61" s="1"/>
  <c r="L86" i="61" s="1"/>
  <c r="J86" i="61" a="1"/>
  <c r="J86" i="61" s="1"/>
  <c r="F86" i="61" a="1"/>
  <c r="F86" i="61" s="1"/>
  <c r="D86" i="61" a="1"/>
  <c r="D86" i="61" s="1"/>
  <c r="E86" i="61" s="1"/>
  <c r="B86" i="61" a="1"/>
  <c r="B86" i="61" s="1"/>
  <c r="A86" i="61" a="1"/>
  <c r="A86" i="61" s="1"/>
  <c r="K85" i="61" a="1"/>
  <c r="K85" i="61" s="1"/>
  <c r="L85" i="61" s="1"/>
  <c r="J85" i="61" a="1"/>
  <c r="J85" i="61" s="1"/>
  <c r="F85" i="61" a="1"/>
  <c r="F85" i="61" s="1"/>
  <c r="D85" i="61" a="1"/>
  <c r="D85" i="61" s="1"/>
  <c r="E85" i="61" s="1"/>
  <c r="B85" i="61" a="1"/>
  <c r="B85" i="61" s="1"/>
  <c r="A85" i="61" a="1"/>
  <c r="A85" i="61" s="1"/>
  <c r="K84" i="61" a="1"/>
  <c r="K84" i="61" s="1"/>
  <c r="L84" i="61" s="1"/>
  <c r="J84" i="61" a="1"/>
  <c r="J84" i="61" s="1"/>
  <c r="F84" i="61" a="1"/>
  <c r="F84" i="61" s="1"/>
  <c r="D84" i="61" a="1"/>
  <c r="D84" i="61" s="1"/>
  <c r="E84" i="61" s="1"/>
  <c r="B84" i="61" a="1"/>
  <c r="B84" i="61" s="1"/>
  <c r="A84" i="61" a="1"/>
  <c r="A84" i="61" s="1"/>
  <c r="K83" i="61" a="1"/>
  <c r="K83" i="61" s="1"/>
  <c r="L83" i="61" s="1"/>
  <c r="J83" i="61" a="1"/>
  <c r="J83" i="61" s="1"/>
  <c r="F83" i="61" a="1"/>
  <c r="F83" i="61" s="1"/>
  <c r="D83" i="61" a="1"/>
  <c r="D83" i="61" s="1"/>
  <c r="E83" i="61" s="1"/>
  <c r="B83" i="61" a="1"/>
  <c r="B83" i="61" s="1"/>
  <c r="A83" i="61" a="1"/>
  <c r="A83" i="61" s="1"/>
  <c r="K82" i="61" a="1"/>
  <c r="K82" i="61" s="1"/>
  <c r="L82" i="61" s="1"/>
  <c r="J82" i="61" a="1"/>
  <c r="J82" i="61" s="1"/>
  <c r="F82" i="61" a="1"/>
  <c r="F82" i="61" s="1"/>
  <c r="D82" i="61" a="1"/>
  <c r="D82" i="61" s="1"/>
  <c r="E82" i="61" s="1"/>
  <c r="B82" i="61" a="1"/>
  <c r="B82" i="61" s="1"/>
  <c r="A82" i="61" a="1"/>
  <c r="A82" i="61" s="1"/>
  <c r="K81" i="61" a="1"/>
  <c r="K81" i="61" s="1"/>
  <c r="L81" i="61" s="1"/>
  <c r="J81" i="61" a="1"/>
  <c r="J81" i="61" s="1"/>
  <c r="F81" i="61" a="1"/>
  <c r="F81" i="61" s="1"/>
  <c r="D81" i="61" a="1"/>
  <c r="D81" i="61" s="1"/>
  <c r="E81" i="61" s="1"/>
  <c r="B81" i="61" a="1"/>
  <c r="B81" i="61" s="1"/>
  <c r="A81" i="61" a="1"/>
  <c r="A81" i="61" s="1"/>
  <c r="K80" i="61" a="1"/>
  <c r="K80" i="61" s="1"/>
  <c r="L80" i="61" s="1"/>
  <c r="J80" i="61" a="1"/>
  <c r="J80" i="61" s="1"/>
  <c r="F80" i="61" a="1"/>
  <c r="F80" i="61" s="1"/>
  <c r="D80" i="61" a="1"/>
  <c r="D80" i="61" s="1"/>
  <c r="E80" i="61" s="1"/>
  <c r="B80" i="61" a="1"/>
  <c r="B80" i="61" s="1"/>
  <c r="A80" i="61" a="1"/>
  <c r="A80" i="61" s="1"/>
  <c r="K79" i="61" a="1"/>
  <c r="K79" i="61" s="1"/>
  <c r="L79" i="61" s="1"/>
  <c r="J79" i="61" a="1"/>
  <c r="J79" i="61" s="1"/>
  <c r="F79" i="61" a="1"/>
  <c r="F79" i="61" s="1"/>
  <c r="D79" i="61" a="1"/>
  <c r="D79" i="61" s="1"/>
  <c r="E79" i="61" s="1"/>
  <c r="B79" i="61" a="1"/>
  <c r="B79" i="61" s="1"/>
  <c r="A79" i="61" a="1"/>
  <c r="A79" i="61" s="1"/>
  <c r="K78" i="61" a="1"/>
  <c r="K78" i="61" s="1"/>
  <c r="L78" i="61" s="1"/>
  <c r="J78" i="61" a="1"/>
  <c r="J78" i="61" s="1"/>
  <c r="F78" i="61" a="1"/>
  <c r="F78" i="61" s="1"/>
  <c r="D78" i="61" a="1"/>
  <c r="D78" i="61" s="1"/>
  <c r="E78" i="61" s="1"/>
  <c r="B78" i="61" a="1"/>
  <c r="B78" i="61" s="1"/>
  <c r="A78" i="61" a="1"/>
  <c r="A78" i="61" s="1"/>
  <c r="K77" i="61" a="1"/>
  <c r="K77" i="61" s="1"/>
  <c r="L77" i="61" s="1"/>
  <c r="J77" i="61" a="1"/>
  <c r="J77" i="61" s="1"/>
  <c r="F77" i="61" a="1"/>
  <c r="F77" i="61" s="1"/>
  <c r="D77" i="61" a="1"/>
  <c r="D77" i="61" s="1"/>
  <c r="E77" i="61" s="1"/>
  <c r="B77" i="61" a="1"/>
  <c r="B77" i="61" s="1"/>
  <c r="A77" i="61" a="1"/>
  <c r="A77" i="61" s="1"/>
  <c r="K76" i="61" a="1"/>
  <c r="K76" i="61" s="1"/>
  <c r="L76" i="61" s="1"/>
  <c r="J76" i="61" a="1"/>
  <c r="J76" i="61" s="1"/>
  <c r="F76" i="61" a="1"/>
  <c r="F76" i="61" s="1"/>
  <c r="D76" i="61" a="1"/>
  <c r="D76" i="61" s="1"/>
  <c r="E76" i="61" s="1"/>
  <c r="B76" i="61" a="1"/>
  <c r="B76" i="61" s="1"/>
  <c r="A76" i="61" a="1"/>
  <c r="A76" i="61" s="1"/>
  <c r="K75" i="61" a="1"/>
  <c r="K75" i="61" s="1"/>
  <c r="L75" i="61" s="1"/>
  <c r="J75" i="61" a="1"/>
  <c r="J75" i="61" s="1"/>
  <c r="F75" i="61" a="1"/>
  <c r="F75" i="61" s="1"/>
  <c r="D75" i="61" a="1"/>
  <c r="D75" i="61" s="1"/>
  <c r="E75" i="61" s="1"/>
  <c r="B75" i="61" a="1"/>
  <c r="B75" i="61" s="1"/>
  <c r="A75" i="61" a="1"/>
  <c r="A75" i="61" s="1"/>
  <c r="K74" i="61" a="1"/>
  <c r="K74" i="61" s="1"/>
  <c r="L74" i="61" s="1"/>
  <c r="J74" i="61" a="1"/>
  <c r="J74" i="61" s="1"/>
  <c r="F74" i="61" a="1"/>
  <c r="F74" i="61" s="1"/>
  <c r="D74" i="61" a="1"/>
  <c r="D74" i="61" s="1"/>
  <c r="E74" i="61" s="1"/>
  <c r="B74" i="61" a="1"/>
  <c r="B74" i="61" s="1"/>
  <c r="A74" i="61" a="1"/>
  <c r="A74" i="61" s="1"/>
  <c r="K73" i="61" a="1"/>
  <c r="K73" i="61" s="1"/>
  <c r="L73" i="61" s="1"/>
  <c r="J73" i="61" a="1"/>
  <c r="J73" i="61" s="1"/>
  <c r="F73" i="61" a="1"/>
  <c r="F73" i="61" s="1"/>
  <c r="D73" i="61" a="1"/>
  <c r="D73" i="61" s="1"/>
  <c r="E73" i="61" s="1"/>
  <c r="B73" i="61" a="1"/>
  <c r="B73" i="61" s="1"/>
  <c r="A73" i="61" a="1"/>
  <c r="A73" i="61" s="1"/>
  <c r="K72" i="61" a="1"/>
  <c r="K72" i="61" s="1"/>
  <c r="L72" i="61" s="1"/>
  <c r="J72" i="61" a="1"/>
  <c r="J72" i="61" s="1"/>
  <c r="F72" i="61" a="1"/>
  <c r="F72" i="61" s="1"/>
  <c r="D72" i="61" a="1"/>
  <c r="D72" i="61" s="1"/>
  <c r="E72" i="61" s="1"/>
  <c r="B72" i="61" a="1"/>
  <c r="B72" i="61" s="1"/>
  <c r="A72" i="61" a="1"/>
  <c r="A72" i="61" s="1"/>
  <c r="K71" i="61" a="1"/>
  <c r="K71" i="61" s="1"/>
  <c r="L71" i="61" s="1"/>
  <c r="J71" i="61" a="1"/>
  <c r="J71" i="61" s="1"/>
  <c r="F71" i="61" a="1"/>
  <c r="F71" i="61" s="1"/>
  <c r="D71" i="61" a="1"/>
  <c r="D71" i="61" s="1"/>
  <c r="E71" i="61" s="1"/>
  <c r="B71" i="61" a="1"/>
  <c r="B71" i="61" s="1"/>
  <c r="A71" i="61" a="1"/>
  <c r="A71" i="61" s="1"/>
  <c r="K70" i="61" a="1"/>
  <c r="K70" i="61" s="1"/>
  <c r="L70" i="61" s="1"/>
  <c r="J70" i="61" a="1"/>
  <c r="J70" i="61" s="1"/>
  <c r="F70" i="61" a="1"/>
  <c r="F70" i="61" s="1"/>
  <c r="D70" i="61" a="1"/>
  <c r="D70" i="61" s="1"/>
  <c r="E70" i="61" s="1"/>
  <c r="B70" i="61" a="1"/>
  <c r="B70" i="61" s="1"/>
  <c r="A70" i="61" a="1"/>
  <c r="A70" i="61" s="1"/>
  <c r="K69" i="61" a="1"/>
  <c r="K69" i="61" s="1"/>
  <c r="L69" i="61" s="1"/>
  <c r="J69" i="61" a="1"/>
  <c r="J69" i="61" s="1"/>
  <c r="F69" i="61" a="1"/>
  <c r="F69" i="61" s="1"/>
  <c r="D69" i="61" a="1"/>
  <c r="D69" i="61" s="1"/>
  <c r="E69" i="61" s="1"/>
  <c r="B69" i="61" a="1"/>
  <c r="B69" i="61" s="1"/>
  <c r="A69" i="61" a="1"/>
  <c r="A69" i="61" s="1"/>
  <c r="K68" i="61" a="1"/>
  <c r="K68" i="61" s="1"/>
  <c r="L68" i="61" s="1"/>
  <c r="J68" i="61" a="1"/>
  <c r="J68" i="61" s="1"/>
  <c r="F68" i="61" a="1"/>
  <c r="F68" i="61" s="1"/>
  <c r="D68" i="61" a="1"/>
  <c r="D68" i="61" s="1"/>
  <c r="E68" i="61" s="1"/>
  <c r="B68" i="61" a="1"/>
  <c r="B68" i="61" s="1"/>
  <c r="A68" i="61" a="1"/>
  <c r="A68" i="61" s="1"/>
  <c r="K67" i="61" a="1"/>
  <c r="K67" i="61" s="1"/>
  <c r="L67" i="61" s="1"/>
  <c r="J67" i="61" a="1"/>
  <c r="J67" i="61" s="1"/>
  <c r="F67" i="61" a="1"/>
  <c r="F67" i="61" s="1"/>
  <c r="D67" i="61" a="1"/>
  <c r="D67" i="61" s="1"/>
  <c r="E67" i="61" s="1"/>
  <c r="B67" i="61" a="1"/>
  <c r="B67" i="61" s="1"/>
  <c r="A67" i="61" a="1"/>
  <c r="A67" i="61" s="1"/>
  <c r="K66" i="61" a="1"/>
  <c r="K66" i="61" s="1"/>
  <c r="L66" i="61" s="1"/>
  <c r="J66" i="61" a="1"/>
  <c r="J66" i="61" s="1"/>
  <c r="F66" i="61" a="1"/>
  <c r="F66" i="61" s="1"/>
  <c r="D66" i="61" a="1"/>
  <c r="D66" i="61" s="1"/>
  <c r="E66" i="61" s="1"/>
  <c r="B66" i="61" a="1"/>
  <c r="B66" i="61" s="1"/>
  <c r="A66" i="61" a="1"/>
  <c r="A66" i="61" s="1"/>
  <c r="K65" i="61" a="1"/>
  <c r="K65" i="61" s="1"/>
  <c r="L65" i="61" s="1"/>
  <c r="J65" i="61" a="1"/>
  <c r="J65" i="61" s="1"/>
  <c r="F65" i="61" a="1"/>
  <c r="F65" i="61" s="1"/>
  <c r="D65" i="61" a="1"/>
  <c r="D65" i="61" s="1"/>
  <c r="E65" i="61" s="1"/>
  <c r="B65" i="61" a="1"/>
  <c r="B65" i="61" s="1"/>
  <c r="A65" i="61" a="1"/>
  <c r="A65" i="61" s="1"/>
  <c r="K64" i="61" a="1"/>
  <c r="K64" i="61" s="1"/>
  <c r="L64" i="61" s="1"/>
  <c r="J64" i="61" a="1"/>
  <c r="J64" i="61" s="1"/>
  <c r="F64" i="61" a="1"/>
  <c r="F64" i="61" s="1"/>
  <c r="D64" i="61" a="1"/>
  <c r="D64" i="61" s="1"/>
  <c r="E64" i="61" s="1"/>
  <c r="B64" i="61" a="1"/>
  <c r="B64" i="61" s="1"/>
  <c r="A64" i="61" a="1"/>
  <c r="A64" i="61" s="1"/>
  <c r="K63" i="61" a="1"/>
  <c r="K63" i="61" s="1"/>
  <c r="L63" i="61" s="1"/>
  <c r="J63" i="61" a="1"/>
  <c r="J63" i="61" s="1"/>
  <c r="F63" i="61" a="1"/>
  <c r="F63" i="61" s="1"/>
  <c r="D63" i="61" a="1"/>
  <c r="D63" i="61" s="1"/>
  <c r="E63" i="61" s="1"/>
  <c r="B63" i="61" a="1"/>
  <c r="B63" i="61" s="1"/>
  <c r="A63" i="61" a="1"/>
  <c r="A63" i="61" s="1"/>
  <c r="K62" i="61" a="1"/>
  <c r="K62" i="61" s="1"/>
  <c r="L62" i="61" s="1"/>
  <c r="J62" i="61" a="1"/>
  <c r="J62" i="61" s="1"/>
  <c r="F62" i="61" a="1"/>
  <c r="F62" i="61" s="1"/>
  <c r="D62" i="61" a="1"/>
  <c r="D62" i="61" s="1"/>
  <c r="E62" i="61" s="1"/>
  <c r="B62" i="61" a="1"/>
  <c r="B62" i="61" s="1"/>
  <c r="A62" i="61" a="1"/>
  <c r="A62" i="61" s="1"/>
  <c r="K61" i="61" a="1"/>
  <c r="K61" i="61" s="1"/>
  <c r="L61" i="61" s="1"/>
  <c r="J61" i="61" a="1"/>
  <c r="J61" i="61" s="1"/>
  <c r="F61" i="61" a="1"/>
  <c r="F61" i="61" s="1"/>
  <c r="D61" i="61" a="1"/>
  <c r="D61" i="61" s="1"/>
  <c r="E61" i="61" s="1"/>
  <c r="B61" i="61" a="1"/>
  <c r="B61" i="61" s="1"/>
  <c r="A61" i="61" a="1"/>
  <c r="A61" i="61" s="1"/>
  <c r="K60" i="61" a="1"/>
  <c r="K60" i="61" s="1"/>
  <c r="L60" i="61" s="1"/>
  <c r="J60" i="61" a="1"/>
  <c r="J60" i="61" s="1"/>
  <c r="F60" i="61" a="1"/>
  <c r="F60" i="61" s="1"/>
  <c r="D60" i="61" a="1"/>
  <c r="D60" i="61" s="1"/>
  <c r="E60" i="61" s="1"/>
  <c r="B60" i="61" a="1"/>
  <c r="B60" i="61" s="1"/>
  <c r="A60" i="61" a="1"/>
  <c r="A60" i="61" s="1"/>
  <c r="K59" i="61" a="1"/>
  <c r="K59" i="61" s="1"/>
  <c r="L59" i="61" s="1"/>
  <c r="J59" i="61" a="1"/>
  <c r="J59" i="61" s="1"/>
  <c r="F59" i="61" a="1"/>
  <c r="F59" i="61" s="1"/>
  <c r="D59" i="61" a="1"/>
  <c r="D59" i="61" s="1"/>
  <c r="E59" i="61" s="1"/>
  <c r="B59" i="61" a="1"/>
  <c r="B59" i="61" s="1"/>
  <c r="A59" i="61" a="1"/>
  <c r="A59" i="61" s="1"/>
  <c r="K58" i="61" a="1"/>
  <c r="K58" i="61" s="1"/>
  <c r="L58" i="61" s="1"/>
  <c r="J58" i="61" a="1"/>
  <c r="J58" i="61" s="1"/>
  <c r="F58" i="61" a="1"/>
  <c r="F58" i="61" s="1"/>
  <c r="D58" i="61" a="1"/>
  <c r="D58" i="61" s="1"/>
  <c r="E58" i="61" s="1"/>
  <c r="B58" i="61" a="1"/>
  <c r="B58" i="61" s="1"/>
  <c r="A58" i="61" a="1"/>
  <c r="A58" i="61" s="1"/>
  <c r="K57" i="61" a="1"/>
  <c r="K57" i="61" s="1"/>
  <c r="L57" i="61" s="1"/>
  <c r="J57" i="61" a="1"/>
  <c r="J57" i="61" s="1"/>
  <c r="F57" i="61" a="1"/>
  <c r="F57" i="61" s="1"/>
  <c r="D57" i="61" a="1"/>
  <c r="D57" i="61" s="1"/>
  <c r="E57" i="61" s="1"/>
  <c r="B57" i="61" a="1"/>
  <c r="B57" i="61" s="1"/>
  <c r="A57" i="61" a="1"/>
  <c r="A57" i="61" s="1"/>
  <c r="K56" i="61" a="1"/>
  <c r="K56" i="61" s="1"/>
  <c r="L56" i="61" s="1"/>
  <c r="J56" i="61" a="1"/>
  <c r="J56" i="61" s="1"/>
  <c r="F56" i="61" a="1"/>
  <c r="F56" i="61" s="1"/>
  <c r="D56" i="61" a="1"/>
  <c r="D56" i="61" s="1"/>
  <c r="E56" i="61" s="1"/>
  <c r="B56" i="61" a="1"/>
  <c r="B56" i="61" s="1"/>
  <c r="A56" i="61" a="1"/>
  <c r="A56" i="61" s="1"/>
  <c r="K55" i="61" a="1"/>
  <c r="K55" i="61" s="1"/>
  <c r="L55" i="61" s="1"/>
  <c r="J55" i="61" a="1"/>
  <c r="J55" i="61" s="1"/>
  <c r="F55" i="61" a="1"/>
  <c r="F55" i="61" s="1"/>
  <c r="D55" i="61" a="1"/>
  <c r="D55" i="61" s="1"/>
  <c r="E55" i="61" s="1"/>
  <c r="B55" i="61" a="1"/>
  <c r="B55" i="61" s="1"/>
  <c r="A55" i="61" a="1"/>
  <c r="A55" i="61" s="1"/>
  <c r="K54" i="61" a="1"/>
  <c r="K54" i="61" s="1"/>
  <c r="L54" i="61" s="1"/>
  <c r="J54" i="61" a="1"/>
  <c r="J54" i="61" s="1"/>
  <c r="F54" i="61" a="1"/>
  <c r="F54" i="61" s="1"/>
  <c r="D54" i="61" a="1"/>
  <c r="D54" i="61" s="1"/>
  <c r="E54" i="61" s="1"/>
  <c r="B54" i="61" a="1"/>
  <c r="B54" i="61" s="1"/>
  <c r="A54" i="61" a="1"/>
  <c r="A54" i="61" s="1"/>
  <c r="K53" i="61" a="1"/>
  <c r="K53" i="61" s="1"/>
  <c r="L53" i="61" s="1"/>
  <c r="J53" i="61" a="1"/>
  <c r="J53" i="61" s="1"/>
  <c r="F53" i="61" a="1"/>
  <c r="F53" i="61" s="1"/>
  <c r="D53" i="61" a="1"/>
  <c r="D53" i="61" s="1"/>
  <c r="E53" i="61" s="1"/>
  <c r="B53" i="61" a="1"/>
  <c r="B53" i="61" s="1"/>
  <c r="A53" i="61" a="1"/>
  <c r="A53" i="61" s="1"/>
  <c r="K52" i="61" a="1"/>
  <c r="K52" i="61" s="1"/>
  <c r="L52" i="61" s="1"/>
  <c r="J52" i="61" a="1"/>
  <c r="J52" i="61" s="1"/>
  <c r="F52" i="61" a="1"/>
  <c r="F52" i="61" s="1"/>
  <c r="D52" i="61" a="1"/>
  <c r="D52" i="61" s="1"/>
  <c r="E52" i="61" s="1"/>
  <c r="B52" i="61" a="1"/>
  <c r="B52" i="61" s="1"/>
  <c r="A52" i="61" a="1"/>
  <c r="A52" i="61" s="1"/>
  <c r="K51" i="61" a="1"/>
  <c r="K51" i="61" s="1"/>
  <c r="L51" i="61" s="1"/>
  <c r="J51" i="61" a="1"/>
  <c r="J51" i="61" s="1"/>
  <c r="F51" i="61" a="1"/>
  <c r="F51" i="61" s="1"/>
  <c r="D51" i="61" a="1"/>
  <c r="D51" i="61" s="1"/>
  <c r="E51" i="61" s="1"/>
  <c r="B51" i="61" a="1"/>
  <c r="B51" i="61" s="1"/>
  <c r="A51" i="61" a="1"/>
  <c r="A51" i="61" s="1"/>
  <c r="K50" i="61" a="1"/>
  <c r="K50" i="61" s="1"/>
  <c r="L50" i="61" s="1"/>
  <c r="J50" i="61" a="1"/>
  <c r="J50" i="61" s="1"/>
  <c r="F50" i="61" a="1"/>
  <c r="F50" i="61" s="1"/>
  <c r="D50" i="61" a="1"/>
  <c r="D50" i="61" s="1"/>
  <c r="E50" i="61" s="1"/>
  <c r="B50" i="61" a="1"/>
  <c r="B50" i="61" s="1"/>
  <c r="A50" i="61" a="1"/>
  <c r="A50" i="61" s="1"/>
  <c r="K49" i="61" a="1"/>
  <c r="K49" i="61" s="1"/>
  <c r="L49" i="61" s="1"/>
  <c r="J49" i="61" a="1"/>
  <c r="J49" i="61" s="1"/>
  <c r="F49" i="61" a="1"/>
  <c r="F49" i="61" s="1"/>
  <c r="D49" i="61" a="1"/>
  <c r="D49" i="61" s="1"/>
  <c r="E49" i="61" s="1"/>
  <c r="B49" i="61" a="1"/>
  <c r="B49" i="61" s="1"/>
  <c r="A49" i="61" a="1"/>
  <c r="A49" i="61" s="1"/>
  <c r="K48" i="61" a="1"/>
  <c r="K48" i="61" s="1"/>
  <c r="L48" i="61" s="1"/>
  <c r="J48" i="61" a="1"/>
  <c r="J48" i="61" s="1"/>
  <c r="F48" i="61" a="1"/>
  <c r="F48" i="61" s="1"/>
  <c r="D48" i="61" a="1"/>
  <c r="D48" i="61" s="1"/>
  <c r="E48" i="61" s="1"/>
  <c r="B48" i="61" a="1"/>
  <c r="B48" i="61" s="1"/>
  <c r="A48" i="61" a="1"/>
  <c r="A48" i="61" s="1"/>
  <c r="K47" i="61" a="1"/>
  <c r="K47" i="61" s="1"/>
  <c r="L47" i="61" s="1"/>
  <c r="J47" i="61" a="1"/>
  <c r="J47" i="61" s="1"/>
  <c r="F47" i="61" a="1"/>
  <c r="F47" i="61" s="1"/>
  <c r="D47" i="61" a="1"/>
  <c r="D47" i="61" s="1"/>
  <c r="E47" i="61" s="1"/>
  <c r="B47" i="61" a="1"/>
  <c r="B47" i="61" s="1"/>
  <c r="A47" i="61" a="1"/>
  <c r="A47" i="61" s="1"/>
  <c r="K46" i="61" a="1"/>
  <c r="K46" i="61" s="1"/>
  <c r="L46" i="61" s="1"/>
  <c r="J46" i="61" a="1"/>
  <c r="J46" i="61" s="1"/>
  <c r="F46" i="61" a="1"/>
  <c r="F46" i="61" s="1"/>
  <c r="D46" i="61" a="1"/>
  <c r="D46" i="61" s="1"/>
  <c r="E46" i="61" s="1"/>
  <c r="B46" i="61" a="1"/>
  <c r="B46" i="61" s="1"/>
  <c r="A46" i="61" a="1"/>
  <c r="A46" i="61" s="1"/>
  <c r="K45" i="61" a="1"/>
  <c r="K45" i="61" s="1"/>
  <c r="L45" i="61" s="1"/>
  <c r="J45" i="61" a="1"/>
  <c r="J45" i="61" s="1"/>
  <c r="F45" i="61" a="1"/>
  <c r="F45" i="61" s="1"/>
  <c r="D45" i="61" a="1"/>
  <c r="D45" i="61" s="1"/>
  <c r="E45" i="61" s="1"/>
  <c r="B45" i="61" a="1"/>
  <c r="B45" i="61" s="1"/>
  <c r="A45" i="61" a="1"/>
  <c r="A45" i="61" s="1"/>
  <c r="K44" i="61" a="1"/>
  <c r="K44" i="61" s="1"/>
  <c r="L44" i="61" s="1"/>
  <c r="J44" i="61" a="1"/>
  <c r="J44" i="61" s="1"/>
  <c r="F44" i="61" a="1"/>
  <c r="F44" i="61" s="1"/>
  <c r="D44" i="61" a="1"/>
  <c r="D44" i="61" s="1"/>
  <c r="E44" i="61" s="1"/>
  <c r="B44" i="61" a="1"/>
  <c r="B44" i="61" s="1"/>
  <c r="A44" i="61" a="1"/>
  <c r="A44" i="61" s="1"/>
  <c r="K43" i="61" a="1"/>
  <c r="K43" i="61" s="1"/>
  <c r="L43" i="61" s="1"/>
  <c r="J43" i="61" a="1"/>
  <c r="J43" i="61" s="1"/>
  <c r="F43" i="61" a="1"/>
  <c r="F43" i="61" s="1"/>
  <c r="D43" i="61" a="1"/>
  <c r="D43" i="61" s="1"/>
  <c r="E43" i="61" s="1"/>
  <c r="B43" i="61" a="1"/>
  <c r="B43" i="61" s="1"/>
  <c r="A43" i="61" a="1"/>
  <c r="A43" i="61" s="1"/>
  <c r="K42" i="61" a="1"/>
  <c r="K42" i="61" s="1"/>
  <c r="L42" i="61" s="1"/>
  <c r="J42" i="61" a="1"/>
  <c r="J42" i="61" s="1"/>
  <c r="F42" i="61" a="1"/>
  <c r="F42" i="61" s="1"/>
  <c r="D42" i="61" a="1"/>
  <c r="D42" i="61" s="1"/>
  <c r="E42" i="61" s="1"/>
  <c r="B42" i="61" a="1"/>
  <c r="B42" i="61" s="1"/>
  <c r="A42" i="61" a="1"/>
  <c r="A42" i="61" s="1"/>
  <c r="K41" i="61" a="1"/>
  <c r="K41" i="61" s="1"/>
  <c r="L41" i="61" s="1"/>
  <c r="J41" i="61" a="1"/>
  <c r="J41" i="61" s="1"/>
  <c r="F41" i="61" a="1"/>
  <c r="F41" i="61" s="1"/>
  <c r="D41" i="61" a="1"/>
  <c r="D41" i="61" s="1"/>
  <c r="E41" i="61" s="1"/>
  <c r="B41" i="61" a="1"/>
  <c r="B41" i="61" s="1"/>
  <c r="A41" i="61" a="1"/>
  <c r="A41" i="61" s="1"/>
  <c r="K40" i="61" a="1"/>
  <c r="K40" i="61" s="1"/>
  <c r="L40" i="61" s="1"/>
  <c r="J40" i="61" a="1"/>
  <c r="J40" i="61" s="1"/>
  <c r="F40" i="61" a="1"/>
  <c r="F40" i="61" s="1"/>
  <c r="D40" i="61" a="1"/>
  <c r="D40" i="61" s="1"/>
  <c r="E40" i="61" s="1"/>
  <c r="B40" i="61" a="1"/>
  <c r="B40" i="61" s="1"/>
  <c r="A40" i="61" a="1"/>
  <c r="A40" i="61" s="1"/>
  <c r="K39" i="61" a="1"/>
  <c r="K39" i="61" s="1"/>
  <c r="L39" i="61" s="1"/>
  <c r="J39" i="61" a="1"/>
  <c r="J39" i="61" s="1"/>
  <c r="F39" i="61" a="1"/>
  <c r="F39" i="61" s="1"/>
  <c r="D39" i="61" a="1"/>
  <c r="D39" i="61" s="1"/>
  <c r="E39" i="61" s="1"/>
  <c r="B39" i="61" a="1"/>
  <c r="B39" i="61" s="1"/>
  <c r="A39" i="61" a="1"/>
  <c r="A39" i="61" s="1"/>
  <c r="K38" i="61" a="1"/>
  <c r="K38" i="61" s="1"/>
  <c r="L38" i="61" s="1"/>
  <c r="J38" i="61" a="1"/>
  <c r="J38" i="61" s="1"/>
  <c r="F38" i="61" a="1"/>
  <c r="F38" i="61" s="1"/>
  <c r="D38" i="61" a="1"/>
  <c r="D38" i="61" s="1"/>
  <c r="E38" i="61" s="1"/>
  <c r="B38" i="61" a="1"/>
  <c r="B38" i="61" s="1"/>
  <c r="A38" i="61" a="1"/>
  <c r="A38" i="61" s="1"/>
  <c r="K37" i="61" a="1"/>
  <c r="K37" i="61" s="1"/>
  <c r="L37" i="61" s="1"/>
  <c r="J37" i="61" a="1"/>
  <c r="J37" i="61" s="1"/>
  <c r="F37" i="61" a="1"/>
  <c r="F37" i="61" s="1"/>
  <c r="D37" i="61" a="1"/>
  <c r="D37" i="61" s="1"/>
  <c r="E37" i="61" s="1"/>
  <c r="B37" i="61" a="1"/>
  <c r="B37" i="61" s="1"/>
  <c r="A37" i="61" a="1"/>
  <c r="A37" i="61" s="1"/>
  <c r="K36" i="61" a="1"/>
  <c r="K36" i="61" s="1"/>
  <c r="L36" i="61" s="1"/>
  <c r="J36" i="61" a="1"/>
  <c r="J36" i="61" s="1"/>
  <c r="F36" i="61" a="1"/>
  <c r="F36" i="61" s="1"/>
  <c r="D36" i="61" a="1"/>
  <c r="D36" i="61" s="1"/>
  <c r="E36" i="61" s="1"/>
  <c r="B36" i="61" a="1"/>
  <c r="B36" i="61" s="1"/>
  <c r="A36" i="61" a="1"/>
  <c r="A36" i="61" s="1"/>
  <c r="K35" i="61" a="1"/>
  <c r="K35" i="61" s="1"/>
  <c r="L35" i="61" s="1"/>
  <c r="J35" i="61" a="1"/>
  <c r="J35" i="61" s="1"/>
  <c r="F35" i="61" a="1"/>
  <c r="F35" i="61" s="1"/>
  <c r="D35" i="61" a="1"/>
  <c r="D35" i="61" s="1"/>
  <c r="E35" i="61" s="1"/>
  <c r="B35" i="61" a="1"/>
  <c r="B35" i="61" s="1"/>
  <c r="A35" i="61" a="1"/>
  <c r="A35" i="61" s="1"/>
  <c r="K34" i="61" a="1"/>
  <c r="K34" i="61" s="1"/>
  <c r="L34" i="61" s="1"/>
  <c r="J34" i="61" a="1"/>
  <c r="J34" i="61" s="1"/>
  <c r="F34" i="61" a="1"/>
  <c r="F34" i="61" s="1"/>
  <c r="D34" i="61" a="1"/>
  <c r="D34" i="61" s="1"/>
  <c r="E34" i="61" s="1"/>
  <c r="B34" i="61" a="1"/>
  <c r="B34" i="61" s="1"/>
  <c r="A34" i="61" a="1"/>
  <c r="A34" i="61" s="1"/>
  <c r="K33" i="61" a="1"/>
  <c r="K33" i="61" s="1"/>
  <c r="L33" i="61" s="1"/>
  <c r="J33" i="61" a="1"/>
  <c r="J33" i="61" s="1"/>
  <c r="F33" i="61" a="1"/>
  <c r="F33" i="61" s="1"/>
  <c r="D33" i="61" a="1"/>
  <c r="D33" i="61" s="1"/>
  <c r="E33" i="61" s="1"/>
  <c r="B33" i="61" a="1"/>
  <c r="B33" i="61" s="1"/>
  <c r="A33" i="61" a="1"/>
  <c r="A33" i="61" s="1"/>
  <c r="K32" i="61" a="1"/>
  <c r="K32" i="61" s="1"/>
  <c r="L32" i="61" s="1"/>
  <c r="J32" i="61" a="1"/>
  <c r="J32" i="61" s="1"/>
  <c r="F32" i="61" a="1"/>
  <c r="F32" i="61" s="1"/>
  <c r="D32" i="61" a="1"/>
  <c r="D32" i="61" s="1"/>
  <c r="E32" i="61" s="1"/>
  <c r="B32" i="61" a="1"/>
  <c r="B32" i="61" s="1"/>
  <c r="A32" i="61" a="1"/>
  <c r="A32" i="61" s="1"/>
  <c r="K31" i="61" a="1"/>
  <c r="K31" i="61" s="1"/>
  <c r="L31" i="61" s="1"/>
  <c r="J31" i="61" a="1"/>
  <c r="J31" i="61" s="1"/>
  <c r="F31" i="61" a="1"/>
  <c r="F31" i="61" s="1"/>
  <c r="D31" i="61" a="1"/>
  <c r="D31" i="61" s="1"/>
  <c r="E31" i="61" s="1"/>
  <c r="B31" i="61" a="1"/>
  <c r="B31" i="61" s="1"/>
  <c r="A31" i="61" a="1"/>
  <c r="A31" i="61" s="1"/>
  <c r="K30" i="61" a="1"/>
  <c r="K30" i="61" s="1"/>
  <c r="L30" i="61" s="1"/>
  <c r="J30" i="61" a="1"/>
  <c r="J30" i="61" s="1"/>
  <c r="F30" i="61" a="1"/>
  <c r="F30" i="61" s="1"/>
  <c r="D30" i="61" a="1"/>
  <c r="D30" i="61" s="1"/>
  <c r="E30" i="61" s="1"/>
  <c r="B30" i="61" a="1"/>
  <c r="B30" i="61" s="1"/>
  <c r="A30" i="61" a="1"/>
  <c r="A30" i="61" s="1"/>
  <c r="K29" i="61" a="1"/>
  <c r="K29" i="61" s="1"/>
  <c r="L29" i="61" s="1"/>
  <c r="J29" i="61" a="1"/>
  <c r="J29" i="61" s="1"/>
  <c r="F29" i="61" a="1"/>
  <c r="F29" i="61" s="1"/>
  <c r="D29" i="61" a="1"/>
  <c r="D29" i="61" s="1"/>
  <c r="E29" i="61" s="1"/>
  <c r="B29" i="61" a="1"/>
  <c r="B29" i="61" s="1"/>
  <c r="A29" i="61" a="1"/>
  <c r="A29" i="61" s="1"/>
  <c r="K28" i="61" a="1"/>
  <c r="K28" i="61" s="1"/>
  <c r="L28" i="61" s="1"/>
  <c r="J28" i="61" a="1"/>
  <c r="J28" i="61" s="1"/>
  <c r="F28" i="61" a="1"/>
  <c r="F28" i="61" s="1"/>
  <c r="D28" i="61" a="1"/>
  <c r="D28" i="61" s="1"/>
  <c r="E28" i="61" s="1"/>
  <c r="B28" i="61" a="1"/>
  <c r="B28" i="61" s="1"/>
  <c r="A28" i="61" a="1"/>
  <c r="A28" i="61" s="1"/>
  <c r="K27" i="61" a="1"/>
  <c r="K27" i="61" s="1"/>
  <c r="J27" i="61" a="1"/>
  <c r="J27" i="61" s="1"/>
  <c r="F27" i="61" a="1"/>
  <c r="F27" i="61" s="1"/>
  <c r="D27" i="61" a="1"/>
  <c r="D27" i="61" s="1"/>
  <c r="E27" i="61" s="1"/>
  <c r="B27" i="61" a="1"/>
  <c r="B27" i="61" s="1"/>
  <c r="A27" i="61" a="1"/>
  <c r="A27" i="61" s="1"/>
  <c r="K26" i="61" a="1"/>
  <c r="K26" i="61" s="1"/>
  <c r="L26" i="61" s="1"/>
  <c r="J26" i="61" a="1"/>
  <c r="J26" i="61" s="1"/>
  <c r="F26" i="61" a="1"/>
  <c r="F26" i="61" s="1"/>
  <c r="D26" i="61" a="1"/>
  <c r="D26" i="61" s="1"/>
  <c r="E26" i="61" s="1"/>
  <c r="B26" i="61" a="1"/>
  <c r="B26" i="61" s="1"/>
  <c r="A26" i="61" a="1"/>
  <c r="A26" i="61" s="1"/>
  <c r="K25" i="61" a="1"/>
  <c r="K25" i="61" s="1"/>
  <c r="L25" i="61" s="1"/>
  <c r="J25" i="61" a="1"/>
  <c r="J25" i="61" s="1"/>
  <c r="F25" i="61" a="1"/>
  <c r="F25" i="61" s="1"/>
  <c r="D25" i="61" a="1"/>
  <c r="D25" i="61" s="1"/>
  <c r="E25" i="61" s="1"/>
  <c r="B25" i="61" a="1"/>
  <c r="B25" i="61" s="1"/>
  <c r="A25" i="61" a="1"/>
  <c r="A25" i="61" s="1"/>
  <c r="K24" i="61" a="1"/>
  <c r="K24" i="61" s="1"/>
  <c r="L24" i="61" s="1"/>
  <c r="J24" i="61" a="1"/>
  <c r="J24" i="61" s="1"/>
  <c r="F24" i="61" a="1"/>
  <c r="F24" i="61" s="1"/>
  <c r="D24" i="61" a="1"/>
  <c r="D24" i="61" s="1"/>
  <c r="E24" i="61" s="1"/>
  <c r="B24" i="61" a="1"/>
  <c r="B24" i="61" s="1"/>
  <c r="A24" i="61" a="1"/>
  <c r="A24" i="61" s="1"/>
  <c r="K23" i="61" a="1"/>
  <c r="K23" i="61" s="1"/>
  <c r="J23" i="61" a="1"/>
  <c r="J23" i="61" s="1"/>
  <c r="F23" i="61" a="1"/>
  <c r="F23" i="61" s="1"/>
  <c r="D23" i="61" a="1"/>
  <c r="D23" i="61" s="1"/>
  <c r="E23" i="61" s="1"/>
  <c r="B23" i="61" a="1"/>
  <c r="B23" i="61" s="1"/>
  <c r="A23" i="61" a="1"/>
  <c r="A23" i="61" s="1"/>
  <c r="K22" i="61" a="1"/>
  <c r="K22" i="61" s="1"/>
  <c r="L22" i="61" s="1"/>
  <c r="J22" i="61" a="1"/>
  <c r="J22" i="61" s="1"/>
  <c r="F22" i="61" a="1"/>
  <c r="F22" i="61" s="1"/>
  <c r="D22" i="61" a="1"/>
  <c r="D22" i="61" s="1"/>
  <c r="E22" i="61" s="1"/>
  <c r="B22" i="61" a="1"/>
  <c r="B22" i="61" s="1"/>
  <c r="A22" i="61" a="1"/>
  <c r="A22" i="61" s="1"/>
  <c r="K21" i="61" a="1"/>
  <c r="K21" i="61" s="1"/>
  <c r="L21" i="61" s="1"/>
  <c r="J21" i="61" a="1"/>
  <c r="J21" i="61" s="1"/>
  <c r="F21" i="61" a="1"/>
  <c r="F21" i="61" s="1"/>
  <c r="D21" i="61" a="1"/>
  <c r="D21" i="61" s="1"/>
  <c r="E21" i="61" s="1"/>
  <c r="B21" i="61" a="1"/>
  <c r="B21" i="61" s="1"/>
  <c r="A21" i="61" a="1"/>
  <c r="A21" i="61" s="1"/>
  <c r="K20" i="61" a="1"/>
  <c r="K20" i="61" s="1"/>
  <c r="L20" i="61" s="1"/>
  <c r="J20" i="61" a="1"/>
  <c r="J20" i="61" s="1"/>
  <c r="F20" i="61" a="1"/>
  <c r="F20" i="61" s="1"/>
  <c r="D20" i="61" a="1"/>
  <c r="D20" i="61" s="1"/>
  <c r="E20" i="61" s="1"/>
  <c r="B20" i="61" a="1"/>
  <c r="B20" i="61" s="1"/>
  <c r="A20" i="61" a="1"/>
  <c r="A20" i="61" s="1"/>
  <c r="K19" i="61" a="1"/>
  <c r="K19" i="61" s="1"/>
  <c r="J19" i="61" a="1"/>
  <c r="J19" i="61" s="1"/>
  <c r="F19" i="61" a="1"/>
  <c r="F19" i="61" s="1"/>
  <c r="D19" i="61" a="1"/>
  <c r="D19" i="61" s="1"/>
  <c r="E19" i="61" s="1"/>
  <c r="B19" i="61" a="1"/>
  <c r="B19" i="61" s="1"/>
  <c r="A19" i="61" a="1"/>
  <c r="A19" i="61" s="1"/>
  <c r="K18" i="61" a="1"/>
  <c r="K18" i="61" s="1"/>
  <c r="L18" i="61" s="1"/>
  <c r="J18" i="61" a="1"/>
  <c r="J18" i="61" s="1"/>
  <c r="F18" i="61" a="1"/>
  <c r="F18" i="61" s="1"/>
  <c r="D18" i="61" a="1"/>
  <c r="D18" i="61" s="1"/>
  <c r="E18" i="61" s="1"/>
  <c r="B18" i="61" a="1"/>
  <c r="B18" i="61" s="1"/>
  <c r="A18" i="61" a="1"/>
  <c r="A18" i="61" s="1"/>
  <c r="K17" i="61" a="1"/>
  <c r="K17" i="61" s="1"/>
  <c r="L17" i="61" s="1"/>
  <c r="J17" i="61" a="1"/>
  <c r="J17" i="61" s="1"/>
  <c r="F17" i="61" a="1"/>
  <c r="F17" i="61" s="1"/>
  <c r="D17" i="61" a="1"/>
  <c r="D17" i="61" s="1"/>
  <c r="E17" i="61" s="1"/>
  <c r="B17" i="61" a="1"/>
  <c r="B17" i="61" s="1"/>
  <c r="A17" i="61" a="1"/>
  <c r="A17" i="61" s="1"/>
  <c r="K16" i="61" a="1"/>
  <c r="K16" i="61" s="1"/>
  <c r="L16" i="61" s="1"/>
  <c r="J16" i="61" a="1"/>
  <c r="J16" i="61" s="1"/>
  <c r="F16" i="61" a="1"/>
  <c r="F16" i="61" s="1"/>
  <c r="D16" i="61" a="1"/>
  <c r="D16" i="61" s="1"/>
  <c r="E16" i="61" s="1"/>
  <c r="B16" i="61" a="1"/>
  <c r="B16" i="61" s="1"/>
  <c r="A16" i="61" a="1"/>
  <c r="A16" i="61" s="1"/>
  <c r="K15" i="61" a="1"/>
  <c r="K15" i="61" s="1"/>
  <c r="J15" i="61" a="1"/>
  <c r="J15" i="61" s="1"/>
  <c r="F15" i="61" a="1"/>
  <c r="F15" i="61" s="1"/>
  <c r="D15" i="61" a="1"/>
  <c r="D15" i="61" s="1"/>
  <c r="E15" i="61" s="1"/>
  <c r="B15" i="61" a="1"/>
  <c r="B15" i="61" s="1"/>
  <c r="A15" i="61" a="1"/>
  <c r="A15" i="61" s="1"/>
  <c r="K14" i="61" a="1"/>
  <c r="K14" i="61" s="1"/>
  <c r="L14" i="61" s="1"/>
  <c r="J14" i="61" a="1"/>
  <c r="J14" i="61" s="1"/>
  <c r="F14" i="61" a="1"/>
  <c r="F14" i="61" s="1"/>
  <c r="D14" i="61" a="1"/>
  <c r="D14" i="61" s="1"/>
  <c r="E14" i="61" s="1"/>
  <c r="B14" i="61" a="1"/>
  <c r="B14" i="61" s="1"/>
  <c r="A14" i="61" a="1"/>
  <c r="A14" i="61" s="1"/>
  <c r="K13" i="61" a="1"/>
  <c r="K13" i="61" s="1"/>
  <c r="L13" i="61" s="1"/>
  <c r="J13" i="61" a="1"/>
  <c r="J13" i="61" s="1"/>
  <c r="F13" i="61" a="1"/>
  <c r="F13" i="61" s="1"/>
  <c r="D13" i="61" a="1"/>
  <c r="D13" i="61" s="1"/>
  <c r="E13" i="61" s="1"/>
  <c r="B13" i="61" a="1"/>
  <c r="B13" i="61" s="1"/>
  <c r="A13" i="61" a="1"/>
  <c r="A13" i="61" s="1"/>
  <c r="K12" i="61" a="1"/>
  <c r="K12" i="61" s="1"/>
  <c r="L12" i="61" s="1"/>
  <c r="J12" i="61" a="1"/>
  <c r="J12" i="61" s="1"/>
  <c r="F12" i="61" a="1"/>
  <c r="F12" i="61" s="1"/>
  <c r="D12" i="61" a="1"/>
  <c r="D12" i="61" s="1"/>
  <c r="E12" i="61" s="1"/>
  <c r="B12" i="61" a="1"/>
  <c r="B12" i="61" s="1"/>
  <c r="A12" i="61" a="1"/>
  <c r="A12" i="61" s="1"/>
  <c r="K11" i="61" a="1"/>
  <c r="K11" i="61" s="1"/>
  <c r="J11" i="61" a="1"/>
  <c r="J11" i="61" s="1"/>
  <c r="F11" i="61" a="1"/>
  <c r="F11" i="61" s="1"/>
  <c r="D11" i="61" a="1"/>
  <c r="D11" i="61" s="1"/>
  <c r="E11" i="61" s="1"/>
  <c r="B11" i="61" a="1"/>
  <c r="B11" i="61" s="1"/>
  <c r="A11" i="61" a="1"/>
  <c r="A11" i="61" s="1"/>
  <c r="K10" i="61" a="1"/>
  <c r="K10" i="61" s="1"/>
  <c r="L10" i="61" s="1"/>
  <c r="J10" i="61" a="1"/>
  <c r="J10" i="61" s="1"/>
  <c r="F10" i="61" a="1"/>
  <c r="F10" i="61" s="1"/>
  <c r="D10" i="61" a="1"/>
  <c r="D10" i="61" s="1"/>
  <c r="E10" i="61" s="1"/>
  <c r="B10" i="61" a="1"/>
  <c r="B10" i="61" s="1"/>
  <c r="A10" i="61" a="1"/>
  <c r="A10" i="61" s="1"/>
  <c r="K9" i="61" a="1"/>
  <c r="K9" i="61" s="1"/>
  <c r="L9" i="61" s="1"/>
  <c r="J9" i="61" a="1"/>
  <c r="J9" i="61" s="1"/>
  <c r="F9" i="61" a="1"/>
  <c r="F9" i="61" s="1"/>
  <c r="D9" i="61" a="1"/>
  <c r="D9" i="61" s="1"/>
  <c r="E9" i="61" s="1"/>
  <c r="B9" i="61" a="1"/>
  <c r="B9" i="61" s="1"/>
  <c r="A9" i="61" a="1"/>
  <c r="A9" i="61" s="1"/>
  <c r="K8" i="61" a="1"/>
  <c r="K8" i="61" s="1"/>
  <c r="L8" i="61" s="1"/>
  <c r="J8" i="61" a="1"/>
  <c r="J8" i="61" s="1"/>
  <c r="F8" i="61" a="1"/>
  <c r="F8" i="61" s="1"/>
  <c r="D8" i="61" a="1"/>
  <c r="D8" i="61" s="1"/>
  <c r="E8" i="61" s="1"/>
  <c r="B8" i="61" a="1"/>
  <c r="B8" i="61" s="1"/>
  <c r="A8" i="61" a="1"/>
  <c r="A8" i="61" s="1"/>
  <c r="K7" i="61" a="1"/>
  <c r="K7" i="61" s="1"/>
  <c r="J7" i="61" a="1"/>
  <c r="J7" i="61" s="1"/>
  <c r="F7" i="61" a="1"/>
  <c r="F7" i="61" s="1"/>
  <c r="D7" i="61" a="1"/>
  <c r="D7" i="61" s="1"/>
  <c r="E7" i="61" s="1"/>
  <c r="B7" i="61" a="1"/>
  <c r="B7" i="61" s="1"/>
  <c r="A7" i="61" a="1"/>
  <c r="A7" i="61" s="1"/>
  <c r="L4" i="61"/>
  <c r="F4" i="61"/>
  <c r="C4" i="61"/>
  <c r="B250" i="60"/>
  <c r="K249" i="60" a="1"/>
  <c r="K249" i="60" s="1"/>
  <c r="L249" i="60" s="1"/>
  <c r="J249" i="60" a="1"/>
  <c r="J249" i="60" s="1"/>
  <c r="F249" i="60" a="1"/>
  <c r="F249" i="60" s="1"/>
  <c r="D249" i="60" a="1"/>
  <c r="D249" i="60" s="1"/>
  <c r="E249" i="60" s="1"/>
  <c r="B249" i="60" a="1"/>
  <c r="B249" i="60" s="1"/>
  <c r="A249" i="60" a="1"/>
  <c r="A249" i="60" s="1"/>
  <c r="K248" i="60" a="1"/>
  <c r="K248" i="60" s="1"/>
  <c r="L248" i="60" s="1"/>
  <c r="J248" i="60" a="1"/>
  <c r="J248" i="60" s="1"/>
  <c r="F248" i="60" a="1"/>
  <c r="F248" i="60" s="1"/>
  <c r="D248" i="60" a="1"/>
  <c r="D248" i="60" s="1"/>
  <c r="E248" i="60" s="1"/>
  <c r="B248" i="60" a="1"/>
  <c r="B248" i="60" s="1"/>
  <c r="A248" i="60" a="1"/>
  <c r="A248" i="60" s="1"/>
  <c r="K247" i="60" a="1"/>
  <c r="K247" i="60" s="1"/>
  <c r="L247" i="60" s="1"/>
  <c r="J247" i="60" a="1"/>
  <c r="J247" i="60" s="1"/>
  <c r="F247" i="60" a="1"/>
  <c r="F247" i="60" s="1"/>
  <c r="D247" i="60" a="1"/>
  <c r="D247" i="60" s="1"/>
  <c r="E247" i="60" s="1"/>
  <c r="B247" i="60" a="1"/>
  <c r="B247" i="60" s="1"/>
  <c r="A247" i="60" a="1"/>
  <c r="A247" i="60" s="1"/>
  <c r="K246" i="60" a="1"/>
  <c r="K246" i="60" s="1"/>
  <c r="L246" i="60" s="1"/>
  <c r="J246" i="60" a="1"/>
  <c r="J246" i="60" s="1"/>
  <c r="F246" i="60" a="1"/>
  <c r="F246" i="60" s="1"/>
  <c r="D246" i="60" a="1"/>
  <c r="D246" i="60" s="1"/>
  <c r="E246" i="60" s="1"/>
  <c r="B246" i="60" a="1"/>
  <c r="B246" i="60" s="1"/>
  <c r="A246" i="60" a="1"/>
  <c r="A246" i="60" s="1"/>
  <c r="K245" i="60" a="1"/>
  <c r="K245" i="60" s="1"/>
  <c r="L245" i="60" s="1"/>
  <c r="J245" i="60" a="1"/>
  <c r="J245" i="60" s="1"/>
  <c r="F245" i="60" a="1"/>
  <c r="F245" i="60" s="1"/>
  <c r="D245" i="60" a="1"/>
  <c r="D245" i="60" s="1"/>
  <c r="E245" i="60" s="1"/>
  <c r="B245" i="60" a="1"/>
  <c r="B245" i="60" s="1"/>
  <c r="A245" i="60" a="1"/>
  <c r="A245" i="60" s="1"/>
  <c r="K244" i="60" a="1"/>
  <c r="K244" i="60" s="1"/>
  <c r="L244" i="60" s="1"/>
  <c r="J244" i="60" a="1"/>
  <c r="J244" i="60" s="1"/>
  <c r="F244" i="60" a="1"/>
  <c r="F244" i="60" s="1"/>
  <c r="D244" i="60" a="1"/>
  <c r="D244" i="60" s="1"/>
  <c r="E244" i="60" s="1"/>
  <c r="B244" i="60" a="1"/>
  <c r="B244" i="60" s="1"/>
  <c r="A244" i="60" a="1"/>
  <c r="A244" i="60" s="1"/>
  <c r="K243" i="60" a="1"/>
  <c r="K243" i="60" s="1"/>
  <c r="L243" i="60" s="1"/>
  <c r="J243" i="60" a="1"/>
  <c r="J243" i="60" s="1"/>
  <c r="F243" i="60" a="1"/>
  <c r="F243" i="60" s="1"/>
  <c r="D243" i="60" a="1"/>
  <c r="D243" i="60" s="1"/>
  <c r="E243" i="60" s="1"/>
  <c r="B243" i="60" a="1"/>
  <c r="B243" i="60" s="1"/>
  <c r="A243" i="60" a="1"/>
  <c r="A243" i="60" s="1"/>
  <c r="K242" i="60" a="1"/>
  <c r="K242" i="60" s="1"/>
  <c r="L242" i="60" s="1"/>
  <c r="J242" i="60" a="1"/>
  <c r="J242" i="60" s="1"/>
  <c r="F242" i="60" a="1"/>
  <c r="F242" i="60" s="1"/>
  <c r="D242" i="60" a="1"/>
  <c r="D242" i="60" s="1"/>
  <c r="E242" i="60" s="1"/>
  <c r="B242" i="60" a="1"/>
  <c r="B242" i="60" s="1"/>
  <c r="A242" i="60" a="1"/>
  <c r="A242" i="60" s="1"/>
  <c r="K241" i="60" a="1"/>
  <c r="K241" i="60" s="1"/>
  <c r="L241" i="60" s="1"/>
  <c r="J241" i="60" a="1"/>
  <c r="J241" i="60" s="1"/>
  <c r="F241" i="60" a="1"/>
  <c r="F241" i="60" s="1"/>
  <c r="D241" i="60" a="1"/>
  <c r="D241" i="60" s="1"/>
  <c r="E241" i="60" s="1"/>
  <c r="B241" i="60" a="1"/>
  <c r="B241" i="60" s="1"/>
  <c r="A241" i="60" a="1"/>
  <c r="A241" i="60" s="1"/>
  <c r="K240" i="60" a="1"/>
  <c r="K240" i="60" s="1"/>
  <c r="L240" i="60" s="1"/>
  <c r="J240" i="60" a="1"/>
  <c r="J240" i="60" s="1"/>
  <c r="F240" i="60" a="1"/>
  <c r="F240" i="60" s="1"/>
  <c r="D240" i="60" a="1"/>
  <c r="D240" i="60" s="1"/>
  <c r="E240" i="60" s="1"/>
  <c r="B240" i="60" a="1"/>
  <c r="B240" i="60" s="1"/>
  <c r="A240" i="60" a="1"/>
  <c r="A240" i="60" s="1"/>
  <c r="K239" i="60" a="1"/>
  <c r="K239" i="60" s="1"/>
  <c r="L239" i="60" s="1"/>
  <c r="J239" i="60" a="1"/>
  <c r="J239" i="60" s="1"/>
  <c r="F239" i="60" a="1"/>
  <c r="F239" i="60" s="1"/>
  <c r="D239" i="60" a="1"/>
  <c r="D239" i="60" s="1"/>
  <c r="E239" i="60" s="1"/>
  <c r="B239" i="60" a="1"/>
  <c r="B239" i="60" s="1"/>
  <c r="A239" i="60" a="1"/>
  <c r="A239" i="60" s="1"/>
  <c r="K238" i="60" a="1"/>
  <c r="K238" i="60" s="1"/>
  <c r="L238" i="60" s="1"/>
  <c r="J238" i="60" a="1"/>
  <c r="J238" i="60" s="1"/>
  <c r="F238" i="60" a="1"/>
  <c r="F238" i="60" s="1"/>
  <c r="D238" i="60" a="1"/>
  <c r="D238" i="60" s="1"/>
  <c r="E238" i="60" s="1"/>
  <c r="B238" i="60" a="1"/>
  <c r="B238" i="60" s="1"/>
  <c r="A238" i="60" a="1"/>
  <c r="A238" i="60" s="1"/>
  <c r="K237" i="60" a="1"/>
  <c r="K237" i="60" s="1"/>
  <c r="L237" i="60" s="1"/>
  <c r="J237" i="60" a="1"/>
  <c r="J237" i="60" s="1"/>
  <c r="F237" i="60" a="1"/>
  <c r="F237" i="60" s="1"/>
  <c r="D237" i="60" a="1"/>
  <c r="D237" i="60" s="1"/>
  <c r="E237" i="60" s="1"/>
  <c r="B237" i="60" a="1"/>
  <c r="B237" i="60" s="1"/>
  <c r="A237" i="60" a="1"/>
  <c r="A237" i="60" s="1"/>
  <c r="K236" i="60" a="1"/>
  <c r="K236" i="60" s="1"/>
  <c r="L236" i="60" s="1"/>
  <c r="J236" i="60" a="1"/>
  <c r="J236" i="60" s="1"/>
  <c r="F236" i="60" a="1"/>
  <c r="F236" i="60" s="1"/>
  <c r="D236" i="60" a="1"/>
  <c r="D236" i="60" s="1"/>
  <c r="E236" i="60" s="1"/>
  <c r="B236" i="60" a="1"/>
  <c r="B236" i="60" s="1"/>
  <c r="A236" i="60" a="1"/>
  <c r="A236" i="60" s="1"/>
  <c r="K235" i="60" a="1"/>
  <c r="K235" i="60" s="1"/>
  <c r="L235" i="60" s="1"/>
  <c r="J235" i="60" a="1"/>
  <c r="J235" i="60" s="1"/>
  <c r="F235" i="60" a="1"/>
  <c r="F235" i="60" s="1"/>
  <c r="D235" i="60" a="1"/>
  <c r="D235" i="60" s="1"/>
  <c r="E235" i="60" s="1"/>
  <c r="B235" i="60" a="1"/>
  <c r="B235" i="60" s="1"/>
  <c r="A235" i="60" a="1"/>
  <c r="A235" i="60" s="1"/>
  <c r="K234" i="60" a="1"/>
  <c r="K234" i="60" s="1"/>
  <c r="L234" i="60" s="1"/>
  <c r="J234" i="60" a="1"/>
  <c r="J234" i="60" s="1"/>
  <c r="F234" i="60" a="1"/>
  <c r="F234" i="60" s="1"/>
  <c r="D234" i="60" a="1"/>
  <c r="D234" i="60" s="1"/>
  <c r="E234" i="60" s="1"/>
  <c r="B234" i="60" a="1"/>
  <c r="B234" i="60" s="1"/>
  <c r="A234" i="60" a="1"/>
  <c r="A234" i="60" s="1"/>
  <c r="K233" i="60" a="1"/>
  <c r="K233" i="60" s="1"/>
  <c r="L233" i="60" s="1"/>
  <c r="J233" i="60" a="1"/>
  <c r="J233" i="60" s="1"/>
  <c r="F233" i="60" a="1"/>
  <c r="F233" i="60" s="1"/>
  <c r="D233" i="60" a="1"/>
  <c r="D233" i="60" s="1"/>
  <c r="E233" i="60" s="1"/>
  <c r="B233" i="60" a="1"/>
  <c r="B233" i="60" s="1"/>
  <c r="A233" i="60" a="1"/>
  <c r="A233" i="60" s="1"/>
  <c r="K232" i="60" a="1"/>
  <c r="K232" i="60" s="1"/>
  <c r="L232" i="60" s="1"/>
  <c r="J232" i="60" a="1"/>
  <c r="J232" i="60" s="1"/>
  <c r="F232" i="60" a="1"/>
  <c r="F232" i="60" s="1"/>
  <c r="D232" i="60" a="1"/>
  <c r="D232" i="60" s="1"/>
  <c r="E232" i="60" s="1"/>
  <c r="B232" i="60" a="1"/>
  <c r="B232" i="60" s="1"/>
  <c r="A232" i="60" a="1"/>
  <c r="A232" i="60" s="1"/>
  <c r="K231" i="60" a="1"/>
  <c r="K231" i="60" s="1"/>
  <c r="L231" i="60" s="1"/>
  <c r="J231" i="60" a="1"/>
  <c r="J231" i="60" s="1"/>
  <c r="F231" i="60" a="1"/>
  <c r="F231" i="60" s="1"/>
  <c r="D231" i="60" a="1"/>
  <c r="D231" i="60" s="1"/>
  <c r="E231" i="60" s="1"/>
  <c r="B231" i="60" a="1"/>
  <c r="B231" i="60" s="1"/>
  <c r="A231" i="60" a="1"/>
  <c r="A231" i="60" s="1"/>
  <c r="K230" i="60" a="1"/>
  <c r="K230" i="60" s="1"/>
  <c r="L230" i="60" s="1"/>
  <c r="J230" i="60" a="1"/>
  <c r="J230" i="60" s="1"/>
  <c r="F230" i="60" a="1"/>
  <c r="F230" i="60" s="1"/>
  <c r="D230" i="60" a="1"/>
  <c r="D230" i="60" s="1"/>
  <c r="E230" i="60" s="1"/>
  <c r="B230" i="60" a="1"/>
  <c r="B230" i="60" s="1"/>
  <c r="A230" i="60" a="1"/>
  <c r="A230" i="60" s="1"/>
  <c r="K229" i="60" a="1"/>
  <c r="K229" i="60" s="1"/>
  <c r="L229" i="60" s="1"/>
  <c r="J229" i="60" a="1"/>
  <c r="J229" i="60" s="1"/>
  <c r="F229" i="60" a="1"/>
  <c r="F229" i="60" s="1"/>
  <c r="D229" i="60" a="1"/>
  <c r="D229" i="60" s="1"/>
  <c r="E229" i="60" s="1"/>
  <c r="B229" i="60" a="1"/>
  <c r="B229" i="60" s="1"/>
  <c r="A229" i="60" a="1"/>
  <c r="A229" i="60" s="1"/>
  <c r="K228" i="60" a="1"/>
  <c r="K228" i="60" s="1"/>
  <c r="L228" i="60" s="1"/>
  <c r="J228" i="60" a="1"/>
  <c r="J228" i="60" s="1"/>
  <c r="F228" i="60" a="1"/>
  <c r="F228" i="60" s="1"/>
  <c r="D228" i="60" a="1"/>
  <c r="D228" i="60" s="1"/>
  <c r="E228" i="60" s="1"/>
  <c r="B228" i="60" a="1"/>
  <c r="B228" i="60" s="1"/>
  <c r="A228" i="60" a="1"/>
  <c r="A228" i="60" s="1"/>
  <c r="K227" i="60" a="1"/>
  <c r="K227" i="60" s="1"/>
  <c r="L227" i="60" s="1"/>
  <c r="J227" i="60" a="1"/>
  <c r="J227" i="60" s="1"/>
  <c r="F227" i="60" a="1"/>
  <c r="F227" i="60" s="1"/>
  <c r="D227" i="60" a="1"/>
  <c r="D227" i="60" s="1"/>
  <c r="E227" i="60" s="1"/>
  <c r="B227" i="60" a="1"/>
  <c r="B227" i="60" s="1"/>
  <c r="A227" i="60" a="1"/>
  <c r="A227" i="60" s="1"/>
  <c r="K226" i="60" a="1"/>
  <c r="K226" i="60" s="1"/>
  <c r="L226" i="60" s="1"/>
  <c r="J226" i="60" a="1"/>
  <c r="J226" i="60" s="1"/>
  <c r="F226" i="60" a="1"/>
  <c r="F226" i="60" s="1"/>
  <c r="D226" i="60" a="1"/>
  <c r="D226" i="60" s="1"/>
  <c r="E226" i="60" s="1"/>
  <c r="B226" i="60" a="1"/>
  <c r="B226" i="60" s="1"/>
  <c r="A226" i="60" a="1"/>
  <c r="A226" i="60" s="1"/>
  <c r="K225" i="60" a="1"/>
  <c r="K225" i="60" s="1"/>
  <c r="L225" i="60" s="1"/>
  <c r="J225" i="60" a="1"/>
  <c r="J225" i="60" s="1"/>
  <c r="F225" i="60" a="1"/>
  <c r="F225" i="60" s="1"/>
  <c r="D225" i="60" a="1"/>
  <c r="D225" i="60" s="1"/>
  <c r="E225" i="60" s="1"/>
  <c r="B225" i="60" a="1"/>
  <c r="B225" i="60" s="1"/>
  <c r="A225" i="60" a="1"/>
  <c r="A225" i="60" s="1"/>
  <c r="K224" i="60" a="1"/>
  <c r="K224" i="60" s="1"/>
  <c r="L224" i="60" s="1"/>
  <c r="J224" i="60" a="1"/>
  <c r="J224" i="60" s="1"/>
  <c r="F224" i="60" a="1"/>
  <c r="F224" i="60" s="1"/>
  <c r="D224" i="60" a="1"/>
  <c r="D224" i="60" s="1"/>
  <c r="E224" i="60" s="1"/>
  <c r="B224" i="60" a="1"/>
  <c r="B224" i="60" s="1"/>
  <c r="A224" i="60" a="1"/>
  <c r="A224" i="60" s="1"/>
  <c r="K223" i="60" a="1"/>
  <c r="K223" i="60" s="1"/>
  <c r="L223" i="60" s="1"/>
  <c r="J223" i="60" a="1"/>
  <c r="J223" i="60" s="1"/>
  <c r="F223" i="60" a="1"/>
  <c r="F223" i="60" s="1"/>
  <c r="D223" i="60" a="1"/>
  <c r="D223" i="60" s="1"/>
  <c r="E223" i="60" s="1"/>
  <c r="B223" i="60" a="1"/>
  <c r="B223" i="60" s="1"/>
  <c r="A223" i="60" a="1"/>
  <c r="A223" i="60" s="1"/>
  <c r="K222" i="60" a="1"/>
  <c r="K222" i="60" s="1"/>
  <c r="L222" i="60" s="1"/>
  <c r="J222" i="60" a="1"/>
  <c r="J222" i="60" s="1"/>
  <c r="F222" i="60" a="1"/>
  <c r="F222" i="60" s="1"/>
  <c r="D222" i="60" a="1"/>
  <c r="D222" i="60" s="1"/>
  <c r="E222" i="60" s="1"/>
  <c r="B222" i="60" a="1"/>
  <c r="B222" i="60" s="1"/>
  <c r="A222" i="60" a="1"/>
  <c r="A222" i="60" s="1"/>
  <c r="K221" i="60" a="1"/>
  <c r="K221" i="60" s="1"/>
  <c r="L221" i="60" s="1"/>
  <c r="J221" i="60" a="1"/>
  <c r="J221" i="60" s="1"/>
  <c r="F221" i="60" a="1"/>
  <c r="F221" i="60" s="1"/>
  <c r="D221" i="60" a="1"/>
  <c r="D221" i="60" s="1"/>
  <c r="E221" i="60" s="1"/>
  <c r="B221" i="60" a="1"/>
  <c r="B221" i="60" s="1"/>
  <c r="A221" i="60" a="1"/>
  <c r="A221" i="60" s="1"/>
  <c r="K220" i="60" a="1"/>
  <c r="K220" i="60" s="1"/>
  <c r="L220" i="60" s="1"/>
  <c r="J220" i="60" a="1"/>
  <c r="J220" i="60" s="1"/>
  <c r="F220" i="60" a="1"/>
  <c r="F220" i="60" s="1"/>
  <c r="D220" i="60" a="1"/>
  <c r="D220" i="60" s="1"/>
  <c r="E220" i="60" s="1"/>
  <c r="B220" i="60" a="1"/>
  <c r="B220" i="60" s="1"/>
  <c r="A220" i="60" a="1"/>
  <c r="A220" i="60" s="1"/>
  <c r="K219" i="60" a="1"/>
  <c r="K219" i="60" s="1"/>
  <c r="L219" i="60" s="1"/>
  <c r="J219" i="60" a="1"/>
  <c r="J219" i="60" s="1"/>
  <c r="F219" i="60" a="1"/>
  <c r="F219" i="60" s="1"/>
  <c r="D219" i="60" a="1"/>
  <c r="D219" i="60" s="1"/>
  <c r="E219" i="60" s="1"/>
  <c r="B219" i="60" a="1"/>
  <c r="B219" i="60" s="1"/>
  <c r="A219" i="60" a="1"/>
  <c r="A219" i="60" s="1"/>
  <c r="K218" i="60" a="1"/>
  <c r="K218" i="60" s="1"/>
  <c r="L218" i="60" s="1"/>
  <c r="J218" i="60" a="1"/>
  <c r="J218" i="60" s="1"/>
  <c r="F218" i="60" a="1"/>
  <c r="F218" i="60" s="1"/>
  <c r="D218" i="60" a="1"/>
  <c r="D218" i="60" s="1"/>
  <c r="E218" i="60" s="1"/>
  <c r="B218" i="60" a="1"/>
  <c r="B218" i="60" s="1"/>
  <c r="A218" i="60" a="1"/>
  <c r="A218" i="60" s="1"/>
  <c r="K217" i="60" a="1"/>
  <c r="K217" i="60" s="1"/>
  <c r="L217" i="60" s="1"/>
  <c r="J217" i="60" a="1"/>
  <c r="J217" i="60" s="1"/>
  <c r="F217" i="60" a="1"/>
  <c r="F217" i="60" s="1"/>
  <c r="D217" i="60" a="1"/>
  <c r="D217" i="60" s="1"/>
  <c r="E217" i="60" s="1"/>
  <c r="B217" i="60" a="1"/>
  <c r="B217" i="60" s="1"/>
  <c r="A217" i="60" a="1"/>
  <c r="A217" i="60" s="1"/>
  <c r="K216" i="60" a="1"/>
  <c r="K216" i="60" s="1"/>
  <c r="L216" i="60" s="1"/>
  <c r="J216" i="60" a="1"/>
  <c r="J216" i="60" s="1"/>
  <c r="F216" i="60" a="1"/>
  <c r="F216" i="60" s="1"/>
  <c r="D216" i="60" a="1"/>
  <c r="D216" i="60" s="1"/>
  <c r="E216" i="60" s="1"/>
  <c r="B216" i="60" a="1"/>
  <c r="B216" i="60" s="1"/>
  <c r="A216" i="60" a="1"/>
  <c r="A216" i="60" s="1"/>
  <c r="K215" i="60" a="1"/>
  <c r="K215" i="60" s="1"/>
  <c r="L215" i="60" s="1"/>
  <c r="J215" i="60" a="1"/>
  <c r="J215" i="60" s="1"/>
  <c r="F215" i="60" a="1"/>
  <c r="F215" i="60" s="1"/>
  <c r="D215" i="60" a="1"/>
  <c r="D215" i="60" s="1"/>
  <c r="E215" i="60" s="1"/>
  <c r="B215" i="60" a="1"/>
  <c r="B215" i="60" s="1"/>
  <c r="A215" i="60" a="1"/>
  <c r="A215" i="60" s="1"/>
  <c r="K214" i="60" a="1"/>
  <c r="K214" i="60" s="1"/>
  <c r="L214" i="60" s="1"/>
  <c r="J214" i="60" a="1"/>
  <c r="J214" i="60" s="1"/>
  <c r="F214" i="60" a="1"/>
  <c r="F214" i="60" s="1"/>
  <c r="D214" i="60" a="1"/>
  <c r="D214" i="60" s="1"/>
  <c r="E214" i="60" s="1"/>
  <c r="B214" i="60" a="1"/>
  <c r="B214" i="60" s="1"/>
  <c r="A214" i="60" a="1"/>
  <c r="A214" i="60" s="1"/>
  <c r="K213" i="60" a="1"/>
  <c r="K213" i="60" s="1"/>
  <c r="L213" i="60" s="1"/>
  <c r="J213" i="60" a="1"/>
  <c r="J213" i="60" s="1"/>
  <c r="F213" i="60" a="1"/>
  <c r="F213" i="60" s="1"/>
  <c r="D213" i="60" a="1"/>
  <c r="D213" i="60" s="1"/>
  <c r="E213" i="60" s="1"/>
  <c r="B213" i="60" a="1"/>
  <c r="B213" i="60" s="1"/>
  <c r="A213" i="60" a="1"/>
  <c r="A213" i="60" s="1"/>
  <c r="K212" i="60" a="1"/>
  <c r="K212" i="60" s="1"/>
  <c r="L212" i="60" s="1"/>
  <c r="J212" i="60" a="1"/>
  <c r="J212" i="60" s="1"/>
  <c r="F212" i="60" a="1"/>
  <c r="F212" i="60" s="1"/>
  <c r="D212" i="60" a="1"/>
  <c r="D212" i="60" s="1"/>
  <c r="E212" i="60" s="1"/>
  <c r="B212" i="60" a="1"/>
  <c r="B212" i="60" s="1"/>
  <c r="A212" i="60" a="1"/>
  <c r="A212" i="60" s="1"/>
  <c r="K211" i="60" a="1"/>
  <c r="K211" i="60" s="1"/>
  <c r="L211" i="60" s="1"/>
  <c r="J211" i="60" a="1"/>
  <c r="J211" i="60" s="1"/>
  <c r="F211" i="60" a="1"/>
  <c r="F211" i="60" s="1"/>
  <c r="D211" i="60" a="1"/>
  <c r="D211" i="60" s="1"/>
  <c r="E211" i="60" s="1"/>
  <c r="B211" i="60" a="1"/>
  <c r="B211" i="60" s="1"/>
  <c r="A211" i="60" a="1"/>
  <c r="A211" i="60" s="1"/>
  <c r="K210" i="60" a="1"/>
  <c r="K210" i="60" s="1"/>
  <c r="L210" i="60" s="1"/>
  <c r="J210" i="60" a="1"/>
  <c r="J210" i="60" s="1"/>
  <c r="F210" i="60" a="1"/>
  <c r="F210" i="60" s="1"/>
  <c r="D210" i="60" a="1"/>
  <c r="D210" i="60" s="1"/>
  <c r="E210" i="60" s="1"/>
  <c r="B210" i="60" a="1"/>
  <c r="B210" i="60" s="1"/>
  <c r="A210" i="60" a="1"/>
  <c r="A210" i="60" s="1"/>
  <c r="K209" i="60" a="1"/>
  <c r="K209" i="60" s="1"/>
  <c r="L209" i="60" s="1"/>
  <c r="J209" i="60" a="1"/>
  <c r="J209" i="60" s="1"/>
  <c r="F209" i="60" a="1"/>
  <c r="F209" i="60" s="1"/>
  <c r="D209" i="60" a="1"/>
  <c r="D209" i="60" s="1"/>
  <c r="E209" i="60" s="1"/>
  <c r="B209" i="60" a="1"/>
  <c r="B209" i="60" s="1"/>
  <c r="A209" i="60" a="1"/>
  <c r="A209" i="60" s="1"/>
  <c r="K208" i="60" a="1"/>
  <c r="K208" i="60" s="1"/>
  <c r="L208" i="60" s="1"/>
  <c r="J208" i="60" a="1"/>
  <c r="J208" i="60" s="1"/>
  <c r="F208" i="60" a="1"/>
  <c r="F208" i="60" s="1"/>
  <c r="D208" i="60" a="1"/>
  <c r="D208" i="60" s="1"/>
  <c r="E208" i="60" s="1"/>
  <c r="B208" i="60" a="1"/>
  <c r="B208" i="60" s="1"/>
  <c r="A208" i="60" a="1"/>
  <c r="A208" i="60" s="1"/>
  <c r="K207" i="60" a="1"/>
  <c r="K207" i="60" s="1"/>
  <c r="L207" i="60" s="1"/>
  <c r="J207" i="60" a="1"/>
  <c r="J207" i="60" s="1"/>
  <c r="F207" i="60" a="1"/>
  <c r="F207" i="60" s="1"/>
  <c r="D207" i="60" a="1"/>
  <c r="D207" i="60" s="1"/>
  <c r="E207" i="60" s="1"/>
  <c r="B207" i="60" a="1"/>
  <c r="B207" i="60" s="1"/>
  <c r="A207" i="60" a="1"/>
  <c r="A207" i="60" s="1"/>
  <c r="K206" i="60" a="1"/>
  <c r="K206" i="60" s="1"/>
  <c r="L206" i="60" s="1"/>
  <c r="J206" i="60" a="1"/>
  <c r="J206" i="60" s="1"/>
  <c r="F206" i="60" a="1"/>
  <c r="F206" i="60" s="1"/>
  <c r="D206" i="60" a="1"/>
  <c r="D206" i="60" s="1"/>
  <c r="E206" i="60" s="1"/>
  <c r="B206" i="60" a="1"/>
  <c r="B206" i="60" s="1"/>
  <c r="A206" i="60" a="1"/>
  <c r="A206" i="60" s="1"/>
  <c r="K205" i="60" a="1"/>
  <c r="K205" i="60" s="1"/>
  <c r="L205" i="60" s="1"/>
  <c r="J205" i="60" a="1"/>
  <c r="J205" i="60" s="1"/>
  <c r="F205" i="60" a="1"/>
  <c r="F205" i="60" s="1"/>
  <c r="D205" i="60" a="1"/>
  <c r="D205" i="60" s="1"/>
  <c r="E205" i="60" s="1"/>
  <c r="B205" i="60" a="1"/>
  <c r="B205" i="60" s="1"/>
  <c r="A205" i="60" a="1"/>
  <c r="A205" i="60" s="1"/>
  <c r="K204" i="60" a="1"/>
  <c r="K204" i="60" s="1"/>
  <c r="L204" i="60" s="1"/>
  <c r="J204" i="60" a="1"/>
  <c r="J204" i="60" s="1"/>
  <c r="F204" i="60" a="1"/>
  <c r="F204" i="60" s="1"/>
  <c r="D204" i="60" a="1"/>
  <c r="D204" i="60" s="1"/>
  <c r="E204" i="60" s="1"/>
  <c r="B204" i="60" a="1"/>
  <c r="B204" i="60" s="1"/>
  <c r="A204" i="60" a="1"/>
  <c r="A204" i="60" s="1"/>
  <c r="K203" i="60" a="1"/>
  <c r="K203" i="60" s="1"/>
  <c r="L203" i="60" s="1"/>
  <c r="J203" i="60" a="1"/>
  <c r="J203" i="60" s="1"/>
  <c r="F203" i="60" a="1"/>
  <c r="F203" i="60" s="1"/>
  <c r="D203" i="60" a="1"/>
  <c r="D203" i="60" s="1"/>
  <c r="E203" i="60" s="1"/>
  <c r="B203" i="60" a="1"/>
  <c r="B203" i="60" s="1"/>
  <c r="A203" i="60" a="1"/>
  <c r="A203" i="60" s="1"/>
  <c r="K202" i="60" a="1"/>
  <c r="K202" i="60" s="1"/>
  <c r="L202" i="60" s="1"/>
  <c r="J202" i="60" a="1"/>
  <c r="J202" i="60" s="1"/>
  <c r="F202" i="60" a="1"/>
  <c r="F202" i="60" s="1"/>
  <c r="D202" i="60" a="1"/>
  <c r="D202" i="60" s="1"/>
  <c r="E202" i="60" s="1"/>
  <c r="B202" i="60" a="1"/>
  <c r="B202" i="60" s="1"/>
  <c r="A202" i="60" a="1"/>
  <c r="A202" i="60" s="1"/>
  <c r="K201" i="60" a="1"/>
  <c r="K201" i="60" s="1"/>
  <c r="L201" i="60" s="1"/>
  <c r="J201" i="60" a="1"/>
  <c r="J201" i="60" s="1"/>
  <c r="F201" i="60" a="1"/>
  <c r="F201" i="60" s="1"/>
  <c r="D201" i="60" a="1"/>
  <c r="D201" i="60" s="1"/>
  <c r="E201" i="60" s="1"/>
  <c r="B201" i="60" a="1"/>
  <c r="B201" i="60" s="1"/>
  <c r="A201" i="60" a="1"/>
  <c r="A201" i="60" s="1"/>
  <c r="K200" i="60" a="1"/>
  <c r="K200" i="60" s="1"/>
  <c r="L200" i="60" s="1"/>
  <c r="J200" i="60" a="1"/>
  <c r="J200" i="60" s="1"/>
  <c r="F200" i="60" a="1"/>
  <c r="F200" i="60" s="1"/>
  <c r="D200" i="60" a="1"/>
  <c r="D200" i="60" s="1"/>
  <c r="E200" i="60" s="1"/>
  <c r="B200" i="60" a="1"/>
  <c r="B200" i="60" s="1"/>
  <c r="A200" i="60" a="1"/>
  <c r="A200" i="60" s="1"/>
  <c r="K199" i="60" a="1"/>
  <c r="K199" i="60" s="1"/>
  <c r="L199" i="60" s="1"/>
  <c r="J199" i="60" a="1"/>
  <c r="J199" i="60" s="1"/>
  <c r="F199" i="60" a="1"/>
  <c r="F199" i="60" s="1"/>
  <c r="D199" i="60" a="1"/>
  <c r="D199" i="60" s="1"/>
  <c r="E199" i="60" s="1"/>
  <c r="B199" i="60" a="1"/>
  <c r="B199" i="60" s="1"/>
  <c r="A199" i="60" a="1"/>
  <c r="A199" i="60" s="1"/>
  <c r="K198" i="60" a="1"/>
  <c r="K198" i="60" s="1"/>
  <c r="L198" i="60" s="1"/>
  <c r="J198" i="60" a="1"/>
  <c r="J198" i="60" s="1"/>
  <c r="F198" i="60" a="1"/>
  <c r="F198" i="60" s="1"/>
  <c r="D198" i="60" a="1"/>
  <c r="D198" i="60" s="1"/>
  <c r="E198" i="60" s="1"/>
  <c r="B198" i="60" a="1"/>
  <c r="B198" i="60" s="1"/>
  <c r="A198" i="60" a="1"/>
  <c r="A198" i="60" s="1"/>
  <c r="K197" i="60" a="1"/>
  <c r="K197" i="60" s="1"/>
  <c r="L197" i="60" s="1"/>
  <c r="J197" i="60" a="1"/>
  <c r="J197" i="60" s="1"/>
  <c r="F197" i="60" a="1"/>
  <c r="F197" i="60" s="1"/>
  <c r="D197" i="60" a="1"/>
  <c r="D197" i="60" s="1"/>
  <c r="E197" i="60" s="1"/>
  <c r="B197" i="60" a="1"/>
  <c r="B197" i="60" s="1"/>
  <c r="A197" i="60" a="1"/>
  <c r="A197" i="60" s="1"/>
  <c r="K196" i="60" a="1"/>
  <c r="K196" i="60" s="1"/>
  <c r="L196" i="60" s="1"/>
  <c r="J196" i="60" a="1"/>
  <c r="J196" i="60" s="1"/>
  <c r="F196" i="60" a="1"/>
  <c r="F196" i="60" s="1"/>
  <c r="D196" i="60" a="1"/>
  <c r="D196" i="60" s="1"/>
  <c r="E196" i="60" s="1"/>
  <c r="B196" i="60" a="1"/>
  <c r="B196" i="60" s="1"/>
  <c r="A196" i="60" a="1"/>
  <c r="A196" i="60" s="1"/>
  <c r="K195" i="60" a="1"/>
  <c r="K195" i="60" s="1"/>
  <c r="L195" i="60" s="1"/>
  <c r="J195" i="60" a="1"/>
  <c r="J195" i="60" s="1"/>
  <c r="F195" i="60" a="1"/>
  <c r="F195" i="60" s="1"/>
  <c r="D195" i="60" a="1"/>
  <c r="D195" i="60" s="1"/>
  <c r="E195" i="60" s="1"/>
  <c r="B195" i="60" a="1"/>
  <c r="B195" i="60" s="1"/>
  <c r="A195" i="60" a="1"/>
  <c r="A195" i="60" s="1"/>
  <c r="K194" i="60" a="1"/>
  <c r="K194" i="60" s="1"/>
  <c r="L194" i="60" s="1"/>
  <c r="J194" i="60" a="1"/>
  <c r="J194" i="60" s="1"/>
  <c r="F194" i="60" a="1"/>
  <c r="F194" i="60" s="1"/>
  <c r="D194" i="60" a="1"/>
  <c r="D194" i="60" s="1"/>
  <c r="E194" i="60" s="1"/>
  <c r="B194" i="60" a="1"/>
  <c r="B194" i="60" s="1"/>
  <c r="A194" i="60" a="1"/>
  <c r="A194" i="60" s="1"/>
  <c r="K193" i="60" a="1"/>
  <c r="K193" i="60" s="1"/>
  <c r="L193" i="60" s="1"/>
  <c r="J193" i="60" a="1"/>
  <c r="J193" i="60" s="1"/>
  <c r="F193" i="60" a="1"/>
  <c r="F193" i="60" s="1"/>
  <c r="D193" i="60" a="1"/>
  <c r="D193" i="60" s="1"/>
  <c r="E193" i="60" s="1"/>
  <c r="B193" i="60" a="1"/>
  <c r="B193" i="60" s="1"/>
  <c r="A193" i="60" a="1"/>
  <c r="A193" i="60" s="1"/>
  <c r="K192" i="60" a="1"/>
  <c r="K192" i="60" s="1"/>
  <c r="L192" i="60" s="1"/>
  <c r="J192" i="60" a="1"/>
  <c r="J192" i="60" s="1"/>
  <c r="F192" i="60" a="1"/>
  <c r="F192" i="60" s="1"/>
  <c r="D192" i="60" a="1"/>
  <c r="D192" i="60" s="1"/>
  <c r="E192" i="60" s="1"/>
  <c r="B192" i="60" a="1"/>
  <c r="B192" i="60" s="1"/>
  <c r="A192" i="60" a="1"/>
  <c r="A192" i="60" s="1"/>
  <c r="K191" i="60" a="1"/>
  <c r="K191" i="60" s="1"/>
  <c r="L191" i="60" s="1"/>
  <c r="J191" i="60" a="1"/>
  <c r="J191" i="60" s="1"/>
  <c r="F191" i="60" a="1"/>
  <c r="F191" i="60" s="1"/>
  <c r="D191" i="60" a="1"/>
  <c r="D191" i="60" s="1"/>
  <c r="E191" i="60" s="1"/>
  <c r="B191" i="60" a="1"/>
  <c r="B191" i="60" s="1"/>
  <c r="A191" i="60" a="1"/>
  <c r="A191" i="60" s="1"/>
  <c r="K190" i="60" a="1"/>
  <c r="K190" i="60" s="1"/>
  <c r="L190" i="60" s="1"/>
  <c r="J190" i="60" a="1"/>
  <c r="J190" i="60" s="1"/>
  <c r="F190" i="60" a="1"/>
  <c r="F190" i="60" s="1"/>
  <c r="D190" i="60" a="1"/>
  <c r="D190" i="60" s="1"/>
  <c r="E190" i="60" s="1"/>
  <c r="B190" i="60" a="1"/>
  <c r="B190" i="60" s="1"/>
  <c r="A190" i="60" a="1"/>
  <c r="A190" i="60" s="1"/>
  <c r="K189" i="60" a="1"/>
  <c r="K189" i="60" s="1"/>
  <c r="L189" i="60" s="1"/>
  <c r="J189" i="60" a="1"/>
  <c r="J189" i="60" s="1"/>
  <c r="F189" i="60" a="1"/>
  <c r="F189" i="60" s="1"/>
  <c r="D189" i="60" a="1"/>
  <c r="D189" i="60" s="1"/>
  <c r="E189" i="60" s="1"/>
  <c r="B189" i="60" a="1"/>
  <c r="B189" i="60" s="1"/>
  <c r="A189" i="60" a="1"/>
  <c r="A189" i="60" s="1"/>
  <c r="K188" i="60" a="1"/>
  <c r="K188" i="60" s="1"/>
  <c r="L188" i="60" s="1"/>
  <c r="J188" i="60" a="1"/>
  <c r="J188" i="60" s="1"/>
  <c r="F188" i="60" a="1"/>
  <c r="F188" i="60" s="1"/>
  <c r="D188" i="60" a="1"/>
  <c r="D188" i="60" s="1"/>
  <c r="E188" i="60" s="1"/>
  <c r="B188" i="60" a="1"/>
  <c r="B188" i="60" s="1"/>
  <c r="A188" i="60" a="1"/>
  <c r="A188" i="60" s="1"/>
  <c r="K187" i="60" a="1"/>
  <c r="K187" i="60" s="1"/>
  <c r="L187" i="60" s="1"/>
  <c r="J187" i="60" a="1"/>
  <c r="J187" i="60" s="1"/>
  <c r="F187" i="60" a="1"/>
  <c r="F187" i="60" s="1"/>
  <c r="D187" i="60" a="1"/>
  <c r="D187" i="60" s="1"/>
  <c r="E187" i="60" s="1"/>
  <c r="B187" i="60" a="1"/>
  <c r="B187" i="60" s="1"/>
  <c r="A187" i="60" a="1"/>
  <c r="A187" i="60" s="1"/>
  <c r="K186" i="60" a="1"/>
  <c r="K186" i="60" s="1"/>
  <c r="L186" i="60" s="1"/>
  <c r="J186" i="60" a="1"/>
  <c r="J186" i="60" s="1"/>
  <c r="F186" i="60" a="1"/>
  <c r="F186" i="60" s="1"/>
  <c r="D186" i="60" a="1"/>
  <c r="D186" i="60" s="1"/>
  <c r="E186" i="60" s="1"/>
  <c r="B186" i="60" a="1"/>
  <c r="B186" i="60" s="1"/>
  <c r="A186" i="60" a="1"/>
  <c r="A186" i="60" s="1"/>
  <c r="K185" i="60" a="1"/>
  <c r="K185" i="60" s="1"/>
  <c r="L185" i="60" s="1"/>
  <c r="J185" i="60" a="1"/>
  <c r="J185" i="60" s="1"/>
  <c r="F185" i="60" a="1"/>
  <c r="F185" i="60" s="1"/>
  <c r="D185" i="60" a="1"/>
  <c r="D185" i="60" s="1"/>
  <c r="E185" i="60" s="1"/>
  <c r="B185" i="60" a="1"/>
  <c r="B185" i="60" s="1"/>
  <c r="A185" i="60" a="1"/>
  <c r="A185" i="60" s="1"/>
  <c r="K184" i="60" a="1"/>
  <c r="K184" i="60" s="1"/>
  <c r="L184" i="60" s="1"/>
  <c r="J184" i="60" a="1"/>
  <c r="J184" i="60" s="1"/>
  <c r="F184" i="60" a="1"/>
  <c r="F184" i="60" s="1"/>
  <c r="D184" i="60" a="1"/>
  <c r="D184" i="60" s="1"/>
  <c r="E184" i="60" s="1"/>
  <c r="B184" i="60" a="1"/>
  <c r="B184" i="60" s="1"/>
  <c r="A184" i="60" a="1"/>
  <c r="A184" i="60" s="1"/>
  <c r="K183" i="60" a="1"/>
  <c r="K183" i="60" s="1"/>
  <c r="L183" i="60" s="1"/>
  <c r="J183" i="60" a="1"/>
  <c r="J183" i="60" s="1"/>
  <c r="F183" i="60" a="1"/>
  <c r="F183" i="60" s="1"/>
  <c r="D183" i="60" a="1"/>
  <c r="D183" i="60" s="1"/>
  <c r="E183" i="60" s="1"/>
  <c r="B183" i="60" a="1"/>
  <c r="B183" i="60" s="1"/>
  <c r="A183" i="60" a="1"/>
  <c r="A183" i="60" s="1"/>
  <c r="K182" i="60" a="1"/>
  <c r="K182" i="60" s="1"/>
  <c r="L182" i="60" s="1"/>
  <c r="J182" i="60" a="1"/>
  <c r="J182" i="60" s="1"/>
  <c r="F182" i="60" a="1"/>
  <c r="F182" i="60" s="1"/>
  <c r="D182" i="60" a="1"/>
  <c r="D182" i="60" s="1"/>
  <c r="E182" i="60" s="1"/>
  <c r="B182" i="60" a="1"/>
  <c r="B182" i="60" s="1"/>
  <c r="A182" i="60" a="1"/>
  <c r="A182" i="60" s="1"/>
  <c r="K181" i="60" a="1"/>
  <c r="K181" i="60" s="1"/>
  <c r="L181" i="60" s="1"/>
  <c r="J181" i="60" a="1"/>
  <c r="J181" i="60" s="1"/>
  <c r="F181" i="60" a="1"/>
  <c r="F181" i="60" s="1"/>
  <c r="D181" i="60" a="1"/>
  <c r="D181" i="60" s="1"/>
  <c r="E181" i="60" s="1"/>
  <c r="B181" i="60" a="1"/>
  <c r="B181" i="60" s="1"/>
  <c r="A181" i="60" a="1"/>
  <c r="A181" i="60" s="1"/>
  <c r="K180" i="60" a="1"/>
  <c r="K180" i="60" s="1"/>
  <c r="L180" i="60" s="1"/>
  <c r="J180" i="60" a="1"/>
  <c r="J180" i="60" s="1"/>
  <c r="F180" i="60" a="1"/>
  <c r="F180" i="60" s="1"/>
  <c r="D180" i="60" a="1"/>
  <c r="D180" i="60" s="1"/>
  <c r="E180" i="60" s="1"/>
  <c r="B180" i="60" a="1"/>
  <c r="B180" i="60" s="1"/>
  <c r="A180" i="60" a="1"/>
  <c r="A180" i="60" s="1"/>
  <c r="K179" i="60" a="1"/>
  <c r="K179" i="60" s="1"/>
  <c r="L179" i="60" s="1"/>
  <c r="J179" i="60" a="1"/>
  <c r="J179" i="60" s="1"/>
  <c r="F179" i="60" a="1"/>
  <c r="F179" i="60" s="1"/>
  <c r="D179" i="60" a="1"/>
  <c r="D179" i="60" s="1"/>
  <c r="E179" i="60" s="1"/>
  <c r="B179" i="60" a="1"/>
  <c r="B179" i="60" s="1"/>
  <c r="A179" i="60" a="1"/>
  <c r="A179" i="60" s="1"/>
  <c r="K178" i="60" a="1"/>
  <c r="K178" i="60" s="1"/>
  <c r="L178" i="60" s="1"/>
  <c r="J178" i="60" a="1"/>
  <c r="J178" i="60" s="1"/>
  <c r="F178" i="60" a="1"/>
  <c r="F178" i="60" s="1"/>
  <c r="D178" i="60" a="1"/>
  <c r="D178" i="60" s="1"/>
  <c r="E178" i="60" s="1"/>
  <c r="B178" i="60" a="1"/>
  <c r="B178" i="60" s="1"/>
  <c r="A178" i="60" a="1"/>
  <c r="A178" i="60" s="1"/>
  <c r="K177" i="60" a="1"/>
  <c r="K177" i="60" s="1"/>
  <c r="L177" i="60" s="1"/>
  <c r="J177" i="60" a="1"/>
  <c r="J177" i="60" s="1"/>
  <c r="F177" i="60" a="1"/>
  <c r="F177" i="60" s="1"/>
  <c r="D177" i="60" a="1"/>
  <c r="D177" i="60" s="1"/>
  <c r="E177" i="60" s="1"/>
  <c r="B177" i="60" a="1"/>
  <c r="B177" i="60" s="1"/>
  <c r="A177" i="60" a="1"/>
  <c r="A177" i="60" s="1"/>
  <c r="K176" i="60" a="1"/>
  <c r="K176" i="60" s="1"/>
  <c r="L176" i="60" s="1"/>
  <c r="J176" i="60" a="1"/>
  <c r="J176" i="60" s="1"/>
  <c r="F176" i="60" a="1"/>
  <c r="F176" i="60" s="1"/>
  <c r="D176" i="60" a="1"/>
  <c r="D176" i="60" s="1"/>
  <c r="E176" i="60" s="1"/>
  <c r="B176" i="60" a="1"/>
  <c r="B176" i="60" s="1"/>
  <c r="A176" i="60" a="1"/>
  <c r="A176" i="60" s="1"/>
  <c r="K175" i="60" a="1"/>
  <c r="K175" i="60" s="1"/>
  <c r="L175" i="60" s="1"/>
  <c r="J175" i="60" a="1"/>
  <c r="J175" i="60" s="1"/>
  <c r="F175" i="60" a="1"/>
  <c r="F175" i="60" s="1"/>
  <c r="D175" i="60" a="1"/>
  <c r="D175" i="60" s="1"/>
  <c r="E175" i="60" s="1"/>
  <c r="B175" i="60" a="1"/>
  <c r="B175" i="60" s="1"/>
  <c r="A175" i="60" a="1"/>
  <c r="A175" i="60" s="1"/>
  <c r="K174" i="60" a="1"/>
  <c r="K174" i="60" s="1"/>
  <c r="L174" i="60" s="1"/>
  <c r="J174" i="60" a="1"/>
  <c r="J174" i="60" s="1"/>
  <c r="F174" i="60" a="1"/>
  <c r="F174" i="60" s="1"/>
  <c r="D174" i="60" a="1"/>
  <c r="D174" i="60" s="1"/>
  <c r="E174" i="60" s="1"/>
  <c r="B174" i="60" a="1"/>
  <c r="B174" i="60" s="1"/>
  <c r="A174" i="60" a="1"/>
  <c r="A174" i="60" s="1"/>
  <c r="K173" i="60" a="1"/>
  <c r="K173" i="60" s="1"/>
  <c r="L173" i="60" s="1"/>
  <c r="J173" i="60" a="1"/>
  <c r="J173" i="60" s="1"/>
  <c r="F173" i="60" a="1"/>
  <c r="F173" i="60" s="1"/>
  <c r="D173" i="60" a="1"/>
  <c r="D173" i="60" s="1"/>
  <c r="E173" i="60" s="1"/>
  <c r="B173" i="60" a="1"/>
  <c r="B173" i="60" s="1"/>
  <c r="A173" i="60" a="1"/>
  <c r="A173" i="60" s="1"/>
  <c r="K172" i="60" a="1"/>
  <c r="K172" i="60" s="1"/>
  <c r="L172" i="60" s="1"/>
  <c r="J172" i="60" a="1"/>
  <c r="J172" i="60" s="1"/>
  <c r="F172" i="60" a="1"/>
  <c r="F172" i="60" s="1"/>
  <c r="D172" i="60" a="1"/>
  <c r="D172" i="60" s="1"/>
  <c r="E172" i="60" s="1"/>
  <c r="B172" i="60" a="1"/>
  <c r="B172" i="60" s="1"/>
  <c r="A172" i="60" a="1"/>
  <c r="A172" i="60" s="1"/>
  <c r="K171" i="60" a="1"/>
  <c r="K171" i="60" s="1"/>
  <c r="L171" i="60" s="1"/>
  <c r="J171" i="60" a="1"/>
  <c r="J171" i="60" s="1"/>
  <c r="F171" i="60" a="1"/>
  <c r="F171" i="60" s="1"/>
  <c r="D171" i="60" a="1"/>
  <c r="D171" i="60" s="1"/>
  <c r="E171" i="60" s="1"/>
  <c r="B171" i="60" a="1"/>
  <c r="B171" i="60" s="1"/>
  <c r="A171" i="60" a="1"/>
  <c r="A171" i="60" s="1"/>
  <c r="K170" i="60" a="1"/>
  <c r="K170" i="60" s="1"/>
  <c r="L170" i="60" s="1"/>
  <c r="J170" i="60" a="1"/>
  <c r="J170" i="60" s="1"/>
  <c r="F170" i="60" a="1"/>
  <c r="F170" i="60" s="1"/>
  <c r="D170" i="60" a="1"/>
  <c r="D170" i="60" s="1"/>
  <c r="E170" i="60" s="1"/>
  <c r="B170" i="60" a="1"/>
  <c r="B170" i="60" s="1"/>
  <c r="A170" i="60" a="1"/>
  <c r="A170" i="60" s="1"/>
  <c r="K169" i="60" a="1"/>
  <c r="K169" i="60" s="1"/>
  <c r="L169" i="60" s="1"/>
  <c r="J169" i="60" a="1"/>
  <c r="J169" i="60" s="1"/>
  <c r="F169" i="60" a="1"/>
  <c r="F169" i="60" s="1"/>
  <c r="D169" i="60" a="1"/>
  <c r="D169" i="60" s="1"/>
  <c r="E169" i="60" s="1"/>
  <c r="B169" i="60" a="1"/>
  <c r="B169" i="60" s="1"/>
  <c r="A169" i="60" a="1"/>
  <c r="A169" i="60" s="1"/>
  <c r="K168" i="60" a="1"/>
  <c r="K168" i="60" s="1"/>
  <c r="L168" i="60" s="1"/>
  <c r="J168" i="60" a="1"/>
  <c r="J168" i="60" s="1"/>
  <c r="F168" i="60" a="1"/>
  <c r="F168" i="60" s="1"/>
  <c r="D168" i="60" a="1"/>
  <c r="D168" i="60" s="1"/>
  <c r="E168" i="60" s="1"/>
  <c r="B168" i="60" a="1"/>
  <c r="B168" i="60" s="1"/>
  <c r="A168" i="60" a="1"/>
  <c r="A168" i="60" s="1"/>
  <c r="K167" i="60" a="1"/>
  <c r="K167" i="60" s="1"/>
  <c r="L167" i="60" s="1"/>
  <c r="J167" i="60" a="1"/>
  <c r="J167" i="60" s="1"/>
  <c r="F167" i="60" a="1"/>
  <c r="F167" i="60" s="1"/>
  <c r="D167" i="60" a="1"/>
  <c r="D167" i="60" s="1"/>
  <c r="E167" i="60" s="1"/>
  <c r="B167" i="60" a="1"/>
  <c r="B167" i="60" s="1"/>
  <c r="A167" i="60" a="1"/>
  <c r="A167" i="60" s="1"/>
  <c r="K166" i="60" a="1"/>
  <c r="K166" i="60" s="1"/>
  <c r="L166" i="60" s="1"/>
  <c r="J166" i="60" a="1"/>
  <c r="J166" i="60" s="1"/>
  <c r="F166" i="60" a="1"/>
  <c r="F166" i="60" s="1"/>
  <c r="D166" i="60" a="1"/>
  <c r="D166" i="60" s="1"/>
  <c r="E166" i="60" s="1"/>
  <c r="B166" i="60" a="1"/>
  <c r="B166" i="60" s="1"/>
  <c r="A166" i="60" a="1"/>
  <c r="A166" i="60" s="1"/>
  <c r="K165" i="60" a="1"/>
  <c r="K165" i="60" s="1"/>
  <c r="L165" i="60" s="1"/>
  <c r="J165" i="60" a="1"/>
  <c r="J165" i="60" s="1"/>
  <c r="F165" i="60" a="1"/>
  <c r="F165" i="60" s="1"/>
  <c r="D165" i="60" a="1"/>
  <c r="D165" i="60" s="1"/>
  <c r="E165" i="60" s="1"/>
  <c r="B165" i="60" a="1"/>
  <c r="B165" i="60" s="1"/>
  <c r="A165" i="60" a="1"/>
  <c r="A165" i="60" s="1"/>
  <c r="K164" i="60" a="1"/>
  <c r="K164" i="60" s="1"/>
  <c r="L164" i="60" s="1"/>
  <c r="J164" i="60" a="1"/>
  <c r="J164" i="60" s="1"/>
  <c r="F164" i="60" a="1"/>
  <c r="F164" i="60" s="1"/>
  <c r="D164" i="60" a="1"/>
  <c r="D164" i="60" s="1"/>
  <c r="E164" i="60" s="1"/>
  <c r="B164" i="60" a="1"/>
  <c r="B164" i="60" s="1"/>
  <c r="A164" i="60" a="1"/>
  <c r="A164" i="60" s="1"/>
  <c r="K163" i="60" a="1"/>
  <c r="K163" i="60" s="1"/>
  <c r="L163" i="60" s="1"/>
  <c r="J163" i="60" a="1"/>
  <c r="J163" i="60" s="1"/>
  <c r="F163" i="60" a="1"/>
  <c r="F163" i="60" s="1"/>
  <c r="D163" i="60" a="1"/>
  <c r="D163" i="60" s="1"/>
  <c r="E163" i="60" s="1"/>
  <c r="B163" i="60" a="1"/>
  <c r="B163" i="60" s="1"/>
  <c r="A163" i="60" a="1"/>
  <c r="A163" i="60" s="1"/>
  <c r="K162" i="60" a="1"/>
  <c r="K162" i="60" s="1"/>
  <c r="L162" i="60" s="1"/>
  <c r="J162" i="60" a="1"/>
  <c r="J162" i="60" s="1"/>
  <c r="F162" i="60" a="1"/>
  <c r="F162" i="60" s="1"/>
  <c r="D162" i="60" a="1"/>
  <c r="D162" i="60" s="1"/>
  <c r="E162" i="60" s="1"/>
  <c r="B162" i="60" a="1"/>
  <c r="B162" i="60" s="1"/>
  <c r="A162" i="60" a="1"/>
  <c r="A162" i="60" s="1"/>
  <c r="K161" i="60" a="1"/>
  <c r="K161" i="60" s="1"/>
  <c r="L161" i="60" s="1"/>
  <c r="J161" i="60" a="1"/>
  <c r="J161" i="60" s="1"/>
  <c r="F161" i="60" a="1"/>
  <c r="F161" i="60" s="1"/>
  <c r="D161" i="60" a="1"/>
  <c r="D161" i="60" s="1"/>
  <c r="E161" i="60" s="1"/>
  <c r="B161" i="60" a="1"/>
  <c r="B161" i="60" s="1"/>
  <c r="A161" i="60" a="1"/>
  <c r="A161" i="60" s="1"/>
  <c r="K160" i="60" a="1"/>
  <c r="K160" i="60" s="1"/>
  <c r="L160" i="60" s="1"/>
  <c r="J160" i="60" a="1"/>
  <c r="J160" i="60" s="1"/>
  <c r="F160" i="60" a="1"/>
  <c r="F160" i="60" s="1"/>
  <c r="D160" i="60" a="1"/>
  <c r="D160" i="60" s="1"/>
  <c r="E160" i="60" s="1"/>
  <c r="B160" i="60" a="1"/>
  <c r="B160" i="60" s="1"/>
  <c r="A160" i="60" a="1"/>
  <c r="A160" i="60" s="1"/>
  <c r="K159" i="60" a="1"/>
  <c r="K159" i="60" s="1"/>
  <c r="L159" i="60" s="1"/>
  <c r="J159" i="60" a="1"/>
  <c r="J159" i="60" s="1"/>
  <c r="F159" i="60" a="1"/>
  <c r="F159" i="60" s="1"/>
  <c r="D159" i="60" a="1"/>
  <c r="D159" i="60" s="1"/>
  <c r="E159" i="60" s="1"/>
  <c r="B159" i="60" a="1"/>
  <c r="B159" i="60" s="1"/>
  <c r="A159" i="60" a="1"/>
  <c r="A159" i="60" s="1"/>
  <c r="K158" i="60" a="1"/>
  <c r="K158" i="60" s="1"/>
  <c r="L158" i="60" s="1"/>
  <c r="J158" i="60" a="1"/>
  <c r="J158" i="60" s="1"/>
  <c r="F158" i="60" a="1"/>
  <c r="F158" i="60" s="1"/>
  <c r="D158" i="60" a="1"/>
  <c r="D158" i="60" s="1"/>
  <c r="E158" i="60" s="1"/>
  <c r="B158" i="60" a="1"/>
  <c r="B158" i="60" s="1"/>
  <c r="A158" i="60" a="1"/>
  <c r="A158" i="60" s="1"/>
  <c r="K157" i="60" a="1"/>
  <c r="K157" i="60" s="1"/>
  <c r="L157" i="60" s="1"/>
  <c r="J157" i="60" a="1"/>
  <c r="J157" i="60" s="1"/>
  <c r="F157" i="60" a="1"/>
  <c r="F157" i="60" s="1"/>
  <c r="D157" i="60" a="1"/>
  <c r="D157" i="60" s="1"/>
  <c r="E157" i="60" s="1"/>
  <c r="B157" i="60" a="1"/>
  <c r="B157" i="60" s="1"/>
  <c r="A157" i="60" a="1"/>
  <c r="A157" i="60" s="1"/>
  <c r="K156" i="60" a="1"/>
  <c r="K156" i="60" s="1"/>
  <c r="L156" i="60" s="1"/>
  <c r="J156" i="60" a="1"/>
  <c r="J156" i="60" s="1"/>
  <c r="F156" i="60" a="1"/>
  <c r="F156" i="60" s="1"/>
  <c r="D156" i="60" a="1"/>
  <c r="D156" i="60" s="1"/>
  <c r="E156" i="60" s="1"/>
  <c r="B156" i="60" a="1"/>
  <c r="B156" i="60" s="1"/>
  <c r="A156" i="60" a="1"/>
  <c r="A156" i="60" s="1"/>
  <c r="K155" i="60" a="1"/>
  <c r="K155" i="60" s="1"/>
  <c r="L155" i="60" s="1"/>
  <c r="J155" i="60" a="1"/>
  <c r="J155" i="60" s="1"/>
  <c r="F155" i="60" a="1"/>
  <c r="F155" i="60" s="1"/>
  <c r="D155" i="60" a="1"/>
  <c r="D155" i="60" s="1"/>
  <c r="E155" i="60" s="1"/>
  <c r="B155" i="60" a="1"/>
  <c r="B155" i="60" s="1"/>
  <c r="A155" i="60" a="1"/>
  <c r="A155" i="60" s="1"/>
  <c r="K154" i="60" a="1"/>
  <c r="K154" i="60" s="1"/>
  <c r="L154" i="60" s="1"/>
  <c r="J154" i="60" a="1"/>
  <c r="J154" i="60" s="1"/>
  <c r="F154" i="60" a="1"/>
  <c r="F154" i="60" s="1"/>
  <c r="D154" i="60" a="1"/>
  <c r="D154" i="60" s="1"/>
  <c r="E154" i="60" s="1"/>
  <c r="B154" i="60" a="1"/>
  <c r="B154" i="60" s="1"/>
  <c r="A154" i="60" a="1"/>
  <c r="A154" i="60" s="1"/>
  <c r="K153" i="60" a="1"/>
  <c r="K153" i="60" s="1"/>
  <c r="L153" i="60" s="1"/>
  <c r="J153" i="60" a="1"/>
  <c r="J153" i="60" s="1"/>
  <c r="F153" i="60" a="1"/>
  <c r="F153" i="60" s="1"/>
  <c r="D153" i="60" a="1"/>
  <c r="D153" i="60" s="1"/>
  <c r="E153" i="60" s="1"/>
  <c r="B153" i="60" a="1"/>
  <c r="B153" i="60" s="1"/>
  <c r="A153" i="60" a="1"/>
  <c r="A153" i="60" s="1"/>
  <c r="K152" i="60" a="1"/>
  <c r="K152" i="60" s="1"/>
  <c r="L152" i="60" s="1"/>
  <c r="J152" i="60" a="1"/>
  <c r="J152" i="60" s="1"/>
  <c r="F152" i="60" a="1"/>
  <c r="F152" i="60" s="1"/>
  <c r="D152" i="60" a="1"/>
  <c r="D152" i="60" s="1"/>
  <c r="E152" i="60" s="1"/>
  <c r="B152" i="60" a="1"/>
  <c r="B152" i="60" s="1"/>
  <c r="A152" i="60" a="1"/>
  <c r="A152" i="60" s="1"/>
  <c r="K151" i="60" a="1"/>
  <c r="K151" i="60" s="1"/>
  <c r="L151" i="60" s="1"/>
  <c r="J151" i="60" a="1"/>
  <c r="J151" i="60" s="1"/>
  <c r="F151" i="60" a="1"/>
  <c r="F151" i="60" s="1"/>
  <c r="D151" i="60" a="1"/>
  <c r="D151" i="60" s="1"/>
  <c r="E151" i="60" s="1"/>
  <c r="B151" i="60" a="1"/>
  <c r="B151" i="60" s="1"/>
  <c r="A151" i="60" a="1"/>
  <c r="A151" i="60" s="1"/>
  <c r="K150" i="60" a="1"/>
  <c r="K150" i="60" s="1"/>
  <c r="L150" i="60" s="1"/>
  <c r="J150" i="60" a="1"/>
  <c r="J150" i="60" s="1"/>
  <c r="F150" i="60" a="1"/>
  <c r="F150" i="60" s="1"/>
  <c r="D150" i="60" a="1"/>
  <c r="D150" i="60" s="1"/>
  <c r="E150" i="60" s="1"/>
  <c r="B150" i="60" a="1"/>
  <c r="B150" i="60" s="1"/>
  <c r="A150" i="60" a="1"/>
  <c r="A150" i="60" s="1"/>
  <c r="K149" i="60" a="1"/>
  <c r="K149" i="60" s="1"/>
  <c r="L149" i="60" s="1"/>
  <c r="J149" i="60" a="1"/>
  <c r="J149" i="60" s="1"/>
  <c r="F149" i="60" a="1"/>
  <c r="F149" i="60" s="1"/>
  <c r="D149" i="60" a="1"/>
  <c r="D149" i="60" s="1"/>
  <c r="E149" i="60" s="1"/>
  <c r="B149" i="60" a="1"/>
  <c r="B149" i="60" s="1"/>
  <c r="A149" i="60" a="1"/>
  <c r="A149" i="60" s="1"/>
  <c r="K148" i="60" a="1"/>
  <c r="K148" i="60" s="1"/>
  <c r="L148" i="60" s="1"/>
  <c r="J148" i="60" a="1"/>
  <c r="J148" i="60" s="1"/>
  <c r="F148" i="60" a="1"/>
  <c r="F148" i="60" s="1"/>
  <c r="D148" i="60" a="1"/>
  <c r="D148" i="60" s="1"/>
  <c r="E148" i="60" s="1"/>
  <c r="B148" i="60" a="1"/>
  <c r="B148" i="60" s="1"/>
  <c r="A148" i="60" a="1"/>
  <c r="A148" i="60" s="1"/>
  <c r="K147" i="60" a="1"/>
  <c r="K147" i="60" s="1"/>
  <c r="L147" i="60" s="1"/>
  <c r="J147" i="60" a="1"/>
  <c r="J147" i="60" s="1"/>
  <c r="F147" i="60" a="1"/>
  <c r="F147" i="60" s="1"/>
  <c r="D147" i="60" a="1"/>
  <c r="D147" i="60" s="1"/>
  <c r="E147" i="60" s="1"/>
  <c r="B147" i="60" a="1"/>
  <c r="B147" i="60" s="1"/>
  <c r="A147" i="60" a="1"/>
  <c r="A147" i="60" s="1"/>
  <c r="K146" i="60" a="1"/>
  <c r="K146" i="60" s="1"/>
  <c r="L146" i="60" s="1"/>
  <c r="J146" i="60" a="1"/>
  <c r="J146" i="60" s="1"/>
  <c r="F146" i="60" a="1"/>
  <c r="F146" i="60" s="1"/>
  <c r="D146" i="60" a="1"/>
  <c r="D146" i="60" s="1"/>
  <c r="E146" i="60" s="1"/>
  <c r="B146" i="60" a="1"/>
  <c r="B146" i="60" s="1"/>
  <c r="A146" i="60" a="1"/>
  <c r="A146" i="60" s="1"/>
  <c r="K145" i="60" a="1"/>
  <c r="K145" i="60" s="1"/>
  <c r="L145" i="60" s="1"/>
  <c r="J145" i="60" a="1"/>
  <c r="J145" i="60" s="1"/>
  <c r="F145" i="60" a="1"/>
  <c r="F145" i="60" s="1"/>
  <c r="D145" i="60" a="1"/>
  <c r="D145" i="60" s="1"/>
  <c r="E145" i="60" s="1"/>
  <c r="B145" i="60" a="1"/>
  <c r="B145" i="60" s="1"/>
  <c r="A145" i="60" a="1"/>
  <c r="A145" i="60" s="1"/>
  <c r="K144" i="60" a="1"/>
  <c r="K144" i="60" s="1"/>
  <c r="L144" i="60" s="1"/>
  <c r="J144" i="60" a="1"/>
  <c r="J144" i="60" s="1"/>
  <c r="F144" i="60" a="1"/>
  <c r="F144" i="60" s="1"/>
  <c r="D144" i="60" a="1"/>
  <c r="D144" i="60" s="1"/>
  <c r="E144" i="60" s="1"/>
  <c r="B144" i="60" a="1"/>
  <c r="B144" i="60" s="1"/>
  <c r="A144" i="60" a="1"/>
  <c r="A144" i="60" s="1"/>
  <c r="K143" i="60" a="1"/>
  <c r="K143" i="60" s="1"/>
  <c r="L143" i="60" s="1"/>
  <c r="J143" i="60" a="1"/>
  <c r="J143" i="60" s="1"/>
  <c r="F143" i="60" a="1"/>
  <c r="F143" i="60" s="1"/>
  <c r="D143" i="60" a="1"/>
  <c r="D143" i="60" s="1"/>
  <c r="E143" i="60" s="1"/>
  <c r="B143" i="60" a="1"/>
  <c r="B143" i="60" s="1"/>
  <c r="A143" i="60" a="1"/>
  <c r="A143" i="60" s="1"/>
  <c r="K142" i="60" a="1"/>
  <c r="K142" i="60" s="1"/>
  <c r="L142" i="60" s="1"/>
  <c r="J142" i="60" a="1"/>
  <c r="J142" i="60" s="1"/>
  <c r="F142" i="60" a="1"/>
  <c r="F142" i="60" s="1"/>
  <c r="D142" i="60" a="1"/>
  <c r="D142" i="60" s="1"/>
  <c r="E142" i="60" s="1"/>
  <c r="B142" i="60" a="1"/>
  <c r="B142" i="60" s="1"/>
  <c r="A142" i="60" a="1"/>
  <c r="A142" i="60" s="1"/>
  <c r="K141" i="60" a="1"/>
  <c r="K141" i="60" s="1"/>
  <c r="L141" i="60" s="1"/>
  <c r="J141" i="60" a="1"/>
  <c r="J141" i="60" s="1"/>
  <c r="F141" i="60" a="1"/>
  <c r="F141" i="60" s="1"/>
  <c r="D141" i="60" a="1"/>
  <c r="D141" i="60" s="1"/>
  <c r="E141" i="60" s="1"/>
  <c r="B141" i="60" a="1"/>
  <c r="B141" i="60" s="1"/>
  <c r="A141" i="60" a="1"/>
  <c r="A141" i="60" s="1"/>
  <c r="K140" i="60" a="1"/>
  <c r="K140" i="60" s="1"/>
  <c r="L140" i="60" s="1"/>
  <c r="J140" i="60" a="1"/>
  <c r="J140" i="60" s="1"/>
  <c r="F140" i="60" a="1"/>
  <c r="F140" i="60" s="1"/>
  <c r="D140" i="60" a="1"/>
  <c r="D140" i="60" s="1"/>
  <c r="E140" i="60" s="1"/>
  <c r="B140" i="60" a="1"/>
  <c r="B140" i="60" s="1"/>
  <c r="A140" i="60" a="1"/>
  <c r="A140" i="60" s="1"/>
  <c r="K139" i="60" a="1"/>
  <c r="K139" i="60" s="1"/>
  <c r="L139" i="60" s="1"/>
  <c r="J139" i="60" a="1"/>
  <c r="J139" i="60" s="1"/>
  <c r="F139" i="60" a="1"/>
  <c r="F139" i="60" s="1"/>
  <c r="D139" i="60" a="1"/>
  <c r="D139" i="60" s="1"/>
  <c r="E139" i="60" s="1"/>
  <c r="B139" i="60" a="1"/>
  <c r="B139" i="60" s="1"/>
  <c r="A139" i="60" a="1"/>
  <c r="A139" i="60" s="1"/>
  <c r="K138" i="60" a="1"/>
  <c r="K138" i="60" s="1"/>
  <c r="L138" i="60" s="1"/>
  <c r="J138" i="60" a="1"/>
  <c r="J138" i="60" s="1"/>
  <c r="F138" i="60" a="1"/>
  <c r="F138" i="60" s="1"/>
  <c r="D138" i="60" a="1"/>
  <c r="D138" i="60" s="1"/>
  <c r="E138" i="60" s="1"/>
  <c r="B138" i="60" a="1"/>
  <c r="B138" i="60" s="1"/>
  <c r="A138" i="60" a="1"/>
  <c r="A138" i="60" s="1"/>
  <c r="K137" i="60" a="1"/>
  <c r="K137" i="60" s="1"/>
  <c r="L137" i="60" s="1"/>
  <c r="J137" i="60" a="1"/>
  <c r="J137" i="60" s="1"/>
  <c r="F137" i="60" a="1"/>
  <c r="F137" i="60" s="1"/>
  <c r="D137" i="60" a="1"/>
  <c r="D137" i="60" s="1"/>
  <c r="E137" i="60" s="1"/>
  <c r="B137" i="60" a="1"/>
  <c r="B137" i="60" s="1"/>
  <c r="A137" i="60" a="1"/>
  <c r="A137" i="60" s="1"/>
  <c r="K136" i="60" a="1"/>
  <c r="K136" i="60" s="1"/>
  <c r="L136" i="60" s="1"/>
  <c r="J136" i="60" a="1"/>
  <c r="J136" i="60" s="1"/>
  <c r="F136" i="60" a="1"/>
  <c r="F136" i="60" s="1"/>
  <c r="D136" i="60" a="1"/>
  <c r="D136" i="60" s="1"/>
  <c r="E136" i="60" s="1"/>
  <c r="B136" i="60" a="1"/>
  <c r="B136" i="60" s="1"/>
  <c r="A136" i="60" a="1"/>
  <c r="A136" i="60" s="1"/>
  <c r="K135" i="60" a="1"/>
  <c r="K135" i="60" s="1"/>
  <c r="L135" i="60" s="1"/>
  <c r="J135" i="60" a="1"/>
  <c r="J135" i="60" s="1"/>
  <c r="F135" i="60" a="1"/>
  <c r="F135" i="60" s="1"/>
  <c r="D135" i="60" a="1"/>
  <c r="D135" i="60" s="1"/>
  <c r="E135" i="60" s="1"/>
  <c r="B135" i="60" a="1"/>
  <c r="B135" i="60" s="1"/>
  <c r="A135" i="60" a="1"/>
  <c r="A135" i="60" s="1"/>
  <c r="K134" i="60" a="1"/>
  <c r="K134" i="60" s="1"/>
  <c r="L134" i="60" s="1"/>
  <c r="J134" i="60" a="1"/>
  <c r="J134" i="60" s="1"/>
  <c r="F134" i="60" a="1"/>
  <c r="F134" i="60" s="1"/>
  <c r="D134" i="60" a="1"/>
  <c r="D134" i="60" s="1"/>
  <c r="E134" i="60" s="1"/>
  <c r="B134" i="60" a="1"/>
  <c r="B134" i="60" s="1"/>
  <c r="A134" i="60" a="1"/>
  <c r="A134" i="60" s="1"/>
  <c r="K133" i="60" a="1"/>
  <c r="K133" i="60" s="1"/>
  <c r="L133" i="60" s="1"/>
  <c r="J133" i="60" a="1"/>
  <c r="J133" i="60" s="1"/>
  <c r="F133" i="60" a="1"/>
  <c r="F133" i="60" s="1"/>
  <c r="D133" i="60" a="1"/>
  <c r="D133" i="60" s="1"/>
  <c r="E133" i="60" s="1"/>
  <c r="B133" i="60" a="1"/>
  <c r="B133" i="60" s="1"/>
  <c r="A133" i="60" a="1"/>
  <c r="A133" i="60" s="1"/>
  <c r="K132" i="60" a="1"/>
  <c r="K132" i="60" s="1"/>
  <c r="L132" i="60" s="1"/>
  <c r="J132" i="60" a="1"/>
  <c r="J132" i="60" s="1"/>
  <c r="F132" i="60" a="1"/>
  <c r="F132" i="60" s="1"/>
  <c r="D132" i="60" a="1"/>
  <c r="D132" i="60" s="1"/>
  <c r="E132" i="60" s="1"/>
  <c r="B132" i="60" a="1"/>
  <c r="B132" i="60" s="1"/>
  <c r="A132" i="60" a="1"/>
  <c r="A132" i="60" s="1"/>
  <c r="K131" i="60" a="1"/>
  <c r="K131" i="60" s="1"/>
  <c r="L131" i="60" s="1"/>
  <c r="J131" i="60" a="1"/>
  <c r="J131" i="60" s="1"/>
  <c r="F131" i="60" a="1"/>
  <c r="F131" i="60" s="1"/>
  <c r="D131" i="60" a="1"/>
  <c r="D131" i="60" s="1"/>
  <c r="E131" i="60" s="1"/>
  <c r="B131" i="60" a="1"/>
  <c r="B131" i="60" s="1"/>
  <c r="A131" i="60" a="1"/>
  <c r="A131" i="60" s="1"/>
  <c r="K130" i="60" a="1"/>
  <c r="K130" i="60" s="1"/>
  <c r="L130" i="60" s="1"/>
  <c r="J130" i="60" a="1"/>
  <c r="J130" i="60" s="1"/>
  <c r="F130" i="60" a="1"/>
  <c r="F130" i="60" s="1"/>
  <c r="D130" i="60" a="1"/>
  <c r="D130" i="60" s="1"/>
  <c r="E130" i="60" s="1"/>
  <c r="B130" i="60" a="1"/>
  <c r="B130" i="60" s="1"/>
  <c r="A130" i="60" a="1"/>
  <c r="A130" i="60" s="1"/>
  <c r="K129" i="60" a="1"/>
  <c r="K129" i="60" s="1"/>
  <c r="L129" i="60" s="1"/>
  <c r="J129" i="60" a="1"/>
  <c r="J129" i="60" s="1"/>
  <c r="F129" i="60" a="1"/>
  <c r="F129" i="60" s="1"/>
  <c r="D129" i="60" a="1"/>
  <c r="D129" i="60" s="1"/>
  <c r="E129" i="60" s="1"/>
  <c r="B129" i="60" a="1"/>
  <c r="B129" i="60" s="1"/>
  <c r="A129" i="60" a="1"/>
  <c r="A129" i="60" s="1"/>
  <c r="K128" i="60" a="1"/>
  <c r="K128" i="60" s="1"/>
  <c r="L128" i="60" s="1"/>
  <c r="J128" i="60" a="1"/>
  <c r="J128" i="60" s="1"/>
  <c r="F128" i="60" a="1"/>
  <c r="F128" i="60" s="1"/>
  <c r="D128" i="60" a="1"/>
  <c r="D128" i="60" s="1"/>
  <c r="E128" i="60" s="1"/>
  <c r="B128" i="60" a="1"/>
  <c r="B128" i="60" s="1"/>
  <c r="A128" i="60" a="1"/>
  <c r="A128" i="60" s="1"/>
  <c r="K127" i="60" a="1"/>
  <c r="K127" i="60" s="1"/>
  <c r="L127" i="60" s="1"/>
  <c r="J127" i="60" a="1"/>
  <c r="J127" i="60" s="1"/>
  <c r="F127" i="60" a="1"/>
  <c r="F127" i="60" s="1"/>
  <c r="D127" i="60" a="1"/>
  <c r="D127" i="60" s="1"/>
  <c r="E127" i="60" s="1"/>
  <c r="B127" i="60" a="1"/>
  <c r="B127" i="60" s="1"/>
  <c r="A127" i="60" a="1"/>
  <c r="A127" i="60" s="1"/>
  <c r="K126" i="60" a="1"/>
  <c r="K126" i="60" s="1"/>
  <c r="L126" i="60" s="1"/>
  <c r="J126" i="60" a="1"/>
  <c r="J126" i="60" s="1"/>
  <c r="F126" i="60" a="1"/>
  <c r="F126" i="60" s="1"/>
  <c r="D126" i="60" a="1"/>
  <c r="D126" i="60" s="1"/>
  <c r="E126" i="60" s="1"/>
  <c r="B126" i="60" a="1"/>
  <c r="B126" i="60" s="1"/>
  <c r="A126" i="60" a="1"/>
  <c r="A126" i="60" s="1"/>
  <c r="K125" i="60" a="1"/>
  <c r="K125" i="60" s="1"/>
  <c r="L125" i="60" s="1"/>
  <c r="J125" i="60" a="1"/>
  <c r="J125" i="60" s="1"/>
  <c r="F125" i="60" a="1"/>
  <c r="F125" i="60" s="1"/>
  <c r="D125" i="60" a="1"/>
  <c r="D125" i="60" s="1"/>
  <c r="E125" i="60" s="1"/>
  <c r="B125" i="60" a="1"/>
  <c r="B125" i="60" s="1"/>
  <c r="A125" i="60" a="1"/>
  <c r="A125" i="60" s="1"/>
  <c r="K124" i="60" a="1"/>
  <c r="K124" i="60" s="1"/>
  <c r="L124" i="60" s="1"/>
  <c r="J124" i="60" a="1"/>
  <c r="J124" i="60" s="1"/>
  <c r="F124" i="60" a="1"/>
  <c r="F124" i="60" s="1"/>
  <c r="D124" i="60" a="1"/>
  <c r="D124" i="60" s="1"/>
  <c r="E124" i="60" s="1"/>
  <c r="B124" i="60" a="1"/>
  <c r="B124" i="60" s="1"/>
  <c r="A124" i="60" a="1"/>
  <c r="A124" i="60" s="1"/>
  <c r="K123" i="60" a="1"/>
  <c r="K123" i="60" s="1"/>
  <c r="L123" i="60" s="1"/>
  <c r="J123" i="60" a="1"/>
  <c r="J123" i="60" s="1"/>
  <c r="F123" i="60" a="1"/>
  <c r="F123" i="60" s="1"/>
  <c r="D123" i="60" a="1"/>
  <c r="D123" i="60" s="1"/>
  <c r="E123" i="60" s="1"/>
  <c r="B123" i="60" a="1"/>
  <c r="B123" i="60" s="1"/>
  <c r="A123" i="60" a="1"/>
  <c r="A123" i="60" s="1"/>
  <c r="K122" i="60" a="1"/>
  <c r="K122" i="60" s="1"/>
  <c r="L122" i="60" s="1"/>
  <c r="J122" i="60" a="1"/>
  <c r="J122" i="60" s="1"/>
  <c r="F122" i="60" a="1"/>
  <c r="F122" i="60" s="1"/>
  <c r="D122" i="60" a="1"/>
  <c r="D122" i="60" s="1"/>
  <c r="E122" i="60" s="1"/>
  <c r="B122" i="60" a="1"/>
  <c r="B122" i="60" s="1"/>
  <c r="A122" i="60" a="1"/>
  <c r="A122" i="60" s="1"/>
  <c r="K121" i="60" a="1"/>
  <c r="K121" i="60" s="1"/>
  <c r="L121" i="60" s="1"/>
  <c r="J121" i="60" a="1"/>
  <c r="J121" i="60" s="1"/>
  <c r="F121" i="60" a="1"/>
  <c r="F121" i="60" s="1"/>
  <c r="D121" i="60" a="1"/>
  <c r="D121" i="60" s="1"/>
  <c r="E121" i="60" s="1"/>
  <c r="B121" i="60" a="1"/>
  <c r="B121" i="60" s="1"/>
  <c r="A121" i="60" a="1"/>
  <c r="A121" i="60" s="1"/>
  <c r="K120" i="60" a="1"/>
  <c r="K120" i="60" s="1"/>
  <c r="L120" i="60" s="1"/>
  <c r="J120" i="60" a="1"/>
  <c r="J120" i="60" s="1"/>
  <c r="F120" i="60" a="1"/>
  <c r="F120" i="60" s="1"/>
  <c r="D120" i="60" a="1"/>
  <c r="D120" i="60" s="1"/>
  <c r="E120" i="60" s="1"/>
  <c r="B120" i="60" a="1"/>
  <c r="B120" i="60" s="1"/>
  <c r="A120" i="60" a="1"/>
  <c r="A120" i="60" s="1"/>
  <c r="K119" i="60" a="1"/>
  <c r="K119" i="60" s="1"/>
  <c r="L119" i="60" s="1"/>
  <c r="J119" i="60" a="1"/>
  <c r="J119" i="60" s="1"/>
  <c r="F119" i="60" a="1"/>
  <c r="F119" i="60" s="1"/>
  <c r="D119" i="60" a="1"/>
  <c r="D119" i="60" s="1"/>
  <c r="E119" i="60" s="1"/>
  <c r="B119" i="60" a="1"/>
  <c r="B119" i="60" s="1"/>
  <c r="A119" i="60" a="1"/>
  <c r="A119" i="60" s="1"/>
  <c r="K118" i="60" a="1"/>
  <c r="K118" i="60" s="1"/>
  <c r="L118" i="60" s="1"/>
  <c r="J118" i="60" a="1"/>
  <c r="J118" i="60" s="1"/>
  <c r="F118" i="60" a="1"/>
  <c r="F118" i="60" s="1"/>
  <c r="D118" i="60" a="1"/>
  <c r="D118" i="60" s="1"/>
  <c r="E118" i="60" s="1"/>
  <c r="B118" i="60" a="1"/>
  <c r="B118" i="60" s="1"/>
  <c r="A118" i="60" a="1"/>
  <c r="A118" i="60" s="1"/>
  <c r="K117" i="60" a="1"/>
  <c r="K117" i="60" s="1"/>
  <c r="L117" i="60" s="1"/>
  <c r="J117" i="60" a="1"/>
  <c r="J117" i="60" s="1"/>
  <c r="F117" i="60" a="1"/>
  <c r="F117" i="60" s="1"/>
  <c r="D117" i="60" a="1"/>
  <c r="D117" i="60" s="1"/>
  <c r="E117" i="60" s="1"/>
  <c r="B117" i="60" a="1"/>
  <c r="B117" i="60" s="1"/>
  <c r="A117" i="60" a="1"/>
  <c r="A117" i="60" s="1"/>
  <c r="K116" i="60" a="1"/>
  <c r="K116" i="60" s="1"/>
  <c r="L116" i="60" s="1"/>
  <c r="J116" i="60" a="1"/>
  <c r="J116" i="60" s="1"/>
  <c r="F116" i="60" a="1"/>
  <c r="F116" i="60" s="1"/>
  <c r="D116" i="60" a="1"/>
  <c r="D116" i="60" s="1"/>
  <c r="E116" i="60" s="1"/>
  <c r="B116" i="60" a="1"/>
  <c r="B116" i="60" s="1"/>
  <c r="A116" i="60" a="1"/>
  <c r="A116" i="60" s="1"/>
  <c r="K115" i="60" a="1"/>
  <c r="K115" i="60" s="1"/>
  <c r="L115" i="60" s="1"/>
  <c r="J115" i="60" a="1"/>
  <c r="J115" i="60" s="1"/>
  <c r="F115" i="60" a="1"/>
  <c r="F115" i="60" s="1"/>
  <c r="D115" i="60" a="1"/>
  <c r="D115" i="60" s="1"/>
  <c r="E115" i="60" s="1"/>
  <c r="B115" i="60" a="1"/>
  <c r="B115" i="60" s="1"/>
  <c r="A115" i="60" a="1"/>
  <c r="A115" i="60" s="1"/>
  <c r="K114" i="60" a="1"/>
  <c r="K114" i="60" s="1"/>
  <c r="L114" i="60" s="1"/>
  <c r="J114" i="60" a="1"/>
  <c r="J114" i="60" s="1"/>
  <c r="F114" i="60" a="1"/>
  <c r="F114" i="60" s="1"/>
  <c r="D114" i="60" a="1"/>
  <c r="D114" i="60" s="1"/>
  <c r="E114" i="60" s="1"/>
  <c r="B114" i="60" a="1"/>
  <c r="B114" i="60" s="1"/>
  <c r="A114" i="60" a="1"/>
  <c r="A114" i="60" s="1"/>
  <c r="K113" i="60" a="1"/>
  <c r="K113" i="60" s="1"/>
  <c r="L113" i="60" s="1"/>
  <c r="J113" i="60" a="1"/>
  <c r="J113" i="60" s="1"/>
  <c r="F113" i="60" a="1"/>
  <c r="F113" i="60" s="1"/>
  <c r="D113" i="60" a="1"/>
  <c r="D113" i="60" s="1"/>
  <c r="E113" i="60" s="1"/>
  <c r="B113" i="60" a="1"/>
  <c r="B113" i="60" s="1"/>
  <c r="A113" i="60" a="1"/>
  <c r="A113" i="60" s="1"/>
  <c r="K112" i="60" a="1"/>
  <c r="K112" i="60" s="1"/>
  <c r="L112" i="60" s="1"/>
  <c r="J112" i="60" a="1"/>
  <c r="J112" i="60" s="1"/>
  <c r="F112" i="60" a="1"/>
  <c r="F112" i="60" s="1"/>
  <c r="D112" i="60" a="1"/>
  <c r="D112" i="60" s="1"/>
  <c r="E112" i="60" s="1"/>
  <c r="B112" i="60" a="1"/>
  <c r="B112" i="60" s="1"/>
  <c r="A112" i="60" a="1"/>
  <c r="A112" i="60" s="1"/>
  <c r="K111" i="60" a="1"/>
  <c r="K111" i="60" s="1"/>
  <c r="L111" i="60" s="1"/>
  <c r="J111" i="60" a="1"/>
  <c r="J111" i="60" s="1"/>
  <c r="F111" i="60" a="1"/>
  <c r="F111" i="60" s="1"/>
  <c r="D111" i="60" a="1"/>
  <c r="D111" i="60" s="1"/>
  <c r="E111" i="60" s="1"/>
  <c r="B111" i="60" a="1"/>
  <c r="B111" i="60" s="1"/>
  <c r="A111" i="60" a="1"/>
  <c r="A111" i="60" s="1"/>
  <c r="K110" i="60" a="1"/>
  <c r="K110" i="60" s="1"/>
  <c r="L110" i="60" s="1"/>
  <c r="J110" i="60" a="1"/>
  <c r="J110" i="60" s="1"/>
  <c r="F110" i="60" a="1"/>
  <c r="F110" i="60" s="1"/>
  <c r="D110" i="60" a="1"/>
  <c r="D110" i="60" s="1"/>
  <c r="E110" i="60" s="1"/>
  <c r="B110" i="60" a="1"/>
  <c r="B110" i="60" s="1"/>
  <c r="A110" i="60" a="1"/>
  <c r="A110" i="60" s="1"/>
  <c r="K109" i="60" a="1"/>
  <c r="K109" i="60" s="1"/>
  <c r="J109" i="60" a="1"/>
  <c r="J109" i="60" s="1"/>
  <c r="F109" i="60" a="1"/>
  <c r="F109" i="60" s="1"/>
  <c r="D109" i="60" a="1"/>
  <c r="D109" i="60" s="1"/>
  <c r="E109" i="60" s="1"/>
  <c r="B109" i="60" a="1"/>
  <c r="B109" i="60" s="1"/>
  <c r="A109" i="60" a="1"/>
  <c r="A109" i="60" s="1"/>
  <c r="K108" i="60" a="1"/>
  <c r="K108" i="60" s="1"/>
  <c r="L108" i="60" s="1"/>
  <c r="J108" i="60" a="1"/>
  <c r="J108" i="60" s="1"/>
  <c r="F108" i="60" a="1"/>
  <c r="F108" i="60" s="1"/>
  <c r="D108" i="60" a="1"/>
  <c r="D108" i="60" s="1"/>
  <c r="E108" i="60" s="1"/>
  <c r="B108" i="60" a="1"/>
  <c r="B108" i="60" s="1"/>
  <c r="A108" i="60" a="1"/>
  <c r="A108" i="60" s="1"/>
  <c r="K107" i="60" a="1"/>
  <c r="K107" i="60" s="1"/>
  <c r="L107" i="60" s="1"/>
  <c r="J107" i="60" a="1"/>
  <c r="J107" i="60" s="1"/>
  <c r="F107" i="60" a="1"/>
  <c r="F107" i="60" s="1"/>
  <c r="D107" i="60" a="1"/>
  <c r="D107" i="60" s="1"/>
  <c r="E107" i="60" s="1"/>
  <c r="B107" i="60" a="1"/>
  <c r="B107" i="60" s="1"/>
  <c r="A107" i="60" a="1"/>
  <c r="A107" i="60" s="1"/>
  <c r="K106" i="60" a="1"/>
  <c r="K106" i="60" s="1"/>
  <c r="L106" i="60" s="1"/>
  <c r="J106" i="60" a="1"/>
  <c r="J106" i="60" s="1"/>
  <c r="F106" i="60" a="1"/>
  <c r="F106" i="60" s="1"/>
  <c r="D106" i="60" a="1"/>
  <c r="D106" i="60" s="1"/>
  <c r="E106" i="60" s="1"/>
  <c r="B106" i="60" a="1"/>
  <c r="B106" i="60" s="1"/>
  <c r="A106" i="60" a="1"/>
  <c r="A106" i="60" s="1"/>
  <c r="K105" i="60" a="1"/>
  <c r="K105" i="60" s="1"/>
  <c r="L105" i="60" s="1"/>
  <c r="J105" i="60" a="1"/>
  <c r="J105" i="60" s="1"/>
  <c r="F105" i="60" a="1"/>
  <c r="F105" i="60" s="1"/>
  <c r="D105" i="60" a="1"/>
  <c r="D105" i="60" s="1"/>
  <c r="E105" i="60" s="1"/>
  <c r="B105" i="60" a="1"/>
  <c r="B105" i="60" s="1"/>
  <c r="A105" i="60" a="1"/>
  <c r="A105" i="60" s="1"/>
  <c r="K104" i="60" a="1"/>
  <c r="K104" i="60" s="1"/>
  <c r="L104" i="60" s="1"/>
  <c r="J104" i="60" a="1"/>
  <c r="J104" i="60" s="1"/>
  <c r="F104" i="60" a="1"/>
  <c r="F104" i="60" s="1"/>
  <c r="D104" i="60" a="1"/>
  <c r="D104" i="60" s="1"/>
  <c r="E104" i="60" s="1"/>
  <c r="B104" i="60" a="1"/>
  <c r="B104" i="60" s="1"/>
  <c r="A104" i="60" a="1"/>
  <c r="A104" i="60" s="1"/>
  <c r="K103" i="60" a="1"/>
  <c r="K103" i="60" s="1"/>
  <c r="L103" i="60" s="1"/>
  <c r="J103" i="60" a="1"/>
  <c r="J103" i="60" s="1"/>
  <c r="F103" i="60" a="1"/>
  <c r="F103" i="60" s="1"/>
  <c r="D103" i="60" a="1"/>
  <c r="D103" i="60" s="1"/>
  <c r="E103" i="60" s="1"/>
  <c r="B103" i="60" a="1"/>
  <c r="B103" i="60" s="1"/>
  <c r="A103" i="60" a="1"/>
  <c r="A103" i="60" s="1"/>
  <c r="K102" i="60" a="1"/>
  <c r="K102" i="60" s="1"/>
  <c r="L102" i="60" s="1"/>
  <c r="J102" i="60" a="1"/>
  <c r="J102" i="60" s="1"/>
  <c r="F102" i="60" a="1"/>
  <c r="F102" i="60" s="1"/>
  <c r="D102" i="60" a="1"/>
  <c r="D102" i="60" s="1"/>
  <c r="E102" i="60" s="1"/>
  <c r="B102" i="60" a="1"/>
  <c r="B102" i="60" s="1"/>
  <c r="A102" i="60" a="1"/>
  <c r="A102" i="60" s="1"/>
  <c r="K101" i="60" a="1"/>
  <c r="K101" i="60" s="1"/>
  <c r="L101" i="60" s="1"/>
  <c r="J101" i="60" a="1"/>
  <c r="J101" i="60" s="1"/>
  <c r="F101" i="60" a="1"/>
  <c r="F101" i="60" s="1"/>
  <c r="D101" i="60" a="1"/>
  <c r="D101" i="60" s="1"/>
  <c r="E101" i="60" s="1"/>
  <c r="B101" i="60" a="1"/>
  <c r="B101" i="60" s="1"/>
  <c r="A101" i="60" a="1"/>
  <c r="A101" i="60" s="1"/>
  <c r="K100" i="60" a="1"/>
  <c r="K100" i="60" s="1"/>
  <c r="L100" i="60" s="1"/>
  <c r="J100" i="60" a="1"/>
  <c r="J100" i="60" s="1"/>
  <c r="F100" i="60" a="1"/>
  <c r="F100" i="60" s="1"/>
  <c r="D100" i="60" a="1"/>
  <c r="D100" i="60" s="1"/>
  <c r="E100" i="60" s="1"/>
  <c r="B100" i="60" a="1"/>
  <c r="B100" i="60" s="1"/>
  <c r="A100" i="60" a="1"/>
  <c r="A100" i="60" s="1"/>
  <c r="K99" i="60" a="1"/>
  <c r="K99" i="60" s="1"/>
  <c r="L99" i="60" s="1"/>
  <c r="J99" i="60" a="1"/>
  <c r="J99" i="60" s="1"/>
  <c r="F99" i="60" a="1"/>
  <c r="F99" i="60" s="1"/>
  <c r="D99" i="60" a="1"/>
  <c r="D99" i="60" s="1"/>
  <c r="E99" i="60" s="1"/>
  <c r="B99" i="60" a="1"/>
  <c r="B99" i="60" s="1"/>
  <c r="A99" i="60" a="1"/>
  <c r="A99" i="60" s="1"/>
  <c r="K98" i="60" a="1"/>
  <c r="K98" i="60" s="1"/>
  <c r="L98" i="60" s="1"/>
  <c r="J98" i="60" a="1"/>
  <c r="J98" i="60" s="1"/>
  <c r="F98" i="60" a="1"/>
  <c r="F98" i="60" s="1"/>
  <c r="D98" i="60" a="1"/>
  <c r="D98" i="60" s="1"/>
  <c r="E98" i="60" s="1"/>
  <c r="B98" i="60" a="1"/>
  <c r="B98" i="60" s="1"/>
  <c r="A98" i="60" a="1"/>
  <c r="A98" i="60" s="1"/>
  <c r="K97" i="60" a="1"/>
  <c r="K97" i="60" s="1"/>
  <c r="J97" i="60" a="1"/>
  <c r="J97" i="60" s="1"/>
  <c r="F97" i="60" a="1"/>
  <c r="F97" i="60" s="1"/>
  <c r="D97" i="60" a="1"/>
  <c r="D97" i="60" s="1"/>
  <c r="E97" i="60" s="1"/>
  <c r="B97" i="60" a="1"/>
  <c r="B97" i="60" s="1"/>
  <c r="A97" i="60" a="1"/>
  <c r="A97" i="60" s="1"/>
  <c r="K96" i="60" a="1"/>
  <c r="K96" i="60" s="1"/>
  <c r="L96" i="60" s="1"/>
  <c r="J96" i="60" a="1"/>
  <c r="J96" i="60" s="1"/>
  <c r="F96" i="60" a="1"/>
  <c r="F96" i="60" s="1"/>
  <c r="D96" i="60" a="1"/>
  <c r="D96" i="60" s="1"/>
  <c r="E96" i="60" s="1"/>
  <c r="B96" i="60" a="1"/>
  <c r="B96" i="60" s="1"/>
  <c r="A96" i="60" a="1"/>
  <c r="A96" i="60" s="1"/>
  <c r="K95" i="60" a="1"/>
  <c r="K95" i="60" s="1"/>
  <c r="L95" i="60" s="1"/>
  <c r="J95" i="60" a="1"/>
  <c r="J95" i="60" s="1"/>
  <c r="F95" i="60" a="1"/>
  <c r="F95" i="60" s="1"/>
  <c r="D95" i="60" a="1"/>
  <c r="D95" i="60" s="1"/>
  <c r="E95" i="60" s="1"/>
  <c r="B95" i="60" a="1"/>
  <c r="B95" i="60" s="1"/>
  <c r="A95" i="60" a="1"/>
  <c r="A95" i="60" s="1"/>
  <c r="K94" i="60" a="1"/>
  <c r="K94" i="60" s="1"/>
  <c r="L94" i="60" s="1"/>
  <c r="J94" i="60" a="1"/>
  <c r="J94" i="60" s="1"/>
  <c r="F94" i="60" a="1"/>
  <c r="F94" i="60" s="1"/>
  <c r="D94" i="60" a="1"/>
  <c r="D94" i="60" s="1"/>
  <c r="E94" i="60" s="1"/>
  <c r="B94" i="60" a="1"/>
  <c r="B94" i="60" s="1"/>
  <c r="A94" i="60" a="1"/>
  <c r="A94" i="60" s="1"/>
  <c r="K93" i="60" a="1"/>
  <c r="K93" i="60" s="1"/>
  <c r="L93" i="60" s="1"/>
  <c r="J93" i="60" a="1"/>
  <c r="J93" i="60" s="1"/>
  <c r="F93" i="60" a="1"/>
  <c r="F93" i="60" s="1"/>
  <c r="D93" i="60" a="1"/>
  <c r="D93" i="60" s="1"/>
  <c r="E93" i="60" s="1"/>
  <c r="B93" i="60" a="1"/>
  <c r="B93" i="60" s="1"/>
  <c r="A93" i="60" a="1"/>
  <c r="A93" i="60" s="1"/>
  <c r="K92" i="60" a="1"/>
  <c r="K92" i="60" s="1"/>
  <c r="L92" i="60" s="1"/>
  <c r="J92" i="60" a="1"/>
  <c r="J92" i="60" s="1"/>
  <c r="F92" i="60" a="1"/>
  <c r="F92" i="60" s="1"/>
  <c r="D92" i="60" a="1"/>
  <c r="D92" i="60" s="1"/>
  <c r="E92" i="60" s="1"/>
  <c r="B92" i="60" a="1"/>
  <c r="B92" i="60" s="1"/>
  <c r="A92" i="60" a="1"/>
  <c r="A92" i="60" s="1"/>
  <c r="K91" i="60" a="1"/>
  <c r="K91" i="60" s="1"/>
  <c r="L91" i="60" s="1"/>
  <c r="J91" i="60" a="1"/>
  <c r="J91" i="60" s="1"/>
  <c r="F91" i="60" a="1"/>
  <c r="F91" i="60" s="1"/>
  <c r="D91" i="60" a="1"/>
  <c r="D91" i="60" s="1"/>
  <c r="E91" i="60" s="1"/>
  <c r="B91" i="60" a="1"/>
  <c r="B91" i="60" s="1"/>
  <c r="A91" i="60" a="1"/>
  <c r="A91" i="60" s="1"/>
  <c r="K90" i="60" a="1"/>
  <c r="K90" i="60" s="1"/>
  <c r="L90" i="60" s="1"/>
  <c r="J90" i="60" a="1"/>
  <c r="J90" i="60" s="1"/>
  <c r="F90" i="60" a="1"/>
  <c r="F90" i="60" s="1"/>
  <c r="D90" i="60" a="1"/>
  <c r="D90" i="60" s="1"/>
  <c r="E90" i="60" s="1"/>
  <c r="B90" i="60" a="1"/>
  <c r="B90" i="60" s="1"/>
  <c r="A90" i="60" a="1"/>
  <c r="A90" i="60" s="1"/>
  <c r="K89" i="60" a="1"/>
  <c r="K89" i="60" s="1"/>
  <c r="L89" i="60" s="1"/>
  <c r="J89" i="60" a="1"/>
  <c r="J89" i="60" s="1"/>
  <c r="F89" i="60" a="1"/>
  <c r="F89" i="60" s="1"/>
  <c r="D89" i="60" a="1"/>
  <c r="D89" i="60" s="1"/>
  <c r="E89" i="60" s="1"/>
  <c r="B89" i="60" a="1"/>
  <c r="B89" i="60" s="1"/>
  <c r="A89" i="60" a="1"/>
  <c r="A89" i="60" s="1"/>
  <c r="K88" i="60" a="1"/>
  <c r="K88" i="60" s="1"/>
  <c r="L88" i="60" s="1"/>
  <c r="J88" i="60" a="1"/>
  <c r="J88" i="60" s="1"/>
  <c r="F88" i="60" a="1"/>
  <c r="F88" i="60" s="1"/>
  <c r="D88" i="60" a="1"/>
  <c r="D88" i="60" s="1"/>
  <c r="E88" i="60" s="1"/>
  <c r="B88" i="60" a="1"/>
  <c r="B88" i="60" s="1"/>
  <c r="A88" i="60" a="1"/>
  <c r="A88" i="60" s="1"/>
  <c r="K87" i="60" a="1"/>
  <c r="K87" i="60" s="1"/>
  <c r="L87" i="60" s="1"/>
  <c r="J87" i="60" a="1"/>
  <c r="J87" i="60" s="1"/>
  <c r="F87" i="60" a="1"/>
  <c r="F87" i="60" s="1"/>
  <c r="D87" i="60" a="1"/>
  <c r="D87" i="60" s="1"/>
  <c r="E87" i="60" s="1"/>
  <c r="B87" i="60" a="1"/>
  <c r="B87" i="60" s="1"/>
  <c r="A87" i="60" a="1"/>
  <c r="A87" i="60" s="1"/>
  <c r="K86" i="60" a="1"/>
  <c r="K86" i="60" s="1"/>
  <c r="L86" i="60" s="1"/>
  <c r="J86" i="60" a="1"/>
  <c r="J86" i="60" s="1"/>
  <c r="F86" i="60" a="1"/>
  <c r="F86" i="60" s="1"/>
  <c r="D86" i="60" a="1"/>
  <c r="D86" i="60" s="1"/>
  <c r="E86" i="60" s="1"/>
  <c r="B86" i="60" a="1"/>
  <c r="B86" i="60" s="1"/>
  <c r="A86" i="60" a="1"/>
  <c r="A86" i="60" s="1"/>
  <c r="K85" i="60" a="1"/>
  <c r="K85" i="60" s="1"/>
  <c r="L85" i="60" s="1"/>
  <c r="J85" i="60" a="1"/>
  <c r="J85" i="60" s="1"/>
  <c r="F85" i="60" a="1"/>
  <c r="F85" i="60" s="1"/>
  <c r="D85" i="60" a="1"/>
  <c r="D85" i="60" s="1"/>
  <c r="E85" i="60" s="1"/>
  <c r="B85" i="60" a="1"/>
  <c r="B85" i="60" s="1"/>
  <c r="A85" i="60" a="1"/>
  <c r="A85" i="60" s="1"/>
  <c r="K84" i="60" a="1"/>
  <c r="K84" i="60" s="1"/>
  <c r="L84" i="60" s="1"/>
  <c r="J84" i="60" a="1"/>
  <c r="J84" i="60" s="1"/>
  <c r="F84" i="60" a="1"/>
  <c r="F84" i="60" s="1"/>
  <c r="D84" i="60" a="1"/>
  <c r="D84" i="60" s="1"/>
  <c r="E84" i="60" s="1"/>
  <c r="B84" i="60" a="1"/>
  <c r="B84" i="60" s="1"/>
  <c r="A84" i="60" a="1"/>
  <c r="A84" i="60" s="1"/>
  <c r="K83" i="60" a="1"/>
  <c r="K83" i="60" s="1"/>
  <c r="L83" i="60" s="1"/>
  <c r="J83" i="60" a="1"/>
  <c r="J83" i="60" s="1"/>
  <c r="F83" i="60" a="1"/>
  <c r="F83" i="60" s="1"/>
  <c r="D83" i="60" a="1"/>
  <c r="D83" i="60" s="1"/>
  <c r="E83" i="60" s="1"/>
  <c r="B83" i="60" a="1"/>
  <c r="B83" i="60" s="1"/>
  <c r="A83" i="60" a="1"/>
  <c r="A83" i="60" s="1"/>
  <c r="K82" i="60" a="1"/>
  <c r="K82" i="60" s="1"/>
  <c r="L82" i="60" s="1"/>
  <c r="J82" i="60" a="1"/>
  <c r="J82" i="60" s="1"/>
  <c r="F82" i="60" a="1"/>
  <c r="F82" i="60" s="1"/>
  <c r="D82" i="60" a="1"/>
  <c r="D82" i="60" s="1"/>
  <c r="E82" i="60" s="1"/>
  <c r="B82" i="60" a="1"/>
  <c r="B82" i="60" s="1"/>
  <c r="A82" i="60" a="1"/>
  <c r="A82" i="60" s="1"/>
  <c r="K81" i="60" a="1"/>
  <c r="K81" i="60" s="1"/>
  <c r="J81" i="60" a="1"/>
  <c r="J81" i="60" s="1"/>
  <c r="F81" i="60" a="1"/>
  <c r="F81" i="60" s="1"/>
  <c r="D81" i="60" a="1"/>
  <c r="D81" i="60" s="1"/>
  <c r="E81" i="60" s="1"/>
  <c r="B81" i="60" a="1"/>
  <c r="B81" i="60" s="1"/>
  <c r="A81" i="60" a="1"/>
  <c r="A81" i="60" s="1"/>
  <c r="K80" i="60" a="1"/>
  <c r="K80" i="60" s="1"/>
  <c r="L80" i="60" s="1"/>
  <c r="J80" i="60" a="1"/>
  <c r="J80" i="60" s="1"/>
  <c r="F80" i="60" a="1"/>
  <c r="F80" i="60" s="1"/>
  <c r="D80" i="60" a="1"/>
  <c r="D80" i="60" s="1"/>
  <c r="E80" i="60" s="1"/>
  <c r="B80" i="60" a="1"/>
  <c r="B80" i="60" s="1"/>
  <c r="A80" i="60" a="1"/>
  <c r="A80" i="60" s="1"/>
  <c r="K79" i="60" a="1"/>
  <c r="K79" i="60" s="1"/>
  <c r="L79" i="60" s="1"/>
  <c r="J79" i="60" a="1"/>
  <c r="J79" i="60" s="1"/>
  <c r="F79" i="60" a="1"/>
  <c r="F79" i="60" s="1"/>
  <c r="D79" i="60" a="1"/>
  <c r="D79" i="60" s="1"/>
  <c r="E79" i="60" s="1"/>
  <c r="B79" i="60" a="1"/>
  <c r="B79" i="60" s="1"/>
  <c r="A79" i="60" a="1"/>
  <c r="A79" i="60" s="1"/>
  <c r="K78" i="60" a="1"/>
  <c r="K78" i="60" s="1"/>
  <c r="L78" i="60" s="1"/>
  <c r="J78" i="60" a="1"/>
  <c r="J78" i="60" s="1"/>
  <c r="F78" i="60" a="1"/>
  <c r="F78" i="60" s="1"/>
  <c r="D78" i="60" a="1"/>
  <c r="D78" i="60" s="1"/>
  <c r="E78" i="60" s="1"/>
  <c r="B78" i="60" a="1"/>
  <c r="B78" i="60" s="1"/>
  <c r="A78" i="60" a="1"/>
  <c r="A78" i="60" s="1"/>
  <c r="K77" i="60" a="1"/>
  <c r="K77" i="60" s="1"/>
  <c r="L77" i="60" s="1"/>
  <c r="J77" i="60" a="1"/>
  <c r="J77" i="60" s="1"/>
  <c r="F77" i="60" a="1"/>
  <c r="F77" i="60" s="1"/>
  <c r="D77" i="60" a="1"/>
  <c r="D77" i="60" s="1"/>
  <c r="E77" i="60" s="1"/>
  <c r="B77" i="60" a="1"/>
  <c r="B77" i="60" s="1"/>
  <c r="A77" i="60" a="1"/>
  <c r="A77" i="60" s="1"/>
  <c r="K76" i="60" a="1"/>
  <c r="K76" i="60" s="1"/>
  <c r="L76" i="60" s="1"/>
  <c r="J76" i="60" a="1"/>
  <c r="J76" i="60" s="1"/>
  <c r="F76" i="60" a="1"/>
  <c r="F76" i="60" s="1"/>
  <c r="D76" i="60" a="1"/>
  <c r="D76" i="60" s="1"/>
  <c r="E76" i="60" s="1"/>
  <c r="B76" i="60" a="1"/>
  <c r="B76" i="60" s="1"/>
  <c r="A76" i="60" a="1"/>
  <c r="A76" i="60" s="1"/>
  <c r="K75" i="60" a="1"/>
  <c r="K75" i="60" s="1"/>
  <c r="L75" i="60" s="1"/>
  <c r="J75" i="60" a="1"/>
  <c r="J75" i="60" s="1"/>
  <c r="F75" i="60" a="1"/>
  <c r="F75" i="60" s="1"/>
  <c r="D75" i="60" a="1"/>
  <c r="D75" i="60" s="1"/>
  <c r="E75" i="60" s="1"/>
  <c r="B75" i="60" a="1"/>
  <c r="B75" i="60" s="1"/>
  <c r="A75" i="60" a="1"/>
  <c r="A75" i="60" s="1"/>
  <c r="K74" i="60" a="1"/>
  <c r="K74" i="60" s="1"/>
  <c r="L74" i="60" s="1"/>
  <c r="J74" i="60" a="1"/>
  <c r="J74" i="60" s="1"/>
  <c r="F74" i="60" a="1"/>
  <c r="F74" i="60" s="1"/>
  <c r="D74" i="60" a="1"/>
  <c r="D74" i="60" s="1"/>
  <c r="E74" i="60" s="1"/>
  <c r="B74" i="60" a="1"/>
  <c r="B74" i="60" s="1"/>
  <c r="A74" i="60" a="1"/>
  <c r="A74" i="60" s="1"/>
  <c r="K73" i="60" a="1"/>
  <c r="K73" i="60" s="1"/>
  <c r="L73" i="60" s="1"/>
  <c r="J73" i="60" a="1"/>
  <c r="J73" i="60" s="1"/>
  <c r="F73" i="60" a="1"/>
  <c r="F73" i="60" s="1"/>
  <c r="D73" i="60" a="1"/>
  <c r="D73" i="60" s="1"/>
  <c r="E73" i="60" s="1"/>
  <c r="B73" i="60" a="1"/>
  <c r="B73" i="60" s="1"/>
  <c r="A73" i="60" a="1"/>
  <c r="A73" i="60" s="1"/>
  <c r="K72" i="60" a="1"/>
  <c r="K72" i="60" s="1"/>
  <c r="L72" i="60" s="1"/>
  <c r="J72" i="60" a="1"/>
  <c r="J72" i="60" s="1"/>
  <c r="F72" i="60" a="1"/>
  <c r="F72" i="60" s="1"/>
  <c r="D72" i="60" a="1"/>
  <c r="D72" i="60" s="1"/>
  <c r="E72" i="60" s="1"/>
  <c r="B72" i="60" a="1"/>
  <c r="B72" i="60" s="1"/>
  <c r="A72" i="60" a="1"/>
  <c r="A72" i="60" s="1"/>
  <c r="K71" i="60" a="1"/>
  <c r="K71" i="60" s="1"/>
  <c r="L71" i="60" s="1"/>
  <c r="J71" i="60" a="1"/>
  <c r="J71" i="60" s="1"/>
  <c r="F71" i="60" a="1"/>
  <c r="F71" i="60" s="1"/>
  <c r="D71" i="60" a="1"/>
  <c r="D71" i="60" s="1"/>
  <c r="E71" i="60" s="1"/>
  <c r="B71" i="60" a="1"/>
  <c r="B71" i="60" s="1"/>
  <c r="A71" i="60" a="1"/>
  <c r="A71" i="60" s="1"/>
  <c r="K70" i="60" a="1"/>
  <c r="K70" i="60" s="1"/>
  <c r="L70" i="60" s="1"/>
  <c r="J70" i="60" a="1"/>
  <c r="J70" i="60" s="1"/>
  <c r="F70" i="60" a="1"/>
  <c r="F70" i="60" s="1"/>
  <c r="D70" i="60" a="1"/>
  <c r="D70" i="60" s="1"/>
  <c r="E70" i="60" s="1"/>
  <c r="B70" i="60" a="1"/>
  <c r="B70" i="60" s="1"/>
  <c r="A70" i="60" a="1"/>
  <c r="A70" i="60" s="1"/>
  <c r="K69" i="60" a="1"/>
  <c r="K69" i="60" s="1"/>
  <c r="L69" i="60" s="1"/>
  <c r="J69" i="60" a="1"/>
  <c r="J69" i="60" s="1"/>
  <c r="F69" i="60" a="1"/>
  <c r="F69" i="60" s="1"/>
  <c r="D69" i="60" a="1"/>
  <c r="D69" i="60" s="1"/>
  <c r="E69" i="60" s="1"/>
  <c r="B69" i="60" a="1"/>
  <c r="B69" i="60" s="1"/>
  <c r="A69" i="60" a="1"/>
  <c r="A69" i="60" s="1"/>
  <c r="K68" i="60" a="1"/>
  <c r="K68" i="60" s="1"/>
  <c r="L68" i="60" s="1"/>
  <c r="J68" i="60" a="1"/>
  <c r="J68" i="60" s="1"/>
  <c r="F68" i="60" a="1"/>
  <c r="F68" i="60" s="1"/>
  <c r="D68" i="60" a="1"/>
  <c r="D68" i="60" s="1"/>
  <c r="E68" i="60" s="1"/>
  <c r="B68" i="60" a="1"/>
  <c r="B68" i="60" s="1"/>
  <c r="A68" i="60" a="1"/>
  <c r="A68" i="60" s="1"/>
  <c r="K67" i="60" a="1"/>
  <c r="K67" i="60" s="1"/>
  <c r="L67" i="60" s="1"/>
  <c r="J67" i="60" a="1"/>
  <c r="J67" i="60" s="1"/>
  <c r="F67" i="60" a="1"/>
  <c r="F67" i="60" s="1"/>
  <c r="D67" i="60" a="1"/>
  <c r="D67" i="60" s="1"/>
  <c r="E67" i="60" s="1"/>
  <c r="B67" i="60" a="1"/>
  <c r="B67" i="60" s="1"/>
  <c r="A67" i="60" a="1"/>
  <c r="A67" i="60" s="1"/>
  <c r="K66" i="60" a="1"/>
  <c r="K66" i="60" s="1"/>
  <c r="L66" i="60" s="1"/>
  <c r="J66" i="60" a="1"/>
  <c r="J66" i="60" s="1"/>
  <c r="F66" i="60" a="1"/>
  <c r="F66" i="60" s="1"/>
  <c r="D66" i="60" a="1"/>
  <c r="D66" i="60" s="1"/>
  <c r="E66" i="60" s="1"/>
  <c r="B66" i="60" a="1"/>
  <c r="B66" i="60" s="1"/>
  <c r="A66" i="60" a="1"/>
  <c r="A66" i="60" s="1"/>
  <c r="K65" i="60" a="1"/>
  <c r="K65" i="60" s="1"/>
  <c r="J65" i="60" a="1"/>
  <c r="J65" i="60" s="1"/>
  <c r="F65" i="60" a="1"/>
  <c r="F65" i="60" s="1"/>
  <c r="D65" i="60" a="1"/>
  <c r="D65" i="60" s="1"/>
  <c r="E65" i="60" s="1"/>
  <c r="B65" i="60" a="1"/>
  <c r="B65" i="60" s="1"/>
  <c r="A65" i="60" a="1"/>
  <c r="A65" i="60" s="1"/>
  <c r="K64" i="60" a="1"/>
  <c r="K64" i="60" s="1"/>
  <c r="L64" i="60" s="1"/>
  <c r="J64" i="60" a="1"/>
  <c r="J64" i="60" s="1"/>
  <c r="F64" i="60" a="1"/>
  <c r="F64" i="60" s="1"/>
  <c r="D64" i="60" a="1"/>
  <c r="D64" i="60" s="1"/>
  <c r="E64" i="60" s="1"/>
  <c r="B64" i="60" a="1"/>
  <c r="B64" i="60" s="1"/>
  <c r="A64" i="60" a="1"/>
  <c r="A64" i="60" s="1"/>
  <c r="K63" i="60" a="1"/>
  <c r="K63" i="60" s="1"/>
  <c r="L63" i="60" s="1"/>
  <c r="J63" i="60" a="1"/>
  <c r="J63" i="60" s="1"/>
  <c r="F63" i="60" a="1"/>
  <c r="F63" i="60" s="1"/>
  <c r="D63" i="60" a="1"/>
  <c r="D63" i="60" s="1"/>
  <c r="E63" i="60" s="1"/>
  <c r="B63" i="60" a="1"/>
  <c r="B63" i="60" s="1"/>
  <c r="A63" i="60" a="1"/>
  <c r="A63" i="60" s="1"/>
  <c r="K62" i="60" a="1"/>
  <c r="K62" i="60" s="1"/>
  <c r="L62" i="60" s="1"/>
  <c r="J62" i="60" a="1"/>
  <c r="J62" i="60" s="1"/>
  <c r="F62" i="60" a="1"/>
  <c r="F62" i="60" s="1"/>
  <c r="D62" i="60" a="1"/>
  <c r="D62" i="60" s="1"/>
  <c r="E62" i="60" s="1"/>
  <c r="B62" i="60" a="1"/>
  <c r="B62" i="60" s="1"/>
  <c r="A62" i="60" a="1"/>
  <c r="A62" i="60" s="1"/>
  <c r="K61" i="60" a="1"/>
  <c r="K61" i="60" s="1"/>
  <c r="L61" i="60" s="1"/>
  <c r="J61" i="60" a="1"/>
  <c r="J61" i="60" s="1"/>
  <c r="F61" i="60" a="1"/>
  <c r="F61" i="60" s="1"/>
  <c r="D61" i="60" a="1"/>
  <c r="D61" i="60" s="1"/>
  <c r="E61" i="60" s="1"/>
  <c r="B61" i="60" a="1"/>
  <c r="B61" i="60" s="1"/>
  <c r="A61" i="60" a="1"/>
  <c r="A61" i="60" s="1"/>
  <c r="K60" i="60" a="1"/>
  <c r="K60" i="60" s="1"/>
  <c r="L60" i="60" s="1"/>
  <c r="J60" i="60" a="1"/>
  <c r="J60" i="60" s="1"/>
  <c r="F60" i="60" a="1"/>
  <c r="F60" i="60" s="1"/>
  <c r="D60" i="60" a="1"/>
  <c r="D60" i="60" s="1"/>
  <c r="E60" i="60" s="1"/>
  <c r="B60" i="60" a="1"/>
  <c r="B60" i="60" s="1"/>
  <c r="A60" i="60" a="1"/>
  <c r="A60" i="60" s="1"/>
  <c r="K59" i="60" a="1"/>
  <c r="K59" i="60" s="1"/>
  <c r="L59" i="60" s="1"/>
  <c r="J59" i="60" a="1"/>
  <c r="J59" i="60" s="1"/>
  <c r="F59" i="60" a="1"/>
  <c r="F59" i="60" s="1"/>
  <c r="D59" i="60" a="1"/>
  <c r="D59" i="60" s="1"/>
  <c r="E59" i="60" s="1"/>
  <c r="B59" i="60" a="1"/>
  <c r="B59" i="60" s="1"/>
  <c r="A59" i="60" a="1"/>
  <c r="A59" i="60" s="1"/>
  <c r="K58" i="60" a="1"/>
  <c r="K58" i="60" s="1"/>
  <c r="L58" i="60" s="1"/>
  <c r="J58" i="60" a="1"/>
  <c r="J58" i="60" s="1"/>
  <c r="F58" i="60" a="1"/>
  <c r="F58" i="60" s="1"/>
  <c r="D58" i="60" a="1"/>
  <c r="D58" i="60" s="1"/>
  <c r="E58" i="60" s="1"/>
  <c r="B58" i="60" a="1"/>
  <c r="B58" i="60" s="1"/>
  <c r="A58" i="60" a="1"/>
  <c r="A58" i="60" s="1"/>
  <c r="K57" i="60" a="1"/>
  <c r="K57" i="60" s="1"/>
  <c r="L57" i="60" s="1"/>
  <c r="J57" i="60" a="1"/>
  <c r="J57" i="60" s="1"/>
  <c r="F57" i="60" a="1"/>
  <c r="F57" i="60" s="1"/>
  <c r="D57" i="60" a="1"/>
  <c r="D57" i="60" s="1"/>
  <c r="E57" i="60" s="1"/>
  <c r="B57" i="60" a="1"/>
  <c r="B57" i="60" s="1"/>
  <c r="A57" i="60" a="1"/>
  <c r="A57" i="60" s="1"/>
  <c r="K56" i="60" a="1"/>
  <c r="K56" i="60" s="1"/>
  <c r="L56" i="60" s="1"/>
  <c r="J56" i="60" a="1"/>
  <c r="J56" i="60" s="1"/>
  <c r="F56" i="60" a="1"/>
  <c r="F56" i="60" s="1"/>
  <c r="D56" i="60" a="1"/>
  <c r="D56" i="60" s="1"/>
  <c r="E56" i="60" s="1"/>
  <c r="B56" i="60" a="1"/>
  <c r="B56" i="60" s="1"/>
  <c r="A56" i="60" a="1"/>
  <c r="A56" i="60" s="1"/>
  <c r="K55" i="60" a="1"/>
  <c r="K55" i="60" s="1"/>
  <c r="L55" i="60" s="1"/>
  <c r="J55" i="60" a="1"/>
  <c r="J55" i="60" s="1"/>
  <c r="F55" i="60" a="1"/>
  <c r="F55" i="60" s="1"/>
  <c r="D55" i="60" a="1"/>
  <c r="D55" i="60" s="1"/>
  <c r="E55" i="60" s="1"/>
  <c r="B55" i="60" a="1"/>
  <c r="B55" i="60" s="1"/>
  <c r="A55" i="60" a="1"/>
  <c r="A55" i="60" s="1"/>
  <c r="K54" i="60" a="1"/>
  <c r="K54" i="60" s="1"/>
  <c r="L54" i="60" s="1"/>
  <c r="J54" i="60" a="1"/>
  <c r="J54" i="60" s="1"/>
  <c r="F54" i="60" a="1"/>
  <c r="F54" i="60" s="1"/>
  <c r="D54" i="60" a="1"/>
  <c r="D54" i="60" s="1"/>
  <c r="E54" i="60" s="1"/>
  <c r="B54" i="60" a="1"/>
  <c r="B54" i="60" s="1"/>
  <c r="A54" i="60" a="1"/>
  <c r="A54" i="60" s="1"/>
  <c r="K53" i="60" a="1"/>
  <c r="K53" i="60" s="1"/>
  <c r="L53" i="60" s="1"/>
  <c r="J53" i="60" a="1"/>
  <c r="J53" i="60" s="1"/>
  <c r="F53" i="60" a="1"/>
  <c r="F53" i="60" s="1"/>
  <c r="D53" i="60" a="1"/>
  <c r="D53" i="60" s="1"/>
  <c r="E53" i="60" s="1"/>
  <c r="B53" i="60" a="1"/>
  <c r="B53" i="60" s="1"/>
  <c r="A53" i="60" a="1"/>
  <c r="A53" i="60" s="1"/>
  <c r="K52" i="60" a="1"/>
  <c r="K52" i="60" s="1"/>
  <c r="L52" i="60" s="1"/>
  <c r="J52" i="60" a="1"/>
  <c r="J52" i="60" s="1"/>
  <c r="F52" i="60" a="1"/>
  <c r="F52" i="60" s="1"/>
  <c r="D52" i="60" a="1"/>
  <c r="D52" i="60" s="1"/>
  <c r="E52" i="60" s="1"/>
  <c r="B52" i="60" a="1"/>
  <c r="B52" i="60" s="1"/>
  <c r="A52" i="60" a="1"/>
  <c r="A52" i="60" s="1"/>
  <c r="K51" i="60" a="1"/>
  <c r="K51" i="60" s="1"/>
  <c r="L51" i="60" s="1"/>
  <c r="J51" i="60" a="1"/>
  <c r="J51" i="60" s="1"/>
  <c r="F51" i="60" a="1"/>
  <c r="F51" i="60" s="1"/>
  <c r="D51" i="60" a="1"/>
  <c r="D51" i="60" s="1"/>
  <c r="E51" i="60" s="1"/>
  <c r="B51" i="60" a="1"/>
  <c r="B51" i="60" s="1"/>
  <c r="A51" i="60" a="1"/>
  <c r="A51" i="60" s="1"/>
  <c r="K50" i="60" a="1"/>
  <c r="K50" i="60" s="1"/>
  <c r="L50" i="60" s="1"/>
  <c r="J50" i="60" a="1"/>
  <c r="J50" i="60" s="1"/>
  <c r="F50" i="60" a="1"/>
  <c r="F50" i="60" s="1"/>
  <c r="D50" i="60" a="1"/>
  <c r="D50" i="60" s="1"/>
  <c r="E50" i="60" s="1"/>
  <c r="B50" i="60" a="1"/>
  <c r="B50" i="60" s="1"/>
  <c r="A50" i="60" a="1"/>
  <c r="A50" i="60" s="1"/>
  <c r="K49" i="60" a="1"/>
  <c r="K49" i="60" s="1"/>
  <c r="L49" i="60" s="1"/>
  <c r="J49" i="60" a="1"/>
  <c r="J49" i="60" s="1"/>
  <c r="F49" i="60" a="1"/>
  <c r="F49" i="60" s="1"/>
  <c r="D49" i="60" a="1"/>
  <c r="D49" i="60" s="1"/>
  <c r="E49" i="60" s="1"/>
  <c r="B49" i="60" a="1"/>
  <c r="B49" i="60" s="1"/>
  <c r="A49" i="60" a="1"/>
  <c r="A49" i="60" s="1"/>
  <c r="K48" i="60" a="1"/>
  <c r="K48" i="60" s="1"/>
  <c r="L48" i="60" s="1"/>
  <c r="J48" i="60" a="1"/>
  <c r="J48" i="60" s="1"/>
  <c r="F48" i="60" a="1"/>
  <c r="F48" i="60" s="1"/>
  <c r="D48" i="60" a="1"/>
  <c r="D48" i="60" s="1"/>
  <c r="E48" i="60" s="1"/>
  <c r="B48" i="60" a="1"/>
  <c r="B48" i="60" s="1"/>
  <c r="A48" i="60" a="1"/>
  <c r="A48" i="60" s="1"/>
  <c r="K47" i="60" a="1"/>
  <c r="K47" i="60" s="1"/>
  <c r="L47" i="60" s="1"/>
  <c r="J47" i="60" a="1"/>
  <c r="J47" i="60" s="1"/>
  <c r="F47" i="60" a="1"/>
  <c r="F47" i="60" s="1"/>
  <c r="D47" i="60" a="1"/>
  <c r="D47" i="60" s="1"/>
  <c r="E47" i="60" s="1"/>
  <c r="B47" i="60" a="1"/>
  <c r="B47" i="60" s="1"/>
  <c r="A47" i="60" a="1"/>
  <c r="A47" i="60" s="1"/>
  <c r="K46" i="60" a="1"/>
  <c r="K46" i="60" s="1"/>
  <c r="L46" i="60" s="1"/>
  <c r="J46" i="60" a="1"/>
  <c r="J46" i="60" s="1"/>
  <c r="F46" i="60" a="1"/>
  <c r="F46" i="60" s="1"/>
  <c r="D46" i="60" a="1"/>
  <c r="D46" i="60" s="1"/>
  <c r="E46" i="60" s="1"/>
  <c r="B46" i="60" a="1"/>
  <c r="B46" i="60" s="1"/>
  <c r="A46" i="60" a="1"/>
  <c r="A46" i="60" s="1"/>
  <c r="K45" i="60" a="1"/>
  <c r="K45" i="60" s="1"/>
  <c r="L45" i="60" s="1"/>
  <c r="J45" i="60" a="1"/>
  <c r="J45" i="60" s="1"/>
  <c r="F45" i="60" a="1"/>
  <c r="F45" i="60" s="1"/>
  <c r="D45" i="60" a="1"/>
  <c r="D45" i="60" s="1"/>
  <c r="E45" i="60" s="1"/>
  <c r="B45" i="60" a="1"/>
  <c r="B45" i="60" s="1"/>
  <c r="A45" i="60" a="1"/>
  <c r="A45" i="60" s="1"/>
  <c r="K44" i="60" a="1"/>
  <c r="K44" i="60" s="1"/>
  <c r="L44" i="60" s="1"/>
  <c r="J44" i="60" a="1"/>
  <c r="J44" i="60" s="1"/>
  <c r="F44" i="60" a="1"/>
  <c r="F44" i="60" s="1"/>
  <c r="D44" i="60" a="1"/>
  <c r="D44" i="60" s="1"/>
  <c r="E44" i="60" s="1"/>
  <c r="B44" i="60" a="1"/>
  <c r="B44" i="60" s="1"/>
  <c r="A44" i="60" a="1"/>
  <c r="A44" i="60" s="1"/>
  <c r="K43" i="60" a="1"/>
  <c r="K43" i="60" s="1"/>
  <c r="L43" i="60" s="1"/>
  <c r="J43" i="60" a="1"/>
  <c r="J43" i="60" s="1"/>
  <c r="F43" i="60" a="1"/>
  <c r="F43" i="60" s="1"/>
  <c r="D43" i="60" a="1"/>
  <c r="D43" i="60" s="1"/>
  <c r="E43" i="60" s="1"/>
  <c r="B43" i="60" a="1"/>
  <c r="B43" i="60" s="1"/>
  <c r="A43" i="60" a="1"/>
  <c r="A43" i="60" s="1"/>
  <c r="K42" i="60" a="1"/>
  <c r="K42" i="60" s="1"/>
  <c r="L42" i="60" s="1"/>
  <c r="J42" i="60" a="1"/>
  <c r="J42" i="60" s="1"/>
  <c r="F42" i="60" a="1"/>
  <c r="F42" i="60" s="1"/>
  <c r="D42" i="60" a="1"/>
  <c r="D42" i="60" s="1"/>
  <c r="E42" i="60" s="1"/>
  <c r="B42" i="60" a="1"/>
  <c r="B42" i="60" s="1"/>
  <c r="A42" i="60" a="1"/>
  <c r="A42" i="60" s="1"/>
  <c r="K41" i="60" a="1"/>
  <c r="K41" i="60" s="1"/>
  <c r="L41" i="60" s="1"/>
  <c r="J41" i="60" a="1"/>
  <c r="J41" i="60" s="1"/>
  <c r="F41" i="60" a="1"/>
  <c r="F41" i="60" s="1"/>
  <c r="D41" i="60" a="1"/>
  <c r="D41" i="60" s="1"/>
  <c r="E41" i="60" s="1"/>
  <c r="B41" i="60" a="1"/>
  <c r="B41" i="60" s="1"/>
  <c r="A41" i="60" a="1"/>
  <c r="A41" i="60" s="1"/>
  <c r="K40" i="60" a="1"/>
  <c r="K40" i="60" s="1"/>
  <c r="J40" i="60" a="1"/>
  <c r="J40" i="60" s="1"/>
  <c r="F40" i="60" a="1"/>
  <c r="F40" i="60" s="1"/>
  <c r="D40" i="60" a="1"/>
  <c r="D40" i="60" s="1"/>
  <c r="E40" i="60" s="1"/>
  <c r="B40" i="60" a="1"/>
  <c r="B40" i="60" s="1"/>
  <c r="A40" i="60" a="1"/>
  <c r="A40" i="60" s="1"/>
  <c r="K39" i="60" a="1"/>
  <c r="K39" i="60" s="1"/>
  <c r="L39" i="60" s="1"/>
  <c r="J39" i="60" a="1"/>
  <c r="J39" i="60" s="1"/>
  <c r="F39" i="60" a="1"/>
  <c r="F39" i="60" s="1"/>
  <c r="D39" i="60" a="1"/>
  <c r="D39" i="60" s="1"/>
  <c r="E39" i="60" s="1"/>
  <c r="B39" i="60" a="1"/>
  <c r="B39" i="60" s="1"/>
  <c r="A39" i="60" a="1"/>
  <c r="A39" i="60" s="1"/>
  <c r="K38" i="60" a="1"/>
  <c r="K38" i="60" s="1"/>
  <c r="J38" i="60" a="1"/>
  <c r="J38" i="60" s="1"/>
  <c r="F38" i="60" a="1"/>
  <c r="F38" i="60" s="1"/>
  <c r="D38" i="60" a="1"/>
  <c r="D38" i="60" s="1"/>
  <c r="E38" i="60" s="1"/>
  <c r="B38" i="60" a="1"/>
  <c r="B38" i="60" s="1"/>
  <c r="A38" i="60" a="1"/>
  <c r="A38" i="60" s="1"/>
  <c r="K37" i="60" a="1"/>
  <c r="K37" i="60" s="1"/>
  <c r="L37" i="60" s="1"/>
  <c r="J37" i="60" a="1"/>
  <c r="J37" i="60" s="1"/>
  <c r="F37" i="60" a="1"/>
  <c r="F37" i="60" s="1"/>
  <c r="D37" i="60" a="1"/>
  <c r="D37" i="60" s="1"/>
  <c r="E37" i="60" s="1"/>
  <c r="B37" i="60" a="1"/>
  <c r="B37" i="60" s="1"/>
  <c r="A37" i="60" a="1"/>
  <c r="A37" i="60" s="1"/>
  <c r="K36" i="60" a="1"/>
  <c r="K36" i="60" s="1"/>
  <c r="L36" i="60" s="1"/>
  <c r="J36" i="60" a="1"/>
  <c r="J36" i="60" s="1"/>
  <c r="F36" i="60" a="1"/>
  <c r="F36" i="60" s="1"/>
  <c r="D36" i="60" a="1"/>
  <c r="D36" i="60" s="1"/>
  <c r="E36" i="60" s="1"/>
  <c r="B36" i="60" a="1"/>
  <c r="B36" i="60" s="1"/>
  <c r="A36" i="60" a="1"/>
  <c r="A36" i="60" s="1"/>
  <c r="K35" i="60" a="1"/>
  <c r="K35" i="60" s="1"/>
  <c r="L35" i="60" s="1"/>
  <c r="J35" i="60" a="1"/>
  <c r="J35" i="60" s="1"/>
  <c r="F35" i="60" a="1"/>
  <c r="F35" i="60" s="1"/>
  <c r="D35" i="60" a="1"/>
  <c r="D35" i="60" s="1"/>
  <c r="E35" i="60" s="1"/>
  <c r="B35" i="60" a="1"/>
  <c r="B35" i="60" s="1"/>
  <c r="A35" i="60" a="1"/>
  <c r="A35" i="60" s="1"/>
  <c r="K34" i="60" a="1"/>
  <c r="K34" i="60" s="1"/>
  <c r="L34" i="60" s="1"/>
  <c r="J34" i="60" a="1"/>
  <c r="J34" i="60" s="1"/>
  <c r="F34" i="60" a="1"/>
  <c r="F34" i="60" s="1"/>
  <c r="D34" i="60" a="1"/>
  <c r="D34" i="60" s="1"/>
  <c r="E34" i="60" s="1"/>
  <c r="B34" i="60" a="1"/>
  <c r="B34" i="60" s="1"/>
  <c r="A34" i="60" a="1"/>
  <c r="A34" i="60" s="1"/>
  <c r="K33" i="60" a="1"/>
  <c r="K33" i="60" s="1"/>
  <c r="L33" i="60" s="1"/>
  <c r="J33" i="60" a="1"/>
  <c r="J33" i="60" s="1"/>
  <c r="F33" i="60" a="1"/>
  <c r="F33" i="60" s="1"/>
  <c r="D33" i="60" a="1"/>
  <c r="D33" i="60" s="1"/>
  <c r="E33" i="60" s="1"/>
  <c r="B33" i="60" a="1"/>
  <c r="B33" i="60" s="1"/>
  <c r="A33" i="60" a="1"/>
  <c r="A33" i="60" s="1"/>
  <c r="K32" i="60" a="1"/>
  <c r="K32" i="60" s="1"/>
  <c r="L32" i="60" s="1"/>
  <c r="J32" i="60" a="1"/>
  <c r="J32" i="60" s="1"/>
  <c r="F32" i="60" a="1"/>
  <c r="F32" i="60" s="1"/>
  <c r="D32" i="60" a="1"/>
  <c r="D32" i="60" s="1"/>
  <c r="E32" i="60" s="1"/>
  <c r="B32" i="60" a="1"/>
  <c r="B32" i="60" s="1"/>
  <c r="A32" i="60" a="1"/>
  <c r="A32" i="60" s="1"/>
  <c r="K31" i="60" a="1"/>
  <c r="K31" i="60" s="1"/>
  <c r="L31" i="60" s="1"/>
  <c r="J31" i="60" a="1"/>
  <c r="J31" i="60" s="1"/>
  <c r="F31" i="60" a="1"/>
  <c r="F31" i="60" s="1"/>
  <c r="D31" i="60" a="1"/>
  <c r="D31" i="60" s="1"/>
  <c r="E31" i="60" s="1"/>
  <c r="B31" i="60" a="1"/>
  <c r="B31" i="60" s="1"/>
  <c r="A31" i="60" a="1"/>
  <c r="A31" i="60" s="1"/>
  <c r="K30" i="60" a="1"/>
  <c r="K30" i="60" s="1"/>
  <c r="L30" i="60" s="1"/>
  <c r="J30" i="60" a="1"/>
  <c r="J30" i="60" s="1"/>
  <c r="F30" i="60" a="1"/>
  <c r="F30" i="60" s="1"/>
  <c r="D30" i="60" a="1"/>
  <c r="D30" i="60" s="1"/>
  <c r="E30" i="60" s="1"/>
  <c r="B30" i="60" a="1"/>
  <c r="B30" i="60" s="1"/>
  <c r="A30" i="60" a="1"/>
  <c r="A30" i="60" s="1"/>
  <c r="K29" i="60" a="1"/>
  <c r="K29" i="60" s="1"/>
  <c r="L29" i="60" s="1"/>
  <c r="J29" i="60" a="1"/>
  <c r="J29" i="60" s="1"/>
  <c r="F29" i="60" a="1"/>
  <c r="F29" i="60" s="1"/>
  <c r="D29" i="60" a="1"/>
  <c r="D29" i="60" s="1"/>
  <c r="E29" i="60" s="1"/>
  <c r="B29" i="60" a="1"/>
  <c r="B29" i="60" s="1"/>
  <c r="A29" i="60" a="1"/>
  <c r="A29" i="60" s="1"/>
  <c r="K28" i="60" a="1"/>
  <c r="K28" i="60" s="1"/>
  <c r="L28" i="60" s="1"/>
  <c r="J28" i="60" a="1"/>
  <c r="J28" i="60" s="1"/>
  <c r="F28" i="60" a="1"/>
  <c r="F28" i="60" s="1"/>
  <c r="D28" i="60" a="1"/>
  <c r="D28" i="60" s="1"/>
  <c r="E28" i="60" s="1"/>
  <c r="B28" i="60" a="1"/>
  <c r="B28" i="60" s="1"/>
  <c r="A28" i="60" a="1"/>
  <c r="A28" i="60" s="1"/>
  <c r="K27" i="60" a="1"/>
  <c r="K27" i="60" s="1"/>
  <c r="L27" i="60" s="1"/>
  <c r="J27" i="60" a="1"/>
  <c r="J27" i="60" s="1"/>
  <c r="F27" i="60" a="1"/>
  <c r="F27" i="60" s="1"/>
  <c r="D27" i="60" a="1"/>
  <c r="D27" i="60" s="1"/>
  <c r="E27" i="60" s="1"/>
  <c r="B27" i="60" a="1"/>
  <c r="B27" i="60" s="1"/>
  <c r="A27" i="60" a="1"/>
  <c r="A27" i="60" s="1"/>
  <c r="K26" i="60" a="1"/>
  <c r="K26" i="60" s="1"/>
  <c r="L26" i="60" s="1"/>
  <c r="J26" i="60" a="1"/>
  <c r="J26" i="60" s="1"/>
  <c r="F26" i="60" a="1"/>
  <c r="F26" i="60" s="1"/>
  <c r="D26" i="60" a="1"/>
  <c r="D26" i="60" s="1"/>
  <c r="E26" i="60" s="1"/>
  <c r="B26" i="60" a="1"/>
  <c r="B26" i="60" s="1"/>
  <c r="A26" i="60" a="1"/>
  <c r="A26" i="60" s="1"/>
  <c r="K25" i="60" a="1"/>
  <c r="K25" i="60" s="1"/>
  <c r="L25" i="60" s="1"/>
  <c r="J25" i="60" a="1"/>
  <c r="J25" i="60" s="1"/>
  <c r="F25" i="60" a="1"/>
  <c r="F25" i="60" s="1"/>
  <c r="D25" i="60" a="1"/>
  <c r="D25" i="60" s="1"/>
  <c r="E25" i="60" s="1"/>
  <c r="B25" i="60" a="1"/>
  <c r="B25" i="60" s="1"/>
  <c r="A25" i="60" a="1"/>
  <c r="A25" i="60" s="1"/>
  <c r="K24" i="60" a="1"/>
  <c r="K24" i="60" s="1"/>
  <c r="L24" i="60" s="1"/>
  <c r="J24" i="60" a="1"/>
  <c r="J24" i="60" s="1"/>
  <c r="F24" i="60" a="1"/>
  <c r="F24" i="60" s="1"/>
  <c r="D24" i="60" a="1"/>
  <c r="D24" i="60" s="1"/>
  <c r="E24" i="60" s="1"/>
  <c r="B24" i="60" a="1"/>
  <c r="B24" i="60" s="1"/>
  <c r="A24" i="60" a="1"/>
  <c r="A24" i="60" s="1"/>
  <c r="K23" i="60" a="1"/>
  <c r="K23" i="60" s="1"/>
  <c r="L23" i="60" s="1"/>
  <c r="J23" i="60" a="1"/>
  <c r="J23" i="60" s="1"/>
  <c r="F23" i="60" a="1"/>
  <c r="F23" i="60" s="1"/>
  <c r="D23" i="60" a="1"/>
  <c r="D23" i="60" s="1"/>
  <c r="E23" i="60" s="1"/>
  <c r="B23" i="60" a="1"/>
  <c r="B23" i="60" s="1"/>
  <c r="A23" i="60" a="1"/>
  <c r="A23" i="60" s="1"/>
  <c r="K22" i="60" a="1"/>
  <c r="K22" i="60" s="1"/>
  <c r="L22" i="60" s="1"/>
  <c r="J22" i="60" a="1"/>
  <c r="J22" i="60" s="1"/>
  <c r="F22" i="60" a="1"/>
  <c r="F22" i="60" s="1"/>
  <c r="D22" i="60" a="1"/>
  <c r="D22" i="60" s="1"/>
  <c r="E22" i="60" s="1"/>
  <c r="B22" i="60" a="1"/>
  <c r="B22" i="60" s="1"/>
  <c r="A22" i="60" a="1"/>
  <c r="A22" i="60" s="1"/>
  <c r="K21" i="60" a="1"/>
  <c r="K21" i="60" s="1"/>
  <c r="L21" i="60" s="1"/>
  <c r="J21" i="60" a="1"/>
  <c r="J21" i="60" s="1"/>
  <c r="F21" i="60" a="1"/>
  <c r="F21" i="60" s="1"/>
  <c r="D21" i="60" a="1"/>
  <c r="D21" i="60" s="1"/>
  <c r="E21" i="60" s="1"/>
  <c r="B21" i="60" a="1"/>
  <c r="B21" i="60" s="1"/>
  <c r="A21" i="60" a="1"/>
  <c r="A21" i="60" s="1"/>
  <c r="K20" i="60" a="1"/>
  <c r="K20" i="60" s="1"/>
  <c r="L20" i="60" s="1"/>
  <c r="J20" i="60" a="1"/>
  <c r="J20" i="60" s="1"/>
  <c r="F20" i="60" a="1"/>
  <c r="F20" i="60" s="1"/>
  <c r="D20" i="60" a="1"/>
  <c r="D20" i="60" s="1"/>
  <c r="E20" i="60" s="1"/>
  <c r="B20" i="60" a="1"/>
  <c r="B20" i="60" s="1"/>
  <c r="A20" i="60" a="1"/>
  <c r="A20" i="60" s="1"/>
  <c r="K19" i="60" a="1"/>
  <c r="K19" i="60" s="1"/>
  <c r="L19" i="60" s="1"/>
  <c r="J19" i="60" a="1"/>
  <c r="J19" i="60" s="1"/>
  <c r="F19" i="60" a="1"/>
  <c r="F19" i="60" s="1"/>
  <c r="D19" i="60" a="1"/>
  <c r="D19" i="60" s="1"/>
  <c r="E19" i="60" s="1"/>
  <c r="B19" i="60" a="1"/>
  <c r="B19" i="60" s="1"/>
  <c r="A19" i="60" a="1"/>
  <c r="A19" i="60" s="1"/>
  <c r="K18" i="60" a="1"/>
  <c r="K18" i="60" s="1"/>
  <c r="L18" i="60" s="1"/>
  <c r="J18" i="60" a="1"/>
  <c r="J18" i="60" s="1"/>
  <c r="F18" i="60" a="1"/>
  <c r="F18" i="60" s="1"/>
  <c r="D18" i="60" a="1"/>
  <c r="D18" i="60" s="1"/>
  <c r="E18" i="60" s="1"/>
  <c r="B18" i="60" a="1"/>
  <c r="B18" i="60" s="1"/>
  <c r="A18" i="60" a="1"/>
  <c r="A18" i="60" s="1"/>
  <c r="K17" i="60" a="1"/>
  <c r="K17" i="60" s="1"/>
  <c r="L17" i="60" s="1"/>
  <c r="J17" i="60" a="1"/>
  <c r="J17" i="60" s="1"/>
  <c r="F17" i="60" a="1"/>
  <c r="F17" i="60" s="1"/>
  <c r="D17" i="60" a="1"/>
  <c r="D17" i="60" s="1"/>
  <c r="E17" i="60" s="1"/>
  <c r="B17" i="60" a="1"/>
  <c r="B17" i="60" s="1"/>
  <c r="A17" i="60" a="1"/>
  <c r="A17" i="60" s="1"/>
  <c r="K16" i="60" a="1"/>
  <c r="K16" i="60" s="1"/>
  <c r="L16" i="60" s="1"/>
  <c r="J16" i="60" a="1"/>
  <c r="J16" i="60" s="1"/>
  <c r="F16" i="60" a="1"/>
  <c r="F16" i="60" s="1"/>
  <c r="D16" i="60" a="1"/>
  <c r="D16" i="60" s="1"/>
  <c r="E16" i="60" s="1"/>
  <c r="B16" i="60" a="1"/>
  <c r="B16" i="60" s="1"/>
  <c r="A16" i="60" a="1"/>
  <c r="A16" i="60" s="1"/>
  <c r="K15" i="60" a="1"/>
  <c r="K15" i="60" s="1"/>
  <c r="L15" i="60" s="1"/>
  <c r="J15" i="60" a="1"/>
  <c r="J15" i="60" s="1"/>
  <c r="F15" i="60" a="1"/>
  <c r="F15" i="60" s="1"/>
  <c r="D15" i="60" a="1"/>
  <c r="D15" i="60" s="1"/>
  <c r="E15" i="60" s="1"/>
  <c r="B15" i="60" a="1"/>
  <c r="B15" i="60" s="1"/>
  <c r="A15" i="60" a="1"/>
  <c r="A15" i="60" s="1"/>
  <c r="K14" i="60" a="1"/>
  <c r="K14" i="60" s="1"/>
  <c r="L14" i="60" s="1"/>
  <c r="J14" i="60" a="1"/>
  <c r="J14" i="60" s="1"/>
  <c r="F14" i="60" a="1"/>
  <c r="F14" i="60" s="1"/>
  <c r="D14" i="60" a="1"/>
  <c r="D14" i="60" s="1"/>
  <c r="E14" i="60" s="1"/>
  <c r="B14" i="60" a="1"/>
  <c r="B14" i="60" s="1"/>
  <c r="A14" i="60" a="1"/>
  <c r="A14" i="60" s="1"/>
  <c r="K13" i="60" a="1"/>
  <c r="K13" i="60" s="1"/>
  <c r="L13" i="60" s="1"/>
  <c r="J13" i="60" a="1"/>
  <c r="J13" i="60" s="1"/>
  <c r="F13" i="60" a="1"/>
  <c r="F13" i="60" s="1"/>
  <c r="D13" i="60" a="1"/>
  <c r="D13" i="60" s="1"/>
  <c r="E13" i="60" s="1"/>
  <c r="B13" i="60" a="1"/>
  <c r="B13" i="60" s="1"/>
  <c r="A13" i="60" a="1"/>
  <c r="A13" i="60" s="1"/>
  <c r="K12" i="60" a="1"/>
  <c r="K12" i="60" s="1"/>
  <c r="L12" i="60" s="1"/>
  <c r="J12" i="60" a="1"/>
  <c r="J12" i="60" s="1"/>
  <c r="F12" i="60" a="1"/>
  <c r="F12" i="60" s="1"/>
  <c r="D12" i="60" a="1"/>
  <c r="D12" i="60" s="1"/>
  <c r="E12" i="60" s="1"/>
  <c r="B12" i="60" a="1"/>
  <c r="B12" i="60" s="1"/>
  <c r="A12" i="60" a="1"/>
  <c r="A12" i="60" s="1"/>
  <c r="K11" i="60" a="1"/>
  <c r="K11" i="60" s="1"/>
  <c r="L11" i="60" s="1"/>
  <c r="J11" i="60" a="1"/>
  <c r="J11" i="60" s="1"/>
  <c r="F11" i="60" a="1"/>
  <c r="F11" i="60" s="1"/>
  <c r="D11" i="60" a="1"/>
  <c r="D11" i="60" s="1"/>
  <c r="E11" i="60" s="1"/>
  <c r="B11" i="60" a="1"/>
  <c r="B11" i="60" s="1"/>
  <c r="A11" i="60" a="1"/>
  <c r="A11" i="60" s="1"/>
  <c r="K10" i="60" a="1"/>
  <c r="K10" i="60" s="1"/>
  <c r="L10" i="60" s="1"/>
  <c r="J10" i="60" a="1"/>
  <c r="J10" i="60" s="1"/>
  <c r="F10" i="60" a="1"/>
  <c r="F10" i="60" s="1"/>
  <c r="D10" i="60" a="1"/>
  <c r="D10" i="60" s="1"/>
  <c r="E10" i="60" s="1"/>
  <c r="B10" i="60" a="1"/>
  <c r="B10" i="60" s="1"/>
  <c r="A10" i="60" a="1"/>
  <c r="A10" i="60" s="1"/>
  <c r="K9" i="60" a="1"/>
  <c r="K9" i="60" s="1"/>
  <c r="L9" i="60" s="1"/>
  <c r="J9" i="60" a="1"/>
  <c r="J9" i="60" s="1"/>
  <c r="F9" i="60" a="1"/>
  <c r="F9" i="60" s="1"/>
  <c r="D9" i="60" a="1"/>
  <c r="D9" i="60" s="1"/>
  <c r="E9" i="60" s="1"/>
  <c r="B9" i="60" a="1"/>
  <c r="B9" i="60" s="1"/>
  <c r="A9" i="60" a="1"/>
  <c r="A9" i="60" s="1"/>
  <c r="K8" i="60" a="1"/>
  <c r="K8" i="60" s="1"/>
  <c r="L8" i="60" s="1"/>
  <c r="J8" i="60" a="1"/>
  <c r="J8" i="60" s="1"/>
  <c r="F8" i="60" a="1"/>
  <c r="F8" i="60" s="1"/>
  <c r="D8" i="60" a="1"/>
  <c r="D8" i="60" s="1"/>
  <c r="E8" i="60" s="1"/>
  <c r="B8" i="60" a="1"/>
  <c r="B8" i="60" s="1"/>
  <c r="A8" i="60" a="1"/>
  <c r="A8" i="60" s="1"/>
  <c r="K7" i="60" a="1"/>
  <c r="K7" i="60" s="1"/>
  <c r="J7" i="60" a="1"/>
  <c r="J7" i="60" s="1"/>
  <c r="F7" i="60" a="1"/>
  <c r="F7" i="60" s="1"/>
  <c r="D7" i="60" a="1"/>
  <c r="D7" i="60" s="1"/>
  <c r="E7" i="60" s="1"/>
  <c r="B7" i="60" a="1"/>
  <c r="B7" i="60" s="1"/>
  <c r="A7" i="60" a="1"/>
  <c r="A7" i="60" s="1"/>
  <c r="L4" i="60"/>
  <c r="F4" i="60"/>
  <c r="C4" i="60"/>
  <c r="I101" i="60" l="1"/>
  <c r="I105" i="60"/>
  <c r="I149" i="70"/>
  <c r="I165" i="70"/>
  <c r="I246" i="60"/>
  <c r="I163" i="70"/>
  <c r="I172" i="70"/>
  <c r="I249" i="68"/>
  <c r="L65" i="60"/>
  <c r="I65" i="60"/>
  <c r="I15" i="65"/>
  <c r="I104" i="66"/>
  <c r="I213" i="69"/>
  <c r="I74" i="67"/>
  <c r="I232" i="62"/>
  <c r="I127" i="67"/>
  <c r="I49" i="62"/>
  <c r="I58" i="62"/>
  <c r="I216" i="68"/>
  <c r="I26" i="60"/>
  <c r="I170" i="60"/>
  <c r="I173" i="60"/>
  <c r="I177" i="60"/>
  <c r="I142" i="68"/>
  <c r="I113" i="69"/>
  <c r="I241" i="69"/>
  <c r="I245" i="69"/>
  <c r="I156" i="64"/>
  <c r="I176" i="70"/>
  <c r="I169" i="60"/>
  <c r="I171" i="60"/>
  <c r="I191" i="66"/>
  <c r="I213" i="66"/>
  <c r="I189" i="69"/>
  <c r="I193" i="69"/>
  <c r="I16" i="70"/>
  <c r="I121" i="70"/>
  <c r="I86" i="60"/>
  <c r="I243" i="61"/>
  <c r="I186" i="62"/>
  <c r="I224" i="63"/>
  <c r="I16" i="64"/>
  <c r="I98" i="64"/>
  <c r="I146" i="64"/>
  <c r="I84" i="66"/>
  <c r="I88" i="66"/>
  <c r="I121" i="67"/>
  <c r="I153" i="67"/>
  <c r="I167" i="67"/>
  <c r="I171" i="67"/>
  <c r="I174" i="68"/>
  <c r="I16" i="69"/>
  <c r="I24" i="69"/>
  <c r="I48" i="69"/>
  <c r="I56" i="69"/>
  <c r="I209" i="69"/>
  <c r="I80" i="61"/>
  <c r="I152" i="69"/>
  <c r="I155" i="69"/>
  <c r="I163" i="69"/>
  <c r="I84" i="70"/>
  <c r="I69" i="60"/>
  <c r="I89" i="60"/>
  <c r="I102" i="60"/>
  <c r="I115" i="60"/>
  <c r="I126" i="60"/>
  <c r="I159" i="60"/>
  <c r="I103" i="63"/>
  <c r="I146" i="63"/>
  <c r="I172" i="63"/>
  <c r="I176" i="63"/>
  <c r="I237" i="63"/>
  <c r="I175" i="64"/>
  <c r="I34" i="66"/>
  <c r="I63" i="67"/>
  <c r="I67" i="67"/>
  <c r="I124" i="69"/>
  <c r="I195" i="70"/>
  <c r="I232" i="60"/>
  <c r="I149" i="61"/>
  <c r="I177" i="61"/>
  <c r="I186" i="61"/>
  <c r="I194" i="61"/>
  <c r="I198" i="61"/>
  <c r="I202" i="61"/>
  <c r="I206" i="61"/>
  <c r="I210" i="61"/>
  <c r="I214" i="61"/>
  <c r="I216" i="61"/>
  <c r="I222" i="61"/>
  <c r="I42" i="62"/>
  <c r="I93" i="62"/>
  <c r="I94" i="62"/>
  <c r="I97" i="62"/>
  <c r="I98" i="62"/>
  <c r="I101" i="62"/>
  <c r="I102" i="62"/>
  <c r="I105" i="62"/>
  <c r="I106" i="62"/>
  <c r="I73" i="60"/>
  <c r="I212" i="60"/>
  <c r="I35" i="61"/>
  <c r="I51" i="61"/>
  <c r="I180" i="61"/>
  <c r="I219" i="61"/>
  <c r="I225" i="61"/>
  <c r="I118" i="62"/>
  <c r="I123" i="62"/>
  <c r="I125" i="62"/>
  <c r="L90" i="64"/>
  <c r="I90" i="64"/>
  <c r="I45" i="64"/>
  <c r="I100" i="64"/>
  <c r="I109" i="62"/>
  <c r="I110" i="62"/>
  <c r="I113" i="62"/>
  <c r="I114" i="62"/>
  <c r="I119" i="62"/>
  <c r="I129" i="62"/>
  <c r="I131" i="62"/>
  <c r="I222" i="62"/>
  <c r="I99" i="63"/>
  <c r="I115" i="63"/>
  <c r="I125" i="63"/>
  <c r="I195" i="63"/>
  <c r="I229" i="63"/>
  <c r="I9" i="64"/>
  <c r="I92" i="64"/>
  <c r="I166" i="64"/>
  <c r="I38" i="65"/>
  <c r="I62" i="65"/>
  <c r="I73" i="65"/>
  <c r="I247" i="65"/>
  <c r="I67" i="66"/>
  <c r="I73" i="66"/>
  <c r="I75" i="66"/>
  <c r="I215" i="66"/>
  <c r="I90" i="67"/>
  <c r="I160" i="67"/>
  <c r="I221" i="67"/>
  <c r="I82" i="68"/>
  <c r="I125" i="68"/>
  <c r="I203" i="68"/>
  <c r="I224" i="68"/>
  <c r="I96" i="69"/>
  <c r="I104" i="69"/>
  <c r="I117" i="69"/>
  <c r="I168" i="69"/>
  <c r="I170" i="69"/>
  <c r="I184" i="69"/>
  <c r="I233" i="69"/>
  <c r="I33" i="70"/>
  <c r="I37" i="70"/>
  <c r="I38" i="70"/>
  <c r="I58" i="70"/>
  <c r="I75" i="70"/>
  <c r="I94" i="70"/>
  <c r="I206" i="70"/>
  <c r="I216" i="70"/>
  <c r="I221" i="70"/>
  <c r="I117" i="63"/>
  <c r="I142" i="63"/>
  <c r="I130" i="64"/>
  <c r="I204" i="64"/>
  <c r="I17" i="66"/>
  <c r="I130" i="67"/>
  <c r="I162" i="67"/>
  <c r="I174" i="67"/>
  <c r="I198" i="67"/>
  <c r="I47" i="68"/>
  <c r="I88" i="68"/>
  <c r="I104" i="68"/>
  <c r="I132" i="68"/>
  <c r="I212" i="68"/>
  <c r="I237" i="68"/>
  <c r="I174" i="69"/>
  <c r="I228" i="69"/>
  <c r="I10" i="70"/>
  <c r="I15" i="70"/>
  <c r="I70" i="63"/>
  <c r="I83" i="63"/>
  <c r="I101" i="63"/>
  <c r="I196" i="63"/>
  <c r="I207" i="63"/>
  <c r="I58" i="64"/>
  <c r="I72" i="64"/>
  <c r="I148" i="64"/>
  <c r="I163" i="65"/>
  <c r="I241" i="65"/>
  <c r="I246" i="65"/>
  <c r="I29" i="66"/>
  <c r="I100" i="66"/>
  <c r="I116" i="66"/>
  <c r="I132" i="66"/>
  <c r="I166" i="69"/>
  <c r="I9" i="70"/>
  <c r="I26" i="70"/>
  <c r="I54" i="70"/>
  <c r="I100" i="70"/>
  <c r="I110" i="70"/>
  <c r="I150" i="70"/>
  <c r="I179" i="70"/>
  <c r="I245" i="70"/>
  <c r="I249" i="70"/>
  <c r="I24" i="60"/>
  <c r="I47" i="60"/>
  <c r="I80" i="60"/>
  <c r="I96" i="60"/>
  <c r="I111" i="60"/>
  <c r="I118" i="60"/>
  <c r="I134" i="60"/>
  <c r="I142" i="60"/>
  <c r="I146" i="60"/>
  <c r="I175" i="60"/>
  <c r="I214" i="60"/>
  <c r="I218" i="60"/>
  <c r="I220" i="60"/>
  <c r="I229" i="60"/>
  <c r="I238" i="60"/>
  <c r="I240" i="60"/>
  <c r="I123" i="61"/>
  <c r="I182" i="60"/>
  <c r="I120" i="61"/>
  <c r="I145" i="61"/>
  <c r="I67" i="60"/>
  <c r="I79" i="60"/>
  <c r="I110" i="60"/>
  <c r="I131" i="60"/>
  <c r="I135" i="60"/>
  <c r="I137" i="60"/>
  <c r="I139" i="60"/>
  <c r="I143" i="60"/>
  <c r="I145" i="60"/>
  <c r="I174" i="60"/>
  <c r="I184" i="60"/>
  <c r="I196" i="60"/>
  <c r="I198" i="60"/>
  <c r="I200" i="60"/>
  <c r="I202" i="60"/>
  <c r="I204" i="60"/>
  <c r="I208" i="60"/>
  <c r="I210" i="60"/>
  <c r="I217" i="60"/>
  <c r="I228" i="60"/>
  <c r="I230" i="60"/>
  <c r="I43" i="61"/>
  <c r="I45" i="60"/>
  <c r="I227" i="61"/>
  <c r="I241" i="61"/>
  <c r="I244" i="61"/>
  <c r="I249" i="61"/>
  <c r="I41" i="62"/>
  <c r="I61" i="62"/>
  <c r="I65" i="62"/>
  <c r="I245" i="62"/>
  <c r="I50" i="63"/>
  <c r="I54" i="63"/>
  <c r="I69" i="63"/>
  <c r="I79" i="63"/>
  <c r="I81" i="63"/>
  <c r="I185" i="63"/>
  <c r="I187" i="63"/>
  <c r="I216" i="63"/>
  <c r="I10" i="64"/>
  <c r="I226" i="61"/>
  <c r="I238" i="61"/>
  <c r="I245" i="61"/>
  <c r="I10" i="62"/>
  <c r="I18" i="62"/>
  <c r="I26" i="62"/>
  <c r="I57" i="62"/>
  <c r="I81" i="62"/>
  <c r="I86" i="62"/>
  <c r="I138" i="62"/>
  <c r="I146" i="62"/>
  <c r="I192" i="62"/>
  <c r="I227" i="62"/>
  <c r="I14" i="63"/>
  <c r="I45" i="63"/>
  <c r="I62" i="63"/>
  <c r="I71" i="63"/>
  <c r="I100" i="63"/>
  <c r="I124" i="63"/>
  <c r="I230" i="61"/>
  <c r="I135" i="62"/>
  <c r="I180" i="62"/>
  <c r="I210" i="62"/>
  <c r="I226" i="62"/>
  <c r="L151" i="67"/>
  <c r="I151" i="67"/>
  <c r="I197" i="63"/>
  <c r="I199" i="63"/>
  <c r="I246" i="63"/>
  <c r="I138" i="64"/>
  <c r="I200" i="64"/>
  <c r="I230" i="64"/>
  <c r="I8" i="65"/>
  <c r="I55" i="65"/>
  <c r="I67" i="65"/>
  <c r="I70" i="65"/>
  <c r="I89" i="65"/>
  <c r="I90" i="65"/>
  <c r="I176" i="65"/>
  <c r="I197" i="65"/>
  <c r="I9" i="66"/>
  <c r="I90" i="66"/>
  <c r="I106" i="66"/>
  <c r="I192" i="66"/>
  <c r="I227" i="66"/>
  <c r="I248" i="66"/>
  <c r="I155" i="67"/>
  <c r="I23" i="64"/>
  <c r="I43" i="64"/>
  <c r="I55" i="64"/>
  <c r="I78" i="64"/>
  <c r="I82" i="64"/>
  <c r="I122" i="64"/>
  <c r="I143" i="64"/>
  <c r="I25" i="65"/>
  <c r="I59" i="65"/>
  <c r="I103" i="65"/>
  <c r="I124" i="65"/>
  <c r="I136" i="65"/>
  <c r="I144" i="65"/>
  <c r="I145" i="65"/>
  <c r="I33" i="66"/>
  <c r="I72" i="66"/>
  <c r="I74" i="66"/>
  <c r="I76" i="66"/>
  <c r="I78" i="66"/>
  <c r="I92" i="66"/>
  <c r="I108" i="66"/>
  <c r="I120" i="66"/>
  <c r="I122" i="66"/>
  <c r="I124" i="66"/>
  <c r="I142" i="66"/>
  <c r="I150" i="66"/>
  <c r="I31" i="64"/>
  <c r="I32" i="64"/>
  <c r="I59" i="64"/>
  <c r="I142" i="64"/>
  <c r="I161" i="64"/>
  <c r="I169" i="64"/>
  <c r="I180" i="64"/>
  <c r="I199" i="64"/>
  <c r="I224" i="64"/>
  <c r="I245" i="64"/>
  <c r="I32" i="65"/>
  <c r="I41" i="65"/>
  <c r="I65" i="65"/>
  <c r="I79" i="65"/>
  <c r="I97" i="65"/>
  <c r="I116" i="65"/>
  <c r="I120" i="65"/>
  <c r="I128" i="65"/>
  <c r="I152" i="65"/>
  <c r="I168" i="65"/>
  <c r="I205" i="65"/>
  <c r="I25" i="66"/>
  <c r="I155" i="66"/>
  <c r="I170" i="66"/>
  <c r="I174" i="66"/>
  <c r="I208" i="66"/>
  <c r="I79" i="67"/>
  <c r="I91" i="67"/>
  <c r="I188" i="67"/>
  <c r="I155" i="68"/>
  <c r="I87" i="67"/>
  <c r="I95" i="67"/>
  <c r="I204" i="67"/>
  <c r="I62" i="68"/>
  <c r="I100" i="68"/>
  <c r="I118" i="68"/>
  <c r="I153" i="68"/>
  <c r="I211" i="68"/>
  <c r="I89" i="67"/>
  <c r="I113" i="67"/>
  <c r="I157" i="67"/>
  <c r="I159" i="67"/>
  <c r="I226" i="67"/>
  <c r="I237" i="67"/>
  <c r="I246" i="67"/>
  <c r="I41" i="68"/>
  <c r="I122" i="68"/>
  <c r="I131" i="68"/>
  <c r="I168" i="68"/>
  <c r="I173" i="68"/>
  <c r="I189" i="68"/>
  <c r="I205" i="68"/>
  <c r="I210" i="68"/>
  <c r="I229" i="68"/>
  <c r="I240" i="68"/>
  <c r="I8" i="69"/>
  <c r="I111" i="68"/>
  <c r="I113" i="68"/>
  <c r="I119" i="68"/>
  <c r="I149" i="68"/>
  <c r="I156" i="68"/>
  <c r="I167" i="68"/>
  <c r="I177" i="68"/>
  <c r="I179" i="68"/>
  <c r="I223" i="69"/>
  <c r="I197" i="70"/>
  <c r="I84" i="69"/>
  <c r="I92" i="69"/>
  <c r="I95" i="69"/>
  <c r="I129" i="69"/>
  <c r="I146" i="69"/>
  <c r="I154" i="69"/>
  <c r="I176" i="69"/>
  <c r="I120" i="70"/>
  <c r="I106" i="69"/>
  <c r="I139" i="69"/>
  <c r="I182" i="69"/>
  <c r="I212" i="69"/>
  <c r="I240" i="69"/>
  <c r="I249" i="69"/>
  <c r="I22" i="70"/>
  <c r="I31" i="70"/>
  <c r="I44" i="70"/>
  <c r="I89" i="70"/>
  <c r="I116" i="70"/>
  <c r="I130" i="70"/>
  <c r="I131" i="70"/>
  <c r="I132" i="70"/>
  <c r="I158" i="70"/>
  <c r="I205" i="70"/>
  <c r="I72" i="69"/>
  <c r="I74" i="69"/>
  <c r="I121" i="69"/>
  <c r="I150" i="69"/>
  <c r="I158" i="69"/>
  <c r="I216" i="69"/>
  <c r="I18" i="70"/>
  <c r="I68" i="70"/>
  <c r="I88" i="70"/>
  <c r="I91" i="70"/>
  <c r="I96" i="70"/>
  <c r="I112" i="70"/>
  <c r="I115" i="70"/>
  <c r="I173" i="70"/>
  <c r="I30" i="60"/>
  <c r="I57" i="60"/>
  <c r="L109" i="60"/>
  <c r="I109" i="60"/>
  <c r="I49" i="60"/>
  <c r="I8" i="60"/>
  <c r="I14" i="60"/>
  <c r="I20" i="60"/>
  <c r="I21" i="60"/>
  <c r="I34" i="60"/>
  <c r="I107" i="60"/>
  <c r="I123" i="60"/>
  <c r="I132" i="60"/>
  <c r="I244" i="60"/>
  <c r="I61" i="60"/>
  <c r="I71" i="60"/>
  <c r="I77" i="60"/>
  <c r="I83" i="60"/>
  <c r="I93" i="60"/>
  <c r="I99" i="60"/>
  <c r="I103" i="60"/>
  <c r="I153" i="60"/>
  <c r="I10" i="60"/>
  <c r="I11" i="60"/>
  <c r="I37" i="60"/>
  <c r="I51" i="60"/>
  <c r="I112" i="60"/>
  <c r="I113" i="60"/>
  <c r="I133" i="60"/>
  <c r="I140" i="60"/>
  <c r="I147" i="60"/>
  <c r="I150" i="60"/>
  <c r="I165" i="60"/>
  <c r="I216" i="60"/>
  <c r="I218" i="61"/>
  <c r="I224" i="61"/>
  <c r="I155" i="60"/>
  <c r="I157" i="60"/>
  <c r="I160" i="60"/>
  <c r="I163" i="60"/>
  <c r="I166" i="60"/>
  <c r="I178" i="60"/>
  <c r="I180" i="60"/>
  <c r="I186" i="60"/>
  <c r="I192" i="60"/>
  <c r="I194" i="60"/>
  <c r="I222" i="60"/>
  <c r="I224" i="60"/>
  <c r="I234" i="60"/>
  <c r="I236" i="60"/>
  <c r="I249" i="60"/>
  <c r="I84" i="61"/>
  <c r="I96" i="61"/>
  <c r="I103" i="61"/>
  <c r="I106" i="61"/>
  <c r="I116" i="61"/>
  <c r="I147" i="61"/>
  <c r="I148" i="61"/>
  <c r="I150" i="61"/>
  <c r="I156" i="61"/>
  <c r="I184" i="61"/>
  <c r="I192" i="61"/>
  <c r="I200" i="61"/>
  <c r="I208" i="61"/>
  <c r="I236" i="61"/>
  <c r="I52" i="62"/>
  <c r="I188" i="60"/>
  <c r="I203" i="63"/>
  <c r="I124" i="60"/>
  <c r="I154" i="60"/>
  <c r="I162" i="60"/>
  <c r="I183" i="60"/>
  <c r="I213" i="60"/>
  <c r="I233" i="60"/>
  <c r="I242" i="60"/>
  <c r="I85" i="61"/>
  <c r="I153" i="61"/>
  <c r="I159" i="61"/>
  <c r="I164" i="61"/>
  <c r="I170" i="61"/>
  <c r="I242" i="61"/>
  <c r="I89" i="62"/>
  <c r="I132" i="61"/>
  <c r="I136" i="61"/>
  <c r="I141" i="61"/>
  <c r="I142" i="61"/>
  <c r="I169" i="61"/>
  <c r="I178" i="61"/>
  <c r="I190" i="61"/>
  <c r="I234" i="61"/>
  <c r="I82" i="62"/>
  <c r="I83" i="62"/>
  <c r="I229" i="62"/>
  <c r="I242" i="62"/>
  <c r="I249" i="62"/>
  <c r="I17" i="63"/>
  <c r="I40" i="63"/>
  <c r="I58" i="63"/>
  <c r="I59" i="63"/>
  <c r="I63" i="63"/>
  <c r="I64" i="63"/>
  <c r="I76" i="63"/>
  <c r="I86" i="63"/>
  <c r="I87" i="63"/>
  <c r="I107" i="63"/>
  <c r="I108" i="63"/>
  <c r="I129" i="63"/>
  <c r="I130" i="63"/>
  <c r="I137" i="63"/>
  <c r="I138" i="63"/>
  <c r="I234" i="63"/>
  <c r="I25" i="64"/>
  <c r="I150" i="62"/>
  <c r="I167" i="62"/>
  <c r="I168" i="62"/>
  <c r="I188" i="62"/>
  <c r="I212" i="62"/>
  <c r="I218" i="62"/>
  <c r="I224" i="62"/>
  <c r="I228" i="62"/>
  <c r="I234" i="62"/>
  <c r="I237" i="62"/>
  <c r="I16" i="63"/>
  <c r="I31" i="63"/>
  <c r="I38" i="63"/>
  <c r="I46" i="63"/>
  <c r="I48" i="63"/>
  <c r="I52" i="63"/>
  <c r="I91" i="63"/>
  <c r="I94" i="63"/>
  <c r="I113" i="63"/>
  <c r="I181" i="63"/>
  <c r="I183" i="63"/>
  <c r="I191" i="63"/>
  <c r="I193" i="63"/>
  <c r="I214" i="63"/>
  <c r="I39" i="64"/>
  <c r="I140" i="62"/>
  <c r="I194" i="62"/>
  <c r="I208" i="62"/>
  <c r="I215" i="62"/>
  <c r="I223" i="62"/>
  <c r="I21" i="63"/>
  <c r="I93" i="63"/>
  <c r="I123" i="63"/>
  <c r="I135" i="63"/>
  <c r="I34" i="62"/>
  <c r="I44" i="62"/>
  <c r="I50" i="62"/>
  <c r="I60" i="62"/>
  <c r="I151" i="62"/>
  <c r="I152" i="62"/>
  <c r="I166" i="62"/>
  <c r="I182" i="62"/>
  <c r="I190" i="62"/>
  <c r="I196" i="62"/>
  <c r="I213" i="62"/>
  <c r="I238" i="62"/>
  <c r="I33" i="63"/>
  <c r="I239" i="63"/>
  <c r="I15" i="64"/>
  <c r="I51" i="64"/>
  <c r="I61" i="64"/>
  <c r="I94" i="64"/>
  <c r="I96" i="64"/>
  <c r="I168" i="64"/>
  <c r="I209" i="64"/>
  <c r="I242" i="65"/>
  <c r="I13" i="64"/>
  <c r="I26" i="64"/>
  <c r="I47" i="64"/>
  <c r="I48" i="64"/>
  <c r="I67" i="64"/>
  <c r="I70" i="64"/>
  <c r="I102" i="64"/>
  <c r="I104" i="64"/>
  <c r="I124" i="64"/>
  <c r="I140" i="64"/>
  <c r="I144" i="64"/>
  <c r="I162" i="64"/>
  <c r="I164" i="64"/>
  <c r="I19" i="64"/>
  <c r="I29" i="64"/>
  <c r="I41" i="64"/>
  <c r="I42" i="64"/>
  <c r="I63" i="64"/>
  <c r="I64" i="64"/>
  <c r="I106" i="64"/>
  <c r="I114" i="64"/>
  <c r="I126" i="64"/>
  <c r="I128" i="64"/>
  <c r="I134" i="64"/>
  <c r="I136" i="64"/>
  <c r="I150" i="64"/>
  <c r="I152" i="64"/>
  <c r="I158" i="64"/>
  <c r="I167" i="64"/>
  <c r="I174" i="64"/>
  <c r="I35" i="64"/>
  <c r="I57" i="64"/>
  <c r="I154" i="64"/>
  <c r="I158" i="66"/>
  <c r="I26" i="65"/>
  <c r="I95" i="65"/>
  <c r="I218" i="65"/>
  <c r="I32" i="66"/>
  <c r="I55" i="66"/>
  <c r="I110" i="66"/>
  <c r="I179" i="66"/>
  <c r="I27" i="66"/>
  <c r="I51" i="66"/>
  <c r="I148" i="66"/>
  <c r="I185" i="66"/>
  <c r="I186" i="64"/>
  <c r="I207" i="64"/>
  <c r="I221" i="64"/>
  <c r="I229" i="64"/>
  <c r="I234" i="64"/>
  <c r="I237" i="64"/>
  <c r="I21" i="65"/>
  <c r="I22" i="65"/>
  <c r="I29" i="65"/>
  <c r="I30" i="65"/>
  <c r="I81" i="65"/>
  <c r="I82" i="65"/>
  <c r="I85" i="65"/>
  <c r="I93" i="65"/>
  <c r="I98" i="65"/>
  <c r="I106" i="65"/>
  <c r="I115" i="65"/>
  <c r="I118" i="65"/>
  <c r="I132" i="65"/>
  <c r="I151" i="65"/>
  <c r="I154" i="65"/>
  <c r="I158" i="65"/>
  <c r="I172" i="65"/>
  <c r="I224" i="65"/>
  <c r="I236" i="65"/>
  <c r="I244" i="65"/>
  <c r="I47" i="66"/>
  <c r="I63" i="66"/>
  <c r="I177" i="66"/>
  <c r="I202" i="66"/>
  <c r="I214" i="66"/>
  <c r="I184" i="64"/>
  <c r="I190" i="64"/>
  <c r="I203" i="64"/>
  <c r="I208" i="64"/>
  <c r="I218" i="64"/>
  <c r="I223" i="64"/>
  <c r="I249" i="64"/>
  <c r="I9" i="65"/>
  <c r="I13" i="65"/>
  <c r="I16" i="65"/>
  <c r="I17" i="65"/>
  <c r="I39" i="65"/>
  <c r="I43" i="65"/>
  <c r="I54" i="65"/>
  <c r="I57" i="65"/>
  <c r="I71" i="65"/>
  <c r="I75" i="65"/>
  <c r="I83" i="65"/>
  <c r="I87" i="65"/>
  <c r="I101" i="65"/>
  <c r="I105" i="65"/>
  <c r="I112" i="65"/>
  <c r="I140" i="65"/>
  <c r="I147" i="65"/>
  <c r="I153" i="65"/>
  <c r="I155" i="65"/>
  <c r="I167" i="65"/>
  <c r="I170" i="65"/>
  <c r="I180" i="65"/>
  <c r="I185" i="65"/>
  <c r="I189" i="65"/>
  <c r="I215" i="65"/>
  <c r="I243" i="65"/>
  <c r="I12" i="66"/>
  <c r="I20" i="66"/>
  <c r="I59" i="66"/>
  <c r="I66" i="66"/>
  <c r="I140" i="66"/>
  <c r="I181" i="66"/>
  <c r="I182" i="66"/>
  <c r="I139" i="67"/>
  <c r="I103" i="67"/>
  <c r="I137" i="67"/>
  <c r="I147" i="67"/>
  <c r="I176" i="67"/>
  <c r="I194" i="67"/>
  <c r="I200" i="67"/>
  <c r="I224" i="66"/>
  <c r="I228" i="66"/>
  <c r="I8" i="67"/>
  <c r="I9" i="67"/>
  <c r="I15" i="67"/>
  <c r="I21" i="67"/>
  <c r="I22" i="67"/>
  <c r="I25" i="67"/>
  <c r="I31" i="67"/>
  <c r="I37" i="67"/>
  <c r="I40" i="67"/>
  <c r="I41" i="67"/>
  <c r="I47" i="67"/>
  <c r="I53" i="67"/>
  <c r="I56" i="67"/>
  <c r="I57" i="67"/>
  <c r="I80" i="67"/>
  <c r="I93" i="67"/>
  <c r="I135" i="67"/>
  <c r="I143" i="67"/>
  <c r="I144" i="67"/>
  <c r="I154" i="67"/>
  <c r="I163" i="67"/>
  <c r="I166" i="67"/>
  <c r="I169" i="67"/>
  <c r="I179" i="67"/>
  <c r="I186" i="67"/>
  <c r="I196" i="67"/>
  <c r="I210" i="67"/>
  <c r="I236" i="66"/>
  <c r="I212" i="67"/>
  <c r="I248" i="67"/>
  <c r="I50" i="68"/>
  <c r="I58" i="68"/>
  <c r="I115" i="68"/>
  <c r="I159" i="68"/>
  <c r="L187" i="68"/>
  <c r="I187" i="68"/>
  <c r="I235" i="66"/>
  <c r="I11" i="67"/>
  <c r="I12" i="67"/>
  <c r="I18" i="67"/>
  <c r="I28" i="67"/>
  <c r="I34" i="67"/>
  <c r="I43" i="67"/>
  <c r="I50" i="67"/>
  <c r="I59" i="67"/>
  <c r="I73" i="67"/>
  <c r="I96" i="67"/>
  <c r="I99" i="67"/>
  <c r="I109" i="67"/>
  <c r="I125" i="67"/>
  <c r="I134" i="67"/>
  <c r="I141" i="67"/>
  <c r="I152" i="67"/>
  <c r="I173" i="67"/>
  <c r="L165" i="68"/>
  <c r="I165" i="68"/>
  <c r="I239" i="67"/>
  <c r="I244" i="67"/>
  <c r="I26" i="68"/>
  <c r="I57" i="68"/>
  <c r="I59" i="68"/>
  <c r="I61" i="68"/>
  <c r="I70" i="68"/>
  <c r="I84" i="68"/>
  <c r="I139" i="68"/>
  <c r="I145" i="68"/>
  <c r="I147" i="68"/>
  <c r="I152" i="68"/>
  <c r="I160" i="68"/>
  <c r="I195" i="68"/>
  <c r="I213" i="68"/>
  <c r="I12" i="69"/>
  <c r="I32" i="69"/>
  <c r="I65" i="69"/>
  <c r="I87" i="69"/>
  <c r="I98" i="69"/>
  <c r="I103" i="69"/>
  <c r="I74" i="68"/>
  <c r="I151" i="68"/>
  <c r="I69" i="69"/>
  <c r="I34" i="68"/>
  <c r="I224" i="67"/>
  <c r="I236" i="67"/>
  <c r="I30" i="68"/>
  <c r="I37" i="68"/>
  <c r="I45" i="68"/>
  <c r="I48" i="68"/>
  <c r="I51" i="68"/>
  <c r="I65" i="68"/>
  <c r="I101" i="68"/>
  <c r="I143" i="68"/>
  <c r="I157" i="68"/>
  <c r="I166" i="68"/>
  <c r="I169" i="68"/>
  <c r="I171" i="68"/>
  <c r="I176" i="68"/>
  <c r="I178" i="68"/>
  <c r="I191" i="68"/>
  <c r="I193" i="68"/>
  <c r="I199" i="68"/>
  <c r="I201" i="68"/>
  <c r="I221" i="68"/>
  <c r="I244" i="68"/>
  <c r="I40" i="69"/>
  <c r="I61" i="69"/>
  <c r="I101" i="69"/>
  <c r="I148" i="69"/>
  <c r="I134" i="69"/>
  <c r="I143" i="69"/>
  <c r="I178" i="69"/>
  <c r="I179" i="69"/>
  <c r="I181" i="69"/>
  <c r="I206" i="69"/>
  <c r="I218" i="69"/>
  <c r="I232" i="69"/>
  <c r="I237" i="69"/>
  <c r="I21" i="70"/>
  <c r="I53" i="70"/>
  <c r="I136" i="69"/>
  <c r="I142" i="69"/>
  <c r="I149" i="69"/>
  <c r="I159" i="69"/>
  <c r="I162" i="69"/>
  <c r="I169" i="69"/>
  <c r="I172" i="69"/>
  <c r="I197" i="69"/>
  <c r="I205" i="69"/>
  <c r="I215" i="69"/>
  <c r="I32" i="70"/>
  <c r="I177" i="70"/>
  <c r="I34" i="70"/>
  <c r="I35" i="70"/>
  <c r="I41" i="70"/>
  <c r="I47" i="70"/>
  <c r="I69" i="70"/>
  <c r="I70" i="70"/>
  <c r="I72" i="70"/>
  <c r="I74" i="70"/>
  <c r="I83" i="70"/>
  <c r="I104" i="70"/>
  <c r="I105" i="70"/>
  <c r="I136" i="70"/>
  <c r="I137" i="70"/>
  <c r="I168" i="70"/>
  <c r="I169" i="70"/>
  <c r="I183" i="70"/>
  <c r="I203" i="70"/>
  <c r="I82" i="70"/>
  <c r="I114" i="70"/>
  <c r="I124" i="70"/>
  <c r="I185" i="70"/>
  <c r="I189" i="70"/>
  <c r="I102" i="70"/>
  <c r="I134" i="70"/>
  <c r="I229" i="70"/>
  <c r="I238" i="70"/>
  <c r="I19" i="70"/>
  <c r="I25" i="70"/>
  <c r="I50" i="70"/>
  <c r="I51" i="70"/>
  <c r="I57" i="70"/>
  <c r="I67" i="70"/>
  <c r="I99" i="70"/>
  <c r="I140" i="70"/>
  <c r="I157" i="70"/>
  <c r="I164" i="70"/>
  <c r="I196" i="70"/>
  <c r="I224" i="70"/>
  <c r="I237" i="70"/>
  <c r="I240" i="70"/>
  <c r="I8" i="62"/>
  <c r="I13" i="62"/>
  <c r="I16" i="62"/>
  <c r="I21" i="62"/>
  <c r="I24" i="62"/>
  <c r="I29" i="62"/>
  <c r="I32" i="62"/>
  <c r="I37" i="62"/>
  <c r="I40" i="62"/>
  <c r="I80" i="62"/>
  <c r="I84" i="62"/>
  <c r="I9" i="62"/>
  <c r="I12" i="62"/>
  <c r="I14" i="62"/>
  <c r="I17" i="62"/>
  <c r="I20" i="62"/>
  <c r="I22" i="62"/>
  <c r="I25" i="62"/>
  <c r="I28" i="62"/>
  <c r="I30" i="62"/>
  <c r="I33" i="62"/>
  <c r="I36" i="62"/>
  <c r="I38" i="62"/>
  <c r="I46" i="62"/>
  <c r="I54" i="62"/>
  <c r="I88" i="62"/>
  <c r="I121" i="62"/>
  <c r="I127" i="62"/>
  <c r="I64" i="62"/>
  <c r="I67" i="62"/>
  <c r="I68" i="62"/>
  <c r="I75" i="62"/>
  <c r="I76" i="62"/>
  <c r="I79" i="62"/>
  <c r="I87" i="62"/>
  <c r="I92" i="62"/>
  <c r="I100" i="62"/>
  <c r="I108" i="62"/>
  <c r="I116" i="62"/>
  <c r="I132" i="62"/>
  <c r="I133" i="62"/>
  <c r="I204" i="62"/>
  <c r="I220" i="62"/>
  <c r="I230" i="62"/>
  <c r="I117" i="62"/>
  <c r="L246" i="62"/>
  <c r="I246" i="62"/>
  <c r="I45" i="62"/>
  <c r="I48" i="62"/>
  <c r="I53" i="62"/>
  <c r="I56" i="62"/>
  <c r="I71" i="62"/>
  <c r="I72" i="62"/>
  <c r="I95" i="62"/>
  <c r="I96" i="62"/>
  <c r="I103" i="62"/>
  <c r="I104" i="62"/>
  <c r="I111" i="62"/>
  <c r="I112" i="62"/>
  <c r="I124" i="62"/>
  <c r="I130" i="62"/>
  <c r="I137" i="62"/>
  <c r="I141" i="62"/>
  <c r="I143" i="62"/>
  <c r="I147" i="62"/>
  <c r="I149" i="62"/>
  <c r="I163" i="62"/>
  <c r="I165" i="62"/>
  <c r="I185" i="62"/>
  <c r="I189" i="62"/>
  <c r="I193" i="62"/>
  <c r="I200" i="62"/>
  <c r="I202" i="62"/>
  <c r="I216" i="62"/>
  <c r="I136" i="62"/>
  <c r="I145" i="62"/>
  <c r="I158" i="62"/>
  <c r="I159" i="62"/>
  <c r="I160" i="62"/>
  <c r="I161" i="62"/>
  <c r="I174" i="62"/>
  <c r="I175" i="62"/>
  <c r="I176" i="62"/>
  <c r="I177" i="62"/>
  <c r="I187" i="62"/>
  <c r="I191" i="62"/>
  <c r="I195" i="62"/>
  <c r="I197" i="62"/>
  <c r="I198" i="62"/>
  <c r="I211" i="62"/>
  <c r="I219" i="62"/>
  <c r="I225" i="62"/>
  <c r="I231" i="62"/>
  <c r="I239" i="62"/>
  <c r="I155" i="62"/>
  <c r="I157" i="62"/>
  <c r="I171" i="62"/>
  <c r="I173" i="62"/>
  <c r="I236" i="62"/>
  <c r="I240" i="62"/>
  <c r="I243" i="62"/>
  <c r="I139" i="62"/>
  <c r="I144" i="62"/>
  <c r="I153" i="62"/>
  <c r="I169" i="62"/>
  <c r="I203" i="62"/>
  <c r="I205" i="62"/>
  <c r="I206" i="62"/>
  <c r="I244" i="62"/>
  <c r="I247" i="62"/>
  <c r="I248" i="62"/>
  <c r="I71" i="61"/>
  <c r="I9" i="61"/>
  <c r="I12" i="61"/>
  <c r="I17" i="61"/>
  <c r="I20" i="61"/>
  <c r="I25" i="61"/>
  <c r="I28" i="61"/>
  <c r="I33" i="61"/>
  <c r="I36" i="61"/>
  <c r="I41" i="61"/>
  <c r="I44" i="61"/>
  <c r="I49" i="61"/>
  <c r="I52" i="61"/>
  <c r="I57" i="61"/>
  <c r="I61" i="61"/>
  <c r="I65" i="61"/>
  <c r="I108" i="61"/>
  <c r="I138" i="61"/>
  <c r="I31" i="61"/>
  <c r="I39" i="61"/>
  <c r="I47" i="61"/>
  <c r="I55" i="61"/>
  <c r="I69" i="61"/>
  <c r="I74" i="61"/>
  <c r="I83" i="61"/>
  <c r="I95" i="61"/>
  <c r="I107" i="61"/>
  <c r="I119" i="61"/>
  <c r="I124" i="61"/>
  <c r="I127" i="61"/>
  <c r="I128" i="61"/>
  <c r="I130" i="61"/>
  <c r="I155" i="61"/>
  <c r="I157" i="61"/>
  <c r="I8" i="61"/>
  <c r="I10" i="61"/>
  <c r="I13" i="61"/>
  <c r="I16" i="61"/>
  <c r="I18" i="61"/>
  <c r="I21" i="61"/>
  <c r="I24" i="61"/>
  <c r="I26" i="61"/>
  <c r="I29" i="61"/>
  <c r="I32" i="61"/>
  <c r="I34" i="61"/>
  <c r="I37" i="61"/>
  <c r="I40" i="61"/>
  <c r="I45" i="61"/>
  <c r="I48" i="61"/>
  <c r="I53" i="61"/>
  <c r="I56" i="61"/>
  <c r="I60" i="61"/>
  <c r="I64" i="61"/>
  <c r="I66" i="61"/>
  <c r="I67" i="61"/>
  <c r="I68" i="61"/>
  <c r="I76" i="61"/>
  <c r="I98" i="61"/>
  <c r="I104" i="61"/>
  <c r="I110" i="61"/>
  <c r="I143" i="61"/>
  <c r="I161" i="61"/>
  <c r="I75" i="61"/>
  <c r="I79" i="61"/>
  <c r="I86" i="61"/>
  <c r="I90" i="61"/>
  <c r="I114" i="61"/>
  <c r="I131" i="61"/>
  <c r="I134" i="61"/>
  <c r="L246" i="61"/>
  <c r="I246" i="61"/>
  <c r="I77" i="61"/>
  <c r="I78" i="61"/>
  <c r="I81" i="61"/>
  <c r="I82" i="61"/>
  <c r="I87" i="61"/>
  <c r="I91" i="61"/>
  <c r="I94" i="61"/>
  <c r="I99" i="61"/>
  <c r="I102" i="61"/>
  <c r="I111" i="61"/>
  <c r="I115" i="61"/>
  <c r="I118" i="61"/>
  <c r="I122" i="61"/>
  <c r="I126" i="61"/>
  <c r="I139" i="61"/>
  <c r="I144" i="61"/>
  <c r="I154" i="61"/>
  <c r="I162" i="61"/>
  <c r="I163" i="61"/>
  <c r="I135" i="61"/>
  <c r="I140" i="61"/>
  <c r="I151" i="61"/>
  <c r="I152" i="61"/>
  <c r="I158" i="61"/>
  <c r="I165" i="61"/>
  <c r="I167" i="61"/>
  <c r="I173" i="61"/>
  <c r="I175" i="61"/>
  <c r="I240" i="61"/>
  <c r="I181" i="61"/>
  <c r="I183" i="61"/>
  <c r="I193" i="61"/>
  <c r="I201" i="61"/>
  <c r="I209" i="61"/>
  <c r="I215" i="61"/>
  <c r="I239" i="61"/>
  <c r="I247" i="61"/>
  <c r="I248" i="61"/>
  <c r="I168" i="61"/>
  <c r="I174" i="61"/>
  <c r="I189" i="61"/>
  <c r="I197" i="61"/>
  <c r="I205" i="61"/>
  <c r="I213" i="61"/>
  <c r="I217" i="61"/>
  <c r="I231" i="61"/>
  <c r="I235" i="61"/>
  <c r="I171" i="61"/>
  <c r="I179" i="61"/>
  <c r="I188" i="61"/>
  <c r="I196" i="61"/>
  <c r="I204" i="61"/>
  <c r="I212" i="61"/>
  <c r="I220" i="61"/>
  <c r="I228" i="61"/>
  <c r="I229" i="61"/>
  <c r="I232" i="61"/>
  <c r="I233" i="61"/>
  <c r="I18" i="60"/>
  <c r="L38" i="60"/>
  <c r="I38" i="60"/>
  <c r="I22" i="60"/>
  <c r="I16" i="60"/>
  <c r="I28" i="60"/>
  <c r="I36" i="60"/>
  <c r="I54" i="60"/>
  <c r="I64" i="60"/>
  <c r="I42" i="60"/>
  <c r="I53" i="60"/>
  <c r="I55" i="60"/>
  <c r="I63" i="60"/>
  <c r="L81" i="60"/>
  <c r="I81" i="60"/>
  <c r="I87" i="60"/>
  <c r="I95" i="60"/>
  <c r="I12" i="60"/>
  <c r="I13" i="60"/>
  <c r="I19" i="60"/>
  <c r="I27" i="60"/>
  <c r="I41" i="60"/>
  <c r="I48" i="60"/>
  <c r="I70" i="60"/>
  <c r="I85" i="60"/>
  <c r="L97" i="60"/>
  <c r="I97" i="60"/>
  <c r="I29" i="60"/>
  <c r="I35" i="60"/>
  <c r="I40" i="60"/>
  <c r="I46" i="60"/>
  <c r="I56" i="60"/>
  <c r="I62" i="60"/>
  <c r="I72" i="60"/>
  <c r="I78" i="60"/>
  <c r="I88" i="60"/>
  <c r="I94" i="60"/>
  <c r="I104" i="60"/>
  <c r="I117" i="60"/>
  <c r="I32" i="60"/>
  <c r="I43" i="60"/>
  <c r="I59" i="60"/>
  <c r="I75" i="60"/>
  <c r="I91" i="60"/>
  <c r="I119" i="60"/>
  <c r="I121" i="60"/>
  <c r="I127" i="60"/>
  <c r="I129" i="60"/>
  <c r="I151" i="60"/>
  <c r="I167" i="60"/>
  <c r="I248" i="60"/>
  <c r="I179" i="60"/>
  <c r="I190" i="60"/>
  <c r="I206" i="60"/>
  <c r="I195" i="60"/>
  <c r="I201" i="60"/>
  <c r="I211" i="60"/>
  <c r="I241" i="60"/>
  <c r="I114" i="60"/>
  <c r="I226" i="60"/>
  <c r="I125" i="60"/>
  <c r="I141" i="60"/>
  <c r="I149" i="60"/>
  <c r="I161" i="60"/>
  <c r="I187" i="60"/>
  <c r="I193" i="60"/>
  <c r="I203" i="60"/>
  <c r="I209" i="60"/>
  <c r="I221" i="60"/>
  <c r="I225" i="60"/>
  <c r="I44" i="63"/>
  <c r="I15" i="63"/>
  <c r="I60" i="63"/>
  <c r="I75" i="63"/>
  <c r="I85" i="63"/>
  <c r="L133" i="63"/>
  <c r="I133" i="63"/>
  <c r="I11" i="63"/>
  <c r="I13" i="63"/>
  <c r="L121" i="63"/>
  <c r="I121" i="63"/>
  <c r="L218" i="63"/>
  <c r="I218" i="63"/>
  <c r="I19" i="63"/>
  <c r="I34" i="63"/>
  <c r="I35" i="63"/>
  <c r="I39" i="63"/>
  <c r="I43" i="63"/>
  <c r="I51" i="63"/>
  <c r="I56" i="63"/>
  <c r="I65" i="63"/>
  <c r="I68" i="63"/>
  <c r="I89" i="63"/>
  <c r="I105" i="63"/>
  <c r="I47" i="63"/>
  <c r="I9" i="63"/>
  <c r="I23" i="63"/>
  <c r="I25" i="63"/>
  <c r="I27" i="63"/>
  <c r="I29" i="63"/>
  <c r="I37" i="63"/>
  <c r="I66" i="63"/>
  <c r="I72" i="63"/>
  <c r="I73" i="63"/>
  <c r="I77" i="63"/>
  <c r="I95" i="63"/>
  <c r="L111" i="63"/>
  <c r="I111" i="63"/>
  <c r="L127" i="63"/>
  <c r="I127" i="63"/>
  <c r="I55" i="63"/>
  <c r="I67" i="63"/>
  <c r="I80" i="63"/>
  <c r="I92" i="63"/>
  <c r="I97" i="63"/>
  <c r="I119" i="63"/>
  <c r="I131" i="63"/>
  <c r="I139" i="63"/>
  <c r="I141" i="63"/>
  <c r="I144" i="63"/>
  <c r="I148" i="63"/>
  <c r="I152" i="63"/>
  <c r="I156" i="63"/>
  <c r="I160" i="63"/>
  <c r="I164" i="63"/>
  <c r="I168" i="63"/>
  <c r="I98" i="63"/>
  <c r="I106" i="63"/>
  <c r="I112" i="63"/>
  <c r="I118" i="63"/>
  <c r="I136" i="63"/>
  <c r="I201" i="63"/>
  <c r="I209" i="63"/>
  <c r="I213" i="63"/>
  <c r="I109" i="63"/>
  <c r="I145" i="63"/>
  <c r="I149" i="63"/>
  <c r="I153" i="63"/>
  <c r="I157" i="63"/>
  <c r="I161" i="63"/>
  <c r="I165" i="63"/>
  <c r="I169" i="63"/>
  <c r="I173" i="63"/>
  <c r="I178" i="63"/>
  <c r="I179" i="63"/>
  <c r="I150" i="63"/>
  <c r="I154" i="63"/>
  <c r="I158" i="63"/>
  <c r="I162" i="63"/>
  <c r="I166" i="63"/>
  <c r="I170" i="63"/>
  <c r="I174" i="63"/>
  <c r="I189" i="63"/>
  <c r="L242" i="63"/>
  <c r="I242" i="63"/>
  <c r="I244" i="63"/>
  <c r="I177" i="63"/>
  <c r="I180" i="63"/>
  <c r="I188" i="63"/>
  <c r="I194" i="63"/>
  <c r="I200" i="63"/>
  <c r="I223" i="63"/>
  <c r="I226" i="63"/>
  <c r="I231" i="63"/>
  <c r="I192" i="63"/>
  <c r="I202" i="63"/>
  <c r="I208" i="63"/>
  <c r="I211" i="63"/>
  <c r="I212" i="63"/>
  <c r="I219" i="63"/>
  <c r="I222" i="63"/>
  <c r="I227" i="63"/>
  <c r="I230" i="63"/>
  <c r="I243" i="63"/>
  <c r="I205" i="63"/>
  <c r="I215" i="63"/>
  <c r="I235" i="63"/>
  <c r="I238" i="63"/>
  <c r="I240" i="63"/>
  <c r="I245" i="63"/>
  <c r="I247" i="63"/>
  <c r="I248" i="63"/>
  <c r="I249" i="63"/>
  <c r="I11" i="64"/>
  <c r="I27" i="64"/>
  <c r="I75" i="64"/>
  <c r="I108" i="64"/>
  <c r="L222" i="64"/>
  <c r="I222" i="64"/>
  <c r="I8" i="64"/>
  <c r="I17" i="64"/>
  <c r="I18" i="64"/>
  <c r="I24" i="64"/>
  <c r="I33" i="64"/>
  <c r="I34" i="64"/>
  <c r="I40" i="64"/>
  <c r="I49" i="64"/>
  <c r="I50" i="64"/>
  <c r="I56" i="64"/>
  <c r="I65" i="64"/>
  <c r="I66" i="64"/>
  <c r="I69" i="64"/>
  <c r="I74" i="64"/>
  <c r="I76" i="64"/>
  <c r="I80" i="64"/>
  <c r="I84" i="64"/>
  <c r="I110" i="64"/>
  <c r="I112" i="64"/>
  <c r="I116" i="64"/>
  <c r="I21" i="64"/>
  <c r="I37" i="64"/>
  <c r="I53" i="64"/>
  <c r="I86" i="64"/>
  <c r="I88" i="64"/>
  <c r="I118" i="64"/>
  <c r="I120" i="64"/>
  <c r="I81" i="64"/>
  <c r="I87" i="64"/>
  <c r="I97" i="64"/>
  <c r="I103" i="64"/>
  <c r="I113" i="64"/>
  <c r="I119" i="64"/>
  <c r="I129" i="64"/>
  <c r="I135" i="64"/>
  <c r="I139" i="64"/>
  <c r="I141" i="64"/>
  <c r="I153" i="64"/>
  <c r="I170" i="64"/>
  <c r="I172" i="64"/>
  <c r="I238" i="64"/>
  <c r="I240" i="64"/>
  <c r="I242" i="64"/>
  <c r="I132" i="64"/>
  <c r="L178" i="64"/>
  <c r="I178" i="64"/>
  <c r="L246" i="64"/>
  <c r="I246" i="64"/>
  <c r="I71" i="64"/>
  <c r="I79" i="64"/>
  <c r="I145" i="64"/>
  <c r="I151" i="64"/>
  <c r="I159" i="64"/>
  <c r="I160" i="64"/>
  <c r="I216" i="64"/>
  <c r="I244" i="64"/>
  <c r="I182" i="64"/>
  <c r="I211" i="64"/>
  <c r="I226" i="64"/>
  <c r="I194" i="64"/>
  <c r="I206" i="64"/>
  <c r="I232" i="64"/>
  <c r="I235" i="64"/>
  <c r="I239" i="64"/>
  <c r="I247" i="64"/>
  <c r="I248" i="64"/>
  <c r="I173" i="64"/>
  <c r="I187" i="64"/>
  <c r="I191" i="64"/>
  <c r="I195" i="64"/>
  <c r="I198" i="64"/>
  <c r="I210" i="64"/>
  <c r="I217" i="64"/>
  <c r="I219" i="64"/>
  <c r="I231" i="64"/>
  <c r="I236" i="64"/>
  <c r="I179" i="64"/>
  <c r="I183" i="64"/>
  <c r="I202" i="64"/>
  <c r="I214" i="64"/>
  <c r="I228" i="64"/>
  <c r="I243" i="64"/>
  <c r="I46" i="65"/>
  <c r="I49" i="65"/>
  <c r="I78" i="65"/>
  <c r="I123" i="65"/>
  <c r="I134" i="65"/>
  <c r="I139" i="65"/>
  <c r="I18" i="65"/>
  <c r="I14" i="65"/>
  <c r="I19" i="65"/>
  <c r="I23" i="65"/>
  <c r="I27" i="65"/>
  <c r="I31" i="65"/>
  <c r="I33" i="65"/>
  <c r="I34" i="65"/>
  <c r="I37" i="65"/>
  <c r="I42" i="65"/>
  <c r="I45" i="65"/>
  <c r="I50" i="65"/>
  <c r="I53" i="65"/>
  <c r="I58" i="65"/>
  <c r="I61" i="65"/>
  <c r="I66" i="65"/>
  <c r="I69" i="65"/>
  <c r="I74" i="65"/>
  <c r="I77" i="65"/>
  <c r="I107" i="65"/>
  <c r="I108" i="65"/>
  <c r="I111" i="65"/>
  <c r="I114" i="65"/>
  <c r="I119" i="65"/>
  <c r="I122" i="65"/>
  <c r="I127" i="65"/>
  <c r="I130" i="65"/>
  <c r="I135" i="65"/>
  <c r="I138" i="65"/>
  <c r="I143" i="65"/>
  <c r="I157" i="65"/>
  <c r="I159" i="65"/>
  <c r="I169" i="65"/>
  <c r="I171" i="65"/>
  <c r="I173" i="65"/>
  <c r="I177" i="65"/>
  <c r="I126" i="65"/>
  <c r="I131" i="65"/>
  <c r="I142" i="65"/>
  <c r="I11" i="65"/>
  <c r="I10" i="65"/>
  <c r="I12" i="65"/>
  <c r="I80" i="65"/>
  <c r="I86" i="65"/>
  <c r="I88" i="65"/>
  <c r="I91" i="65"/>
  <c r="I94" i="65"/>
  <c r="I96" i="65"/>
  <c r="I99" i="65"/>
  <c r="I102" i="65"/>
  <c r="I104" i="65"/>
  <c r="I117" i="65"/>
  <c r="I125" i="65"/>
  <c r="I133" i="65"/>
  <c r="I141" i="65"/>
  <c r="I161" i="65"/>
  <c r="I175" i="65"/>
  <c r="I179" i="65"/>
  <c r="I222" i="65"/>
  <c r="I162" i="65"/>
  <c r="I183" i="65"/>
  <c r="I186" i="65"/>
  <c r="I191" i="65"/>
  <c r="I194" i="65"/>
  <c r="I199" i="65"/>
  <c r="I202" i="65"/>
  <c r="I207" i="65"/>
  <c r="I210" i="65"/>
  <c r="I216" i="65"/>
  <c r="I220" i="65"/>
  <c r="I221" i="65"/>
  <c r="I214" i="65"/>
  <c r="I228" i="65"/>
  <c r="I230" i="65"/>
  <c r="I232" i="65"/>
  <c r="I240" i="65"/>
  <c r="I182" i="65"/>
  <c r="I187" i="65"/>
  <c r="I190" i="65"/>
  <c r="I195" i="65"/>
  <c r="I198" i="65"/>
  <c r="I203" i="65"/>
  <c r="I206" i="65"/>
  <c r="I211" i="65"/>
  <c r="I234" i="65"/>
  <c r="I149" i="65"/>
  <c r="I165" i="65"/>
  <c r="I226" i="65"/>
  <c r="I227" i="65"/>
  <c r="I237" i="65"/>
  <c r="I239" i="65"/>
  <c r="I248" i="65"/>
  <c r="I249" i="65"/>
  <c r="I68" i="66"/>
  <c r="I70" i="66"/>
  <c r="I15" i="66"/>
  <c r="I23" i="66"/>
  <c r="I36" i="66"/>
  <c r="I40" i="66"/>
  <c r="I44" i="66"/>
  <c r="I80" i="66"/>
  <c r="I82" i="66"/>
  <c r="I86" i="66"/>
  <c r="I112" i="66"/>
  <c r="I114" i="66"/>
  <c r="I118" i="66"/>
  <c r="I146" i="66"/>
  <c r="I24" i="66"/>
  <c r="I48" i="66"/>
  <c r="I52" i="66"/>
  <c r="I56" i="66"/>
  <c r="I60" i="66"/>
  <c r="I64" i="66"/>
  <c r="I94" i="66"/>
  <c r="I126" i="66"/>
  <c r="I8" i="66"/>
  <c r="I13" i="66"/>
  <c r="I16" i="66"/>
  <c r="I21" i="66"/>
  <c r="I28" i="66"/>
  <c r="I31" i="66"/>
  <c r="I11" i="66"/>
  <c r="I19" i="66"/>
  <c r="I35" i="66"/>
  <c r="I39" i="66"/>
  <c r="I43" i="66"/>
  <c r="I96" i="66"/>
  <c r="I98" i="66"/>
  <c r="I102" i="66"/>
  <c r="I128" i="66"/>
  <c r="I130" i="66"/>
  <c r="I136" i="66"/>
  <c r="I138" i="66"/>
  <c r="I154" i="66"/>
  <c r="I83" i="66"/>
  <c r="I89" i="66"/>
  <c r="I99" i="66"/>
  <c r="I105" i="66"/>
  <c r="I115" i="66"/>
  <c r="I121" i="66"/>
  <c r="I131" i="66"/>
  <c r="I137" i="66"/>
  <c r="I145" i="66"/>
  <c r="I152" i="66"/>
  <c r="I153" i="66"/>
  <c r="I156" i="66"/>
  <c r="I238" i="66"/>
  <c r="I134" i="66"/>
  <c r="I162" i="66"/>
  <c r="I81" i="66"/>
  <c r="I91" i="66"/>
  <c r="I97" i="66"/>
  <c r="I107" i="66"/>
  <c r="I113" i="66"/>
  <c r="I123" i="66"/>
  <c r="I129" i="66"/>
  <c r="I139" i="66"/>
  <c r="I141" i="66"/>
  <c r="I147" i="66"/>
  <c r="I149" i="66"/>
  <c r="I157" i="66"/>
  <c r="I161" i="66"/>
  <c r="I212" i="66"/>
  <c r="I230" i="66"/>
  <c r="I169" i="66"/>
  <c r="I173" i="66"/>
  <c r="I189" i="66"/>
  <c r="I194" i="66"/>
  <c r="I197" i="66"/>
  <c r="I205" i="66"/>
  <c r="I210" i="66"/>
  <c r="I232" i="66"/>
  <c r="I240" i="66"/>
  <c r="I242" i="66"/>
  <c r="I247" i="66"/>
  <c r="I160" i="66"/>
  <c r="I165" i="66"/>
  <c r="I234" i="66"/>
  <c r="I163" i="66"/>
  <c r="I164" i="66"/>
  <c r="I190" i="66"/>
  <c r="I193" i="66"/>
  <c r="I198" i="66"/>
  <c r="I206" i="66"/>
  <c r="I209" i="66"/>
  <c r="I219" i="66"/>
  <c r="I223" i="66"/>
  <c r="I226" i="66"/>
  <c r="I168" i="66"/>
  <c r="I172" i="66"/>
  <c r="I176" i="66"/>
  <c r="I183" i="66"/>
  <c r="I188" i="66"/>
  <c r="I196" i="66"/>
  <c r="I199" i="66"/>
  <c r="I200" i="66"/>
  <c r="I201" i="66"/>
  <c r="I203" i="66"/>
  <c r="I204" i="66"/>
  <c r="I216" i="66"/>
  <c r="I218" i="66"/>
  <c r="I220" i="66"/>
  <c r="I222" i="66"/>
  <c r="I231" i="66"/>
  <c r="I239" i="66"/>
  <c r="I243" i="66"/>
  <c r="I244" i="66"/>
  <c r="I27" i="67"/>
  <c r="L19" i="67"/>
  <c r="I19" i="67"/>
  <c r="L35" i="67"/>
  <c r="I35" i="67"/>
  <c r="L51" i="67"/>
  <c r="I51" i="67"/>
  <c r="I23" i="67"/>
  <c r="I39" i="67"/>
  <c r="I55" i="67"/>
  <c r="I71" i="67"/>
  <c r="I33" i="67"/>
  <c r="I83" i="67"/>
  <c r="I97" i="67"/>
  <c r="I17" i="67"/>
  <c r="I49" i="67"/>
  <c r="I69" i="67"/>
  <c r="I10" i="67"/>
  <c r="I16" i="67"/>
  <c r="I26" i="67"/>
  <c r="I32" i="67"/>
  <c r="I42" i="67"/>
  <c r="I48" i="67"/>
  <c r="I58" i="67"/>
  <c r="I75" i="67"/>
  <c r="I65" i="67"/>
  <c r="L177" i="67"/>
  <c r="I177" i="67"/>
  <c r="L238" i="67"/>
  <c r="I238" i="67"/>
  <c r="I13" i="67"/>
  <c r="I29" i="67"/>
  <c r="I45" i="67"/>
  <c r="I61" i="67"/>
  <c r="I64" i="67"/>
  <c r="I77" i="67"/>
  <c r="I81" i="67"/>
  <c r="I85" i="67"/>
  <c r="I117" i="67"/>
  <c r="I106" i="67"/>
  <c r="I110" i="67"/>
  <c r="I114" i="67"/>
  <c r="I118" i="67"/>
  <c r="I122" i="67"/>
  <c r="I142" i="67"/>
  <c r="I161" i="67"/>
  <c r="I165" i="67"/>
  <c r="I66" i="67"/>
  <c r="I72" i="67"/>
  <c r="I82" i="67"/>
  <c r="I88" i="67"/>
  <c r="I98" i="67"/>
  <c r="I101" i="67"/>
  <c r="I104" i="67"/>
  <c r="I105" i="67"/>
  <c r="I126" i="67"/>
  <c r="I129" i="67"/>
  <c r="I138" i="67"/>
  <c r="I145" i="67"/>
  <c r="I146" i="67"/>
  <c r="I192" i="67"/>
  <c r="I202" i="67"/>
  <c r="I218" i="67"/>
  <c r="L242" i="67"/>
  <c r="I242" i="67"/>
  <c r="I102" i="67"/>
  <c r="I132" i="67"/>
  <c r="I133" i="67"/>
  <c r="I149" i="67"/>
  <c r="I208" i="67"/>
  <c r="I220" i="67"/>
  <c r="I189" i="67"/>
  <c r="I195" i="67"/>
  <c r="I205" i="67"/>
  <c r="I211" i="67"/>
  <c r="I223" i="67"/>
  <c r="I234" i="67"/>
  <c r="I243" i="67"/>
  <c r="I247" i="67"/>
  <c r="I190" i="67"/>
  <c r="I206" i="67"/>
  <c r="I216" i="67"/>
  <c r="I227" i="67"/>
  <c r="I228" i="67"/>
  <c r="I231" i="67"/>
  <c r="I232" i="67"/>
  <c r="I240" i="67"/>
  <c r="I249" i="67"/>
  <c r="I168" i="67"/>
  <c r="I181" i="67"/>
  <c r="I182" i="67"/>
  <c r="I184" i="67"/>
  <c r="I187" i="67"/>
  <c r="I197" i="67"/>
  <c r="I203" i="67"/>
  <c r="I215" i="67"/>
  <c r="I219" i="67"/>
  <c r="I222" i="67"/>
  <c r="I235" i="67"/>
  <c r="L234" i="68"/>
  <c r="I234" i="68"/>
  <c r="I10" i="68"/>
  <c r="I14" i="68"/>
  <c r="I18" i="68"/>
  <c r="I22" i="68"/>
  <c r="I38" i="68"/>
  <c r="I42" i="68"/>
  <c r="I52" i="68"/>
  <c r="I66" i="68"/>
  <c r="I68" i="68"/>
  <c r="I77" i="68"/>
  <c r="I96" i="68"/>
  <c r="I9" i="68"/>
  <c r="I13" i="68"/>
  <c r="I17" i="68"/>
  <c r="I21" i="68"/>
  <c r="I40" i="68"/>
  <c r="I43" i="68"/>
  <c r="I44" i="68"/>
  <c r="I46" i="68"/>
  <c r="I49" i="68"/>
  <c r="I54" i="68"/>
  <c r="I98" i="68"/>
  <c r="I11" i="68"/>
  <c r="I15" i="68"/>
  <c r="I19" i="68"/>
  <c r="I23" i="68"/>
  <c r="I25" i="68"/>
  <c r="I29" i="68"/>
  <c r="I33" i="68"/>
  <c r="I53" i="68"/>
  <c r="I55" i="68"/>
  <c r="I73" i="68"/>
  <c r="I78" i="68"/>
  <c r="I81" i="68"/>
  <c r="I86" i="68"/>
  <c r="I90" i="68"/>
  <c r="I93" i="68"/>
  <c r="I94" i="68"/>
  <c r="I60" i="68"/>
  <c r="I64" i="68"/>
  <c r="I69" i="68"/>
  <c r="I72" i="68"/>
  <c r="I76" i="68"/>
  <c r="I80" i="68"/>
  <c r="I85" i="68"/>
  <c r="I89" i="68"/>
  <c r="I92" i="68"/>
  <c r="I97" i="68"/>
  <c r="I102" i="68"/>
  <c r="I103" i="68"/>
  <c r="I121" i="68"/>
  <c r="I127" i="68"/>
  <c r="I129" i="68"/>
  <c r="I133" i="68"/>
  <c r="I56" i="68"/>
  <c r="I105" i="68"/>
  <c r="I106" i="68"/>
  <c r="I117" i="68"/>
  <c r="I123" i="68"/>
  <c r="I135" i="68"/>
  <c r="I137" i="68"/>
  <c r="I141" i="68"/>
  <c r="I161" i="68"/>
  <c r="I163" i="68"/>
  <c r="I109" i="68"/>
  <c r="I112" i="68"/>
  <c r="I120" i="68"/>
  <c r="I128" i="68"/>
  <c r="I138" i="68"/>
  <c r="I144" i="68"/>
  <c r="I148" i="68"/>
  <c r="I175" i="68"/>
  <c r="I207" i="68"/>
  <c r="I209" i="68"/>
  <c r="L218" i="68"/>
  <c r="I218" i="68"/>
  <c r="I124" i="68"/>
  <c r="I181" i="68"/>
  <c r="I183" i="68"/>
  <c r="I185" i="68"/>
  <c r="L246" i="68"/>
  <c r="I246" i="68"/>
  <c r="I180" i="68"/>
  <c r="I184" i="68"/>
  <c r="I194" i="68"/>
  <c r="I200" i="68"/>
  <c r="I215" i="68"/>
  <c r="I219" i="68"/>
  <c r="I222" i="68"/>
  <c r="I227" i="68"/>
  <c r="I230" i="68"/>
  <c r="I232" i="68"/>
  <c r="I197" i="68"/>
  <c r="I235" i="68"/>
  <c r="I238" i="68"/>
  <c r="I242" i="68"/>
  <c r="I186" i="68"/>
  <c r="I192" i="68"/>
  <c r="I202" i="68"/>
  <c r="I208" i="68"/>
  <c r="I223" i="68"/>
  <c r="I226" i="68"/>
  <c r="I231" i="68"/>
  <c r="I247" i="68"/>
  <c r="I248" i="68"/>
  <c r="I239" i="68"/>
  <c r="I243" i="68"/>
  <c r="I144" i="69"/>
  <c r="L226" i="69"/>
  <c r="I226" i="69"/>
  <c r="I10" i="69"/>
  <c r="I14" i="69"/>
  <c r="I19" i="69"/>
  <c r="I22" i="69"/>
  <c r="I27" i="69"/>
  <c r="I30" i="69"/>
  <c r="I35" i="69"/>
  <c r="I38" i="69"/>
  <c r="I43" i="69"/>
  <c r="I46" i="69"/>
  <c r="I51" i="69"/>
  <c r="I54" i="69"/>
  <c r="I59" i="69"/>
  <c r="I64" i="69"/>
  <c r="I68" i="69"/>
  <c r="I76" i="69"/>
  <c r="I85" i="69"/>
  <c r="I88" i="69"/>
  <c r="I93" i="69"/>
  <c r="I94" i="69"/>
  <c r="I107" i="69"/>
  <c r="I110" i="69"/>
  <c r="I125" i="69"/>
  <c r="I137" i="69"/>
  <c r="L246" i="69"/>
  <c r="I246" i="69"/>
  <c r="L186" i="69"/>
  <c r="I186" i="69"/>
  <c r="I17" i="69"/>
  <c r="I25" i="69"/>
  <c r="I33" i="69"/>
  <c r="I41" i="69"/>
  <c r="I49" i="69"/>
  <c r="I73" i="69"/>
  <c r="I77" i="69"/>
  <c r="I80" i="69"/>
  <c r="I97" i="69"/>
  <c r="I99" i="69"/>
  <c r="I102" i="69"/>
  <c r="I105" i="69"/>
  <c r="I111" i="69"/>
  <c r="I114" i="69"/>
  <c r="I118" i="69"/>
  <c r="I122" i="69"/>
  <c r="I130" i="69"/>
  <c r="I133" i="69"/>
  <c r="I156" i="69"/>
  <c r="I160" i="69"/>
  <c r="I244" i="69"/>
  <c r="I11" i="69"/>
  <c r="I15" i="69"/>
  <c r="I18" i="69"/>
  <c r="I23" i="69"/>
  <c r="I26" i="69"/>
  <c r="I31" i="69"/>
  <c r="I34" i="69"/>
  <c r="I39" i="69"/>
  <c r="I42" i="69"/>
  <c r="I47" i="69"/>
  <c r="I50" i="69"/>
  <c r="I55" i="69"/>
  <c r="I58" i="69"/>
  <c r="I81" i="69"/>
  <c r="I89" i="69"/>
  <c r="I90" i="69"/>
  <c r="I109" i="69"/>
  <c r="I123" i="69"/>
  <c r="I126" i="69"/>
  <c r="I135" i="69"/>
  <c r="I138" i="69"/>
  <c r="I145" i="69"/>
  <c r="I151" i="69"/>
  <c r="I164" i="69"/>
  <c r="I247" i="69"/>
  <c r="I248" i="69"/>
  <c r="I173" i="69"/>
  <c r="I187" i="69"/>
  <c r="I190" i="69"/>
  <c r="I195" i="69"/>
  <c r="I198" i="69"/>
  <c r="I211" i="69"/>
  <c r="I231" i="69"/>
  <c r="I234" i="69"/>
  <c r="I239" i="69"/>
  <c r="I243" i="69"/>
  <c r="I183" i="69"/>
  <c r="I202" i="69"/>
  <c r="I219" i="69"/>
  <c r="I191" i="69"/>
  <c r="I194" i="69"/>
  <c r="I199" i="69"/>
  <c r="I203" i="69"/>
  <c r="I227" i="69"/>
  <c r="I230" i="69"/>
  <c r="I235" i="69"/>
  <c r="I242" i="69"/>
  <c r="L13" i="70"/>
  <c r="I13" i="70"/>
  <c r="I17" i="70"/>
  <c r="L29" i="70"/>
  <c r="I29" i="70"/>
  <c r="I49" i="70"/>
  <c r="I92" i="70"/>
  <c r="L45" i="70"/>
  <c r="I45" i="70"/>
  <c r="L61" i="70"/>
  <c r="I61" i="70"/>
  <c r="I63" i="70"/>
  <c r="I65" i="70"/>
  <c r="L76" i="70"/>
  <c r="I76" i="70"/>
  <c r="L78" i="70"/>
  <c r="I78" i="70"/>
  <c r="I80" i="70"/>
  <c r="I43" i="70"/>
  <c r="I59" i="70"/>
  <c r="I86" i="70"/>
  <c r="I90" i="70"/>
  <c r="I108" i="70"/>
  <c r="I128" i="70"/>
  <c r="I11" i="70"/>
  <c r="I42" i="70"/>
  <c r="I52" i="70"/>
  <c r="I118" i="70"/>
  <c r="I27" i="70"/>
  <c r="I8" i="70"/>
  <c r="I14" i="70"/>
  <c r="I23" i="70"/>
  <c r="I24" i="70"/>
  <c r="I30" i="70"/>
  <c r="I39" i="70"/>
  <c r="I40" i="70"/>
  <c r="I46" i="70"/>
  <c r="I55" i="70"/>
  <c r="I56" i="70"/>
  <c r="I62" i="70"/>
  <c r="I71" i="70"/>
  <c r="I97" i="70"/>
  <c r="I98" i="70"/>
  <c r="I79" i="70"/>
  <c r="I151" i="70"/>
  <c r="I159" i="70"/>
  <c r="I166" i="70"/>
  <c r="I171" i="70"/>
  <c r="L218" i="70"/>
  <c r="I218" i="70"/>
  <c r="I106" i="70"/>
  <c r="I107" i="70"/>
  <c r="I113" i="70"/>
  <c r="I122" i="70"/>
  <c r="I123" i="70"/>
  <c r="I129" i="70"/>
  <c r="I138" i="70"/>
  <c r="I139" i="70"/>
  <c r="I146" i="70"/>
  <c r="I153" i="70"/>
  <c r="I154" i="70"/>
  <c r="I161" i="70"/>
  <c r="I167" i="70"/>
  <c r="I170" i="70"/>
  <c r="I175" i="70"/>
  <c r="I191" i="70"/>
  <c r="I193" i="70"/>
  <c r="L246" i="70"/>
  <c r="I246" i="70"/>
  <c r="I126" i="70"/>
  <c r="I142" i="70"/>
  <c r="I147" i="70"/>
  <c r="I155" i="70"/>
  <c r="I162" i="70"/>
  <c r="I187" i="70"/>
  <c r="I199" i="70"/>
  <c r="I201" i="70"/>
  <c r="I207" i="70"/>
  <c r="I209" i="70"/>
  <c r="L242" i="70"/>
  <c r="I242" i="70"/>
  <c r="I244" i="70"/>
  <c r="I180" i="70"/>
  <c r="I188" i="70"/>
  <c r="I194" i="70"/>
  <c r="I200" i="70"/>
  <c r="I219" i="70"/>
  <c r="I222" i="70"/>
  <c r="I227" i="70"/>
  <c r="I230" i="70"/>
  <c r="I243" i="70"/>
  <c r="I235" i="70"/>
  <c r="I247" i="70"/>
  <c r="I248" i="70"/>
  <c r="I174" i="70"/>
  <c r="I178" i="70"/>
  <c r="I192" i="70"/>
  <c r="I202" i="70"/>
  <c r="I208" i="70"/>
  <c r="I211" i="70"/>
  <c r="I212" i="70"/>
  <c r="I215" i="70"/>
  <c r="I223" i="70"/>
  <c r="I226" i="70"/>
  <c r="I231" i="70"/>
  <c r="I234" i="70"/>
  <c r="I181" i="70"/>
  <c r="I239" i="70"/>
  <c r="I20" i="70"/>
  <c r="I36" i="70"/>
  <c r="J250" i="70"/>
  <c r="I7" i="70"/>
  <c r="I250" i="70" s="1"/>
  <c r="I12" i="70"/>
  <c r="I28" i="70"/>
  <c r="I60" i="70"/>
  <c r="I66" i="70"/>
  <c r="K250" i="70"/>
  <c r="L7" i="70"/>
  <c r="L250" i="70" s="1"/>
  <c r="I48" i="70"/>
  <c r="I64" i="70"/>
  <c r="I77" i="70"/>
  <c r="I85" i="70"/>
  <c r="I95" i="70"/>
  <c r="I101" i="70"/>
  <c r="I111" i="70"/>
  <c r="I117" i="70"/>
  <c r="I127" i="70"/>
  <c r="I133" i="70"/>
  <c r="I143" i="70"/>
  <c r="L145" i="70"/>
  <c r="I145" i="70"/>
  <c r="I73" i="70"/>
  <c r="I81" i="70"/>
  <c r="I87" i="70"/>
  <c r="I93" i="70"/>
  <c r="I103" i="70"/>
  <c r="I109" i="70"/>
  <c r="I119" i="70"/>
  <c r="I125" i="70"/>
  <c r="I135" i="70"/>
  <c r="I141" i="70"/>
  <c r="I144" i="70"/>
  <c r="I152" i="70"/>
  <c r="I160" i="70"/>
  <c r="I148" i="70"/>
  <c r="I156" i="70"/>
  <c r="I182" i="70"/>
  <c r="I184" i="70"/>
  <c r="I198" i="70"/>
  <c r="I204" i="70"/>
  <c r="I186" i="70"/>
  <c r="I190" i="70"/>
  <c r="L210" i="70"/>
  <c r="I210" i="70"/>
  <c r="L214" i="70"/>
  <c r="I214" i="70"/>
  <c r="I220" i="70"/>
  <c r="I225" i="70"/>
  <c r="I236" i="70"/>
  <c r="I232" i="70"/>
  <c r="I213" i="70"/>
  <c r="I217" i="70"/>
  <c r="I228" i="70"/>
  <c r="I233" i="70"/>
  <c r="I241" i="70"/>
  <c r="J250" i="69"/>
  <c r="I7" i="69"/>
  <c r="I250" i="69" s="1"/>
  <c r="K250" i="69"/>
  <c r="L7" i="69"/>
  <c r="L250" i="69" s="1"/>
  <c r="I57" i="69"/>
  <c r="I20" i="69"/>
  <c r="I28" i="69"/>
  <c r="I36" i="69"/>
  <c r="I44" i="69"/>
  <c r="I52" i="69"/>
  <c r="I9" i="69"/>
  <c r="I13" i="69"/>
  <c r="I21" i="69"/>
  <c r="I29" i="69"/>
  <c r="I37" i="69"/>
  <c r="I45" i="69"/>
  <c r="I53" i="69"/>
  <c r="I63" i="69"/>
  <c r="I67" i="69"/>
  <c r="I71" i="69"/>
  <c r="I60" i="69"/>
  <c r="I62" i="69"/>
  <c r="I66" i="69"/>
  <c r="I70" i="69"/>
  <c r="I78" i="69"/>
  <c r="L83" i="69"/>
  <c r="I83" i="69"/>
  <c r="I86" i="69"/>
  <c r="I91" i="69"/>
  <c r="I131" i="69"/>
  <c r="I132" i="69"/>
  <c r="I140" i="69"/>
  <c r="L75" i="69"/>
  <c r="I75" i="69"/>
  <c r="I108" i="69"/>
  <c r="L79" i="69"/>
  <c r="I79" i="69"/>
  <c r="I82" i="69"/>
  <c r="I100" i="69"/>
  <c r="I112" i="69"/>
  <c r="I115" i="69"/>
  <c r="I116" i="69"/>
  <c r="I119" i="69"/>
  <c r="I120" i="69"/>
  <c r="I127" i="69"/>
  <c r="I128" i="69"/>
  <c r="I153" i="69"/>
  <c r="I165" i="69"/>
  <c r="I175" i="69"/>
  <c r="I147" i="69"/>
  <c r="I157" i="69"/>
  <c r="I161" i="69"/>
  <c r="I171" i="69"/>
  <c r="I141" i="69"/>
  <c r="I167" i="69"/>
  <c r="I188" i="69"/>
  <c r="I196" i="69"/>
  <c r="L201" i="69"/>
  <c r="I201" i="69"/>
  <c r="I207" i="69"/>
  <c r="I208" i="69"/>
  <c r="I177" i="69"/>
  <c r="I180" i="69"/>
  <c r="I185" i="69"/>
  <c r="I192" i="69"/>
  <c r="I200" i="69"/>
  <c r="I204" i="69"/>
  <c r="I210" i="69"/>
  <c r="I214" i="69"/>
  <c r="L221" i="69"/>
  <c r="I221" i="69"/>
  <c r="I222" i="69"/>
  <c r="I238" i="69"/>
  <c r="L217" i="69"/>
  <c r="I217" i="69"/>
  <c r="I224" i="69"/>
  <c r="I229" i="69"/>
  <c r="I220" i="69"/>
  <c r="I225" i="69"/>
  <c r="I236" i="69"/>
  <c r="I8" i="68"/>
  <c r="I12" i="68"/>
  <c r="I16" i="68"/>
  <c r="I20" i="68"/>
  <c r="I27" i="68"/>
  <c r="I31" i="68"/>
  <c r="J250" i="68"/>
  <c r="I7" i="68"/>
  <c r="I250" i="68" s="1"/>
  <c r="K250" i="68"/>
  <c r="L7" i="68"/>
  <c r="L250" i="68" s="1"/>
  <c r="I24" i="68"/>
  <c r="L24" i="68"/>
  <c r="I28" i="68"/>
  <c r="L28" i="68"/>
  <c r="I32" i="68"/>
  <c r="L32" i="68"/>
  <c r="I67" i="68"/>
  <c r="I83" i="68"/>
  <c r="I87" i="68"/>
  <c r="I95" i="68"/>
  <c r="I108" i="68"/>
  <c r="I35" i="68"/>
  <c r="I39" i="68"/>
  <c r="I36" i="68"/>
  <c r="I63" i="68"/>
  <c r="I71" i="68"/>
  <c r="I75" i="68"/>
  <c r="I79" i="68"/>
  <c r="I91" i="68"/>
  <c r="I99" i="68"/>
  <c r="I107" i="68"/>
  <c r="I126" i="68"/>
  <c r="I134" i="68"/>
  <c r="I140" i="68"/>
  <c r="I110" i="68"/>
  <c r="I114" i="68"/>
  <c r="I116" i="68"/>
  <c r="I130" i="68"/>
  <c r="I136" i="68"/>
  <c r="I150" i="68"/>
  <c r="I162" i="68"/>
  <c r="I172" i="68"/>
  <c r="I146" i="68"/>
  <c r="I154" i="68"/>
  <c r="I158" i="68"/>
  <c r="I164" i="68"/>
  <c r="I170" i="68"/>
  <c r="I182" i="68"/>
  <c r="I188" i="68"/>
  <c r="I198" i="68"/>
  <c r="I204" i="68"/>
  <c r="L214" i="68"/>
  <c r="I214" i="68"/>
  <c r="I190" i="68"/>
  <c r="I196" i="68"/>
  <c r="I206" i="68"/>
  <c r="I220" i="68"/>
  <c r="I225" i="68"/>
  <c r="I236" i="68"/>
  <c r="I245" i="68"/>
  <c r="I217" i="68"/>
  <c r="I228" i="68"/>
  <c r="I233" i="68"/>
  <c r="I241" i="68"/>
  <c r="I14" i="67"/>
  <c r="I20" i="67"/>
  <c r="I24" i="67"/>
  <c r="J250" i="67"/>
  <c r="I7" i="67"/>
  <c r="I250" i="67" s="1"/>
  <c r="K250" i="67"/>
  <c r="L7" i="67"/>
  <c r="L250" i="67" s="1"/>
  <c r="I30" i="67"/>
  <c r="I36" i="67"/>
  <c r="I46" i="67"/>
  <c r="I52" i="67"/>
  <c r="I62" i="67"/>
  <c r="I68" i="67"/>
  <c r="I78" i="67"/>
  <c r="I84" i="67"/>
  <c r="I94" i="67"/>
  <c r="I38" i="67"/>
  <c r="I44" i="67"/>
  <c r="I54" i="67"/>
  <c r="I60" i="67"/>
  <c r="I70" i="67"/>
  <c r="I76" i="67"/>
  <c r="I86" i="67"/>
  <c r="I92" i="67"/>
  <c r="I100" i="67"/>
  <c r="I108" i="67"/>
  <c r="L108" i="67"/>
  <c r="I112" i="67"/>
  <c r="L112" i="67"/>
  <c r="I116" i="67"/>
  <c r="L116" i="67"/>
  <c r="I120" i="67"/>
  <c r="L120" i="67"/>
  <c r="I124" i="67"/>
  <c r="L124" i="67"/>
  <c r="I128" i="67"/>
  <c r="L128" i="67"/>
  <c r="I107" i="67"/>
  <c r="I111" i="67"/>
  <c r="I115" i="67"/>
  <c r="I119" i="67"/>
  <c r="I123" i="67"/>
  <c r="I131" i="67"/>
  <c r="I136" i="67"/>
  <c r="I148" i="67"/>
  <c r="I158" i="67"/>
  <c r="I164" i="67"/>
  <c r="I140" i="67"/>
  <c r="I150" i="67"/>
  <c r="I156" i="67"/>
  <c r="I175" i="67"/>
  <c r="I178" i="67"/>
  <c r="I180" i="67"/>
  <c r="I185" i="67"/>
  <c r="I191" i="67"/>
  <c r="I201" i="67"/>
  <c r="I207" i="67"/>
  <c r="I170" i="67"/>
  <c r="I172" i="67"/>
  <c r="I183" i="67"/>
  <c r="I193" i="67"/>
  <c r="I199" i="67"/>
  <c r="I209" i="67"/>
  <c r="L214" i="67"/>
  <c r="I214" i="67"/>
  <c r="I229" i="67"/>
  <c r="I230" i="67"/>
  <c r="I233" i="67"/>
  <c r="I245" i="67"/>
  <c r="I213" i="67"/>
  <c r="I217" i="67"/>
  <c r="I225" i="67"/>
  <c r="I241" i="67"/>
  <c r="K250" i="66"/>
  <c r="L7" i="66"/>
  <c r="L250" i="66" s="1"/>
  <c r="I10" i="66"/>
  <c r="I18" i="66"/>
  <c r="I26" i="66"/>
  <c r="I37" i="66"/>
  <c r="I38" i="66"/>
  <c r="I41" i="66"/>
  <c r="I42" i="66"/>
  <c r="I45" i="66"/>
  <c r="I46" i="66"/>
  <c r="I14" i="66"/>
  <c r="I22" i="66"/>
  <c r="I30" i="66"/>
  <c r="I49" i="66"/>
  <c r="I50" i="66"/>
  <c r="I53" i="66"/>
  <c r="I54" i="66"/>
  <c r="I57" i="66"/>
  <c r="I58" i="66"/>
  <c r="I61" i="66"/>
  <c r="I62" i="66"/>
  <c r="I65" i="66"/>
  <c r="J250" i="66"/>
  <c r="I7" i="66"/>
  <c r="I250" i="66" s="1"/>
  <c r="I69" i="66"/>
  <c r="I71" i="66"/>
  <c r="I77" i="66"/>
  <c r="I87" i="66"/>
  <c r="I93" i="66"/>
  <c r="I103" i="66"/>
  <c r="I109" i="66"/>
  <c r="I119" i="66"/>
  <c r="I125" i="66"/>
  <c r="I135" i="66"/>
  <c r="I79" i="66"/>
  <c r="I85" i="66"/>
  <c r="I95" i="66"/>
  <c r="I101" i="66"/>
  <c r="I111" i="66"/>
  <c r="I117" i="66"/>
  <c r="I127" i="66"/>
  <c r="I133" i="66"/>
  <c r="I143" i="66"/>
  <c r="I144" i="66"/>
  <c r="I166" i="66"/>
  <c r="L167" i="66"/>
  <c r="I167" i="66"/>
  <c r="L171" i="66"/>
  <c r="I171" i="66"/>
  <c r="L175" i="66"/>
  <c r="I175" i="66"/>
  <c r="I151" i="66"/>
  <c r="I159" i="66"/>
  <c r="I178" i="66"/>
  <c r="I184" i="66"/>
  <c r="I207" i="66"/>
  <c r="I186" i="66"/>
  <c r="I180" i="66"/>
  <c r="I187" i="66"/>
  <c r="I195" i="66"/>
  <c r="I211" i="66"/>
  <c r="I249" i="66"/>
  <c r="I221" i="66"/>
  <c r="I229" i="66"/>
  <c r="I233" i="66"/>
  <c r="I237" i="66"/>
  <c r="I241" i="66"/>
  <c r="I217" i="66"/>
  <c r="I225" i="66"/>
  <c r="I245" i="66"/>
  <c r="I246" i="66"/>
  <c r="I20" i="65"/>
  <c r="I24" i="65"/>
  <c r="I28" i="65"/>
  <c r="J250" i="65"/>
  <c r="I7" i="65"/>
  <c r="I250" i="65" s="1"/>
  <c r="K250" i="65"/>
  <c r="L7" i="65"/>
  <c r="L250" i="65" s="1"/>
  <c r="L48" i="65"/>
  <c r="I48" i="65"/>
  <c r="L64" i="65"/>
  <c r="I64" i="65"/>
  <c r="L72" i="65"/>
  <c r="I72" i="65"/>
  <c r="I35" i="65"/>
  <c r="L44" i="65"/>
  <c r="I44" i="65"/>
  <c r="I51" i="65"/>
  <c r="L60" i="65"/>
  <c r="I60" i="65"/>
  <c r="I76" i="65"/>
  <c r="I84" i="65"/>
  <c r="I92" i="65"/>
  <c r="I100" i="65"/>
  <c r="L40" i="65"/>
  <c r="I40" i="65"/>
  <c r="I47" i="65"/>
  <c r="L56" i="65"/>
  <c r="I56" i="65"/>
  <c r="I63" i="65"/>
  <c r="L68" i="65"/>
  <c r="I68" i="65"/>
  <c r="L36" i="65"/>
  <c r="I36" i="65"/>
  <c r="L52" i="65"/>
  <c r="I52" i="65"/>
  <c r="I113" i="65"/>
  <c r="I121" i="65"/>
  <c r="I129" i="65"/>
  <c r="I137" i="65"/>
  <c r="I109" i="65"/>
  <c r="I110" i="65"/>
  <c r="I148" i="65"/>
  <c r="I164" i="65"/>
  <c r="I150" i="65"/>
  <c r="I160" i="65"/>
  <c r="I166" i="65"/>
  <c r="I174" i="65"/>
  <c r="I146" i="65"/>
  <c r="I156" i="65"/>
  <c r="I178" i="65"/>
  <c r="I192" i="65"/>
  <c r="I200" i="65"/>
  <c r="I208" i="65"/>
  <c r="I181" i="65"/>
  <c r="I193" i="65"/>
  <c r="I201" i="65"/>
  <c r="I188" i="65"/>
  <c r="I196" i="65"/>
  <c r="I204" i="65"/>
  <c r="L209" i="65"/>
  <c r="I209" i="65"/>
  <c r="I212" i="65"/>
  <c r="I213" i="65"/>
  <c r="I184" i="65"/>
  <c r="I223" i="65"/>
  <c r="I233" i="65"/>
  <c r="I238" i="65"/>
  <c r="I219" i="65"/>
  <c r="I229" i="65"/>
  <c r="I217" i="65"/>
  <c r="I225" i="65"/>
  <c r="I231" i="65"/>
  <c r="I235" i="65"/>
  <c r="I245" i="65"/>
  <c r="J250" i="64"/>
  <c r="I7" i="64"/>
  <c r="I250" i="64" s="1"/>
  <c r="I12" i="64"/>
  <c r="I22" i="64"/>
  <c r="I28" i="64"/>
  <c r="I38" i="64"/>
  <c r="I44" i="64"/>
  <c r="I54" i="64"/>
  <c r="I60" i="64"/>
  <c r="K250" i="64"/>
  <c r="L7" i="64"/>
  <c r="L250" i="64" s="1"/>
  <c r="I14" i="64"/>
  <c r="I20" i="64"/>
  <c r="I30" i="64"/>
  <c r="I36" i="64"/>
  <c r="I46" i="64"/>
  <c r="I52" i="64"/>
  <c r="I62" i="64"/>
  <c r="I68" i="64"/>
  <c r="I73" i="64"/>
  <c r="I77" i="64"/>
  <c r="I83" i="64"/>
  <c r="I93" i="64"/>
  <c r="I99" i="64"/>
  <c r="I109" i="64"/>
  <c r="I115" i="64"/>
  <c r="I125" i="64"/>
  <c r="I131" i="64"/>
  <c r="I85" i="64"/>
  <c r="I91" i="64"/>
  <c r="I101" i="64"/>
  <c r="I107" i="64"/>
  <c r="I117" i="64"/>
  <c r="I123" i="64"/>
  <c r="I133" i="64"/>
  <c r="I89" i="64"/>
  <c r="I95" i="64"/>
  <c r="I105" i="64"/>
  <c r="I111" i="64"/>
  <c r="I121" i="64"/>
  <c r="I127" i="64"/>
  <c r="I137" i="64"/>
  <c r="I149" i="64"/>
  <c r="I155" i="64"/>
  <c r="I165" i="64"/>
  <c r="I171" i="64"/>
  <c r="L177" i="64"/>
  <c r="I177" i="64"/>
  <c r="I147" i="64"/>
  <c r="I157" i="64"/>
  <c r="I163" i="64"/>
  <c r="I176" i="64"/>
  <c r="I181" i="64"/>
  <c r="I188" i="64"/>
  <c r="I192" i="64"/>
  <c r="I196" i="64"/>
  <c r="L205" i="64"/>
  <c r="I205" i="64"/>
  <c r="L185" i="64"/>
  <c r="I185" i="64"/>
  <c r="L189" i="64"/>
  <c r="I189" i="64"/>
  <c r="L193" i="64"/>
  <c r="I193" i="64"/>
  <c r="L197" i="64"/>
  <c r="I197" i="64"/>
  <c r="I212" i="64"/>
  <c r="L201" i="64"/>
  <c r="I201" i="64"/>
  <c r="L225" i="64"/>
  <c r="I225" i="64"/>
  <c r="I227" i="64"/>
  <c r="I241" i="64"/>
  <c r="I213" i="64"/>
  <c r="I215" i="64"/>
  <c r="I220" i="64"/>
  <c r="I233" i="64"/>
  <c r="J250" i="63"/>
  <c r="I7" i="63"/>
  <c r="I250" i="63" s="1"/>
  <c r="K250" i="63"/>
  <c r="L7" i="63"/>
  <c r="L250" i="63" s="1"/>
  <c r="I18" i="63"/>
  <c r="I20" i="63"/>
  <c r="I32" i="63"/>
  <c r="I36" i="63"/>
  <c r="L42" i="63"/>
  <c r="I42" i="63"/>
  <c r="I8" i="63"/>
  <c r="I22" i="63"/>
  <c r="I24" i="63"/>
  <c r="I28" i="63"/>
  <c r="I10" i="63"/>
  <c r="I12" i="63"/>
  <c r="I26" i="63"/>
  <c r="I30" i="63"/>
  <c r="I49" i="63"/>
  <c r="I57" i="63"/>
  <c r="I41" i="63"/>
  <c r="I53" i="63"/>
  <c r="I61" i="63"/>
  <c r="I78" i="63"/>
  <c r="I84" i="63"/>
  <c r="I90" i="63"/>
  <c r="I104" i="63"/>
  <c r="I110" i="63"/>
  <c r="I116" i="63"/>
  <c r="I122" i="63"/>
  <c r="I128" i="63"/>
  <c r="I134" i="63"/>
  <c r="I74" i="63"/>
  <c r="I82" i="63"/>
  <c r="I88" i="63"/>
  <c r="I96" i="63"/>
  <c r="I102" i="63"/>
  <c r="I114" i="63"/>
  <c r="I120" i="63"/>
  <c r="I126" i="63"/>
  <c r="I132" i="63"/>
  <c r="I140" i="63"/>
  <c r="I143" i="63"/>
  <c r="I147" i="63"/>
  <c r="I151" i="63"/>
  <c r="I155" i="63"/>
  <c r="I159" i="63"/>
  <c r="I163" i="63"/>
  <c r="I167" i="63"/>
  <c r="I171" i="63"/>
  <c r="I175" i="63"/>
  <c r="I184" i="63"/>
  <c r="L210" i="63"/>
  <c r="I210" i="63"/>
  <c r="I186" i="63"/>
  <c r="I190" i="63"/>
  <c r="I206" i="63"/>
  <c r="I182" i="63"/>
  <c r="I198" i="63"/>
  <c r="I204" i="63"/>
  <c r="L217" i="63"/>
  <c r="I217" i="63"/>
  <c r="I220" i="63"/>
  <c r="I225" i="63"/>
  <c r="I236" i="63"/>
  <c r="I232" i="63"/>
  <c r="L221" i="63"/>
  <c r="I221" i="63"/>
  <c r="I228" i="63"/>
  <c r="I233" i="63"/>
  <c r="I241" i="63"/>
  <c r="J250" i="62"/>
  <c r="I7" i="62"/>
  <c r="I250" i="62" s="1"/>
  <c r="I15" i="62"/>
  <c r="I23" i="62"/>
  <c r="I31" i="62"/>
  <c r="I39" i="62"/>
  <c r="I47" i="62"/>
  <c r="I55" i="62"/>
  <c r="L63" i="62"/>
  <c r="I63" i="62"/>
  <c r="I66" i="62"/>
  <c r="I73" i="62"/>
  <c r="I74" i="62"/>
  <c r="L78" i="62"/>
  <c r="I78" i="62"/>
  <c r="L91" i="62"/>
  <c r="I91" i="62"/>
  <c r="K250" i="62"/>
  <c r="L7" i="62"/>
  <c r="L250" i="62" s="1"/>
  <c r="I85" i="62"/>
  <c r="I11" i="62"/>
  <c r="I19" i="62"/>
  <c r="I27" i="62"/>
  <c r="I35" i="62"/>
  <c r="I43" i="62"/>
  <c r="I51" i="62"/>
  <c r="I59" i="62"/>
  <c r="I62" i="62"/>
  <c r="I69" i="62"/>
  <c r="I70" i="62"/>
  <c r="I77" i="62"/>
  <c r="I90" i="62"/>
  <c r="I128" i="62"/>
  <c r="I134" i="62"/>
  <c r="I120" i="62"/>
  <c r="I126" i="62"/>
  <c r="I142" i="62"/>
  <c r="I99" i="62"/>
  <c r="I107" i="62"/>
  <c r="I115" i="62"/>
  <c r="I122" i="62"/>
  <c r="I154" i="62"/>
  <c r="I156" i="62"/>
  <c r="I170" i="62"/>
  <c r="I172" i="62"/>
  <c r="I148" i="62"/>
  <c r="I162" i="62"/>
  <c r="I164" i="62"/>
  <c r="I178" i="62"/>
  <c r="I179" i="62"/>
  <c r="I181" i="62"/>
  <c r="I207" i="62"/>
  <c r="I209" i="62"/>
  <c r="L214" i="62"/>
  <c r="I214" i="62"/>
  <c r="I183" i="62"/>
  <c r="I184" i="62"/>
  <c r="I199" i="62"/>
  <c r="I201" i="62"/>
  <c r="I221" i="62"/>
  <c r="I217" i="62"/>
  <c r="I233" i="62"/>
  <c r="I235" i="62"/>
  <c r="I241" i="62"/>
  <c r="J250" i="61"/>
  <c r="I7" i="61"/>
  <c r="I250" i="61" s="1"/>
  <c r="K250" i="61"/>
  <c r="L7" i="61"/>
  <c r="L250" i="61" s="1"/>
  <c r="L15" i="61"/>
  <c r="I15" i="61"/>
  <c r="L23" i="61"/>
  <c r="I23" i="61"/>
  <c r="I42" i="61"/>
  <c r="I50" i="61"/>
  <c r="I58" i="61"/>
  <c r="I59" i="61"/>
  <c r="I62" i="61"/>
  <c r="I63" i="61"/>
  <c r="L11" i="61"/>
  <c r="I11" i="61"/>
  <c r="I14" i="61"/>
  <c r="L19" i="61"/>
  <c r="I19" i="61"/>
  <c r="I22" i="61"/>
  <c r="L27" i="61"/>
  <c r="I27" i="61"/>
  <c r="I30" i="61"/>
  <c r="I38" i="61"/>
  <c r="I46" i="61"/>
  <c r="I54" i="61"/>
  <c r="I72" i="61"/>
  <c r="I88" i="61"/>
  <c r="I92" i="61"/>
  <c r="L97" i="61"/>
  <c r="I97" i="61"/>
  <c r="I100" i="61"/>
  <c r="L105" i="61"/>
  <c r="I105" i="61"/>
  <c r="L109" i="61"/>
  <c r="I109" i="61"/>
  <c r="I112" i="61"/>
  <c r="I133" i="61"/>
  <c r="I137" i="61"/>
  <c r="I121" i="61"/>
  <c r="I125" i="61"/>
  <c r="I70" i="61"/>
  <c r="L89" i="61"/>
  <c r="I89" i="61"/>
  <c r="L93" i="61"/>
  <c r="I93" i="61"/>
  <c r="L101" i="61"/>
  <c r="I101" i="61"/>
  <c r="L113" i="61"/>
  <c r="I113" i="61"/>
  <c r="L117" i="61"/>
  <c r="I117" i="61"/>
  <c r="I73" i="61"/>
  <c r="I129" i="61"/>
  <c r="I172" i="61"/>
  <c r="I160" i="61"/>
  <c r="I166" i="61"/>
  <c r="I176" i="61"/>
  <c r="I146" i="61"/>
  <c r="I182" i="61"/>
  <c r="I185" i="61"/>
  <c r="I187" i="61"/>
  <c r="I195" i="61"/>
  <c r="I203" i="61"/>
  <c r="I211" i="61"/>
  <c r="I191" i="61"/>
  <c r="I199" i="61"/>
  <c r="I207" i="61"/>
  <c r="I221" i="61"/>
  <c r="I223" i="61"/>
  <c r="I237" i="61"/>
  <c r="I9" i="60"/>
  <c r="I15" i="60"/>
  <c r="I25" i="60"/>
  <c r="I31" i="60"/>
  <c r="J250" i="60"/>
  <c r="I7" i="60"/>
  <c r="I250" i="60" s="1"/>
  <c r="I17" i="60"/>
  <c r="I23" i="60"/>
  <c r="I33" i="60"/>
  <c r="I39" i="60"/>
  <c r="K250" i="60"/>
  <c r="L7" i="60"/>
  <c r="L250" i="60" s="1"/>
  <c r="L40" i="60"/>
  <c r="I52" i="60"/>
  <c r="I58" i="60"/>
  <c r="I68" i="60"/>
  <c r="I74" i="60"/>
  <c r="I84" i="60"/>
  <c r="I90" i="60"/>
  <c r="I100" i="60"/>
  <c r="I106" i="60"/>
  <c r="I44" i="60"/>
  <c r="I50" i="60"/>
  <c r="I60" i="60"/>
  <c r="I66" i="60"/>
  <c r="I76" i="60"/>
  <c r="I82" i="60"/>
  <c r="I92" i="60"/>
  <c r="I98" i="60"/>
  <c r="I108" i="60"/>
  <c r="I120" i="60"/>
  <c r="I130" i="60"/>
  <c r="I136" i="60"/>
  <c r="I116" i="60"/>
  <c r="I122" i="60"/>
  <c r="I128" i="60"/>
  <c r="I138" i="60"/>
  <c r="I144" i="60"/>
  <c r="I156" i="60"/>
  <c r="I168" i="60"/>
  <c r="I176" i="60"/>
  <c r="I148" i="60"/>
  <c r="I152" i="60"/>
  <c r="I158" i="60"/>
  <c r="I164" i="60"/>
  <c r="I172" i="60"/>
  <c r="I185" i="60"/>
  <c r="I191" i="60"/>
  <c r="I197" i="60"/>
  <c r="I207" i="60"/>
  <c r="I181" i="60"/>
  <c r="I189" i="60"/>
  <c r="I199" i="60"/>
  <c r="I205" i="60"/>
  <c r="I219" i="60"/>
  <c r="I227" i="60"/>
  <c r="I235" i="60"/>
  <c r="I243" i="60"/>
  <c r="I237" i="60"/>
  <c r="I245" i="60"/>
  <c r="I215" i="60"/>
  <c r="I223" i="60"/>
  <c r="I231" i="60"/>
  <c r="I239" i="60"/>
  <c r="I247" i="60"/>
  <c r="B5" i="34"/>
  <c r="B6" i="34"/>
  <c r="B7" i="34"/>
  <c r="B8" i="34"/>
  <c r="B9" i="34"/>
  <c r="B10" i="34"/>
  <c r="B11" i="34"/>
  <c r="B12" i="34"/>
  <c r="B13" i="34"/>
  <c r="B14" i="34"/>
  <c r="B15" i="34"/>
  <c r="B16" i="34"/>
  <c r="F7" i="4" l="1" a="1"/>
  <c r="F7" i="4" s="1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 s="1"/>
  <c r="F14" i="4" a="1"/>
  <c r="F14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 s="1"/>
  <c r="F29" i="4" a="1"/>
  <c r="F29" i="4" s="1"/>
  <c r="F30" i="4" a="1"/>
  <c r="F30" i="4" s="1"/>
  <c r="F31" i="4" a="1"/>
  <c r="F31" i="4" s="1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 s="1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 s="1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 s="1"/>
  <c r="F170" i="4" a="1"/>
  <c r="F170" i="4" s="1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 s="1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 s="1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F200" i="4" a="1"/>
  <c r="F200" i="4" s="1"/>
  <c r="F201" i="4" a="1"/>
  <c r="F201" i="4" s="1"/>
  <c r="F202" i="4" a="1"/>
  <c r="F202" i="4" s="1"/>
  <c r="F203" i="4" a="1"/>
  <c r="F203" i="4" s="1"/>
  <c r="F204" i="4" a="1"/>
  <c r="F204" i="4" s="1"/>
  <c r="F205" i="4" a="1"/>
  <c r="F205" i="4" s="1"/>
  <c r="F206" i="4" a="1"/>
  <c r="F206" i="4" s="1"/>
  <c r="F207" i="4" a="1"/>
  <c r="F207" i="4" s="1"/>
  <c r="F208" i="4" a="1"/>
  <c r="F208" i="4" s="1"/>
  <c r="F209" i="4" a="1"/>
  <c r="F209" i="4" s="1"/>
  <c r="F210" i="4" a="1"/>
  <c r="F210" i="4" s="1"/>
  <c r="F211" i="4" a="1"/>
  <c r="F211" i="4" s="1"/>
  <c r="F212" i="4" a="1"/>
  <c r="F212" i="4" s="1"/>
  <c r="F213" i="4" a="1"/>
  <c r="F213" i="4" s="1"/>
  <c r="F214" i="4" a="1"/>
  <c r="F214" i="4" s="1"/>
  <c r="F215" i="4" a="1"/>
  <c r="F215" i="4" s="1"/>
  <c r="F216" i="4" a="1"/>
  <c r="F216" i="4" s="1"/>
  <c r="F217" i="4" a="1"/>
  <c r="F217" i="4" s="1"/>
  <c r="F218" i="4" a="1"/>
  <c r="F218" i="4" s="1"/>
  <c r="F219" i="4" a="1"/>
  <c r="F219" i="4" s="1"/>
  <c r="F220" i="4" a="1"/>
  <c r="F220" i="4" s="1"/>
  <c r="F221" i="4" a="1"/>
  <c r="F221" i="4" s="1"/>
  <c r="F222" i="4" a="1"/>
  <c r="F222" i="4" s="1"/>
  <c r="F223" i="4" a="1"/>
  <c r="F223" i="4" s="1"/>
  <c r="F224" i="4" a="1"/>
  <c r="F224" i="4" s="1"/>
  <c r="F225" i="4" a="1"/>
  <c r="F225" i="4" s="1"/>
  <c r="F226" i="4" a="1"/>
  <c r="F226" i="4" s="1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 s="1"/>
  <c r="F235" i="4" a="1"/>
  <c r="F235" i="4" s="1"/>
  <c r="F236" i="4" a="1"/>
  <c r="F236" i="4" s="1"/>
  <c r="F237" i="4" a="1"/>
  <c r="F237" i="4" s="1"/>
  <c r="F238" i="4" a="1"/>
  <c r="F238" i="4" s="1"/>
  <c r="F239" i="4" a="1"/>
  <c r="F239" i="4" s="1"/>
  <c r="F240" i="4" a="1"/>
  <c r="F240" i="4" s="1"/>
  <c r="F241" i="4" a="1"/>
  <c r="F241" i="4" s="1"/>
  <c r="F242" i="4" a="1"/>
  <c r="F242" i="4" s="1"/>
  <c r="F243" i="4" a="1"/>
  <c r="F243" i="4" s="1"/>
  <c r="F244" i="4" a="1"/>
  <c r="F244" i="4" s="1"/>
  <c r="F245" i="4" a="1"/>
  <c r="F245" i="4" s="1"/>
  <c r="F246" i="4" a="1"/>
  <c r="F246" i="4" s="1"/>
  <c r="F247" i="4" a="1"/>
  <c r="F247" i="4" s="1"/>
  <c r="F248" i="4" a="1"/>
  <c r="F248" i="4" s="1"/>
  <c r="F249" i="4" a="1"/>
  <c r="F249" i="4" s="1"/>
  <c r="K7" i="4" a="1"/>
  <c r="K7" i="4" s="1"/>
  <c r="L7" i="4" s="1"/>
  <c r="K8" i="4" a="1"/>
  <c r="K8" i="4" s="1"/>
  <c r="L8" i="4" s="1"/>
  <c r="K9" i="4" a="1"/>
  <c r="K9" i="4" s="1"/>
  <c r="L9" i="4" s="1"/>
  <c r="K10" i="4" a="1"/>
  <c r="K10" i="4" s="1"/>
  <c r="L10" i="4" s="1"/>
  <c r="K11" i="4" a="1"/>
  <c r="K11" i="4" s="1"/>
  <c r="L11" i="4" s="1"/>
  <c r="K12" i="4" a="1"/>
  <c r="K12" i="4" s="1"/>
  <c r="L12" i="4" s="1"/>
  <c r="K13" i="4" a="1"/>
  <c r="K13" i="4" s="1"/>
  <c r="L13" i="4" s="1"/>
  <c r="K14" i="4" a="1"/>
  <c r="K14" i="4" s="1"/>
  <c r="L14" i="4" s="1"/>
  <c r="K15" i="4" a="1"/>
  <c r="K15" i="4" s="1"/>
  <c r="L15" i="4" s="1"/>
  <c r="K16" i="4" a="1"/>
  <c r="K16" i="4" s="1"/>
  <c r="L16" i="4" s="1"/>
  <c r="K17" i="4" a="1"/>
  <c r="K17" i="4" s="1"/>
  <c r="L17" i="4" s="1"/>
  <c r="K18" i="4" a="1"/>
  <c r="K18" i="4" s="1"/>
  <c r="L18" i="4" s="1"/>
  <c r="K19" i="4" a="1"/>
  <c r="K19" i="4" s="1"/>
  <c r="L19" i="4" s="1"/>
  <c r="K20" i="4" a="1"/>
  <c r="K20" i="4" s="1"/>
  <c r="L20" i="4" s="1"/>
  <c r="K21" i="4" a="1"/>
  <c r="K21" i="4" s="1"/>
  <c r="L21" i="4" s="1"/>
  <c r="K22" i="4" a="1"/>
  <c r="K22" i="4" s="1"/>
  <c r="L22" i="4" s="1"/>
  <c r="K23" i="4" a="1"/>
  <c r="K23" i="4" s="1"/>
  <c r="L23" i="4" s="1"/>
  <c r="K24" i="4" a="1"/>
  <c r="K24" i="4" s="1"/>
  <c r="L24" i="4" s="1"/>
  <c r="K25" i="4" a="1"/>
  <c r="K25" i="4" s="1"/>
  <c r="L25" i="4" s="1"/>
  <c r="K26" i="4" a="1"/>
  <c r="K26" i="4" s="1"/>
  <c r="L26" i="4" s="1"/>
  <c r="K27" i="4" a="1"/>
  <c r="K27" i="4" s="1"/>
  <c r="L27" i="4" s="1"/>
  <c r="K28" i="4" a="1"/>
  <c r="K28" i="4" s="1"/>
  <c r="L28" i="4" s="1"/>
  <c r="K29" i="4" a="1"/>
  <c r="K29" i="4" s="1"/>
  <c r="L29" i="4" s="1"/>
  <c r="K30" i="4" a="1"/>
  <c r="K30" i="4" s="1"/>
  <c r="L30" i="4" s="1"/>
  <c r="K31" i="4" a="1"/>
  <c r="K31" i="4" s="1"/>
  <c r="L31" i="4" s="1"/>
  <c r="K32" i="4" a="1"/>
  <c r="K32" i="4" s="1"/>
  <c r="L32" i="4" s="1"/>
  <c r="K33" i="4" a="1"/>
  <c r="K33" i="4" s="1"/>
  <c r="L33" i="4" s="1"/>
  <c r="K34" i="4" a="1"/>
  <c r="K34" i="4" s="1"/>
  <c r="L34" i="4" s="1"/>
  <c r="K35" i="4" a="1"/>
  <c r="K35" i="4" s="1"/>
  <c r="L35" i="4" s="1"/>
  <c r="K36" i="4" a="1"/>
  <c r="K36" i="4" s="1"/>
  <c r="L36" i="4" s="1"/>
  <c r="K37" i="4" a="1"/>
  <c r="K37" i="4" s="1"/>
  <c r="L37" i="4" s="1"/>
  <c r="K38" i="4" a="1"/>
  <c r="K38" i="4" s="1"/>
  <c r="L38" i="4" s="1"/>
  <c r="K39" i="4" a="1"/>
  <c r="K39" i="4" s="1"/>
  <c r="L39" i="4" s="1"/>
  <c r="K40" i="4" a="1"/>
  <c r="K40" i="4" s="1"/>
  <c r="L40" i="4" s="1"/>
  <c r="K41" i="4" a="1"/>
  <c r="K41" i="4" s="1"/>
  <c r="L41" i="4" s="1"/>
  <c r="K42" i="4" a="1"/>
  <c r="K42" i="4" s="1"/>
  <c r="L42" i="4" s="1"/>
  <c r="K43" i="4" a="1"/>
  <c r="K43" i="4" s="1"/>
  <c r="L43" i="4" s="1"/>
  <c r="K44" i="4" a="1"/>
  <c r="K44" i="4" s="1"/>
  <c r="L44" i="4" s="1"/>
  <c r="K45" i="4" a="1"/>
  <c r="K45" i="4" s="1"/>
  <c r="L45" i="4" s="1"/>
  <c r="K46" i="4" a="1"/>
  <c r="K46" i="4" s="1"/>
  <c r="L46" i="4" s="1"/>
  <c r="K47" i="4" a="1"/>
  <c r="K47" i="4" s="1"/>
  <c r="L47" i="4" s="1"/>
  <c r="K48" i="4" a="1"/>
  <c r="K48" i="4" s="1"/>
  <c r="L48" i="4" s="1"/>
  <c r="K49" i="4" a="1"/>
  <c r="K49" i="4" s="1"/>
  <c r="L49" i="4" s="1"/>
  <c r="K50" i="4" a="1"/>
  <c r="K50" i="4" s="1"/>
  <c r="L50" i="4" s="1"/>
  <c r="K51" i="4" a="1"/>
  <c r="K51" i="4" s="1"/>
  <c r="L51" i="4" s="1"/>
  <c r="K52" i="4" a="1"/>
  <c r="K52" i="4" s="1"/>
  <c r="L52" i="4" s="1"/>
  <c r="K53" i="4" a="1"/>
  <c r="K53" i="4" s="1"/>
  <c r="L53" i="4" s="1"/>
  <c r="K54" i="4" a="1"/>
  <c r="K54" i="4" s="1"/>
  <c r="L54" i="4" s="1"/>
  <c r="K55" i="4" a="1"/>
  <c r="K55" i="4" s="1"/>
  <c r="L55" i="4" s="1"/>
  <c r="K56" i="4" a="1"/>
  <c r="K56" i="4" s="1"/>
  <c r="L56" i="4" s="1"/>
  <c r="K57" i="4" a="1"/>
  <c r="K57" i="4" s="1"/>
  <c r="L57" i="4" s="1"/>
  <c r="K58" i="4" a="1"/>
  <c r="K58" i="4" s="1"/>
  <c r="L58" i="4" s="1"/>
  <c r="K59" i="4" a="1"/>
  <c r="K59" i="4" s="1"/>
  <c r="L59" i="4" s="1"/>
  <c r="K60" i="4" a="1"/>
  <c r="K60" i="4" s="1"/>
  <c r="L60" i="4" s="1"/>
  <c r="K61" i="4" a="1"/>
  <c r="K61" i="4" s="1"/>
  <c r="L61" i="4" s="1"/>
  <c r="K62" i="4" a="1"/>
  <c r="K62" i="4" s="1"/>
  <c r="L62" i="4" s="1"/>
  <c r="K63" i="4" a="1"/>
  <c r="K63" i="4" s="1"/>
  <c r="L63" i="4" s="1"/>
  <c r="K64" i="4" a="1"/>
  <c r="K64" i="4" s="1"/>
  <c r="L64" i="4" s="1"/>
  <c r="K65" i="4" a="1"/>
  <c r="K65" i="4" s="1"/>
  <c r="L65" i="4" s="1"/>
  <c r="K66" i="4" a="1"/>
  <c r="K66" i="4" s="1"/>
  <c r="L66" i="4" s="1"/>
  <c r="K67" i="4" a="1"/>
  <c r="K67" i="4" s="1"/>
  <c r="L67" i="4" s="1"/>
  <c r="K68" i="4" a="1"/>
  <c r="K68" i="4" s="1"/>
  <c r="L68" i="4" s="1"/>
  <c r="K69" i="4" a="1"/>
  <c r="K69" i="4" s="1"/>
  <c r="L69" i="4" s="1"/>
  <c r="K70" i="4" a="1"/>
  <c r="K70" i="4" s="1"/>
  <c r="L70" i="4" s="1"/>
  <c r="K71" i="4" a="1"/>
  <c r="K71" i="4" s="1"/>
  <c r="L71" i="4" s="1"/>
  <c r="K72" i="4" a="1"/>
  <c r="K72" i="4" s="1"/>
  <c r="L72" i="4" s="1"/>
  <c r="K73" i="4" a="1"/>
  <c r="K73" i="4" s="1"/>
  <c r="L73" i="4" s="1"/>
  <c r="K74" i="4" a="1"/>
  <c r="K74" i="4" s="1"/>
  <c r="L74" i="4" s="1"/>
  <c r="K75" i="4" a="1"/>
  <c r="K75" i="4" s="1"/>
  <c r="L75" i="4" s="1"/>
  <c r="K76" i="4" a="1"/>
  <c r="K76" i="4" s="1"/>
  <c r="L76" i="4" s="1"/>
  <c r="K77" i="4" a="1"/>
  <c r="K77" i="4" s="1"/>
  <c r="L77" i="4" s="1"/>
  <c r="K78" i="4" a="1"/>
  <c r="K78" i="4" s="1"/>
  <c r="L78" i="4" s="1"/>
  <c r="K79" i="4" a="1"/>
  <c r="K79" i="4" s="1"/>
  <c r="L79" i="4" s="1"/>
  <c r="K80" i="4" a="1"/>
  <c r="K80" i="4" s="1"/>
  <c r="L80" i="4" s="1"/>
  <c r="K81" i="4" a="1"/>
  <c r="K81" i="4" s="1"/>
  <c r="L81" i="4" s="1"/>
  <c r="K82" i="4" a="1"/>
  <c r="K82" i="4" s="1"/>
  <c r="L82" i="4" s="1"/>
  <c r="K83" i="4" a="1"/>
  <c r="K83" i="4" s="1"/>
  <c r="L83" i="4" s="1"/>
  <c r="K84" i="4" a="1"/>
  <c r="K84" i="4" s="1"/>
  <c r="L84" i="4" s="1"/>
  <c r="K85" i="4" a="1"/>
  <c r="K85" i="4" s="1"/>
  <c r="L85" i="4" s="1"/>
  <c r="K86" i="4" a="1"/>
  <c r="K86" i="4" s="1"/>
  <c r="L86" i="4" s="1"/>
  <c r="K87" i="4" a="1"/>
  <c r="K87" i="4" s="1"/>
  <c r="L87" i="4" s="1"/>
  <c r="K88" i="4" a="1"/>
  <c r="K88" i="4" s="1"/>
  <c r="L88" i="4" s="1"/>
  <c r="K89" i="4" a="1"/>
  <c r="K89" i="4" s="1"/>
  <c r="L89" i="4" s="1"/>
  <c r="K90" i="4" a="1"/>
  <c r="K90" i="4" s="1"/>
  <c r="L90" i="4" s="1"/>
  <c r="K91" i="4" a="1"/>
  <c r="K91" i="4" s="1"/>
  <c r="L91" i="4" s="1"/>
  <c r="K92" i="4" a="1"/>
  <c r="K92" i="4" s="1"/>
  <c r="L92" i="4" s="1"/>
  <c r="K93" i="4" a="1"/>
  <c r="K93" i="4" s="1"/>
  <c r="L93" i="4" s="1"/>
  <c r="K94" i="4" a="1"/>
  <c r="K94" i="4" s="1"/>
  <c r="L94" i="4" s="1"/>
  <c r="K95" i="4" a="1"/>
  <c r="K95" i="4" s="1"/>
  <c r="L95" i="4" s="1"/>
  <c r="K96" i="4" a="1"/>
  <c r="K96" i="4" s="1"/>
  <c r="L96" i="4" s="1"/>
  <c r="K97" i="4" a="1"/>
  <c r="K97" i="4" s="1"/>
  <c r="L97" i="4" s="1"/>
  <c r="K98" i="4" a="1"/>
  <c r="K98" i="4" s="1"/>
  <c r="L98" i="4" s="1"/>
  <c r="K99" i="4" a="1"/>
  <c r="K99" i="4" s="1"/>
  <c r="L99" i="4" s="1"/>
  <c r="K100" i="4" a="1"/>
  <c r="K100" i="4" s="1"/>
  <c r="L100" i="4" s="1"/>
  <c r="K101" i="4" a="1"/>
  <c r="K101" i="4" s="1"/>
  <c r="L101" i="4" s="1"/>
  <c r="K102" i="4" a="1"/>
  <c r="K102" i="4" s="1"/>
  <c r="L102" i="4" s="1"/>
  <c r="K103" i="4" a="1"/>
  <c r="K103" i="4" s="1"/>
  <c r="L103" i="4" s="1"/>
  <c r="K104" i="4" a="1"/>
  <c r="K104" i="4" s="1"/>
  <c r="L104" i="4" s="1"/>
  <c r="K105" i="4" a="1"/>
  <c r="K105" i="4" s="1"/>
  <c r="L105" i="4" s="1"/>
  <c r="K106" i="4" a="1"/>
  <c r="K106" i="4" s="1"/>
  <c r="L106" i="4" s="1"/>
  <c r="K107" i="4" a="1"/>
  <c r="K107" i="4" s="1"/>
  <c r="L107" i="4" s="1"/>
  <c r="K108" i="4" a="1"/>
  <c r="K108" i="4" s="1"/>
  <c r="L108" i="4" s="1"/>
  <c r="K109" i="4" a="1"/>
  <c r="K109" i="4" s="1"/>
  <c r="L109" i="4" s="1"/>
  <c r="K110" i="4" a="1"/>
  <c r="K110" i="4" s="1"/>
  <c r="L110" i="4" s="1"/>
  <c r="K111" i="4" a="1"/>
  <c r="K111" i="4" s="1"/>
  <c r="L111" i="4" s="1"/>
  <c r="K112" i="4" a="1"/>
  <c r="K112" i="4" s="1"/>
  <c r="L112" i="4" s="1"/>
  <c r="K113" i="4" a="1"/>
  <c r="K113" i="4" s="1"/>
  <c r="L113" i="4" s="1"/>
  <c r="K114" i="4" a="1"/>
  <c r="K114" i="4" s="1"/>
  <c r="L114" i="4" s="1"/>
  <c r="K115" i="4" a="1"/>
  <c r="K115" i="4" s="1"/>
  <c r="L115" i="4" s="1"/>
  <c r="K116" i="4" a="1"/>
  <c r="K116" i="4" s="1"/>
  <c r="L116" i="4" s="1"/>
  <c r="K117" i="4" a="1"/>
  <c r="K117" i="4" s="1"/>
  <c r="L117" i="4" s="1"/>
  <c r="K118" i="4" a="1"/>
  <c r="K118" i="4" s="1"/>
  <c r="L118" i="4" s="1"/>
  <c r="K119" i="4" a="1"/>
  <c r="K119" i="4" s="1"/>
  <c r="L119" i="4" s="1"/>
  <c r="K120" i="4" a="1"/>
  <c r="K120" i="4" s="1"/>
  <c r="L120" i="4" s="1"/>
  <c r="K121" i="4" a="1"/>
  <c r="K121" i="4" s="1"/>
  <c r="L121" i="4" s="1"/>
  <c r="K122" i="4" a="1"/>
  <c r="K122" i="4" s="1"/>
  <c r="L122" i="4" s="1"/>
  <c r="K123" i="4" a="1"/>
  <c r="K123" i="4" s="1"/>
  <c r="L123" i="4" s="1"/>
  <c r="K124" i="4" a="1"/>
  <c r="K124" i="4" s="1"/>
  <c r="L124" i="4" s="1"/>
  <c r="K125" i="4" a="1"/>
  <c r="K125" i="4" s="1"/>
  <c r="L125" i="4" s="1"/>
  <c r="K126" i="4" a="1"/>
  <c r="K126" i="4" s="1"/>
  <c r="L126" i="4" s="1"/>
  <c r="K127" i="4" a="1"/>
  <c r="K127" i="4" s="1"/>
  <c r="L127" i="4" s="1"/>
  <c r="K128" i="4" a="1"/>
  <c r="K128" i="4" s="1"/>
  <c r="L128" i="4" s="1"/>
  <c r="K129" i="4" a="1"/>
  <c r="K129" i="4" s="1"/>
  <c r="L129" i="4" s="1"/>
  <c r="K130" i="4" a="1"/>
  <c r="K130" i="4" s="1"/>
  <c r="L130" i="4" s="1"/>
  <c r="K131" i="4" a="1"/>
  <c r="K131" i="4" s="1"/>
  <c r="L131" i="4" s="1"/>
  <c r="K132" i="4" a="1"/>
  <c r="K132" i="4" s="1"/>
  <c r="L132" i="4" s="1"/>
  <c r="K133" i="4" a="1"/>
  <c r="K133" i="4" s="1"/>
  <c r="L133" i="4" s="1"/>
  <c r="K134" i="4" a="1"/>
  <c r="K134" i="4" s="1"/>
  <c r="L134" i="4" s="1"/>
  <c r="K135" i="4" a="1"/>
  <c r="K135" i="4" s="1"/>
  <c r="L135" i="4" s="1"/>
  <c r="K136" i="4" a="1"/>
  <c r="K136" i="4" s="1"/>
  <c r="L136" i="4" s="1"/>
  <c r="K137" i="4" a="1"/>
  <c r="K137" i="4" s="1"/>
  <c r="L137" i="4" s="1"/>
  <c r="K138" i="4" a="1"/>
  <c r="K138" i="4" s="1"/>
  <c r="L138" i="4" s="1"/>
  <c r="K139" i="4" a="1"/>
  <c r="K139" i="4" s="1"/>
  <c r="L139" i="4" s="1"/>
  <c r="K140" i="4" a="1"/>
  <c r="K140" i="4" s="1"/>
  <c r="L140" i="4" s="1"/>
  <c r="K141" i="4" a="1"/>
  <c r="K141" i="4" s="1"/>
  <c r="L141" i="4" s="1"/>
  <c r="K142" i="4" a="1"/>
  <c r="K142" i="4" s="1"/>
  <c r="L142" i="4" s="1"/>
  <c r="K143" i="4" a="1"/>
  <c r="K143" i="4" s="1"/>
  <c r="L143" i="4" s="1"/>
  <c r="K144" i="4" a="1"/>
  <c r="K144" i="4" s="1"/>
  <c r="L144" i="4" s="1"/>
  <c r="K145" i="4" a="1"/>
  <c r="K145" i="4" s="1"/>
  <c r="L145" i="4" s="1"/>
  <c r="K146" i="4" a="1"/>
  <c r="K146" i="4" s="1"/>
  <c r="L146" i="4" s="1"/>
  <c r="K147" i="4" a="1"/>
  <c r="K147" i="4" s="1"/>
  <c r="L147" i="4" s="1"/>
  <c r="K148" i="4" a="1"/>
  <c r="K148" i="4" s="1"/>
  <c r="L148" i="4" s="1"/>
  <c r="K149" i="4" a="1"/>
  <c r="K149" i="4" s="1"/>
  <c r="L149" i="4" s="1"/>
  <c r="K150" i="4" a="1"/>
  <c r="K150" i="4" s="1"/>
  <c r="L150" i="4" s="1"/>
  <c r="K151" i="4" a="1"/>
  <c r="K151" i="4" s="1"/>
  <c r="L151" i="4" s="1"/>
  <c r="K152" i="4" a="1"/>
  <c r="K152" i="4" s="1"/>
  <c r="L152" i="4" s="1"/>
  <c r="K153" i="4" a="1"/>
  <c r="K153" i="4" s="1"/>
  <c r="L153" i="4" s="1"/>
  <c r="K154" i="4" a="1"/>
  <c r="K154" i="4" s="1"/>
  <c r="L154" i="4" s="1"/>
  <c r="K155" i="4" a="1"/>
  <c r="K155" i="4" s="1"/>
  <c r="L155" i="4" s="1"/>
  <c r="K156" i="4" a="1"/>
  <c r="K156" i="4" s="1"/>
  <c r="L156" i="4" s="1"/>
  <c r="K157" i="4" a="1"/>
  <c r="K157" i="4" s="1"/>
  <c r="L157" i="4" s="1"/>
  <c r="K158" i="4" a="1"/>
  <c r="K158" i="4" s="1"/>
  <c r="L158" i="4" s="1"/>
  <c r="K159" i="4" a="1"/>
  <c r="K159" i="4" s="1"/>
  <c r="L159" i="4" s="1"/>
  <c r="K160" i="4" a="1"/>
  <c r="K160" i="4" s="1"/>
  <c r="L160" i="4" s="1"/>
  <c r="K161" i="4" a="1"/>
  <c r="K161" i="4" s="1"/>
  <c r="L161" i="4" s="1"/>
  <c r="K162" i="4" a="1"/>
  <c r="K162" i="4" s="1"/>
  <c r="L162" i="4" s="1"/>
  <c r="K163" i="4" a="1"/>
  <c r="K163" i="4" s="1"/>
  <c r="L163" i="4" s="1"/>
  <c r="K164" i="4" a="1"/>
  <c r="K164" i="4" s="1"/>
  <c r="L164" i="4" s="1"/>
  <c r="K165" i="4" a="1"/>
  <c r="K165" i="4" s="1"/>
  <c r="L165" i="4" s="1"/>
  <c r="K166" i="4" a="1"/>
  <c r="K166" i="4" s="1"/>
  <c r="L166" i="4" s="1"/>
  <c r="K167" i="4" a="1"/>
  <c r="K167" i="4" s="1"/>
  <c r="L167" i="4" s="1"/>
  <c r="K168" i="4" a="1"/>
  <c r="K168" i="4" s="1"/>
  <c r="L168" i="4" s="1"/>
  <c r="K169" i="4" a="1"/>
  <c r="K169" i="4" s="1"/>
  <c r="L169" i="4" s="1"/>
  <c r="K170" i="4" a="1"/>
  <c r="K170" i="4" s="1"/>
  <c r="L170" i="4" s="1"/>
  <c r="K171" i="4" a="1"/>
  <c r="K171" i="4" s="1"/>
  <c r="L171" i="4" s="1"/>
  <c r="K172" i="4" a="1"/>
  <c r="K172" i="4" s="1"/>
  <c r="L172" i="4" s="1"/>
  <c r="K173" i="4" a="1"/>
  <c r="K173" i="4" s="1"/>
  <c r="L173" i="4" s="1"/>
  <c r="K174" i="4" a="1"/>
  <c r="K174" i="4" s="1"/>
  <c r="L174" i="4" s="1"/>
  <c r="K175" i="4" a="1"/>
  <c r="K175" i="4" s="1"/>
  <c r="L175" i="4" s="1"/>
  <c r="K176" i="4" a="1"/>
  <c r="K176" i="4" s="1"/>
  <c r="L176" i="4" s="1"/>
  <c r="K177" i="4" a="1"/>
  <c r="K177" i="4" s="1"/>
  <c r="L177" i="4" s="1"/>
  <c r="K178" i="4" a="1"/>
  <c r="K178" i="4" s="1"/>
  <c r="L178" i="4" s="1"/>
  <c r="K179" i="4" a="1"/>
  <c r="K179" i="4" s="1"/>
  <c r="L179" i="4" s="1"/>
  <c r="K180" i="4" a="1"/>
  <c r="K180" i="4" s="1"/>
  <c r="L180" i="4" s="1"/>
  <c r="K181" i="4" a="1"/>
  <c r="K181" i="4" s="1"/>
  <c r="L181" i="4" s="1"/>
  <c r="K182" i="4" a="1"/>
  <c r="K182" i="4" s="1"/>
  <c r="L182" i="4" s="1"/>
  <c r="K183" i="4" a="1"/>
  <c r="K183" i="4" s="1"/>
  <c r="L183" i="4" s="1"/>
  <c r="K184" i="4" a="1"/>
  <c r="K184" i="4" s="1"/>
  <c r="L184" i="4" s="1"/>
  <c r="K185" i="4" a="1"/>
  <c r="K185" i="4" s="1"/>
  <c r="L185" i="4" s="1"/>
  <c r="K186" i="4" a="1"/>
  <c r="K186" i="4" s="1"/>
  <c r="L186" i="4" s="1"/>
  <c r="K187" i="4" a="1"/>
  <c r="K187" i="4" s="1"/>
  <c r="L187" i="4" s="1"/>
  <c r="K188" i="4" a="1"/>
  <c r="K188" i="4" s="1"/>
  <c r="L188" i="4" s="1"/>
  <c r="K189" i="4" a="1"/>
  <c r="K189" i="4" s="1"/>
  <c r="L189" i="4" s="1"/>
  <c r="K190" i="4" a="1"/>
  <c r="K190" i="4" s="1"/>
  <c r="L190" i="4" s="1"/>
  <c r="K191" i="4" a="1"/>
  <c r="K191" i="4" s="1"/>
  <c r="L191" i="4" s="1"/>
  <c r="K192" i="4" a="1"/>
  <c r="K192" i="4" s="1"/>
  <c r="L192" i="4" s="1"/>
  <c r="K193" i="4" a="1"/>
  <c r="K193" i="4" s="1"/>
  <c r="L193" i="4" s="1"/>
  <c r="K194" i="4" a="1"/>
  <c r="K194" i="4" s="1"/>
  <c r="L194" i="4" s="1"/>
  <c r="K195" i="4" a="1"/>
  <c r="K195" i="4" s="1"/>
  <c r="L195" i="4" s="1"/>
  <c r="K196" i="4" a="1"/>
  <c r="K196" i="4" s="1"/>
  <c r="L196" i="4" s="1"/>
  <c r="K197" i="4" a="1"/>
  <c r="K197" i="4" s="1"/>
  <c r="L197" i="4" s="1"/>
  <c r="K198" i="4" a="1"/>
  <c r="K198" i="4" s="1"/>
  <c r="L198" i="4" s="1"/>
  <c r="K199" i="4" a="1"/>
  <c r="K199" i="4" s="1"/>
  <c r="L199" i="4" s="1"/>
  <c r="K200" i="4" a="1"/>
  <c r="K200" i="4" s="1"/>
  <c r="L200" i="4" s="1"/>
  <c r="K201" i="4" a="1"/>
  <c r="K201" i="4" s="1"/>
  <c r="L201" i="4" s="1"/>
  <c r="K202" i="4" a="1"/>
  <c r="K202" i="4" s="1"/>
  <c r="L202" i="4" s="1"/>
  <c r="K203" i="4" a="1"/>
  <c r="K203" i="4" s="1"/>
  <c r="L203" i="4" s="1"/>
  <c r="K204" i="4" a="1"/>
  <c r="K204" i="4" s="1"/>
  <c r="L204" i="4" s="1"/>
  <c r="K205" i="4" a="1"/>
  <c r="K205" i="4" s="1"/>
  <c r="L205" i="4" s="1"/>
  <c r="K206" i="4" a="1"/>
  <c r="K206" i="4" s="1"/>
  <c r="L206" i="4" s="1"/>
  <c r="K207" i="4" a="1"/>
  <c r="K207" i="4" s="1"/>
  <c r="L207" i="4" s="1"/>
  <c r="K208" i="4" a="1"/>
  <c r="K208" i="4" s="1"/>
  <c r="L208" i="4" s="1"/>
  <c r="K209" i="4" a="1"/>
  <c r="K209" i="4" s="1"/>
  <c r="L209" i="4" s="1"/>
  <c r="K210" i="4" a="1"/>
  <c r="K210" i="4" s="1"/>
  <c r="L210" i="4" s="1"/>
  <c r="K211" i="4" a="1"/>
  <c r="K211" i="4" s="1"/>
  <c r="L211" i="4" s="1"/>
  <c r="K212" i="4" a="1"/>
  <c r="K212" i="4" s="1"/>
  <c r="L212" i="4" s="1"/>
  <c r="K213" i="4" a="1"/>
  <c r="K213" i="4" s="1"/>
  <c r="L213" i="4" s="1"/>
  <c r="K214" i="4" a="1"/>
  <c r="K214" i="4" s="1"/>
  <c r="L214" i="4" s="1"/>
  <c r="K215" i="4" a="1"/>
  <c r="K215" i="4" s="1"/>
  <c r="L215" i="4" s="1"/>
  <c r="K216" i="4" a="1"/>
  <c r="K216" i="4" s="1"/>
  <c r="L216" i="4" s="1"/>
  <c r="K217" i="4" a="1"/>
  <c r="K217" i="4" s="1"/>
  <c r="L217" i="4" s="1"/>
  <c r="K218" i="4" a="1"/>
  <c r="K218" i="4" s="1"/>
  <c r="L218" i="4" s="1"/>
  <c r="K219" i="4" a="1"/>
  <c r="K219" i="4" s="1"/>
  <c r="L219" i="4" s="1"/>
  <c r="K220" i="4" a="1"/>
  <c r="K220" i="4" s="1"/>
  <c r="L220" i="4" s="1"/>
  <c r="K221" i="4" a="1"/>
  <c r="K221" i="4" s="1"/>
  <c r="L221" i="4" s="1"/>
  <c r="K222" i="4" a="1"/>
  <c r="K222" i="4" s="1"/>
  <c r="L222" i="4" s="1"/>
  <c r="K223" i="4" a="1"/>
  <c r="K223" i="4" s="1"/>
  <c r="L223" i="4" s="1"/>
  <c r="K224" i="4" a="1"/>
  <c r="K224" i="4" s="1"/>
  <c r="L224" i="4" s="1"/>
  <c r="K225" i="4" a="1"/>
  <c r="K225" i="4" s="1"/>
  <c r="L225" i="4" s="1"/>
  <c r="K226" i="4" a="1"/>
  <c r="K226" i="4" s="1"/>
  <c r="L226" i="4" s="1"/>
  <c r="K227" i="4" a="1"/>
  <c r="K227" i="4" s="1"/>
  <c r="L227" i="4" s="1"/>
  <c r="K228" i="4" a="1"/>
  <c r="K228" i="4" s="1"/>
  <c r="L228" i="4" s="1"/>
  <c r="K229" i="4" a="1"/>
  <c r="K229" i="4" s="1"/>
  <c r="L229" i="4" s="1"/>
  <c r="K230" i="4" a="1"/>
  <c r="K230" i="4" s="1"/>
  <c r="L230" i="4" s="1"/>
  <c r="K231" i="4" a="1"/>
  <c r="K231" i="4" s="1"/>
  <c r="L231" i="4" s="1"/>
  <c r="K232" i="4" a="1"/>
  <c r="K232" i="4" s="1"/>
  <c r="L232" i="4" s="1"/>
  <c r="K233" i="4" a="1"/>
  <c r="K233" i="4" s="1"/>
  <c r="L233" i="4" s="1"/>
  <c r="K234" i="4" a="1"/>
  <c r="K234" i="4" s="1"/>
  <c r="L234" i="4" s="1"/>
  <c r="K235" i="4" a="1"/>
  <c r="K235" i="4" s="1"/>
  <c r="L235" i="4" s="1"/>
  <c r="K236" i="4" a="1"/>
  <c r="K236" i="4" s="1"/>
  <c r="L236" i="4" s="1"/>
  <c r="K237" i="4" a="1"/>
  <c r="K237" i="4" s="1"/>
  <c r="L237" i="4" s="1"/>
  <c r="K238" i="4" a="1"/>
  <c r="K238" i="4" s="1"/>
  <c r="L238" i="4" s="1"/>
  <c r="K239" i="4" a="1"/>
  <c r="K239" i="4" s="1"/>
  <c r="L239" i="4" s="1"/>
  <c r="K240" i="4" a="1"/>
  <c r="K240" i="4" s="1"/>
  <c r="L240" i="4" s="1"/>
  <c r="K241" i="4" a="1"/>
  <c r="K241" i="4" s="1"/>
  <c r="L241" i="4" s="1"/>
  <c r="K242" i="4" a="1"/>
  <c r="K242" i="4" s="1"/>
  <c r="L242" i="4" s="1"/>
  <c r="K243" i="4" a="1"/>
  <c r="K243" i="4" s="1"/>
  <c r="L243" i="4" s="1"/>
  <c r="K244" i="4" a="1"/>
  <c r="K244" i="4" s="1"/>
  <c r="L244" i="4" s="1"/>
  <c r="K245" i="4" a="1"/>
  <c r="K245" i="4" s="1"/>
  <c r="L245" i="4" s="1"/>
  <c r="K246" i="4" a="1"/>
  <c r="K246" i="4" s="1"/>
  <c r="L246" i="4" s="1"/>
  <c r="K247" i="4" a="1"/>
  <c r="K247" i="4" s="1"/>
  <c r="L247" i="4" s="1"/>
  <c r="K248" i="4" a="1"/>
  <c r="K248" i="4" s="1"/>
  <c r="L248" i="4" s="1"/>
  <c r="K249" i="4" a="1"/>
  <c r="K249" i="4" s="1"/>
  <c r="L249" i="4" s="1"/>
  <c r="J86" i="4" a="1"/>
  <c r="J86" i="4" s="1"/>
  <c r="J87" i="4" a="1"/>
  <c r="J87" i="4" s="1"/>
  <c r="J88" i="4" a="1"/>
  <c r="J88" i="4" s="1"/>
  <c r="J89" i="4" a="1"/>
  <c r="J89" i="4" s="1"/>
  <c r="J90" i="4" a="1"/>
  <c r="J90" i="4" s="1"/>
  <c r="J91" i="4" a="1"/>
  <c r="J91" i="4" s="1"/>
  <c r="J92" i="4" a="1"/>
  <c r="J92" i="4" s="1"/>
  <c r="J93" i="4" a="1"/>
  <c r="J93" i="4" s="1"/>
  <c r="J94" i="4" a="1"/>
  <c r="J94" i="4" s="1"/>
  <c r="J95" i="4" a="1"/>
  <c r="J95" i="4" s="1"/>
  <c r="J96" i="4" a="1"/>
  <c r="J96" i="4" s="1"/>
  <c r="J97" i="4" a="1"/>
  <c r="J97" i="4" s="1"/>
  <c r="J98" i="4" a="1"/>
  <c r="J98" i="4" s="1"/>
  <c r="J99" i="4" a="1"/>
  <c r="J99" i="4" s="1"/>
  <c r="J100" i="4" a="1"/>
  <c r="J100" i="4" s="1"/>
  <c r="J101" i="4" a="1"/>
  <c r="J101" i="4" s="1"/>
  <c r="J102" i="4" a="1"/>
  <c r="J102" i="4" s="1"/>
  <c r="J103" i="4" a="1"/>
  <c r="J103" i="4" s="1"/>
  <c r="J104" i="4" a="1"/>
  <c r="J104" i="4" s="1"/>
  <c r="J105" i="4" a="1"/>
  <c r="J105" i="4" s="1"/>
  <c r="J106" i="4" a="1"/>
  <c r="J106" i="4" s="1"/>
  <c r="J107" i="4" a="1"/>
  <c r="J107" i="4" s="1"/>
  <c r="J108" i="4" a="1"/>
  <c r="J108" i="4" s="1"/>
  <c r="J109" i="4" a="1"/>
  <c r="J109" i="4" s="1"/>
  <c r="J110" i="4" a="1"/>
  <c r="J110" i="4" s="1"/>
  <c r="J111" i="4" a="1"/>
  <c r="J111" i="4" s="1"/>
  <c r="J112" i="4" a="1"/>
  <c r="J112" i="4" s="1"/>
  <c r="J113" i="4" a="1"/>
  <c r="J113" i="4" s="1"/>
  <c r="J114" i="4" a="1"/>
  <c r="J114" i="4" s="1"/>
  <c r="J115" i="4" a="1"/>
  <c r="J115" i="4" s="1"/>
  <c r="J116" i="4" a="1"/>
  <c r="J116" i="4" s="1"/>
  <c r="J117" i="4" a="1"/>
  <c r="J117" i="4" s="1"/>
  <c r="J118" i="4" a="1"/>
  <c r="J118" i="4" s="1"/>
  <c r="J119" i="4" a="1"/>
  <c r="J119" i="4" s="1"/>
  <c r="J120" i="4" a="1"/>
  <c r="J120" i="4" s="1"/>
  <c r="J121" i="4" a="1"/>
  <c r="J121" i="4" s="1"/>
  <c r="J122" i="4" a="1"/>
  <c r="J122" i="4" s="1"/>
  <c r="J123" i="4" a="1"/>
  <c r="J123" i="4" s="1"/>
  <c r="J124" i="4" a="1"/>
  <c r="J124" i="4" s="1"/>
  <c r="J125" i="4" a="1"/>
  <c r="J125" i="4" s="1"/>
  <c r="J126" i="4" a="1"/>
  <c r="J126" i="4" s="1"/>
  <c r="J127" i="4" a="1"/>
  <c r="J127" i="4" s="1"/>
  <c r="J128" i="4" a="1"/>
  <c r="J128" i="4" s="1"/>
  <c r="J129" i="4" a="1"/>
  <c r="J129" i="4" s="1"/>
  <c r="J130" i="4" a="1"/>
  <c r="J130" i="4" s="1"/>
  <c r="J131" i="4" a="1"/>
  <c r="J131" i="4" s="1"/>
  <c r="J132" i="4" a="1"/>
  <c r="J132" i="4" s="1"/>
  <c r="J133" i="4" a="1"/>
  <c r="J133" i="4" s="1"/>
  <c r="J134" i="4" a="1"/>
  <c r="J134" i="4" s="1"/>
  <c r="J135" i="4" a="1"/>
  <c r="J135" i="4" s="1"/>
  <c r="J136" i="4" a="1"/>
  <c r="J136" i="4" s="1"/>
  <c r="J137" i="4" a="1"/>
  <c r="J137" i="4" s="1"/>
  <c r="J138" i="4" a="1"/>
  <c r="J138" i="4" s="1"/>
  <c r="J139" i="4" a="1"/>
  <c r="J139" i="4" s="1"/>
  <c r="J140" i="4" a="1"/>
  <c r="J140" i="4" s="1"/>
  <c r="J141" i="4" a="1"/>
  <c r="J141" i="4" s="1"/>
  <c r="J142" i="4" a="1"/>
  <c r="J142" i="4" s="1"/>
  <c r="J143" i="4" a="1"/>
  <c r="J143" i="4" s="1"/>
  <c r="J144" i="4" a="1"/>
  <c r="J144" i="4" s="1"/>
  <c r="J145" i="4" a="1"/>
  <c r="J145" i="4" s="1"/>
  <c r="J146" i="4" a="1"/>
  <c r="J146" i="4" s="1"/>
  <c r="J147" i="4" a="1"/>
  <c r="J147" i="4" s="1"/>
  <c r="J148" i="4" a="1"/>
  <c r="J148" i="4" s="1"/>
  <c r="J149" i="4" a="1"/>
  <c r="J149" i="4" s="1"/>
  <c r="J150" i="4" a="1"/>
  <c r="J150" i="4" s="1"/>
  <c r="J151" i="4" a="1"/>
  <c r="J151" i="4" s="1"/>
  <c r="J152" i="4" a="1"/>
  <c r="J152" i="4" s="1"/>
  <c r="J153" i="4" a="1"/>
  <c r="J153" i="4" s="1"/>
  <c r="J154" i="4" a="1"/>
  <c r="J154" i="4" s="1"/>
  <c r="J155" i="4" a="1"/>
  <c r="J155" i="4" s="1"/>
  <c r="J156" i="4" a="1"/>
  <c r="J156" i="4" s="1"/>
  <c r="J157" i="4" a="1"/>
  <c r="J157" i="4" s="1"/>
  <c r="J158" i="4" a="1"/>
  <c r="J158" i="4" s="1"/>
  <c r="J159" i="4" a="1"/>
  <c r="J159" i="4" s="1"/>
  <c r="J160" i="4" a="1"/>
  <c r="J160" i="4" s="1"/>
  <c r="J161" i="4" a="1"/>
  <c r="J161" i="4" s="1"/>
  <c r="J162" i="4" a="1"/>
  <c r="J162" i="4" s="1"/>
  <c r="J163" i="4" a="1"/>
  <c r="J163" i="4" s="1"/>
  <c r="J164" i="4" a="1"/>
  <c r="J164" i="4" s="1"/>
  <c r="J165" i="4" a="1"/>
  <c r="J165" i="4" s="1"/>
  <c r="J166" i="4" a="1"/>
  <c r="J166" i="4" s="1"/>
  <c r="J167" i="4" a="1"/>
  <c r="J167" i="4" s="1"/>
  <c r="J168" i="4" a="1"/>
  <c r="J168" i="4" s="1"/>
  <c r="J169" i="4" a="1"/>
  <c r="J169" i="4" s="1"/>
  <c r="J170" i="4" a="1"/>
  <c r="J170" i="4" s="1"/>
  <c r="J171" i="4" a="1"/>
  <c r="J171" i="4" s="1"/>
  <c r="J172" i="4" a="1"/>
  <c r="J172" i="4" s="1"/>
  <c r="J173" i="4" a="1"/>
  <c r="J173" i="4" s="1"/>
  <c r="J174" i="4" a="1"/>
  <c r="J174" i="4" s="1"/>
  <c r="J175" i="4" a="1"/>
  <c r="J175" i="4" s="1"/>
  <c r="J176" i="4" a="1"/>
  <c r="J176" i="4" s="1"/>
  <c r="J177" i="4" a="1"/>
  <c r="J177" i="4" s="1"/>
  <c r="J178" i="4" a="1"/>
  <c r="J178" i="4" s="1"/>
  <c r="J179" i="4" a="1"/>
  <c r="J179" i="4" s="1"/>
  <c r="J180" i="4" a="1"/>
  <c r="J180" i="4" s="1"/>
  <c r="J181" i="4" a="1"/>
  <c r="J181" i="4" s="1"/>
  <c r="J182" i="4" a="1"/>
  <c r="J182" i="4" s="1"/>
  <c r="J183" i="4" a="1"/>
  <c r="J183" i="4" s="1"/>
  <c r="J184" i="4" a="1"/>
  <c r="J184" i="4" s="1"/>
  <c r="J185" i="4" a="1"/>
  <c r="J185" i="4" s="1"/>
  <c r="J186" i="4" a="1"/>
  <c r="J186" i="4" s="1"/>
  <c r="J187" i="4" a="1"/>
  <c r="J187" i="4" s="1"/>
  <c r="J188" i="4" a="1"/>
  <c r="J188" i="4" s="1"/>
  <c r="J189" i="4" a="1"/>
  <c r="J189" i="4" s="1"/>
  <c r="J190" i="4" a="1"/>
  <c r="J190" i="4" s="1"/>
  <c r="J191" i="4" a="1"/>
  <c r="J191" i="4" s="1"/>
  <c r="J192" i="4" a="1"/>
  <c r="J192" i="4" s="1"/>
  <c r="J193" i="4" a="1"/>
  <c r="J193" i="4" s="1"/>
  <c r="J194" i="4" a="1"/>
  <c r="J194" i="4" s="1"/>
  <c r="J195" i="4" a="1"/>
  <c r="J195" i="4" s="1"/>
  <c r="J196" i="4" a="1"/>
  <c r="J196" i="4" s="1"/>
  <c r="J197" i="4" a="1"/>
  <c r="J197" i="4" s="1"/>
  <c r="J198" i="4" a="1"/>
  <c r="J198" i="4" s="1"/>
  <c r="J199" i="4" a="1"/>
  <c r="J199" i="4" s="1"/>
  <c r="J200" i="4" a="1"/>
  <c r="J200" i="4" s="1"/>
  <c r="J201" i="4" a="1"/>
  <c r="J201" i="4" s="1"/>
  <c r="J202" i="4" a="1"/>
  <c r="J202" i="4" s="1"/>
  <c r="J203" i="4" a="1"/>
  <c r="J203" i="4" s="1"/>
  <c r="J204" i="4" a="1"/>
  <c r="J204" i="4" s="1"/>
  <c r="J205" i="4" a="1"/>
  <c r="J205" i="4" s="1"/>
  <c r="J206" i="4" a="1"/>
  <c r="J206" i="4" s="1"/>
  <c r="J207" i="4" a="1"/>
  <c r="J207" i="4" s="1"/>
  <c r="J208" i="4" a="1"/>
  <c r="J208" i="4" s="1"/>
  <c r="J209" i="4" a="1"/>
  <c r="J209" i="4" s="1"/>
  <c r="J210" i="4" a="1"/>
  <c r="J210" i="4" s="1"/>
  <c r="J211" i="4" a="1"/>
  <c r="J211" i="4" s="1"/>
  <c r="J212" i="4" a="1"/>
  <c r="J212" i="4" s="1"/>
  <c r="J213" i="4" a="1"/>
  <c r="J213" i="4" s="1"/>
  <c r="J214" i="4" a="1"/>
  <c r="J214" i="4" s="1"/>
  <c r="J215" i="4" a="1"/>
  <c r="J215" i="4" s="1"/>
  <c r="J216" i="4" a="1"/>
  <c r="J216" i="4" s="1"/>
  <c r="J217" i="4" a="1"/>
  <c r="J217" i="4" s="1"/>
  <c r="J218" i="4" a="1"/>
  <c r="J218" i="4" s="1"/>
  <c r="J219" i="4" a="1"/>
  <c r="J219" i="4" s="1"/>
  <c r="J220" i="4" a="1"/>
  <c r="J220" i="4" s="1"/>
  <c r="J221" i="4" a="1"/>
  <c r="J221" i="4" s="1"/>
  <c r="J222" i="4" a="1"/>
  <c r="J222" i="4" s="1"/>
  <c r="J223" i="4" a="1"/>
  <c r="J223" i="4" s="1"/>
  <c r="J224" i="4" a="1"/>
  <c r="J224" i="4" s="1"/>
  <c r="J225" i="4" a="1"/>
  <c r="J225" i="4" s="1"/>
  <c r="J226" i="4" a="1"/>
  <c r="J226" i="4" s="1"/>
  <c r="J227" i="4" a="1"/>
  <c r="J227" i="4" s="1"/>
  <c r="J228" i="4" a="1"/>
  <c r="J228" i="4" s="1"/>
  <c r="J229" i="4" a="1"/>
  <c r="J229" i="4" s="1"/>
  <c r="J230" i="4" a="1"/>
  <c r="J230" i="4" s="1"/>
  <c r="J231" i="4" a="1"/>
  <c r="J231" i="4" s="1"/>
  <c r="J232" i="4" a="1"/>
  <c r="J232" i="4" s="1"/>
  <c r="J233" i="4" a="1"/>
  <c r="J233" i="4" s="1"/>
  <c r="J234" i="4" a="1"/>
  <c r="J234" i="4" s="1"/>
  <c r="J235" i="4" a="1"/>
  <c r="J235" i="4" s="1"/>
  <c r="J236" i="4" a="1"/>
  <c r="J236" i="4" s="1"/>
  <c r="J237" i="4" a="1"/>
  <c r="J237" i="4" s="1"/>
  <c r="J238" i="4" a="1"/>
  <c r="J238" i="4" s="1"/>
  <c r="J239" i="4" a="1"/>
  <c r="J239" i="4" s="1"/>
  <c r="J240" i="4" a="1"/>
  <c r="J240" i="4" s="1"/>
  <c r="J241" i="4" a="1"/>
  <c r="J241" i="4" s="1"/>
  <c r="J242" i="4" a="1"/>
  <c r="J242" i="4" s="1"/>
  <c r="J243" i="4" a="1"/>
  <c r="J243" i="4" s="1"/>
  <c r="J244" i="4" a="1"/>
  <c r="J244" i="4" s="1"/>
  <c r="J245" i="4" a="1"/>
  <c r="J245" i="4" s="1"/>
  <c r="J246" i="4" a="1"/>
  <c r="J246" i="4" s="1"/>
  <c r="J247" i="4" a="1"/>
  <c r="J247" i="4" s="1"/>
  <c r="J248" i="4" a="1"/>
  <c r="J248" i="4" s="1"/>
  <c r="J249" i="4" a="1"/>
  <c r="J249" i="4" s="1"/>
  <c r="G390" i="2" l="1"/>
  <c r="L390" i="2"/>
  <c r="G389" i="2"/>
  <c r="L389" i="2"/>
  <c r="H389" i="2" l="1"/>
  <c r="H390" i="2"/>
  <c r="D5" i="34" l="1"/>
  <c r="D6" i="34"/>
  <c r="D7" i="34"/>
  <c r="D8" i="34"/>
  <c r="D9" i="34"/>
  <c r="D10" i="34"/>
  <c r="D11" i="34"/>
  <c r="D12" i="34"/>
  <c r="D13" i="34"/>
  <c r="D14" i="34"/>
  <c r="D15" i="34"/>
  <c r="D16" i="34"/>
  <c r="C16" i="34" l="1"/>
  <c r="C14" i="34"/>
  <c r="C12" i="34"/>
  <c r="C10" i="34"/>
  <c r="C8" i="34"/>
  <c r="C6" i="34"/>
  <c r="C15" i="34"/>
  <c r="C13" i="34"/>
  <c r="C11" i="34"/>
  <c r="C9" i="34"/>
  <c r="C7" i="34"/>
  <c r="C5" i="34"/>
  <c r="G246" i="2"/>
  <c r="G247" i="2"/>
  <c r="G248" i="2"/>
  <c r="G249" i="2"/>
  <c r="G250" i="2"/>
  <c r="G252" i="2"/>
  <c r="G255" i="2"/>
  <c r="G258" i="2"/>
  <c r="G251" i="2"/>
  <c r="G241" i="2"/>
  <c r="G253" i="2"/>
  <c r="G254" i="2"/>
  <c r="G200" i="2"/>
  <c r="G202" i="2"/>
  <c r="G201" i="2"/>
  <c r="G204" i="2"/>
  <c r="G282" i="2"/>
  <c r="G283" i="2"/>
  <c r="G284" i="2"/>
  <c r="G286" i="2"/>
  <c r="G285" i="2"/>
  <c r="G209" i="2"/>
  <c r="G257" i="2"/>
  <c r="G256" i="2"/>
  <c r="G289" i="2"/>
  <c r="G291" i="2"/>
  <c r="G292" i="2"/>
  <c r="G293" i="2"/>
  <c r="G267" i="2"/>
  <c r="G301" i="2"/>
  <c r="G297" i="2"/>
  <c r="G302" i="2"/>
  <c r="G298" i="2"/>
  <c r="G308" i="2"/>
  <c r="G309" i="2"/>
  <c r="G310" i="2"/>
  <c r="G311" i="2"/>
  <c r="G319" i="2"/>
  <c r="G271" i="2"/>
  <c r="G273" i="2"/>
  <c r="G324" i="2"/>
  <c r="G325" i="2"/>
  <c r="G326" i="2"/>
  <c r="G327" i="2"/>
  <c r="G320" i="2"/>
  <c r="G322" i="2"/>
  <c r="G323" i="2"/>
  <c r="G290" i="2"/>
  <c r="G328" i="2"/>
  <c r="G336" i="2"/>
  <c r="G329" i="2"/>
  <c r="G333" i="2"/>
  <c r="G334" i="2"/>
  <c r="G338" i="2"/>
  <c r="G330" i="2"/>
  <c r="G331" i="2"/>
  <c r="G294" i="2"/>
  <c r="G339" i="2"/>
  <c r="G342" i="2"/>
  <c r="G337" i="2"/>
  <c r="G259" i="2"/>
  <c r="G260" i="2"/>
  <c r="G261" i="2"/>
  <c r="G262" i="2"/>
  <c r="G263" i="2"/>
  <c r="G277" i="2"/>
  <c r="G279" i="2"/>
  <c r="G350" i="2"/>
  <c r="G343" i="2"/>
  <c r="G264" i="2"/>
  <c r="G312" i="2"/>
  <c r="G315" i="2"/>
  <c r="G303" i="2"/>
  <c r="G304" i="2"/>
  <c r="G305" i="2"/>
  <c r="G313" i="2"/>
  <c r="G316" i="2"/>
  <c r="G317" i="2"/>
  <c r="G347" i="2"/>
  <c r="G306" i="2"/>
  <c r="G332" i="2"/>
  <c r="G344" i="2"/>
  <c r="G351" i="2"/>
  <c r="G352" i="2"/>
  <c r="G353" i="2"/>
  <c r="G354" i="2"/>
  <c r="G355" i="2"/>
  <c r="G356" i="2"/>
  <c r="G357" i="2"/>
  <c r="G360" i="2"/>
  <c r="G358" i="2"/>
  <c r="G361" i="2"/>
  <c r="G359" i="2"/>
  <c r="G345" i="2"/>
  <c r="G348" i="2"/>
  <c r="G364" i="2"/>
  <c r="G365" i="2"/>
  <c r="G340" i="2"/>
  <c r="G265" i="2"/>
  <c r="G266" i="2"/>
  <c r="G349" i="2"/>
  <c r="G362" i="2"/>
  <c r="G288" i="2"/>
  <c r="G295" i="2"/>
  <c r="G366" i="2"/>
  <c r="G368" i="2"/>
  <c r="G363" i="2"/>
  <c r="G369" i="2"/>
  <c r="G281" i="2"/>
  <c r="G280" i="2"/>
  <c r="G278" i="2"/>
  <c r="G275" i="2"/>
  <c r="G274" i="2"/>
  <c r="G270" i="2"/>
  <c r="G268" i="2"/>
  <c r="G269" i="2"/>
  <c r="G276" i="2"/>
  <c r="G272" i="2"/>
  <c r="G321" i="2"/>
  <c r="G346" i="2"/>
  <c r="G287" i="2"/>
  <c r="G335" i="2"/>
  <c r="G307" i="2"/>
  <c r="G296" i="2"/>
  <c r="G300" i="2"/>
  <c r="G314" i="2"/>
  <c r="G318" i="2"/>
  <c r="G299" i="2"/>
  <c r="G370" i="2"/>
  <c r="G371" i="2"/>
  <c r="G367" i="2"/>
  <c r="G374" i="2"/>
  <c r="G375" i="2"/>
  <c r="G376" i="2"/>
  <c r="G377" i="2"/>
  <c r="G341" i="2"/>
  <c r="G378" i="2"/>
  <c r="G372" i="2"/>
  <c r="G373" i="2"/>
  <c r="G379" i="2"/>
  <c r="G380" i="2"/>
  <c r="G381" i="2"/>
  <c r="G382" i="2"/>
  <c r="G383" i="2"/>
  <c r="G384" i="2"/>
  <c r="G385" i="2"/>
  <c r="G386" i="2"/>
  <c r="G387" i="2"/>
  <c r="G388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H404" i="2" s="1"/>
  <c r="G405" i="2"/>
  <c r="H405" i="2" s="1"/>
  <c r="G406" i="2"/>
  <c r="H406" i="2" s="1"/>
  <c r="G407" i="2"/>
  <c r="H407" i="2" s="1"/>
  <c r="G408" i="2"/>
  <c r="H408" i="2" s="1"/>
  <c r="G409" i="2"/>
  <c r="H409" i="2" s="1"/>
  <c r="G410" i="2"/>
  <c r="H410" i="2" s="1"/>
  <c r="G411" i="2"/>
  <c r="H411" i="2" s="1"/>
  <c r="G412" i="2"/>
  <c r="H412" i="2" s="1"/>
  <c r="G413" i="2"/>
  <c r="H413" i="2" s="1"/>
  <c r="G414" i="2"/>
  <c r="H414" i="2" s="1"/>
  <c r="G415" i="2"/>
  <c r="H415" i="2" s="1"/>
  <c r="G416" i="2"/>
  <c r="H416" i="2" s="1"/>
  <c r="G417" i="2"/>
  <c r="H417" i="2" s="1"/>
  <c r="G418" i="2"/>
  <c r="H418" i="2" s="1"/>
  <c r="G419" i="2"/>
  <c r="H419" i="2" s="1"/>
  <c r="G420" i="2"/>
  <c r="H420" i="2" s="1"/>
  <c r="G421" i="2"/>
  <c r="H421" i="2" s="1"/>
  <c r="G422" i="2"/>
  <c r="H422" i="2" s="1"/>
  <c r="G423" i="2"/>
  <c r="H423" i="2" s="1"/>
  <c r="G424" i="2"/>
  <c r="H424" i="2" s="1"/>
  <c r="G425" i="2"/>
  <c r="H425" i="2" s="1"/>
  <c r="G426" i="2"/>
  <c r="H426" i="2" s="1"/>
  <c r="G427" i="2"/>
  <c r="H427" i="2" s="1"/>
  <c r="G428" i="2"/>
  <c r="H428" i="2" s="1"/>
  <c r="G429" i="2"/>
  <c r="H429" i="2" s="1"/>
  <c r="G430" i="2"/>
  <c r="H430" i="2" s="1"/>
  <c r="G431" i="2"/>
  <c r="H431" i="2" s="1"/>
  <c r="G432" i="2"/>
  <c r="H432" i="2" s="1"/>
  <c r="G433" i="2"/>
  <c r="H433" i="2" s="1"/>
  <c r="G434" i="2"/>
  <c r="H434" i="2" s="1"/>
  <c r="G435" i="2"/>
  <c r="H435" i="2" s="1"/>
  <c r="G436" i="2"/>
  <c r="H436" i="2" s="1"/>
  <c r="G437" i="2"/>
  <c r="H437" i="2" s="1"/>
  <c r="G438" i="2"/>
  <c r="H438" i="2" s="1"/>
  <c r="G439" i="2"/>
  <c r="H439" i="2" s="1"/>
  <c r="G440" i="2"/>
  <c r="H440" i="2" s="1"/>
  <c r="G441" i="2"/>
  <c r="H441" i="2" s="1"/>
  <c r="G442" i="2"/>
  <c r="H442" i="2" s="1"/>
  <c r="G443" i="2"/>
  <c r="H443" i="2" s="1"/>
  <c r="G444" i="2"/>
  <c r="H444" i="2" s="1"/>
  <c r="G445" i="2"/>
  <c r="H445" i="2" s="1"/>
  <c r="G446" i="2"/>
  <c r="H446" i="2" s="1"/>
  <c r="G447" i="2"/>
  <c r="H447" i="2" s="1"/>
  <c r="G448" i="2"/>
  <c r="H448" i="2" s="1"/>
  <c r="G449" i="2"/>
  <c r="H449" i="2" s="1"/>
  <c r="G450" i="2"/>
  <c r="H450" i="2" s="1"/>
  <c r="G451" i="2"/>
  <c r="H451" i="2" s="1"/>
  <c r="G452" i="2"/>
  <c r="H452" i="2" s="1"/>
  <c r="G453" i="2"/>
  <c r="H453" i="2" s="1"/>
  <c r="G454" i="2"/>
  <c r="H454" i="2" s="1"/>
  <c r="G455" i="2"/>
  <c r="H455" i="2" s="1"/>
  <c r="G456" i="2"/>
  <c r="H456" i="2" s="1"/>
  <c r="G457" i="2"/>
  <c r="H457" i="2" s="1"/>
  <c r="G458" i="2"/>
  <c r="H458" i="2" s="1"/>
  <c r="G459" i="2"/>
  <c r="H459" i="2" s="1"/>
  <c r="G460" i="2"/>
  <c r="H460" i="2" s="1"/>
  <c r="G461" i="2"/>
  <c r="H461" i="2" s="1"/>
  <c r="G462" i="2"/>
  <c r="H462" i="2" s="1"/>
  <c r="G463" i="2"/>
  <c r="H463" i="2" s="1"/>
  <c r="G464" i="2"/>
  <c r="H464" i="2" s="1"/>
  <c r="G465" i="2"/>
  <c r="H465" i="2" s="1"/>
  <c r="G466" i="2"/>
  <c r="H466" i="2" s="1"/>
  <c r="G467" i="2"/>
  <c r="H467" i="2" s="1"/>
  <c r="G468" i="2"/>
  <c r="H468" i="2" s="1"/>
  <c r="G469" i="2"/>
  <c r="H469" i="2" s="1"/>
  <c r="G470" i="2"/>
  <c r="H470" i="2" s="1"/>
  <c r="G471" i="2"/>
  <c r="H471" i="2" s="1"/>
  <c r="G472" i="2"/>
  <c r="H472" i="2" s="1"/>
  <c r="G473" i="2"/>
  <c r="H473" i="2" s="1"/>
  <c r="G474" i="2"/>
  <c r="H474" i="2" s="1"/>
  <c r="G475" i="2"/>
  <c r="H475" i="2" s="1"/>
  <c r="G476" i="2"/>
  <c r="H476" i="2" s="1"/>
  <c r="G477" i="2"/>
  <c r="H477" i="2" s="1"/>
  <c r="G478" i="2"/>
  <c r="H478" i="2" s="1"/>
  <c r="G479" i="2"/>
  <c r="H479" i="2" s="1"/>
  <c r="G480" i="2"/>
  <c r="H480" i="2" s="1"/>
  <c r="G481" i="2"/>
  <c r="H481" i="2" s="1"/>
  <c r="G482" i="2"/>
  <c r="H482" i="2" s="1"/>
  <c r="G483" i="2"/>
  <c r="H483" i="2" s="1"/>
  <c r="G484" i="2"/>
  <c r="H484" i="2" s="1"/>
  <c r="G485" i="2"/>
  <c r="H485" i="2" s="1"/>
  <c r="G486" i="2"/>
  <c r="H486" i="2" s="1"/>
  <c r="G487" i="2"/>
  <c r="H487" i="2" s="1"/>
  <c r="G488" i="2"/>
  <c r="H488" i="2" s="1"/>
  <c r="G489" i="2"/>
  <c r="H489" i="2" s="1"/>
  <c r="G490" i="2"/>
  <c r="H490" i="2" s="1"/>
  <c r="G491" i="2"/>
  <c r="H491" i="2" s="1"/>
  <c r="G492" i="2"/>
  <c r="H492" i="2" s="1"/>
  <c r="G493" i="2"/>
  <c r="H493" i="2" s="1"/>
  <c r="G494" i="2"/>
  <c r="H494" i="2" s="1"/>
  <c r="G495" i="2"/>
  <c r="H495" i="2" s="1"/>
  <c r="G496" i="2"/>
  <c r="H496" i="2" s="1"/>
  <c r="G497" i="2"/>
  <c r="H497" i="2" s="1"/>
  <c r="G498" i="2"/>
  <c r="H498" i="2" s="1"/>
  <c r="G499" i="2"/>
  <c r="H499" i="2" s="1"/>
  <c r="G500" i="2"/>
  <c r="H500" i="2" s="1"/>
  <c r="G501" i="2"/>
  <c r="H501" i="2" s="1"/>
  <c r="G502" i="2"/>
  <c r="H502" i="2" s="1"/>
  <c r="G503" i="2"/>
  <c r="H503" i="2" s="1"/>
  <c r="G504" i="2"/>
  <c r="H504" i="2" s="1"/>
  <c r="G505" i="2"/>
  <c r="H505" i="2" s="1"/>
  <c r="G506" i="2"/>
  <c r="H506" i="2" s="1"/>
  <c r="G507" i="2"/>
  <c r="H507" i="2" s="1"/>
  <c r="G508" i="2"/>
  <c r="H508" i="2" s="1"/>
  <c r="G509" i="2"/>
  <c r="H509" i="2" s="1"/>
  <c r="G510" i="2"/>
  <c r="H510" i="2" s="1"/>
  <c r="G511" i="2"/>
  <c r="H511" i="2" s="1"/>
  <c r="G512" i="2"/>
  <c r="H512" i="2" s="1"/>
  <c r="G513" i="2"/>
  <c r="H513" i="2" s="1"/>
  <c r="G514" i="2"/>
  <c r="H514" i="2" s="1"/>
  <c r="G515" i="2"/>
  <c r="H515" i="2" s="1"/>
  <c r="G516" i="2"/>
  <c r="H516" i="2" s="1"/>
  <c r="G517" i="2"/>
  <c r="H517" i="2" s="1"/>
  <c r="G518" i="2"/>
  <c r="H518" i="2" s="1"/>
  <c r="G519" i="2"/>
  <c r="H519" i="2" s="1"/>
  <c r="G520" i="2"/>
  <c r="H520" i="2" s="1"/>
  <c r="G521" i="2"/>
  <c r="H521" i="2" s="1"/>
  <c r="G522" i="2"/>
  <c r="H522" i="2" s="1"/>
  <c r="G523" i="2"/>
  <c r="H523" i="2" s="1"/>
  <c r="G524" i="2"/>
  <c r="H524" i="2" s="1"/>
  <c r="G525" i="2"/>
  <c r="H525" i="2" s="1"/>
  <c r="G526" i="2"/>
  <c r="H526" i="2" s="1"/>
  <c r="G527" i="2"/>
  <c r="H527" i="2" s="1"/>
  <c r="G528" i="2"/>
  <c r="H528" i="2" s="1"/>
  <c r="G529" i="2"/>
  <c r="H529" i="2" s="1"/>
  <c r="G530" i="2"/>
  <c r="H530" i="2" s="1"/>
  <c r="G531" i="2"/>
  <c r="H531" i="2" s="1"/>
  <c r="G532" i="2"/>
  <c r="H532" i="2" s="1"/>
  <c r="G533" i="2"/>
  <c r="H533" i="2" s="1"/>
  <c r="G534" i="2"/>
  <c r="H534" i="2" s="1"/>
  <c r="G535" i="2"/>
  <c r="H535" i="2" s="1"/>
  <c r="G536" i="2"/>
  <c r="H536" i="2" s="1"/>
  <c r="G537" i="2"/>
  <c r="H537" i="2" s="1"/>
  <c r="G538" i="2"/>
  <c r="H538" i="2" s="1"/>
  <c r="G539" i="2"/>
  <c r="H539" i="2" s="1"/>
  <c r="G540" i="2"/>
  <c r="H540" i="2" s="1"/>
  <c r="G541" i="2"/>
  <c r="H541" i="2" s="1"/>
  <c r="G542" i="2"/>
  <c r="H542" i="2" s="1"/>
  <c r="G543" i="2"/>
  <c r="H543" i="2" s="1"/>
  <c r="G544" i="2"/>
  <c r="H544" i="2" s="1"/>
  <c r="G545" i="2"/>
  <c r="H545" i="2" s="1"/>
  <c r="G546" i="2"/>
  <c r="H546" i="2" s="1"/>
  <c r="G547" i="2"/>
  <c r="H547" i="2" s="1"/>
  <c r="G548" i="2"/>
  <c r="H548" i="2" s="1"/>
  <c r="G549" i="2"/>
  <c r="H549" i="2" s="1"/>
  <c r="G550" i="2"/>
  <c r="H550" i="2" s="1"/>
  <c r="G551" i="2"/>
  <c r="H551" i="2" s="1"/>
  <c r="G552" i="2"/>
  <c r="H552" i="2" s="1"/>
  <c r="G553" i="2"/>
  <c r="H553" i="2" s="1"/>
  <c r="G554" i="2"/>
  <c r="H554" i="2" s="1"/>
  <c r="G555" i="2"/>
  <c r="H555" i="2" s="1"/>
  <c r="G556" i="2"/>
  <c r="H556" i="2" s="1"/>
  <c r="G557" i="2"/>
  <c r="H557" i="2" s="1"/>
  <c r="G558" i="2"/>
  <c r="H558" i="2" s="1"/>
  <c r="G559" i="2"/>
  <c r="H559" i="2" s="1"/>
  <c r="G560" i="2"/>
  <c r="H560" i="2" s="1"/>
  <c r="G561" i="2"/>
  <c r="H561" i="2" s="1"/>
  <c r="G562" i="2"/>
  <c r="H562" i="2" s="1"/>
  <c r="G563" i="2"/>
  <c r="H563" i="2" s="1"/>
  <c r="G564" i="2"/>
  <c r="H564" i="2" s="1"/>
  <c r="G565" i="2"/>
  <c r="H565" i="2" s="1"/>
  <c r="G566" i="2"/>
  <c r="H566" i="2" s="1"/>
  <c r="G567" i="2"/>
  <c r="H567" i="2" s="1"/>
  <c r="G568" i="2"/>
  <c r="H568" i="2" s="1"/>
  <c r="G569" i="2"/>
  <c r="H569" i="2" s="1"/>
  <c r="G570" i="2"/>
  <c r="H570" i="2" s="1"/>
  <c r="G571" i="2"/>
  <c r="H571" i="2" s="1"/>
  <c r="G572" i="2"/>
  <c r="H572" i="2" s="1"/>
  <c r="G573" i="2"/>
  <c r="H573" i="2" s="1"/>
  <c r="G574" i="2"/>
  <c r="H574" i="2" s="1"/>
  <c r="G575" i="2"/>
  <c r="H575" i="2" s="1"/>
  <c r="G576" i="2"/>
  <c r="H576" i="2" s="1"/>
  <c r="G577" i="2"/>
  <c r="H577" i="2" s="1"/>
  <c r="G578" i="2"/>
  <c r="H578" i="2" s="1"/>
  <c r="G579" i="2"/>
  <c r="H579" i="2" s="1"/>
  <c r="G580" i="2"/>
  <c r="H580" i="2" s="1"/>
  <c r="G581" i="2"/>
  <c r="H581" i="2" s="1"/>
  <c r="G582" i="2"/>
  <c r="H582" i="2" s="1"/>
  <c r="G583" i="2"/>
  <c r="H583" i="2" s="1"/>
  <c r="G584" i="2"/>
  <c r="H584" i="2" s="1"/>
  <c r="G585" i="2"/>
  <c r="H585" i="2" s="1"/>
  <c r="G586" i="2"/>
  <c r="H586" i="2" s="1"/>
  <c r="G587" i="2"/>
  <c r="H587" i="2" s="1"/>
  <c r="G588" i="2"/>
  <c r="H588" i="2" s="1"/>
  <c r="G589" i="2"/>
  <c r="H589" i="2" s="1"/>
  <c r="G590" i="2"/>
  <c r="H590" i="2" s="1"/>
  <c r="G591" i="2"/>
  <c r="H591" i="2" s="1"/>
  <c r="G592" i="2"/>
  <c r="H592" i="2" s="1"/>
  <c r="G593" i="2"/>
  <c r="H593" i="2" s="1"/>
  <c r="G594" i="2"/>
  <c r="H594" i="2" s="1"/>
  <c r="G595" i="2"/>
  <c r="H595" i="2" s="1"/>
  <c r="G596" i="2"/>
  <c r="H596" i="2" s="1"/>
  <c r="G597" i="2"/>
  <c r="H597" i="2" s="1"/>
  <c r="G598" i="2"/>
  <c r="H598" i="2" s="1"/>
  <c r="G599" i="2"/>
  <c r="H599" i="2" s="1"/>
  <c r="G600" i="2"/>
  <c r="H600" i="2" s="1"/>
  <c r="G601" i="2"/>
  <c r="H601" i="2" s="1"/>
  <c r="G602" i="2"/>
  <c r="H602" i="2" s="1"/>
  <c r="G603" i="2"/>
  <c r="H603" i="2" s="1"/>
  <c r="G604" i="2"/>
  <c r="H604" i="2" s="1"/>
  <c r="G605" i="2"/>
  <c r="H605" i="2" s="1"/>
  <c r="G606" i="2"/>
  <c r="H606" i="2" s="1"/>
  <c r="G607" i="2"/>
  <c r="H607" i="2" s="1"/>
  <c r="G608" i="2"/>
  <c r="H608" i="2" s="1"/>
  <c r="G609" i="2"/>
  <c r="H609" i="2" s="1"/>
  <c r="G610" i="2"/>
  <c r="H610" i="2" s="1"/>
  <c r="G611" i="2"/>
  <c r="H611" i="2" s="1"/>
  <c r="G612" i="2"/>
  <c r="H612" i="2" s="1"/>
  <c r="G613" i="2"/>
  <c r="H613" i="2" s="1"/>
  <c r="G614" i="2"/>
  <c r="H614" i="2" s="1"/>
  <c r="G615" i="2"/>
  <c r="H615" i="2" s="1"/>
  <c r="G616" i="2"/>
  <c r="H616" i="2" s="1"/>
  <c r="G617" i="2"/>
  <c r="H617" i="2" s="1"/>
  <c r="G618" i="2"/>
  <c r="H618" i="2" s="1"/>
  <c r="G619" i="2"/>
  <c r="H619" i="2" s="1"/>
  <c r="G620" i="2"/>
  <c r="H620" i="2" s="1"/>
  <c r="G621" i="2"/>
  <c r="H621" i="2" s="1"/>
  <c r="G622" i="2"/>
  <c r="H622" i="2" s="1"/>
  <c r="G623" i="2"/>
  <c r="H623" i="2" s="1"/>
  <c r="G624" i="2"/>
  <c r="H624" i="2" s="1"/>
  <c r="G625" i="2"/>
  <c r="H625" i="2" s="1"/>
  <c r="G626" i="2"/>
  <c r="H626" i="2" s="1"/>
  <c r="G627" i="2"/>
  <c r="H627" i="2" s="1"/>
  <c r="G628" i="2"/>
  <c r="H628" i="2" s="1"/>
  <c r="G629" i="2"/>
  <c r="H629" i="2" s="1"/>
  <c r="G630" i="2"/>
  <c r="H630" i="2" s="1"/>
  <c r="G631" i="2"/>
  <c r="H631" i="2" s="1"/>
  <c r="G632" i="2"/>
  <c r="H632" i="2" s="1"/>
  <c r="G633" i="2"/>
  <c r="H633" i="2" s="1"/>
  <c r="G634" i="2"/>
  <c r="H634" i="2" s="1"/>
  <c r="G635" i="2"/>
  <c r="H635" i="2" s="1"/>
  <c r="G636" i="2"/>
  <c r="H636" i="2" s="1"/>
  <c r="G637" i="2"/>
  <c r="H637" i="2" s="1"/>
  <c r="G638" i="2"/>
  <c r="H638" i="2" s="1"/>
  <c r="G639" i="2"/>
  <c r="H639" i="2" s="1"/>
  <c r="G640" i="2"/>
  <c r="H640" i="2" s="1"/>
  <c r="G641" i="2"/>
  <c r="H641" i="2" s="1"/>
  <c r="G642" i="2"/>
  <c r="H642" i="2" s="1"/>
  <c r="G643" i="2"/>
  <c r="H643" i="2" s="1"/>
  <c r="G644" i="2"/>
  <c r="H644" i="2" s="1"/>
  <c r="G645" i="2"/>
  <c r="H645" i="2" s="1"/>
  <c r="G646" i="2"/>
  <c r="H646" i="2" s="1"/>
  <c r="G647" i="2"/>
  <c r="H647" i="2" s="1"/>
  <c r="G648" i="2"/>
  <c r="H648" i="2" s="1"/>
  <c r="G649" i="2"/>
  <c r="H649" i="2" s="1"/>
  <c r="G650" i="2"/>
  <c r="H650" i="2" s="1"/>
  <c r="G651" i="2"/>
  <c r="H651" i="2" s="1"/>
  <c r="G652" i="2"/>
  <c r="H652" i="2" s="1"/>
  <c r="G653" i="2"/>
  <c r="H653" i="2" s="1"/>
  <c r="G654" i="2"/>
  <c r="H654" i="2" s="1"/>
  <c r="G655" i="2"/>
  <c r="H655" i="2" s="1"/>
  <c r="G656" i="2"/>
  <c r="H656" i="2" s="1"/>
  <c r="G657" i="2"/>
  <c r="H657" i="2" s="1"/>
  <c r="G658" i="2"/>
  <c r="H658" i="2" s="1"/>
  <c r="G659" i="2"/>
  <c r="H659" i="2" s="1"/>
  <c r="G660" i="2"/>
  <c r="H660" i="2" s="1"/>
  <c r="G661" i="2"/>
  <c r="H661" i="2" s="1"/>
  <c r="G662" i="2"/>
  <c r="H662" i="2" s="1"/>
  <c r="G663" i="2"/>
  <c r="H663" i="2" s="1"/>
  <c r="G664" i="2"/>
  <c r="H664" i="2" s="1"/>
  <c r="G665" i="2"/>
  <c r="H665" i="2" s="1"/>
  <c r="G666" i="2"/>
  <c r="H666" i="2" s="1"/>
  <c r="G667" i="2"/>
  <c r="H667" i="2" s="1"/>
  <c r="G668" i="2"/>
  <c r="H668" i="2" s="1"/>
  <c r="G669" i="2"/>
  <c r="H669" i="2" s="1"/>
  <c r="G670" i="2"/>
  <c r="H670" i="2" s="1"/>
  <c r="G671" i="2"/>
  <c r="H671" i="2" s="1"/>
  <c r="G672" i="2"/>
  <c r="H672" i="2" s="1"/>
  <c r="G673" i="2"/>
  <c r="H673" i="2" s="1"/>
  <c r="G674" i="2"/>
  <c r="H674" i="2" s="1"/>
  <c r="G675" i="2"/>
  <c r="H675" i="2" s="1"/>
  <c r="G676" i="2"/>
  <c r="H676" i="2" s="1"/>
  <c r="G677" i="2"/>
  <c r="H677" i="2" s="1"/>
  <c r="G678" i="2"/>
  <c r="H678" i="2" s="1"/>
  <c r="G679" i="2"/>
  <c r="H679" i="2" s="1"/>
  <c r="G680" i="2"/>
  <c r="H680" i="2" s="1"/>
  <c r="G681" i="2"/>
  <c r="H681" i="2" s="1"/>
  <c r="G682" i="2"/>
  <c r="H682" i="2" s="1"/>
  <c r="G683" i="2"/>
  <c r="H683" i="2" s="1"/>
  <c r="G684" i="2"/>
  <c r="H684" i="2" s="1"/>
  <c r="G685" i="2"/>
  <c r="H685" i="2" s="1"/>
  <c r="G686" i="2"/>
  <c r="H686" i="2" s="1"/>
  <c r="G687" i="2"/>
  <c r="H687" i="2" s="1"/>
  <c r="G688" i="2"/>
  <c r="H688" i="2" s="1"/>
  <c r="G689" i="2"/>
  <c r="H689" i="2" s="1"/>
  <c r="G690" i="2"/>
  <c r="H690" i="2" s="1"/>
  <c r="G691" i="2"/>
  <c r="H691" i="2" s="1"/>
  <c r="G692" i="2"/>
  <c r="H692" i="2" s="1"/>
  <c r="G693" i="2"/>
  <c r="H693" i="2" s="1"/>
  <c r="G694" i="2"/>
  <c r="H694" i="2" s="1"/>
  <c r="G695" i="2"/>
  <c r="H695" i="2" s="1"/>
  <c r="G696" i="2"/>
  <c r="H696" i="2" s="1"/>
  <c r="G697" i="2"/>
  <c r="H697" i="2" s="1"/>
  <c r="G698" i="2"/>
  <c r="H698" i="2" s="1"/>
  <c r="G699" i="2"/>
  <c r="H699" i="2" s="1"/>
  <c r="G700" i="2"/>
  <c r="H700" i="2" s="1"/>
  <c r="G701" i="2"/>
  <c r="H701" i="2" s="1"/>
  <c r="G702" i="2"/>
  <c r="H702" i="2" s="1"/>
  <c r="G703" i="2"/>
  <c r="H703" i="2" s="1"/>
  <c r="G704" i="2"/>
  <c r="H704" i="2" s="1"/>
  <c r="G705" i="2"/>
  <c r="H705" i="2" s="1"/>
  <c r="G706" i="2"/>
  <c r="H706" i="2" s="1"/>
  <c r="G707" i="2"/>
  <c r="H707" i="2" s="1"/>
  <c r="G708" i="2"/>
  <c r="H708" i="2" s="1"/>
  <c r="G709" i="2"/>
  <c r="H709" i="2" s="1"/>
  <c r="G710" i="2"/>
  <c r="H710" i="2" s="1"/>
  <c r="G711" i="2"/>
  <c r="H711" i="2" s="1"/>
  <c r="G712" i="2"/>
  <c r="H712" i="2" s="1"/>
  <c r="G713" i="2"/>
  <c r="H713" i="2" s="1"/>
  <c r="G714" i="2"/>
  <c r="H714" i="2" s="1"/>
  <c r="G715" i="2"/>
  <c r="H715" i="2" s="1"/>
  <c r="G716" i="2"/>
  <c r="H716" i="2" s="1"/>
  <c r="G717" i="2"/>
  <c r="H717" i="2" s="1"/>
  <c r="G718" i="2"/>
  <c r="H718" i="2" s="1"/>
  <c r="G719" i="2"/>
  <c r="H719" i="2" s="1"/>
  <c r="G720" i="2"/>
  <c r="H720" i="2" s="1"/>
  <c r="G721" i="2"/>
  <c r="H721" i="2" s="1"/>
  <c r="G722" i="2"/>
  <c r="H722" i="2" s="1"/>
  <c r="G723" i="2"/>
  <c r="H723" i="2" s="1"/>
  <c r="G724" i="2"/>
  <c r="H724" i="2" s="1"/>
  <c r="G725" i="2"/>
  <c r="H725" i="2" s="1"/>
  <c r="G726" i="2"/>
  <c r="H726" i="2" s="1"/>
  <c r="G727" i="2"/>
  <c r="H727" i="2" s="1"/>
  <c r="G728" i="2"/>
  <c r="H728" i="2" s="1"/>
  <c r="G729" i="2"/>
  <c r="H729" i="2" s="1"/>
  <c r="G730" i="2"/>
  <c r="H730" i="2" s="1"/>
  <c r="G731" i="2"/>
  <c r="H731" i="2" s="1"/>
  <c r="G732" i="2"/>
  <c r="H732" i="2" s="1"/>
  <c r="G733" i="2"/>
  <c r="H733" i="2" s="1"/>
  <c r="G734" i="2"/>
  <c r="H734" i="2" s="1"/>
  <c r="G735" i="2"/>
  <c r="H735" i="2" s="1"/>
  <c r="G736" i="2"/>
  <c r="G737" i="2"/>
  <c r="H737" i="2" s="1"/>
  <c r="G738" i="2"/>
  <c r="H738" i="2" s="1"/>
  <c r="G739" i="2"/>
  <c r="H739" i="2" s="1"/>
  <c r="G740" i="2"/>
  <c r="H740" i="2" s="1"/>
  <c r="G741" i="2"/>
  <c r="H741" i="2" s="1"/>
  <c r="G742" i="2"/>
  <c r="H742" i="2" s="1"/>
  <c r="G743" i="2"/>
  <c r="H743" i="2" s="1"/>
  <c r="G744" i="2"/>
  <c r="H744" i="2" s="1"/>
  <c r="G745" i="2"/>
  <c r="H745" i="2" s="1"/>
  <c r="G746" i="2"/>
  <c r="H746" i="2" s="1"/>
  <c r="G747" i="2"/>
  <c r="H747" i="2" s="1"/>
  <c r="G748" i="2"/>
  <c r="H748" i="2" s="1"/>
  <c r="G749" i="2"/>
  <c r="H749" i="2" s="1"/>
  <c r="G750" i="2"/>
  <c r="H750" i="2" s="1"/>
  <c r="G751" i="2"/>
  <c r="H751" i="2" s="1"/>
  <c r="G752" i="2"/>
  <c r="H752" i="2" s="1"/>
  <c r="G753" i="2"/>
  <c r="H753" i="2" s="1"/>
  <c r="G754" i="2"/>
  <c r="H754" i="2" s="1"/>
  <c r="G755" i="2"/>
  <c r="H755" i="2" s="1"/>
  <c r="G756" i="2"/>
  <c r="H756" i="2" s="1"/>
  <c r="G757" i="2"/>
  <c r="H757" i="2" s="1"/>
  <c r="G758" i="2"/>
  <c r="H758" i="2" s="1"/>
  <c r="G759" i="2"/>
  <c r="H759" i="2" s="1"/>
  <c r="G760" i="2"/>
  <c r="H760" i="2" s="1"/>
  <c r="G761" i="2"/>
  <c r="H761" i="2" s="1"/>
  <c r="G762" i="2"/>
  <c r="H762" i="2" s="1"/>
  <c r="G763" i="2"/>
  <c r="H763" i="2" s="1"/>
  <c r="G764" i="2"/>
  <c r="H764" i="2" s="1"/>
  <c r="G765" i="2"/>
  <c r="H765" i="2" s="1"/>
  <c r="G766" i="2"/>
  <c r="H766" i="2" s="1"/>
  <c r="G767" i="2"/>
  <c r="H767" i="2" s="1"/>
  <c r="G768" i="2"/>
  <c r="G769" i="2"/>
  <c r="H769" i="2" s="1"/>
  <c r="G770" i="2"/>
  <c r="H770" i="2" s="1"/>
  <c r="G771" i="2"/>
  <c r="H771" i="2" s="1"/>
  <c r="G772" i="2"/>
  <c r="H772" i="2" s="1"/>
  <c r="G773" i="2"/>
  <c r="H773" i="2" s="1"/>
  <c r="G774" i="2"/>
  <c r="H774" i="2" s="1"/>
  <c r="G775" i="2"/>
  <c r="H775" i="2" s="1"/>
  <c r="G776" i="2"/>
  <c r="H776" i="2" s="1"/>
  <c r="G777" i="2"/>
  <c r="H777" i="2" s="1"/>
  <c r="G778" i="2"/>
  <c r="H778" i="2" s="1"/>
  <c r="G779" i="2"/>
  <c r="H779" i="2" s="1"/>
  <c r="G780" i="2"/>
  <c r="H780" i="2" s="1"/>
  <c r="G781" i="2"/>
  <c r="H781" i="2" s="1"/>
  <c r="G782" i="2"/>
  <c r="H782" i="2" s="1"/>
  <c r="G783" i="2"/>
  <c r="H783" i="2" s="1"/>
  <c r="G784" i="2"/>
  <c r="H784" i="2" s="1"/>
  <c r="G785" i="2"/>
  <c r="H785" i="2" s="1"/>
  <c r="G786" i="2"/>
  <c r="H786" i="2" s="1"/>
  <c r="G787" i="2"/>
  <c r="H787" i="2" s="1"/>
  <c r="G788" i="2"/>
  <c r="H788" i="2" s="1"/>
  <c r="G789" i="2"/>
  <c r="H789" i="2" s="1"/>
  <c r="G790" i="2"/>
  <c r="H790" i="2" s="1"/>
  <c r="G791" i="2"/>
  <c r="H791" i="2" s="1"/>
  <c r="G792" i="2"/>
  <c r="H792" i="2" s="1"/>
  <c r="G793" i="2"/>
  <c r="H793" i="2" s="1"/>
  <c r="G794" i="2"/>
  <c r="H794" i="2" s="1"/>
  <c r="G795" i="2"/>
  <c r="H795" i="2" s="1"/>
  <c r="G796" i="2"/>
  <c r="H796" i="2" s="1"/>
  <c r="G797" i="2"/>
  <c r="H797" i="2" s="1"/>
  <c r="G798" i="2"/>
  <c r="H798" i="2" s="1"/>
  <c r="G799" i="2"/>
  <c r="H799" i="2" s="1"/>
  <c r="G800" i="2"/>
  <c r="G801" i="2"/>
  <c r="H801" i="2" s="1"/>
  <c r="G802" i="2"/>
  <c r="H802" i="2" s="1"/>
  <c r="G803" i="2"/>
  <c r="H803" i="2" s="1"/>
  <c r="G804" i="2"/>
  <c r="H804" i="2" s="1"/>
  <c r="G805" i="2"/>
  <c r="H805" i="2" s="1"/>
  <c r="G806" i="2"/>
  <c r="H806" i="2" s="1"/>
  <c r="G807" i="2"/>
  <c r="H807" i="2" s="1"/>
  <c r="G808" i="2"/>
  <c r="H808" i="2" s="1"/>
  <c r="G809" i="2"/>
  <c r="H809" i="2" s="1"/>
  <c r="G810" i="2"/>
  <c r="H810" i="2" s="1"/>
  <c r="G811" i="2"/>
  <c r="H811" i="2" s="1"/>
  <c r="G812" i="2"/>
  <c r="H812" i="2" s="1"/>
  <c r="G813" i="2"/>
  <c r="H813" i="2" s="1"/>
  <c r="G814" i="2"/>
  <c r="H814" i="2" s="1"/>
  <c r="G815" i="2"/>
  <c r="H815" i="2" s="1"/>
  <c r="G816" i="2"/>
  <c r="H816" i="2" s="1"/>
  <c r="G817" i="2"/>
  <c r="H817" i="2" s="1"/>
  <c r="G818" i="2"/>
  <c r="H818" i="2" s="1"/>
  <c r="G819" i="2"/>
  <c r="H819" i="2" s="1"/>
  <c r="G820" i="2"/>
  <c r="H820" i="2" s="1"/>
  <c r="G821" i="2"/>
  <c r="H821" i="2" s="1"/>
  <c r="G822" i="2"/>
  <c r="H822" i="2" s="1"/>
  <c r="G823" i="2"/>
  <c r="H823" i="2" s="1"/>
  <c r="G824" i="2"/>
  <c r="H824" i="2" s="1"/>
  <c r="G825" i="2"/>
  <c r="H825" i="2" s="1"/>
  <c r="G826" i="2"/>
  <c r="H826" i="2" s="1"/>
  <c r="G827" i="2"/>
  <c r="H827" i="2" s="1"/>
  <c r="G828" i="2"/>
  <c r="H828" i="2" s="1"/>
  <c r="G829" i="2"/>
  <c r="H829" i="2" s="1"/>
  <c r="G830" i="2"/>
  <c r="H830" i="2" s="1"/>
  <c r="G831" i="2"/>
  <c r="H831" i="2" s="1"/>
  <c r="G832" i="2"/>
  <c r="G833" i="2"/>
  <c r="H833" i="2" s="1"/>
  <c r="G834" i="2"/>
  <c r="H834" i="2" s="1"/>
  <c r="G835" i="2"/>
  <c r="H835" i="2" s="1"/>
  <c r="G836" i="2"/>
  <c r="H836" i="2" s="1"/>
  <c r="G837" i="2"/>
  <c r="H837" i="2" s="1"/>
  <c r="G838" i="2"/>
  <c r="H838" i="2" s="1"/>
  <c r="G839" i="2"/>
  <c r="H839" i="2" s="1"/>
  <c r="G840" i="2"/>
  <c r="H840" i="2" s="1"/>
  <c r="G841" i="2"/>
  <c r="H841" i="2" s="1"/>
  <c r="G842" i="2"/>
  <c r="H842" i="2" s="1"/>
  <c r="G843" i="2"/>
  <c r="H843" i="2" s="1"/>
  <c r="G844" i="2"/>
  <c r="H844" i="2" s="1"/>
  <c r="G845" i="2"/>
  <c r="H845" i="2" s="1"/>
  <c r="G846" i="2"/>
  <c r="H846" i="2" s="1"/>
  <c r="G847" i="2"/>
  <c r="H847" i="2" s="1"/>
  <c r="G848" i="2"/>
  <c r="H848" i="2" s="1"/>
  <c r="G849" i="2"/>
  <c r="H849" i="2" s="1"/>
  <c r="G850" i="2"/>
  <c r="H850" i="2" s="1"/>
  <c r="G851" i="2"/>
  <c r="H851" i="2" s="1"/>
  <c r="G852" i="2"/>
  <c r="H852" i="2" s="1"/>
  <c r="G853" i="2"/>
  <c r="H853" i="2" s="1"/>
  <c r="G854" i="2"/>
  <c r="H854" i="2" s="1"/>
  <c r="G855" i="2"/>
  <c r="H855" i="2" s="1"/>
  <c r="G856" i="2"/>
  <c r="H856" i="2" s="1"/>
  <c r="G857" i="2"/>
  <c r="H857" i="2" s="1"/>
  <c r="G858" i="2"/>
  <c r="H858" i="2" s="1"/>
  <c r="G859" i="2"/>
  <c r="H859" i="2" s="1"/>
  <c r="G860" i="2"/>
  <c r="H860" i="2" s="1"/>
  <c r="G861" i="2"/>
  <c r="H861" i="2" s="1"/>
  <c r="G862" i="2"/>
  <c r="H862" i="2" s="1"/>
  <c r="G863" i="2"/>
  <c r="H863" i="2" s="1"/>
  <c r="G864" i="2"/>
  <c r="G865" i="2"/>
  <c r="H865" i="2" s="1"/>
  <c r="G866" i="2"/>
  <c r="H866" i="2" s="1"/>
  <c r="G867" i="2"/>
  <c r="H867" i="2" s="1"/>
  <c r="G868" i="2"/>
  <c r="H868" i="2" s="1"/>
  <c r="G869" i="2"/>
  <c r="H869" i="2" s="1"/>
  <c r="G870" i="2"/>
  <c r="H870" i="2" s="1"/>
  <c r="G871" i="2"/>
  <c r="H871" i="2" s="1"/>
  <c r="G872" i="2"/>
  <c r="H872" i="2" s="1"/>
  <c r="G873" i="2"/>
  <c r="H873" i="2" s="1"/>
  <c r="G874" i="2"/>
  <c r="H874" i="2" s="1"/>
  <c r="G875" i="2"/>
  <c r="H875" i="2" s="1"/>
  <c r="G876" i="2"/>
  <c r="H876" i="2" s="1"/>
  <c r="G877" i="2"/>
  <c r="H877" i="2" s="1"/>
  <c r="G878" i="2"/>
  <c r="H878" i="2" s="1"/>
  <c r="G879" i="2"/>
  <c r="H879" i="2" s="1"/>
  <c r="G880" i="2"/>
  <c r="H880" i="2" s="1"/>
  <c r="G881" i="2"/>
  <c r="H881" i="2" s="1"/>
  <c r="G882" i="2"/>
  <c r="H882" i="2" s="1"/>
  <c r="G883" i="2"/>
  <c r="H883" i="2" s="1"/>
  <c r="G884" i="2"/>
  <c r="H884" i="2" s="1"/>
  <c r="G885" i="2"/>
  <c r="H885" i="2" s="1"/>
  <c r="G886" i="2"/>
  <c r="H886" i="2" s="1"/>
  <c r="G887" i="2"/>
  <c r="H887" i="2" s="1"/>
  <c r="G888" i="2"/>
  <c r="H888" i="2" s="1"/>
  <c r="G889" i="2"/>
  <c r="H889" i="2" s="1"/>
  <c r="G890" i="2"/>
  <c r="H890" i="2" s="1"/>
  <c r="G891" i="2"/>
  <c r="H891" i="2" s="1"/>
  <c r="G892" i="2"/>
  <c r="H892" i="2" s="1"/>
  <c r="G893" i="2"/>
  <c r="H893" i="2" s="1"/>
  <c r="G894" i="2"/>
  <c r="H894" i="2" s="1"/>
  <c r="G895" i="2"/>
  <c r="H895" i="2" s="1"/>
  <c r="G896" i="2"/>
  <c r="G897" i="2"/>
  <c r="H897" i="2" s="1"/>
  <c r="G898" i="2"/>
  <c r="H898" i="2" s="1"/>
  <c r="G899" i="2"/>
  <c r="H899" i="2" s="1"/>
  <c r="G900" i="2"/>
  <c r="H900" i="2" s="1"/>
  <c r="G901" i="2"/>
  <c r="H901" i="2" s="1"/>
  <c r="G902" i="2"/>
  <c r="H902" i="2" s="1"/>
  <c r="G903" i="2"/>
  <c r="H903" i="2" s="1"/>
  <c r="G904" i="2"/>
  <c r="H904" i="2" s="1"/>
  <c r="G905" i="2"/>
  <c r="H905" i="2" s="1"/>
  <c r="G906" i="2"/>
  <c r="H906" i="2" s="1"/>
  <c r="G907" i="2"/>
  <c r="H907" i="2" s="1"/>
  <c r="G908" i="2"/>
  <c r="H908" i="2" s="1"/>
  <c r="G909" i="2"/>
  <c r="H909" i="2" s="1"/>
  <c r="G910" i="2"/>
  <c r="H910" i="2" s="1"/>
  <c r="G911" i="2"/>
  <c r="H911" i="2" s="1"/>
  <c r="G912" i="2"/>
  <c r="H912" i="2" s="1"/>
  <c r="G913" i="2"/>
  <c r="H913" i="2" s="1"/>
  <c r="G914" i="2"/>
  <c r="H914" i="2" s="1"/>
  <c r="G915" i="2"/>
  <c r="H915" i="2" s="1"/>
  <c r="G916" i="2"/>
  <c r="H916" i="2" s="1"/>
  <c r="G917" i="2"/>
  <c r="H917" i="2" s="1"/>
  <c r="G918" i="2"/>
  <c r="H918" i="2" s="1"/>
  <c r="G919" i="2"/>
  <c r="H919" i="2" s="1"/>
  <c r="G920" i="2"/>
  <c r="H920" i="2" s="1"/>
  <c r="G921" i="2"/>
  <c r="H921" i="2" s="1"/>
  <c r="G922" i="2"/>
  <c r="H922" i="2" s="1"/>
  <c r="G923" i="2"/>
  <c r="H923" i="2" s="1"/>
  <c r="G924" i="2"/>
  <c r="H924" i="2" s="1"/>
  <c r="G925" i="2"/>
  <c r="H925" i="2" s="1"/>
  <c r="G926" i="2"/>
  <c r="H926" i="2" s="1"/>
  <c r="G927" i="2"/>
  <c r="H927" i="2" s="1"/>
  <c r="G928" i="2"/>
  <c r="G929" i="2"/>
  <c r="H929" i="2" s="1"/>
  <c r="G930" i="2"/>
  <c r="H930" i="2" s="1"/>
  <c r="G931" i="2"/>
  <c r="H931" i="2" s="1"/>
  <c r="G932" i="2"/>
  <c r="H932" i="2" s="1"/>
  <c r="G933" i="2"/>
  <c r="H933" i="2" s="1"/>
  <c r="G934" i="2"/>
  <c r="H934" i="2" s="1"/>
  <c r="G935" i="2"/>
  <c r="H935" i="2" s="1"/>
  <c r="G936" i="2"/>
  <c r="H936" i="2" s="1"/>
  <c r="G937" i="2"/>
  <c r="H937" i="2" s="1"/>
  <c r="G938" i="2"/>
  <c r="H938" i="2" s="1"/>
  <c r="G939" i="2"/>
  <c r="H939" i="2" s="1"/>
  <c r="G940" i="2"/>
  <c r="H940" i="2" s="1"/>
  <c r="G941" i="2"/>
  <c r="H941" i="2" s="1"/>
  <c r="G942" i="2"/>
  <c r="H942" i="2" s="1"/>
  <c r="G943" i="2"/>
  <c r="H943" i="2" s="1"/>
  <c r="G944" i="2"/>
  <c r="H944" i="2" s="1"/>
  <c r="G945" i="2"/>
  <c r="H945" i="2" s="1"/>
  <c r="G946" i="2"/>
  <c r="H946" i="2" s="1"/>
  <c r="G947" i="2"/>
  <c r="H947" i="2" s="1"/>
  <c r="G948" i="2"/>
  <c r="H948" i="2" s="1"/>
  <c r="G949" i="2"/>
  <c r="H949" i="2" s="1"/>
  <c r="G950" i="2"/>
  <c r="H950" i="2" s="1"/>
  <c r="G951" i="2"/>
  <c r="H951" i="2" s="1"/>
  <c r="G952" i="2"/>
  <c r="H952" i="2" s="1"/>
  <c r="G953" i="2"/>
  <c r="H953" i="2" s="1"/>
  <c r="G954" i="2"/>
  <c r="H954" i="2" s="1"/>
  <c r="G955" i="2"/>
  <c r="H955" i="2" s="1"/>
  <c r="G956" i="2"/>
  <c r="H956" i="2" s="1"/>
  <c r="G957" i="2"/>
  <c r="H957" i="2" s="1"/>
  <c r="G958" i="2"/>
  <c r="H958" i="2" s="1"/>
  <c r="G959" i="2"/>
  <c r="H959" i="2" s="1"/>
  <c r="G960" i="2"/>
  <c r="G961" i="2"/>
  <c r="H961" i="2" s="1"/>
  <c r="G962" i="2"/>
  <c r="H962" i="2" s="1"/>
  <c r="G963" i="2"/>
  <c r="H963" i="2" s="1"/>
  <c r="G964" i="2"/>
  <c r="H964" i="2" s="1"/>
  <c r="G965" i="2"/>
  <c r="H965" i="2" s="1"/>
  <c r="G966" i="2"/>
  <c r="H966" i="2" s="1"/>
  <c r="G967" i="2"/>
  <c r="H967" i="2" s="1"/>
  <c r="G968" i="2"/>
  <c r="H968" i="2" s="1"/>
  <c r="G969" i="2"/>
  <c r="H969" i="2" s="1"/>
  <c r="G970" i="2"/>
  <c r="H970" i="2" s="1"/>
  <c r="G971" i="2"/>
  <c r="H971" i="2" s="1"/>
  <c r="G972" i="2"/>
  <c r="H972" i="2" s="1"/>
  <c r="G973" i="2"/>
  <c r="H973" i="2" s="1"/>
  <c r="G974" i="2"/>
  <c r="H974" i="2" s="1"/>
  <c r="G975" i="2"/>
  <c r="H975" i="2" s="1"/>
  <c r="G976" i="2"/>
  <c r="H976" i="2" s="1"/>
  <c r="G977" i="2"/>
  <c r="H977" i="2" s="1"/>
  <c r="G978" i="2"/>
  <c r="H978" i="2" s="1"/>
  <c r="G979" i="2"/>
  <c r="H979" i="2" s="1"/>
  <c r="G980" i="2"/>
  <c r="H980" i="2" s="1"/>
  <c r="G981" i="2"/>
  <c r="H981" i="2" s="1"/>
  <c r="G982" i="2"/>
  <c r="H982" i="2" s="1"/>
  <c r="G983" i="2"/>
  <c r="H983" i="2" s="1"/>
  <c r="G984" i="2"/>
  <c r="H984" i="2" s="1"/>
  <c r="G985" i="2"/>
  <c r="H985" i="2" s="1"/>
  <c r="G986" i="2"/>
  <c r="H986" i="2" s="1"/>
  <c r="G987" i="2"/>
  <c r="H987" i="2" s="1"/>
  <c r="G988" i="2"/>
  <c r="H988" i="2" s="1"/>
  <c r="G989" i="2"/>
  <c r="H989" i="2" s="1"/>
  <c r="G990" i="2"/>
  <c r="H990" i="2" s="1"/>
  <c r="G991" i="2"/>
  <c r="H991" i="2" s="1"/>
  <c r="G992" i="2"/>
  <c r="G993" i="2"/>
  <c r="H993" i="2" s="1"/>
  <c r="G994" i="2"/>
  <c r="H994" i="2" s="1"/>
  <c r="G995" i="2"/>
  <c r="H995" i="2" s="1"/>
  <c r="G996" i="2"/>
  <c r="H996" i="2" s="1"/>
  <c r="G997" i="2"/>
  <c r="H997" i="2" s="1"/>
  <c r="G998" i="2"/>
  <c r="H998" i="2" s="1"/>
  <c r="G999" i="2"/>
  <c r="H999" i="2" s="1"/>
  <c r="G1000" i="2"/>
  <c r="H1000" i="2" s="1"/>
  <c r="G1001" i="2"/>
  <c r="H1001" i="2" s="1"/>
  <c r="G1002" i="2"/>
  <c r="H1002" i="2" s="1"/>
  <c r="G1003" i="2"/>
  <c r="H1003" i="2" s="1"/>
  <c r="G1004" i="2"/>
  <c r="H1004" i="2" s="1"/>
  <c r="G1005" i="2"/>
  <c r="H1005" i="2" s="1"/>
  <c r="G1006" i="2"/>
  <c r="H1006" i="2" s="1"/>
  <c r="G1007" i="2"/>
  <c r="H1007" i="2" s="1"/>
  <c r="G1008" i="2"/>
  <c r="H1008" i="2" s="1"/>
  <c r="G1009" i="2"/>
  <c r="H1009" i="2" s="1"/>
  <c r="G1010" i="2"/>
  <c r="H1010" i="2" s="1"/>
  <c r="G1011" i="2"/>
  <c r="H1011" i="2" s="1"/>
  <c r="G1012" i="2"/>
  <c r="H1012" i="2" s="1"/>
  <c r="G1013" i="2"/>
  <c r="H1013" i="2" s="1"/>
  <c r="G1014" i="2"/>
  <c r="H1014" i="2" s="1"/>
  <c r="G1015" i="2"/>
  <c r="H1015" i="2" s="1"/>
  <c r="G1016" i="2"/>
  <c r="H1016" i="2" s="1"/>
  <c r="G1017" i="2"/>
  <c r="H1017" i="2" s="1"/>
  <c r="G1018" i="2"/>
  <c r="H1018" i="2" s="1"/>
  <c r="G1019" i="2"/>
  <c r="H1019" i="2" s="1"/>
  <c r="G1020" i="2"/>
  <c r="H1020" i="2" s="1"/>
  <c r="G1021" i="2"/>
  <c r="H1021" i="2" s="1"/>
  <c r="G1022" i="2"/>
  <c r="H1022" i="2" s="1"/>
  <c r="G1023" i="2"/>
  <c r="H1023" i="2" s="1"/>
  <c r="G1024" i="2"/>
  <c r="H1024" i="2" s="1"/>
  <c r="G1025" i="2"/>
  <c r="H1025" i="2" s="1"/>
  <c r="G1026" i="2"/>
  <c r="H1026" i="2" s="1"/>
  <c r="G1027" i="2"/>
  <c r="H1027" i="2" s="1"/>
  <c r="G1028" i="2"/>
  <c r="H1028" i="2" s="1"/>
  <c r="G1029" i="2"/>
  <c r="H1029" i="2" s="1"/>
  <c r="G1030" i="2"/>
  <c r="H1030" i="2" s="1"/>
  <c r="G1031" i="2"/>
  <c r="H1031" i="2" s="1"/>
  <c r="G1032" i="2"/>
  <c r="H1032" i="2" s="1"/>
  <c r="G1033" i="2"/>
  <c r="H1033" i="2" s="1"/>
  <c r="G1034" i="2"/>
  <c r="H1034" i="2" s="1"/>
  <c r="G1035" i="2"/>
  <c r="H1035" i="2" s="1"/>
  <c r="G1036" i="2"/>
  <c r="H1036" i="2" s="1"/>
  <c r="G1037" i="2"/>
  <c r="H1037" i="2" s="1"/>
  <c r="G1038" i="2"/>
  <c r="H1038" i="2" s="1"/>
  <c r="G1039" i="2"/>
  <c r="H1039" i="2" s="1"/>
  <c r="G1040" i="2"/>
  <c r="H1040" i="2" s="1"/>
  <c r="G1041" i="2"/>
  <c r="H1041" i="2" s="1"/>
  <c r="G1042" i="2"/>
  <c r="H1042" i="2" s="1"/>
  <c r="G1043" i="2"/>
  <c r="G1044" i="2"/>
  <c r="H1044" i="2" s="1"/>
  <c r="G1045" i="2"/>
  <c r="H1045" i="2" s="1"/>
  <c r="G1046" i="2"/>
  <c r="H1046" i="2" s="1"/>
  <c r="G1047" i="2"/>
  <c r="H1047" i="2" s="1"/>
  <c r="G1048" i="2"/>
  <c r="H1048" i="2" s="1"/>
  <c r="G1049" i="2"/>
  <c r="H1049" i="2" s="1"/>
  <c r="G1050" i="2"/>
  <c r="H1050" i="2" s="1"/>
  <c r="G1051" i="2"/>
  <c r="H1051" i="2" s="1"/>
  <c r="G1052" i="2"/>
  <c r="H1052" i="2" s="1"/>
  <c r="G1053" i="2"/>
  <c r="H1053" i="2" s="1"/>
  <c r="G1054" i="2"/>
  <c r="H1054" i="2" s="1"/>
  <c r="G1055" i="2"/>
  <c r="H1055" i="2" s="1"/>
  <c r="G1056" i="2"/>
  <c r="H1056" i="2" s="1"/>
  <c r="G1057" i="2"/>
  <c r="H1057" i="2" s="1"/>
  <c r="G1058" i="2"/>
  <c r="H1058" i="2" s="1"/>
  <c r="G1059" i="2"/>
  <c r="H1059" i="2" s="1"/>
  <c r="G1060" i="2"/>
  <c r="H1060" i="2" s="1"/>
  <c r="G1061" i="2"/>
  <c r="H1061" i="2" s="1"/>
  <c r="G1062" i="2"/>
  <c r="H1062" i="2" s="1"/>
  <c r="G1063" i="2"/>
  <c r="H1063" i="2" s="1"/>
  <c r="G1064" i="2"/>
  <c r="H1064" i="2" s="1"/>
  <c r="G1065" i="2"/>
  <c r="H1065" i="2" s="1"/>
  <c r="G1066" i="2"/>
  <c r="H1066" i="2" s="1"/>
  <c r="G1067" i="2"/>
  <c r="H1067" i="2" s="1"/>
  <c r="G1068" i="2"/>
  <c r="H1068" i="2" s="1"/>
  <c r="G1069" i="2"/>
  <c r="H1069" i="2" s="1"/>
  <c r="G1070" i="2"/>
  <c r="H1070" i="2" s="1"/>
  <c r="G1071" i="2"/>
  <c r="H1071" i="2" s="1"/>
  <c r="G1072" i="2"/>
  <c r="H1072" i="2" s="1"/>
  <c r="G1073" i="2"/>
  <c r="H1073" i="2" s="1"/>
  <c r="G1074" i="2"/>
  <c r="H1074" i="2" s="1"/>
  <c r="G1075" i="2"/>
  <c r="H1075" i="2" s="1"/>
  <c r="G1076" i="2"/>
  <c r="H1076" i="2" s="1"/>
  <c r="G1077" i="2"/>
  <c r="H1077" i="2" s="1"/>
  <c r="G1078" i="2"/>
  <c r="H1078" i="2" s="1"/>
  <c r="G1079" i="2"/>
  <c r="H1079" i="2" s="1"/>
  <c r="G1080" i="2"/>
  <c r="H1080" i="2" s="1"/>
  <c r="G1081" i="2"/>
  <c r="H1081" i="2" s="1"/>
  <c r="G1082" i="2"/>
  <c r="H1082" i="2" s="1"/>
  <c r="G1083" i="2"/>
  <c r="H1083" i="2" s="1"/>
  <c r="G1084" i="2"/>
  <c r="H1084" i="2" s="1"/>
  <c r="G1085" i="2"/>
  <c r="H1085" i="2" s="1"/>
  <c r="G1086" i="2"/>
  <c r="H1086" i="2" s="1"/>
  <c r="G1087" i="2"/>
  <c r="H1087" i="2" s="1"/>
  <c r="G1088" i="2"/>
  <c r="H1088" i="2" s="1"/>
  <c r="G1089" i="2"/>
  <c r="H1089" i="2" s="1"/>
  <c r="G1090" i="2"/>
  <c r="H1090" i="2" s="1"/>
  <c r="G1091" i="2"/>
  <c r="H1091" i="2" s="1"/>
  <c r="G1092" i="2"/>
  <c r="H1092" i="2" s="1"/>
  <c r="G1093" i="2"/>
  <c r="H1093" i="2" s="1"/>
  <c r="G1094" i="2"/>
  <c r="H1094" i="2" s="1"/>
  <c r="G1095" i="2"/>
  <c r="H1095" i="2" s="1"/>
  <c r="G1096" i="2"/>
  <c r="H1096" i="2" s="1"/>
  <c r="G1097" i="2"/>
  <c r="H1097" i="2" s="1"/>
  <c r="G1098" i="2"/>
  <c r="H1098" i="2" s="1"/>
  <c r="G1099" i="2"/>
  <c r="H1099" i="2" s="1"/>
  <c r="G1100" i="2"/>
  <c r="H1100" i="2" s="1"/>
  <c r="G1101" i="2"/>
  <c r="H1101" i="2" s="1"/>
  <c r="G1102" i="2"/>
  <c r="H1102" i="2" s="1"/>
  <c r="G1103" i="2"/>
  <c r="H1103" i="2" s="1"/>
  <c r="G1104" i="2"/>
  <c r="H1104" i="2" s="1"/>
  <c r="G1105" i="2"/>
  <c r="H1105" i="2" s="1"/>
  <c r="G1106" i="2"/>
  <c r="H1106" i="2" s="1"/>
  <c r="G1107" i="2"/>
  <c r="H1107" i="2" s="1"/>
  <c r="G1108" i="2"/>
  <c r="H1108" i="2" s="1"/>
  <c r="G1109" i="2"/>
  <c r="H1109" i="2" s="1"/>
  <c r="G1110" i="2"/>
  <c r="H1110" i="2" s="1"/>
  <c r="G1111" i="2"/>
  <c r="H1111" i="2" s="1"/>
  <c r="G1112" i="2"/>
  <c r="H1112" i="2" s="1"/>
  <c r="G1113" i="2"/>
  <c r="H1113" i="2" s="1"/>
  <c r="G1114" i="2"/>
  <c r="H1114" i="2" s="1"/>
  <c r="G1115" i="2"/>
  <c r="H1115" i="2" s="1"/>
  <c r="G1116" i="2"/>
  <c r="H1116" i="2" s="1"/>
  <c r="G1117" i="2"/>
  <c r="H1117" i="2" s="1"/>
  <c r="G1118" i="2"/>
  <c r="H1118" i="2" s="1"/>
  <c r="G1119" i="2"/>
  <c r="H1119" i="2" s="1"/>
  <c r="G1120" i="2"/>
  <c r="H1120" i="2" s="1"/>
  <c r="G1121" i="2"/>
  <c r="H1121" i="2" s="1"/>
  <c r="G1122" i="2"/>
  <c r="H1122" i="2" s="1"/>
  <c r="G1123" i="2"/>
  <c r="H1123" i="2" s="1"/>
  <c r="G1124" i="2"/>
  <c r="H1124" i="2" s="1"/>
  <c r="G1125" i="2"/>
  <c r="H1125" i="2" s="1"/>
  <c r="G1126" i="2"/>
  <c r="H1126" i="2" s="1"/>
  <c r="G1127" i="2"/>
  <c r="H1127" i="2" s="1"/>
  <c r="G1128" i="2"/>
  <c r="H1128" i="2" s="1"/>
  <c r="G1129" i="2"/>
  <c r="H1129" i="2" s="1"/>
  <c r="G1130" i="2"/>
  <c r="H1130" i="2" s="1"/>
  <c r="G1131" i="2"/>
  <c r="H1131" i="2" s="1"/>
  <c r="G1132" i="2"/>
  <c r="H1132" i="2" s="1"/>
  <c r="G1133" i="2"/>
  <c r="H1133" i="2" s="1"/>
  <c r="G1134" i="2"/>
  <c r="H1134" i="2" s="1"/>
  <c r="G1135" i="2"/>
  <c r="H1135" i="2" s="1"/>
  <c r="G1136" i="2"/>
  <c r="H1136" i="2" s="1"/>
  <c r="G1137" i="2"/>
  <c r="H1137" i="2" s="1"/>
  <c r="G1138" i="2"/>
  <c r="H1138" i="2" s="1"/>
  <c r="G1139" i="2"/>
  <c r="H1139" i="2" s="1"/>
  <c r="G1140" i="2"/>
  <c r="H1140" i="2" s="1"/>
  <c r="G1141" i="2"/>
  <c r="H1141" i="2" s="1"/>
  <c r="G1142" i="2"/>
  <c r="H1142" i="2" s="1"/>
  <c r="G1143" i="2"/>
  <c r="H1143" i="2" s="1"/>
  <c r="G1144" i="2"/>
  <c r="H1144" i="2" s="1"/>
  <c r="G1145" i="2"/>
  <c r="H1145" i="2" s="1"/>
  <c r="G1146" i="2"/>
  <c r="H1146" i="2" s="1"/>
  <c r="G1147" i="2"/>
  <c r="H1147" i="2" s="1"/>
  <c r="G1148" i="2"/>
  <c r="H1148" i="2" s="1"/>
  <c r="G1149" i="2"/>
  <c r="H1149" i="2" s="1"/>
  <c r="G1150" i="2"/>
  <c r="H1150" i="2" s="1"/>
  <c r="G1151" i="2"/>
  <c r="H1151" i="2" s="1"/>
  <c r="G1152" i="2"/>
  <c r="H1152" i="2" s="1"/>
  <c r="G1153" i="2"/>
  <c r="H1153" i="2" s="1"/>
  <c r="G1154" i="2"/>
  <c r="H1154" i="2" s="1"/>
  <c r="G1155" i="2"/>
  <c r="H1155" i="2" s="1"/>
  <c r="G1156" i="2"/>
  <c r="H1156" i="2" s="1"/>
  <c r="G1157" i="2"/>
  <c r="H1157" i="2" s="1"/>
  <c r="G1158" i="2"/>
  <c r="H1158" i="2" s="1"/>
  <c r="G1159" i="2"/>
  <c r="H1159" i="2" s="1"/>
  <c r="G1160" i="2"/>
  <c r="H1160" i="2" s="1"/>
  <c r="G1161" i="2"/>
  <c r="H1161" i="2" s="1"/>
  <c r="G1162" i="2"/>
  <c r="H1162" i="2" s="1"/>
  <c r="G1163" i="2"/>
  <c r="H1163" i="2" s="1"/>
  <c r="G1164" i="2"/>
  <c r="H1164" i="2" s="1"/>
  <c r="G1165" i="2"/>
  <c r="H1165" i="2" s="1"/>
  <c r="G1166" i="2"/>
  <c r="H1166" i="2" s="1"/>
  <c r="G1167" i="2"/>
  <c r="H1167" i="2" s="1"/>
  <c r="G1168" i="2"/>
  <c r="H1168" i="2" s="1"/>
  <c r="G1169" i="2"/>
  <c r="H1169" i="2" s="1"/>
  <c r="G1170" i="2"/>
  <c r="H1170" i="2" s="1"/>
  <c r="G1171" i="2"/>
  <c r="H1171" i="2" s="1"/>
  <c r="G1172" i="2"/>
  <c r="H1172" i="2" s="1"/>
  <c r="G1173" i="2"/>
  <c r="H1173" i="2" s="1"/>
  <c r="G1174" i="2"/>
  <c r="H1174" i="2" s="1"/>
  <c r="G1175" i="2"/>
  <c r="H1175" i="2" s="1"/>
  <c r="G1176" i="2"/>
  <c r="H1176" i="2" s="1"/>
  <c r="G1177" i="2"/>
  <c r="H1177" i="2" s="1"/>
  <c r="G1178" i="2"/>
  <c r="H1178" i="2" s="1"/>
  <c r="G1179" i="2"/>
  <c r="H1179" i="2" s="1"/>
  <c r="G1180" i="2"/>
  <c r="H1180" i="2" s="1"/>
  <c r="G1181" i="2"/>
  <c r="H1181" i="2" s="1"/>
  <c r="G1182" i="2"/>
  <c r="H1182" i="2" s="1"/>
  <c r="G1183" i="2"/>
  <c r="H1183" i="2" s="1"/>
  <c r="G1184" i="2"/>
  <c r="H1184" i="2" s="1"/>
  <c r="G1185" i="2"/>
  <c r="H1185" i="2" s="1"/>
  <c r="G1186" i="2"/>
  <c r="H1186" i="2" s="1"/>
  <c r="G1187" i="2"/>
  <c r="H1187" i="2" s="1"/>
  <c r="G1188" i="2"/>
  <c r="H1188" i="2" s="1"/>
  <c r="G1189" i="2"/>
  <c r="H1189" i="2" s="1"/>
  <c r="G1190" i="2"/>
  <c r="H1190" i="2" s="1"/>
  <c r="G1191" i="2"/>
  <c r="H1191" i="2" s="1"/>
  <c r="G1192" i="2"/>
  <c r="H1192" i="2" s="1"/>
  <c r="G1193" i="2"/>
  <c r="H1193" i="2" s="1"/>
  <c r="G1194" i="2"/>
  <c r="H1194" i="2" s="1"/>
  <c r="G1195" i="2"/>
  <c r="H1195" i="2" s="1"/>
  <c r="G1196" i="2"/>
  <c r="H1196" i="2" s="1"/>
  <c r="G1197" i="2"/>
  <c r="H1197" i="2" s="1"/>
  <c r="G1198" i="2"/>
  <c r="H1198" i="2" s="1"/>
  <c r="G1199" i="2"/>
  <c r="H1199" i="2" s="1"/>
  <c r="G1200" i="2"/>
  <c r="H1200" i="2" s="1"/>
  <c r="H246" i="2"/>
  <c r="H736" i="2"/>
  <c r="H768" i="2"/>
  <c r="H800" i="2"/>
  <c r="H832" i="2"/>
  <c r="H864" i="2"/>
  <c r="H896" i="2"/>
  <c r="H928" i="2"/>
  <c r="H960" i="2"/>
  <c r="H992" i="2"/>
  <c r="H1043" i="2"/>
  <c r="L246" i="2"/>
  <c r="L247" i="2"/>
  <c r="L248" i="2"/>
  <c r="L249" i="2"/>
  <c r="L250" i="2"/>
  <c r="L252" i="2"/>
  <c r="L255" i="2"/>
  <c r="L258" i="2"/>
  <c r="L251" i="2"/>
  <c r="L241" i="2"/>
  <c r="L253" i="2"/>
  <c r="L254" i="2"/>
  <c r="L200" i="2"/>
  <c r="L202" i="2"/>
  <c r="L201" i="2"/>
  <c r="L204" i="2"/>
  <c r="L282" i="2"/>
  <c r="L283" i="2"/>
  <c r="L284" i="2"/>
  <c r="L286" i="2"/>
  <c r="L285" i="2"/>
  <c r="L209" i="2"/>
  <c r="L257" i="2"/>
  <c r="L256" i="2"/>
  <c r="L289" i="2"/>
  <c r="L291" i="2"/>
  <c r="L292" i="2"/>
  <c r="L293" i="2"/>
  <c r="L267" i="2"/>
  <c r="L301" i="2"/>
  <c r="L297" i="2"/>
  <c r="L302" i="2"/>
  <c r="L298" i="2"/>
  <c r="L308" i="2"/>
  <c r="L309" i="2"/>
  <c r="L310" i="2"/>
  <c r="L311" i="2"/>
  <c r="L319" i="2"/>
  <c r="L271" i="2"/>
  <c r="L273" i="2"/>
  <c r="L324" i="2"/>
  <c r="L325" i="2"/>
  <c r="L326" i="2"/>
  <c r="L327" i="2"/>
  <c r="L320" i="2"/>
  <c r="L322" i="2"/>
  <c r="L323" i="2"/>
  <c r="L290" i="2"/>
  <c r="L328" i="2"/>
  <c r="L336" i="2"/>
  <c r="L329" i="2"/>
  <c r="L333" i="2"/>
  <c r="L334" i="2"/>
  <c r="L338" i="2"/>
  <c r="L330" i="2"/>
  <c r="L331" i="2"/>
  <c r="L294" i="2"/>
  <c r="L339" i="2"/>
  <c r="L342" i="2"/>
  <c r="L337" i="2"/>
  <c r="L259" i="2"/>
  <c r="L260" i="2"/>
  <c r="L261" i="2"/>
  <c r="L262" i="2"/>
  <c r="L263" i="2"/>
  <c r="L277" i="2"/>
  <c r="L279" i="2"/>
  <c r="L350" i="2"/>
  <c r="L343" i="2"/>
  <c r="L264" i="2"/>
  <c r="L312" i="2"/>
  <c r="L315" i="2"/>
  <c r="L303" i="2"/>
  <c r="L304" i="2"/>
  <c r="L305" i="2"/>
  <c r="L313" i="2"/>
  <c r="L316" i="2"/>
  <c r="L317" i="2"/>
  <c r="L347" i="2"/>
  <c r="L306" i="2"/>
  <c r="L332" i="2"/>
  <c r="L344" i="2"/>
  <c r="L351" i="2"/>
  <c r="L352" i="2"/>
  <c r="L353" i="2"/>
  <c r="L354" i="2"/>
  <c r="L355" i="2"/>
  <c r="L356" i="2"/>
  <c r="L357" i="2"/>
  <c r="L360" i="2"/>
  <c r="L358" i="2"/>
  <c r="L361" i="2"/>
  <c r="L359" i="2"/>
  <c r="L345" i="2"/>
  <c r="L348" i="2"/>
  <c r="L364" i="2"/>
  <c r="L365" i="2"/>
  <c r="L340" i="2"/>
  <c r="L265" i="2"/>
  <c r="L266" i="2"/>
  <c r="L349" i="2"/>
  <c r="L362" i="2"/>
  <c r="L288" i="2"/>
  <c r="L295" i="2"/>
  <c r="L366" i="2"/>
  <c r="L368" i="2"/>
  <c r="L363" i="2"/>
  <c r="L369" i="2"/>
  <c r="L281" i="2"/>
  <c r="L280" i="2"/>
  <c r="L278" i="2"/>
  <c r="L275" i="2"/>
  <c r="L274" i="2"/>
  <c r="L270" i="2"/>
  <c r="L268" i="2"/>
  <c r="L269" i="2"/>
  <c r="L276" i="2"/>
  <c r="L272" i="2"/>
  <c r="L321" i="2"/>
  <c r="L346" i="2"/>
  <c r="L287" i="2"/>
  <c r="L335" i="2"/>
  <c r="L307" i="2"/>
  <c r="L296" i="2"/>
  <c r="L300" i="2"/>
  <c r="L314" i="2"/>
  <c r="L318" i="2"/>
  <c r="L299" i="2"/>
  <c r="L370" i="2"/>
  <c r="L371" i="2"/>
  <c r="L367" i="2"/>
  <c r="L374" i="2"/>
  <c r="L375" i="2"/>
  <c r="L376" i="2"/>
  <c r="L377" i="2"/>
  <c r="L341" i="2"/>
  <c r="L378" i="2"/>
  <c r="L372" i="2"/>
  <c r="L373" i="2"/>
  <c r="L379" i="2"/>
  <c r="L380" i="2"/>
  <c r="L381" i="2"/>
  <c r="L382" i="2"/>
  <c r="L383" i="2"/>
  <c r="L384" i="2"/>
  <c r="L385" i="2"/>
  <c r="L386" i="2"/>
  <c r="L387" i="2"/>
  <c r="L388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H398" i="2" l="1"/>
  <c r="H388" i="2"/>
  <c r="H380" i="2"/>
  <c r="H375" i="2"/>
  <c r="H300" i="2"/>
  <c r="H276" i="2"/>
  <c r="H281" i="2"/>
  <c r="H349" i="2"/>
  <c r="H359" i="2"/>
  <c r="H353" i="2"/>
  <c r="H316" i="2"/>
  <c r="H343" i="2"/>
  <c r="H259" i="2"/>
  <c r="H334" i="2"/>
  <c r="H324" i="2"/>
  <c r="H267" i="2"/>
  <c r="H289" i="2"/>
  <c r="H401" i="2"/>
  <c r="H397" i="2"/>
  <c r="H393" i="2"/>
  <c r="H387" i="2"/>
  <c r="H383" i="2"/>
  <c r="H379" i="2"/>
  <c r="H341" i="2"/>
  <c r="H374" i="2"/>
  <c r="H299" i="2"/>
  <c r="H296" i="2"/>
  <c r="H346" i="2"/>
  <c r="H269" i="2"/>
  <c r="H275" i="2"/>
  <c r="H369" i="2"/>
  <c r="H295" i="2"/>
  <c r="H266" i="2"/>
  <c r="H364" i="2"/>
  <c r="H361" i="2"/>
  <c r="H356" i="2"/>
  <c r="H352" i="2"/>
  <c r="H306" i="2"/>
  <c r="H313" i="2"/>
  <c r="H315" i="2"/>
  <c r="H350" i="2"/>
  <c r="H262" i="2"/>
  <c r="H337" i="2"/>
  <c r="H331" i="2"/>
  <c r="H333" i="2"/>
  <c r="H290" i="2"/>
  <c r="H327" i="2"/>
  <c r="H273" i="2"/>
  <c r="H310" i="2"/>
  <c r="H302" i="2"/>
  <c r="H293" i="2"/>
  <c r="H256" i="2"/>
  <c r="H286" i="2"/>
  <c r="H204" i="2"/>
  <c r="H254" i="2"/>
  <c r="H258" i="2"/>
  <c r="H249" i="2"/>
  <c r="H311" i="2"/>
  <c r="H282" i="2"/>
  <c r="H400" i="2"/>
  <c r="H396" i="2"/>
  <c r="H392" i="2"/>
  <c r="H386" i="2"/>
  <c r="H382" i="2"/>
  <c r="H373" i="2"/>
  <c r="H377" i="2"/>
  <c r="H367" i="2"/>
  <c r="H318" i="2"/>
  <c r="H307" i="2"/>
  <c r="H321" i="2"/>
  <c r="H268" i="2"/>
  <c r="H278" i="2"/>
  <c r="H363" i="2"/>
  <c r="H288" i="2"/>
  <c r="H265" i="2"/>
  <c r="H348" i="2"/>
  <c r="H358" i="2"/>
  <c r="H355" i="2"/>
  <c r="H351" i="2"/>
  <c r="H347" i="2"/>
  <c r="H305" i="2"/>
  <c r="H312" i="2"/>
  <c r="H279" i="2"/>
  <c r="H261" i="2"/>
  <c r="H342" i="2"/>
  <c r="H330" i="2"/>
  <c r="H329" i="2"/>
  <c r="H323" i="2"/>
  <c r="H326" i="2"/>
  <c r="H271" i="2"/>
  <c r="H309" i="2"/>
  <c r="H297" i="2"/>
  <c r="H292" i="2"/>
  <c r="H257" i="2"/>
  <c r="H284" i="2"/>
  <c r="H201" i="2"/>
  <c r="H253" i="2"/>
  <c r="H255" i="2"/>
  <c r="H248" i="2"/>
  <c r="H402" i="2"/>
  <c r="H394" i="2"/>
  <c r="H384" i="2"/>
  <c r="H378" i="2"/>
  <c r="H370" i="2"/>
  <c r="H287" i="2"/>
  <c r="H274" i="2"/>
  <c r="H366" i="2"/>
  <c r="H365" i="2"/>
  <c r="H357" i="2"/>
  <c r="H332" i="2"/>
  <c r="H303" i="2"/>
  <c r="H263" i="2"/>
  <c r="H294" i="2"/>
  <c r="H328" i="2"/>
  <c r="H320" i="2"/>
  <c r="H298" i="2"/>
  <c r="H251" i="2"/>
  <c r="H403" i="2"/>
  <c r="H399" i="2"/>
  <c r="H395" i="2"/>
  <c r="H391" i="2"/>
  <c r="H385" i="2"/>
  <c r="H381" i="2"/>
  <c r="H372" i="2"/>
  <c r="H376" i="2"/>
  <c r="H371" i="2"/>
  <c r="H314" i="2"/>
  <c r="H335" i="2"/>
  <c r="H272" i="2"/>
  <c r="H270" i="2"/>
  <c r="H280" i="2"/>
  <c r="H368" i="2"/>
  <c r="H362" i="2"/>
  <c r="H340" i="2"/>
  <c r="H345" i="2"/>
  <c r="H360" i="2"/>
  <c r="H354" i="2"/>
  <c r="H344" i="2"/>
  <c r="H317" i="2"/>
  <c r="H304" i="2"/>
  <c r="H264" i="2"/>
  <c r="H277" i="2"/>
  <c r="H260" i="2"/>
  <c r="H339" i="2"/>
  <c r="H338" i="2"/>
  <c r="H336" i="2"/>
  <c r="H322" i="2"/>
  <c r="H325" i="2"/>
  <c r="H319" i="2"/>
  <c r="H308" i="2"/>
  <c r="H301" i="2"/>
  <c r="H291" i="2"/>
  <c r="H209" i="2"/>
  <c r="H283" i="2"/>
  <c r="H202" i="2"/>
  <c r="H241" i="2"/>
  <c r="H252" i="2"/>
  <c r="H247" i="2"/>
  <c r="H285" i="2"/>
  <c r="H200" i="2"/>
  <c r="H250" i="2"/>
  <c r="G213" i="2"/>
  <c r="G37" i="2"/>
  <c r="J49" i="4" s="1" a="1"/>
  <c r="J49" i="4" s="1"/>
  <c r="G244" i="2" l="1"/>
  <c r="L244" i="2"/>
  <c r="G245" i="2"/>
  <c r="L245" i="2"/>
  <c r="H245" i="2" l="1"/>
  <c r="H244" i="2"/>
  <c r="G243" i="2"/>
  <c r="L243" i="2"/>
  <c r="H243" i="2" l="1"/>
  <c r="G242" i="2"/>
  <c r="L242" i="2"/>
  <c r="H242" i="2" l="1"/>
  <c r="G203" i="2"/>
  <c r="L203" i="2"/>
  <c r="G199" i="2"/>
  <c r="L199" i="2"/>
  <c r="H203" i="2" l="1"/>
  <c r="H199" i="2"/>
  <c r="G178" i="2"/>
  <c r="H178" i="2" l="1"/>
  <c r="G66" i="2"/>
  <c r="L66" i="2"/>
  <c r="G187" i="2"/>
  <c r="L187" i="2"/>
  <c r="H187" i="2" l="1"/>
  <c r="H66" i="2"/>
  <c r="E5" i="34"/>
  <c r="G220" i="2"/>
  <c r="L220" i="2"/>
  <c r="G216" i="2"/>
  <c r="L216" i="2"/>
  <c r="G208" i="2"/>
  <c r="L208" i="2"/>
  <c r="G189" i="2"/>
  <c r="L189" i="2"/>
  <c r="G225" i="2"/>
  <c r="L225" i="2"/>
  <c r="G224" i="2"/>
  <c r="L224" i="2"/>
  <c r="G223" i="2"/>
  <c r="L223" i="2"/>
  <c r="G222" i="2"/>
  <c r="L222" i="2"/>
  <c r="G234" i="2"/>
  <c r="L234" i="2"/>
  <c r="G227" i="2"/>
  <c r="L227" i="2"/>
  <c r="G221" i="2"/>
  <c r="L221" i="2"/>
  <c r="G92" i="2"/>
  <c r="L92" i="2"/>
  <c r="G95" i="2"/>
  <c r="L95" i="2"/>
  <c r="G90" i="2"/>
  <c r="L90" i="2"/>
  <c r="G88" i="2"/>
  <c r="L88" i="2"/>
  <c r="G120" i="2"/>
  <c r="L120" i="2"/>
  <c r="G108" i="2"/>
  <c r="L108" i="2"/>
  <c r="G98" i="2"/>
  <c r="L98" i="2"/>
  <c r="G96" i="2"/>
  <c r="L96" i="2"/>
  <c r="G69" i="2"/>
  <c r="L69" i="2"/>
  <c r="G86" i="2"/>
  <c r="L86" i="2"/>
  <c r="G215" i="2"/>
  <c r="L215" i="2"/>
  <c r="G207" i="2"/>
  <c r="L207" i="2"/>
  <c r="G238" i="2"/>
  <c r="L238" i="2"/>
  <c r="G240" i="2"/>
  <c r="L240" i="2"/>
  <c r="G239" i="2"/>
  <c r="L239" i="2"/>
  <c r="G218" i="2"/>
  <c r="L218" i="2"/>
  <c r="G233" i="2"/>
  <c r="L233" i="2"/>
  <c r="G181" i="2"/>
  <c r="L181" i="2"/>
  <c r="G158" i="2"/>
  <c r="L158" i="2"/>
  <c r="H233" i="2" l="1"/>
  <c r="H218" i="2"/>
  <c r="H239" i="2"/>
  <c r="H240" i="2"/>
  <c r="H238" i="2"/>
  <c r="H207" i="2"/>
  <c r="H215" i="2"/>
  <c r="H221" i="2"/>
  <c r="H227" i="2"/>
  <c r="H234" i="2"/>
  <c r="H222" i="2"/>
  <c r="H223" i="2"/>
  <c r="H224" i="2"/>
  <c r="H225" i="2"/>
  <c r="H208" i="2"/>
  <c r="H216" i="2"/>
  <c r="H220" i="2"/>
  <c r="H158" i="2"/>
  <c r="H181" i="2"/>
  <c r="H86" i="2"/>
  <c r="H69" i="2"/>
  <c r="H96" i="2"/>
  <c r="H98" i="2"/>
  <c r="H108" i="2"/>
  <c r="H120" i="2"/>
  <c r="H88" i="2"/>
  <c r="H90" i="2"/>
  <c r="H95" i="2"/>
  <c r="H92" i="2"/>
  <c r="H189" i="2"/>
  <c r="G133" i="2"/>
  <c r="L133" i="2"/>
  <c r="G232" i="2"/>
  <c r="L232" i="2"/>
  <c r="G231" i="2"/>
  <c r="L231" i="2"/>
  <c r="G230" i="2"/>
  <c r="L230" i="2"/>
  <c r="G237" i="2"/>
  <c r="L237" i="2"/>
  <c r="G236" i="2"/>
  <c r="L236" i="2"/>
  <c r="G229" i="2"/>
  <c r="L229" i="2"/>
  <c r="G228" i="2"/>
  <c r="L228" i="2"/>
  <c r="G226" i="2"/>
  <c r="L226" i="2"/>
  <c r="H226" i="2" l="1"/>
  <c r="H228" i="2"/>
  <c r="H229" i="2"/>
  <c r="H236" i="2"/>
  <c r="H237" i="2"/>
  <c r="H230" i="2"/>
  <c r="H231" i="2"/>
  <c r="H232" i="2"/>
  <c r="H133" i="2"/>
  <c r="G105" i="2"/>
  <c r="L105" i="2"/>
  <c r="H105" i="2" l="1"/>
  <c r="G160" i="2"/>
  <c r="L160" i="2"/>
  <c r="G210" i="2"/>
  <c r="L210" i="2"/>
  <c r="G217" i="2"/>
  <c r="L217" i="2"/>
  <c r="G235" i="2"/>
  <c r="L235" i="2"/>
  <c r="G109" i="2"/>
  <c r="L109" i="2"/>
  <c r="G219" i="2"/>
  <c r="L219" i="2"/>
  <c r="G136" i="2"/>
  <c r="L136" i="2"/>
  <c r="G127" i="2"/>
  <c r="L127" i="2"/>
  <c r="G164" i="2"/>
  <c r="L164" i="2"/>
  <c r="H210" i="2" l="1"/>
  <c r="H219" i="2"/>
  <c r="H235" i="2"/>
  <c r="H217" i="2"/>
  <c r="H164" i="2"/>
  <c r="H127" i="2"/>
  <c r="H136" i="2"/>
  <c r="H109" i="2"/>
  <c r="H160" i="2"/>
  <c r="G106" i="2"/>
  <c r="L106" i="2"/>
  <c r="G197" i="2"/>
  <c r="L197" i="2"/>
  <c r="H197" i="2" l="1"/>
  <c r="H106" i="2"/>
  <c r="G192" i="2"/>
  <c r="L192" i="2"/>
  <c r="H192" i="2" l="1"/>
  <c r="G194" i="2"/>
  <c r="L194" i="2"/>
  <c r="G89" i="2"/>
  <c r="L89" i="2"/>
  <c r="G135" i="2"/>
  <c r="L135" i="2"/>
  <c r="G159" i="2"/>
  <c r="L159" i="2"/>
  <c r="G94" i="2"/>
  <c r="L94" i="2"/>
  <c r="H94" i="2" l="1"/>
  <c r="H159" i="2"/>
  <c r="H135" i="2"/>
  <c r="H89" i="2"/>
  <c r="H194" i="2"/>
  <c r="G172" i="2"/>
  <c r="L172" i="2"/>
  <c r="H172" i="2" l="1"/>
  <c r="G97" i="2"/>
  <c r="G102" i="2"/>
  <c r="G103" i="2"/>
  <c r="G100" i="2"/>
  <c r="G99" i="2"/>
  <c r="G101" i="2"/>
  <c r="G104" i="2"/>
  <c r="G115" i="2"/>
  <c r="G114" i="2"/>
  <c r="G113" i="2"/>
  <c r="G116" i="2"/>
  <c r="G110" i="2"/>
  <c r="G117" i="2"/>
  <c r="G118" i="2"/>
  <c r="G119" i="2"/>
  <c r="G112" i="2"/>
  <c r="G121" i="2"/>
  <c r="G111" i="2"/>
  <c r="G122" i="2"/>
  <c r="G131" i="2"/>
  <c r="G137" i="2"/>
  <c r="G134" i="2"/>
  <c r="G132" i="2"/>
  <c r="G107" i="2"/>
  <c r="G138" i="2"/>
  <c r="G129" i="2"/>
  <c r="G128" i="2"/>
  <c r="G125" i="2"/>
  <c r="G140" i="2"/>
  <c r="G144" i="2"/>
  <c r="G151" i="2"/>
  <c r="G139" i="2"/>
  <c r="G143" i="2"/>
  <c r="G147" i="2"/>
  <c r="G141" i="2"/>
  <c r="G145" i="2"/>
  <c r="G149" i="2"/>
  <c r="G148" i="2"/>
  <c r="G156" i="2"/>
  <c r="G155" i="2"/>
  <c r="G150" i="2"/>
  <c r="G161" i="2"/>
  <c r="G157" i="2"/>
  <c r="G154" i="2"/>
  <c r="G142" i="2"/>
  <c r="G167" i="2"/>
  <c r="G152" i="2"/>
  <c r="G162" i="2"/>
  <c r="G166" i="2"/>
  <c r="G171" i="2"/>
  <c r="G170" i="2"/>
  <c r="G168" i="2"/>
  <c r="G169" i="2"/>
  <c r="G173" i="2"/>
  <c r="G130" i="2"/>
  <c r="G124" i="2"/>
  <c r="G165" i="2"/>
  <c r="G174" i="2"/>
  <c r="G126" i="2"/>
  <c r="G146" i="2"/>
  <c r="G123" i="2"/>
  <c r="G176" i="2"/>
  <c r="G175" i="2"/>
  <c r="G177" i="2"/>
  <c r="G179" i="2"/>
  <c r="G180" i="2"/>
  <c r="G183" i="2"/>
  <c r="G182" i="2"/>
  <c r="G184" i="2"/>
  <c r="G185" i="2"/>
  <c r="G186" i="2"/>
  <c r="G188" i="2"/>
  <c r="G191" i="2"/>
  <c r="G190" i="2"/>
  <c r="G193" i="2"/>
  <c r="G195" i="2"/>
  <c r="G196" i="2"/>
  <c r="G198" i="2"/>
  <c r="G205" i="2"/>
  <c r="G206" i="2"/>
  <c r="G212" i="2"/>
  <c r="G211" i="2"/>
  <c r="G214" i="2"/>
  <c r="G153" i="2"/>
  <c r="G163" i="2"/>
  <c r="L163" i="2"/>
  <c r="L153" i="2"/>
  <c r="H214" i="2" l="1"/>
  <c r="H212" i="2"/>
  <c r="H206" i="2"/>
  <c r="H211" i="2"/>
  <c r="H213" i="2"/>
  <c r="H205" i="2"/>
  <c r="H163" i="2"/>
  <c r="H198" i="2"/>
  <c r="H195" i="2"/>
  <c r="H190" i="2"/>
  <c r="H188" i="2"/>
  <c r="H185" i="2"/>
  <c r="H182" i="2"/>
  <c r="H180" i="2"/>
  <c r="H177" i="2"/>
  <c r="H176" i="2"/>
  <c r="H146" i="2"/>
  <c r="H174" i="2"/>
  <c r="H124" i="2"/>
  <c r="H173" i="2"/>
  <c r="H168" i="2"/>
  <c r="H171" i="2"/>
  <c r="H162" i="2"/>
  <c r="H167" i="2"/>
  <c r="H154" i="2"/>
  <c r="H161" i="2"/>
  <c r="H155" i="2"/>
  <c r="H148" i="2"/>
  <c r="H145" i="2"/>
  <c r="H147" i="2"/>
  <c r="H139" i="2"/>
  <c r="H144" i="2"/>
  <c r="H125" i="2"/>
  <c r="H129" i="2"/>
  <c r="H107" i="2"/>
  <c r="H134" i="2"/>
  <c r="H131" i="2"/>
  <c r="H111" i="2"/>
  <c r="H112" i="2"/>
  <c r="H118" i="2"/>
  <c r="H110" i="2"/>
  <c r="H113" i="2"/>
  <c r="H115" i="2"/>
  <c r="H101" i="2"/>
  <c r="H100" i="2"/>
  <c r="H102" i="2"/>
  <c r="H153" i="2"/>
  <c r="H196" i="2"/>
  <c r="H193" i="2"/>
  <c r="H191" i="2"/>
  <c r="H186" i="2"/>
  <c r="H184" i="2"/>
  <c r="H183" i="2"/>
  <c r="H179" i="2"/>
  <c r="H175" i="2"/>
  <c r="H123" i="2"/>
  <c r="H126" i="2"/>
  <c r="H165" i="2"/>
  <c r="H130" i="2"/>
  <c r="H169" i="2"/>
  <c r="H170" i="2"/>
  <c r="H166" i="2"/>
  <c r="H152" i="2"/>
  <c r="H142" i="2"/>
  <c r="H157" i="2"/>
  <c r="H150" i="2"/>
  <c r="H156" i="2"/>
  <c r="H149" i="2"/>
  <c r="H141" i="2"/>
  <c r="H143" i="2"/>
  <c r="H151" i="2"/>
  <c r="H140" i="2"/>
  <c r="H128" i="2"/>
  <c r="H138" i="2"/>
  <c r="H132" i="2"/>
  <c r="H137" i="2"/>
  <c r="H122" i="2"/>
  <c r="H121" i="2"/>
  <c r="H119" i="2"/>
  <c r="H117" i="2"/>
  <c r="H116" i="2"/>
  <c r="H114" i="2"/>
  <c r="H104" i="2"/>
  <c r="H99" i="2"/>
  <c r="H103" i="2"/>
  <c r="H97" i="2"/>
  <c r="L171" i="2"/>
  <c r="L214" i="2" l="1"/>
  <c r="L188" i="2"/>
  <c r="L166" i="2"/>
  <c r="G91" i="2" l="1"/>
  <c r="L91" i="2"/>
  <c r="G93" i="2"/>
  <c r="L93" i="2"/>
  <c r="L148" i="2"/>
  <c r="L138" i="2"/>
  <c r="L211" i="2"/>
  <c r="H93" i="2" l="1"/>
  <c r="H91" i="2"/>
  <c r="G87" i="2"/>
  <c r="L87" i="2"/>
  <c r="H87" i="2" l="1"/>
  <c r="L206" i="2"/>
  <c r="L205" i="2"/>
  <c r="L212" i="2"/>
  <c r="L173" i="2" l="1"/>
  <c r="L169" i="2"/>
  <c r="L213" i="2"/>
  <c r="L198" i="2"/>
  <c r="L196" i="2"/>
  <c r="L195" i="2" l="1"/>
  <c r="L193" i="2" l="1"/>
  <c r="L162" i="2" l="1"/>
  <c r="G71" i="2"/>
  <c r="L71" i="2"/>
  <c r="L177" i="2"/>
  <c r="L126" i="2"/>
  <c r="L174" i="2"/>
  <c r="L99" i="2"/>
  <c r="L100" i="2"/>
  <c r="L149" i="2"/>
  <c r="G85" i="2"/>
  <c r="L85" i="2"/>
  <c r="H85" i="2" l="1"/>
  <c r="H71" i="2"/>
  <c r="L186" i="2"/>
  <c r="L191" i="2"/>
  <c r="L190" i="2"/>
  <c r="L125" i="2" l="1"/>
  <c r="L145" i="2"/>
  <c r="L185" i="2" l="1"/>
  <c r="L184" i="2"/>
  <c r="L182" i="2"/>
  <c r="L123" i="2"/>
  <c r="L180" i="2"/>
  <c r="L175" i="2"/>
  <c r="L183" i="2"/>
  <c r="L107" i="2" l="1"/>
  <c r="G26" i="2"/>
  <c r="L26" i="2"/>
  <c r="L179" i="2"/>
  <c r="H26" i="2" l="1"/>
  <c r="J30" i="4" a="1"/>
  <c r="J30" i="4" s="1"/>
  <c r="L178" i="2"/>
  <c r="G42" i="2"/>
  <c r="L42" i="2"/>
  <c r="G35" i="2"/>
  <c r="L35" i="2"/>
  <c r="G34" i="2"/>
  <c r="L34" i="2"/>
  <c r="H35" i="2" l="1"/>
  <c r="J39" i="4" a="1"/>
  <c r="J39" i="4" s="1"/>
  <c r="H34" i="2"/>
  <c r="J38" i="4" a="1"/>
  <c r="J38" i="4" s="1"/>
  <c r="H42" i="2"/>
  <c r="J43" i="4" a="1"/>
  <c r="J43" i="4" s="1"/>
  <c r="G33" i="2"/>
  <c r="L33" i="2"/>
  <c r="G80" i="2"/>
  <c r="L80" i="2"/>
  <c r="G56" i="2"/>
  <c r="L56" i="2"/>
  <c r="G17" i="2"/>
  <c r="L17" i="2"/>
  <c r="G13" i="2"/>
  <c r="L13" i="2"/>
  <c r="H13" i="2" l="1"/>
  <c r="J17" i="4" a="1"/>
  <c r="J17" i="4" s="1"/>
  <c r="H56" i="2"/>
  <c r="J61" i="4" a="1"/>
  <c r="J61" i="4" s="1"/>
  <c r="H33" i="2"/>
  <c r="J37" i="4" a="1"/>
  <c r="J37" i="4" s="1"/>
  <c r="H17" i="2"/>
  <c r="J21" i="4" a="1"/>
  <c r="J21" i="4" s="1"/>
  <c r="H80" i="2"/>
  <c r="J80" i="4" a="1"/>
  <c r="J80" i="4" s="1"/>
  <c r="G6" i="2"/>
  <c r="L6" i="2"/>
  <c r="L165" i="2"/>
  <c r="L168" i="2"/>
  <c r="G24" i="2"/>
  <c r="L24" i="2"/>
  <c r="H24" i="2" l="1"/>
  <c r="J28" i="4" a="1"/>
  <c r="J28" i="4" s="1"/>
  <c r="H6" i="2"/>
  <c r="J13" i="4" a="1"/>
  <c r="J13" i="4" s="1"/>
  <c r="L176" i="2"/>
  <c r="L146" i="2"/>
  <c r="L112" i="2"/>
  <c r="G62" i="2"/>
  <c r="L62" i="2"/>
  <c r="G55" i="2"/>
  <c r="L55" i="2"/>
  <c r="G52" i="2"/>
  <c r="L52" i="2"/>
  <c r="H52" i="2" l="1"/>
  <c r="J62" i="4" a="1"/>
  <c r="J62" i="4" s="1"/>
  <c r="H62" i="2"/>
  <c r="J64" i="4" a="1"/>
  <c r="J64" i="4" s="1"/>
  <c r="H55" i="2"/>
  <c r="J55" i="4" a="1"/>
  <c r="J55" i="4" s="1"/>
  <c r="G50" i="2"/>
  <c r="J48" i="4" s="1" a="1"/>
  <c r="J48" i="4" s="1"/>
  <c r="L124" i="2" l="1"/>
  <c r="L130" i="2" l="1"/>
  <c r="G5" i="2" l="1"/>
  <c r="L5" i="2"/>
  <c r="L152" i="2"/>
  <c r="L4" i="4"/>
  <c r="F4" i="4"/>
  <c r="C4" i="4"/>
  <c r="A2" i="34"/>
  <c r="L170" i="2"/>
  <c r="L167" i="2"/>
  <c r="L142" i="2"/>
  <c r="L154" i="2"/>
  <c r="L157" i="2"/>
  <c r="L161" i="2"/>
  <c r="L150" i="2"/>
  <c r="L155" i="2"/>
  <c r="L156" i="2"/>
  <c r="L141" i="2"/>
  <c r="L147" i="2"/>
  <c r="L143" i="2"/>
  <c r="L139" i="2"/>
  <c r="L151" i="2"/>
  <c r="L144" i="2"/>
  <c r="L140" i="2"/>
  <c r="L128" i="2"/>
  <c r="L129" i="2"/>
  <c r="L132" i="2"/>
  <c r="L134" i="2"/>
  <c r="L137" i="2"/>
  <c r="L131" i="2"/>
  <c r="L122" i="2"/>
  <c r="L111" i="2"/>
  <c r="L121" i="2"/>
  <c r="L119" i="2"/>
  <c r="L118" i="2"/>
  <c r="L117" i="2"/>
  <c r="L110" i="2"/>
  <c r="L116" i="2"/>
  <c r="L113" i="2"/>
  <c r="L114" i="2"/>
  <c r="L115" i="2"/>
  <c r="L104" i="2"/>
  <c r="L101" i="2"/>
  <c r="L103" i="2"/>
  <c r="L102" i="2"/>
  <c r="L97" i="2"/>
  <c r="L79" i="2"/>
  <c r="G79" i="2"/>
  <c r="L84" i="2"/>
  <c r="G84" i="2"/>
  <c r="L83" i="2"/>
  <c r="G83" i="2"/>
  <c r="L82" i="2"/>
  <c r="G82" i="2"/>
  <c r="L77" i="2"/>
  <c r="G77" i="2"/>
  <c r="L76" i="2"/>
  <c r="G76" i="2"/>
  <c r="J77" i="4" s="1" a="1"/>
  <c r="J77" i="4" s="1"/>
  <c r="L78" i="2"/>
  <c r="G78" i="2"/>
  <c r="L81" i="2"/>
  <c r="G81" i="2"/>
  <c r="L70" i="2"/>
  <c r="G70" i="2"/>
  <c r="L75" i="2"/>
  <c r="G75" i="2"/>
  <c r="L73" i="2"/>
  <c r="G73" i="2"/>
  <c r="L74" i="2"/>
  <c r="G74" i="2"/>
  <c r="L72" i="2"/>
  <c r="G72" i="2"/>
  <c r="L68" i="2"/>
  <c r="G68" i="2"/>
  <c r="L67" i="2"/>
  <c r="G67" i="2"/>
  <c r="L61" i="2"/>
  <c r="G61" i="2"/>
  <c r="L58" i="2"/>
  <c r="G58" i="2"/>
  <c r="L64" i="2"/>
  <c r="G64" i="2"/>
  <c r="L65" i="2"/>
  <c r="G65" i="2"/>
  <c r="L63" i="2"/>
  <c r="G63" i="2"/>
  <c r="L59" i="2"/>
  <c r="G59" i="2"/>
  <c r="L49" i="2"/>
  <c r="G49" i="2"/>
  <c r="L53" i="2"/>
  <c r="G53" i="2"/>
  <c r="L57" i="2"/>
  <c r="G57" i="2"/>
  <c r="L46" i="2"/>
  <c r="G46" i="2"/>
  <c r="L60" i="2"/>
  <c r="G60" i="2"/>
  <c r="L54" i="2"/>
  <c r="G54" i="2"/>
  <c r="L51" i="2"/>
  <c r="G51" i="2"/>
  <c r="L43" i="2"/>
  <c r="G43" i="2"/>
  <c r="L39" i="2"/>
  <c r="G39" i="2"/>
  <c r="L38" i="2"/>
  <c r="G38" i="2"/>
  <c r="L47" i="2"/>
  <c r="G47" i="2"/>
  <c r="L50" i="2"/>
  <c r="H50" i="2"/>
  <c r="L48" i="2"/>
  <c r="G48" i="2"/>
  <c r="L37" i="2"/>
  <c r="H37" i="2"/>
  <c r="L45" i="2"/>
  <c r="G45" i="2"/>
  <c r="L44" i="2"/>
  <c r="G44" i="2"/>
  <c r="L40" i="2"/>
  <c r="G40" i="2"/>
  <c r="L41" i="2"/>
  <c r="G41" i="2"/>
  <c r="L32" i="2"/>
  <c r="G32" i="2"/>
  <c r="L31" i="2"/>
  <c r="G31" i="2"/>
  <c r="J35" i="4" s="1" a="1"/>
  <c r="J35" i="4" s="1"/>
  <c r="L36" i="2"/>
  <c r="G36" i="2"/>
  <c r="L30" i="2"/>
  <c r="G30" i="2"/>
  <c r="L28" i="2"/>
  <c r="G28" i="2"/>
  <c r="L27" i="2"/>
  <c r="G27" i="2"/>
  <c r="L29" i="2"/>
  <c r="G29" i="2"/>
  <c r="L25" i="2"/>
  <c r="G25" i="2"/>
  <c r="L23" i="2"/>
  <c r="G23" i="2"/>
  <c r="L22" i="2"/>
  <c r="G22" i="2"/>
  <c r="L21" i="2"/>
  <c r="G21" i="2"/>
  <c r="J25" i="4" s="1" a="1"/>
  <c r="J25" i="4" s="1"/>
  <c r="L19" i="2"/>
  <c r="G19" i="2"/>
  <c r="L20" i="2"/>
  <c r="G20" i="2"/>
  <c r="L16" i="2"/>
  <c r="G16" i="2"/>
  <c r="L18" i="2"/>
  <c r="G18" i="2"/>
  <c r="L15" i="2"/>
  <c r="G15" i="2"/>
  <c r="L11" i="2"/>
  <c r="G11" i="2"/>
  <c r="L14" i="2"/>
  <c r="G14" i="2"/>
  <c r="L12" i="2"/>
  <c r="G12" i="2"/>
  <c r="L10" i="2"/>
  <c r="G10" i="2"/>
  <c r="L3" i="2"/>
  <c r="G3" i="2"/>
  <c r="L9" i="2"/>
  <c r="G9" i="2"/>
  <c r="L4" i="2"/>
  <c r="G4" i="2"/>
  <c r="L7" i="2"/>
  <c r="G7" i="2"/>
  <c r="L8" i="2"/>
  <c r="G8" i="2"/>
  <c r="J7" i="4" l="1" a="1"/>
  <c r="J7" i="4" s="1"/>
  <c r="H4" i="2"/>
  <c r="J8" i="4" a="1"/>
  <c r="J8" i="4" s="1"/>
  <c r="H3" i="2"/>
  <c r="J11" i="4" a="1"/>
  <c r="J11" i="4" s="1"/>
  <c r="H12" i="2"/>
  <c r="J16" i="4" a="1"/>
  <c r="J16" i="4" s="1"/>
  <c r="H11" i="2"/>
  <c r="J15" i="4" a="1"/>
  <c r="J15" i="4" s="1"/>
  <c r="H18" i="2"/>
  <c r="J22" i="4" a="1"/>
  <c r="J22" i="4" s="1"/>
  <c r="H20" i="2"/>
  <c r="J24" i="4" a="1"/>
  <c r="J24" i="4" s="1"/>
  <c r="H23" i="2"/>
  <c r="J27" i="4" a="1"/>
  <c r="J27" i="4" s="1"/>
  <c r="H28" i="2"/>
  <c r="J32" i="4" a="1"/>
  <c r="J32" i="4" s="1"/>
  <c r="H40" i="2"/>
  <c r="J41" i="4" a="1"/>
  <c r="J41" i="4" s="1"/>
  <c r="H48" i="2"/>
  <c r="J47" i="4" a="1"/>
  <c r="J47" i="4" s="1"/>
  <c r="H39" i="2"/>
  <c r="J51" i="4" a="1"/>
  <c r="J51" i="4" s="1"/>
  <c r="H60" i="2"/>
  <c r="J56" i="4" a="1"/>
  <c r="J56" i="4" s="1"/>
  <c r="H49" i="2"/>
  <c r="J58" i="4" a="1"/>
  <c r="J58" i="4" s="1"/>
  <c r="H64" i="2"/>
  <c r="J66" i="4" a="1"/>
  <c r="J66" i="4" s="1"/>
  <c r="H68" i="2"/>
  <c r="J71" i="4" a="1"/>
  <c r="J71" i="4" s="1"/>
  <c r="H75" i="2"/>
  <c r="J76" i="4" a="1"/>
  <c r="J76" i="4" s="1"/>
  <c r="H81" i="2"/>
  <c r="J81" i="4" a="1"/>
  <c r="J81" i="4" s="1"/>
  <c r="H41" i="2"/>
  <c r="J42" i="4" a="1"/>
  <c r="J42" i="4" s="1"/>
  <c r="H44" i="2"/>
  <c r="J44" i="4" a="1"/>
  <c r="J44" i="4" s="1"/>
  <c r="H38" i="2"/>
  <c r="J50" i="4" a="1"/>
  <c r="J50" i="4" s="1"/>
  <c r="H43" i="2"/>
  <c r="J52" i="4" a="1"/>
  <c r="J52" i="4" s="1"/>
  <c r="H54" i="2"/>
  <c r="J54" i="4" a="1"/>
  <c r="J54" i="4" s="1"/>
  <c r="H46" i="2"/>
  <c r="J57" i="4" a="1"/>
  <c r="J57" i="4" s="1"/>
  <c r="H53" i="2"/>
  <c r="J59" i="4" a="1"/>
  <c r="J59" i="4" s="1"/>
  <c r="H59" i="2"/>
  <c r="J63" i="4" a="1"/>
  <c r="J63" i="4" s="1"/>
  <c r="H65" i="2"/>
  <c r="J67" i="4" a="1"/>
  <c r="J67" i="4" s="1"/>
  <c r="H58" i="2"/>
  <c r="J68" i="4" a="1"/>
  <c r="J68" i="4" s="1"/>
  <c r="H67" i="2"/>
  <c r="J70" i="4" a="1"/>
  <c r="J70" i="4" s="1"/>
  <c r="H72" i="2"/>
  <c r="J73" i="4" a="1"/>
  <c r="J73" i="4" s="1"/>
  <c r="H73" i="2"/>
  <c r="J74" i="4" a="1"/>
  <c r="J74" i="4" s="1"/>
  <c r="H70" i="2"/>
  <c r="J72" i="4" a="1"/>
  <c r="J72" i="4" s="1"/>
  <c r="H78" i="2"/>
  <c r="J79" i="4" a="1"/>
  <c r="J79" i="4" s="1"/>
  <c r="H77" i="2"/>
  <c r="J78" i="4" a="1"/>
  <c r="J78" i="4" s="1"/>
  <c r="H83" i="2"/>
  <c r="J84" i="4" a="1"/>
  <c r="J84" i="4" s="1"/>
  <c r="H79" i="2"/>
  <c r="J82" i="4" a="1"/>
  <c r="J82" i="4" s="1"/>
  <c r="H29" i="2"/>
  <c r="J33" i="4" a="1"/>
  <c r="J33" i="4" s="1"/>
  <c r="H36" i="2"/>
  <c r="J40" i="4" a="1"/>
  <c r="J40" i="4" s="1"/>
  <c r="H32" i="2"/>
  <c r="J36" i="4" a="1"/>
  <c r="J36" i="4" s="1"/>
  <c r="H45" i="2"/>
  <c r="J45" i="4" a="1"/>
  <c r="J45" i="4" s="1"/>
  <c r="H47" i="2"/>
  <c r="J46" i="4" a="1"/>
  <c r="J46" i="4" s="1"/>
  <c r="I46" i="4" s="1"/>
  <c r="H51" i="2"/>
  <c r="J53" i="4" a="1"/>
  <c r="J53" i="4" s="1"/>
  <c r="H57" i="2"/>
  <c r="J60" i="4" a="1"/>
  <c r="J60" i="4" s="1"/>
  <c r="I60" i="4" s="1"/>
  <c r="H63" i="2"/>
  <c r="J65" i="4" a="1"/>
  <c r="J65" i="4" s="1"/>
  <c r="H61" i="2"/>
  <c r="J69" i="4" a="1"/>
  <c r="J69" i="4" s="1"/>
  <c r="H74" i="2"/>
  <c r="J75" i="4" a="1"/>
  <c r="J75" i="4" s="1"/>
  <c r="H7" i="2"/>
  <c r="J9" i="4" a="1"/>
  <c r="J9" i="4" s="1"/>
  <c r="H9" i="2"/>
  <c r="J12" i="4" a="1"/>
  <c r="J12" i="4" s="1"/>
  <c r="H10" i="2"/>
  <c r="J14" i="4" a="1"/>
  <c r="J14" i="4" s="1"/>
  <c r="H14" i="2"/>
  <c r="J18" i="4" a="1"/>
  <c r="J18" i="4" s="1"/>
  <c r="H15" i="2"/>
  <c r="J19" i="4" a="1"/>
  <c r="J19" i="4" s="1"/>
  <c r="H16" i="2"/>
  <c r="J20" i="4" a="1"/>
  <c r="J20" i="4" s="1"/>
  <c r="H19" i="2"/>
  <c r="J23" i="4" a="1"/>
  <c r="J23" i="4" s="1"/>
  <c r="H22" i="2"/>
  <c r="J26" i="4" a="1"/>
  <c r="J26" i="4" s="1"/>
  <c r="H25" i="2"/>
  <c r="J29" i="4" a="1"/>
  <c r="J29" i="4" s="1"/>
  <c r="H27" i="2"/>
  <c r="J31" i="4" a="1"/>
  <c r="J31" i="4" s="1"/>
  <c r="H30" i="2"/>
  <c r="J34" i="4" a="1"/>
  <c r="J34" i="4" s="1"/>
  <c r="I34" i="4" s="1"/>
  <c r="H82" i="2"/>
  <c r="J83" i="4" a="1"/>
  <c r="J83" i="4" s="1"/>
  <c r="H84" i="2"/>
  <c r="J85" i="4" a="1"/>
  <c r="J85" i="4" s="1"/>
  <c r="H5" i="2"/>
  <c r="J10" i="4" a="1"/>
  <c r="J10" i="4" s="1"/>
  <c r="M390" i="2"/>
  <c r="M389" i="2"/>
  <c r="M7" i="2"/>
  <c r="M9" i="2"/>
  <c r="M10" i="2"/>
  <c r="M14" i="2"/>
  <c r="M15" i="2"/>
  <c r="M16" i="2"/>
  <c r="M19" i="2"/>
  <c r="M22" i="2"/>
  <c r="M25" i="2"/>
  <c r="M27" i="2"/>
  <c r="M30" i="2"/>
  <c r="M31" i="2"/>
  <c r="M41" i="2"/>
  <c r="M44" i="2"/>
  <c r="M37" i="2"/>
  <c r="M50" i="2"/>
  <c r="M38" i="2"/>
  <c r="M43" i="2"/>
  <c r="M54" i="2"/>
  <c r="M46" i="2"/>
  <c r="M53" i="2"/>
  <c r="M59" i="2"/>
  <c r="M65" i="2"/>
  <c r="M58" i="2"/>
  <c r="M67" i="2"/>
  <c r="M72" i="2"/>
  <c r="M97" i="2"/>
  <c r="M103" i="2"/>
  <c r="M104" i="2"/>
  <c r="M114" i="2"/>
  <c r="M116" i="2"/>
  <c r="M117" i="2"/>
  <c r="M119" i="2"/>
  <c r="M111" i="2"/>
  <c r="M131" i="2"/>
  <c r="M134" i="2"/>
  <c r="M129" i="2"/>
  <c r="M140" i="2"/>
  <c r="M151" i="2"/>
  <c r="M143" i="2"/>
  <c r="M141" i="2"/>
  <c r="M155" i="2"/>
  <c r="M161" i="2"/>
  <c r="M154" i="2"/>
  <c r="M167" i="2"/>
  <c r="M152" i="2"/>
  <c r="M8" i="2"/>
  <c r="M247" i="2"/>
  <c r="M252" i="2"/>
  <c r="M241" i="2"/>
  <c r="M202" i="2"/>
  <c r="M283" i="2"/>
  <c r="M209" i="2"/>
  <c r="M289" i="2"/>
  <c r="M302" i="2"/>
  <c r="M310" i="2"/>
  <c r="M273" i="2"/>
  <c r="M327" i="2"/>
  <c r="M290" i="2"/>
  <c r="M333" i="2"/>
  <c r="M331" i="2"/>
  <c r="M337" i="2"/>
  <c r="M262" i="2"/>
  <c r="M350" i="2"/>
  <c r="M315" i="2"/>
  <c r="M313" i="2"/>
  <c r="M306" i="2"/>
  <c r="M352" i="2"/>
  <c r="M356" i="2"/>
  <c r="M361" i="2"/>
  <c r="M364" i="2"/>
  <c r="M255" i="2"/>
  <c r="M201" i="2"/>
  <c r="M257" i="2"/>
  <c r="M267" i="2"/>
  <c r="M311" i="2"/>
  <c r="M320" i="2"/>
  <c r="M334" i="2"/>
  <c r="M259" i="2"/>
  <c r="M343" i="2"/>
  <c r="M316" i="2"/>
  <c r="M353" i="2"/>
  <c r="M359" i="2"/>
  <c r="M265" i="2"/>
  <c r="M288" i="2"/>
  <c r="M363" i="2"/>
  <c r="M278" i="2"/>
  <c r="M268" i="2"/>
  <c r="M321" i="2"/>
  <c r="M307" i="2"/>
  <c r="M318" i="2"/>
  <c r="M367" i="2"/>
  <c r="M377" i="2"/>
  <c r="M373" i="2"/>
  <c r="M382" i="2"/>
  <c r="M386" i="2"/>
  <c r="M394" i="2"/>
  <c r="M398" i="2"/>
  <c r="M402" i="2"/>
  <c r="M406" i="2"/>
  <c r="M410" i="2"/>
  <c r="M414" i="2"/>
  <c r="M418" i="2"/>
  <c r="M422" i="2"/>
  <c r="M426" i="2"/>
  <c r="M430" i="2"/>
  <c r="M434" i="2"/>
  <c r="M438" i="2"/>
  <c r="M442" i="2"/>
  <c r="M446" i="2"/>
  <c r="M450" i="2"/>
  <c r="M454" i="2"/>
  <c r="M458" i="2"/>
  <c r="M462" i="2"/>
  <c r="M466" i="2"/>
  <c r="M470" i="2"/>
  <c r="M474" i="2"/>
  <c r="M478" i="2"/>
  <c r="M482" i="2"/>
  <c r="M486" i="2"/>
  <c r="M490" i="2"/>
  <c r="M494" i="2"/>
  <c r="M498" i="2"/>
  <c r="M502" i="2"/>
  <c r="M506" i="2"/>
  <c r="M510" i="2"/>
  <c r="M514" i="2"/>
  <c r="M518" i="2"/>
  <c r="M522" i="2"/>
  <c r="M526" i="2"/>
  <c r="M530" i="2"/>
  <c r="M534" i="2"/>
  <c r="M538" i="2"/>
  <c r="M542" i="2"/>
  <c r="M546" i="2"/>
  <c r="M550" i="2"/>
  <c r="M554" i="2"/>
  <c r="M558" i="2"/>
  <c r="M562" i="2"/>
  <c r="M566" i="2"/>
  <c r="M570" i="2"/>
  <c r="M574" i="2"/>
  <c r="M578" i="2"/>
  <c r="M582" i="2"/>
  <c r="M586" i="2"/>
  <c r="M590" i="2"/>
  <c r="M250" i="2"/>
  <c r="M285" i="2"/>
  <c r="M249" i="2"/>
  <c r="M258" i="2"/>
  <c r="M254" i="2"/>
  <c r="M204" i="2"/>
  <c r="M286" i="2"/>
  <c r="M292" i="2"/>
  <c r="M301" i="2"/>
  <c r="M308" i="2"/>
  <c r="M319" i="2"/>
  <c r="M325" i="2"/>
  <c r="M322" i="2"/>
  <c r="M336" i="2"/>
  <c r="M338" i="2"/>
  <c r="M339" i="2"/>
  <c r="M260" i="2"/>
  <c r="M277" i="2"/>
  <c r="M264" i="2"/>
  <c r="M304" i="2"/>
  <c r="M317" i="2"/>
  <c r="M344" i="2"/>
  <c r="M354" i="2"/>
  <c r="M360" i="2"/>
  <c r="M345" i="2"/>
  <c r="M248" i="2"/>
  <c r="M253" i="2"/>
  <c r="M284" i="2"/>
  <c r="M291" i="2"/>
  <c r="M298" i="2"/>
  <c r="M324" i="2"/>
  <c r="M328" i="2"/>
  <c r="M294" i="2"/>
  <c r="M263" i="2"/>
  <c r="M303" i="2"/>
  <c r="M332" i="2"/>
  <c r="M357" i="2"/>
  <c r="M365" i="2"/>
  <c r="M349" i="2"/>
  <c r="M366" i="2"/>
  <c r="M281" i="2"/>
  <c r="M274" i="2"/>
  <c r="M276" i="2"/>
  <c r="M287" i="2"/>
  <c r="M300" i="2"/>
  <c r="M370" i="2"/>
  <c r="M375" i="2"/>
  <c r="M378" i="2"/>
  <c r="M380" i="2"/>
  <c r="M384" i="2"/>
  <c r="M388" i="2"/>
  <c r="M392" i="2"/>
  <c r="M396" i="2"/>
  <c r="M400" i="2"/>
  <c r="M404" i="2"/>
  <c r="M408" i="2"/>
  <c r="M412" i="2"/>
  <c r="M416" i="2"/>
  <c r="M420" i="2"/>
  <c r="M424" i="2"/>
  <c r="M428" i="2"/>
  <c r="M432" i="2"/>
  <c r="M436" i="2"/>
  <c r="M440" i="2"/>
  <c r="M444" i="2"/>
  <c r="M448" i="2"/>
  <c r="M452" i="2"/>
  <c r="M456" i="2"/>
  <c r="M460" i="2"/>
  <c r="M464" i="2"/>
  <c r="M468" i="2"/>
  <c r="M472" i="2"/>
  <c r="M476" i="2"/>
  <c r="M480" i="2"/>
  <c r="M484" i="2"/>
  <c r="M488" i="2"/>
  <c r="M492" i="2"/>
  <c r="M496" i="2"/>
  <c r="M500" i="2"/>
  <c r="M504" i="2"/>
  <c r="M508" i="2"/>
  <c r="M512" i="2"/>
  <c r="M516" i="2"/>
  <c r="M520" i="2"/>
  <c r="M524" i="2"/>
  <c r="M528" i="2"/>
  <c r="M532" i="2"/>
  <c r="M536" i="2"/>
  <c r="M540" i="2"/>
  <c r="M544" i="2"/>
  <c r="M548" i="2"/>
  <c r="M552" i="2"/>
  <c r="M556" i="2"/>
  <c r="M560" i="2"/>
  <c r="M564" i="2"/>
  <c r="M568" i="2"/>
  <c r="M572" i="2"/>
  <c r="M576" i="2"/>
  <c r="M580" i="2"/>
  <c r="M584" i="2"/>
  <c r="M293" i="2"/>
  <c r="M326" i="2"/>
  <c r="M342" i="2"/>
  <c r="M305" i="2"/>
  <c r="M358" i="2"/>
  <c r="M362" i="2"/>
  <c r="M280" i="2"/>
  <c r="M272" i="2"/>
  <c r="M314" i="2"/>
  <c r="M376" i="2"/>
  <c r="M381" i="2"/>
  <c r="M397" i="2"/>
  <c r="M405" i="2"/>
  <c r="M413" i="2"/>
  <c r="M421" i="2"/>
  <c r="M429" i="2"/>
  <c r="M437" i="2"/>
  <c r="M445" i="2"/>
  <c r="M453" i="2"/>
  <c r="M461" i="2"/>
  <c r="M469" i="2"/>
  <c r="M477" i="2"/>
  <c r="M485" i="2"/>
  <c r="M493" i="2"/>
  <c r="M501" i="2"/>
  <c r="M509" i="2"/>
  <c r="M517" i="2"/>
  <c r="M525" i="2"/>
  <c r="M533" i="2"/>
  <c r="M541" i="2"/>
  <c r="M549" i="2"/>
  <c r="M557" i="2"/>
  <c r="M565" i="2"/>
  <c r="M573" i="2"/>
  <c r="M581" i="2"/>
  <c r="M589" i="2"/>
  <c r="M594" i="2"/>
  <c r="M598" i="2"/>
  <c r="M602" i="2"/>
  <c r="M606" i="2"/>
  <c r="M610" i="2"/>
  <c r="M614" i="2"/>
  <c r="M618" i="2"/>
  <c r="M622" i="2"/>
  <c r="M626" i="2"/>
  <c r="M630" i="2"/>
  <c r="M634" i="2"/>
  <c r="M638" i="2"/>
  <c r="M642" i="2"/>
  <c r="M646" i="2"/>
  <c r="M650" i="2"/>
  <c r="M654" i="2"/>
  <c r="M658" i="2"/>
  <c r="M662" i="2"/>
  <c r="M666" i="2"/>
  <c r="M670" i="2"/>
  <c r="M674" i="2"/>
  <c r="M678" i="2"/>
  <c r="M682" i="2"/>
  <c r="M686" i="2"/>
  <c r="M690" i="2"/>
  <c r="M694" i="2"/>
  <c r="M698" i="2"/>
  <c r="M702" i="2"/>
  <c r="M706" i="2"/>
  <c r="M710" i="2"/>
  <c r="M714" i="2"/>
  <c r="M718" i="2"/>
  <c r="M722" i="2"/>
  <c r="M726" i="2"/>
  <c r="M730" i="2"/>
  <c r="M734" i="2"/>
  <c r="M738" i="2"/>
  <c r="M742" i="2"/>
  <c r="M746" i="2"/>
  <c r="M750" i="2"/>
  <c r="M754" i="2"/>
  <c r="M758" i="2"/>
  <c r="M762" i="2"/>
  <c r="M766" i="2"/>
  <c r="M770" i="2"/>
  <c r="M774" i="2"/>
  <c r="M778" i="2"/>
  <c r="M782" i="2"/>
  <c r="M786" i="2"/>
  <c r="M790" i="2"/>
  <c r="M794" i="2"/>
  <c r="M798" i="2"/>
  <c r="M802" i="2"/>
  <c r="M806" i="2"/>
  <c r="M810" i="2"/>
  <c r="M814" i="2"/>
  <c r="M818" i="2"/>
  <c r="M822" i="2"/>
  <c r="M826" i="2"/>
  <c r="M830" i="2"/>
  <c r="M834" i="2"/>
  <c r="M838" i="2"/>
  <c r="M842" i="2"/>
  <c r="M846" i="2"/>
  <c r="M850" i="2"/>
  <c r="M854" i="2"/>
  <c r="M858" i="2"/>
  <c r="M862" i="2"/>
  <c r="M866" i="2"/>
  <c r="M870" i="2"/>
  <c r="M874" i="2"/>
  <c r="M878" i="2"/>
  <c r="M882" i="2"/>
  <c r="M886" i="2"/>
  <c r="M890" i="2"/>
  <c r="M894" i="2"/>
  <c r="M898" i="2"/>
  <c r="M902" i="2"/>
  <c r="M906" i="2"/>
  <c r="M910" i="2"/>
  <c r="M914" i="2"/>
  <c r="M918" i="2"/>
  <c r="M922" i="2"/>
  <c r="M926" i="2"/>
  <c r="M930" i="2"/>
  <c r="M934" i="2"/>
  <c r="M938" i="2"/>
  <c r="M942" i="2"/>
  <c r="M946" i="2"/>
  <c r="M950" i="2"/>
  <c r="M954" i="2"/>
  <c r="M958" i="2"/>
  <c r="M962" i="2"/>
  <c r="M966" i="2"/>
  <c r="M970" i="2"/>
  <c r="M974" i="2"/>
  <c r="M978" i="2"/>
  <c r="M982" i="2"/>
  <c r="M986" i="2"/>
  <c r="M990" i="2"/>
  <c r="M994" i="2"/>
  <c r="M998" i="2"/>
  <c r="M1002" i="2"/>
  <c r="M1006" i="2"/>
  <c r="M1010" i="2"/>
  <c r="M1014" i="2"/>
  <c r="M1018" i="2"/>
  <c r="M1022" i="2"/>
  <c r="M1026" i="2"/>
  <c r="M1030" i="2"/>
  <c r="M1034" i="2"/>
  <c r="M1038" i="2"/>
  <c r="M1042" i="2"/>
  <c r="M1046" i="2"/>
  <c r="M1050" i="2"/>
  <c r="M1054" i="2"/>
  <c r="M1058" i="2"/>
  <c r="M1062" i="2"/>
  <c r="M1066" i="2"/>
  <c r="M1070" i="2"/>
  <c r="M1074" i="2"/>
  <c r="M1078" i="2"/>
  <c r="M1082" i="2"/>
  <c r="M1086" i="2"/>
  <c r="M1090" i="2"/>
  <c r="M1094" i="2"/>
  <c r="M1098" i="2"/>
  <c r="M1102" i="2"/>
  <c r="M251" i="2"/>
  <c r="M588" i="2"/>
  <c r="M200" i="2"/>
  <c r="M309" i="2"/>
  <c r="M329" i="2"/>
  <c r="M279" i="2"/>
  <c r="M351" i="2"/>
  <c r="M340" i="2"/>
  <c r="M368" i="2"/>
  <c r="M270" i="2"/>
  <c r="M335" i="2"/>
  <c r="M371" i="2"/>
  <c r="M372" i="2"/>
  <c r="M385" i="2"/>
  <c r="M393" i="2"/>
  <c r="M401" i="2"/>
  <c r="M409" i="2"/>
  <c r="M417" i="2"/>
  <c r="M425" i="2"/>
  <c r="M433" i="2"/>
  <c r="M441" i="2"/>
  <c r="M449" i="2"/>
  <c r="M457" i="2"/>
  <c r="M465" i="2"/>
  <c r="M473" i="2"/>
  <c r="M481" i="2"/>
  <c r="M489" i="2"/>
  <c r="M497" i="2"/>
  <c r="M505" i="2"/>
  <c r="M513" i="2"/>
  <c r="M521" i="2"/>
  <c r="M529" i="2"/>
  <c r="M537" i="2"/>
  <c r="M545" i="2"/>
  <c r="M553" i="2"/>
  <c r="M561" i="2"/>
  <c r="M569" i="2"/>
  <c r="M577" i="2"/>
  <c r="M585" i="2"/>
  <c r="M592" i="2"/>
  <c r="M596" i="2"/>
  <c r="M600" i="2"/>
  <c r="M604" i="2"/>
  <c r="M608" i="2"/>
  <c r="M612" i="2"/>
  <c r="M616" i="2"/>
  <c r="M620" i="2"/>
  <c r="M624" i="2"/>
  <c r="M628" i="2"/>
  <c r="M632" i="2"/>
  <c r="M636" i="2"/>
  <c r="M640" i="2"/>
  <c r="M644" i="2"/>
  <c r="M648" i="2"/>
  <c r="M652" i="2"/>
  <c r="M656" i="2"/>
  <c r="M660" i="2"/>
  <c r="M664" i="2"/>
  <c r="M668" i="2"/>
  <c r="M672" i="2"/>
  <c r="M676" i="2"/>
  <c r="M680" i="2"/>
  <c r="M684" i="2"/>
  <c r="M688" i="2"/>
  <c r="M692" i="2"/>
  <c r="M696" i="2"/>
  <c r="M700" i="2"/>
  <c r="M704" i="2"/>
  <c r="M708" i="2"/>
  <c r="M712" i="2"/>
  <c r="M716" i="2"/>
  <c r="M720" i="2"/>
  <c r="M724" i="2"/>
  <c r="M728" i="2"/>
  <c r="M732" i="2"/>
  <c r="M736" i="2"/>
  <c r="M740" i="2"/>
  <c r="M744" i="2"/>
  <c r="M748" i="2"/>
  <c r="M752" i="2"/>
  <c r="M756" i="2"/>
  <c r="M760" i="2"/>
  <c r="M764" i="2"/>
  <c r="M768" i="2"/>
  <c r="M772" i="2"/>
  <c r="M776" i="2"/>
  <c r="M780" i="2"/>
  <c r="M784" i="2"/>
  <c r="M788" i="2"/>
  <c r="M792" i="2"/>
  <c r="M796" i="2"/>
  <c r="M800" i="2"/>
  <c r="M804" i="2"/>
  <c r="M808" i="2"/>
  <c r="M812" i="2"/>
  <c r="M816" i="2"/>
  <c r="M820" i="2"/>
  <c r="M824" i="2"/>
  <c r="M828" i="2"/>
  <c r="M832" i="2"/>
  <c r="M836" i="2"/>
  <c r="M840" i="2"/>
  <c r="M844" i="2"/>
  <c r="M848" i="2"/>
  <c r="M852" i="2"/>
  <c r="M856" i="2"/>
  <c r="M860" i="2"/>
  <c r="M864" i="2"/>
  <c r="M868" i="2"/>
  <c r="M872" i="2"/>
  <c r="M876" i="2"/>
  <c r="M880" i="2"/>
  <c r="M884" i="2"/>
  <c r="M888" i="2"/>
  <c r="M892" i="2"/>
  <c r="M896" i="2"/>
  <c r="M900" i="2"/>
  <c r="M904" i="2"/>
  <c r="M908" i="2"/>
  <c r="M912" i="2"/>
  <c r="M916" i="2"/>
  <c r="M920" i="2"/>
  <c r="M924" i="2"/>
  <c r="M928" i="2"/>
  <c r="M932" i="2"/>
  <c r="M936" i="2"/>
  <c r="M940" i="2"/>
  <c r="M944" i="2"/>
  <c r="M948" i="2"/>
  <c r="M952" i="2"/>
  <c r="M956" i="2"/>
  <c r="M960" i="2"/>
  <c r="M964" i="2"/>
  <c r="M968" i="2"/>
  <c r="M972" i="2"/>
  <c r="M976" i="2"/>
  <c r="M980" i="2"/>
  <c r="M984" i="2"/>
  <c r="M988" i="2"/>
  <c r="M992" i="2"/>
  <c r="M996" i="2"/>
  <c r="M1000" i="2"/>
  <c r="M1004" i="2"/>
  <c r="M1008" i="2"/>
  <c r="M1012" i="2"/>
  <c r="M1016" i="2"/>
  <c r="M1020" i="2"/>
  <c r="M1024" i="2"/>
  <c r="M1028" i="2"/>
  <c r="M1032" i="2"/>
  <c r="M1036" i="2"/>
  <c r="M1040" i="2"/>
  <c r="M1044" i="2"/>
  <c r="M1048" i="2"/>
  <c r="M1052" i="2"/>
  <c r="M1056" i="2"/>
  <c r="M1060" i="2"/>
  <c r="M1064" i="2"/>
  <c r="M1068" i="2"/>
  <c r="M1072" i="2"/>
  <c r="M1076" i="2"/>
  <c r="M1080" i="2"/>
  <c r="M1084" i="2"/>
  <c r="M1088" i="2"/>
  <c r="M1092" i="2"/>
  <c r="M1096" i="2"/>
  <c r="M1100" i="2"/>
  <c r="M246" i="2"/>
  <c r="M256" i="2"/>
  <c r="M271" i="2"/>
  <c r="M330" i="2"/>
  <c r="M312" i="2"/>
  <c r="M355" i="2"/>
  <c r="M266" i="2"/>
  <c r="M369" i="2"/>
  <c r="M269" i="2"/>
  <c r="M296" i="2"/>
  <c r="M374" i="2"/>
  <c r="M379" i="2"/>
  <c r="M387" i="2"/>
  <c r="M395" i="2"/>
  <c r="M403" i="2"/>
  <c r="M411" i="2"/>
  <c r="M419" i="2"/>
  <c r="M427" i="2"/>
  <c r="M435" i="2"/>
  <c r="M443" i="2"/>
  <c r="M451" i="2"/>
  <c r="M459" i="2"/>
  <c r="M467" i="2"/>
  <c r="M475" i="2"/>
  <c r="M483" i="2"/>
  <c r="M491" i="2"/>
  <c r="M499" i="2"/>
  <c r="M507" i="2"/>
  <c r="M515" i="2"/>
  <c r="M523" i="2"/>
  <c r="M531" i="2"/>
  <c r="M539" i="2"/>
  <c r="M547" i="2"/>
  <c r="M555" i="2"/>
  <c r="M563" i="2"/>
  <c r="M571" i="2"/>
  <c r="M579" i="2"/>
  <c r="M587" i="2"/>
  <c r="M595" i="2"/>
  <c r="M603" i="2"/>
  <c r="M611" i="2"/>
  <c r="M619" i="2"/>
  <c r="M627" i="2"/>
  <c r="M635" i="2"/>
  <c r="M643" i="2"/>
  <c r="M651" i="2"/>
  <c r="M659" i="2"/>
  <c r="M667" i="2"/>
  <c r="M675" i="2"/>
  <c r="M683" i="2"/>
  <c r="M691" i="2"/>
  <c r="M699" i="2"/>
  <c r="M707" i="2"/>
  <c r="M715" i="2"/>
  <c r="M723" i="2"/>
  <c r="M731" i="2"/>
  <c r="M739" i="2"/>
  <c r="M747" i="2"/>
  <c r="M755" i="2"/>
  <c r="M763" i="2"/>
  <c r="M771" i="2"/>
  <c r="M779" i="2"/>
  <c r="M787" i="2"/>
  <c r="M795" i="2"/>
  <c r="M803" i="2"/>
  <c r="M811" i="2"/>
  <c r="M819" i="2"/>
  <c r="M827" i="2"/>
  <c r="M835" i="2"/>
  <c r="M843" i="2"/>
  <c r="M851" i="2"/>
  <c r="M859" i="2"/>
  <c r="M867" i="2"/>
  <c r="M875" i="2"/>
  <c r="M883" i="2"/>
  <c r="M891" i="2"/>
  <c r="M899" i="2"/>
  <c r="M907" i="2"/>
  <c r="M915" i="2"/>
  <c r="M923" i="2"/>
  <c r="M931" i="2"/>
  <c r="M939" i="2"/>
  <c r="M947" i="2"/>
  <c r="M955" i="2"/>
  <c r="M963" i="2"/>
  <c r="M971" i="2"/>
  <c r="M979" i="2"/>
  <c r="M987" i="2"/>
  <c r="M995" i="2"/>
  <c r="M1003" i="2"/>
  <c r="M1011" i="2"/>
  <c r="M1019" i="2"/>
  <c r="M1027" i="2"/>
  <c r="M1035" i="2"/>
  <c r="M1043" i="2"/>
  <c r="M1051" i="2"/>
  <c r="M1059" i="2"/>
  <c r="M1067" i="2"/>
  <c r="M1075" i="2"/>
  <c r="M1083" i="2"/>
  <c r="M1091" i="2"/>
  <c r="M1099" i="2"/>
  <c r="M1105" i="2"/>
  <c r="M1109" i="2"/>
  <c r="M1113" i="2"/>
  <c r="M1117" i="2"/>
  <c r="M1121" i="2"/>
  <c r="M1125" i="2"/>
  <c r="M1129" i="2"/>
  <c r="M1133" i="2"/>
  <c r="M1137" i="2"/>
  <c r="M1141" i="2"/>
  <c r="M1145" i="2"/>
  <c r="M1149" i="2"/>
  <c r="M1153" i="2"/>
  <c r="M1157" i="2"/>
  <c r="M1161" i="2"/>
  <c r="M1165" i="2"/>
  <c r="M1169" i="2"/>
  <c r="M1173" i="2"/>
  <c r="M1177" i="2"/>
  <c r="M1181" i="2"/>
  <c r="M1185" i="2"/>
  <c r="M1189" i="2"/>
  <c r="M1193" i="2"/>
  <c r="M1197" i="2"/>
  <c r="M593" i="2"/>
  <c r="M601" i="2"/>
  <c r="M609" i="2"/>
  <c r="M617" i="2"/>
  <c r="M625" i="2"/>
  <c r="M633" i="2"/>
  <c r="M641" i="2"/>
  <c r="M649" i="2"/>
  <c r="M657" i="2"/>
  <c r="M665" i="2"/>
  <c r="M673" i="2"/>
  <c r="M681" i="2"/>
  <c r="M689" i="2"/>
  <c r="M697" i="2"/>
  <c r="M705" i="2"/>
  <c r="M713" i="2"/>
  <c r="M721" i="2"/>
  <c r="M729" i="2"/>
  <c r="M737" i="2"/>
  <c r="M745" i="2"/>
  <c r="M753" i="2"/>
  <c r="M761" i="2"/>
  <c r="M769" i="2"/>
  <c r="M777" i="2"/>
  <c r="M785" i="2"/>
  <c r="M793" i="2"/>
  <c r="M801" i="2"/>
  <c r="M809" i="2"/>
  <c r="M817" i="2"/>
  <c r="M825" i="2"/>
  <c r="M833" i="2"/>
  <c r="M841" i="2"/>
  <c r="M849" i="2"/>
  <c r="M857" i="2"/>
  <c r="M865" i="2"/>
  <c r="M873" i="2"/>
  <c r="M881" i="2"/>
  <c r="M889" i="2"/>
  <c r="M897" i="2"/>
  <c r="M905" i="2"/>
  <c r="M913" i="2"/>
  <c r="M921" i="2"/>
  <c r="M929" i="2"/>
  <c r="M937" i="2"/>
  <c r="M945" i="2"/>
  <c r="M953" i="2"/>
  <c r="M961" i="2"/>
  <c r="M969" i="2"/>
  <c r="M977" i="2"/>
  <c r="M985" i="2"/>
  <c r="M993" i="2"/>
  <c r="M1001" i="2"/>
  <c r="M1009" i="2"/>
  <c r="M1017" i="2"/>
  <c r="M1025" i="2"/>
  <c r="M1033" i="2"/>
  <c r="M1041" i="2"/>
  <c r="M1049" i="2"/>
  <c r="M1057" i="2"/>
  <c r="M1065" i="2"/>
  <c r="M1073" i="2"/>
  <c r="M1081" i="2"/>
  <c r="M1089" i="2"/>
  <c r="M1097" i="2"/>
  <c r="M1104" i="2"/>
  <c r="M1108" i="2"/>
  <c r="M1112" i="2"/>
  <c r="M1116" i="2"/>
  <c r="M1120" i="2"/>
  <c r="M1124" i="2"/>
  <c r="M1128" i="2"/>
  <c r="M1132" i="2"/>
  <c r="M1136" i="2"/>
  <c r="M1140" i="2"/>
  <c r="M1144" i="2"/>
  <c r="M1148" i="2"/>
  <c r="M1152" i="2"/>
  <c r="M1156" i="2"/>
  <c r="M1160" i="2"/>
  <c r="M1164" i="2"/>
  <c r="M1168" i="2"/>
  <c r="M1172" i="2"/>
  <c r="M1176" i="2"/>
  <c r="M1180" i="2"/>
  <c r="M1184" i="2"/>
  <c r="M1188" i="2"/>
  <c r="M1196" i="2"/>
  <c r="M282" i="2"/>
  <c r="M297" i="2"/>
  <c r="M323" i="2"/>
  <c r="M261" i="2"/>
  <c r="M347" i="2"/>
  <c r="M348" i="2"/>
  <c r="M295" i="2"/>
  <c r="M275" i="2"/>
  <c r="M346" i="2"/>
  <c r="M299" i="2"/>
  <c r="M341" i="2"/>
  <c r="M383" i="2"/>
  <c r="M391" i="2"/>
  <c r="M399" i="2"/>
  <c r="M407" i="2"/>
  <c r="M415" i="2"/>
  <c r="M423" i="2"/>
  <c r="M431" i="2"/>
  <c r="M439" i="2"/>
  <c r="M447" i="2"/>
  <c r="M455" i="2"/>
  <c r="M463" i="2"/>
  <c r="M471" i="2"/>
  <c r="M479" i="2"/>
  <c r="M487" i="2"/>
  <c r="M495" i="2"/>
  <c r="M503" i="2"/>
  <c r="M511" i="2"/>
  <c r="M519" i="2"/>
  <c r="M527" i="2"/>
  <c r="M535" i="2"/>
  <c r="M543" i="2"/>
  <c r="M551" i="2"/>
  <c r="M559" i="2"/>
  <c r="M567" i="2"/>
  <c r="M575" i="2"/>
  <c r="M583" i="2"/>
  <c r="M591" i="2"/>
  <c r="M599" i="2"/>
  <c r="M607" i="2"/>
  <c r="M615" i="2"/>
  <c r="M623" i="2"/>
  <c r="M631" i="2"/>
  <c r="M639" i="2"/>
  <c r="M647" i="2"/>
  <c r="M655" i="2"/>
  <c r="M663" i="2"/>
  <c r="M671" i="2"/>
  <c r="M679" i="2"/>
  <c r="M687" i="2"/>
  <c r="M695" i="2"/>
  <c r="M703" i="2"/>
  <c r="M711" i="2"/>
  <c r="M719" i="2"/>
  <c r="M727" i="2"/>
  <c r="M735" i="2"/>
  <c r="M743" i="2"/>
  <c r="M751" i="2"/>
  <c r="M759" i="2"/>
  <c r="M767" i="2"/>
  <c r="M775" i="2"/>
  <c r="M783" i="2"/>
  <c r="M791" i="2"/>
  <c r="M799" i="2"/>
  <c r="M807" i="2"/>
  <c r="M815" i="2"/>
  <c r="M823" i="2"/>
  <c r="M831" i="2"/>
  <c r="M839" i="2"/>
  <c r="M847" i="2"/>
  <c r="M855" i="2"/>
  <c r="M863" i="2"/>
  <c r="M871" i="2"/>
  <c r="M879" i="2"/>
  <c r="M887" i="2"/>
  <c r="M895" i="2"/>
  <c r="M903" i="2"/>
  <c r="M911" i="2"/>
  <c r="M919" i="2"/>
  <c r="M927" i="2"/>
  <c r="M935" i="2"/>
  <c r="M943" i="2"/>
  <c r="M951" i="2"/>
  <c r="M959" i="2"/>
  <c r="M967" i="2"/>
  <c r="M975" i="2"/>
  <c r="M983" i="2"/>
  <c r="M991" i="2"/>
  <c r="M999" i="2"/>
  <c r="M1007" i="2"/>
  <c r="M1015" i="2"/>
  <c r="M1023" i="2"/>
  <c r="M1031" i="2"/>
  <c r="M1039" i="2"/>
  <c r="M1047" i="2"/>
  <c r="M1055" i="2"/>
  <c r="M1063" i="2"/>
  <c r="M1071" i="2"/>
  <c r="M1079" i="2"/>
  <c r="M1087" i="2"/>
  <c r="M1095" i="2"/>
  <c r="M1103" i="2"/>
  <c r="M1107" i="2"/>
  <c r="M1111" i="2"/>
  <c r="M1115" i="2"/>
  <c r="M1119" i="2"/>
  <c r="M1123" i="2"/>
  <c r="M1127" i="2"/>
  <c r="M1131" i="2"/>
  <c r="M1135" i="2"/>
  <c r="M1139" i="2"/>
  <c r="M1143" i="2"/>
  <c r="M1147" i="2"/>
  <c r="M1151" i="2"/>
  <c r="M1155" i="2"/>
  <c r="M1159" i="2"/>
  <c r="M1163" i="2"/>
  <c r="M1167" i="2"/>
  <c r="M1171" i="2"/>
  <c r="M1175" i="2"/>
  <c r="M1179" i="2"/>
  <c r="M1183" i="2"/>
  <c r="M1187" i="2"/>
  <c r="M1191" i="2"/>
  <c r="M1195" i="2"/>
  <c r="M1199" i="2"/>
  <c r="M597" i="2"/>
  <c r="M605" i="2"/>
  <c r="M613" i="2"/>
  <c r="M621" i="2"/>
  <c r="M629" i="2"/>
  <c r="M637" i="2"/>
  <c r="M645" i="2"/>
  <c r="M653" i="2"/>
  <c r="M661" i="2"/>
  <c r="M669" i="2"/>
  <c r="M677" i="2"/>
  <c r="M685" i="2"/>
  <c r="M693" i="2"/>
  <c r="M701" i="2"/>
  <c r="M709" i="2"/>
  <c r="M717" i="2"/>
  <c r="M725" i="2"/>
  <c r="M733" i="2"/>
  <c r="M741" i="2"/>
  <c r="M749" i="2"/>
  <c r="M757" i="2"/>
  <c r="M765" i="2"/>
  <c r="M773" i="2"/>
  <c r="M781" i="2"/>
  <c r="M789" i="2"/>
  <c r="M797" i="2"/>
  <c r="M805" i="2"/>
  <c r="M813" i="2"/>
  <c r="M821" i="2"/>
  <c r="M829" i="2"/>
  <c r="M837" i="2"/>
  <c r="M845" i="2"/>
  <c r="M853" i="2"/>
  <c r="M861" i="2"/>
  <c r="M869" i="2"/>
  <c r="M877" i="2"/>
  <c r="M885" i="2"/>
  <c r="M893" i="2"/>
  <c r="M901" i="2"/>
  <c r="M909" i="2"/>
  <c r="M917" i="2"/>
  <c r="M925" i="2"/>
  <c r="M933" i="2"/>
  <c r="M941" i="2"/>
  <c r="M949" i="2"/>
  <c r="M957" i="2"/>
  <c r="M965" i="2"/>
  <c r="M973" i="2"/>
  <c r="M981" i="2"/>
  <c r="M989" i="2"/>
  <c r="M997" i="2"/>
  <c r="M1005" i="2"/>
  <c r="M1013" i="2"/>
  <c r="M1021" i="2"/>
  <c r="M1029" i="2"/>
  <c r="M1037" i="2"/>
  <c r="M1045" i="2"/>
  <c r="M1053" i="2"/>
  <c r="M1061" i="2"/>
  <c r="M1069" i="2"/>
  <c r="M1077" i="2"/>
  <c r="M1085" i="2"/>
  <c r="M1093" i="2"/>
  <c r="M1101" i="2"/>
  <c r="M1106" i="2"/>
  <c r="M1110" i="2"/>
  <c r="M1114" i="2"/>
  <c r="M1118" i="2"/>
  <c r="M1122" i="2"/>
  <c r="M1126" i="2"/>
  <c r="M1130" i="2"/>
  <c r="M1134" i="2"/>
  <c r="M1138" i="2"/>
  <c r="M1142" i="2"/>
  <c r="M1146" i="2"/>
  <c r="M1150" i="2"/>
  <c r="M1154" i="2"/>
  <c r="M1158" i="2"/>
  <c r="M1162" i="2"/>
  <c r="M1166" i="2"/>
  <c r="M1170" i="2"/>
  <c r="M1174" i="2"/>
  <c r="M1178" i="2"/>
  <c r="M1182" i="2"/>
  <c r="M1186" i="2"/>
  <c r="M1192" i="2"/>
  <c r="M1200" i="2"/>
  <c r="M1194" i="2"/>
  <c r="M1190" i="2"/>
  <c r="M1198" i="2"/>
  <c r="M245" i="2"/>
  <c r="M244" i="2"/>
  <c r="M243" i="2"/>
  <c r="M242" i="2"/>
  <c r="M203" i="2"/>
  <c r="M199" i="2"/>
  <c r="M187" i="2"/>
  <c r="M66" i="2"/>
  <c r="M158" i="2"/>
  <c r="M233" i="2"/>
  <c r="M239" i="2"/>
  <c r="M238" i="2"/>
  <c r="M215" i="2"/>
  <c r="M69" i="2"/>
  <c r="M98" i="2"/>
  <c r="M120" i="2"/>
  <c r="M90" i="2"/>
  <c r="M92" i="2"/>
  <c r="M227" i="2"/>
  <c r="M222" i="2"/>
  <c r="M224" i="2"/>
  <c r="M189" i="2"/>
  <c r="M216" i="2"/>
  <c r="M181" i="2"/>
  <c r="M218" i="2"/>
  <c r="M240" i="2"/>
  <c r="M207" i="2"/>
  <c r="M86" i="2"/>
  <c r="M96" i="2"/>
  <c r="M108" i="2"/>
  <c r="M88" i="2"/>
  <c r="M95" i="2"/>
  <c r="M221" i="2"/>
  <c r="M234" i="2"/>
  <c r="M223" i="2"/>
  <c r="M225" i="2"/>
  <c r="M208" i="2"/>
  <c r="M220" i="2"/>
  <c r="M226" i="2"/>
  <c r="M229" i="2"/>
  <c r="M237" i="2"/>
  <c r="M231" i="2"/>
  <c r="M133" i="2"/>
  <c r="M228" i="2"/>
  <c r="M236" i="2"/>
  <c r="M230" i="2"/>
  <c r="M232" i="2"/>
  <c r="M105" i="2"/>
  <c r="M164" i="2"/>
  <c r="M136" i="2"/>
  <c r="M109" i="2"/>
  <c r="M210" i="2"/>
  <c r="M127" i="2"/>
  <c r="M219" i="2"/>
  <c r="M235" i="2"/>
  <c r="M217" i="2"/>
  <c r="M160" i="2"/>
  <c r="M197" i="2"/>
  <c r="M106" i="2"/>
  <c r="M192" i="2"/>
  <c r="M159" i="2"/>
  <c r="M194" i="2"/>
  <c r="M89" i="2"/>
  <c r="M135" i="2"/>
  <c r="M94" i="2"/>
  <c r="M172" i="2"/>
  <c r="M153" i="2"/>
  <c r="M163" i="2"/>
  <c r="M171" i="2"/>
  <c r="M188" i="2"/>
  <c r="M214" i="2"/>
  <c r="M166" i="2"/>
  <c r="M138" i="2"/>
  <c r="M148" i="2"/>
  <c r="M91" i="2"/>
  <c r="M211" i="2"/>
  <c r="M93" i="2"/>
  <c r="M87" i="2"/>
  <c r="M212" i="2"/>
  <c r="M206" i="2"/>
  <c r="M205" i="2"/>
  <c r="M196" i="2"/>
  <c r="M173" i="2"/>
  <c r="M169" i="2"/>
  <c r="M198" i="2"/>
  <c r="M213" i="2"/>
  <c r="M195" i="2"/>
  <c r="M193" i="2"/>
  <c r="M85" i="2"/>
  <c r="M126" i="2"/>
  <c r="M162" i="2"/>
  <c r="M100" i="2"/>
  <c r="M177" i="2"/>
  <c r="M99" i="2"/>
  <c r="M71" i="2"/>
  <c r="M149" i="2"/>
  <c r="M174" i="2"/>
  <c r="M186" i="2"/>
  <c r="M190" i="2"/>
  <c r="M191" i="2"/>
  <c r="M145" i="2"/>
  <c r="M125" i="2"/>
  <c r="M183" i="2"/>
  <c r="M182" i="2"/>
  <c r="M175" i="2"/>
  <c r="M184" i="2"/>
  <c r="M180" i="2"/>
  <c r="M185" i="2"/>
  <c r="M123" i="2"/>
  <c r="M26" i="2"/>
  <c r="M179" i="2"/>
  <c r="M107" i="2"/>
  <c r="M34" i="2"/>
  <c r="M178" i="2"/>
  <c r="M42" i="2"/>
  <c r="M35" i="2"/>
  <c r="M13" i="2"/>
  <c r="M33" i="2"/>
  <c r="M80" i="2"/>
  <c r="M56" i="2"/>
  <c r="M17" i="2"/>
  <c r="M24" i="2"/>
  <c r="M168" i="2"/>
  <c r="M165" i="2"/>
  <c r="M6" i="2"/>
  <c r="M52" i="2"/>
  <c r="M146" i="2"/>
  <c r="M112" i="2"/>
  <c r="M62" i="2"/>
  <c r="M55" i="2"/>
  <c r="M176" i="2"/>
  <c r="M124" i="2"/>
  <c r="M4" i="2"/>
  <c r="M3" i="2"/>
  <c r="M12" i="2"/>
  <c r="M11" i="2"/>
  <c r="M18" i="2"/>
  <c r="M20" i="2"/>
  <c r="M21" i="2"/>
  <c r="M23" i="2"/>
  <c r="M29" i="2"/>
  <c r="M28" i="2"/>
  <c r="M36" i="2"/>
  <c r="M32" i="2"/>
  <c r="M40" i="2"/>
  <c r="M45" i="2"/>
  <c r="M48" i="2"/>
  <c r="M47" i="2"/>
  <c r="M39" i="2"/>
  <c r="M51" i="2"/>
  <c r="M60" i="2"/>
  <c r="M57" i="2"/>
  <c r="M49" i="2"/>
  <c r="M63" i="2"/>
  <c r="M64" i="2"/>
  <c r="M61" i="2"/>
  <c r="M68" i="2"/>
  <c r="M74" i="2"/>
  <c r="M73" i="2"/>
  <c r="M75" i="2"/>
  <c r="M70" i="2"/>
  <c r="M81" i="2"/>
  <c r="M78" i="2"/>
  <c r="M76" i="2"/>
  <c r="M77" i="2"/>
  <c r="M82" i="2"/>
  <c r="M83" i="2"/>
  <c r="M84" i="2"/>
  <c r="M79" i="2"/>
  <c r="M102" i="2"/>
  <c r="M101" i="2"/>
  <c r="M115" i="2"/>
  <c r="M113" i="2"/>
  <c r="M110" i="2"/>
  <c r="M118" i="2"/>
  <c r="M121" i="2"/>
  <c r="M122" i="2"/>
  <c r="M137" i="2"/>
  <c r="M132" i="2"/>
  <c r="M128" i="2"/>
  <c r="M144" i="2"/>
  <c r="M139" i="2"/>
  <c r="M147" i="2"/>
  <c r="M156" i="2"/>
  <c r="M150" i="2"/>
  <c r="M157" i="2"/>
  <c r="M142" i="2"/>
  <c r="M170" i="2"/>
  <c r="M5" i="2"/>
  <c r="M130" i="2"/>
  <c r="H8" i="2"/>
  <c r="H31" i="2"/>
  <c r="H21" i="2"/>
  <c r="E6" i="34" s="1"/>
  <c r="H76" i="2"/>
  <c r="E10" i="34" s="1"/>
  <c r="F5" i="34"/>
  <c r="F9" i="34"/>
  <c r="F13" i="34"/>
  <c r="E14" i="34"/>
  <c r="A15" i="4" a="1"/>
  <c r="A15" i="4" s="1"/>
  <c r="D15" i="4" a="1"/>
  <c r="D15" i="4" s="1"/>
  <c r="E15" i="4" s="1"/>
  <c r="B16" i="4" a="1"/>
  <c r="B16" i="4" s="1"/>
  <c r="B17" i="4" a="1"/>
  <c r="B17" i="4" s="1"/>
  <c r="A18" i="4" a="1"/>
  <c r="A18" i="4" s="1"/>
  <c r="D18" i="4" a="1"/>
  <c r="D18" i="4" s="1"/>
  <c r="E18" i="4" s="1"/>
  <c r="B19" i="4" a="1"/>
  <c r="B19" i="4" s="1"/>
  <c r="B25" i="4" a="1"/>
  <c r="B25" i="4" s="1"/>
  <c r="A26" i="4" a="1"/>
  <c r="A26" i="4" s="1"/>
  <c r="D26" i="4" a="1"/>
  <c r="D26" i="4" s="1"/>
  <c r="E26" i="4" s="1"/>
  <c r="D27" i="4" a="1"/>
  <c r="D27" i="4" s="1"/>
  <c r="E27" i="4" s="1"/>
  <c r="B28" i="4" a="1"/>
  <c r="B28" i="4" s="1"/>
  <c r="B29" i="4" a="1"/>
  <c r="B29" i="4" s="1"/>
  <c r="B31" i="4" a="1"/>
  <c r="B31" i="4" s="1"/>
  <c r="A32" i="4" a="1"/>
  <c r="A32" i="4" s="1"/>
  <c r="D32" i="4" a="1"/>
  <c r="D32" i="4" s="1"/>
  <c r="E32" i="4" s="1"/>
  <c r="A33" i="4" a="1"/>
  <c r="A33" i="4" s="1"/>
  <c r="D33" i="4" a="1"/>
  <c r="D33" i="4" s="1"/>
  <c r="E33" i="4" s="1"/>
  <c r="B34" i="4" a="1"/>
  <c r="B34" i="4" s="1"/>
  <c r="A35" i="4" a="1"/>
  <c r="A35" i="4" s="1"/>
  <c r="D35" i="4" a="1"/>
  <c r="D35" i="4" s="1"/>
  <c r="E35" i="4" s="1"/>
  <c r="B36" i="4" a="1"/>
  <c r="B36" i="4" s="1"/>
  <c r="A38" i="4" a="1"/>
  <c r="A38" i="4" s="1"/>
  <c r="D38" i="4" a="1"/>
  <c r="D38" i="4" s="1"/>
  <c r="E38" i="4" s="1"/>
  <c r="B43" i="4" a="1"/>
  <c r="B43" i="4" s="1"/>
  <c r="A44" i="4" a="1"/>
  <c r="A44" i="4" s="1"/>
  <c r="D44" i="4" a="1"/>
  <c r="D44" i="4" s="1"/>
  <c r="E44" i="4" s="1"/>
  <c r="B45" i="4" a="1"/>
  <c r="B45" i="4" s="1"/>
  <c r="A47" i="4" a="1"/>
  <c r="A47" i="4" s="1"/>
  <c r="D47" i="4" a="1"/>
  <c r="D47" i="4" s="1"/>
  <c r="E47" i="4" s="1"/>
  <c r="A48" i="4" a="1"/>
  <c r="A48" i="4" s="1"/>
  <c r="D48" i="4" a="1"/>
  <c r="D48" i="4" s="1"/>
  <c r="E48" i="4" s="1"/>
  <c r="B49" i="4" a="1"/>
  <c r="B49" i="4" s="1"/>
  <c r="A51" i="4" a="1"/>
  <c r="A51" i="4" s="1"/>
  <c r="D51" i="4" a="1"/>
  <c r="D51" i="4" s="1"/>
  <c r="E51" i="4" s="1"/>
  <c r="A52" i="4" a="1"/>
  <c r="A52" i="4" s="1"/>
  <c r="B52" i="4" a="1"/>
  <c r="B52" i="4" s="1"/>
  <c r="A59" i="4" a="1"/>
  <c r="A59" i="4" s="1"/>
  <c r="D59" i="4" a="1"/>
  <c r="D59" i="4" s="1"/>
  <c r="E59" i="4" s="1"/>
  <c r="A60" i="4" a="1"/>
  <c r="A60" i="4" s="1"/>
  <c r="D60" i="4" a="1"/>
  <c r="D60" i="4" s="1"/>
  <c r="E60" i="4" s="1"/>
  <c r="A61" i="4" a="1"/>
  <c r="A61" i="4" s="1"/>
  <c r="D61" i="4" a="1"/>
  <c r="D61" i="4" s="1"/>
  <c r="E61" i="4" s="1"/>
  <c r="B62" i="4" a="1"/>
  <c r="B62" i="4" s="1"/>
  <c r="A65" i="4" a="1"/>
  <c r="A65" i="4" s="1"/>
  <c r="D65" i="4" a="1"/>
  <c r="D65" i="4" s="1"/>
  <c r="E65" i="4" s="1"/>
  <c r="B66" i="4" a="1"/>
  <c r="B66" i="4" s="1"/>
  <c r="A67" i="4" a="1"/>
  <c r="A67" i="4" s="1"/>
  <c r="D67" i="4" a="1"/>
  <c r="D67" i="4" s="1"/>
  <c r="E67" i="4" s="1"/>
  <c r="B68" i="4" a="1"/>
  <c r="B68" i="4" s="1"/>
  <c r="A69" i="4" a="1"/>
  <c r="A69" i="4" s="1"/>
  <c r="B69" i="4" a="1"/>
  <c r="B69" i="4" s="1"/>
  <c r="A70" i="4" a="1"/>
  <c r="A70" i="4" s="1"/>
  <c r="B70" i="4" a="1"/>
  <c r="B70" i="4" s="1"/>
  <c r="D70" i="4" a="1"/>
  <c r="D70" i="4" s="1"/>
  <c r="E70" i="4" s="1"/>
  <c r="A72" i="4" a="1"/>
  <c r="A72" i="4" s="1"/>
  <c r="B72" i="4" a="1"/>
  <c r="B72" i="4" s="1"/>
  <c r="D72" i="4" a="1"/>
  <c r="D72" i="4" s="1"/>
  <c r="E72" i="4" s="1"/>
  <c r="A74" i="4" a="1"/>
  <c r="A74" i="4" s="1"/>
  <c r="B74" i="4" a="1"/>
  <c r="B74" i="4" s="1"/>
  <c r="D74" i="4" a="1"/>
  <c r="D74" i="4" s="1"/>
  <c r="E74" i="4" s="1"/>
  <c r="A76" i="4" a="1"/>
  <c r="A76" i="4" s="1"/>
  <c r="B76" i="4" a="1"/>
  <c r="B76" i="4" s="1"/>
  <c r="D76" i="4" a="1"/>
  <c r="D76" i="4" s="1"/>
  <c r="E76" i="4" s="1"/>
  <c r="A78" i="4" a="1"/>
  <c r="A78" i="4" s="1"/>
  <c r="B78" i="4" a="1"/>
  <c r="B78" i="4" s="1"/>
  <c r="D78" i="4" a="1"/>
  <c r="D78" i="4" s="1"/>
  <c r="E78" i="4" s="1"/>
  <c r="A80" i="4" a="1"/>
  <c r="A80" i="4" s="1"/>
  <c r="B80" i="4" a="1"/>
  <c r="B80" i="4" s="1"/>
  <c r="D80" i="4" a="1"/>
  <c r="D80" i="4" s="1"/>
  <c r="E80" i="4" s="1"/>
  <c r="A82" i="4" a="1"/>
  <c r="A82" i="4" s="1"/>
  <c r="B82" i="4" a="1"/>
  <c r="B82" i="4" s="1"/>
  <c r="D82" i="4" a="1"/>
  <c r="D82" i="4" s="1"/>
  <c r="E82" i="4" s="1"/>
  <c r="A84" i="4" a="1"/>
  <c r="A84" i="4" s="1"/>
  <c r="B84" i="4" a="1"/>
  <c r="B84" i="4" s="1"/>
  <c r="D84" i="4" a="1"/>
  <c r="D84" i="4" s="1"/>
  <c r="E84" i="4" s="1"/>
  <c r="A86" i="4" a="1"/>
  <c r="A86" i="4" s="1"/>
  <c r="B86" i="4" a="1"/>
  <c r="B86" i="4" s="1"/>
  <c r="D86" i="4" a="1"/>
  <c r="D86" i="4" s="1"/>
  <c r="E86" i="4" s="1"/>
  <c r="A88" i="4" a="1"/>
  <c r="A88" i="4" s="1"/>
  <c r="B88" i="4" a="1"/>
  <c r="B88" i="4" s="1"/>
  <c r="D88" i="4" a="1"/>
  <c r="D88" i="4" s="1"/>
  <c r="E88" i="4" s="1"/>
  <c r="A90" i="4" a="1"/>
  <c r="A90" i="4" s="1"/>
  <c r="B90" i="4" a="1"/>
  <c r="B90" i="4" s="1"/>
  <c r="D90" i="4" a="1"/>
  <c r="D90" i="4" s="1"/>
  <c r="E90" i="4" s="1"/>
  <c r="A92" i="4" a="1"/>
  <c r="A92" i="4" s="1"/>
  <c r="B92" i="4" a="1"/>
  <c r="B92" i="4" s="1"/>
  <c r="D92" i="4" a="1"/>
  <c r="D92" i="4" s="1"/>
  <c r="E92" i="4" s="1"/>
  <c r="A94" i="4" a="1"/>
  <c r="A94" i="4" s="1"/>
  <c r="B94" i="4" a="1"/>
  <c r="B94" i="4" s="1"/>
  <c r="D94" i="4" a="1"/>
  <c r="D94" i="4" s="1"/>
  <c r="E94" i="4" s="1"/>
  <c r="A96" i="4" a="1"/>
  <c r="A96" i="4" s="1"/>
  <c r="B96" i="4" a="1"/>
  <c r="B96" i="4" s="1"/>
  <c r="D96" i="4" a="1"/>
  <c r="D96" i="4" s="1"/>
  <c r="E96" i="4" s="1"/>
  <c r="A98" i="4" a="1"/>
  <c r="A98" i="4" s="1"/>
  <c r="B98" i="4" a="1"/>
  <c r="B98" i="4" s="1"/>
  <c r="D98" i="4" a="1"/>
  <c r="D98" i="4" s="1"/>
  <c r="E98" i="4" s="1"/>
  <c r="A100" i="4" a="1"/>
  <c r="A100" i="4" s="1"/>
  <c r="B100" i="4" a="1"/>
  <c r="B100" i="4" s="1"/>
  <c r="D100" i="4" a="1"/>
  <c r="D100" i="4" s="1"/>
  <c r="E100" i="4" s="1"/>
  <c r="A102" i="4" a="1"/>
  <c r="A102" i="4" s="1"/>
  <c r="B102" i="4" a="1"/>
  <c r="B102" i="4" s="1"/>
  <c r="D102" i="4" a="1"/>
  <c r="D102" i="4" s="1"/>
  <c r="E102" i="4" s="1"/>
  <c r="A104" i="4" a="1"/>
  <c r="A104" i="4" s="1"/>
  <c r="B104" i="4" a="1"/>
  <c r="B104" i="4" s="1"/>
  <c r="D104" i="4" a="1"/>
  <c r="D104" i="4" s="1"/>
  <c r="E104" i="4" s="1"/>
  <c r="A106" i="4" a="1"/>
  <c r="A106" i="4" s="1"/>
  <c r="B106" i="4" a="1"/>
  <c r="B106" i="4" s="1"/>
  <c r="D106" i="4" a="1"/>
  <c r="D106" i="4" s="1"/>
  <c r="E106" i="4" s="1"/>
  <c r="A108" i="4" a="1"/>
  <c r="A108" i="4" s="1"/>
  <c r="B108" i="4" a="1"/>
  <c r="B108" i="4" s="1"/>
  <c r="D108" i="4" a="1"/>
  <c r="D108" i="4" s="1"/>
  <c r="E108" i="4" s="1"/>
  <c r="A110" i="4" a="1"/>
  <c r="A110" i="4" s="1"/>
  <c r="B110" i="4" a="1"/>
  <c r="B110" i="4" s="1"/>
  <c r="D110" i="4" a="1"/>
  <c r="D110" i="4" s="1"/>
  <c r="E110" i="4" s="1"/>
  <c r="A112" i="4" a="1"/>
  <c r="A112" i="4" s="1"/>
  <c r="B112" i="4" a="1"/>
  <c r="B112" i="4" s="1"/>
  <c r="D112" i="4" a="1"/>
  <c r="D112" i="4" s="1"/>
  <c r="E112" i="4" s="1"/>
  <c r="A114" i="4" a="1"/>
  <c r="A114" i="4" s="1"/>
  <c r="B114" i="4" a="1"/>
  <c r="B114" i="4" s="1"/>
  <c r="D114" i="4" a="1"/>
  <c r="D114" i="4" s="1"/>
  <c r="E114" i="4" s="1"/>
  <c r="A116" i="4" a="1"/>
  <c r="A116" i="4" s="1"/>
  <c r="B116" i="4" a="1"/>
  <c r="B116" i="4" s="1"/>
  <c r="D116" i="4" a="1"/>
  <c r="D116" i="4" s="1"/>
  <c r="E116" i="4" s="1"/>
  <c r="A118" i="4" a="1"/>
  <c r="A118" i="4" s="1"/>
  <c r="B118" i="4" a="1"/>
  <c r="B118" i="4" s="1"/>
  <c r="D118" i="4" a="1"/>
  <c r="D118" i="4" s="1"/>
  <c r="E118" i="4" s="1"/>
  <c r="A120" i="4" a="1"/>
  <c r="A120" i="4" s="1"/>
  <c r="B120" i="4" a="1"/>
  <c r="B120" i="4" s="1"/>
  <c r="D120" i="4" a="1"/>
  <c r="D120" i="4" s="1"/>
  <c r="E120" i="4" s="1"/>
  <c r="A122" i="4" a="1"/>
  <c r="A122" i="4" s="1"/>
  <c r="B122" i="4" a="1"/>
  <c r="B122" i="4" s="1"/>
  <c r="D122" i="4" a="1"/>
  <c r="D122" i="4" s="1"/>
  <c r="E122" i="4" s="1"/>
  <c r="A124" i="4" a="1"/>
  <c r="A124" i="4" s="1"/>
  <c r="B124" i="4" a="1"/>
  <c r="B124" i="4" s="1"/>
  <c r="D124" i="4" a="1"/>
  <c r="D124" i="4" s="1"/>
  <c r="E124" i="4" s="1"/>
  <c r="A126" i="4" a="1"/>
  <c r="A126" i="4" s="1"/>
  <c r="B126" i="4" a="1"/>
  <c r="B126" i="4" s="1"/>
  <c r="D126" i="4" a="1"/>
  <c r="D126" i="4" s="1"/>
  <c r="E126" i="4" s="1"/>
  <c r="A128" i="4" a="1"/>
  <c r="A128" i="4" s="1"/>
  <c r="B128" i="4" a="1"/>
  <c r="B128" i="4" s="1"/>
  <c r="D128" i="4" a="1"/>
  <c r="D128" i="4" s="1"/>
  <c r="E128" i="4" s="1"/>
  <c r="A130" i="4" a="1"/>
  <c r="A130" i="4" s="1"/>
  <c r="B130" i="4" a="1"/>
  <c r="B130" i="4" s="1"/>
  <c r="D130" i="4" a="1"/>
  <c r="D130" i="4" s="1"/>
  <c r="E130" i="4" s="1"/>
  <c r="A132" i="4" a="1"/>
  <c r="A132" i="4" s="1"/>
  <c r="B132" i="4" a="1"/>
  <c r="B132" i="4" s="1"/>
  <c r="D132" i="4" a="1"/>
  <c r="D132" i="4" s="1"/>
  <c r="E132" i="4" s="1"/>
  <c r="A134" i="4" a="1"/>
  <c r="A134" i="4" s="1"/>
  <c r="B134" i="4" a="1"/>
  <c r="B134" i="4" s="1"/>
  <c r="D134" i="4" a="1"/>
  <c r="D134" i="4" s="1"/>
  <c r="E134" i="4" s="1"/>
  <c r="A136" i="4" a="1"/>
  <c r="A136" i="4" s="1"/>
  <c r="B136" i="4" a="1"/>
  <c r="B136" i="4" s="1"/>
  <c r="D136" i="4" a="1"/>
  <c r="D136" i="4" s="1"/>
  <c r="E136" i="4" s="1"/>
  <c r="A138" i="4" a="1"/>
  <c r="A138" i="4" s="1"/>
  <c r="B138" i="4" a="1"/>
  <c r="B138" i="4" s="1"/>
  <c r="D138" i="4" a="1"/>
  <c r="D138" i="4" s="1"/>
  <c r="E138" i="4" s="1"/>
  <c r="A140" i="4" a="1"/>
  <c r="A140" i="4" s="1"/>
  <c r="B140" i="4" a="1"/>
  <c r="B140" i="4" s="1"/>
  <c r="D140" i="4" a="1"/>
  <c r="D140" i="4" s="1"/>
  <c r="E140" i="4" s="1"/>
  <c r="A142" i="4" a="1"/>
  <c r="A142" i="4" s="1"/>
  <c r="B142" i="4" a="1"/>
  <c r="B142" i="4" s="1"/>
  <c r="D142" i="4" a="1"/>
  <c r="D142" i="4" s="1"/>
  <c r="E142" i="4" s="1"/>
  <c r="A144" i="4" a="1"/>
  <c r="A144" i="4" s="1"/>
  <c r="B144" i="4" a="1"/>
  <c r="B144" i="4" s="1"/>
  <c r="D144" i="4" a="1"/>
  <c r="D144" i="4" s="1"/>
  <c r="E144" i="4" s="1"/>
  <c r="A146" i="4" a="1"/>
  <c r="A146" i="4" s="1"/>
  <c r="B146" i="4" a="1"/>
  <c r="B146" i="4" s="1"/>
  <c r="D146" i="4" a="1"/>
  <c r="D146" i="4" s="1"/>
  <c r="E146" i="4" s="1"/>
  <c r="A148" i="4" a="1"/>
  <c r="A148" i="4" s="1"/>
  <c r="B148" i="4" a="1"/>
  <c r="B148" i="4" s="1"/>
  <c r="D148" i="4" a="1"/>
  <c r="D148" i="4" s="1"/>
  <c r="E148" i="4" s="1"/>
  <c r="A150" i="4" a="1"/>
  <c r="A150" i="4" s="1"/>
  <c r="B150" i="4" a="1"/>
  <c r="B150" i="4" s="1"/>
  <c r="D150" i="4" a="1"/>
  <c r="D150" i="4" s="1"/>
  <c r="E150" i="4" s="1"/>
  <c r="A152" i="4" a="1"/>
  <c r="A152" i="4" s="1"/>
  <c r="B152" i="4" a="1"/>
  <c r="B152" i="4" s="1"/>
  <c r="D152" i="4" a="1"/>
  <c r="D152" i="4" s="1"/>
  <c r="E152" i="4" s="1"/>
  <c r="A154" i="4" a="1"/>
  <c r="A154" i="4" s="1"/>
  <c r="B154" i="4" a="1"/>
  <c r="B154" i="4" s="1"/>
  <c r="D154" i="4" a="1"/>
  <c r="D154" i="4" s="1"/>
  <c r="E154" i="4" s="1"/>
  <c r="A156" i="4" a="1"/>
  <c r="A156" i="4" s="1"/>
  <c r="B156" i="4" a="1"/>
  <c r="B156" i="4" s="1"/>
  <c r="D156" i="4" a="1"/>
  <c r="D156" i="4" s="1"/>
  <c r="E156" i="4" s="1"/>
  <c r="A158" i="4" a="1"/>
  <c r="A158" i="4" s="1"/>
  <c r="B158" i="4" a="1"/>
  <c r="B158" i="4" s="1"/>
  <c r="D158" i="4" a="1"/>
  <c r="D158" i="4" s="1"/>
  <c r="E158" i="4" s="1"/>
  <c r="A160" i="4" a="1"/>
  <c r="A160" i="4" s="1"/>
  <c r="B160" i="4" a="1"/>
  <c r="B160" i="4" s="1"/>
  <c r="D160" i="4" a="1"/>
  <c r="D160" i="4" s="1"/>
  <c r="E160" i="4" s="1"/>
  <c r="A162" i="4" a="1"/>
  <c r="A162" i="4" s="1"/>
  <c r="B162" i="4" a="1"/>
  <c r="B162" i="4" s="1"/>
  <c r="D162" i="4" a="1"/>
  <c r="D162" i="4" s="1"/>
  <c r="E162" i="4" s="1"/>
  <c r="A164" i="4" a="1"/>
  <c r="A164" i="4" s="1"/>
  <c r="B164" i="4" a="1"/>
  <c r="B164" i="4" s="1"/>
  <c r="D164" i="4" a="1"/>
  <c r="D164" i="4" s="1"/>
  <c r="E164" i="4" s="1"/>
  <c r="A166" i="4" a="1"/>
  <c r="A166" i="4" s="1"/>
  <c r="B166" i="4" a="1"/>
  <c r="B166" i="4" s="1"/>
  <c r="D166" i="4" a="1"/>
  <c r="D166" i="4" s="1"/>
  <c r="E166" i="4" s="1"/>
  <c r="A168" i="4" a="1"/>
  <c r="A168" i="4" s="1"/>
  <c r="B168" i="4" a="1"/>
  <c r="B168" i="4" s="1"/>
  <c r="D168" i="4" a="1"/>
  <c r="D168" i="4" s="1"/>
  <c r="E168" i="4" s="1"/>
  <c r="A170" i="4" a="1"/>
  <c r="A170" i="4" s="1"/>
  <c r="B170" i="4" a="1"/>
  <c r="B170" i="4" s="1"/>
  <c r="D170" i="4" a="1"/>
  <c r="D170" i="4" s="1"/>
  <c r="E170" i="4" s="1"/>
  <c r="A172" i="4" a="1"/>
  <c r="A172" i="4" s="1"/>
  <c r="B172" i="4" a="1"/>
  <c r="B172" i="4" s="1"/>
  <c r="D172" i="4" a="1"/>
  <c r="D172" i="4" s="1"/>
  <c r="E172" i="4" s="1"/>
  <c r="A174" i="4" a="1"/>
  <c r="A174" i="4" s="1"/>
  <c r="B174" i="4" a="1"/>
  <c r="B174" i="4" s="1"/>
  <c r="D174" i="4" a="1"/>
  <c r="D174" i="4" s="1"/>
  <c r="E174" i="4" s="1"/>
  <c r="A176" i="4" a="1"/>
  <c r="A176" i="4" s="1"/>
  <c r="B176" i="4" a="1"/>
  <c r="B176" i="4" s="1"/>
  <c r="D176" i="4" a="1"/>
  <c r="D176" i="4" s="1"/>
  <c r="E176" i="4" s="1"/>
  <c r="A178" i="4" a="1"/>
  <c r="A178" i="4" s="1"/>
  <c r="B178" i="4" a="1"/>
  <c r="B178" i="4" s="1"/>
  <c r="D178" i="4" a="1"/>
  <c r="D178" i="4" s="1"/>
  <c r="E178" i="4" s="1"/>
  <c r="A180" i="4" a="1"/>
  <c r="A180" i="4" s="1"/>
  <c r="B180" i="4" a="1"/>
  <c r="B180" i="4" s="1"/>
  <c r="D180" i="4" a="1"/>
  <c r="D180" i="4" s="1"/>
  <c r="E180" i="4" s="1"/>
  <c r="A182" i="4" a="1"/>
  <c r="A182" i="4" s="1"/>
  <c r="B182" i="4" a="1"/>
  <c r="B182" i="4" s="1"/>
  <c r="D182" i="4" a="1"/>
  <c r="D182" i="4" s="1"/>
  <c r="E182" i="4" s="1"/>
  <c r="A184" i="4" a="1"/>
  <c r="A184" i="4" s="1"/>
  <c r="B184" i="4" a="1"/>
  <c r="B184" i="4" s="1"/>
  <c r="D184" i="4" a="1"/>
  <c r="D184" i="4" s="1"/>
  <c r="E184" i="4" s="1"/>
  <c r="A186" i="4" a="1"/>
  <c r="A186" i="4" s="1"/>
  <c r="B186" i="4" a="1"/>
  <c r="B186" i="4" s="1"/>
  <c r="D186" i="4" a="1"/>
  <c r="D186" i="4" s="1"/>
  <c r="E186" i="4" s="1"/>
  <c r="A188" i="4" a="1"/>
  <c r="A188" i="4" s="1"/>
  <c r="B188" i="4" a="1"/>
  <c r="B188" i="4" s="1"/>
  <c r="D188" i="4" a="1"/>
  <c r="D188" i="4" s="1"/>
  <c r="E188" i="4" s="1"/>
  <c r="A190" i="4" a="1"/>
  <c r="A190" i="4" s="1"/>
  <c r="B190" i="4" a="1"/>
  <c r="B190" i="4" s="1"/>
  <c r="D190" i="4" a="1"/>
  <c r="D190" i="4" s="1"/>
  <c r="E190" i="4" s="1"/>
  <c r="A192" i="4" a="1"/>
  <c r="A192" i="4" s="1"/>
  <c r="B192" i="4" a="1"/>
  <c r="B192" i="4" s="1"/>
  <c r="D192" i="4" a="1"/>
  <c r="D192" i="4" s="1"/>
  <c r="E192" i="4" s="1"/>
  <c r="A194" i="4" a="1"/>
  <c r="A194" i="4" s="1"/>
  <c r="B194" i="4" a="1"/>
  <c r="B194" i="4" s="1"/>
  <c r="D194" i="4" a="1"/>
  <c r="D194" i="4" s="1"/>
  <c r="E194" i="4" s="1"/>
  <c r="A196" i="4" a="1"/>
  <c r="A196" i="4" s="1"/>
  <c r="B196" i="4" a="1"/>
  <c r="B196" i="4" s="1"/>
  <c r="D196" i="4" a="1"/>
  <c r="D196" i="4" s="1"/>
  <c r="E196" i="4" s="1"/>
  <c r="A198" i="4" a="1"/>
  <c r="A198" i="4" s="1"/>
  <c r="B198" i="4" a="1"/>
  <c r="B198" i="4" s="1"/>
  <c r="D198" i="4" a="1"/>
  <c r="D198" i="4" s="1"/>
  <c r="E198" i="4" s="1"/>
  <c r="A200" i="4" a="1"/>
  <c r="A200" i="4" s="1"/>
  <c r="B200" i="4" a="1"/>
  <c r="B200" i="4" s="1"/>
  <c r="D200" i="4" a="1"/>
  <c r="D200" i="4" s="1"/>
  <c r="E200" i="4" s="1"/>
  <c r="A202" i="4" a="1"/>
  <c r="A202" i="4" s="1"/>
  <c r="B202" i="4" a="1"/>
  <c r="B202" i="4" s="1"/>
  <c r="D202" i="4" a="1"/>
  <c r="D202" i="4" s="1"/>
  <c r="E202" i="4" s="1"/>
  <c r="A204" i="4" a="1"/>
  <c r="A204" i="4" s="1"/>
  <c r="B204" i="4" a="1"/>
  <c r="B204" i="4" s="1"/>
  <c r="D204" i="4" a="1"/>
  <c r="D204" i="4" s="1"/>
  <c r="E204" i="4" s="1"/>
  <c r="A206" i="4" a="1"/>
  <c r="A206" i="4" s="1"/>
  <c r="B206" i="4" a="1"/>
  <c r="B206" i="4" s="1"/>
  <c r="D206" i="4" a="1"/>
  <c r="D206" i="4" s="1"/>
  <c r="E206" i="4" s="1"/>
  <c r="A208" i="4" a="1"/>
  <c r="A208" i="4" s="1"/>
  <c r="B208" i="4" a="1"/>
  <c r="B208" i="4" s="1"/>
  <c r="D208" i="4" a="1"/>
  <c r="D208" i="4" s="1"/>
  <c r="E208" i="4" s="1"/>
  <c r="A210" i="4" a="1"/>
  <c r="A210" i="4" s="1"/>
  <c r="B210" i="4" a="1"/>
  <c r="B210" i="4" s="1"/>
  <c r="D210" i="4" a="1"/>
  <c r="D210" i="4" s="1"/>
  <c r="E210" i="4" s="1"/>
  <c r="A212" i="4" a="1"/>
  <c r="A212" i="4" s="1"/>
  <c r="B212" i="4" a="1"/>
  <c r="B212" i="4" s="1"/>
  <c r="D212" i="4" a="1"/>
  <c r="D212" i="4" s="1"/>
  <c r="E212" i="4" s="1"/>
  <c r="A214" i="4" a="1"/>
  <c r="A214" i="4" s="1"/>
  <c r="B214" i="4" a="1"/>
  <c r="B214" i="4" s="1"/>
  <c r="D214" i="4" a="1"/>
  <c r="D214" i="4" s="1"/>
  <c r="E214" i="4" s="1"/>
  <c r="A216" i="4" a="1"/>
  <c r="A216" i="4" s="1"/>
  <c r="B216" i="4" a="1"/>
  <c r="B216" i="4" s="1"/>
  <c r="D216" i="4" a="1"/>
  <c r="D216" i="4" s="1"/>
  <c r="E216" i="4" s="1"/>
  <c r="A218" i="4" a="1"/>
  <c r="A218" i="4" s="1"/>
  <c r="B218" i="4" a="1"/>
  <c r="B218" i="4" s="1"/>
  <c r="D218" i="4" a="1"/>
  <c r="D218" i="4" s="1"/>
  <c r="E218" i="4" s="1"/>
  <c r="A220" i="4" a="1"/>
  <c r="A220" i="4" s="1"/>
  <c r="B220" i="4" a="1"/>
  <c r="B220" i="4" s="1"/>
  <c r="D220" i="4" a="1"/>
  <c r="D220" i="4" s="1"/>
  <c r="E220" i="4" s="1"/>
  <c r="A222" i="4" a="1"/>
  <c r="A222" i="4" s="1"/>
  <c r="B222" i="4" a="1"/>
  <c r="B222" i="4" s="1"/>
  <c r="D222" i="4" a="1"/>
  <c r="D222" i="4" s="1"/>
  <c r="E222" i="4" s="1"/>
  <c r="A224" i="4" a="1"/>
  <c r="A224" i="4" s="1"/>
  <c r="B224" i="4" a="1"/>
  <c r="B224" i="4" s="1"/>
  <c r="D224" i="4" a="1"/>
  <c r="D224" i="4" s="1"/>
  <c r="E224" i="4" s="1"/>
  <c r="A226" i="4" a="1"/>
  <c r="A226" i="4" s="1"/>
  <c r="B226" i="4" a="1"/>
  <c r="B226" i="4" s="1"/>
  <c r="D226" i="4" a="1"/>
  <c r="D226" i="4" s="1"/>
  <c r="E226" i="4" s="1"/>
  <c r="A228" i="4" a="1"/>
  <c r="A228" i="4" s="1"/>
  <c r="B228" i="4" a="1"/>
  <c r="B228" i="4" s="1"/>
  <c r="D228" i="4" a="1"/>
  <c r="D228" i="4" s="1"/>
  <c r="E228" i="4" s="1"/>
  <c r="A230" i="4" a="1"/>
  <c r="A230" i="4" s="1"/>
  <c r="B230" i="4" a="1"/>
  <c r="B230" i="4" s="1"/>
  <c r="D230" i="4" a="1"/>
  <c r="D230" i="4" s="1"/>
  <c r="E230" i="4" s="1"/>
  <c r="A232" i="4" a="1"/>
  <c r="A232" i="4" s="1"/>
  <c r="B232" i="4" a="1"/>
  <c r="B232" i="4" s="1"/>
  <c r="D232" i="4" a="1"/>
  <c r="D232" i="4" s="1"/>
  <c r="E232" i="4" s="1"/>
  <c r="A234" i="4" a="1"/>
  <c r="A234" i="4" s="1"/>
  <c r="B234" i="4" a="1"/>
  <c r="B234" i="4" s="1"/>
  <c r="D234" i="4" a="1"/>
  <c r="D234" i="4" s="1"/>
  <c r="E234" i="4" s="1"/>
  <c r="A236" i="4" a="1"/>
  <c r="A236" i="4" s="1"/>
  <c r="B236" i="4" a="1"/>
  <c r="B236" i="4" s="1"/>
  <c r="D236" i="4" a="1"/>
  <c r="D236" i="4" s="1"/>
  <c r="E236" i="4" s="1"/>
  <c r="A238" i="4" a="1"/>
  <c r="A238" i="4" s="1"/>
  <c r="B238" i="4" a="1"/>
  <c r="B238" i="4" s="1"/>
  <c r="D238" i="4" a="1"/>
  <c r="D238" i="4" s="1"/>
  <c r="E238" i="4" s="1"/>
  <c r="A240" i="4" a="1"/>
  <c r="A240" i="4" s="1"/>
  <c r="B240" i="4" a="1"/>
  <c r="B240" i="4" s="1"/>
  <c r="D240" i="4" a="1"/>
  <c r="D240" i="4" s="1"/>
  <c r="E240" i="4" s="1"/>
  <c r="A242" i="4" a="1"/>
  <c r="A242" i="4" s="1"/>
  <c r="B242" i="4" a="1"/>
  <c r="B242" i="4" s="1"/>
  <c r="D242" i="4" a="1"/>
  <c r="D242" i="4" s="1"/>
  <c r="E242" i="4" s="1"/>
  <c r="A244" i="4" a="1"/>
  <c r="A244" i="4" s="1"/>
  <c r="B244" i="4" a="1"/>
  <c r="B244" i="4" s="1"/>
  <c r="D244" i="4" a="1"/>
  <c r="D244" i="4" s="1"/>
  <c r="E244" i="4" s="1"/>
  <c r="A246" i="4" a="1"/>
  <c r="A246" i="4" s="1"/>
  <c r="B246" i="4" a="1"/>
  <c r="B246" i="4" s="1"/>
  <c r="D246" i="4" a="1"/>
  <c r="D246" i="4" s="1"/>
  <c r="E246" i="4" s="1"/>
  <c r="A248" i="4" a="1"/>
  <c r="A248" i="4" s="1"/>
  <c r="B248" i="4" a="1"/>
  <c r="B248" i="4" s="1"/>
  <c r="D248" i="4" a="1"/>
  <c r="D248" i="4" s="1"/>
  <c r="E248" i="4" s="1"/>
  <c r="F7" i="34"/>
  <c r="E8" i="34"/>
  <c r="F11" i="34"/>
  <c r="E12" i="34"/>
  <c r="F15" i="34"/>
  <c r="E16" i="34"/>
  <c r="B15" i="4" a="1"/>
  <c r="B15" i="4" s="1"/>
  <c r="A16" i="4" a="1"/>
  <c r="A16" i="4" s="1"/>
  <c r="D16" i="4" a="1"/>
  <c r="D16" i="4" s="1"/>
  <c r="E16" i="4" s="1"/>
  <c r="I16" i="4"/>
  <c r="A17" i="4" a="1"/>
  <c r="A17" i="4" s="1"/>
  <c r="D17" i="4" a="1"/>
  <c r="D17" i="4" s="1"/>
  <c r="E17" i="4" s="1"/>
  <c r="B18" i="4" a="1"/>
  <c r="B18" i="4" s="1"/>
  <c r="A19" i="4" a="1"/>
  <c r="A19" i="4" s="1"/>
  <c r="D19" i="4" a="1"/>
  <c r="D19" i="4" s="1"/>
  <c r="E19" i="4" s="1"/>
  <c r="A25" i="4" a="1"/>
  <c r="A25" i="4" s="1"/>
  <c r="D25" i="4" a="1"/>
  <c r="D25" i="4" s="1"/>
  <c r="E25" i="4" s="1"/>
  <c r="I25" i="4"/>
  <c r="B26" i="4" a="1"/>
  <c r="B26" i="4" s="1"/>
  <c r="A27" i="4" a="1"/>
  <c r="A27" i="4" s="1"/>
  <c r="B27" i="4" a="1"/>
  <c r="B27" i="4" s="1"/>
  <c r="A28" i="4" a="1"/>
  <c r="A28" i="4" s="1"/>
  <c r="D28" i="4" a="1"/>
  <c r="D28" i="4" s="1"/>
  <c r="E28" i="4" s="1"/>
  <c r="A29" i="4" a="1"/>
  <c r="A29" i="4" s="1"/>
  <c r="D29" i="4" a="1"/>
  <c r="D29" i="4" s="1"/>
  <c r="E29" i="4" s="1"/>
  <c r="A31" i="4" a="1"/>
  <c r="A31" i="4" s="1"/>
  <c r="D31" i="4" a="1"/>
  <c r="D31" i="4" s="1"/>
  <c r="E31" i="4" s="1"/>
  <c r="B32" i="4" a="1"/>
  <c r="B32" i="4" s="1"/>
  <c r="B33" i="4" a="1"/>
  <c r="B33" i="4" s="1"/>
  <c r="A34" i="4" a="1"/>
  <c r="A34" i="4" s="1"/>
  <c r="D34" i="4" a="1"/>
  <c r="D34" i="4" s="1"/>
  <c r="E34" i="4" s="1"/>
  <c r="B35" i="4" a="1"/>
  <c r="B35" i="4" s="1"/>
  <c r="A36" i="4" a="1"/>
  <c r="A36" i="4" s="1"/>
  <c r="D36" i="4" a="1"/>
  <c r="D36" i="4" s="1"/>
  <c r="E36" i="4" s="1"/>
  <c r="B38" i="4" a="1"/>
  <c r="B38" i="4" s="1"/>
  <c r="A43" i="4" a="1"/>
  <c r="A43" i="4" s="1"/>
  <c r="D43" i="4" a="1"/>
  <c r="D43" i="4" s="1"/>
  <c r="E43" i="4" s="1"/>
  <c r="I43" i="4"/>
  <c r="B44" i="4" a="1"/>
  <c r="B44" i="4" s="1"/>
  <c r="A45" i="4" a="1"/>
  <c r="A45" i="4" s="1"/>
  <c r="D45" i="4" a="1"/>
  <c r="D45" i="4" s="1"/>
  <c r="E45" i="4" s="1"/>
  <c r="B47" i="4" a="1"/>
  <c r="B47" i="4" s="1"/>
  <c r="B48" i="4" a="1"/>
  <c r="B48" i="4" s="1"/>
  <c r="A49" i="4" a="1"/>
  <c r="A49" i="4" s="1"/>
  <c r="D49" i="4" a="1"/>
  <c r="D49" i="4" s="1"/>
  <c r="E49" i="4" s="1"/>
  <c r="B51" i="4" a="1"/>
  <c r="B51" i="4" s="1"/>
  <c r="D52" i="4" a="1"/>
  <c r="D52" i="4" s="1"/>
  <c r="E52" i="4" s="1"/>
  <c r="B59" i="4" a="1"/>
  <c r="B59" i="4" s="1"/>
  <c r="B60" i="4" a="1"/>
  <c r="B60" i="4" s="1"/>
  <c r="B61" i="4" a="1"/>
  <c r="B61" i="4" s="1"/>
  <c r="A62" i="4" a="1"/>
  <c r="A62" i="4" s="1"/>
  <c r="D62" i="4" a="1"/>
  <c r="D62" i="4" s="1"/>
  <c r="E62" i="4" s="1"/>
  <c r="B65" i="4" a="1"/>
  <c r="B65" i="4" s="1"/>
  <c r="A66" i="4" a="1"/>
  <c r="A66" i="4" s="1"/>
  <c r="D66" i="4" a="1"/>
  <c r="D66" i="4" s="1"/>
  <c r="E66" i="4" s="1"/>
  <c r="B67" i="4" a="1"/>
  <c r="B67" i="4" s="1"/>
  <c r="A68" i="4" a="1"/>
  <c r="A68" i="4" s="1"/>
  <c r="D68" i="4" a="1"/>
  <c r="D68" i="4" s="1"/>
  <c r="E68" i="4" s="1"/>
  <c r="D69" i="4" a="1"/>
  <c r="D69" i="4" s="1"/>
  <c r="E69" i="4" s="1"/>
  <c r="F6" i="34"/>
  <c r="E7" i="34"/>
  <c r="F8" i="34"/>
  <c r="E9" i="34"/>
  <c r="F10" i="34"/>
  <c r="E11" i="34"/>
  <c r="F12" i="34"/>
  <c r="E13" i="34"/>
  <c r="F14" i="34"/>
  <c r="E15" i="34"/>
  <c r="F16" i="34"/>
  <c r="A7" i="4" a="1"/>
  <c r="A7" i="4" s="1"/>
  <c r="B7" i="4" a="1"/>
  <c r="B7" i="4" s="1"/>
  <c r="D7" i="4" a="1"/>
  <c r="D7" i="4" s="1"/>
  <c r="E7" i="4" s="1"/>
  <c r="A8" i="4" a="1"/>
  <c r="A8" i="4" s="1"/>
  <c r="B8" i="4" a="1"/>
  <c r="B8" i="4" s="1"/>
  <c r="D8" i="4" a="1"/>
  <c r="D8" i="4" s="1"/>
  <c r="E8" i="4" s="1"/>
  <c r="A9" i="4" a="1"/>
  <c r="A9" i="4" s="1"/>
  <c r="B9" i="4" a="1"/>
  <c r="B9" i="4" s="1"/>
  <c r="D9" i="4" a="1"/>
  <c r="D9" i="4" s="1"/>
  <c r="E9" i="4" s="1"/>
  <c r="A10" i="4" a="1"/>
  <c r="A10" i="4" s="1"/>
  <c r="B10" i="4" a="1"/>
  <c r="B10" i="4" s="1"/>
  <c r="D10" i="4" a="1"/>
  <c r="D10" i="4" s="1"/>
  <c r="E10" i="4" s="1"/>
  <c r="A11" i="4" a="1"/>
  <c r="A11" i="4" s="1"/>
  <c r="B11" i="4" a="1"/>
  <c r="B11" i="4" s="1"/>
  <c r="D11" i="4" a="1"/>
  <c r="D11" i="4" s="1"/>
  <c r="E11" i="4" s="1"/>
  <c r="A12" i="4" a="1"/>
  <c r="A12" i="4" s="1"/>
  <c r="B12" i="4" a="1"/>
  <c r="B12" i="4" s="1"/>
  <c r="D12" i="4" a="1"/>
  <c r="D12" i="4" s="1"/>
  <c r="E12" i="4" s="1"/>
  <c r="A13" i="4" a="1"/>
  <c r="A13" i="4" s="1"/>
  <c r="B13" i="4" a="1"/>
  <c r="B13" i="4" s="1"/>
  <c r="D13" i="4" a="1"/>
  <c r="D13" i="4" s="1"/>
  <c r="E13" i="4" s="1"/>
  <c r="A14" i="4" a="1"/>
  <c r="A14" i="4" s="1"/>
  <c r="B14" i="4" a="1"/>
  <c r="B14" i="4" s="1"/>
  <c r="D14" i="4" a="1"/>
  <c r="D14" i="4" s="1"/>
  <c r="E14" i="4" s="1"/>
  <c r="A20" i="4" a="1"/>
  <c r="A20" i="4" s="1"/>
  <c r="B20" i="4" a="1"/>
  <c r="B20" i="4" s="1"/>
  <c r="D20" i="4" a="1"/>
  <c r="D20" i="4" s="1"/>
  <c r="E20" i="4" s="1"/>
  <c r="A21" i="4" a="1"/>
  <c r="A21" i="4" s="1"/>
  <c r="B21" i="4" a="1"/>
  <c r="B21" i="4" s="1"/>
  <c r="D21" i="4" a="1"/>
  <c r="D21" i="4" s="1"/>
  <c r="E21" i="4" s="1"/>
  <c r="A22" i="4" a="1"/>
  <c r="A22" i="4" s="1"/>
  <c r="B22" i="4" a="1"/>
  <c r="B22" i="4" s="1"/>
  <c r="D22" i="4" a="1"/>
  <c r="D22" i="4" s="1"/>
  <c r="E22" i="4" s="1"/>
  <c r="A23" i="4" a="1"/>
  <c r="A23" i="4" s="1"/>
  <c r="B23" i="4" a="1"/>
  <c r="B23" i="4" s="1"/>
  <c r="D23" i="4" a="1"/>
  <c r="D23" i="4" s="1"/>
  <c r="E23" i="4" s="1"/>
  <c r="A24" i="4" a="1"/>
  <c r="A24" i="4" s="1"/>
  <c r="B24" i="4" a="1"/>
  <c r="B24" i="4" s="1"/>
  <c r="D24" i="4" a="1"/>
  <c r="D24" i="4" s="1"/>
  <c r="E24" i="4" s="1"/>
  <c r="A30" i="4" a="1"/>
  <c r="A30" i="4" s="1"/>
  <c r="B30" i="4" a="1"/>
  <c r="B30" i="4" s="1"/>
  <c r="D30" i="4" a="1"/>
  <c r="D30" i="4" s="1"/>
  <c r="E30" i="4" s="1"/>
  <c r="A37" i="4" a="1"/>
  <c r="A37" i="4" s="1"/>
  <c r="B37" i="4" a="1"/>
  <c r="B37" i="4" s="1"/>
  <c r="D37" i="4" a="1"/>
  <c r="D37" i="4" s="1"/>
  <c r="E37" i="4" s="1"/>
  <c r="A39" i="4" a="1"/>
  <c r="A39" i="4" s="1"/>
  <c r="B39" i="4" a="1"/>
  <c r="B39" i="4" s="1"/>
  <c r="D39" i="4" a="1"/>
  <c r="D39" i="4" s="1"/>
  <c r="E39" i="4" s="1"/>
  <c r="A40" i="4" a="1"/>
  <c r="A40" i="4" s="1"/>
  <c r="B40" i="4" a="1"/>
  <c r="B40" i="4" s="1"/>
  <c r="D40" i="4" a="1"/>
  <c r="D40" i="4" s="1"/>
  <c r="E40" i="4" s="1"/>
  <c r="A41" i="4" a="1"/>
  <c r="A41" i="4" s="1"/>
  <c r="B41" i="4" a="1"/>
  <c r="B41" i="4" s="1"/>
  <c r="D41" i="4" a="1"/>
  <c r="D41" i="4" s="1"/>
  <c r="E41" i="4" s="1"/>
  <c r="A42" i="4" a="1"/>
  <c r="A42" i="4" s="1"/>
  <c r="B42" i="4" a="1"/>
  <c r="B42" i="4" s="1"/>
  <c r="D42" i="4" a="1"/>
  <c r="D42" i="4" s="1"/>
  <c r="E42" i="4" s="1"/>
  <c r="A46" i="4" a="1"/>
  <c r="A46" i="4" s="1"/>
  <c r="B46" i="4" a="1"/>
  <c r="B46" i="4" s="1"/>
  <c r="D46" i="4" a="1"/>
  <c r="D46" i="4" s="1"/>
  <c r="E46" i="4" s="1"/>
  <c r="A50" i="4" a="1"/>
  <c r="A50" i="4" s="1"/>
  <c r="B50" i="4" a="1"/>
  <c r="B50" i="4" s="1"/>
  <c r="D50" i="4" a="1"/>
  <c r="D50" i="4" s="1"/>
  <c r="E50" i="4" s="1"/>
  <c r="A53" i="4" a="1"/>
  <c r="A53" i="4" s="1"/>
  <c r="B53" i="4" a="1"/>
  <c r="B53" i="4" s="1"/>
  <c r="D53" i="4" a="1"/>
  <c r="D53" i="4" s="1"/>
  <c r="E53" i="4" s="1"/>
  <c r="A54" i="4" a="1"/>
  <c r="A54" i="4" s="1"/>
  <c r="B54" i="4" a="1"/>
  <c r="B54" i="4" s="1"/>
  <c r="D54" i="4" a="1"/>
  <c r="D54" i="4" s="1"/>
  <c r="E54" i="4" s="1"/>
  <c r="A55" i="4" a="1"/>
  <c r="A55" i="4" s="1"/>
  <c r="B55" i="4" a="1"/>
  <c r="B55" i="4" s="1"/>
  <c r="D55" i="4" a="1"/>
  <c r="D55" i="4" s="1"/>
  <c r="E55" i="4" s="1"/>
  <c r="A56" i="4" a="1"/>
  <c r="A56" i="4" s="1"/>
  <c r="B56" i="4" a="1"/>
  <c r="B56" i="4" s="1"/>
  <c r="D56" i="4" a="1"/>
  <c r="D56" i="4" s="1"/>
  <c r="E56" i="4" s="1"/>
  <c r="A57" i="4" a="1"/>
  <c r="A57" i="4" s="1"/>
  <c r="B57" i="4" a="1"/>
  <c r="B57" i="4" s="1"/>
  <c r="D57" i="4" a="1"/>
  <c r="D57" i="4" s="1"/>
  <c r="E57" i="4" s="1"/>
  <c r="A58" i="4" a="1"/>
  <c r="A58" i="4" s="1"/>
  <c r="B58" i="4" a="1"/>
  <c r="B58" i="4" s="1"/>
  <c r="D58" i="4" a="1"/>
  <c r="D58" i="4" s="1"/>
  <c r="E58" i="4" s="1"/>
  <c r="A63" i="4" a="1"/>
  <c r="A63" i="4" s="1"/>
  <c r="B63" i="4" a="1"/>
  <c r="B63" i="4" s="1"/>
  <c r="D63" i="4" a="1"/>
  <c r="D63" i="4" s="1"/>
  <c r="E63" i="4" s="1"/>
  <c r="A64" i="4" a="1"/>
  <c r="A64" i="4" s="1"/>
  <c r="B64" i="4" a="1"/>
  <c r="B64" i="4" s="1"/>
  <c r="D64" i="4" a="1"/>
  <c r="D64" i="4" s="1"/>
  <c r="E64" i="4" s="1"/>
  <c r="A71" i="4" a="1"/>
  <c r="A71" i="4" s="1"/>
  <c r="B71" i="4" a="1"/>
  <c r="B71" i="4" s="1"/>
  <c r="D71" i="4" a="1"/>
  <c r="D71" i="4" s="1"/>
  <c r="E71" i="4" s="1"/>
  <c r="A73" i="4" a="1"/>
  <c r="A73" i="4" s="1"/>
  <c r="B73" i="4" a="1"/>
  <c r="B73" i="4" s="1"/>
  <c r="D73" i="4" a="1"/>
  <c r="D73" i="4" s="1"/>
  <c r="E73" i="4" s="1"/>
  <c r="A75" i="4" a="1"/>
  <c r="A75" i="4" s="1"/>
  <c r="B75" i="4" a="1"/>
  <c r="B75" i="4" s="1"/>
  <c r="D75" i="4" a="1"/>
  <c r="D75" i="4" s="1"/>
  <c r="E75" i="4" s="1"/>
  <c r="A77" i="4" a="1"/>
  <c r="A77" i="4" s="1"/>
  <c r="B77" i="4" a="1"/>
  <c r="B77" i="4" s="1"/>
  <c r="D77" i="4" a="1"/>
  <c r="D77" i="4" s="1"/>
  <c r="E77" i="4" s="1"/>
  <c r="A79" i="4" a="1"/>
  <c r="A79" i="4" s="1"/>
  <c r="B79" i="4" a="1"/>
  <c r="B79" i="4" s="1"/>
  <c r="D79" i="4" a="1"/>
  <c r="D79" i="4" s="1"/>
  <c r="E79" i="4" s="1"/>
  <c r="A81" i="4" a="1"/>
  <c r="A81" i="4" s="1"/>
  <c r="B81" i="4" a="1"/>
  <c r="B81" i="4" s="1"/>
  <c r="D81" i="4" a="1"/>
  <c r="D81" i="4" s="1"/>
  <c r="E81" i="4" s="1"/>
  <c r="A83" i="4" a="1"/>
  <c r="A83" i="4" s="1"/>
  <c r="B83" i="4" a="1"/>
  <c r="B83" i="4" s="1"/>
  <c r="D83" i="4" a="1"/>
  <c r="D83" i="4" s="1"/>
  <c r="E83" i="4" s="1"/>
  <c r="A85" i="4" a="1"/>
  <c r="A85" i="4" s="1"/>
  <c r="B85" i="4" a="1"/>
  <c r="B85" i="4" s="1"/>
  <c r="D85" i="4" a="1"/>
  <c r="D85" i="4" s="1"/>
  <c r="E85" i="4" s="1"/>
  <c r="A87" i="4" a="1"/>
  <c r="A87" i="4" s="1"/>
  <c r="B87" i="4" a="1"/>
  <c r="B87" i="4" s="1"/>
  <c r="D87" i="4" a="1"/>
  <c r="D87" i="4" s="1"/>
  <c r="E87" i="4" s="1"/>
  <c r="A89" i="4" a="1"/>
  <c r="A89" i="4" s="1"/>
  <c r="B89" i="4" a="1"/>
  <c r="B89" i="4" s="1"/>
  <c r="D89" i="4" a="1"/>
  <c r="D89" i="4" s="1"/>
  <c r="E89" i="4" s="1"/>
  <c r="A91" i="4" a="1"/>
  <c r="A91" i="4" s="1"/>
  <c r="B91" i="4" a="1"/>
  <c r="B91" i="4" s="1"/>
  <c r="D91" i="4" a="1"/>
  <c r="D91" i="4" s="1"/>
  <c r="E91" i="4" s="1"/>
  <c r="A93" i="4" a="1"/>
  <c r="A93" i="4" s="1"/>
  <c r="B93" i="4" a="1"/>
  <c r="B93" i="4" s="1"/>
  <c r="D93" i="4" a="1"/>
  <c r="D93" i="4" s="1"/>
  <c r="E93" i="4" s="1"/>
  <c r="A95" i="4" a="1"/>
  <c r="A95" i="4" s="1"/>
  <c r="B95" i="4" a="1"/>
  <c r="B95" i="4" s="1"/>
  <c r="D95" i="4" a="1"/>
  <c r="D95" i="4" s="1"/>
  <c r="E95" i="4" s="1"/>
  <c r="A97" i="4" a="1"/>
  <c r="A97" i="4" s="1"/>
  <c r="B97" i="4" a="1"/>
  <c r="B97" i="4" s="1"/>
  <c r="D97" i="4" a="1"/>
  <c r="D97" i="4" s="1"/>
  <c r="E97" i="4" s="1"/>
  <c r="A99" i="4" a="1"/>
  <c r="A99" i="4" s="1"/>
  <c r="B99" i="4" a="1"/>
  <c r="B99" i="4" s="1"/>
  <c r="D99" i="4" a="1"/>
  <c r="D99" i="4" s="1"/>
  <c r="E99" i="4" s="1"/>
  <c r="A101" i="4" a="1"/>
  <c r="A101" i="4" s="1"/>
  <c r="B101" i="4" a="1"/>
  <c r="B101" i="4" s="1"/>
  <c r="D101" i="4" a="1"/>
  <c r="D101" i="4" s="1"/>
  <c r="E101" i="4" s="1"/>
  <c r="A103" i="4" a="1"/>
  <c r="A103" i="4" s="1"/>
  <c r="B103" i="4" a="1"/>
  <c r="B103" i="4" s="1"/>
  <c r="D103" i="4" a="1"/>
  <c r="D103" i="4" s="1"/>
  <c r="E103" i="4" s="1"/>
  <c r="A105" i="4" a="1"/>
  <c r="A105" i="4" s="1"/>
  <c r="B105" i="4" a="1"/>
  <c r="B105" i="4" s="1"/>
  <c r="D105" i="4" a="1"/>
  <c r="D105" i="4" s="1"/>
  <c r="E105" i="4" s="1"/>
  <c r="A107" i="4" a="1"/>
  <c r="A107" i="4" s="1"/>
  <c r="B107" i="4" a="1"/>
  <c r="B107" i="4" s="1"/>
  <c r="D107" i="4" a="1"/>
  <c r="D107" i="4" s="1"/>
  <c r="E107" i="4" s="1"/>
  <c r="A109" i="4" a="1"/>
  <c r="A109" i="4" s="1"/>
  <c r="B109" i="4" a="1"/>
  <c r="B109" i="4" s="1"/>
  <c r="D109" i="4" a="1"/>
  <c r="D109" i="4" s="1"/>
  <c r="E109" i="4" s="1"/>
  <c r="A111" i="4" a="1"/>
  <c r="A111" i="4" s="1"/>
  <c r="B111" i="4" a="1"/>
  <c r="B111" i="4" s="1"/>
  <c r="D111" i="4" a="1"/>
  <c r="D111" i="4" s="1"/>
  <c r="E111" i="4" s="1"/>
  <c r="A113" i="4" a="1"/>
  <c r="A113" i="4" s="1"/>
  <c r="B113" i="4" a="1"/>
  <c r="B113" i="4" s="1"/>
  <c r="D113" i="4" a="1"/>
  <c r="D113" i="4" s="1"/>
  <c r="E113" i="4" s="1"/>
  <c r="A115" i="4" a="1"/>
  <c r="A115" i="4" s="1"/>
  <c r="B115" i="4" a="1"/>
  <c r="B115" i="4" s="1"/>
  <c r="D115" i="4" a="1"/>
  <c r="D115" i="4" s="1"/>
  <c r="E115" i="4" s="1"/>
  <c r="A117" i="4" a="1"/>
  <c r="A117" i="4" s="1"/>
  <c r="B117" i="4" a="1"/>
  <c r="B117" i="4" s="1"/>
  <c r="D117" i="4" a="1"/>
  <c r="D117" i="4" s="1"/>
  <c r="E117" i="4" s="1"/>
  <c r="A119" i="4" a="1"/>
  <c r="A119" i="4" s="1"/>
  <c r="B119" i="4" a="1"/>
  <c r="B119" i="4" s="1"/>
  <c r="D119" i="4" a="1"/>
  <c r="D119" i="4" s="1"/>
  <c r="E119" i="4" s="1"/>
  <c r="A121" i="4" a="1"/>
  <c r="A121" i="4" s="1"/>
  <c r="B121" i="4" a="1"/>
  <c r="B121" i="4" s="1"/>
  <c r="D121" i="4" a="1"/>
  <c r="D121" i="4" s="1"/>
  <c r="E121" i="4" s="1"/>
  <c r="A123" i="4" a="1"/>
  <c r="A123" i="4" s="1"/>
  <c r="B123" i="4" a="1"/>
  <c r="B123" i="4" s="1"/>
  <c r="D123" i="4" a="1"/>
  <c r="D123" i="4" s="1"/>
  <c r="E123" i="4" s="1"/>
  <c r="A125" i="4" a="1"/>
  <c r="A125" i="4" s="1"/>
  <c r="B125" i="4" a="1"/>
  <c r="B125" i="4" s="1"/>
  <c r="D125" i="4" a="1"/>
  <c r="D125" i="4" s="1"/>
  <c r="E125" i="4" s="1"/>
  <c r="A127" i="4" a="1"/>
  <c r="A127" i="4" s="1"/>
  <c r="B127" i="4" a="1"/>
  <c r="B127" i="4" s="1"/>
  <c r="D127" i="4" a="1"/>
  <c r="D127" i="4" s="1"/>
  <c r="E127" i="4" s="1"/>
  <c r="A129" i="4" a="1"/>
  <c r="A129" i="4" s="1"/>
  <c r="B129" i="4" a="1"/>
  <c r="B129" i="4" s="1"/>
  <c r="D129" i="4" a="1"/>
  <c r="D129" i="4" s="1"/>
  <c r="E129" i="4" s="1"/>
  <c r="A131" i="4" a="1"/>
  <c r="A131" i="4" s="1"/>
  <c r="B131" i="4" a="1"/>
  <c r="B131" i="4" s="1"/>
  <c r="D131" i="4" a="1"/>
  <c r="D131" i="4" s="1"/>
  <c r="E131" i="4" s="1"/>
  <c r="A133" i="4" a="1"/>
  <c r="A133" i="4" s="1"/>
  <c r="B133" i="4" a="1"/>
  <c r="B133" i="4" s="1"/>
  <c r="D133" i="4" a="1"/>
  <c r="D133" i="4" s="1"/>
  <c r="E133" i="4" s="1"/>
  <c r="A135" i="4" a="1"/>
  <c r="A135" i="4" s="1"/>
  <c r="B135" i="4" a="1"/>
  <c r="B135" i="4" s="1"/>
  <c r="D135" i="4" a="1"/>
  <c r="D135" i="4" s="1"/>
  <c r="E135" i="4" s="1"/>
  <c r="A137" i="4" a="1"/>
  <c r="A137" i="4" s="1"/>
  <c r="B137" i="4" a="1"/>
  <c r="B137" i="4" s="1"/>
  <c r="D137" i="4" a="1"/>
  <c r="D137" i="4" s="1"/>
  <c r="E137" i="4" s="1"/>
  <c r="A139" i="4" a="1"/>
  <c r="A139" i="4" s="1"/>
  <c r="B139" i="4" a="1"/>
  <c r="B139" i="4" s="1"/>
  <c r="D139" i="4" a="1"/>
  <c r="D139" i="4" s="1"/>
  <c r="E139" i="4" s="1"/>
  <c r="A141" i="4" a="1"/>
  <c r="A141" i="4" s="1"/>
  <c r="B141" i="4" a="1"/>
  <c r="B141" i="4" s="1"/>
  <c r="D141" i="4" a="1"/>
  <c r="D141" i="4" s="1"/>
  <c r="E141" i="4" s="1"/>
  <c r="A143" i="4" a="1"/>
  <c r="A143" i="4" s="1"/>
  <c r="B143" i="4" a="1"/>
  <c r="B143" i="4" s="1"/>
  <c r="D143" i="4" a="1"/>
  <c r="D143" i="4" s="1"/>
  <c r="E143" i="4" s="1"/>
  <c r="A145" i="4" a="1"/>
  <c r="A145" i="4" s="1"/>
  <c r="B145" i="4" a="1"/>
  <c r="B145" i="4" s="1"/>
  <c r="D145" i="4" a="1"/>
  <c r="D145" i="4" s="1"/>
  <c r="E145" i="4" s="1"/>
  <c r="A147" i="4" a="1"/>
  <c r="A147" i="4" s="1"/>
  <c r="B147" i="4" a="1"/>
  <c r="B147" i="4" s="1"/>
  <c r="D147" i="4" a="1"/>
  <c r="D147" i="4" s="1"/>
  <c r="E147" i="4" s="1"/>
  <c r="A149" i="4" a="1"/>
  <c r="A149" i="4" s="1"/>
  <c r="B149" i="4" a="1"/>
  <c r="B149" i="4" s="1"/>
  <c r="D149" i="4" a="1"/>
  <c r="D149" i="4" s="1"/>
  <c r="E149" i="4" s="1"/>
  <c r="A151" i="4" a="1"/>
  <c r="A151" i="4" s="1"/>
  <c r="B151" i="4" a="1"/>
  <c r="B151" i="4" s="1"/>
  <c r="D151" i="4" a="1"/>
  <c r="D151" i="4" s="1"/>
  <c r="E151" i="4" s="1"/>
  <c r="A153" i="4" a="1"/>
  <c r="A153" i="4" s="1"/>
  <c r="B153" i="4" a="1"/>
  <c r="B153" i="4" s="1"/>
  <c r="D153" i="4" a="1"/>
  <c r="D153" i="4" s="1"/>
  <c r="E153" i="4" s="1"/>
  <c r="A155" i="4" a="1"/>
  <c r="A155" i="4" s="1"/>
  <c r="B155" i="4" a="1"/>
  <c r="B155" i="4" s="1"/>
  <c r="D155" i="4" a="1"/>
  <c r="D155" i="4" s="1"/>
  <c r="E155" i="4" s="1"/>
  <c r="A157" i="4" a="1"/>
  <c r="A157" i="4" s="1"/>
  <c r="B157" i="4" a="1"/>
  <c r="B157" i="4" s="1"/>
  <c r="D157" i="4" a="1"/>
  <c r="D157" i="4" s="1"/>
  <c r="E157" i="4" s="1"/>
  <c r="A159" i="4" a="1"/>
  <c r="A159" i="4" s="1"/>
  <c r="B159" i="4" a="1"/>
  <c r="B159" i="4" s="1"/>
  <c r="D159" i="4" a="1"/>
  <c r="D159" i="4" s="1"/>
  <c r="E159" i="4" s="1"/>
  <c r="A161" i="4" a="1"/>
  <c r="A161" i="4" s="1"/>
  <c r="B161" i="4" a="1"/>
  <c r="B161" i="4" s="1"/>
  <c r="D161" i="4" a="1"/>
  <c r="D161" i="4" s="1"/>
  <c r="E161" i="4" s="1"/>
  <c r="A163" i="4" a="1"/>
  <c r="A163" i="4" s="1"/>
  <c r="B163" i="4" a="1"/>
  <c r="B163" i="4" s="1"/>
  <c r="D163" i="4" a="1"/>
  <c r="D163" i="4" s="1"/>
  <c r="E163" i="4" s="1"/>
  <c r="A165" i="4" a="1"/>
  <c r="A165" i="4" s="1"/>
  <c r="B165" i="4" a="1"/>
  <c r="B165" i="4" s="1"/>
  <c r="D165" i="4" a="1"/>
  <c r="D165" i="4" s="1"/>
  <c r="E165" i="4" s="1"/>
  <c r="A167" i="4" a="1"/>
  <c r="A167" i="4" s="1"/>
  <c r="B167" i="4" a="1"/>
  <c r="B167" i="4" s="1"/>
  <c r="D167" i="4" a="1"/>
  <c r="D167" i="4" s="1"/>
  <c r="E167" i="4" s="1"/>
  <c r="A169" i="4" a="1"/>
  <c r="A169" i="4" s="1"/>
  <c r="B169" i="4" a="1"/>
  <c r="B169" i="4" s="1"/>
  <c r="D169" i="4" a="1"/>
  <c r="D169" i="4" s="1"/>
  <c r="E169" i="4" s="1"/>
  <c r="A171" i="4" a="1"/>
  <c r="A171" i="4" s="1"/>
  <c r="B171" i="4" a="1"/>
  <c r="B171" i="4" s="1"/>
  <c r="D171" i="4" a="1"/>
  <c r="D171" i="4" s="1"/>
  <c r="E171" i="4" s="1"/>
  <c r="A173" i="4" a="1"/>
  <c r="A173" i="4" s="1"/>
  <c r="B173" i="4" a="1"/>
  <c r="B173" i="4" s="1"/>
  <c r="D173" i="4" a="1"/>
  <c r="D173" i="4" s="1"/>
  <c r="E173" i="4" s="1"/>
  <c r="A175" i="4" a="1"/>
  <c r="A175" i="4" s="1"/>
  <c r="B175" i="4" a="1"/>
  <c r="B175" i="4" s="1"/>
  <c r="D175" i="4" a="1"/>
  <c r="D175" i="4" s="1"/>
  <c r="E175" i="4" s="1"/>
  <c r="A177" i="4" a="1"/>
  <c r="A177" i="4" s="1"/>
  <c r="B177" i="4" a="1"/>
  <c r="B177" i="4" s="1"/>
  <c r="D177" i="4" a="1"/>
  <c r="D177" i="4" s="1"/>
  <c r="E177" i="4" s="1"/>
  <c r="A179" i="4" a="1"/>
  <c r="A179" i="4" s="1"/>
  <c r="B179" i="4" a="1"/>
  <c r="B179" i="4" s="1"/>
  <c r="D179" i="4" a="1"/>
  <c r="D179" i="4" s="1"/>
  <c r="E179" i="4" s="1"/>
  <c r="A181" i="4" a="1"/>
  <c r="A181" i="4" s="1"/>
  <c r="B181" i="4" a="1"/>
  <c r="B181" i="4" s="1"/>
  <c r="D181" i="4" a="1"/>
  <c r="D181" i="4" s="1"/>
  <c r="E181" i="4" s="1"/>
  <c r="A183" i="4" a="1"/>
  <c r="A183" i="4" s="1"/>
  <c r="B183" i="4" a="1"/>
  <c r="B183" i="4" s="1"/>
  <c r="D183" i="4" a="1"/>
  <c r="D183" i="4" s="1"/>
  <c r="E183" i="4" s="1"/>
  <c r="A185" i="4" a="1"/>
  <c r="A185" i="4" s="1"/>
  <c r="B185" i="4" a="1"/>
  <c r="B185" i="4" s="1"/>
  <c r="D185" i="4" a="1"/>
  <c r="D185" i="4" s="1"/>
  <c r="E185" i="4" s="1"/>
  <c r="A187" i="4" a="1"/>
  <c r="A187" i="4" s="1"/>
  <c r="B187" i="4" a="1"/>
  <c r="B187" i="4" s="1"/>
  <c r="D187" i="4" a="1"/>
  <c r="D187" i="4" s="1"/>
  <c r="E187" i="4" s="1"/>
  <c r="A189" i="4" a="1"/>
  <c r="A189" i="4" s="1"/>
  <c r="B189" i="4" a="1"/>
  <c r="B189" i="4" s="1"/>
  <c r="D189" i="4" a="1"/>
  <c r="D189" i="4" s="1"/>
  <c r="E189" i="4" s="1"/>
  <c r="A191" i="4" a="1"/>
  <c r="A191" i="4" s="1"/>
  <c r="B191" i="4" a="1"/>
  <c r="B191" i="4" s="1"/>
  <c r="D191" i="4" a="1"/>
  <c r="D191" i="4" s="1"/>
  <c r="E191" i="4" s="1"/>
  <c r="A193" i="4" a="1"/>
  <c r="A193" i="4" s="1"/>
  <c r="B193" i="4" a="1"/>
  <c r="B193" i="4" s="1"/>
  <c r="D193" i="4" a="1"/>
  <c r="D193" i="4" s="1"/>
  <c r="E193" i="4" s="1"/>
  <c r="A195" i="4" a="1"/>
  <c r="A195" i="4" s="1"/>
  <c r="B195" i="4" a="1"/>
  <c r="B195" i="4" s="1"/>
  <c r="D195" i="4" a="1"/>
  <c r="D195" i="4" s="1"/>
  <c r="E195" i="4" s="1"/>
  <c r="A197" i="4" a="1"/>
  <c r="A197" i="4" s="1"/>
  <c r="B197" i="4" a="1"/>
  <c r="B197" i="4" s="1"/>
  <c r="D197" i="4" a="1"/>
  <c r="D197" i="4" s="1"/>
  <c r="E197" i="4" s="1"/>
  <c r="A199" i="4" a="1"/>
  <c r="A199" i="4" s="1"/>
  <c r="B199" i="4" a="1"/>
  <c r="B199" i="4" s="1"/>
  <c r="D199" i="4" a="1"/>
  <c r="D199" i="4" s="1"/>
  <c r="E199" i="4" s="1"/>
  <c r="A201" i="4" a="1"/>
  <c r="A201" i="4" s="1"/>
  <c r="B201" i="4" a="1"/>
  <c r="B201" i="4" s="1"/>
  <c r="D201" i="4" a="1"/>
  <c r="D201" i="4" s="1"/>
  <c r="E201" i="4" s="1"/>
  <c r="A203" i="4" a="1"/>
  <c r="A203" i="4" s="1"/>
  <c r="B203" i="4" a="1"/>
  <c r="B203" i="4" s="1"/>
  <c r="D203" i="4" a="1"/>
  <c r="D203" i="4" s="1"/>
  <c r="E203" i="4" s="1"/>
  <c r="A205" i="4" a="1"/>
  <c r="A205" i="4" s="1"/>
  <c r="B205" i="4" a="1"/>
  <c r="B205" i="4" s="1"/>
  <c r="D205" i="4" a="1"/>
  <c r="D205" i="4" s="1"/>
  <c r="E205" i="4" s="1"/>
  <c r="A207" i="4" a="1"/>
  <c r="A207" i="4" s="1"/>
  <c r="B207" i="4" a="1"/>
  <c r="B207" i="4" s="1"/>
  <c r="D207" i="4" a="1"/>
  <c r="D207" i="4" s="1"/>
  <c r="E207" i="4" s="1"/>
  <c r="A209" i="4" a="1"/>
  <c r="A209" i="4" s="1"/>
  <c r="B209" i="4" a="1"/>
  <c r="B209" i="4" s="1"/>
  <c r="D209" i="4" a="1"/>
  <c r="D209" i="4" s="1"/>
  <c r="E209" i="4" s="1"/>
  <c r="A211" i="4" a="1"/>
  <c r="A211" i="4" s="1"/>
  <c r="B211" i="4" a="1"/>
  <c r="B211" i="4" s="1"/>
  <c r="D211" i="4" a="1"/>
  <c r="D211" i="4" s="1"/>
  <c r="E211" i="4" s="1"/>
  <c r="A213" i="4" a="1"/>
  <c r="A213" i="4" s="1"/>
  <c r="B213" i="4" a="1"/>
  <c r="B213" i="4" s="1"/>
  <c r="D213" i="4" a="1"/>
  <c r="D213" i="4" s="1"/>
  <c r="E213" i="4" s="1"/>
  <c r="A215" i="4" a="1"/>
  <c r="A215" i="4" s="1"/>
  <c r="B215" i="4" a="1"/>
  <c r="B215" i="4" s="1"/>
  <c r="D215" i="4" a="1"/>
  <c r="D215" i="4" s="1"/>
  <c r="E215" i="4" s="1"/>
  <c r="A217" i="4" a="1"/>
  <c r="A217" i="4" s="1"/>
  <c r="B217" i="4" a="1"/>
  <c r="B217" i="4" s="1"/>
  <c r="D217" i="4" a="1"/>
  <c r="D217" i="4" s="1"/>
  <c r="E217" i="4" s="1"/>
  <c r="A219" i="4" a="1"/>
  <c r="A219" i="4" s="1"/>
  <c r="B219" i="4" a="1"/>
  <c r="B219" i="4" s="1"/>
  <c r="D219" i="4" a="1"/>
  <c r="D219" i="4" s="1"/>
  <c r="E219" i="4" s="1"/>
  <c r="A221" i="4" a="1"/>
  <c r="A221" i="4" s="1"/>
  <c r="B221" i="4" a="1"/>
  <c r="B221" i="4" s="1"/>
  <c r="D221" i="4" a="1"/>
  <c r="D221" i="4" s="1"/>
  <c r="E221" i="4" s="1"/>
  <c r="A223" i="4" a="1"/>
  <c r="A223" i="4" s="1"/>
  <c r="B223" i="4" a="1"/>
  <c r="B223" i="4" s="1"/>
  <c r="D223" i="4" a="1"/>
  <c r="D223" i="4" s="1"/>
  <c r="E223" i="4" s="1"/>
  <c r="A225" i="4" a="1"/>
  <c r="A225" i="4" s="1"/>
  <c r="B225" i="4" a="1"/>
  <c r="B225" i="4" s="1"/>
  <c r="D225" i="4" a="1"/>
  <c r="D225" i="4" s="1"/>
  <c r="E225" i="4" s="1"/>
  <c r="A227" i="4" a="1"/>
  <c r="A227" i="4" s="1"/>
  <c r="B227" i="4" a="1"/>
  <c r="B227" i="4" s="1"/>
  <c r="D227" i="4" a="1"/>
  <c r="D227" i="4" s="1"/>
  <c r="E227" i="4" s="1"/>
  <c r="A229" i="4" a="1"/>
  <c r="A229" i="4" s="1"/>
  <c r="B229" i="4" a="1"/>
  <c r="B229" i="4" s="1"/>
  <c r="D229" i="4" a="1"/>
  <c r="D229" i="4" s="1"/>
  <c r="E229" i="4" s="1"/>
  <c r="A231" i="4" a="1"/>
  <c r="A231" i="4" s="1"/>
  <c r="B231" i="4" a="1"/>
  <c r="B231" i="4" s="1"/>
  <c r="D231" i="4" a="1"/>
  <c r="D231" i="4" s="1"/>
  <c r="E231" i="4" s="1"/>
  <c r="A233" i="4" a="1"/>
  <c r="A233" i="4" s="1"/>
  <c r="B233" i="4" a="1"/>
  <c r="B233" i="4" s="1"/>
  <c r="D233" i="4" a="1"/>
  <c r="D233" i="4" s="1"/>
  <c r="E233" i="4" s="1"/>
  <c r="A235" i="4" a="1"/>
  <c r="A235" i="4" s="1"/>
  <c r="B235" i="4" a="1"/>
  <c r="B235" i="4" s="1"/>
  <c r="D235" i="4" a="1"/>
  <c r="D235" i="4" s="1"/>
  <c r="E235" i="4" s="1"/>
  <c r="A237" i="4" a="1"/>
  <c r="A237" i="4" s="1"/>
  <c r="B237" i="4" a="1"/>
  <c r="B237" i="4" s="1"/>
  <c r="D237" i="4" a="1"/>
  <c r="D237" i="4" s="1"/>
  <c r="E237" i="4" s="1"/>
  <c r="A239" i="4" a="1"/>
  <c r="A239" i="4" s="1"/>
  <c r="B239" i="4" a="1"/>
  <c r="B239" i="4" s="1"/>
  <c r="D239" i="4" a="1"/>
  <c r="D239" i="4" s="1"/>
  <c r="E239" i="4" s="1"/>
  <c r="A241" i="4" a="1"/>
  <c r="A241" i="4" s="1"/>
  <c r="B241" i="4" a="1"/>
  <c r="B241" i="4" s="1"/>
  <c r="D241" i="4" a="1"/>
  <c r="D241" i="4" s="1"/>
  <c r="E241" i="4" s="1"/>
  <c r="A243" i="4" a="1"/>
  <c r="A243" i="4" s="1"/>
  <c r="B243" i="4" a="1"/>
  <c r="B243" i="4" s="1"/>
  <c r="D243" i="4" a="1"/>
  <c r="D243" i="4" s="1"/>
  <c r="E243" i="4" s="1"/>
  <c r="A245" i="4" a="1"/>
  <c r="A245" i="4" s="1"/>
  <c r="B245" i="4" a="1"/>
  <c r="B245" i="4" s="1"/>
  <c r="D245" i="4" a="1"/>
  <c r="D245" i="4" s="1"/>
  <c r="E245" i="4" s="1"/>
  <c r="A247" i="4" a="1"/>
  <c r="A247" i="4" s="1"/>
  <c r="B247" i="4" a="1"/>
  <c r="B247" i="4" s="1"/>
  <c r="D247" i="4" a="1"/>
  <c r="D247" i="4" s="1"/>
  <c r="E247" i="4" s="1"/>
  <c r="A249" i="4" a="1"/>
  <c r="A249" i="4" s="1"/>
  <c r="B249" i="4" a="1"/>
  <c r="B249" i="4" s="1"/>
  <c r="D249" i="4" a="1"/>
  <c r="D249" i="4" s="1"/>
  <c r="E249" i="4" s="1"/>
  <c r="B250" i="4"/>
  <c r="I68" i="4" l="1"/>
  <c r="I66" i="4"/>
  <c r="L250" i="4"/>
  <c r="J250" i="4"/>
  <c r="K250" i="4"/>
  <c r="I58" i="4"/>
  <c r="I50" i="4"/>
  <c r="I47" i="4"/>
  <c r="I31" i="4"/>
  <c r="I28" i="4"/>
  <c r="I17" i="4"/>
  <c r="I14" i="4"/>
  <c r="I69" i="4"/>
  <c r="I248" i="4"/>
  <c r="I246" i="4"/>
  <c r="I244" i="4"/>
  <c r="I242" i="4"/>
  <c r="I240" i="4"/>
  <c r="I238" i="4"/>
  <c r="I236" i="4"/>
  <c r="I234" i="4"/>
  <c r="I232" i="4"/>
  <c r="I230" i="4"/>
  <c r="I228" i="4"/>
  <c r="I226" i="4"/>
  <c r="I224" i="4"/>
  <c r="I222" i="4"/>
  <c r="I220" i="4"/>
  <c r="I218" i="4"/>
  <c r="I216" i="4"/>
  <c r="I214" i="4"/>
  <c r="I212" i="4"/>
  <c r="I210" i="4"/>
  <c r="I208" i="4"/>
  <c r="I206" i="4"/>
  <c r="I204" i="4"/>
  <c r="I202" i="4"/>
  <c r="I200" i="4"/>
  <c r="I198" i="4"/>
  <c r="I196" i="4"/>
  <c r="I194" i="4"/>
  <c r="I192" i="4"/>
  <c r="I190" i="4"/>
  <c r="I188" i="4"/>
  <c r="I186" i="4"/>
  <c r="I184" i="4"/>
  <c r="I182" i="4"/>
  <c r="I180" i="4"/>
  <c r="I178" i="4"/>
  <c r="I176" i="4"/>
  <c r="I174" i="4"/>
  <c r="I172" i="4"/>
  <c r="I170" i="4"/>
  <c r="I168" i="4"/>
  <c r="I166" i="4"/>
  <c r="I164" i="4"/>
  <c r="I162" i="4"/>
  <c r="I160" i="4"/>
  <c r="I158" i="4"/>
  <c r="I156" i="4"/>
  <c r="I154" i="4"/>
  <c r="I152" i="4"/>
  <c r="I150" i="4"/>
  <c r="I148" i="4"/>
  <c r="I146" i="4"/>
  <c r="I144" i="4"/>
  <c r="I142" i="4"/>
  <c r="I140" i="4"/>
  <c r="I138" i="4"/>
  <c r="I136" i="4"/>
  <c r="I134" i="4"/>
  <c r="I132" i="4"/>
  <c r="I130" i="4"/>
  <c r="I128" i="4"/>
  <c r="I126" i="4"/>
  <c r="I124" i="4"/>
  <c r="I122" i="4"/>
  <c r="I120" i="4"/>
  <c r="I118" i="4"/>
  <c r="I116" i="4"/>
  <c r="I114" i="4"/>
  <c r="I112" i="4"/>
  <c r="I110" i="4"/>
  <c r="I108" i="4"/>
  <c r="I106" i="4"/>
  <c r="I104" i="4"/>
  <c r="I102" i="4"/>
  <c r="I100" i="4"/>
  <c r="I98" i="4"/>
  <c r="I96" i="4"/>
  <c r="I94" i="4"/>
  <c r="I92" i="4"/>
  <c r="I90" i="4"/>
  <c r="I88" i="4"/>
  <c r="I86" i="4"/>
  <c r="I84" i="4"/>
  <c r="I82" i="4"/>
  <c r="I80" i="4"/>
  <c r="I78" i="4"/>
  <c r="I76" i="4"/>
  <c r="I74" i="4"/>
  <c r="I72" i="4"/>
  <c r="I70" i="4"/>
  <c r="I63" i="4"/>
  <c r="I62" i="4"/>
  <c r="I57" i="4"/>
  <c r="I56" i="4"/>
  <c r="I55" i="4"/>
  <c r="I54" i="4"/>
  <c r="I53" i="4"/>
  <c r="I52" i="4"/>
  <c r="I49" i="4"/>
  <c r="I45" i="4"/>
  <c r="I41" i="4"/>
  <c r="I40" i="4"/>
  <c r="I39" i="4"/>
  <c r="I38" i="4"/>
  <c r="I36" i="4"/>
  <c r="I29" i="4"/>
  <c r="I23" i="4"/>
  <c r="I22" i="4"/>
  <c r="I21" i="4"/>
  <c r="I20" i="4"/>
  <c r="I19" i="4"/>
  <c r="I13" i="4"/>
  <c r="I12" i="4"/>
  <c r="I11" i="4"/>
  <c r="I10" i="4"/>
  <c r="I9" i="4"/>
  <c r="I8" i="4"/>
  <c r="I7" i="4"/>
  <c r="E17" i="34"/>
  <c r="D17" i="34"/>
  <c r="I249" i="4"/>
  <c r="I247" i="4"/>
  <c r="I245" i="4"/>
  <c r="I243" i="4"/>
  <c r="I241" i="4"/>
  <c r="I239" i="4"/>
  <c r="I237" i="4"/>
  <c r="I235" i="4"/>
  <c r="I233" i="4"/>
  <c r="I231" i="4"/>
  <c r="I229" i="4"/>
  <c r="I227" i="4"/>
  <c r="I225" i="4"/>
  <c r="I223" i="4"/>
  <c r="I221" i="4"/>
  <c r="I219" i="4"/>
  <c r="I217" i="4"/>
  <c r="I215" i="4"/>
  <c r="I213" i="4"/>
  <c r="I211" i="4"/>
  <c r="I209" i="4"/>
  <c r="I207" i="4"/>
  <c r="I205" i="4"/>
  <c r="I203" i="4"/>
  <c r="I201" i="4"/>
  <c r="I199" i="4"/>
  <c r="I197" i="4"/>
  <c r="I195" i="4"/>
  <c r="I193" i="4"/>
  <c r="I191" i="4"/>
  <c r="I189" i="4"/>
  <c r="I187" i="4"/>
  <c r="I185" i="4"/>
  <c r="I183" i="4"/>
  <c r="I181" i="4"/>
  <c r="I179" i="4"/>
  <c r="I177" i="4"/>
  <c r="I175" i="4"/>
  <c r="I173" i="4"/>
  <c r="I171" i="4"/>
  <c r="I169" i="4"/>
  <c r="I167" i="4"/>
  <c r="I165" i="4"/>
  <c r="I163" i="4"/>
  <c r="I161" i="4"/>
  <c r="I159" i="4"/>
  <c r="I157" i="4"/>
  <c r="I155" i="4"/>
  <c r="I153" i="4"/>
  <c r="I151" i="4"/>
  <c r="I149" i="4"/>
  <c r="I147" i="4"/>
  <c r="I145" i="4"/>
  <c r="I143" i="4"/>
  <c r="I141" i="4"/>
  <c r="I139" i="4"/>
  <c r="I137" i="4"/>
  <c r="I135" i="4"/>
  <c r="I133" i="4"/>
  <c r="I131" i="4"/>
  <c r="I129" i="4"/>
  <c r="I127" i="4"/>
  <c r="I125" i="4"/>
  <c r="I123" i="4"/>
  <c r="I121" i="4"/>
  <c r="I119" i="4"/>
  <c r="I117" i="4"/>
  <c r="I115" i="4"/>
  <c r="I113" i="4"/>
  <c r="I111" i="4"/>
  <c r="I109" i="4"/>
  <c r="I107" i="4"/>
  <c r="I105" i="4"/>
  <c r="I103" i="4"/>
  <c r="I101" i="4"/>
  <c r="I99" i="4"/>
  <c r="I97" i="4"/>
  <c r="I95" i="4"/>
  <c r="I93" i="4"/>
  <c r="I91" i="4"/>
  <c r="I89" i="4"/>
  <c r="I87" i="4"/>
  <c r="I85" i="4"/>
  <c r="I83" i="4"/>
  <c r="I81" i="4"/>
  <c r="I79" i="4"/>
  <c r="I77" i="4"/>
  <c r="I75" i="4"/>
  <c r="I73" i="4"/>
  <c r="I71" i="4"/>
  <c r="I64" i="4"/>
  <c r="I59" i="4"/>
  <c r="I51" i="4"/>
  <c r="I48" i="4"/>
  <c r="I37" i="4"/>
  <c r="I32" i="4"/>
  <c r="I30" i="4"/>
  <c r="I27" i="4"/>
  <c r="I18" i="4"/>
  <c r="I15" i="4"/>
  <c r="B17" i="34"/>
  <c r="C17" i="34"/>
  <c r="I67" i="4"/>
  <c r="I65" i="4"/>
  <c r="I61" i="4"/>
  <c r="I44" i="4"/>
  <c r="I42" i="4"/>
  <c r="I35" i="4"/>
  <c r="I33" i="4"/>
  <c r="I26" i="4"/>
  <c r="I24" i="4"/>
  <c r="F17" i="34"/>
  <c r="I250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<sst xmlns="http://schemas.openxmlformats.org/spreadsheetml/2006/main" count="385" uniqueCount="70">
  <si>
    <t>Firm</t>
  </si>
  <si>
    <t>PAN No.</t>
  </si>
  <si>
    <t>Fiscal Year</t>
  </si>
  <si>
    <t>Party Name</t>
  </si>
  <si>
    <t>Projects</t>
  </si>
  <si>
    <t>Bill No.</t>
  </si>
  <si>
    <t>Party</t>
  </si>
  <si>
    <t>Project</t>
  </si>
  <si>
    <t>Taxable</t>
  </si>
  <si>
    <t>Non Taxable</t>
  </si>
  <si>
    <t>VAT</t>
  </si>
  <si>
    <t>Total</t>
  </si>
  <si>
    <t>Entry Month</t>
  </si>
  <si>
    <t>खरिद खाता</t>
  </si>
  <si>
    <t xml:space="preserve">(नियम २३ को उपनियम (१) को खण्ड  (छ) संग सम्बन्धित ) </t>
  </si>
  <si>
    <t>बीजक / प्रज्ञापनपत्र नम्बर</t>
  </si>
  <si>
    <t>करयोग्य खरिद (पूंजीगत बाहेक)</t>
  </si>
  <si>
    <t>करयोग्य पैठारी (पूंजीगत बाहेक)</t>
  </si>
  <si>
    <t xml:space="preserve">पूंजीगत करयोग्य खरिद / पैठारी </t>
  </si>
  <si>
    <t>मिति</t>
  </si>
  <si>
    <t>बीजक नं.</t>
  </si>
  <si>
    <t>प्रज्ञापनपत्र नं.</t>
  </si>
  <si>
    <t>आपूर्तिकर्ताको नाम</t>
  </si>
  <si>
    <t>आपूर्तिकर्ताको स्थायी लेखा नम्बर</t>
  </si>
  <si>
    <t>खरिद/पैठारी गरिएका वस्तु वा सेवाको विवरण</t>
  </si>
  <si>
    <t>खरिद/पैठारी गरिएका वस्तु वा सेवाको परिमाण</t>
  </si>
  <si>
    <t>वस्तु वा सेवाको एकाई</t>
  </si>
  <si>
    <t>जम्मा खरिद मूल्य (रु)</t>
  </si>
  <si>
    <t>कर छुट हुने वस्तु वा सेवाको खरिद / पैठारी मूल्य (रु)</t>
  </si>
  <si>
    <t>मूल्य (रु)</t>
  </si>
  <si>
    <t>कर (रु)</t>
  </si>
  <si>
    <t xml:space="preserve">मूल्य (रु) </t>
  </si>
  <si>
    <t xml:space="preserve">कर (रु) </t>
  </si>
  <si>
    <t xml:space="preserve"> मूल्य (रु)  </t>
  </si>
  <si>
    <t xml:space="preserve">कर (रु)  </t>
  </si>
  <si>
    <t xml:space="preserve">करदाता दर्ता नं (PAN): </t>
  </si>
  <si>
    <t xml:space="preserve">करदाताको नाम: </t>
  </si>
  <si>
    <t>कर अवधि:</t>
  </si>
  <si>
    <t>साल:</t>
  </si>
  <si>
    <t>कुल जम्मा</t>
  </si>
  <si>
    <t>duplicate checker</t>
  </si>
  <si>
    <t>duplicate counter</t>
  </si>
  <si>
    <t>Month</t>
  </si>
  <si>
    <t>Non-Taxable</t>
  </si>
  <si>
    <t># of bills</t>
  </si>
  <si>
    <t>Sum of Taxable</t>
  </si>
  <si>
    <t>Sum of VAT</t>
  </si>
  <si>
    <t>Sum of Total</t>
  </si>
  <si>
    <t>Sum of Non Taxable</t>
  </si>
  <si>
    <t>Remarks</t>
  </si>
  <si>
    <t>Count of Bill No.</t>
  </si>
  <si>
    <t>Purchase Report</t>
  </si>
  <si>
    <t>Purchase</t>
  </si>
  <si>
    <t>Description</t>
  </si>
  <si>
    <t>Date</t>
  </si>
  <si>
    <t>2080.04 Shrawan</t>
  </si>
  <si>
    <t>2080.05 Bhadra</t>
  </si>
  <si>
    <t>2080.09 Poush</t>
  </si>
  <si>
    <t>2080.11 Falgun</t>
  </si>
  <si>
    <t>2081.02 Jesth</t>
  </si>
  <si>
    <t>2080.06 Ashwin</t>
  </si>
  <si>
    <t>2080.07 Kartik</t>
  </si>
  <si>
    <t>2080.08 Mangsir</t>
  </si>
  <si>
    <t>2080.10 Magh</t>
  </si>
  <si>
    <t>2080.12 Chaitra</t>
  </si>
  <si>
    <t>2081.01 Baisakh</t>
  </si>
  <si>
    <t>2081.03 Asadh</t>
  </si>
  <si>
    <t>Grand Total</t>
  </si>
  <si>
    <t>2080.11 Chaitra</t>
  </si>
  <si>
    <t>2081.03 Ashadh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</si>
</sst>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_(* #,##0_);_(* \(#,##0\);_(* &quot;-&quot;??_);_(@_)"/>
    <numFmt numFmtId="165" formatCode="0;0;&quot;&quot;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0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Continuous"/>
    </xf>
    <xf numFmtId="0" fontId="0" fillId="0" borderId="0" xfId="0" applyAlignment="1">
      <alignment horizontal="right"/>
    </xf>
    <xf numFmtId="0" fontId="0" fillId="0" borderId="0" xfId="0" applyAlignment="1"/>
    <xf numFmtId="164" fontId="0" fillId="0" borderId="0" xfId="1" applyNumberFormat="1" applyFont="1"/>
    <xf numFmtId="164" fontId="3" fillId="0" borderId="0" xfId="0" applyNumberFormat="1" applyFont="1"/>
    <xf numFmtId="0" fontId="0" fillId="0" borderId="0" xfId="0" applyFont="1" applyAlignment="1">
      <alignment horizontal="center" vertical="center" wrapText="1"/>
    </xf>
    <xf numFmtId="0" fontId="6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/>
    <xf numFmtId="0" fontId="3" fillId="0" borderId="0" xfId="0" applyNumberFormat="1" applyFont="1"/>
    <xf numFmtId="0" fontId="0" fillId="0" borderId="0" xfId="0" applyProtection="1">
      <protection locked="0"/>
    </xf>
    <xf numFmtId="43" fontId="0" fillId="0" borderId="0" xfId="1" applyFont="1" applyFill="1" applyProtection="1"/>
    <xf numFmtId="43" fontId="6" fillId="0" borderId="0" xfId="1" applyFont="1"/>
    <xf numFmtId="0" fontId="0" fillId="0" borderId="0" xfId="0" applyAlignment="1" applyProtection="1">
      <alignment vertical="top"/>
      <protection locked="0"/>
    </xf>
    <xf numFmtId="43" fontId="0" fillId="0" borderId="0" xfId="1" applyFont="1" applyFill="1" applyAlignment="1" applyProtection="1">
      <alignment vertical="top"/>
    </xf>
    <xf numFmtId="0" fontId="0" fillId="0" borderId="0" xfId="0" applyAlignment="1" applyProtection="1">
      <alignment vertical="top" wrapText="1"/>
      <protection locked="0"/>
    </xf>
    <xf numFmtId="0" fontId="0" fillId="0" borderId="0" xfId="0" applyFill="1" applyAlignment="1" applyProtection="1">
      <alignment vertical="top" wrapText="1"/>
      <protection locked="0"/>
    </xf>
    <xf numFmtId="0" fontId="0" fillId="0" borderId="0" xfId="0" applyFill="1" applyAlignment="1" applyProtection="1">
      <alignment vertical="top"/>
      <protection locked="0"/>
    </xf>
    <xf numFmtId="0" fontId="0" fillId="0" borderId="0" xfId="0" applyFill="1" applyAlignment="1" applyProtection="1">
      <alignment wrapText="1"/>
      <protection locked="0"/>
    </xf>
    <xf numFmtId="43" fontId="0" fillId="0" borderId="0" xfId="1" applyFont="1" applyFill="1" applyProtection="1">
      <protection locked="0"/>
    </xf>
    <xf numFmtId="164" fontId="0" fillId="0" borderId="0" xfId="1" applyNumberFormat="1" applyFont="1" applyFill="1" applyProtection="1">
      <protection locked="0"/>
    </xf>
    <xf numFmtId="43" fontId="0" fillId="0" borderId="0" xfId="0" applyNumberFormat="1"/>
    <xf numFmtId="165" fontId="0" fillId="0" borderId="0" xfId="0" applyNumberFormat="1"/>
    <xf numFmtId="0" fontId="0" fillId="0" borderId="0" xfId="0" applyFill="1" applyBorder="1" applyAlignment="1" applyProtection="1">
      <alignment vertical="top"/>
      <protection locked="0"/>
    </xf>
    <xf numFmtId="0" fontId="0" fillId="0" borderId="0" xfId="0" applyFill="1" applyProtection="1">
      <protection locked="0"/>
    </xf>
    <xf numFmtId="164" fontId="6" fillId="0" borderId="0" xfId="1" applyNumberFormat="1" applyFont="1"/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 applyProtection="1">
      <alignment horizontal="center" vertical="top"/>
      <protection locked="0"/>
    </xf>
    <xf numFmtId="43" fontId="0" fillId="0" borderId="0" xfId="1" applyFont="1" applyFill="1" applyAlignment="1" applyProtection="1">
      <alignment vertical="top"/>
      <protection locked="0"/>
    </xf>
    <xf numFmtId="43" fontId="0" fillId="0" borderId="0" xfId="1" applyNumberFormat="1" applyFont="1" applyFill="1" applyProtection="1">
      <protection locked="0"/>
    </xf>
    <xf numFmtId="0" fontId="0" fillId="0" borderId="0" xfId="0" applyNumberFormat="1" applyFill="1" applyAlignment="1" applyProtection="1">
      <alignment vertical="top"/>
      <protection locked="0"/>
    </xf>
    <xf numFmtId="0" fontId="0" fillId="0" borderId="0" xfId="0" applyFill="1" applyBorder="1" applyAlignment="1" applyProtection="1">
      <alignment horizontal="center" vertical="top"/>
      <protection locked="0"/>
    </xf>
    <xf numFmtId="43" fontId="0" fillId="0" borderId="0" xfId="1" applyFont="1" applyFill="1" applyBorder="1" applyAlignment="1" applyProtection="1">
      <alignment vertical="top"/>
      <protection locked="0"/>
    </xf>
    <xf numFmtId="43" fontId="0" fillId="0" borderId="0" xfId="1" applyFont="1" applyFill="1" applyBorder="1" applyAlignment="1" applyProtection="1">
      <alignment vertical="top"/>
    </xf>
    <xf numFmtId="0" fontId="0" fillId="0" borderId="0" xfId="0" applyFill="1" applyBorder="1" applyAlignment="1" applyProtection="1">
      <alignment vertical="top" wrapText="1"/>
      <protection locked="0"/>
    </xf>
    <xf numFmtId="0" fontId="0" fillId="0" borderId="0" xfId="0" applyFill="1" applyBorder="1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43" fontId="0" fillId="0" borderId="0" xfId="1" applyFont="1" applyFill="1" applyBorder="1" applyProtection="1">
      <protection locked="0"/>
    </xf>
    <xf numFmtId="43" fontId="0" fillId="0" borderId="0" xfId="1" applyFont="1" applyFill="1" applyBorder="1" applyProtection="1"/>
    <xf numFmtId="0" fontId="0" fillId="0" borderId="0" xfId="0" applyNumberFormat="1" applyFill="1" applyBorder="1" applyProtection="1">
      <protection locked="0"/>
    </xf>
    <xf numFmtId="0" fontId="0" fillId="0" borderId="0" xfId="0" applyFill="1" applyBorder="1" applyAlignment="1" applyProtection="1">
      <alignment wrapText="1"/>
      <protection locked="0"/>
    </xf>
    <xf numFmtId="0" fontId="0" fillId="0" borderId="0" xfId="0" applyNumberFormat="1" applyFill="1" applyProtection="1">
      <protection locked="0"/>
    </xf>
    <xf numFmtId="0" fontId="0" fillId="0" borderId="4" xfId="0" applyFill="1" applyBorder="1" applyProtection="1">
      <protection locked="0"/>
    </xf>
    <xf numFmtId="0" fontId="0" fillId="0" borderId="4" xfId="0" applyFill="1" applyBorder="1" applyAlignment="1" applyProtection="1">
      <alignment horizontal="center"/>
      <protection locked="0"/>
    </xf>
    <xf numFmtId="43" fontId="0" fillId="0" borderId="4" xfId="1" applyFont="1" applyFill="1" applyBorder="1" applyProtection="1">
      <protection locked="0"/>
    </xf>
    <xf numFmtId="43" fontId="0" fillId="0" borderId="4" xfId="1" applyFont="1" applyFill="1" applyBorder="1" applyProtection="1"/>
    <xf numFmtId="0" fontId="0" fillId="0" borderId="4" xfId="0" applyNumberFormat="1" applyFill="1" applyBorder="1" applyProtection="1">
      <protection locked="0"/>
    </xf>
    <xf numFmtId="0" fontId="0" fillId="0" borderId="4" xfId="0" applyFill="1" applyBorder="1" applyAlignment="1" applyProtection="1">
      <alignment wrapText="1"/>
      <protection locked="0"/>
    </xf>
    <xf numFmtId="0" fontId="0" fillId="0" borderId="0" xfId="0" pivotButton="1"/>
    <xf numFmtId="0" fontId="0" fillId="0" borderId="0" xfId="0" applyNumberFormat="1"/>
    <xf numFmtId="0" fontId="4" fillId="3" borderId="0" xfId="0" applyFont="1" applyFill="1" applyAlignment="1" applyProtection="1">
      <alignment vertical="top"/>
      <protection locked="0"/>
    </xf>
    <xf numFmtId="0" fontId="4" fillId="3" borderId="0" xfId="0" applyFont="1" applyFill="1" applyProtection="1">
      <protection locked="0"/>
    </xf>
    <xf numFmtId="0" fontId="4" fillId="3" borderId="0" xfId="0" applyFont="1" applyFill="1" applyAlignment="1" applyProtection="1">
      <alignment vertical="top" wrapText="1"/>
      <protection locked="0"/>
    </xf>
    <xf numFmtId="0" fontId="8" fillId="0" borderId="0" xfId="0" applyFont="1"/>
    <xf numFmtId="0" fontId="8" fillId="0" borderId="0" xfId="0" applyFont="1" applyAlignment="1">
      <alignment horizontal="right"/>
    </xf>
    <xf numFmtId="0" fontId="4" fillId="3" borderId="0" xfId="0" applyFont="1" applyFill="1" applyAlignment="1" applyProtection="1">
      <alignment vertical="top"/>
    </xf>
    <xf numFmtId="0" fontId="4" fillId="0" borderId="0" xfId="0" applyFont="1" applyAlignment="1" applyProtection="1">
      <alignment horizontal="center" vertical="top"/>
    </xf>
    <xf numFmtId="0" fontId="4" fillId="0" borderId="0" xfId="0" applyFont="1" applyAlignment="1" applyProtection="1">
      <alignment horizontal="center" vertical="top" wrapText="1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center" vertical="top"/>
      <protection locked="0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3" xfId="2" xr:uid="{00000000-0005-0000-0000-000002000000}"/>
  </cellStyles>
  <dxfs count="379">
    <dxf>
      <fill>
        <patternFill>
          <bgColor rgb="FFFFFF00"/>
        </patternFill>
      </fill>
    </dxf>
    <dxf>
      <fill>
        <patternFill>
          <bgColor theme="7" tint="0.79998168889431442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6" tint="0.59996337778862885"/>
        </patternFill>
      </fill>
    </dxf>
    <dxf>
      <fill>
        <patternFill>
          <bgColor rgb="FFFFB7B7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</dxf>
    <dxf>
      <border outline="0">
        <top style="thin">
          <color rgb="FF000000"/>
        </top>
      </border>
    </dxf>
    <dxf>
      <font>
        <b val="0"/>
        <color indexed="8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</dxf>
    <dxf>
      <border outline="0">
        <top style="thin">
          <color rgb="FF000000"/>
        </top>
      </border>
    </dxf>
    <dxf>
      <font>
        <b val="0"/>
        <color indexed="8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</dxf>
    <dxf>
      <border outline="0">
        <top style="thin">
          <color rgb="FF000000"/>
        </top>
      </border>
    </dxf>
    <dxf>
      <font>
        <b val="0"/>
        <color indexed="8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</dxf>
    <dxf>
      <border outline="0">
        <top style="thin">
          <color rgb="FF000000"/>
        </top>
      </border>
    </dxf>
    <dxf>
      <font>
        <b val="0"/>
        <color indexed="8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</dxf>
    <dxf>
      <border outline="0">
        <top style="thin">
          <color rgb="FF000000"/>
        </top>
      </border>
    </dxf>
    <dxf>
      <font>
        <b val="0"/>
        <color indexed="8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</dxf>
    <dxf>
      <border outline="0">
        <top style="thin">
          <color rgb="FF000000"/>
        </top>
      </border>
    </dxf>
    <dxf>
      <font>
        <b val="0"/>
        <color indexed="8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</dxf>
    <dxf>
      <border outline="0">
        <top style="thin">
          <color rgb="FF000000"/>
        </top>
      </border>
    </dxf>
    <dxf>
      <font>
        <b val="0"/>
        <color indexed="8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</dxf>
    <dxf>
      <border outline="0">
        <top style="thin">
          <color rgb="FF000000"/>
        </top>
      </border>
    </dxf>
    <dxf>
      <font>
        <b val="0"/>
        <color indexed="8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</dxf>
    <dxf>
      <border outline="0">
        <top style="thin">
          <color rgb="FF000000"/>
        </top>
      </border>
    </dxf>
    <dxf>
      <font>
        <b val="0"/>
        <color indexed="8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</dxf>
    <dxf>
      <border outline="0">
        <top style="thin">
          <color rgb="FF000000"/>
        </top>
      </border>
    </dxf>
    <dxf>
      <font>
        <b val="0"/>
        <color indexed="8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</dxf>
    <dxf>
      <border outline="0">
        <top style="thin">
          <color rgb="FF000000"/>
        </top>
      </border>
    </dxf>
    <dxf>
      <font>
        <b val="0"/>
        <color indexed="8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</dxf>
    <dxf>
      <numFmt numFmtId="0" formatCode="General"/>
    </dxf>
    <dxf>
      <font>
        <b/>
        <strike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border outline="0">
        <top style="thin">
          <color indexed="64"/>
        </top>
      </border>
    </dxf>
    <dxf>
      <font>
        <b val="0"/>
        <color indexed="8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_(* #,##0_);_(* \(#,##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5" formatCode="_(* #,##0.00_);_(* \(#,##0.0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5" formatCode="_(* #,##0.00_);_(* \(#,##0.0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5" formatCode="_(* #,##0.00_);_(* \(#,##0.00\);_(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numFmt numFmtId="164" formatCode="_(* #,##0_);_(* \(#,##0\);_(* &quot;-&quot;??_);_(@_)"/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numFmt numFmtId="35" formatCode="_(* #,##0.00_);_(* \(#,##0.00\);_(* &quot;-&quot;??_);_(@_)"/>
      <fill>
        <patternFill patternType="none">
          <fgColor indexed="64"/>
          <bgColor auto="1"/>
        </patternFill>
      </fill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  <alignment horizontal="general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  <alignment horizontal="general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  <protection locked="0" hidden="0"/>
    </dxf>
    <dxf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alignment horizontal="center" vertical="bottom" textRotation="0" wrapText="0" indent="0" justifyLastLine="0" shrinkToFit="0" readingOrder="0"/>
      <protection locked="1" hidden="0"/>
    </dxf>
    <dxf>
      <font>
        <b/>
      </font>
      <alignment horizontal="center" vertical="bottom" textRotation="0" wrapText="0" indent="0" justifyLastLine="0" shrinkToFit="0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2" defaultTableStyle="Table Style 1" defaultPivotStyle="PivotStyleLight16">
    <tableStyle name="PivotTable Style 1" table="0" count="1" xr9:uid="{FC29EB74-5F94-46D8-9DCA-66724EE20F7C}">
      <tableStyleElement type="wholeTable" dxfId="378"/>
    </tableStyle>
    <tableStyle name="Table Style 1" pivot="0" count="1" xr9:uid="{00000000-0011-0000-FFFF-FFFF00000000}">
      <tableStyleElement type="wholeTable" dxfId="377"/>
    </tableStyle>
  </tableStyles>
  <colors>
    <mruColors>
      <color rgb="FFFFCCFF"/>
      <color rgb="FFFFB7B7"/>
      <color rgb="FFFFD1D1"/>
      <color rgb="FFFFFF85"/>
      <color rgb="FFFF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19050</xdr:rowOff>
    </xdr:from>
    <xdr:to>
      <xdr:col>11</xdr:col>
      <xdr:colOff>314325</xdr:colOff>
      <xdr:row>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58A2D15-E34F-4FB1-B849-E69A6D44BD89}"/>
            </a:ext>
          </a:extLst>
        </xdr:cNvPr>
        <xdr:cNvSpPr/>
      </xdr:nvSpPr>
      <xdr:spPr>
        <a:xfrm>
          <a:off x="6905625" y="400050"/>
          <a:ext cx="214312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2000"/>
            <a:t>Go</a:t>
          </a:r>
          <a:r>
            <a:rPr lang="en-GB" sz="2000" baseline="0"/>
            <a:t> to</a:t>
          </a:r>
        </a:p>
        <a:p>
          <a:pPr algn="l"/>
          <a:r>
            <a:rPr lang="en-GB" sz="2000" baseline="0"/>
            <a:t>Data -&gt; Refresh All</a:t>
          </a:r>
          <a:endParaRPr lang="en-GB" sz="2000"/>
        </a:p>
      </xdr:txBody>
    </xdr:sp>
    <xdr:clientData fPrintsWithSheet="0"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agyan" refreshedDate="45120.648157754629" createdVersion="7" refreshedVersion="7" minRefreshableVersion="3" recordCount="1198" xr:uid="{F766BA2A-42DE-4CD5-8F75-1BF98DD5CC74}">
  <cacheSource type="worksheet">
    <worksheetSource name="BookTable"/>
  </cacheSource>
  <cacheFields count="13">
    <cacheField name="Date" numFmtId="0">
      <sharedItems containsNonDate="0" containsString="0" containsBlank="1"/>
    </cacheField>
    <cacheField name="Bill No." numFmtId="0">
      <sharedItems containsNonDate="0" containsString="0" containsBlank="1"/>
    </cacheField>
    <cacheField name="Party" numFmtId="0">
      <sharedItems containsNonDate="0" containsBlank="1" count="4">
        <m/>
        <s v="a" u="1"/>
        <s v="b" u="1"/>
        <s v="c" u="1"/>
      </sharedItems>
    </cacheField>
    <cacheField name="Description" numFmtId="0">
      <sharedItems containsNonDate="0" containsString="0" containsBlank="1"/>
    </cacheField>
    <cacheField name="Taxable" numFmtId="43">
      <sharedItems containsNonDate="0" containsString="0" containsBlank="1"/>
    </cacheField>
    <cacheField name="Non Taxable" numFmtId="43">
      <sharedItems containsNonDate="0" containsString="0" containsBlank="1"/>
    </cacheField>
    <cacheField name="VAT" numFmtId="43">
      <sharedItems containsSemiMixedTypes="0" containsString="0" containsNumber="1" containsInteger="1" minValue="0" maxValue="0"/>
    </cacheField>
    <cacheField name="Total" numFmtId="43">
      <sharedItems containsSemiMixedTypes="0" containsString="0" containsNumber="1" containsInteger="1" minValue="0" maxValue="0"/>
    </cacheField>
    <cacheField name="Project" numFmtId="0">
      <sharedItems containsNonDate="0" containsString="0" containsBlank="1"/>
    </cacheField>
    <cacheField name="Entry Month" numFmtId="0">
      <sharedItems containsBlank="1"/>
    </cacheField>
    <cacheField name="Remarks" numFmtId="0">
      <sharedItems containsNonDate="0" containsString="0" containsBlank="1"/>
    </cacheField>
    <cacheField name="duplicate checker" numFmtId="43">
      <sharedItems/>
    </cacheField>
    <cacheField name="duplicate counter" numFmtId="164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98">
  <r>
    <m/>
    <m/>
    <x v="0"/>
    <m/>
    <m/>
    <m/>
    <n v="0"/>
    <n v="0"/>
    <m/>
    <s v="2080.04 Shrawan"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  <r>
    <m/>
    <m/>
    <x v="0"/>
    <m/>
    <m/>
    <m/>
    <n v="0"/>
    <n v="0"/>
    <m/>
    <m/>
    <m/>
    <s v="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85BE7A-2450-4E0C-8426-74E7BAA8B117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Party">
  <location ref="A3:F4" firstHeaderRow="0" firstDataRow="1" firstDataCol="1"/>
  <pivotFields count="13">
    <pivotField showAll="0"/>
    <pivotField dataField="1" showAll="0"/>
    <pivotField axis="axisRow" showAll="0">
      <items count="5">
        <item m="1" x="1"/>
        <item m="1" x="2"/>
        <item m="1" x="3"/>
        <item x="0"/>
        <item t="default"/>
      </items>
    </pivotField>
    <pivotField showAll="0"/>
    <pivotField dataField="1" showAll="0"/>
    <pivotField dataField="1" showAll="0"/>
    <pivotField dataField="1" numFmtId="43" showAll="0"/>
    <pivotField dataField="1" numFmtId="43" showAll="0"/>
    <pivotField showAll="0"/>
    <pivotField showAll="0"/>
    <pivotField showAll="0"/>
    <pivotField showAll="0"/>
    <pivotField numFmtId="164" showAll="0"/>
  </pivotFields>
  <rowFields count="1">
    <field x="2"/>
  </rowFields>
  <rowItems count="1"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Count of Bill No." fld="1" subtotal="count" baseField="2" baseItem="0"/>
    <dataField name="Sum of Taxable" fld="4" baseField="0" baseItem="0"/>
    <dataField name="Sum of Non Taxable" fld="5" baseField="0" baseItem="0"/>
    <dataField name="Sum of VAT" fld="6" baseField="0" baseItem="0"/>
    <dataField name="Sum of Total" fld="7" baseField="0" baseItem="0"/>
  </dataFields>
  <formats count="1">
    <format dxfId="346">
      <pivotArea dataOnly="0" outline="0" fieldPosition="0">
        <references count="1">
          <reference field="4294967294" count="4">
            <x v="1"/>
            <x v="2"/>
            <x v="3"/>
            <x v="4"/>
          </reference>
        </references>
      </pivotArea>
    </format>
  </formats>
  <pivotTableStyleInfo name="PivotTable Style 1" showRowHeaders="1" showColHeaders="1" showRowStripes="1" showColStripes="0" showLastColumn="1"/>
  <filters count="1">
    <filter fld="2" type="captionNotEqual" evalOrder="-1" id="1" stringValue1="(blank)">
      <autoFilter ref="A1">
        <filterColumn colId="0">
          <customFilters>
            <customFilter operator="notEqual" val="(blank)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0000000}" name="PartyTable" displayName="PartyTable" ref="D3:E4" insertRow="1" totalsRowShown="0" headerRowDxfId="376">
  <autoFilter ref="D3:E4" xr:uid="{00000000-0009-0000-0100-00000E000000}"/>
  <sortState xmlns:xlrd2="http://schemas.microsoft.com/office/spreadsheetml/2017/richdata2" ref="D4:E4">
    <sortCondition ref="D3:D4"/>
  </sortState>
  <tableColumns count="2">
    <tableColumn id="1" xr3:uid="{00000000-0010-0000-0000-000001000000}" name="Party Name"/>
    <tableColumn id="2" xr3:uid="{00000000-0010-0000-0000-000002000000}" name="PAN No.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1000000}" name="ProjectTable" displayName="ProjectTable" ref="G3:G4" insertRow="1" totalsRowShown="0">
  <autoFilter ref="G3:G4" xr:uid="{00000000-0009-0000-0100-00000F000000}"/>
  <sortState xmlns:xlrd2="http://schemas.microsoft.com/office/spreadsheetml/2017/richdata2" ref="G4">
    <sortCondition ref="G3:G4"/>
  </sortState>
  <tableColumns count="1">
    <tableColumn id="1" xr3:uid="{00000000-0010-0000-0100-000001000000}" name="Projects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BookTable" displayName="BookTable" ref="A2:M1200" headerRowDxfId="375" dataDxfId="374" totalsRowDxfId="373">
  <autoFilter ref="A2:M1200" xr:uid="{00000000-0009-0000-0100-000001000000}"/>
  <sortState xmlns:xlrd2="http://schemas.microsoft.com/office/spreadsheetml/2017/richdata2" ref="A3:M1200">
    <sortCondition ref="J3:J1200"/>
    <sortCondition ref="A3:A1200"/>
    <sortCondition ref="C3:C1200"/>
    <sortCondition ref="B3:B1200"/>
  </sortState>
  <tableColumns count="13">
    <tableColumn id="1" xr3:uid="{00000000-0010-0000-0200-000001000000}" name="Date" totalsRowLabel="Total" dataDxfId="372" totalsRowDxfId="371"/>
    <tableColumn id="2" xr3:uid="{00000000-0010-0000-0200-000002000000}" name="Bill No." totalsRowFunction="count" dataDxfId="370" totalsRowDxfId="369"/>
    <tableColumn id="3" xr3:uid="{00000000-0010-0000-0200-000003000000}" name="Party" dataDxfId="368" totalsRowDxfId="367"/>
    <tableColumn id="13" xr3:uid="{3F0245D3-64E2-49A9-98D4-B197DDA54F50}" name="Description" dataDxfId="366" totalsRowDxfId="365"/>
    <tableColumn id="6" xr3:uid="{00000000-0010-0000-0200-000006000000}" name="Taxable" totalsRowFunction="sum" dataDxfId="364" totalsRowDxfId="363" dataCellStyle="Comma"/>
    <tableColumn id="7" xr3:uid="{00000000-0010-0000-0200-000007000000}" name="Non Taxable" totalsRowFunction="sum" dataDxfId="362" totalsRowDxfId="361" dataCellStyle="Comma"/>
    <tableColumn id="8" xr3:uid="{00000000-0010-0000-0200-000008000000}" name="VAT" totalsRowFunction="sum" dataDxfId="360" totalsRowDxfId="359" dataCellStyle="Comma">
      <calculatedColumnFormula>BookTable[[#This Row],[Taxable]]*13%</calculatedColumnFormula>
    </tableColumn>
    <tableColumn id="9" xr3:uid="{00000000-0010-0000-0200-000009000000}" name="Total" totalsRowFunction="sum" dataDxfId="358" totalsRowDxfId="357" dataCellStyle="Comma">
      <calculatedColumnFormula>BookTable[[#This Row],[Taxable]]+BookTable[[#This Row],[Non Taxable]]+BookTable[[#This Row],[VAT]]</calculatedColumnFormula>
    </tableColumn>
    <tableColumn id="5" xr3:uid="{00000000-0010-0000-0200-000005000000}" name="Project" dataDxfId="356" totalsRowDxfId="355" dataCellStyle="Comma"/>
    <tableColumn id="10" xr3:uid="{00000000-0010-0000-0200-00000A000000}" name="Entry Month" dataDxfId="354" totalsRowDxfId="353"/>
    <tableColumn id="4" xr3:uid="{00000000-0010-0000-0200-000004000000}" name="Remarks" dataDxfId="352" totalsRowDxfId="351"/>
    <tableColumn id="11" xr3:uid="{00000000-0010-0000-0200-00000B000000}" name="duplicate checker" dataDxfId="350" totalsRowDxfId="349" dataCellStyle="Comma">
      <calculatedColumnFormula>CONCATENATE(BookTable[[#This Row],[Bill No.]],BookTable[[#This Row],[Party]])</calculatedColumnFormula>
    </tableColumn>
    <tableColumn id="12" xr3:uid="{00000000-0010-0000-0200-00000C000000}" name="duplicate counter" totalsRowFunction="sum" dataDxfId="348" totalsRowDxfId="347" dataCellStyle="Comma">
      <calculatedColumnFormula>IF(OR(BookTable[[#This Row],[duplicate checker]]="",COUNTIF(DuplicateChecker,BookTable[[#This Row],[duplicate checker]])=1),0,1)</calculatedColumnFormula>
    </tableColumn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4:F17" totalsRowCount="1" headerRowDxfId="345" dataDxfId="344" totalsRowDxfId="343" dataCellStyle="Comma">
  <tableColumns count="6">
    <tableColumn id="1" xr3:uid="{00000000-0010-0000-0300-000001000000}" name="Month" totalsRowLabel="Total" dataDxfId="342" totalsRowDxfId="341"/>
    <tableColumn id="2" xr3:uid="{00000000-0010-0000-0300-000002000000}" name="Taxable" totalsRowFunction="sum" dataDxfId="340" totalsRowDxfId="339" dataCellStyle="Comma">
      <calculatedColumnFormula>SUMIF(BookTable[Entry Month],Table4[[#This Row],[Month]],BookTable[Taxable])</calculatedColumnFormula>
    </tableColumn>
    <tableColumn id="3" xr3:uid="{00000000-0010-0000-0300-000003000000}" name="VAT" totalsRowFunction="sum" dataDxfId="338" totalsRowDxfId="337" dataCellStyle="Comma">
      <calculatedColumnFormula>Table4[[#This Row],[Taxable]]*13%</calculatedColumnFormula>
    </tableColumn>
    <tableColumn id="4" xr3:uid="{00000000-0010-0000-0300-000004000000}" name="Non-Taxable" totalsRowFunction="sum" dataDxfId="336" totalsRowDxfId="335" dataCellStyle="Comma">
      <calculatedColumnFormula>SUMIF(BookTable[Entry Month],Table4[[#This Row],[Month]],BookTable[Non Taxable])</calculatedColumnFormula>
    </tableColumn>
    <tableColumn id="5" xr3:uid="{00000000-0010-0000-0300-000005000000}" name="Total" totalsRowFunction="sum" dataDxfId="334" totalsRowDxfId="333" dataCellStyle="Comma"/>
    <tableColumn id="6" xr3:uid="{00000000-0010-0000-0300-000006000000}" name="# of bills" totalsRowFunction="sum" dataDxfId="332" totalsRowDxfId="331" dataCellStyle="Comma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Shrawan" displayName="Shrawan" ref="A6:P250" totalsRowCount="1" headerRowDxfId="330" totalsRowDxfId="328" tableBorderDxfId="329">
  <autoFilter ref="A6:P249" xr:uid="{00000000-0009-0000-0100-000003000000}">
    <filterColumn colId="0">
      <customFilters>
        <customFilter operator="notEqual" val=" "/>
      </customFilters>
    </filterColumn>
  </autoFilter>
  <tableColumns count="16">
    <tableColumn id="1" xr3:uid="{00000000-0010-0000-0400-000001000000}" name="मिति" totalsRowLabel="कुल जम्मा" dataDxfId="327" totalsRowDxfId="326">
      <calculatedColumnFormula array="1">IF(ROWS(A$7:A7)&gt;COUNTIF(BookTable[Entry Month],$O$4),"",INDEX(Book!A$3:A$1200,SMALL(IF(BookTable[Entry Month]=$O$4,ROW(BookTable[Entry Month])-ROW(Book!$J$2)),ROWS(A$7:A7))))</calculatedColumnFormula>
    </tableColumn>
    <tableColumn id="2" xr3:uid="{00000000-0010-0000-0400-000002000000}" name="बीजक नं." totalsRowFunction="custom" totalsRowDxfId="325">
      <calculatedColumnFormula array="1">IF(ROWS(B$7:B7)&gt;COUNTIF(BookTable[Entry Month],$O$4),"",INDEX(Book!B$3:B$1200,SMALL(IF(BookTable[Entry Month]=$O$4,ROW(BookTable[Entry Month])-ROW(Book!$J$2)),ROWS(B$7:B7))))</calculatedColumnFormula>
      <totalsRowFormula>COUNTIF(BookTable[Entry Month],$O$4)</totalsRowFormula>
    </tableColumn>
    <tableColumn id="3" xr3:uid="{00000000-0010-0000-0400-000003000000}" name="प्रज्ञापनपत्र नं." totalsRowDxfId="324"/>
    <tableColumn id="4" xr3:uid="{00000000-0010-0000-0400-000004000000}" name="आपूर्तिकर्ताको नाम" totalsRowDxfId="323">
      <calculatedColumnFormula array="1">IF(ROWS(C$7:C7)&gt;COUNTIF(BookTable[Entry Month],$O$4),"",INDEX(Book!C$3:C$1200,SMALL(IF(BookTable[Entry Month]=$O$4,ROW(BookTable[Entry Month])-ROW(Book!$J$2)),ROWS(C$7:C7))))</calculatedColumnFormula>
    </tableColumn>
    <tableColumn id="5" xr3:uid="{00000000-0010-0000-0400-000005000000}" name="आपूर्तिकर्ताको स्थायी लेखा नम्बर" dataDxfId="322" totalsRowDxfId="321">
      <calculatedColumnFormula>VLOOKUP(Shrawan[[#This Row],[आपूर्तिकर्ताको नाम]],PartyTable[],2,FALSE)</calculatedColumnFormula>
    </tableColumn>
    <tableColumn id="6" xr3:uid="{00000000-0010-0000-0400-000006000000}" name="खरिद/पैठारी गरिएका वस्तु वा सेवाको विवरण" dataDxfId="320" totalsRowDxfId="319">
      <calculatedColumnFormula array="1">IF(ROWS(G$7:G7)&gt;COUNTIF(BookTable[Entry Month],$O$4),"",INDEX(Book!D$3:D$1200,SMALL(IF(BookTable[Entry Month]=$O$4,ROW(BookTable[Entry Month])-ROW(Book!$J$2)),ROWS(G$7:G7))))</calculatedColumnFormula>
    </tableColumn>
    <tableColumn id="7" xr3:uid="{00000000-0010-0000-0400-000007000000}" name="खरिद/पैठारी गरिएका वस्तु वा सेवाको परिमाण" dataDxfId="318" totalsRowDxfId="317"/>
    <tableColumn id="8" xr3:uid="{00000000-0010-0000-0400-000008000000}" name="वस्तु वा सेवाको एकाई" totalsRowDxfId="316"/>
    <tableColumn id="9" xr3:uid="{00000000-0010-0000-0400-000009000000}" name="जम्मा खरिद मूल्य (रु)" totalsRowFunction="custom" dataDxfId="315" totalsRowDxfId="314" dataCellStyle="Comma">
      <calculatedColumnFormula>Shrawan[[#This Row],[कर छुट हुने वस्तु वा सेवाको खरिद / पैठारी मूल्य (रु)]]+Shrawan[[#This Row],[मूल्य (रु)]]</calculatedColumnFormula>
      <totalsRowFormula>CEILING(SUBTOTAL(109,Shrawan[जम्मा खरिद मूल्य (रु)]),1)</totalsRowFormula>
    </tableColumn>
    <tableColumn id="10" xr3:uid="{00000000-0010-0000-0400-00000A000000}" name="कर छुट हुने वस्तु वा सेवाको खरिद / पैठारी मूल्य (रु)" totalsRowFunction="custom" dataDxfId="313" totalsRowDxfId="312" dataCellStyle="Comma">
      <calculatedColumnFormula array="1">IF(ROWS(G$7:G7)&gt;COUNTIF(BookTable[Entry Month],$O$4),"",INDEX(Book!F$3:F$1200,SMALL(IF(BookTable[Entry Month]=$O$4,ROW(BookTable[Entry Month])-ROW(Book!$J$2)),ROWS(G$7:G7))))</calculatedColumnFormula>
      <totalsRowFormula>CEILING(SUBTOTAL(109,Shrawan[कर छुट हुने वस्तु वा सेवाको खरिद / पैठारी मूल्य (रु)]),1)</totalsRowFormula>
    </tableColumn>
    <tableColumn id="11" xr3:uid="{00000000-0010-0000-0400-00000B000000}" name="मूल्य (रु)" totalsRowFunction="custom" dataDxfId="311" totalsRowDxfId="310" dataCellStyle="Comma">
      <calculatedColumnFormula array="1">IF(ROWS(G$7:G7)&gt;COUNTIF(BookTable[Entry Month],$O$4),"",INDEX(Book!E$3:E$1200,SMALL(IF(BookTable[Entry Month]=$O$4,ROW(BookTable[Entry Month])-ROW(Book!$J$2)),ROWS(G$7:G7))))</calculatedColumnFormula>
      <totalsRowFormula>CEILING(SUBTOTAL(109,Shrawan[मूल्य (रु)]),1)</totalsRowFormula>
    </tableColumn>
    <tableColumn id="12" xr3:uid="{00000000-0010-0000-0400-00000C000000}" name="कर (रु)" totalsRowFunction="custom" dataDxfId="309" totalsRowDxfId="308" dataCellStyle="Comma">
      <calculatedColumnFormula>Shrawan[[#This Row],[मूल्य (रु)]]*13%</calculatedColumnFormula>
      <totalsRowFormula>CEILING(SUBTOTAL(109,Shrawan[कर (रु)]),1)</totalsRowFormula>
    </tableColumn>
    <tableColumn id="13" xr3:uid="{00000000-0010-0000-0400-00000D000000}" name="मूल्य (रु) " totalsRowDxfId="307"/>
    <tableColumn id="14" xr3:uid="{00000000-0010-0000-0400-00000E000000}" name="कर (रु) " totalsRowDxfId="306"/>
    <tableColumn id="15" xr3:uid="{00000000-0010-0000-0400-00000F000000}" name=" मूल्य (रु)  " totalsRowDxfId="305"/>
    <tableColumn id="16" xr3:uid="{00000000-0010-0000-0400-000010000000}" name="कर (रु)  " totalsRowDxfId="304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73D2379-E314-4868-8BCA-6D8D8A3CA2C2}" name="Shrawan17" displayName="Shrawan17" ref="A6:P250" totalsRowCount="1" headerRowDxfId="303" totalsRowDxfId="301" tableBorderDxfId="302">
  <autoFilter ref="A6:P249" xr:uid="{00000000-0009-0000-0100-000003000000}">
    <filterColumn colId="0">
      <customFilters>
        <customFilter operator="notEqual" val=" "/>
      </customFilters>
    </filterColumn>
  </autoFilter>
  <tableColumns count="16">
    <tableColumn id="1" xr3:uid="{F78B48AE-C00E-4E34-A761-D99D5544CE7F}" name="मिति" totalsRowLabel="कुल जम्मा" dataDxfId="300" totalsRowDxfId="299">
      <calculatedColumnFormula array="1">IF(ROWS(A$7:A7)&gt;COUNTIF(BookTable[Entry Month],$O$4),"",INDEX(Book!A$3:A$1200,SMALL(IF(BookTable[Entry Month]=$O$4,ROW(BookTable[Entry Month])-ROW(Book!$J$2)),ROWS(A$7:A7))))</calculatedColumnFormula>
    </tableColumn>
    <tableColumn id="2" xr3:uid="{8698FC1C-6322-42BF-A3D0-2DCDAA12A92A}" name="बीजक नं." totalsRowFunction="custom" totalsRowDxfId="298">
      <calculatedColumnFormula array="1">IF(ROWS(B$7:B7)&gt;COUNTIF(BookTable[Entry Month],$O$4),"",INDEX(Book!B$3:B$1200,SMALL(IF(BookTable[Entry Month]=$O$4,ROW(BookTable[Entry Month])-ROW(Book!$J$2)),ROWS(B$7:B7))))</calculatedColumnFormula>
      <totalsRowFormula>COUNTIF(BookTable[Entry Month],$O$4)</totalsRowFormula>
    </tableColumn>
    <tableColumn id="3" xr3:uid="{DED27D9B-F1E4-41C6-85B1-43F0E5F49669}" name="प्रज्ञापनपत्र नं." totalsRowDxfId="297"/>
    <tableColumn id="4" xr3:uid="{A3D5F11F-CF3E-4114-8730-2917716D5A72}" name="आपूर्तिकर्ताको नाम" totalsRowDxfId="296">
      <calculatedColumnFormula array="1">IF(ROWS(C$7:C7)&gt;COUNTIF(BookTable[Entry Month],$O$4),"",INDEX(Book!C$3:C$1200,SMALL(IF(BookTable[Entry Month]=$O$4,ROW(BookTable[Entry Month])-ROW(Book!$J$2)),ROWS(C$7:C7))))</calculatedColumnFormula>
    </tableColumn>
    <tableColumn id="5" xr3:uid="{7A6B4DA7-0E03-45A3-8269-BE1CA71A2FF8}" name="आपूर्तिकर्ताको स्थायी लेखा नम्बर" dataDxfId="295" totalsRowDxfId="294">
      <calculatedColumnFormula>VLOOKUP(Shrawan17[[#This Row],[आपूर्तिकर्ताको नाम]],PartyTable[],2,FALSE)</calculatedColumnFormula>
    </tableColumn>
    <tableColumn id="6" xr3:uid="{D8BE2677-867A-480D-9D25-D34A2F674EE1}" name="खरिद/पैठारी गरिएका वस्तु वा सेवाको विवरण" dataDxfId="293" totalsRowDxfId="292">
      <calculatedColumnFormula array="1">IF(ROWS(G$7:G7)&gt;COUNTIF(BookTable[Entry Month],$O$4),"",INDEX(Book!D$3:D$1200,SMALL(IF(BookTable[Entry Month]=$O$4,ROW(BookTable[Entry Month])-ROW(Book!$J$2)),ROWS(G$7:G7))))</calculatedColumnFormula>
    </tableColumn>
    <tableColumn id="7" xr3:uid="{4CAB4290-DDAD-4FA5-99FD-690421BDCEFD}" name="खरिद/पैठारी गरिएका वस्तु वा सेवाको परिमाण" dataDxfId="291" totalsRowDxfId="290"/>
    <tableColumn id="8" xr3:uid="{17058BC3-8DA2-43CA-AA19-98716F576205}" name="वस्तु वा सेवाको एकाई" totalsRowDxfId="289"/>
    <tableColumn id="9" xr3:uid="{76FA8C20-7CBC-41DC-BD52-6BE8D577BB95}" name="जम्मा खरिद मूल्य (रु)" totalsRowFunction="custom" dataDxfId="288" totalsRowDxfId="287" dataCellStyle="Comma">
      <calculatedColumnFormula>Shrawan17[[#This Row],[कर छुट हुने वस्तु वा सेवाको खरिद / पैठारी मूल्य (रु)]]+Shrawan17[[#This Row],[मूल्य (रु)]]</calculatedColumnFormula>
      <totalsRowFormula>CEILING(SUBTOTAL(109,Shrawan17[जम्मा खरिद मूल्य (रु)]),1)</totalsRowFormula>
    </tableColumn>
    <tableColumn id="10" xr3:uid="{FCFA9C1B-E8F2-403C-BD54-87DC77F847E5}" name="कर छुट हुने वस्तु वा सेवाको खरिद / पैठारी मूल्य (रु)" totalsRowFunction="custom" dataDxfId="286" totalsRowDxfId="285" dataCellStyle="Comma">
      <calculatedColumnFormula array="1">IF(ROWS(G$7:G7)&gt;COUNTIF(BookTable[Entry Month],$O$4),"",INDEX(Book!F$3:F$1200,SMALL(IF(BookTable[Entry Month]=$O$4,ROW(BookTable[Entry Month])-ROW(Book!$J$2)),ROWS(G$7:G7))))</calculatedColumnFormula>
      <totalsRowFormula>CEILING(SUBTOTAL(109,Shrawan17[कर छुट हुने वस्तु वा सेवाको खरिद / पैठारी मूल्य (रु)]),1)</totalsRowFormula>
    </tableColumn>
    <tableColumn id="11" xr3:uid="{8E854AD0-F0B9-4553-8D8F-2D71A4C3E188}" name="मूल्य (रु)" totalsRowFunction="custom" dataDxfId="284" totalsRowDxfId="283" dataCellStyle="Comma">
      <calculatedColumnFormula array="1">IF(ROWS(G$7:G7)&gt;COUNTIF(BookTable[Entry Month],$O$4),"",INDEX(Book!E$3:E$1200,SMALL(IF(BookTable[Entry Month]=$O$4,ROW(BookTable[Entry Month])-ROW(Book!$J$2)),ROWS(G$7:G7))))</calculatedColumnFormula>
      <totalsRowFormula>CEILING(SUBTOTAL(109,Shrawan17[मूल्य (रु)]),1)</totalsRowFormula>
    </tableColumn>
    <tableColumn id="12" xr3:uid="{69BC9D61-90F8-4D0A-B3FD-DB71ABA28082}" name="कर (रु)" totalsRowFunction="custom" dataDxfId="282" totalsRowDxfId="281" dataCellStyle="Comma">
      <calculatedColumnFormula>Shrawan17[[#This Row],[मूल्य (रु)]]*13%</calculatedColumnFormula>
      <totalsRowFormula>CEILING(SUBTOTAL(109,Shrawan17[कर (रु)]),1)</totalsRowFormula>
    </tableColumn>
    <tableColumn id="13" xr3:uid="{37D36A14-B41C-49E9-A8BE-2F89289FC8D7}" name="मूल्य (रु) " totalsRowDxfId="280"/>
    <tableColumn id="14" xr3:uid="{8B63DC55-A689-4888-A6AB-0B77DACF6207}" name="कर (रु) " totalsRowDxfId="279"/>
    <tableColumn id="15" xr3:uid="{D1376B80-AB2B-4EA9-8D30-9BC36F098139}" name=" मूल्य (रु)  " totalsRowDxfId="278"/>
    <tableColumn id="16" xr3:uid="{0DDD1284-A54F-4E6B-A1B9-BE85D43DF308}" name="कर (रु)  " totalsRowDxfId="277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812C609-8935-4BA2-8D0A-AA8DEA076910}" name="Shrawan14" displayName="Shrawan14" ref="A6:P250" totalsRowCount="1" headerRowDxfId="276" totalsRowDxfId="274" tableBorderDxfId="275">
  <autoFilter ref="A6:P249" xr:uid="{00000000-0009-0000-0100-000003000000}">
    <filterColumn colId="0">
      <customFilters>
        <customFilter operator="notEqual" val=" "/>
      </customFilters>
    </filterColumn>
  </autoFilter>
  <tableColumns count="16">
    <tableColumn id="1" xr3:uid="{79399AEA-545D-44AF-BFDA-D832F6FEFFA7}" name="मिति" totalsRowLabel="कुल जम्मा" dataDxfId="273" totalsRowDxfId="272">
      <calculatedColumnFormula array="1">IF(ROWS(A$7:A7)&gt;COUNTIF(BookTable[Entry Month],$O$4),"",INDEX(Book!A$3:A$1200,SMALL(IF(BookTable[Entry Month]=$O$4,ROW(BookTable[Entry Month])-ROW(Book!$J$2)),ROWS(A$7:A7))))</calculatedColumnFormula>
    </tableColumn>
    <tableColumn id="2" xr3:uid="{A511F68E-3C03-400E-B099-F63DCBFA8D0B}" name="बीजक नं." totalsRowFunction="custom" totalsRowDxfId="271">
      <calculatedColumnFormula array="1">IF(ROWS(B$7:B7)&gt;COUNTIF(BookTable[Entry Month],$O$4),"",INDEX(Book!B$3:B$1200,SMALL(IF(BookTable[Entry Month]=$O$4,ROW(BookTable[Entry Month])-ROW(Book!$J$2)),ROWS(B$7:B7))))</calculatedColumnFormula>
      <totalsRowFormula>COUNTIF(BookTable[Entry Month],$O$4)</totalsRowFormula>
    </tableColumn>
    <tableColumn id="3" xr3:uid="{ABD30671-D304-456A-8F01-B64171B0D734}" name="प्रज्ञापनपत्र नं." totalsRowDxfId="270"/>
    <tableColumn id="4" xr3:uid="{6731BF5B-92BA-4156-8237-9D23D80E8CB4}" name="आपूर्तिकर्ताको नाम" totalsRowDxfId="269">
      <calculatedColumnFormula array="1">IF(ROWS(C$7:C7)&gt;COUNTIF(BookTable[Entry Month],$O$4),"",INDEX(Book!C$3:C$1200,SMALL(IF(BookTable[Entry Month]=$O$4,ROW(BookTable[Entry Month])-ROW(Book!$J$2)),ROWS(C$7:C7))))</calculatedColumnFormula>
    </tableColumn>
    <tableColumn id="5" xr3:uid="{0287D960-6399-4B31-85A5-AC863B9E23AB}" name="आपूर्तिकर्ताको स्थायी लेखा नम्बर" dataDxfId="268" totalsRowDxfId="267">
      <calculatedColumnFormula>VLOOKUP(Shrawan14[[#This Row],[आपूर्तिकर्ताको नाम]],PartyTable[],2,FALSE)</calculatedColumnFormula>
    </tableColumn>
    <tableColumn id="6" xr3:uid="{8497AA1E-F9CB-4108-9BEC-B05ED2ADDF2F}" name="खरिद/पैठारी गरिएका वस्तु वा सेवाको विवरण" dataDxfId="266" totalsRowDxfId="265">
      <calculatedColumnFormula array="1">IF(ROWS(G$7:G7)&gt;COUNTIF(BookTable[Entry Month],$O$4),"",INDEX(Book!D$3:D$1200,SMALL(IF(BookTable[Entry Month]=$O$4,ROW(BookTable[Entry Month])-ROW(Book!$J$2)),ROWS(G$7:G7))))</calculatedColumnFormula>
    </tableColumn>
    <tableColumn id="7" xr3:uid="{E4868164-8E27-4AF3-8FBA-009AE702ABC2}" name="खरिद/पैठारी गरिएका वस्तु वा सेवाको परिमाण" dataDxfId="264" totalsRowDxfId="263"/>
    <tableColumn id="8" xr3:uid="{B9456980-BC86-418E-B6C9-988769AAE48F}" name="वस्तु वा सेवाको एकाई" totalsRowDxfId="262"/>
    <tableColumn id="9" xr3:uid="{DB8CC81D-7A88-4B54-A0FF-2F4AA444544F}" name="जम्मा खरिद मूल्य (रु)" totalsRowFunction="custom" dataDxfId="261" totalsRowDxfId="260" dataCellStyle="Comma">
      <calculatedColumnFormula>Shrawan14[[#This Row],[कर छुट हुने वस्तु वा सेवाको खरिद / पैठारी मूल्य (रु)]]+Shrawan14[[#This Row],[मूल्य (रु)]]</calculatedColumnFormula>
      <totalsRowFormula>CEILING(SUBTOTAL(109,Shrawan14[जम्मा खरिद मूल्य (रु)]),1)</totalsRowFormula>
    </tableColumn>
    <tableColumn id="10" xr3:uid="{77193292-ED0D-480E-8FF5-8C43DD346561}" name="कर छुट हुने वस्तु वा सेवाको खरिद / पैठारी मूल्य (रु)" totalsRowFunction="custom" dataDxfId="259" totalsRowDxfId="258" dataCellStyle="Comma">
      <calculatedColumnFormula array="1">IF(ROWS(G$7:G7)&gt;COUNTIF(BookTable[Entry Month],$O$4),"",INDEX(Book!F$3:F$1200,SMALL(IF(BookTable[Entry Month]=$O$4,ROW(BookTable[Entry Month])-ROW(Book!$J$2)),ROWS(G$7:G7))))</calculatedColumnFormula>
      <totalsRowFormula>CEILING(SUBTOTAL(109,Shrawan14[कर छुट हुने वस्तु वा सेवाको खरिद / पैठारी मूल्य (रु)]),1)</totalsRowFormula>
    </tableColumn>
    <tableColumn id="11" xr3:uid="{F245302E-C897-4E62-86D7-E340868BFC4A}" name="मूल्य (रु)" totalsRowFunction="custom" dataDxfId="257" totalsRowDxfId="256" dataCellStyle="Comma">
      <calculatedColumnFormula array="1">IF(ROWS(G$7:G7)&gt;COUNTIF(BookTable[Entry Month],$O$4),"",INDEX(Book!E$3:E$1200,SMALL(IF(BookTable[Entry Month]=$O$4,ROW(BookTable[Entry Month])-ROW(Book!$J$2)),ROWS(G$7:G7))))</calculatedColumnFormula>
      <totalsRowFormula>CEILING(SUBTOTAL(109,Shrawan14[मूल्य (रु)]),1)</totalsRowFormula>
    </tableColumn>
    <tableColumn id="12" xr3:uid="{9A005F26-9451-4DD8-89E2-0BC707CB28C6}" name="कर (रु)" totalsRowFunction="custom" dataDxfId="255" totalsRowDxfId="254" dataCellStyle="Comma">
      <calculatedColumnFormula>Shrawan14[[#This Row],[मूल्य (रु)]]*13%</calculatedColumnFormula>
      <totalsRowFormula>CEILING(SUBTOTAL(109,Shrawan14[कर (रु)]),1)</totalsRowFormula>
    </tableColumn>
    <tableColumn id="13" xr3:uid="{9C31A804-1A86-4515-8374-539E570AE086}" name="मूल्य (रु) " totalsRowDxfId="253"/>
    <tableColumn id="14" xr3:uid="{6D7D28C8-58BD-4241-83E5-D212F329DCDE}" name="कर (रु) " totalsRowDxfId="252"/>
    <tableColumn id="15" xr3:uid="{11201AB6-2B71-4E0E-8E20-AC38D5759C1D}" name=" मूल्य (रु)  " totalsRowDxfId="251"/>
    <tableColumn id="16" xr3:uid="{78951416-8E5D-43D9-BED3-B4CEF38BFA41}" name="कर (रु)  " totalsRowDxfId="250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45A8D04-D262-4EDC-BD05-067FB64A7CA5}" name="Shrawan13" displayName="Shrawan13" ref="A6:P250" totalsRowCount="1" headerRowDxfId="249" totalsRowDxfId="247" tableBorderDxfId="248">
  <autoFilter ref="A6:P249" xr:uid="{00000000-0009-0000-0100-000003000000}">
    <filterColumn colId="0">
      <customFilters>
        <customFilter operator="notEqual" val=" "/>
      </customFilters>
    </filterColumn>
  </autoFilter>
  <tableColumns count="16">
    <tableColumn id="1" xr3:uid="{863A97C7-C35E-4CC6-8AA8-7568F2C702B3}" name="मिति" totalsRowLabel="कुल जम्मा" dataDxfId="246" totalsRowDxfId="245">
      <calculatedColumnFormula array="1">IF(ROWS(A$7:A7)&gt;COUNTIF(BookTable[Entry Month],$O$4),"",INDEX(Book!A$3:A$1200,SMALL(IF(BookTable[Entry Month]=$O$4,ROW(BookTable[Entry Month])-ROW(Book!$J$2)),ROWS(A$7:A7))))</calculatedColumnFormula>
    </tableColumn>
    <tableColumn id="2" xr3:uid="{8341509D-95E0-44A0-8B5B-66045131980B}" name="बीजक नं." totalsRowFunction="custom" totalsRowDxfId="244">
      <calculatedColumnFormula array="1">IF(ROWS(B$7:B7)&gt;COUNTIF(BookTable[Entry Month],$O$4),"",INDEX(Book!B$3:B$1200,SMALL(IF(BookTable[Entry Month]=$O$4,ROW(BookTable[Entry Month])-ROW(Book!$J$2)),ROWS(B$7:B7))))</calculatedColumnFormula>
      <totalsRowFormula>COUNTIF(BookTable[Entry Month],$O$4)</totalsRowFormula>
    </tableColumn>
    <tableColumn id="3" xr3:uid="{8474918A-32B5-4900-B129-F41D1779799C}" name="प्रज्ञापनपत्र नं." totalsRowDxfId="243"/>
    <tableColumn id="4" xr3:uid="{6143DC98-6D20-4F10-9FA0-9AE94689F4B4}" name="आपूर्तिकर्ताको नाम" totalsRowDxfId="242">
      <calculatedColumnFormula array="1">IF(ROWS(C$7:C7)&gt;COUNTIF(BookTable[Entry Month],$O$4),"",INDEX(Book!C$3:C$1200,SMALL(IF(BookTable[Entry Month]=$O$4,ROW(BookTable[Entry Month])-ROW(Book!$J$2)),ROWS(C$7:C7))))</calculatedColumnFormula>
    </tableColumn>
    <tableColumn id="5" xr3:uid="{8C759BEB-F8AB-4294-8971-ADD6495C38DF}" name="आपूर्तिकर्ताको स्थायी लेखा नम्बर" dataDxfId="241" totalsRowDxfId="240">
      <calculatedColumnFormula>VLOOKUP(Shrawan13[[#This Row],[आपूर्तिकर्ताको नाम]],PartyTable[],2,FALSE)</calculatedColumnFormula>
    </tableColumn>
    <tableColumn id="6" xr3:uid="{47D6EC87-E3C4-4D3E-AB36-22A6EF40A70D}" name="खरिद/पैठारी गरिएका वस्तु वा सेवाको विवरण" dataDxfId="239" totalsRowDxfId="238">
      <calculatedColumnFormula array="1">IF(ROWS(G$7:G7)&gt;COUNTIF(BookTable[Entry Month],$O$4),"",INDEX(Book!D$3:D$1200,SMALL(IF(BookTable[Entry Month]=$O$4,ROW(BookTable[Entry Month])-ROW(Book!$J$2)),ROWS(G$7:G7))))</calculatedColumnFormula>
    </tableColumn>
    <tableColumn id="7" xr3:uid="{2E65FA70-4335-4D77-8EAB-B5755E79CD9B}" name="खरिद/पैठारी गरिएका वस्तु वा सेवाको परिमाण" dataDxfId="237" totalsRowDxfId="236"/>
    <tableColumn id="8" xr3:uid="{A7EA1485-F9CD-4BAD-A997-B0C79FE582F1}" name="वस्तु वा सेवाको एकाई" totalsRowDxfId="235"/>
    <tableColumn id="9" xr3:uid="{2C9C24D1-9DE1-4722-94CF-1F58F29CF504}" name="जम्मा खरिद मूल्य (रु)" totalsRowFunction="custom" dataDxfId="234" totalsRowDxfId="233" dataCellStyle="Comma">
      <calculatedColumnFormula>Shrawan13[[#This Row],[कर छुट हुने वस्तु वा सेवाको खरिद / पैठारी मूल्य (रु)]]+Shrawan13[[#This Row],[मूल्य (रु)]]</calculatedColumnFormula>
      <totalsRowFormula>CEILING(SUBTOTAL(109,Shrawan13[जम्मा खरिद मूल्य (रु)]),1)</totalsRowFormula>
    </tableColumn>
    <tableColumn id="10" xr3:uid="{A699FE67-A54D-4173-9DE1-75363191B988}" name="कर छुट हुने वस्तु वा सेवाको खरिद / पैठारी मूल्य (रु)" totalsRowFunction="custom" dataDxfId="232" totalsRowDxfId="231" dataCellStyle="Comma">
      <calculatedColumnFormula array="1">IF(ROWS(G$7:G7)&gt;COUNTIF(BookTable[Entry Month],$O$4),"",INDEX(Book!F$3:F$1200,SMALL(IF(BookTable[Entry Month]=$O$4,ROW(BookTable[Entry Month])-ROW(Book!$J$2)),ROWS(G$7:G7))))</calculatedColumnFormula>
      <totalsRowFormula>CEILING(SUBTOTAL(109,Shrawan13[कर छुट हुने वस्तु वा सेवाको खरिद / पैठारी मूल्य (रु)]),1)</totalsRowFormula>
    </tableColumn>
    <tableColumn id="11" xr3:uid="{44AB6AE2-312B-4F7A-A129-53E03C455440}" name="मूल्य (रु)" totalsRowFunction="custom" dataDxfId="230" totalsRowDxfId="229" dataCellStyle="Comma">
      <calculatedColumnFormula array="1">IF(ROWS(G$7:G7)&gt;COUNTIF(BookTable[Entry Month],$O$4),"",INDEX(Book!E$3:E$1200,SMALL(IF(BookTable[Entry Month]=$O$4,ROW(BookTable[Entry Month])-ROW(Book!$J$2)),ROWS(G$7:G7))))</calculatedColumnFormula>
      <totalsRowFormula>CEILING(SUBTOTAL(109,Shrawan13[मूल्य (रु)]),1)</totalsRowFormula>
    </tableColumn>
    <tableColumn id="12" xr3:uid="{4FF7F348-D957-44B0-8E0E-13024100687B}" name="कर (रु)" totalsRowFunction="custom" dataDxfId="228" totalsRowDxfId="227" dataCellStyle="Comma">
      <calculatedColumnFormula>Shrawan13[[#This Row],[मूल्य (रु)]]*13%</calculatedColumnFormula>
      <totalsRowFormula>CEILING(SUBTOTAL(109,Shrawan13[कर (रु)]),1)</totalsRowFormula>
    </tableColumn>
    <tableColumn id="13" xr3:uid="{4B0CB785-8B94-4158-B35E-711BD786FE5A}" name="मूल्य (रु) " totalsRowDxfId="226"/>
    <tableColumn id="14" xr3:uid="{F27ADDF7-CED2-431C-B620-5D9322775B3B}" name="कर (रु) " totalsRowDxfId="225"/>
    <tableColumn id="15" xr3:uid="{D2292E97-D1C1-499D-9520-23E1744B5EA4}" name=" मूल्य (रु)  " totalsRowDxfId="224"/>
    <tableColumn id="16" xr3:uid="{182A7FF5-AD5B-49A0-B047-967ACECF08C0}" name="कर (रु)  " totalsRowDxfId="223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6CBD634-A6AA-449A-B42C-144BAC304BCD}" name="Shrawan12" displayName="Shrawan12" ref="A6:P250" totalsRowCount="1" headerRowDxfId="222" totalsRowDxfId="220" tableBorderDxfId="221">
  <autoFilter ref="A6:P249" xr:uid="{00000000-0009-0000-0100-000003000000}">
    <filterColumn colId="0">
      <customFilters>
        <customFilter operator="notEqual" val=" "/>
      </customFilters>
    </filterColumn>
  </autoFilter>
  <tableColumns count="16">
    <tableColumn id="1" xr3:uid="{8087ECAB-0B38-4770-9150-4509F32481E5}" name="मिति" totalsRowLabel="कुल जम्मा" dataDxfId="219" totalsRowDxfId="218">
      <calculatedColumnFormula array="1">IF(ROWS(A$7:A7)&gt;COUNTIF(BookTable[Entry Month],$O$4),"",INDEX(Book!A$3:A$1200,SMALL(IF(BookTable[Entry Month]=$O$4,ROW(BookTable[Entry Month])-ROW(Book!$J$2)),ROWS(A$7:A7))))</calculatedColumnFormula>
    </tableColumn>
    <tableColumn id="2" xr3:uid="{5DF7296F-5F2C-4FB7-9CF6-2C5419792E2A}" name="बीजक नं." totalsRowFunction="custom" totalsRowDxfId="217">
      <calculatedColumnFormula array="1">IF(ROWS(B$7:B7)&gt;COUNTIF(BookTable[Entry Month],$O$4),"",INDEX(Book!B$3:B$1200,SMALL(IF(BookTable[Entry Month]=$O$4,ROW(BookTable[Entry Month])-ROW(Book!$J$2)),ROWS(B$7:B7))))</calculatedColumnFormula>
      <totalsRowFormula>COUNTIF(BookTable[Entry Month],$O$4)</totalsRowFormula>
    </tableColumn>
    <tableColumn id="3" xr3:uid="{245F5E8C-378A-4109-B255-BFEB02533F68}" name="प्रज्ञापनपत्र नं." totalsRowDxfId="216"/>
    <tableColumn id="4" xr3:uid="{3AA2FE12-EA00-4C13-922C-228DED23504C}" name="आपूर्तिकर्ताको नाम" totalsRowDxfId="215">
      <calculatedColumnFormula array="1">IF(ROWS(C$7:C7)&gt;COUNTIF(BookTable[Entry Month],$O$4),"",INDEX(Book!C$3:C$1200,SMALL(IF(BookTable[Entry Month]=$O$4,ROW(BookTable[Entry Month])-ROW(Book!$J$2)),ROWS(C$7:C7))))</calculatedColumnFormula>
    </tableColumn>
    <tableColumn id="5" xr3:uid="{09DCE219-E1EB-4BF1-A340-6E8545C4385E}" name="आपूर्तिकर्ताको स्थायी लेखा नम्बर" dataDxfId="214" totalsRowDxfId="213">
      <calculatedColumnFormula>VLOOKUP(Shrawan12[[#This Row],[आपूर्तिकर्ताको नाम]],PartyTable[],2,FALSE)</calculatedColumnFormula>
    </tableColumn>
    <tableColumn id="6" xr3:uid="{27A543A3-C35E-467D-B18C-A330E2A8C1AD}" name="खरिद/पैठारी गरिएका वस्तु वा सेवाको विवरण" dataDxfId="212" totalsRowDxfId="211">
      <calculatedColumnFormula array="1">IF(ROWS(G$7:G7)&gt;COUNTIF(BookTable[Entry Month],$O$4),"",INDEX(Book!D$3:D$1200,SMALL(IF(BookTable[Entry Month]=$O$4,ROW(BookTable[Entry Month])-ROW(Book!$J$2)),ROWS(G$7:G7))))</calculatedColumnFormula>
    </tableColumn>
    <tableColumn id="7" xr3:uid="{B2E4DDEA-D107-4A89-A0B5-76FBCD6898FB}" name="खरिद/पैठारी गरिएका वस्तु वा सेवाको परिमाण" dataDxfId="210" totalsRowDxfId="209"/>
    <tableColumn id="8" xr3:uid="{C7AF657D-7103-4F6D-A4E3-7C35E0722632}" name="वस्तु वा सेवाको एकाई" totalsRowDxfId="208"/>
    <tableColumn id="9" xr3:uid="{547C1D5A-0CCC-4213-8054-917BD205C2AB}" name="जम्मा खरिद मूल्य (रु)" totalsRowFunction="custom" dataDxfId="207" totalsRowDxfId="206" dataCellStyle="Comma">
      <calculatedColumnFormula>Shrawan12[[#This Row],[कर छुट हुने वस्तु वा सेवाको खरिद / पैठारी मूल्य (रु)]]+Shrawan12[[#This Row],[मूल्य (रु)]]</calculatedColumnFormula>
      <totalsRowFormula>CEILING(SUBTOTAL(109,Shrawan12[जम्मा खरिद मूल्य (रु)]),1)</totalsRowFormula>
    </tableColumn>
    <tableColumn id="10" xr3:uid="{5DB07A51-2D15-4A39-AD91-1D3FCB5354D2}" name="कर छुट हुने वस्तु वा सेवाको खरिद / पैठारी मूल्य (रु)" totalsRowFunction="custom" dataDxfId="205" totalsRowDxfId="204" dataCellStyle="Comma">
      <calculatedColumnFormula array="1">IF(ROWS(G$7:G7)&gt;COUNTIF(BookTable[Entry Month],$O$4),"",INDEX(Book!F$3:F$1200,SMALL(IF(BookTable[Entry Month]=$O$4,ROW(BookTable[Entry Month])-ROW(Book!$J$2)),ROWS(G$7:G7))))</calculatedColumnFormula>
      <totalsRowFormula>CEILING(SUBTOTAL(109,Shrawan12[कर छुट हुने वस्तु वा सेवाको खरिद / पैठारी मूल्य (रु)]),1)</totalsRowFormula>
    </tableColumn>
    <tableColumn id="11" xr3:uid="{027E6085-D7AB-4B26-A427-B0A2AAB3896C}" name="मूल्य (रु)" totalsRowFunction="custom" dataDxfId="203" totalsRowDxfId="202" dataCellStyle="Comma">
      <calculatedColumnFormula array="1">IF(ROWS(G$7:G7)&gt;COUNTIF(BookTable[Entry Month],$O$4),"",INDEX(Book!E$3:E$1200,SMALL(IF(BookTable[Entry Month]=$O$4,ROW(BookTable[Entry Month])-ROW(Book!$J$2)),ROWS(G$7:G7))))</calculatedColumnFormula>
      <totalsRowFormula>CEILING(SUBTOTAL(109,Shrawan12[मूल्य (रु)]),1)</totalsRowFormula>
    </tableColumn>
    <tableColumn id="12" xr3:uid="{D88CC6CC-3BD7-4117-BCB3-BAADF9AE53EF}" name="कर (रु)" totalsRowFunction="custom" dataDxfId="201" totalsRowDxfId="200" dataCellStyle="Comma">
      <calculatedColumnFormula>Shrawan12[[#This Row],[मूल्य (रु)]]*13%</calculatedColumnFormula>
      <totalsRowFormula>CEILING(SUBTOTAL(109,Shrawan12[कर (रु)]),1)</totalsRowFormula>
    </tableColumn>
    <tableColumn id="13" xr3:uid="{50B3561E-7AA3-4FA7-AA55-B4039B5351E9}" name="मूल्य (रु) " totalsRowDxfId="199"/>
    <tableColumn id="14" xr3:uid="{419B703C-0761-47CA-B344-BF028FD3AAC4}" name="कर (रु) " totalsRowDxfId="198"/>
    <tableColumn id="15" xr3:uid="{3D3D24C1-E88F-4B04-91E0-DB1BE111ADCF}" name=" मूल्य (रु)  " totalsRowDxfId="197"/>
    <tableColumn id="16" xr3:uid="{2633541C-DCD5-477D-91CA-0A5ED5485B4D}" name="कर (रु)  " totalsRowDxfId="196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23B27-04E3-4FAB-8C6F-98DF3FE87E8A}" name="Shrawan11" displayName="Shrawan11" ref="A6:P250" totalsRowCount="1" headerRowDxfId="195" totalsRowDxfId="193" tableBorderDxfId="194">
  <autoFilter ref="A6:P249" xr:uid="{00000000-0009-0000-0100-000003000000}">
    <filterColumn colId="0">
      <customFilters>
        <customFilter operator="notEqual" val=" "/>
      </customFilters>
    </filterColumn>
  </autoFilter>
  <tableColumns count="16">
    <tableColumn id="1" xr3:uid="{F2D06B30-FB1E-4628-849A-06D87D5EA4D4}" name="मिति" totalsRowLabel="कुल जम्मा" dataDxfId="192" totalsRowDxfId="191">
      <calculatedColumnFormula array="1">IF(ROWS(A$7:A7)&gt;COUNTIF(BookTable[Entry Month],$O$4),"",INDEX(Book!A$3:A$1200,SMALL(IF(BookTable[Entry Month]=$O$4,ROW(BookTable[Entry Month])-ROW(Book!$J$2)),ROWS(A$7:A7))))</calculatedColumnFormula>
    </tableColumn>
    <tableColumn id="2" xr3:uid="{CFD08D20-B172-40F5-8517-EAC64ACA3FFD}" name="बीजक नं." totalsRowFunction="custom" totalsRowDxfId="190">
      <calculatedColumnFormula array="1">IF(ROWS(B$7:B7)&gt;COUNTIF(BookTable[Entry Month],$O$4),"",INDEX(Book!B$3:B$1200,SMALL(IF(BookTable[Entry Month]=$O$4,ROW(BookTable[Entry Month])-ROW(Book!$J$2)),ROWS(B$7:B7))))</calculatedColumnFormula>
      <totalsRowFormula>COUNTIF(BookTable[Entry Month],$O$4)</totalsRowFormula>
    </tableColumn>
    <tableColumn id="3" xr3:uid="{71F66CA6-6767-4E8F-8892-A8B925B6E85E}" name="प्रज्ञापनपत्र नं." totalsRowDxfId="189"/>
    <tableColumn id="4" xr3:uid="{48C6B761-72ED-4448-9192-B5F4A564F909}" name="आपूर्तिकर्ताको नाम" totalsRowDxfId="188">
      <calculatedColumnFormula array="1">IF(ROWS(C$7:C7)&gt;COUNTIF(BookTable[Entry Month],$O$4),"",INDEX(Book!C$3:C$1200,SMALL(IF(BookTable[Entry Month]=$O$4,ROW(BookTable[Entry Month])-ROW(Book!$J$2)),ROWS(C$7:C7))))</calculatedColumnFormula>
    </tableColumn>
    <tableColumn id="5" xr3:uid="{8BC9744F-35BF-4E07-948B-1F22359C58A8}" name="आपूर्तिकर्ताको स्थायी लेखा नम्बर" dataDxfId="187" totalsRowDxfId="186">
      <calculatedColumnFormula>VLOOKUP(Shrawan11[[#This Row],[आपूर्तिकर्ताको नाम]],PartyTable[],2,FALSE)</calculatedColumnFormula>
    </tableColumn>
    <tableColumn id="6" xr3:uid="{3B9BCE1E-67FE-4DBA-9164-8BFB39D15000}" name="खरिद/पैठारी गरिएका वस्तु वा सेवाको विवरण" dataDxfId="185" totalsRowDxfId="184">
      <calculatedColumnFormula array="1">IF(ROWS(G$7:G7)&gt;COUNTIF(BookTable[Entry Month],$O$4),"",INDEX(Book!D$3:D$1200,SMALL(IF(BookTable[Entry Month]=$O$4,ROW(BookTable[Entry Month])-ROW(Book!$J$2)),ROWS(G$7:G7))))</calculatedColumnFormula>
    </tableColumn>
    <tableColumn id="7" xr3:uid="{3738A9B6-5659-4EC0-A89C-F90A3A841FB5}" name="खरिद/पैठारी गरिएका वस्तु वा सेवाको परिमाण" dataDxfId="183" totalsRowDxfId="182"/>
    <tableColumn id="8" xr3:uid="{8E660929-93B9-4AEC-80E8-ED82CCF70B00}" name="वस्तु वा सेवाको एकाई" totalsRowDxfId="181"/>
    <tableColumn id="9" xr3:uid="{FF4FCFB0-5430-4DC6-8A98-2D1C31ECB7AC}" name="जम्मा खरिद मूल्य (रु)" totalsRowFunction="custom" dataDxfId="180" totalsRowDxfId="179" dataCellStyle="Comma">
      <calculatedColumnFormula>Shrawan11[[#This Row],[कर छुट हुने वस्तु वा सेवाको खरिद / पैठारी मूल्य (रु)]]+Shrawan11[[#This Row],[मूल्य (रु)]]</calculatedColumnFormula>
      <totalsRowFormula>CEILING(SUBTOTAL(109,Shrawan11[जम्मा खरिद मूल्य (रु)]),1)</totalsRowFormula>
    </tableColumn>
    <tableColumn id="10" xr3:uid="{55A5B93C-202E-4305-84D7-16D933AA3C92}" name="कर छुट हुने वस्तु वा सेवाको खरिद / पैठारी मूल्य (रु)" totalsRowFunction="custom" dataDxfId="178" totalsRowDxfId="177" dataCellStyle="Comma">
      <calculatedColumnFormula array="1">IF(ROWS(G$7:G7)&gt;COUNTIF(BookTable[Entry Month],$O$4),"",INDEX(Book!F$3:F$1200,SMALL(IF(BookTable[Entry Month]=$O$4,ROW(BookTable[Entry Month])-ROW(Book!$J$2)),ROWS(G$7:G7))))</calculatedColumnFormula>
      <totalsRowFormula>CEILING(SUBTOTAL(109,Shrawan11[कर छुट हुने वस्तु वा सेवाको खरिद / पैठारी मूल्य (रु)]),1)</totalsRowFormula>
    </tableColumn>
    <tableColumn id="11" xr3:uid="{8964F0FD-40AD-4E85-B83D-91596E162250}" name="मूल्य (रु)" totalsRowFunction="custom" dataDxfId="176" totalsRowDxfId="175" dataCellStyle="Comma">
      <calculatedColumnFormula array="1">IF(ROWS(G$7:G7)&gt;COUNTIF(BookTable[Entry Month],$O$4),"",INDEX(Book!E$3:E$1200,SMALL(IF(BookTable[Entry Month]=$O$4,ROW(BookTable[Entry Month])-ROW(Book!$J$2)),ROWS(G$7:G7))))</calculatedColumnFormula>
      <totalsRowFormula>CEILING(SUBTOTAL(109,Shrawan11[मूल्य (रु)]),1)</totalsRowFormula>
    </tableColumn>
    <tableColumn id="12" xr3:uid="{78FD83CA-38E3-473C-92F3-61026B9DD7B0}" name="कर (रु)" totalsRowFunction="custom" dataDxfId="174" totalsRowDxfId="173" dataCellStyle="Comma">
      <calculatedColumnFormula>Shrawan11[[#This Row],[मूल्य (रु)]]*13%</calculatedColumnFormula>
      <totalsRowFormula>CEILING(SUBTOTAL(109,Shrawan11[कर (रु)]),1)</totalsRowFormula>
    </tableColumn>
    <tableColumn id="13" xr3:uid="{BCDC6262-D74A-4131-9D71-BB8DC93A74D9}" name="मूल्य (रु) " totalsRowDxfId="172"/>
    <tableColumn id="14" xr3:uid="{D302C0A1-0D67-4C1A-AEC1-6FEC03C560C0}" name="कर (रु) " totalsRowDxfId="171"/>
    <tableColumn id="15" xr3:uid="{D186B85E-5470-4E24-A979-E895821280BD}" name=" मूल्य (रु)  " totalsRowDxfId="170"/>
    <tableColumn id="16" xr3:uid="{42F6F785-FDFC-49B7-807B-9E7110116CC3}" name="कर (रु)  " totalsRowDxfId="169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CB606F3-2042-4FE3-873A-D2EA10B6E52A}" name="Shrawan10" displayName="Shrawan10" ref="A6:P250" totalsRowCount="1" headerRowDxfId="168" totalsRowDxfId="166" tableBorderDxfId="167">
  <autoFilter ref="A6:P249" xr:uid="{00000000-0009-0000-0100-000003000000}">
    <filterColumn colId="0">
      <customFilters>
        <customFilter operator="notEqual" val=" "/>
      </customFilters>
    </filterColumn>
  </autoFilter>
  <tableColumns count="16">
    <tableColumn id="1" xr3:uid="{C2177B2D-0B2D-4D32-BBA2-01E5342AA02E}" name="मिति" totalsRowLabel="कुल जम्मा" dataDxfId="165" totalsRowDxfId="164">
      <calculatedColumnFormula array="1">IF(ROWS(A$7:A7)&gt;COUNTIF(BookTable[Entry Month],$O$4),"",INDEX(Book!A$3:A$1200,SMALL(IF(BookTable[Entry Month]=$O$4,ROW(BookTable[Entry Month])-ROW(Book!$J$2)),ROWS(A$7:A7))))</calculatedColumnFormula>
    </tableColumn>
    <tableColumn id="2" xr3:uid="{0470C81C-CEB8-452C-8B50-C482C2E8313C}" name="बीजक नं." totalsRowFunction="custom" totalsRowDxfId="163">
      <calculatedColumnFormula array="1">IF(ROWS(B$7:B7)&gt;COUNTIF(BookTable[Entry Month],$O$4),"",INDEX(Book!B$3:B$1200,SMALL(IF(BookTable[Entry Month]=$O$4,ROW(BookTable[Entry Month])-ROW(Book!$J$2)),ROWS(B$7:B7))))</calculatedColumnFormula>
      <totalsRowFormula>COUNTIF(BookTable[Entry Month],$O$4)</totalsRowFormula>
    </tableColumn>
    <tableColumn id="3" xr3:uid="{35B434FD-0E41-41B9-9695-1CB527235A89}" name="प्रज्ञापनपत्र नं." totalsRowDxfId="162"/>
    <tableColumn id="4" xr3:uid="{7B565462-D17D-4197-8F00-41B6B9F8F917}" name="आपूर्तिकर्ताको नाम" totalsRowDxfId="161">
      <calculatedColumnFormula array="1">IF(ROWS(C$7:C7)&gt;COUNTIF(BookTable[Entry Month],$O$4),"",INDEX(Book!C$3:C$1200,SMALL(IF(BookTable[Entry Month]=$O$4,ROW(BookTable[Entry Month])-ROW(Book!$J$2)),ROWS(C$7:C7))))</calculatedColumnFormula>
    </tableColumn>
    <tableColumn id="5" xr3:uid="{1804C3C5-5213-4951-815C-AC661576ABA2}" name="आपूर्तिकर्ताको स्थायी लेखा नम्बर" dataDxfId="160" totalsRowDxfId="159">
      <calculatedColumnFormula>VLOOKUP(Shrawan10[[#This Row],[आपूर्तिकर्ताको नाम]],PartyTable[],2,FALSE)</calculatedColumnFormula>
    </tableColumn>
    <tableColumn id="6" xr3:uid="{096F99F6-B8E5-4275-836D-177F55ABB700}" name="खरिद/पैठारी गरिएका वस्तु वा सेवाको विवरण" dataDxfId="158" totalsRowDxfId="157">
      <calculatedColumnFormula array="1">IF(ROWS(G$7:G7)&gt;COUNTIF(BookTable[Entry Month],$O$4),"",INDEX(Book!D$3:D$1200,SMALL(IF(BookTable[Entry Month]=$O$4,ROW(BookTable[Entry Month])-ROW(Book!$J$2)),ROWS(G$7:G7))))</calculatedColumnFormula>
    </tableColumn>
    <tableColumn id="7" xr3:uid="{3E884A58-9796-4F78-A216-2C2B4641AEAA}" name="खरिद/पैठारी गरिएका वस्तु वा सेवाको परिमाण" dataDxfId="156" totalsRowDxfId="155"/>
    <tableColumn id="8" xr3:uid="{56AAADB4-4525-4CAA-A043-4783B0999727}" name="वस्तु वा सेवाको एकाई" totalsRowDxfId="154"/>
    <tableColumn id="9" xr3:uid="{A004DB97-BD73-414B-843B-FE227CE9F26C}" name="जम्मा खरिद मूल्य (रु)" totalsRowFunction="custom" dataDxfId="153" totalsRowDxfId="152" dataCellStyle="Comma">
      <calculatedColumnFormula>Shrawan10[[#This Row],[कर छुट हुने वस्तु वा सेवाको खरिद / पैठारी मूल्य (रु)]]+Shrawan10[[#This Row],[मूल्य (रु)]]</calculatedColumnFormula>
      <totalsRowFormula>CEILING(SUBTOTAL(109,Shrawan10[जम्मा खरिद मूल्य (रु)]),1)</totalsRowFormula>
    </tableColumn>
    <tableColumn id="10" xr3:uid="{078BF526-5645-4D0F-8DC4-1A0801E1E766}" name="कर छुट हुने वस्तु वा सेवाको खरिद / पैठारी मूल्य (रु)" totalsRowFunction="custom" dataDxfId="151" totalsRowDxfId="150" dataCellStyle="Comma">
      <calculatedColumnFormula array="1">IF(ROWS(G$7:G7)&gt;COUNTIF(BookTable[Entry Month],$O$4),"",INDEX(Book!F$3:F$1200,SMALL(IF(BookTable[Entry Month]=$O$4,ROW(BookTable[Entry Month])-ROW(Book!$J$2)),ROWS(G$7:G7))))</calculatedColumnFormula>
      <totalsRowFormula>CEILING(SUBTOTAL(109,Shrawan10[कर छुट हुने वस्तु वा सेवाको खरिद / पैठारी मूल्य (रु)]),1)</totalsRowFormula>
    </tableColumn>
    <tableColumn id="11" xr3:uid="{41F35939-DE4B-41E1-BE72-A46033D9A32C}" name="मूल्य (रु)" totalsRowFunction="custom" dataDxfId="149" totalsRowDxfId="148" dataCellStyle="Comma">
      <calculatedColumnFormula array="1">IF(ROWS(G$7:G7)&gt;COUNTIF(BookTable[Entry Month],$O$4),"",INDEX(Book!E$3:E$1200,SMALL(IF(BookTable[Entry Month]=$O$4,ROW(BookTable[Entry Month])-ROW(Book!$J$2)),ROWS(G$7:G7))))</calculatedColumnFormula>
      <totalsRowFormula>CEILING(SUBTOTAL(109,Shrawan10[मूल्य (रु)]),1)</totalsRowFormula>
    </tableColumn>
    <tableColumn id="12" xr3:uid="{42776143-4CA6-4EE1-8067-EC38C3A219C5}" name="कर (रु)" totalsRowFunction="custom" dataDxfId="147" totalsRowDxfId="146" dataCellStyle="Comma">
      <calculatedColumnFormula>Shrawan10[[#This Row],[मूल्य (रु)]]*13%</calculatedColumnFormula>
      <totalsRowFormula>CEILING(SUBTOTAL(109,Shrawan10[कर (रु)]),1)</totalsRowFormula>
    </tableColumn>
    <tableColumn id="13" xr3:uid="{C6E59057-2ABD-451C-95EC-7CEF177BA2D9}" name="मूल्य (रु) " totalsRowDxfId="145"/>
    <tableColumn id="14" xr3:uid="{27E16B4F-E4EA-4FE7-BD28-F218AE68A696}" name="कर (रु) " totalsRowDxfId="144"/>
    <tableColumn id="15" xr3:uid="{8E01F0B9-CC9B-4930-A854-D6384B9CCBD0}" name=" मूल्य (रु)  " totalsRowDxfId="143"/>
    <tableColumn id="16" xr3:uid="{543DB7CE-E1C5-4FBB-9740-F3D206D6B8E3}" name="कर (रु)  " totalsRowDxfId="142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EF408B5-6271-4EAA-8A56-DC4FC5332FFF}" name="Shrawan9" displayName="Shrawan9" ref="A6:P250" totalsRowCount="1" headerRowDxfId="141" totalsRowDxfId="139" tableBorderDxfId="140">
  <autoFilter ref="A6:P249" xr:uid="{00000000-0009-0000-0100-000003000000}">
    <filterColumn colId="0">
      <customFilters>
        <customFilter operator="notEqual" val=" "/>
      </customFilters>
    </filterColumn>
  </autoFilter>
  <tableColumns count="16">
    <tableColumn id="1" xr3:uid="{EA15FE40-D8D5-4261-BD1F-EEA7DD3DDF4D}" name="मिति" totalsRowLabel="कुल जम्मा" dataDxfId="138" totalsRowDxfId="137">
      <calculatedColumnFormula array="1">IF(ROWS(A$7:A7)&gt;COUNTIF(BookTable[Entry Month],$O$4),"",INDEX(Book!A$3:A$1200,SMALL(IF(BookTable[Entry Month]=$O$4,ROW(BookTable[Entry Month])-ROW(Book!$J$2)),ROWS(A$7:A7))))</calculatedColumnFormula>
    </tableColumn>
    <tableColumn id="2" xr3:uid="{5FB9B55A-FEBF-458B-8575-38B06308ED56}" name="बीजक नं." totalsRowFunction="custom" totalsRowDxfId="136">
      <calculatedColumnFormula array="1">IF(ROWS(B$7:B7)&gt;COUNTIF(BookTable[Entry Month],$O$4),"",INDEX(Book!B$3:B$1200,SMALL(IF(BookTable[Entry Month]=$O$4,ROW(BookTable[Entry Month])-ROW(Book!$J$2)),ROWS(B$7:B7))))</calculatedColumnFormula>
      <totalsRowFormula>COUNTIF(BookTable[Entry Month],$O$4)</totalsRowFormula>
    </tableColumn>
    <tableColumn id="3" xr3:uid="{D174A456-67E3-4E04-BF52-828DD9C1345C}" name="प्रज्ञापनपत्र नं." totalsRowDxfId="135"/>
    <tableColumn id="4" xr3:uid="{A565A540-09EB-4A50-9460-B27E89731E57}" name="आपूर्तिकर्ताको नाम" totalsRowDxfId="134">
      <calculatedColumnFormula array="1">IF(ROWS(C$7:C7)&gt;COUNTIF(BookTable[Entry Month],$O$4),"",INDEX(Book!C$3:C$1200,SMALL(IF(BookTable[Entry Month]=$O$4,ROW(BookTable[Entry Month])-ROW(Book!$J$2)),ROWS(C$7:C7))))</calculatedColumnFormula>
    </tableColumn>
    <tableColumn id="5" xr3:uid="{0F26151D-1B1E-48C7-8B60-A69CB95F099C}" name="आपूर्तिकर्ताको स्थायी लेखा नम्बर" dataDxfId="133" totalsRowDxfId="132">
      <calculatedColumnFormula>VLOOKUP(Shrawan9[[#This Row],[आपूर्तिकर्ताको नाम]],PartyTable[],2,FALSE)</calculatedColumnFormula>
    </tableColumn>
    <tableColumn id="6" xr3:uid="{9909E012-DE13-4390-B678-C3FDBE91EA08}" name="खरिद/पैठारी गरिएका वस्तु वा सेवाको विवरण" dataDxfId="131" totalsRowDxfId="130">
      <calculatedColumnFormula array="1">IF(ROWS(G$7:G7)&gt;COUNTIF(BookTable[Entry Month],$O$4),"",INDEX(Book!D$3:D$1200,SMALL(IF(BookTable[Entry Month]=$O$4,ROW(BookTable[Entry Month])-ROW(Book!$J$2)),ROWS(G$7:G7))))</calculatedColumnFormula>
    </tableColumn>
    <tableColumn id="7" xr3:uid="{A390AB42-8E17-482C-818C-D3894CC0C71E}" name="खरिद/पैठारी गरिएका वस्तु वा सेवाको परिमाण" dataDxfId="129" totalsRowDxfId="128"/>
    <tableColumn id="8" xr3:uid="{5ABD2160-3BA1-40AB-B352-63B2B2710B64}" name="वस्तु वा सेवाको एकाई" totalsRowDxfId="127"/>
    <tableColumn id="9" xr3:uid="{7D9C9787-6E8A-430F-88FD-B935FEA64DA0}" name="जम्मा खरिद मूल्य (रु)" totalsRowFunction="custom" dataDxfId="126" totalsRowDxfId="125" dataCellStyle="Comma">
      <calculatedColumnFormula>Shrawan9[[#This Row],[कर छुट हुने वस्तु वा सेवाको खरिद / पैठारी मूल्य (रु)]]+Shrawan9[[#This Row],[मूल्य (रु)]]</calculatedColumnFormula>
      <totalsRowFormula>CEILING(SUBTOTAL(109,Shrawan9[जम्मा खरिद मूल्य (रु)]),1)</totalsRowFormula>
    </tableColumn>
    <tableColumn id="10" xr3:uid="{B8958571-E6E8-444D-B197-C640E7E70D24}" name="कर छुट हुने वस्तु वा सेवाको खरिद / पैठारी मूल्य (रु)" totalsRowFunction="custom" dataDxfId="124" totalsRowDxfId="123" dataCellStyle="Comma">
      <calculatedColumnFormula array="1">IF(ROWS(G$7:G7)&gt;COUNTIF(BookTable[Entry Month],$O$4),"",INDEX(Book!F$3:F$1200,SMALL(IF(BookTable[Entry Month]=$O$4,ROW(BookTable[Entry Month])-ROW(Book!$J$2)),ROWS(G$7:G7))))</calculatedColumnFormula>
      <totalsRowFormula>CEILING(SUBTOTAL(109,Shrawan9[कर छुट हुने वस्तु वा सेवाको खरिद / पैठारी मूल्य (रु)]),1)</totalsRowFormula>
    </tableColumn>
    <tableColumn id="11" xr3:uid="{D3680135-024E-4F17-AAC8-040D6EBC9547}" name="मूल्य (रु)" totalsRowFunction="custom" dataDxfId="122" totalsRowDxfId="121" dataCellStyle="Comma">
      <calculatedColumnFormula array="1">IF(ROWS(G$7:G7)&gt;COUNTIF(BookTable[Entry Month],$O$4),"",INDEX(Book!E$3:E$1200,SMALL(IF(BookTable[Entry Month]=$O$4,ROW(BookTable[Entry Month])-ROW(Book!$J$2)),ROWS(G$7:G7))))</calculatedColumnFormula>
      <totalsRowFormula>CEILING(SUBTOTAL(109,Shrawan9[मूल्य (रु)]),1)</totalsRowFormula>
    </tableColumn>
    <tableColumn id="12" xr3:uid="{96CE011F-2814-4766-9BD4-2306CC80C692}" name="कर (रु)" totalsRowFunction="custom" dataDxfId="120" totalsRowDxfId="119" dataCellStyle="Comma">
      <calculatedColumnFormula>Shrawan9[[#This Row],[मूल्य (रु)]]*13%</calculatedColumnFormula>
      <totalsRowFormula>CEILING(SUBTOTAL(109,Shrawan9[कर (रु)]),1)</totalsRowFormula>
    </tableColumn>
    <tableColumn id="13" xr3:uid="{A7F14193-E31F-473A-A622-CD3887C95588}" name="मूल्य (रु) " totalsRowDxfId="118"/>
    <tableColumn id="14" xr3:uid="{869B03C5-329A-483A-A42D-9C1E603113DE}" name="कर (रु) " totalsRowDxfId="117"/>
    <tableColumn id="15" xr3:uid="{2D8BE618-4AE5-4D9B-97A0-33DAE0354F0E}" name=" मूल्य (रु)  " totalsRowDxfId="116"/>
    <tableColumn id="16" xr3:uid="{A2DF9993-947E-476E-A097-A1B734EAF498}" name="कर (रु)  " totalsRowDxfId="115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48AA4DE-BFBE-4CA8-8894-88C655C617D8}" name="Shrawan8" displayName="Shrawan8" ref="A6:P250" totalsRowCount="1" headerRowDxfId="114" totalsRowDxfId="112" tableBorderDxfId="113">
  <autoFilter ref="A6:P249" xr:uid="{00000000-0009-0000-0100-000003000000}">
    <filterColumn colId="0">
      <customFilters>
        <customFilter operator="notEqual" val=" "/>
      </customFilters>
    </filterColumn>
  </autoFilter>
  <tableColumns count="16">
    <tableColumn id="1" xr3:uid="{0DCFBF2A-F46B-4664-8526-230449B3A507}" name="मिति" totalsRowLabel="कुल जम्मा" dataDxfId="111" totalsRowDxfId="110">
      <calculatedColumnFormula array="1">IF(ROWS(A$7:A7)&gt;COUNTIF(BookTable[Entry Month],$O$4),"",INDEX(Book!A$3:A$1200,SMALL(IF(BookTable[Entry Month]=$O$4,ROW(BookTable[Entry Month])-ROW(Book!$J$2)),ROWS(A$7:A7))))</calculatedColumnFormula>
    </tableColumn>
    <tableColumn id="2" xr3:uid="{E906C533-EE60-42A0-9C84-B42C003A2F57}" name="बीजक नं." totalsRowFunction="custom" totalsRowDxfId="109">
      <calculatedColumnFormula array="1">IF(ROWS(B$7:B7)&gt;COUNTIF(BookTable[Entry Month],$O$4),"",INDEX(Book!B$3:B$1200,SMALL(IF(BookTable[Entry Month]=$O$4,ROW(BookTable[Entry Month])-ROW(Book!$J$2)),ROWS(B$7:B7))))</calculatedColumnFormula>
      <totalsRowFormula>COUNTIF(BookTable[Entry Month],$O$4)</totalsRowFormula>
    </tableColumn>
    <tableColumn id="3" xr3:uid="{40EF7222-1A49-4E01-8C72-E6E66A390E88}" name="प्रज्ञापनपत्र नं." totalsRowDxfId="108"/>
    <tableColumn id="4" xr3:uid="{ECDCBAFC-D913-4F45-AE72-3A85B8E2D349}" name="आपूर्तिकर्ताको नाम" totalsRowDxfId="107">
      <calculatedColumnFormula array="1">IF(ROWS(C$7:C7)&gt;COUNTIF(BookTable[Entry Month],$O$4),"",INDEX(Book!C$3:C$1200,SMALL(IF(BookTable[Entry Month]=$O$4,ROW(BookTable[Entry Month])-ROW(Book!$J$2)),ROWS(C$7:C7))))</calculatedColumnFormula>
    </tableColumn>
    <tableColumn id="5" xr3:uid="{DA38452F-6737-4BFB-92FF-E32BFB4FFF0E}" name="आपूर्तिकर्ताको स्थायी लेखा नम्बर" dataDxfId="106" totalsRowDxfId="105">
      <calculatedColumnFormula>VLOOKUP(Shrawan8[[#This Row],[आपूर्तिकर्ताको नाम]],PartyTable[],2,FALSE)</calculatedColumnFormula>
    </tableColumn>
    <tableColumn id="6" xr3:uid="{864DA43B-B552-4E61-9A64-AED10A86BAC7}" name="खरिद/पैठारी गरिएका वस्तु वा सेवाको विवरण" dataDxfId="104" totalsRowDxfId="103">
      <calculatedColumnFormula array="1">IF(ROWS(G$7:G7)&gt;COUNTIF(BookTable[Entry Month],$O$4),"",INDEX(Book!D$3:D$1200,SMALL(IF(BookTable[Entry Month]=$O$4,ROW(BookTable[Entry Month])-ROW(Book!$J$2)),ROWS(G$7:G7))))</calculatedColumnFormula>
    </tableColumn>
    <tableColumn id="7" xr3:uid="{E0511596-8EDB-4319-ADA2-6B4103BF6B68}" name="खरिद/पैठारी गरिएका वस्तु वा सेवाको परिमाण" dataDxfId="102" totalsRowDxfId="101"/>
    <tableColumn id="8" xr3:uid="{8BB3B105-B7DF-49EF-A0F3-E11D2B89FFCD}" name="वस्तु वा सेवाको एकाई" totalsRowDxfId="100"/>
    <tableColumn id="9" xr3:uid="{242BF564-1CE5-4242-B58C-062B3345F2DE}" name="जम्मा खरिद मूल्य (रु)" totalsRowFunction="custom" dataDxfId="99" totalsRowDxfId="98" dataCellStyle="Comma">
      <calculatedColumnFormula>Shrawan8[[#This Row],[कर छुट हुने वस्तु वा सेवाको खरिद / पैठारी मूल्य (रु)]]+Shrawan8[[#This Row],[मूल्य (रु)]]</calculatedColumnFormula>
      <totalsRowFormula>CEILING(SUBTOTAL(109,Shrawan8[जम्मा खरिद मूल्य (रु)]),1)</totalsRowFormula>
    </tableColumn>
    <tableColumn id="10" xr3:uid="{D426B7B9-9AEB-461F-8201-62361598AC9A}" name="कर छुट हुने वस्तु वा सेवाको खरिद / पैठारी मूल्य (रु)" totalsRowFunction="custom" dataDxfId="97" totalsRowDxfId="96" dataCellStyle="Comma">
      <calculatedColumnFormula array="1">IF(ROWS(G$7:G7)&gt;COUNTIF(BookTable[Entry Month],$O$4),"",INDEX(Book!F$3:F$1200,SMALL(IF(BookTable[Entry Month]=$O$4,ROW(BookTable[Entry Month])-ROW(Book!$J$2)),ROWS(G$7:G7))))</calculatedColumnFormula>
      <totalsRowFormula>CEILING(SUBTOTAL(109,Shrawan8[कर छुट हुने वस्तु वा सेवाको खरिद / पैठारी मूल्य (रु)]),1)</totalsRowFormula>
    </tableColumn>
    <tableColumn id="11" xr3:uid="{E9814B4C-A599-44C4-9ADA-6EF040CEB9BC}" name="मूल्य (रु)" totalsRowFunction="custom" dataDxfId="95" totalsRowDxfId="94" dataCellStyle="Comma">
      <calculatedColumnFormula array="1">IF(ROWS(G$7:G7)&gt;COUNTIF(BookTable[Entry Month],$O$4),"",INDEX(Book!E$3:E$1200,SMALL(IF(BookTable[Entry Month]=$O$4,ROW(BookTable[Entry Month])-ROW(Book!$J$2)),ROWS(G$7:G7))))</calculatedColumnFormula>
      <totalsRowFormula>CEILING(SUBTOTAL(109,Shrawan8[मूल्य (रु)]),1)</totalsRowFormula>
    </tableColumn>
    <tableColumn id="12" xr3:uid="{8CCD4C33-E696-4882-A40E-14D629B2D55C}" name="कर (रु)" totalsRowFunction="custom" dataDxfId="93" totalsRowDxfId="92" dataCellStyle="Comma">
      <calculatedColumnFormula>Shrawan8[[#This Row],[मूल्य (रु)]]*13%</calculatedColumnFormula>
      <totalsRowFormula>CEILING(SUBTOTAL(109,Shrawan8[कर (रु)]),1)</totalsRowFormula>
    </tableColumn>
    <tableColumn id="13" xr3:uid="{7E1AE830-666E-486C-922D-3AC3DB09680A}" name="मूल्य (रु) " totalsRowDxfId="91"/>
    <tableColumn id="14" xr3:uid="{97F51DD9-C82F-4221-8EC2-C3C4FE471927}" name="कर (रु) " totalsRowDxfId="90"/>
    <tableColumn id="15" xr3:uid="{C44FDCB8-5411-43D6-9B0B-BCFF42787993}" name=" मूल्य (रु)  " totalsRowDxfId="89"/>
    <tableColumn id="16" xr3:uid="{838CDC09-C5D0-48E3-A1DF-5E0BEEC00509}" name="कर (रु)  " totalsRowDxfId="88"/>
  </tableColumns>
  <tableStyleInfo name="Table Style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CE698D-22B1-4361-8FEB-D5CF88E79ED9}" name="Shrawan3" displayName="Shrawan3" ref="A6:P250" totalsRowCount="1" headerRowDxfId="87" totalsRowDxfId="85" tableBorderDxfId="86">
  <autoFilter ref="A6:P249" xr:uid="{00000000-0009-0000-0100-000003000000}">
    <filterColumn colId="0">
      <customFilters>
        <customFilter operator="notEqual" val=" "/>
      </customFilters>
    </filterColumn>
  </autoFilter>
  <tableColumns count="16">
    <tableColumn id="1" xr3:uid="{2A1E85AA-2F6A-4BB0-BA52-A5C34EFD3CF9}" name="मिति" totalsRowLabel="कुल जम्मा" dataDxfId="84" totalsRowDxfId="83">
      <calculatedColumnFormula array="1">IF(ROWS(A$7:A7)&gt;COUNTIF(BookTable[Entry Month],$O$4),"",INDEX(Book!A$3:A$1200,SMALL(IF(BookTable[Entry Month]=$O$4,ROW(BookTable[Entry Month])-ROW(Book!$J$2)),ROWS(A$7:A7))))</calculatedColumnFormula>
    </tableColumn>
    <tableColumn id="2" xr3:uid="{7C9DBD57-F131-4BE5-AFAB-21627A32B426}" name="बीजक नं." totalsRowFunction="custom" totalsRowDxfId="82">
      <calculatedColumnFormula array="1">IF(ROWS(B$7:B7)&gt;COUNTIF(BookTable[Entry Month],$O$4),"",INDEX(Book!B$3:B$1200,SMALL(IF(BookTable[Entry Month]=$O$4,ROW(BookTable[Entry Month])-ROW(Book!$J$2)),ROWS(B$7:B7))))</calculatedColumnFormula>
      <totalsRowFormula>COUNTIF(BookTable[Entry Month],$O$4)</totalsRowFormula>
    </tableColumn>
    <tableColumn id="3" xr3:uid="{5544B84B-8EB0-430C-8B75-E9651B51264A}" name="प्रज्ञापनपत्र नं." totalsRowDxfId="81"/>
    <tableColumn id="4" xr3:uid="{DBA3450E-0545-4879-88FE-26F560FC55C5}" name="आपूर्तिकर्ताको नाम" totalsRowDxfId="80">
      <calculatedColumnFormula array="1">IF(ROWS(C$7:C7)&gt;COUNTIF(BookTable[Entry Month],$O$4),"",INDEX(Book!C$3:C$1200,SMALL(IF(BookTable[Entry Month]=$O$4,ROW(BookTable[Entry Month])-ROW(Book!$J$2)),ROWS(C$7:C7))))</calculatedColumnFormula>
    </tableColumn>
    <tableColumn id="5" xr3:uid="{7C4B7718-17E4-45E1-810A-424828809620}" name="आपूर्तिकर्ताको स्थायी लेखा नम्बर" dataDxfId="79" totalsRowDxfId="78">
      <calculatedColumnFormula>VLOOKUP(Shrawan3[[#This Row],[आपूर्तिकर्ताको नाम]],PartyTable[],2,FALSE)</calculatedColumnFormula>
    </tableColumn>
    <tableColumn id="6" xr3:uid="{A47F8763-7331-4CF8-B1F4-2926423C914A}" name="खरिद/पैठारी गरिएका वस्तु वा सेवाको विवरण" dataDxfId="77" totalsRowDxfId="76">
      <calculatedColumnFormula array="1">IF(ROWS(G$7:G7)&gt;COUNTIF(BookTable[Entry Month],$O$4),"",INDEX(Book!D$3:D$1200,SMALL(IF(BookTable[Entry Month]=$O$4,ROW(BookTable[Entry Month])-ROW(Book!$J$2)),ROWS(G$7:G7))))</calculatedColumnFormula>
    </tableColumn>
    <tableColumn id="7" xr3:uid="{D1B9B760-4286-4B15-B2F5-813EE2586B15}" name="खरिद/पैठारी गरिएका वस्तु वा सेवाको परिमाण" dataDxfId="75" totalsRowDxfId="74"/>
    <tableColumn id="8" xr3:uid="{DAADF7FD-9B8B-4A44-85AE-3996CBC5FC98}" name="वस्तु वा सेवाको एकाई" totalsRowDxfId="73"/>
    <tableColumn id="9" xr3:uid="{DB2CA00A-1D2E-4073-8316-6B637DBA0126}" name="जम्मा खरिद मूल्य (रु)" totalsRowFunction="custom" dataDxfId="72" totalsRowDxfId="71" dataCellStyle="Comma">
      <calculatedColumnFormula>Shrawan3[[#This Row],[कर छुट हुने वस्तु वा सेवाको खरिद / पैठारी मूल्य (रु)]]+Shrawan3[[#This Row],[मूल्य (रु)]]</calculatedColumnFormula>
      <totalsRowFormula>CEILING(SUBTOTAL(109,Shrawan3[जम्मा खरिद मूल्य (रु)]),1)</totalsRowFormula>
    </tableColumn>
    <tableColumn id="10" xr3:uid="{AC638E43-881C-46DD-9920-E5CF2B5C54DE}" name="कर छुट हुने वस्तु वा सेवाको खरिद / पैठारी मूल्य (रु)" totalsRowFunction="custom" dataDxfId="70" totalsRowDxfId="69" dataCellStyle="Comma">
      <calculatedColumnFormula array="1">IF(ROWS(G$7:G7)&gt;COUNTIF(BookTable[Entry Month],$O$4),"",INDEX(Book!F$3:F$1200,SMALL(IF(BookTable[Entry Month]=$O$4,ROW(BookTable[Entry Month])-ROW(Book!$J$2)),ROWS(G$7:G7))))</calculatedColumnFormula>
      <totalsRowFormula>CEILING(SUBTOTAL(109,Shrawan3[कर छुट हुने वस्तु वा सेवाको खरिद / पैठारी मूल्य (रु)]),1)</totalsRowFormula>
    </tableColumn>
    <tableColumn id="11" xr3:uid="{B55E67AC-A64F-47CC-9ECC-00E287C10DA1}" name="मूल्य (रु)" totalsRowFunction="custom" dataDxfId="68" totalsRowDxfId="67" dataCellStyle="Comma">
      <calculatedColumnFormula array="1">IF(ROWS(G$7:G7)&gt;COUNTIF(BookTable[Entry Month],$O$4),"",INDEX(Book!E$3:E$1200,SMALL(IF(BookTable[Entry Month]=$O$4,ROW(BookTable[Entry Month])-ROW(Book!$J$2)),ROWS(G$7:G7))))</calculatedColumnFormula>
      <totalsRowFormula>CEILING(SUBTOTAL(109,Shrawan3[मूल्य (रु)]),1)</totalsRowFormula>
    </tableColumn>
    <tableColumn id="12" xr3:uid="{342B0FC4-5873-48A4-B5B8-59ACBD234831}" name="कर (रु)" totalsRowFunction="custom" dataDxfId="66" totalsRowDxfId="65" dataCellStyle="Comma">
      <calculatedColumnFormula>Shrawan3[[#This Row],[मूल्य (रु)]]*13%</calculatedColumnFormula>
      <totalsRowFormula>CEILING(SUBTOTAL(109,Shrawan3[कर (रु)]),1)</totalsRowFormula>
    </tableColumn>
    <tableColumn id="13" xr3:uid="{21CAB5DE-E65B-4839-8EE7-A1934E8CAA88}" name="मूल्य (रु) " totalsRowDxfId="64"/>
    <tableColumn id="14" xr3:uid="{E6C7E62F-8674-43D4-A34A-C3E796EFF396}" name="कर (रु) " totalsRowDxfId="63"/>
    <tableColumn id="15" xr3:uid="{13BCF718-63BE-4210-B70D-A70734014CAE}" name=" मूल्य (रु)  " totalsRowDxfId="62"/>
    <tableColumn id="16" xr3:uid="{96CA9CC3-16BC-4A3F-AE63-B6FB410AF4B2}" name="कर (रु)  " totalsRowDxfId="61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32E55B4-87BD-42EC-A0D2-3846294C2336}" name="Shrawan6" displayName="Shrawan6" ref="A6:P250" totalsRowCount="1" headerRowDxfId="60" totalsRowDxfId="58" tableBorderDxfId="59">
  <autoFilter ref="A6:P249" xr:uid="{00000000-0009-0000-0100-000003000000}">
    <filterColumn colId="0">
      <customFilters>
        <customFilter operator="notEqual" val=" "/>
      </customFilters>
    </filterColumn>
  </autoFilter>
  <tableColumns count="16">
    <tableColumn id="1" xr3:uid="{A8DD472B-631D-4F6C-A9E8-B3ECEEFB0905}" name="मिति" totalsRowLabel="कुल जम्मा" dataDxfId="57" totalsRowDxfId="56">
      <calculatedColumnFormula array="1">IF(ROWS(A$7:A7)&gt;COUNTIF(BookTable[Entry Month],$O$4),"",INDEX(Book!A$3:A$1200,SMALL(IF(BookTable[Entry Month]=$O$4,ROW(BookTable[Entry Month])-ROW(Book!$J$2)),ROWS(A$7:A7))))</calculatedColumnFormula>
    </tableColumn>
    <tableColumn id="2" xr3:uid="{A8480620-80E9-4AE6-9560-BD9CF4F33A04}" name="बीजक नं." totalsRowFunction="custom" totalsRowDxfId="55">
      <calculatedColumnFormula array="1">IF(ROWS(B$7:B7)&gt;COUNTIF(BookTable[Entry Month],$O$4),"",INDEX(Book!B$3:B$1200,SMALL(IF(BookTable[Entry Month]=$O$4,ROW(BookTable[Entry Month])-ROW(Book!$J$2)),ROWS(B$7:B7))))</calculatedColumnFormula>
      <totalsRowFormula>COUNTIF(BookTable[Entry Month],$O$4)</totalsRowFormula>
    </tableColumn>
    <tableColumn id="3" xr3:uid="{47D72EB3-DB41-47B3-A4CF-E62A3B96765A}" name="प्रज्ञापनपत्र नं." totalsRowDxfId="54"/>
    <tableColumn id="4" xr3:uid="{D0FBA67C-7685-49CA-82E1-B2BFB3E77FA0}" name="आपूर्तिकर्ताको नाम" totalsRowDxfId="53">
      <calculatedColumnFormula array="1">IF(ROWS(C$7:C7)&gt;COUNTIF(BookTable[Entry Month],$O$4),"",INDEX(Book!C$3:C$1200,SMALL(IF(BookTable[Entry Month]=$O$4,ROW(BookTable[Entry Month])-ROW(Book!$J$2)),ROWS(C$7:C7))))</calculatedColumnFormula>
    </tableColumn>
    <tableColumn id="5" xr3:uid="{48BD9514-221D-4F42-9CDA-26EBB3AB968C}" name="आपूर्तिकर्ताको स्थायी लेखा नम्बर" dataDxfId="52" totalsRowDxfId="51">
      <calculatedColumnFormula>VLOOKUP(Shrawan6[[#This Row],[आपूर्तिकर्ताको नाम]],PartyTable[],2,FALSE)</calculatedColumnFormula>
    </tableColumn>
    <tableColumn id="6" xr3:uid="{8AD32149-3A52-4887-BD56-FDD9CD8FD4CD}" name="खरिद/पैठारी गरिएका वस्तु वा सेवाको विवरण" dataDxfId="50" totalsRowDxfId="49">
      <calculatedColumnFormula array="1">IF(ROWS(G$7:G7)&gt;COUNTIF(BookTable[Entry Month],$O$4),"",INDEX(Book!D$3:D$1200,SMALL(IF(BookTable[Entry Month]=$O$4,ROW(BookTable[Entry Month])-ROW(Book!$J$2)),ROWS(G$7:G7))))</calculatedColumnFormula>
    </tableColumn>
    <tableColumn id="7" xr3:uid="{E42EDC12-0B56-4DD0-8B99-56E347368336}" name="खरिद/पैठारी गरिएका वस्तु वा सेवाको परिमाण" dataDxfId="48" totalsRowDxfId="47"/>
    <tableColumn id="8" xr3:uid="{54DA1DFB-8CF7-42C8-931A-5CC74872A484}" name="वस्तु वा सेवाको एकाई" totalsRowDxfId="46"/>
    <tableColumn id="9" xr3:uid="{9916535D-E3E8-4807-8E68-B659B87C1CF3}" name="जम्मा खरिद मूल्य (रु)" totalsRowFunction="custom" dataDxfId="45" totalsRowDxfId="44" dataCellStyle="Comma">
      <calculatedColumnFormula>Shrawan6[[#This Row],[कर छुट हुने वस्तु वा सेवाको खरिद / पैठारी मूल्य (रु)]]+Shrawan6[[#This Row],[मूल्य (रु)]]</calculatedColumnFormula>
      <totalsRowFormula>CEILING(SUBTOTAL(109,Shrawan6[जम्मा खरिद मूल्य (रु)]),1)</totalsRowFormula>
    </tableColumn>
    <tableColumn id="10" xr3:uid="{108F780B-B990-46F5-851B-EEA1145D0B39}" name="कर छुट हुने वस्तु वा सेवाको खरिद / पैठारी मूल्य (रु)" totalsRowFunction="custom" dataDxfId="43" totalsRowDxfId="42" dataCellStyle="Comma">
      <calculatedColumnFormula array="1">IF(ROWS(G$7:G7)&gt;COUNTIF(BookTable[Entry Month],$O$4),"",INDEX(Book!F$3:F$1200,SMALL(IF(BookTable[Entry Month]=$O$4,ROW(BookTable[Entry Month])-ROW(Book!$J$2)),ROWS(G$7:G7))))</calculatedColumnFormula>
      <totalsRowFormula>CEILING(SUBTOTAL(109,Shrawan6[कर छुट हुने वस्तु वा सेवाको खरिद / पैठारी मूल्य (रु)]),1)</totalsRowFormula>
    </tableColumn>
    <tableColumn id="11" xr3:uid="{AA5A3A50-DB29-4761-86A8-8D0988138EA1}" name="मूल्य (रु)" totalsRowFunction="custom" dataDxfId="41" totalsRowDxfId="40" dataCellStyle="Comma">
      <calculatedColumnFormula array="1">IF(ROWS(G$7:G7)&gt;COUNTIF(BookTable[Entry Month],$O$4),"",INDEX(Book!E$3:E$1200,SMALL(IF(BookTable[Entry Month]=$O$4,ROW(BookTable[Entry Month])-ROW(Book!$J$2)),ROWS(G$7:G7))))</calculatedColumnFormula>
      <totalsRowFormula>CEILING(SUBTOTAL(109,Shrawan6[मूल्य (रु)]),1)</totalsRowFormula>
    </tableColumn>
    <tableColumn id="12" xr3:uid="{BAC1BE23-A5B3-44FA-BEE6-A2B45C85E45D}" name="कर (रु)" totalsRowFunction="custom" dataDxfId="39" totalsRowDxfId="38" dataCellStyle="Comma">
      <calculatedColumnFormula>Shrawan6[[#This Row],[मूल्य (रु)]]*13%</calculatedColumnFormula>
      <totalsRowFormula>CEILING(SUBTOTAL(109,Shrawan6[कर (रु)]),1)</totalsRowFormula>
    </tableColumn>
    <tableColumn id="13" xr3:uid="{9FC1941D-4FF0-47F8-9683-E2847789B2AC}" name="मूल्य (रु) " totalsRowDxfId="37"/>
    <tableColumn id="14" xr3:uid="{89EECB5C-88E9-4BAB-A06A-9485763E5285}" name="कर (रु) " totalsRowDxfId="36"/>
    <tableColumn id="15" xr3:uid="{359625D7-C2B9-4DF8-B3C3-D5FD83D7971C}" name=" मूल्य (रु)  " totalsRowDxfId="35"/>
    <tableColumn id="16" xr3:uid="{12857C73-CA34-4CB1-9C2A-58CA2AA777CD}" name="कर (रु)  " totalsRowDxfId="34"/>
  </tableColumns>
  <tableStyleInfo name="Table Style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850813-0FE5-4424-A482-CDE9F2878389}" name="Shrawan7" displayName="Shrawan7" ref="A6:P250" totalsRowCount="1" headerRowDxfId="33" totalsRowDxfId="31" tableBorderDxfId="32">
  <autoFilter ref="A6:P249" xr:uid="{00000000-0009-0000-0100-000003000000}">
    <filterColumn colId="0">
      <customFilters>
        <customFilter operator="notEqual" val=" "/>
      </customFilters>
    </filterColumn>
  </autoFilter>
  <tableColumns count="16">
    <tableColumn id="1" xr3:uid="{AC9A7C11-6B9B-4423-A80B-AA3E309BBA69}" name="मिति" totalsRowLabel="कुल जम्मा" dataDxfId="30" totalsRowDxfId="29">
      <calculatedColumnFormula array="1">IF(ROWS(A$7:A7)&gt;COUNTIF(BookTable[Entry Month],$O$4),"",INDEX(Book!A$3:A$1200,SMALL(IF(BookTable[Entry Month]=$O$4,ROW(BookTable[Entry Month])-ROW(Book!$J$2)),ROWS(A$7:A7))))</calculatedColumnFormula>
    </tableColumn>
    <tableColumn id="2" xr3:uid="{4E9C4FB7-DBDB-4D58-B82E-21989A472A3A}" name="बीजक नं." totalsRowFunction="custom" totalsRowDxfId="28">
      <calculatedColumnFormula array="1">IF(ROWS(B$7:B7)&gt;COUNTIF(BookTable[Entry Month],$O$4),"",INDEX(Book!B$3:B$1200,SMALL(IF(BookTable[Entry Month]=$O$4,ROW(BookTable[Entry Month])-ROW(Book!$J$2)),ROWS(B$7:B7))))</calculatedColumnFormula>
      <totalsRowFormula>COUNTIF(BookTable[Entry Month],$O$4)</totalsRowFormula>
    </tableColumn>
    <tableColumn id="3" xr3:uid="{D6389603-EF6C-4364-BD00-5358C1BA0E3C}" name="प्रज्ञापनपत्र नं." totalsRowDxfId="27"/>
    <tableColumn id="4" xr3:uid="{989C8497-D065-4A5F-BB54-31ED24643CE5}" name="आपूर्तिकर्ताको नाम" totalsRowDxfId="26">
      <calculatedColumnFormula array="1">IF(ROWS(C$7:C7)&gt;COUNTIF(BookTable[Entry Month],$O$4),"",INDEX(Book!C$3:C$1200,SMALL(IF(BookTable[Entry Month]=$O$4,ROW(BookTable[Entry Month])-ROW(Book!$J$2)),ROWS(C$7:C7))))</calculatedColumnFormula>
    </tableColumn>
    <tableColumn id="5" xr3:uid="{FFE375DB-5AE3-4B08-BC55-A1AC79C19F8D}" name="आपूर्तिकर्ताको स्थायी लेखा नम्बर" dataDxfId="25" totalsRowDxfId="24">
      <calculatedColumnFormula>VLOOKUP(Shrawan7[[#This Row],[आपूर्तिकर्ताको नाम]],PartyTable[],2,FALSE)</calculatedColumnFormula>
    </tableColumn>
    <tableColumn id="6" xr3:uid="{DFBA6ECD-08CF-46CF-8FE8-1F89EC760517}" name="खरिद/पैठारी गरिएका वस्तु वा सेवाको विवरण" dataDxfId="23" totalsRowDxfId="22">
      <calculatedColumnFormula array="1">IF(ROWS(G$7:G7)&gt;COUNTIF(BookTable[Entry Month],$O$4),"",INDEX(Book!D$3:D$1200,SMALL(IF(BookTable[Entry Month]=$O$4,ROW(BookTable[Entry Month])-ROW(Book!$J$2)),ROWS(G$7:G7))))</calculatedColumnFormula>
    </tableColumn>
    <tableColumn id="7" xr3:uid="{3BF9C2E8-D0E0-4D3D-B8A5-07C16930B0A7}" name="खरिद/पैठारी गरिएका वस्तु वा सेवाको परिमाण" dataDxfId="21" totalsRowDxfId="20"/>
    <tableColumn id="8" xr3:uid="{DAEEBD83-D3BC-47A5-AB6A-4E668352C060}" name="वस्तु वा सेवाको एकाई" totalsRowDxfId="19"/>
    <tableColumn id="9" xr3:uid="{C570970B-0185-477B-B568-D6F5F2EC2E33}" name="जम्मा खरिद मूल्य (रु)" totalsRowFunction="custom" dataDxfId="18" totalsRowDxfId="17" dataCellStyle="Comma">
      <calculatedColumnFormula>Shrawan7[[#This Row],[कर छुट हुने वस्तु वा सेवाको खरिद / पैठारी मूल्य (रु)]]+Shrawan7[[#This Row],[मूल्य (रु)]]</calculatedColumnFormula>
      <totalsRowFormula>CEILING(SUBTOTAL(109,Shrawan7[जम्मा खरिद मूल्य (रु)]),1)</totalsRowFormula>
    </tableColumn>
    <tableColumn id="10" xr3:uid="{9B025567-C68F-4D70-9970-30BD8E6FE39B}" name="कर छुट हुने वस्तु वा सेवाको खरिद / पैठारी मूल्य (रु)" totalsRowFunction="custom" dataDxfId="16" totalsRowDxfId="15" dataCellStyle="Comma">
      <calculatedColumnFormula array="1">IF(ROWS(G$7:G7)&gt;COUNTIF(BookTable[Entry Month],$O$4),"",INDEX(Book!F$3:F$1200,SMALL(IF(BookTable[Entry Month]=$O$4,ROW(BookTable[Entry Month])-ROW(Book!$J$2)),ROWS(G$7:G7))))</calculatedColumnFormula>
      <totalsRowFormula>CEILING(SUBTOTAL(109,Shrawan7[कर छुट हुने वस्तु वा सेवाको खरिद / पैठारी मूल्य (रु)]),1)</totalsRowFormula>
    </tableColumn>
    <tableColumn id="11" xr3:uid="{43062595-7CB1-49F3-BC20-4E045D85EA56}" name="मूल्य (रु)" totalsRowFunction="custom" dataDxfId="14" totalsRowDxfId="13" dataCellStyle="Comma">
      <calculatedColumnFormula array="1">IF(ROWS(G$7:G7)&gt;COUNTIF(BookTable[Entry Month],$O$4),"",INDEX(Book!E$3:E$1200,SMALL(IF(BookTable[Entry Month]=$O$4,ROW(BookTable[Entry Month])-ROW(Book!$J$2)),ROWS(G$7:G7))))</calculatedColumnFormula>
      <totalsRowFormula>CEILING(SUBTOTAL(109,Shrawan7[मूल्य (रु)]),1)</totalsRowFormula>
    </tableColumn>
    <tableColumn id="12" xr3:uid="{896D3345-B24A-4AC4-8384-F03CBD01D011}" name="कर (रु)" totalsRowFunction="custom" dataDxfId="12" totalsRowDxfId="11" dataCellStyle="Comma">
      <calculatedColumnFormula>Shrawan7[[#This Row],[मूल्य (रु)]]*13%</calculatedColumnFormula>
      <totalsRowFormula>CEILING(SUBTOTAL(109,Shrawan7[कर (रु)]),1)</totalsRowFormula>
    </tableColumn>
    <tableColumn id="13" xr3:uid="{D2C0EE19-06C8-4EF8-B6C4-68CE1AB7DA47}" name="मूल्य (रु) " totalsRowDxfId="10"/>
    <tableColumn id="14" xr3:uid="{2434E21A-F9A4-427E-B290-5E8F735B365D}" name="कर (रु) " totalsRowDxfId="9"/>
    <tableColumn id="15" xr3:uid="{9BAF04F5-28E4-4DC3-B27B-64BC1312E07D}" name=" मूल्य (रु)  " totalsRowDxfId="8"/>
    <tableColumn id="16" xr3:uid="{C391082F-69A2-4887-BEEF-6A8833112257}" name="कर (रु)  " totalsRowDxfId="7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15" zoomScaleNormal="115" workbookViewId="0">
      <selection activeCell="B1" sqref="B1"/>
    </sheetView>
  </sheetViews>
  <sheetFormatPr defaultRowHeight="15" x14ac:dyDescent="0.25"/>
  <cols>
    <col min="1" max="1" width="10.140625" bestFit="1" customWidth="1"/>
    <col min="2" max="2" width="13.42578125" style="2" bestFit="1" customWidth="1"/>
    <col min="4" max="4" width="42.85546875" customWidth="1"/>
    <col min="5" max="5" width="13" bestFit="1" customWidth="1"/>
    <col min="7" max="7" width="18.14062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  <c r="B3" s="2">
        <v>2080</v>
      </c>
      <c r="D3" s="11" t="s">
        <v>3</v>
      </c>
      <c r="E3" s="11" t="s">
        <v>1</v>
      </c>
      <c r="G3" t="s">
        <v>4</v>
      </c>
    </row>
    <row r="4" spans="1:7" x14ac:dyDescent="0.25">
      <c r="B4" s="2">
        <v>2081</v>
      </c>
    </row>
  </sheetData>
  <dataValidations count="2">
    <dataValidation type="textLength" operator="greaterThan" showInputMessage="1" showErrorMessage="1" sqref="D4" xr:uid="{D628D55A-3C36-421D-8143-BE6368D71EDA}">
      <formula1>0</formula1>
    </dataValidation>
    <dataValidation type="textLength" operator="equal" allowBlank="1" showInputMessage="1" showErrorMessage="1" sqref="E4" xr:uid="{EA8249A4-AEF2-4920-B99A-A0E2EFEFDE80}">
      <formula1>9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1200"/>
  <sheetViews>
    <sheetView zoomScaleNormal="100" zoomScaleSheetLayoutView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7" sqref="O7"/>
    </sheetView>
  </sheetViews>
  <sheetFormatPr defaultRowHeight="15" x14ac:dyDescent="0.25"/>
  <cols>
    <col min="1" max="1" width="10.140625" style="17" bestFit="1" customWidth="1"/>
    <col min="2" max="2" width="11.7109375" style="17" bestFit="1" customWidth="1"/>
    <col min="3" max="3" width="24.85546875" style="17" customWidth="1"/>
    <col min="4" max="8" width="15.7109375" style="17" customWidth="1"/>
    <col min="9" max="9" width="10.85546875" style="14" customWidth="1"/>
    <col min="10" max="10" width="15.7109375" style="14" bestFit="1" customWidth="1"/>
    <col min="11" max="11" width="13.140625" style="19" bestFit="1" customWidth="1"/>
    <col min="12" max="13" width="19" style="17" hidden="1" customWidth="1"/>
    <col min="14" max="14" width="9.140625" style="17" hidden="1" customWidth="1"/>
    <col min="15" max="16384" width="9.140625" style="17"/>
  </cols>
  <sheetData>
    <row r="1" spans="1:13" s="54" customFormat="1" x14ac:dyDescent="0.25">
      <c r="B1" s="59" t="str">
        <f>CONCATENATE(_firm," (",_fy1,"-",_fy2,") ",_pan)</f>
        <v xml:space="preserve"> (2080-2081) </v>
      </c>
      <c r="C1" s="59"/>
      <c r="D1" s="59"/>
      <c r="H1" s="59" t="s">
        <v>52</v>
      </c>
      <c r="I1" s="55"/>
      <c r="J1" s="55"/>
      <c r="K1" s="56"/>
    </row>
    <row r="2" spans="1:13" s="63" customFormat="1" x14ac:dyDescent="0.25">
      <c r="A2" s="60" t="s">
        <v>54</v>
      </c>
      <c r="B2" s="60" t="s">
        <v>5</v>
      </c>
      <c r="C2" s="60" t="s">
        <v>6</v>
      </c>
      <c r="D2" s="60" t="s">
        <v>53</v>
      </c>
      <c r="E2" s="60" t="s">
        <v>8</v>
      </c>
      <c r="F2" s="60" t="s">
        <v>9</v>
      </c>
      <c r="G2" s="60" t="s">
        <v>10</v>
      </c>
      <c r="H2" s="60" t="s">
        <v>11</v>
      </c>
      <c r="I2" s="60" t="s">
        <v>7</v>
      </c>
      <c r="J2" s="60" t="s">
        <v>12</v>
      </c>
      <c r="K2" s="61" t="s">
        <v>49</v>
      </c>
      <c r="L2" s="62" t="s">
        <v>40</v>
      </c>
      <c r="M2" s="62" t="s">
        <v>41</v>
      </c>
    </row>
    <row r="3" spans="1:13" s="14" customFormat="1" x14ac:dyDescent="0.25">
      <c r="A3" s="28"/>
      <c r="B3" s="30"/>
      <c r="C3" s="22"/>
      <c r="D3" s="22"/>
      <c r="E3" s="23"/>
      <c r="F3" s="23"/>
      <c r="G3" s="15">
        <f>BookTable[[#This Row],[Taxable]]*13%</f>
        <v>0</v>
      </c>
      <c r="H3" s="15">
        <f>BookTable[[#This Row],[Taxable]]+BookTable[[#This Row],[Non Taxable]]+BookTable[[#This Row],[VAT]]</f>
        <v>0</v>
      </c>
      <c r="I3" s="28"/>
      <c r="J3" s="28" t="s">
        <v>55</v>
      </c>
      <c r="K3" s="22"/>
      <c r="L3" s="23" t="str">
        <f>CONCATENATE(BookTable[[#This Row],[Bill No.]],BookTable[[#This Row],[Party]])</f>
        <v/>
      </c>
      <c r="M3" s="24">
        <f>IF(OR(BookTable[[#This Row],[duplicate checker]]="",COUNTIF(DuplicateChecker,BookTable[[#This Row],[duplicate checker]])=1),0,1)</f>
        <v>0</v>
      </c>
    </row>
    <row r="4" spans="1:13" s="14" customFormat="1" x14ac:dyDescent="0.25">
      <c r="A4" s="28"/>
      <c r="B4" s="30"/>
      <c r="C4" s="22"/>
      <c r="D4" s="22"/>
      <c r="E4" s="23"/>
      <c r="F4" s="23"/>
      <c r="G4" s="15">
        <f>BookTable[[#This Row],[Taxable]]*13%</f>
        <v>0</v>
      </c>
      <c r="H4" s="15">
        <f>BookTable[[#This Row],[Taxable]]+BookTable[[#This Row],[Non Taxable]]+BookTable[[#This Row],[VAT]]</f>
        <v>0</v>
      </c>
      <c r="I4" s="28"/>
      <c r="J4" s="28"/>
      <c r="K4" s="22"/>
      <c r="L4" s="23" t="str">
        <f>CONCATENATE(BookTable[[#This Row],[Bill No.]],BookTable[[#This Row],[Party]])</f>
        <v/>
      </c>
      <c r="M4" s="24">
        <f>IF(OR(BookTable[[#This Row],[duplicate checker]]="",COUNTIF(DuplicateChecker,BookTable[[#This Row],[duplicate checker]])=1),0,1)</f>
        <v>0</v>
      </c>
    </row>
    <row r="5" spans="1:13" s="14" customFormat="1" x14ac:dyDescent="0.25">
      <c r="A5" s="28"/>
      <c r="B5" s="30"/>
      <c r="C5" s="22"/>
      <c r="D5" s="22"/>
      <c r="E5" s="23"/>
      <c r="F5" s="23"/>
      <c r="G5" s="15">
        <f>BookTable[[#This Row],[Taxable]]*13%</f>
        <v>0</v>
      </c>
      <c r="H5" s="15">
        <f>BookTable[[#This Row],[Taxable]]+BookTable[[#This Row],[Non Taxable]]+BookTable[[#This Row],[VAT]]</f>
        <v>0</v>
      </c>
      <c r="I5" s="28"/>
      <c r="J5" s="28"/>
      <c r="K5" s="22"/>
      <c r="L5" s="33" t="str">
        <f>CONCATENATE(BookTable[[#This Row],[Bill No.]],BookTable[[#This Row],[Party]])</f>
        <v/>
      </c>
      <c r="M5" s="24">
        <f>IF(OR(BookTable[[#This Row],[duplicate checker]]="",COUNTIF(DuplicateChecker,BookTable[[#This Row],[duplicate checker]])=1),0,1)</f>
        <v>0</v>
      </c>
    </row>
    <row r="6" spans="1:13" s="14" customFormat="1" x14ac:dyDescent="0.25">
      <c r="A6" s="28"/>
      <c r="B6" s="30"/>
      <c r="C6" s="22"/>
      <c r="D6" s="22"/>
      <c r="E6" s="23"/>
      <c r="F6" s="23"/>
      <c r="G6" s="15">
        <f>BookTable[[#This Row],[Taxable]]*13%</f>
        <v>0</v>
      </c>
      <c r="H6" s="15">
        <f>BookTable[[#This Row],[Taxable]]+BookTable[[#This Row],[Non Taxable]]+BookTable[[#This Row],[VAT]]</f>
        <v>0</v>
      </c>
      <c r="I6" s="28"/>
      <c r="J6" s="28"/>
      <c r="K6" s="22"/>
      <c r="L6" s="33" t="str">
        <f>CONCATENATE(BookTable[[#This Row],[Bill No.]],BookTable[[#This Row],[Party]])</f>
        <v/>
      </c>
      <c r="M6" s="24">
        <f>IF(OR(BookTable[[#This Row],[duplicate checker]]="",COUNTIF(DuplicateChecker,BookTable[[#This Row],[duplicate checker]])=1),0,1)</f>
        <v>0</v>
      </c>
    </row>
    <row r="7" spans="1:13" s="14" customFormat="1" x14ac:dyDescent="0.25">
      <c r="A7" s="28"/>
      <c r="B7" s="30"/>
      <c r="C7" s="22"/>
      <c r="D7" s="22"/>
      <c r="E7" s="23"/>
      <c r="F7" s="23"/>
      <c r="G7" s="15">
        <f>BookTable[[#This Row],[Taxable]]*13%</f>
        <v>0</v>
      </c>
      <c r="H7" s="15">
        <f>BookTable[[#This Row],[Taxable]]+BookTable[[#This Row],[Non Taxable]]+BookTable[[#This Row],[VAT]]</f>
        <v>0</v>
      </c>
      <c r="I7" s="28"/>
      <c r="J7" s="28"/>
      <c r="K7" s="22"/>
      <c r="L7" s="23" t="str">
        <f>CONCATENATE(BookTable[[#This Row],[Bill No.]],BookTable[[#This Row],[Party]])</f>
        <v/>
      </c>
      <c r="M7" s="24">
        <f>IF(OR(BookTable[[#This Row],[duplicate checker]]="",COUNTIF(DuplicateChecker,BookTable[[#This Row],[duplicate checker]])=1),0,1)</f>
        <v>0</v>
      </c>
    </row>
    <row r="8" spans="1:13" s="14" customFormat="1" x14ac:dyDescent="0.25">
      <c r="A8" s="28"/>
      <c r="B8" s="30"/>
      <c r="C8" s="22"/>
      <c r="D8" s="22"/>
      <c r="E8" s="23"/>
      <c r="F8" s="23"/>
      <c r="G8" s="15">
        <f>BookTable[[#This Row],[Taxable]]*13%</f>
        <v>0</v>
      </c>
      <c r="H8" s="15">
        <f>BookTable[[#This Row],[Taxable]]+BookTable[[#This Row],[Non Taxable]]+BookTable[[#This Row],[VAT]]</f>
        <v>0</v>
      </c>
      <c r="I8" s="28"/>
      <c r="J8" s="28"/>
      <c r="K8" s="22"/>
      <c r="L8" s="33" t="str">
        <f>CONCATENATE(BookTable[[#This Row],[Bill No.]],BookTable[[#This Row],[Party]])</f>
        <v/>
      </c>
      <c r="M8" s="24">
        <f>IF(OR(BookTable[[#This Row],[duplicate checker]]="",COUNTIF(DuplicateChecker,BookTable[[#This Row],[duplicate checker]])=1),0,1)</f>
        <v>0</v>
      </c>
    </row>
    <row r="9" spans="1:13" s="14" customFormat="1" x14ac:dyDescent="0.25">
      <c r="A9" s="28"/>
      <c r="B9" s="30"/>
      <c r="C9" s="22"/>
      <c r="D9" s="22"/>
      <c r="E9" s="23"/>
      <c r="F9" s="23"/>
      <c r="G9" s="15">
        <f>BookTable[[#This Row],[Taxable]]*13%</f>
        <v>0</v>
      </c>
      <c r="H9" s="15">
        <f>BookTable[[#This Row],[Taxable]]+BookTable[[#This Row],[Non Taxable]]+BookTable[[#This Row],[VAT]]</f>
        <v>0</v>
      </c>
      <c r="I9" s="28"/>
      <c r="J9" s="28"/>
      <c r="K9" s="22"/>
      <c r="L9" s="23" t="str">
        <f>CONCATENATE(BookTable[[#This Row],[Bill No.]],BookTable[[#This Row],[Party]])</f>
        <v/>
      </c>
      <c r="M9" s="24">
        <f>IF(OR(BookTable[[#This Row],[duplicate checker]]="",COUNTIF(DuplicateChecker,BookTable[[#This Row],[duplicate checker]])=1),0,1)</f>
        <v>0</v>
      </c>
    </row>
    <row r="10" spans="1:13" s="14" customFormat="1" x14ac:dyDescent="0.25">
      <c r="A10" s="28"/>
      <c r="B10" s="30"/>
      <c r="C10" s="22"/>
      <c r="D10" s="22"/>
      <c r="E10" s="23"/>
      <c r="F10" s="23"/>
      <c r="G10" s="15">
        <f>BookTable[[#This Row],[Taxable]]*13%</f>
        <v>0</v>
      </c>
      <c r="H10" s="15">
        <f>BookTable[[#This Row],[Taxable]]+BookTable[[#This Row],[Non Taxable]]+BookTable[[#This Row],[VAT]]</f>
        <v>0</v>
      </c>
      <c r="I10" s="28"/>
      <c r="J10" s="28"/>
      <c r="K10" s="22"/>
      <c r="L10" s="23" t="str">
        <f>CONCATENATE(BookTable[[#This Row],[Bill No.]],BookTable[[#This Row],[Party]])</f>
        <v/>
      </c>
      <c r="M10" s="24">
        <f>IF(OR(BookTable[[#This Row],[duplicate checker]]="",COUNTIF(DuplicateChecker,BookTable[[#This Row],[duplicate checker]])=1),0,1)</f>
        <v>0</v>
      </c>
    </row>
    <row r="11" spans="1:13" s="14" customFormat="1" x14ac:dyDescent="0.25">
      <c r="A11" s="28"/>
      <c r="B11" s="30"/>
      <c r="C11" s="22"/>
      <c r="D11" s="22"/>
      <c r="E11" s="23"/>
      <c r="F11" s="23"/>
      <c r="G11" s="15">
        <f>BookTable[[#This Row],[Taxable]]*13%</f>
        <v>0</v>
      </c>
      <c r="H11" s="15">
        <f>BookTable[[#This Row],[Taxable]]+BookTable[[#This Row],[Non Taxable]]+BookTable[[#This Row],[VAT]]</f>
        <v>0</v>
      </c>
      <c r="I11" s="28"/>
      <c r="J11" s="28"/>
      <c r="K11" s="22"/>
      <c r="L11" s="23" t="str">
        <f>CONCATENATE(BookTable[[#This Row],[Bill No.]],BookTable[[#This Row],[Party]])</f>
        <v/>
      </c>
      <c r="M11" s="24">
        <f>IF(OR(BookTable[[#This Row],[duplicate checker]]="",COUNTIF(DuplicateChecker,BookTable[[#This Row],[duplicate checker]])=1),0,1)</f>
        <v>0</v>
      </c>
    </row>
    <row r="12" spans="1:13" s="14" customFormat="1" x14ac:dyDescent="0.25">
      <c r="A12" s="28"/>
      <c r="B12" s="30"/>
      <c r="C12" s="22"/>
      <c r="D12" s="22"/>
      <c r="E12" s="23"/>
      <c r="F12" s="23"/>
      <c r="G12" s="15">
        <f>BookTable[[#This Row],[Taxable]]*13%</f>
        <v>0</v>
      </c>
      <c r="H12" s="15">
        <f>BookTable[[#This Row],[Taxable]]+BookTable[[#This Row],[Non Taxable]]+BookTable[[#This Row],[VAT]]</f>
        <v>0</v>
      </c>
      <c r="I12" s="28"/>
      <c r="J12" s="28"/>
      <c r="K12" s="22"/>
      <c r="L12" s="23" t="str">
        <f>CONCATENATE(BookTable[[#This Row],[Bill No.]],BookTable[[#This Row],[Party]])</f>
        <v/>
      </c>
      <c r="M12" s="24">
        <f>IF(OR(BookTable[[#This Row],[duplicate checker]]="",COUNTIF(DuplicateChecker,BookTable[[#This Row],[duplicate checker]])=1),0,1)</f>
        <v>0</v>
      </c>
    </row>
    <row r="13" spans="1:13" s="14" customFormat="1" x14ac:dyDescent="0.25">
      <c r="A13" s="28"/>
      <c r="B13" s="30"/>
      <c r="C13" s="22"/>
      <c r="D13" s="22"/>
      <c r="E13" s="23"/>
      <c r="F13" s="23"/>
      <c r="G13" s="15">
        <f>BookTable[[#This Row],[Taxable]]*13%</f>
        <v>0</v>
      </c>
      <c r="H13" s="15">
        <f>BookTable[[#This Row],[Taxable]]+BookTable[[#This Row],[Non Taxable]]+BookTable[[#This Row],[VAT]]</f>
        <v>0</v>
      </c>
      <c r="I13" s="28"/>
      <c r="J13" s="28"/>
      <c r="K13" s="22"/>
      <c r="L13" s="33" t="str">
        <f>CONCATENATE(BookTable[[#This Row],[Bill No.]],BookTable[[#This Row],[Party]])</f>
        <v/>
      </c>
      <c r="M13" s="24">
        <f>IF(OR(BookTable[[#This Row],[duplicate checker]]="",COUNTIF(DuplicateChecker,BookTable[[#This Row],[duplicate checker]])=1),0,1)</f>
        <v>0</v>
      </c>
    </row>
    <row r="14" spans="1:13" s="14" customFormat="1" x14ac:dyDescent="0.25">
      <c r="A14" s="28"/>
      <c r="B14" s="30"/>
      <c r="C14" s="22"/>
      <c r="D14" s="22"/>
      <c r="E14" s="23"/>
      <c r="F14" s="23"/>
      <c r="G14" s="15">
        <f>BookTable[[#This Row],[Taxable]]*13%</f>
        <v>0</v>
      </c>
      <c r="H14" s="15">
        <f>BookTable[[#This Row],[Taxable]]+BookTable[[#This Row],[Non Taxable]]+BookTable[[#This Row],[VAT]]</f>
        <v>0</v>
      </c>
      <c r="I14" s="28"/>
      <c r="J14" s="28"/>
      <c r="K14" s="22"/>
      <c r="L14" s="23" t="str">
        <f>CONCATENATE(BookTable[[#This Row],[Bill No.]],BookTable[[#This Row],[Party]])</f>
        <v/>
      </c>
      <c r="M14" s="24">
        <f>IF(OR(BookTable[[#This Row],[duplicate checker]]="",COUNTIF(DuplicateChecker,BookTable[[#This Row],[duplicate checker]])=1),0,1)</f>
        <v>0</v>
      </c>
    </row>
    <row r="15" spans="1:13" s="14" customFormat="1" x14ac:dyDescent="0.25">
      <c r="A15" s="28"/>
      <c r="B15" s="30"/>
      <c r="C15" s="22"/>
      <c r="D15" s="22"/>
      <c r="E15" s="23"/>
      <c r="F15" s="23"/>
      <c r="G15" s="15">
        <f>BookTable[[#This Row],[Taxable]]*13%</f>
        <v>0</v>
      </c>
      <c r="H15" s="15">
        <f>BookTable[[#This Row],[Taxable]]+BookTable[[#This Row],[Non Taxable]]+BookTable[[#This Row],[VAT]]</f>
        <v>0</v>
      </c>
      <c r="I15" s="28"/>
      <c r="J15" s="28"/>
      <c r="K15" s="22"/>
      <c r="L15" s="23" t="str">
        <f>CONCATENATE(BookTable[[#This Row],[Bill No.]],BookTable[[#This Row],[Party]])</f>
        <v/>
      </c>
      <c r="M15" s="24">
        <f>IF(OR(BookTable[[#This Row],[duplicate checker]]="",COUNTIF(DuplicateChecker,BookTable[[#This Row],[duplicate checker]])=1),0,1)</f>
        <v>0</v>
      </c>
    </row>
    <row r="16" spans="1:13" s="14" customFormat="1" x14ac:dyDescent="0.25">
      <c r="A16" s="28"/>
      <c r="B16" s="30"/>
      <c r="C16" s="22"/>
      <c r="D16" s="22"/>
      <c r="E16" s="23"/>
      <c r="F16" s="23"/>
      <c r="G16" s="15">
        <f>BookTable[[#This Row],[Taxable]]*13%</f>
        <v>0</v>
      </c>
      <c r="H16" s="15">
        <f>BookTable[[#This Row],[Taxable]]+BookTable[[#This Row],[Non Taxable]]+BookTable[[#This Row],[VAT]]</f>
        <v>0</v>
      </c>
      <c r="I16" s="28"/>
      <c r="J16" s="28"/>
      <c r="K16" s="22"/>
      <c r="L16" s="23" t="str">
        <f>CONCATENATE(BookTable[[#This Row],[Bill No.]],BookTable[[#This Row],[Party]])</f>
        <v/>
      </c>
      <c r="M16" s="24">
        <f>IF(OR(BookTable[[#This Row],[duplicate checker]]="",COUNTIF(DuplicateChecker,BookTable[[#This Row],[duplicate checker]])=1),0,1)</f>
        <v>0</v>
      </c>
    </row>
    <row r="17" spans="1:13" s="14" customFormat="1" x14ac:dyDescent="0.25">
      <c r="A17" s="28"/>
      <c r="B17" s="30"/>
      <c r="C17" s="22"/>
      <c r="D17" s="22"/>
      <c r="E17" s="23"/>
      <c r="F17" s="23"/>
      <c r="G17" s="15">
        <f>BookTable[[#This Row],[Taxable]]*13%</f>
        <v>0</v>
      </c>
      <c r="H17" s="15">
        <f>BookTable[[#This Row],[Taxable]]+BookTable[[#This Row],[Non Taxable]]+BookTable[[#This Row],[VAT]]</f>
        <v>0</v>
      </c>
      <c r="I17" s="28"/>
      <c r="J17" s="28"/>
      <c r="K17" s="22"/>
      <c r="L17" s="33" t="str">
        <f>CONCATENATE(BookTable[[#This Row],[Bill No.]],BookTable[[#This Row],[Party]])</f>
        <v/>
      </c>
      <c r="M17" s="24">
        <f>IF(OR(BookTable[[#This Row],[duplicate checker]]="",COUNTIF(DuplicateChecker,BookTable[[#This Row],[duplicate checker]])=1),0,1)</f>
        <v>0</v>
      </c>
    </row>
    <row r="18" spans="1:13" s="14" customFormat="1" x14ac:dyDescent="0.25">
      <c r="A18" s="28"/>
      <c r="B18" s="30"/>
      <c r="C18" s="22"/>
      <c r="D18" s="22"/>
      <c r="E18" s="23"/>
      <c r="F18" s="23"/>
      <c r="G18" s="15">
        <f>BookTable[[#This Row],[Taxable]]*13%</f>
        <v>0</v>
      </c>
      <c r="H18" s="15">
        <f>BookTable[[#This Row],[Taxable]]+BookTable[[#This Row],[Non Taxable]]+BookTable[[#This Row],[VAT]]</f>
        <v>0</v>
      </c>
      <c r="I18" s="28"/>
      <c r="J18" s="28"/>
      <c r="K18" s="22"/>
      <c r="L18" s="23" t="str">
        <f>CONCATENATE(BookTable[[#This Row],[Bill No.]],BookTable[[#This Row],[Party]])</f>
        <v/>
      </c>
      <c r="M18" s="24">
        <f>IF(OR(BookTable[[#This Row],[duplicate checker]]="",COUNTIF(DuplicateChecker,BookTable[[#This Row],[duplicate checker]])=1),0,1)</f>
        <v>0</v>
      </c>
    </row>
    <row r="19" spans="1:13" s="14" customFormat="1" x14ac:dyDescent="0.25">
      <c r="A19" s="28"/>
      <c r="B19" s="30"/>
      <c r="C19" s="22"/>
      <c r="D19" s="22"/>
      <c r="E19" s="23"/>
      <c r="F19" s="23"/>
      <c r="G19" s="15">
        <f>BookTable[[#This Row],[Taxable]]*13%</f>
        <v>0</v>
      </c>
      <c r="H19" s="15">
        <f>BookTable[[#This Row],[Taxable]]+BookTable[[#This Row],[Non Taxable]]+BookTable[[#This Row],[VAT]]</f>
        <v>0</v>
      </c>
      <c r="I19" s="28"/>
      <c r="J19" s="28"/>
      <c r="K19" s="22"/>
      <c r="L19" s="23" t="str">
        <f>CONCATENATE(BookTable[[#This Row],[Bill No.]],BookTable[[#This Row],[Party]])</f>
        <v/>
      </c>
      <c r="M19" s="24">
        <f>IF(OR(BookTable[[#This Row],[duplicate checker]]="",COUNTIF(DuplicateChecker,BookTable[[#This Row],[duplicate checker]])=1),0,1)</f>
        <v>0</v>
      </c>
    </row>
    <row r="20" spans="1:13" s="14" customFormat="1" x14ac:dyDescent="0.25">
      <c r="A20" s="28"/>
      <c r="B20" s="30"/>
      <c r="C20" s="22"/>
      <c r="D20" s="22"/>
      <c r="E20" s="23"/>
      <c r="F20" s="23"/>
      <c r="G20" s="15">
        <f>BookTable[[#This Row],[Taxable]]*13%</f>
        <v>0</v>
      </c>
      <c r="H20" s="15">
        <f>BookTable[[#This Row],[Taxable]]+BookTable[[#This Row],[Non Taxable]]+BookTable[[#This Row],[VAT]]</f>
        <v>0</v>
      </c>
      <c r="I20" s="28"/>
      <c r="J20" s="28"/>
      <c r="K20" s="22"/>
      <c r="L20" s="23" t="str">
        <f>CONCATENATE(BookTable[[#This Row],[Bill No.]],BookTable[[#This Row],[Party]])</f>
        <v/>
      </c>
      <c r="M20" s="24">
        <f>IF(OR(BookTable[[#This Row],[duplicate checker]]="",COUNTIF(DuplicateChecker,BookTable[[#This Row],[duplicate checker]])=1),0,1)</f>
        <v>0</v>
      </c>
    </row>
    <row r="21" spans="1:13" s="14" customFormat="1" x14ac:dyDescent="0.25">
      <c r="A21" s="28"/>
      <c r="B21" s="30"/>
      <c r="C21" s="22"/>
      <c r="D21" s="22"/>
      <c r="E21" s="23"/>
      <c r="F21" s="23"/>
      <c r="G21" s="15">
        <f>BookTable[[#This Row],[Taxable]]*13%</f>
        <v>0</v>
      </c>
      <c r="H21" s="15">
        <f>BookTable[[#This Row],[Taxable]]+BookTable[[#This Row],[Non Taxable]]+BookTable[[#This Row],[VAT]]</f>
        <v>0</v>
      </c>
      <c r="I21" s="28"/>
      <c r="J21" s="28"/>
      <c r="K21" s="22"/>
      <c r="L21" s="23" t="str">
        <f>CONCATENATE(BookTable[[#This Row],[Bill No.]],BookTable[[#This Row],[Party]])</f>
        <v/>
      </c>
      <c r="M21" s="24">
        <f>IF(OR(BookTable[[#This Row],[duplicate checker]]="",COUNTIF(DuplicateChecker,BookTable[[#This Row],[duplicate checker]])=1),0,1)</f>
        <v>0</v>
      </c>
    </row>
    <row r="22" spans="1:13" s="14" customFormat="1" x14ac:dyDescent="0.25">
      <c r="A22" s="28"/>
      <c r="B22" s="30"/>
      <c r="C22" s="22"/>
      <c r="D22" s="22"/>
      <c r="E22" s="23"/>
      <c r="F22" s="23"/>
      <c r="G22" s="15">
        <f>BookTable[[#This Row],[Taxable]]*13%</f>
        <v>0</v>
      </c>
      <c r="H22" s="15">
        <f>BookTable[[#This Row],[Taxable]]+BookTable[[#This Row],[Non Taxable]]+BookTable[[#This Row],[VAT]]</f>
        <v>0</v>
      </c>
      <c r="I22" s="28"/>
      <c r="J22" s="28"/>
      <c r="K22" s="22"/>
      <c r="L22" s="23" t="str">
        <f>CONCATENATE(BookTable[[#This Row],[Bill No.]],BookTable[[#This Row],[Party]])</f>
        <v/>
      </c>
      <c r="M22" s="24">
        <f>IF(OR(BookTable[[#This Row],[duplicate checker]]="",COUNTIF(DuplicateChecker,BookTable[[#This Row],[duplicate checker]])=1),0,1)</f>
        <v>0</v>
      </c>
    </row>
    <row r="23" spans="1:13" s="14" customFormat="1" x14ac:dyDescent="0.25">
      <c r="A23" s="28"/>
      <c r="B23" s="30"/>
      <c r="C23" s="22"/>
      <c r="D23" s="22"/>
      <c r="E23" s="23"/>
      <c r="F23" s="23"/>
      <c r="G23" s="15">
        <f>BookTable[[#This Row],[Taxable]]*13%</f>
        <v>0</v>
      </c>
      <c r="H23" s="15">
        <f>BookTable[[#This Row],[Taxable]]+BookTable[[#This Row],[Non Taxable]]+BookTable[[#This Row],[VAT]]</f>
        <v>0</v>
      </c>
      <c r="I23" s="28"/>
      <c r="J23" s="28"/>
      <c r="K23" s="22"/>
      <c r="L23" s="23" t="str">
        <f>CONCATENATE(BookTable[[#This Row],[Bill No.]],BookTable[[#This Row],[Party]])</f>
        <v/>
      </c>
      <c r="M23" s="24">
        <f>IF(OR(BookTable[[#This Row],[duplicate checker]]="",COUNTIF(DuplicateChecker,BookTable[[#This Row],[duplicate checker]])=1),0,1)</f>
        <v>0</v>
      </c>
    </row>
    <row r="24" spans="1:13" s="14" customFormat="1" x14ac:dyDescent="0.25">
      <c r="A24" s="28"/>
      <c r="B24" s="30"/>
      <c r="C24" s="22"/>
      <c r="D24" s="22"/>
      <c r="E24" s="23"/>
      <c r="F24" s="23"/>
      <c r="G24" s="15">
        <f>BookTable[[#This Row],[Taxable]]*13%</f>
        <v>0</v>
      </c>
      <c r="H24" s="15">
        <f>BookTable[[#This Row],[Taxable]]+BookTable[[#This Row],[Non Taxable]]+BookTable[[#This Row],[VAT]]</f>
        <v>0</v>
      </c>
      <c r="I24" s="28"/>
      <c r="J24" s="28"/>
      <c r="K24" s="22"/>
      <c r="L24" s="33" t="str">
        <f>CONCATENATE(BookTable[[#This Row],[Bill No.]],BookTable[[#This Row],[Party]])</f>
        <v/>
      </c>
      <c r="M24" s="24">
        <f>IF(OR(BookTable[[#This Row],[duplicate checker]]="",COUNTIF(DuplicateChecker,BookTable[[#This Row],[duplicate checker]])=1),0,1)</f>
        <v>0</v>
      </c>
    </row>
    <row r="25" spans="1:13" s="14" customFormat="1" x14ac:dyDescent="0.25">
      <c r="A25" s="28"/>
      <c r="B25" s="30"/>
      <c r="C25" s="22"/>
      <c r="D25" s="22"/>
      <c r="E25" s="23"/>
      <c r="F25" s="23"/>
      <c r="G25" s="15">
        <f>BookTable[[#This Row],[Taxable]]*13%</f>
        <v>0</v>
      </c>
      <c r="H25" s="15">
        <f>BookTable[[#This Row],[Taxable]]+BookTable[[#This Row],[Non Taxable]]+BookTable[[#This Row],[VAT]]</f>
        <v>0</v>
      </c>
      <c r="I25" s="28"/>
      <c r="J25" s="28"/>
      <c r="K25" s="22"/>
      <c r="L25" s="23" t="str">
        <f>CONCATENATE(BookTable[[#This Row],[Bill No.]],BookTable[[#This Row],[Party]])</f>
        <v/>
      </c>
      <c r="M25" s="24">
        <f>IF(OR(BookTable[[#This Row],[duplicate checker]]="",COUNTIF(DuplicateChecker,BookTable[[#This Row],[duplicate checker]])=1),0,1)</f>
        <v>0</v>
      </c>
    </row>
    <row r="26" spans="1:13" s="14" customFormat="1" x14ac:dyDescent="0.25">
      <c r="A26" s="28"/>
      <c r="B26" s="30"/>
      <c r="C26" s="22"/>
      <c r="D26" s="22"/>
      <c r="E26" s="23"/>
      <c r="F26" s="23"/>
      <c r="G26" s="15">
        <f>BookTable[[#This Row],[Taxable]]*13%</f>
        <v>0</v>
      </c>
      <c r="H26" s="15">
        <f>BookTable[[#This Row],[Taxable]]+BookTable[[#This Row],[Non Taxable]]+BookTable[[#This Row],[VAT]]</f>
        <v>0</v>
      </c>
      <c r="I26" s="28"/>
      <c r="J26" s="28"/>
      <c r="K26" s="22"/>
      <c r="L26" s="33" t="str">
        <f>CONCATENATE(BookTable[[#This Row],[Bill No.]],BookTable[[#This Row],[Party]])</f>
        <v/>
      </c>
      <c r="M26" s="24">
        <f>IF(OR(BookTable[[#This Row],[duplicate checker]]="",COUNTIF(DuplicateChecker,BookTable[[#This Row],[duplicate checker]])=1),0,1)</f>
        <v>0</v>
      </c>
    </row>
    <row r="27" spans="1:13" s="14" customFormat="1" x14ac:dyDescent="0.25">
      <c r="A27" s="28"/>
      <c r="B27" s="30"/>
      <c r="C27" s="22"/>
      <c r="D27" s="22"/>
      <c r="E27" s="23"/>
      <c r="F27" s="23"/>
      <c r="G27" s="15">
        <f>BookTable[[#This Row],[Taxable]]*13%</f>
        <v>0</v>
      </c>
      <c r="H27" s="15">
        <f>BookTable[[#This Row],[Taxable]]+BookTable[[#This Row],[Non Taxable]]+BookTable[[#This Row],[VAT]]</f>
        <v>0</v>
      </c>
      <c r="I27" s="28"/>
      <c r="J27" s="28"/>
      <c r="K27" s="22"/>
      <c r="L27" s="23" t="str">
        <f>CONCATENATE(BookTable[[#This Row],[Bill No.]],BookTable[[#This Row],[Party]])</f>
        <v/>
      </c>
      <c r="M27" s="24">
        <f>IF(OR(BookTable[[#This Row],[duplicate checker]]="",COUNTIF(DuplicateChecker,BookTable[[#This Row],[duplicate checker]])=1),0,1)</f>
        <v>0</v>
      </c>
    </row>
    <row r="28" spans="1:13" s="14" customFormat="1" x14ac:dyDescent="0.25">
      <c r="A28" s="28"/>
      <c r="B28" s="30"/>
      <c r="C28" s="22"/>
      <c r="D28" s="22"/>
      <c r="E28" s="23"/>
      <c r="F28" s="23"/>
      <c r="G28" s="15">
        <f>BookTable[[#This Row],[Taxable]]*13%</f>
        <v>0</v>
      </c>
      <c r="H28" s="15">
        <f>BookTable[[#This Row],[Taxable]]+BookTable[[#This Row],[Non Taxable]]+BookTable[[#This Row],[VAT]]</f>
        <v>0</v>
      </c>
      <c r="I28" s="28"/>
      <c r="J28" s="28"/>
      <c r="K28" s="22"/>
      <c r="L28" s="23" t="str">
        <f>CONCATENATE(BookTable[[#This Row],[Bill No.]],BookTable[[#This Row],[Party]])</f>
        <v/>
      </c>
      <c r="M28" s="24">
        <f>IF(OR(BookTable[[#This Row],[duplicate checker]]="",COUNTIF(DuplicateChecker,BookTable[[#This Row],[duplicate checker]])=1),0,1)</f>
        <v>0</v>
      </c>
    </row>
    <row r="29" spans="1:13" s="14" customFormat="1" x14ac:dyDescent="0.25">
      <c r="A29" s="28"/>
      <c r="B29" s="30"/>
      <c r="C29" s="22"/>
      <c r="D29" s="22"/>
      <c r="E29" s="23"/>
      <c r="F29" s="23"/>
      <c r="G29" s="15">
        <f>BookTable[[#This Row],[Taxable]]*13%</f>
        <v>0</v>
      </c>
      <c r="H29" s="15">
        <f>BookTable[[#This Row],[Taxable]]+BookTable[[#This Row],[Non Taxable]]+BookTable[[#This Row],[VAT]]</f>
        <v>0</v>
      </c>
      <c r="I29" s="28"/>
      <c r="J29" s="28"/>
      <c r="K29" s="22"/>
      <c r="L29" s="23" t="str">
        <f>CONCATENATE(BookTable[[#This Row],[Bill No.]],BookTable[[#This Row],[Party]])</f>
        <v/>
      </c>
      <c r="M29" s="24">
        <f>IF(OR(BookTable[[#This Row],[duplicate checker]]="",COUNTIF(DuplicateChecker,BookTable[[#This Row],[duplicate checker]])=1),0,1)</f>
        <v>0</v>
      </c>
    </row>
    <row r="30" spans="1:13" s="14" customFormat="1" x14ac:dyDescent="0.25">
      <c r="A30" s="28"/>
      <c r="B30" s="30"/>
      <c r="C30" s="22"/>
      <c r="D30" s="22"/>
      <c r="E30" s="23"/>
      <c r="F30" s="23"/>
      <c r="G30" s="15">
        <f>BookTable[[#This Row],[Taxable]]*13%</f>
        <v>0</v>
      </c>
      <c r="H30" s="15">
        <f>BookTable[[#This Row],[Taxable]]+BookTable[[#This Row],[Non Taxable]]+BookTable[[#This Row],[VAT]]</f>
        <v>0</v>
      </c>
      <c r="I30" s="28"/>
      <c r="J30" s="28"/>
      <c r="K30" s="22"/>
      <c r="L30" s="23" t="str">
        <f>CONCATENATE(BookTable[[#This Row],[Bill No.]],BookTable[[#This Row],[Party]])</f>
        <v/>
      </c>
      <c r="M30" s="24">
        <f>IF(OR(BookTable[[#This Row],[duplicate checker]]="",COUNTIF(DuplicateChecker,BookTable[[#This Row],[duplicate checker]])=1),0,1)</f>
        <v>0</v>
      </c>
    </row>
    <row r="31" spans="1:13" s="14" customFormat="1" x14ac:dyDescent="0.25">
      <c r="A31" s="28"/>
      <c r="B31" s="30"/>
      <c r="C31" s="22"/>
      <c r="D31" s="22"/>
      <c r="E31" s="23"/>
      <c r="F31" s="23"/>
      <c r="G31" s="15">
        <f>BookTable[[#This Row],[Taxable]]*13%</f>
        <v>0</v>
      </c>
      <c r="H31" s="15">
        <f>BookTable[[#This Row],[Taxable]]+BookTable[[#This Row],[Non Taxable]]+BookTable[[#This Row],[VAT]]</f>
        <v>0</v>
      </c>
      <c r="I31" s="28"/>
      <c r="J31" s="28"/>
      <c r="K31" s="22"/>
      <c r="L31" s="23" t="str">
        <f>CONCATENATE(BookTable[[#This Row],[Bill No.]],BookTable[[#This Row],[Party]])</f>
        <v/>
      </c>
      <c r="M31" s="24">
        <f>IF(OR(BookTable[[#This Row],[duplicate checker]]="",COUNTIF(DuplicateChecker,BookTable[[#This Row],[duplicate checker]])=1),0,1)</f>
        <v>0</v>
      </c>
    </row>
    <row r="32" spans="1:13" s="14" customFormat="1" x14ac:dyDescent="0.25">
      <c r="A32" s="28"/>
      <c r="B32" s="30"/>
      <c r="C32" s="22"/>
      <c r="D32" s="22"/>
      <c r="E32" s="23"/>
      <c r="F32" s="23"/>
      <c r="G32" s="15">
        <f>BookTable[[#This Row],[Taxable]]*13%</f>
        <v>0</v>
      </c>
      <c r="H32" s="15">
        <f>BookTable[[#This Row],[Taxable]]+BookTable[[#This Row],[Non Taxable]]+BookTable[[#This Row],[VAT]]</f>
        <v>0</v>
      </c>
      <c r="I32" s="28"/>
      <c r="J32" s="28"/>
      <c r="K32" s="22"/>
      <c r="L32" s="23" t="str">
        <f>CONCATENATE(BookTable[[#This Row],[Bill No.]],BookTable[[#This Row],[Party]])</f>
        <v/>
      </c>
      <c r="M32" s="24">
        <f>IF(OR(BookTable[[#This Row],[duplicate checker]]="",COUNTIF(DuplicateChecker,BookTable[[#This Row],[duplicate checker]])=1),0,1)</f>
        <v>0</v>
      </c>
    </row>
    <row r="33" spans="1:13" s="14" customFormat="1" x14ac:dyDescent="0.25">
      <c r="A33" s="28"/>
      <c r="B33" s="30"/>
      <c r="C33" s="22"/>
      <c r="D33" s="22"/>
      <c r="E33" s="23"/>
      <c r="F33" s="23"/>
      <c r="G33" s="15">
        <f>BookTable[[#This Row],[Taxable]]*13%</f>
        <v>0</v>
      </c>
      <c r="H33" s="15">
        <f>BookTable[[#This Row],[Taxable]]+BookTable[[#This Row],[Non Taxable]]+BookTable[[#This Row],[VAT]]</f>
        <v>0</v>
      </c>
      <c r="I33" s="28"/>
      <c r="J33" s="28"/>
      <c r="K33" s="22"/>
      <c r="L33" s="33" t="str">
        <f>CONCATENATE(BookTable[[#This Row],[Bill No.]],BookTable[[#This Row],[Party]])</f>
        <v/>
      </c>
      <c r="M33" s="24">
        <f>IF(OR(BookTable[[#This Row],[duplicate checker]]="",COUNTIF(DuplicateChecker,BookTable[[#This Row],[duplicate checker]])=1),0,1)</f>
        <v>0</v>
      </c>
    </row>
    <row r="34" spans="1:13" s="14" customFormat="1" x14ac:dyDescent="0.25">
      <c r="A34" s="28"/>
      <c r="B34" s="30"/>
      <c r="C34" s="22"/>
      <c r="D34" s="22"/>
      <c r="E34" s="23"/>
      <c r="F34" s="23"/>
      <c r="G34" s="15">
        <f>BookTable[[#This Row],[Taxable]]*13%</f>
        <v>0</v>
      </c>
      <c r="H34" s="15">
        <f>BookTable[[#This Row],[Taxable]]+BookTable[[#This Row],[Non Taxable]]+BookTable[[#This Row],[VAT]]</f>
        <v>0</v>
      </c>
      <c r="I34" s="28"/>
      <c r="J34" s="28"/>
      <c r="K34" s="22"/>
      <c r="L34" s="33" t="str">
        <f>CONCATENATE(BookTable[[#This Row],[Bill No.]],BookTable[[#This Row],[Party]])</f>
        <v/>
      </c>
      <c r="M34" s="24">
        <f>IF(OR(BookTable[[#This Row],[duplicate checker]]="",COUNTIF(DuplicateChecker,BookTable[[#This Row],[duplicate checker]])=1),0,1)</f>
        <v>0</v>
      </c>
    </row>
    <row r="35" spans="1:13" s="14" customFormat="1" x14ac:dyDescent="0.25">
      <c r="A35" s="28"/>
      <c r="B35" s="30"/>
      <c r="C35" s="22"/>
      <c r="D35" s="22"/>
      <c r="E35" s="23"/>
      <c r="F35" s="23"/>
      <c r="G35" s="15">
        <f>BookTable[[#This Row],[Taxable]]*13%</f>
        <v>0</v>
      </c>
      <c r="H35" s="15">
        <f>BookTable[[#This Row],[Taxable]]+BookTable[[#This Row],[Non Taxable]]+BookTable[[#This Row],[VAT]]</f>
        <v>0</v>
      </c>
      <c r="I35" s="28"/>
      <c r="J35" s="28"/>
      <c r="K35" s="22"/>
      <c r="L35" s="33" t="str">
        <f>CONCATENATE(BookTable[[#This Row],[Bill No.]],BookTable[[#This Row],[Party]])</f>
        <v/>
      </c>
      <c r="M35" s="24">
        <f>IF(OR(BookTable[[#This Row],[duplicate checker]]="",COUNTIF(DuplicateChecker,BookTable[[#This Row],[duplicate checker]])=1),0,1)</f>
        <v>0</v>
      </c>
    </row>
    <row r="36" spans="1:13" s="14" customFormat="1" x14ac:dyDescent="0.25">
      <c r="A36" s="28"/>
      <c r="B36" s="30"/>
      <c r="C36" s="22"/>
      <c r="D36" s="22"/>
      <c r="E36" s="23"/>
      <c r="F36" s="23"/>
      <c r="G36" s="15">
        <f>BookTable[[#This Row],[Taxable]]*13%</f>
        <v>0</v>
      </c>
      <c r="H36" s="15">
        <f>BookTable[[#This Row],[Taxable]]+BookTable[[#This Row],[Non Taxable]]+BookTable[[#This Row],[VAT]]</f>
        <v>0</v>
      </c>
      <c r="I36" s="28"/>
      <c r="J36" s="28"/>
      <c r="K36" s="22"/>
      <c r="L36" s="23" t="str">
        <f>CONCATENATE(BookTable[[#This Row],[Bill No.]],BookTable[[#This Row],[Party]])</f>
        <v/>
      </c>
      <c r="M36" s="24">
        <f>IF(OR(BookTable[[#This Row],[duplicate checker]]="",COUNTIF(DuplicateChecker,BookTable[[#This Row],[duplicate checker]])=1),0,1)</f>
        <v>0</v>
      </c>
    </row>
    <row r="37" spans="1:13" s="14" customFormat="1" x14ac:dyDescent="0.25">
      <c r="A37" s="28"/>
      <c r="B37" s="30"/>
      <c r="C37" s="22"/>
      <c r="D37" s="22"/>
      <c r="E37" s="23"/>
      <c r="F37" s="23"/>
      <c r="G37" s="15">
        <f>BookTable[[#This Row],[Taxable]]*13%</f>
        <v>0</v>
      </c>
      <c r="H37" s="15">
        <f>BookTable[[#This Row],[Taxable]]+BookTable[[#This Row],[Non Taxable]]+BookTable[[#This Row],[VAT]]</f>
        <v>0</v>
      </c>
      <c r="I37" s="28"/>
      <c r="J37" s="28"/>
      <c r="K37" s="22"/>
      <c r="L37" s="23" t="str">
        <f>CONCATENATE(BookTable[[#This Row],[Bill No.]],BookTable[[#This Row],[Party]])</f>
        <v/>
      </c>
      <c r="M37" s="24">
        <f>IF(OR(BookTable[[#This Row],[duplicate checker]]="",COUNTIF(DuplicateChecker,BookTable[[#This Row],[duplicate checker]])=1),0,1)</f>
        <v>0</v>
      </c>
    </row>
    <row r="38" spans="1:13" s="14" customFormat="1" x14ac:dyDescent="0.25">
      <c r="A38" s="28"/>
      <c r="B38" s="30"/>
      <c r="C38" s="22"/>
      <c r="D38" s="22"/>
      <c r="E38" s="23"/>
      <c r="F38" s="23"/>
      <c r="G38" s="15">
        <f>BookTable[[#This Row],[Taxable]]*13%</f>
        <v>0</v>
      </c>
      <c r="H38" s="15">
        <f>BookTable[[#This Row],[Taxable]]+BookTable[[#This Row],[Non Taxable]]+BookTable[[#This Row],[VAT]]</f>
        <v>0</v>
      </c>
      <c r="I38" s="28"/>
      <c r="J38" s="28"/>
      <c r="K38" s="22"/>
      <c r="L38" s="23" t="str">
        <f>CONCATENATE(BookTable[[#This Row],[Bill No.]],BookTable[[#This Row],[Party]])</f>
        <v/>
      </c>
      <c r="M38" s="24">
        <f>IF(OR(BookTable[[#This Row],[duplicate checker]]="",COUNTIF(DuplicateChecker,BookTable[[#This Row],[duplicate checker]])=1),0,1)</f>
        <v>0</v>
      </c>
    </row>
    <row r="39" spans="1:13" s="14" customFormat="1" x14ac:dyDescent="0.25">
      <c r="A39" s="28"/>
      <c r="B39" s="30"/>
      <c r="C39" s="22"/>
      <c r="D39" s="22"/>
      <c r="E39" s="23"/>
      <c r="F39" s="23"/>
      <c r="G39" s="15">
        <f>BookTable[[#This Row],[Taxable]]*13%</f>
        <v>0</v>
      </c>
      <c r="H39" s="15">
        <f>BookTable[[#This Row],[Taxable]]+BookTable[[#This Row],[Non Taxable]]+BookTable[[#This Row],[VAT]]</f>
        <v>0</v>
      </c>
      <c r="I39" s="28"/>
      <c r="J39" s="28"/>
      <c r="K39" s="22"/>
      <c r="L39" s="23" t="str">
        <f>CONCATENATE(BookTable[[#This Row],[Bill No.]],BookTable[[#This Row],[Party]])</f>
        <v/>
      </c>
      <c r="M39" s="24">
        <f>IF(OR(BookTable[[#This Row],[duplicate checker]]="",COUNTIF(DuplicateChecker,BookTable[[#This Row],[duplicate checker]])=1),0,1)</f>
        <v>0</v>
      </c>
    </row>
    <row r="40" spans="1:13" s="14" customFormat="1" x14ac:dyDescent="0.25">
      <c r="A40" s="28"/>
      <c r="B40" s="30"/>
      <c r="C40" s="22"/>
      <c r="D40" s="22"/>
      <c r="E40" s="23"/>
      <c r="F40" s="23"/>
      <c r="G40" s="15">
        <f>BookTable[[#This Row],[Taxable]]*13%</f>
        <v>0</v>
      </c>
      <c r="H40" s="15">
        <f>BookTable[[#This Row],[Taxable]]+BookTable[[#This Row],[Non Taxable]]+BookTable[[#This Row],[VAT]]</f>
        <v>0</v>
      </c>
      <c r="I40" s="28"/>
      <c r="J40" s="28"/>
      <c r="K40" s="22"/>
      <c r="L40" s="23" t="str">
        <f>CONCATENATE(BookTable[[#This Row],[Bill No.]],BookTable[[#This Row],[Party]])</f>
        <v/>
      </c>
      <c r="M40" s="24">
        <f>IF(OR(BookTable[[#This Row],[duplicate checker]]="",COUNTIF(DuplicateChecker,BookTable[[#This Row],[duplicate checker]])=1),0,1)</f>
        <v>0</v>
      </c>
    </row>
    <row r="41" spans="1:13" s="14" customFormat="1" x14ac:dyDescent="0.25">
      <c r="A41" s="28"/>
      <c r="B41" s="30"/>
      <c r="C41" s="22"/>
      <c r="D41" s="22"/>
      <c r="E41" s="23"/>
      <c r="F41" s="23"/>
      <c r="G41" s="15">
        <f>BookTable[[#This Row],[Taxable]]*13%</f>
        <v>0</v>
      </c>
      <c r="H41" s="15">
        <f>BookTable[[#This Row],[Taxable]]+BookTable[[#This Row],[Non Taxable]]+BookTable[[#This Row],[VAT]]</f>
        <v>0</v>
      </c>
      <c r="I41" s="28"/>
      <c r="J41" s="28"/>
      <c r="K41" s="22"/>
      <c r="L41" s="23" t="str">
        <f>CONCATENATE(BookTable[[#This Row],[Bill No.]],BookTable[[#This Row],[Party]])</f>
        <v/>
      </c>
      <c r="M41" s="24">
        <f>IF(OR(BookTable[[#This Row],[duplicate checker]]="",COUNTIF(DuplicateChecker,BookTable[[#This Row],[duplicate checker]])=1),0,1)</f>
        <v>0</v>
      </c>
    </row>
    <row r="42" spans="1:13" s="14" customFormat="1" x14ac:dyDescent="0.25">
      <c r="A42" s="28"/>
      <c r="B42" s="30"/>
      <c r="C42" s="22"/>
      <c r="D42" s="22"/>
      <c r="E42" s="23"/>
      <c r="F42" s="23"/>
      <c r="G42" s="15">
        <f>BookTable[[#This Row],[Taxable]]*13%</f>
        <v>0</v>
      </c>
      <c r="H42" s="15">
        <f>BookTable[[#This Row],[Taxable]]+BookTable[[#This Row],[Non Taxable]]+BookTable[[#This Row],[VAT]]</f>
        <v>0</v>
      </c>
      <c r="I42" s="28"/>
      <c r="J42" s="28"/>
      <c r="K42" s="22"/>
      <c r="L42" s="33" t="str">
        <f>CONCATENATE(BookTable[[#This Row],[Bill No.]],BookTable[[#This Row],[Party]])</f>
        <v/>
      </c>
      <c r="M42" s="24">
        <f>IF(OR(BookTable[[#This Row],[duplicate checker]]="",COUNTIF(DuplicateChecker,BookTable[[#This Row],[duplicate checker]])=1),0,1)</f>
        <v>0</v>
      </c>
    </row>
    <row r="43" spans="1:13" s="14" customFormat="1" x14ac:dyDescent="0.25">
      <c r="A43" s="28"/>
      <c r="B43" s="30"/>
      <c r="C43" s="22"/>
      <c r="D43" s="22"/>
      <c r="E43" s="23"/>
      <c r="F43" s="23"/>
      <c r="G43" s="15">
        <f>BookTable[[#This Row],[Taxable]]*13%</f>
        <v>0</v>
      </c>
      <c r="H43" s="15">
        <f>BookTable[[#This Row],[Taxable]]+BookTable[[#This Row],[Non Taxable]]+BookTable[[#This Row],[VAT]]</f>
        <v>0</v>
      </c>
      <c r="I43" s="28"/>
      <c r="J43" s="28"/>
      <c r="K43" s="22"/>
      <c r="L43" s="23" t="str">
        <f>CONCATENATE(BookTable[[#This Row],[Bill No.]],BookTable[[#This Row],[Party]])</f>
        <v/>
      </c>
      <c r="M43" s="24">
        <f>IF(OR(BookTable[[#This Row],[duplicate checker]]="",COUNTIF(DuplicateChecker,BookTable[[#This Row],[duplicate checker]])=1),0,1)</f>
        <v>0</v>
      </c>
    </row>
    <row r="44" spans="1:13" s="14" customFormat="1" x14ac:dyDescent="0.25">
      <c r="A44" s="28"/>
      <c r="B44" s="30"/>
      <c r="C44" s="22"/>
      <c r="D44" s="22"/>
      <c r="E44" s="23"/>
      <c r="F44" s="23"/>
      <c r="G44" s="15">
        <f>BookTable[[#This Row],[Taxable]]*13%</f>
        <v>0</v>
      </c>
      <c r="H44" s="15">
        <f>BookTable[[#This Row],[Taxable]]+BookTable[[#This Row],[Non Taxable]]+BookTable[[#This Row],[VAT]]</f>
        <v>0</v>
      </c>
      <c r="I44" s="28"/>
      <c r="J44" s="28"/>
      <c r="K44" s="22"/>
      <c r="L44" s="23" t="str">
        <f>CONCATENATE(BookTable[[#This Row],[Bill No.]],BookTable[[#This Row],[Party]])</f>
        <v/>
      </c>
      <c r="M44" s="24">
        <f>IF(OR(BookTable[[#This Row],[duplicate checker]]="",COUNTIF(DuplicateChecker,BookTable[[#This Row],[duplicate checker]])=1),0,1)</f>
        <v>0</v>
      </c>
    </row>
    <row r="45" spans="1:13" s="14" customFormat="1" x14ac:dyDescent="0.25">
      <c r="A45" s="28"/>
      <c r="B45" s="30"/>
      <c r="C45" s="22"/>
      <c r="D45" s="22"/>
      <c r="E45" s="23"/>
      <c r="F45" s="23"/>
      <c r="G45" s="15">
        <f>BookTable[[#This Row],[Taxable]]*13%</f>
        <v>0</v>
      </c>
      <c r="H45" s="15">
        <f>BookTable[[#This Row],[Taxable]]+BookTable[[#This Row],[Non Taxable]]+BookTable[[#This Row],[VAT]]</f>
        <v>0</v>
      </c>
      <c r="I45" s="28"/>
      <c r="J45" s="28"/>
      <c r="K45" s="22"/>
      <c r="L45" s="23" t="str">
        <f>CONCATENATE(BookTable[[#This Row],[Bill No.]],BookTable[[#This Row],[Party]])</f>
        <v/>
      </c>
      <c r="M45" s="24">
        <f>IF(OR(BookTable[[#This Row],[duplicate checker]]="",COUNTIF(DuplicateChecker,BookTable[[#This Row],[duplicate checker]])=1),0,1)</f>
        <v>0</v>
      </c>
    </row>
    <row r="46" spans="1:13" s="14" customFormat="1" x14ac:dyDescent="0.25">
      <c r="A46" s="28"/>
      <c r="B46" s="30"/>
      <c r="C46" s="22"/>
      <c r="D46" s="22"/>
      <c r="E46" s="23"/>
      <c r="F46" s="23"/>
      <c r="G46" s="15">
        <f>BookTable[[#This Row],[Taxable]]*13%</f>
        <v>0</v>
      </c>
      <c r="H46" s="15">
        <f>BookTable[[#This Row],[Taxable]]+BookTable[[#This Row],[Non Taxable]]+BookTable[[#This Row],[VAT]]</f>
        <v>0</v>
      </c>
      <c r="I46" s="28"/>
      <c r="J46" s="28"/>
      <c r="K46" s="22"/>
      <c r="L46" s="23" t="str">
        <f>CONCATENATE(BookTable[[#This Row],[Bill No.]],BookTable[[#This Row],[Party]])</f>
        <v/>
      </c>
      <c r="M46" s="24">
        <f>IF(OR(BookTable[[#This Row],[duplicate checker]]="",COUNTIF(DuplicateChecker,BookTable[[#This Row],[duplicate checker]])=1),0,1)</f>
        <v>0</v>
      </c>
    </row>
    <row r="47" spans="1:13" s="14" customFormat="1" x14ac:dyDescent="0.25">
      <c r="A47" s="28"/>
      <c r="B47" s="30"/>
      <c r="C47" s="22"/>
      <c r="D47" s="22"/>
      <c r="E47" s="23"/>
      <c r="F47" s="23"/>
      <c r="G47" s="15">
        <f>BookTable[[#This Row],[Taxable]]*13%</f>
        <v>0</v>
      </c>
      <c r="H47" s="15">
        <f>BookTable[[#This Row],[Taxable]]+BookTable[[#This Row],[Non Taxable]]+BookTable[[#This Row],[VAT]]</f>
        <v>0</v>
      </c>
      <c r="I47" s="28"/>
      <c r="J47" s="28"/>
      <c r="K47" s="22"/>
      <c r="L47" s="23" t="str">
        <f>CONCATENATE(BookTable[[#This Row],[Bill No.]],BookTable[[#This Row],[Party]])</f>
        <v/>
      </c>
      <c r="M47" s="24">
        <f>IF(OR(BookTable[[#This Row],[duplicate checker]]="",COUNTIF(DuplicateChecker,BookTable[[#This Row],[duplicate checker]])=1),0,1)</f>
        <v>0</v>
      </c>
    </row>
    <row r="48" spans="1:13" s="14" customFormat="1" x14ac:dyDescent="0.25">
      <c r="A48" s="28"/>
      <c r="B48" s="30"/>
      <c r="C48" s="22"/>
      <c r="D48" s="22"/>
      <c r="E48" s="23"/>
      <c r="F48" s="23"/>
      <c r="G48" s="15">
        <f>BookTable[[#This Row],[Taxable]]*13%</f>
        <v>0</v>
      </c>
      <c r="H48" s="15">
        <f>BookTable[[#This Row],[Taxable]]+BookTable[[#This Row],[Non Taxable]]+BookTable[[#This Row],[VAT]]</f>
        <v>0</v>
      </c>
      <c r="I48" s="28"/>
      <c r="J48" s="28"/>
      <c r="K48" s="22"/>
      <c r="L48" s="23" t="str">
        <f>CONCATENATE(BookTable[[#This Row],[Bill No.]],BookTable[[#This Row],[Party]])</f>
        <v/>
      </c>
      <c r="M48" s="24">
        <f>IF(OR(BookTable[[#This Row],[duplicate checker]]="",COUNTIF(DuplicateChecker,BookTable[[#This Row],[duplicate checker]])=1),0,1)</f>
        <v>0</v>
      </c>
    </row>
    <row r="49" spans="1:13" s="14" customFormat="1" x14ac:dyDescent="0.25">
      <c r="A49" s="28"/>
      <c r="B49" s="30"/>
      <c r="C49" s="22"/>
      <c r="D49" s="22"/>
      <c r="E49" s="23"/>
      <c r="F49" s="23"/>
      <c r="G49" s="15">
        <f>BookTable[[#This Row],[Taxable]]*13%</f>
        <v>0</v>
      </c>
      <c r="H49" s="15">
        <f>BookTable[[#This Row],[Taxable]]+BookTable[[#This Row],[Non Taxable]]+BookTable[[#This Row],[VAT]]</f>
        <v>0</v>
      </c>
      <c r="I49" s="28"/>
      <c r="J49" s="28"/>
      <c r="K49" s="22"/>
      <c r="L49" s="23" t="str">
        <f>CONCATENATE(BookTable[[#This Row],[Bill No.]],BookTable[[#This Row],[Party]])</f>
        <v/>
      </c>
      <c r="M49" s="24">
        <f>IF(OR(BookTable[[#This Row],[duplicate checker]]="",COUNTIF(DuplicateChecker,BookTable[[#This Row],[duplicate checker]])=1),0,1)</f>
        <v>0</v>
      </c>
    </row>
    <row r="50" spans="1:13" s="14" customFormat="1" x14ac:dyDescent="0.25">
      <c r="A50" s="28"/>
      <c r="B50" s="30"/>
      <c r="C50" s="22"/>
      <c r="D50" s="22"/>
      <c r="E50" s="23"/>
      <c r="F50" s="23"/>
      <c r="G50" s="15">
        <f>BookTable[[#This Row],[Taxable]]*13%</f>
        <v>0</v>
      </c>
      <c r="H50" s="15">
        <f>BookTable[[#This Row],[Taxable]]+BookTable[[#This Row],[Non Taxable]]+BookTable[[#This Row],[VAT]]</f>
        <v>0</v>
      </c>
      <c r="I50" s="28"/>
      <c r="J50" s="28"/>
      <c r="K50" s="22"/>
      <c r="L50" s="23" t="str">
        <f>CONCATENATE(BookTable[[#This Row],[Bill No.]],BookTable[[#This Row],[Party]])</f>
        <v/>
      </c>
      <c r="M50" s="24">
        <f>IF(OR(BookTable[[#This Row],[duplicate checker]]="",COUNTIF(DuplicateChecker,BookTable[[#This Row],[duplicate checker]])=1),0,1)</f>
        <v>0</v>
      </c>
    </row>
    <row r="51" spans="1:13" s="14" customFormat="1" x14ac:dyDescent="0.25">
      <c r="A51" s="28"/>
      <c r="B51" s="30"/>
      <c r="C51" s="22"/>
      <c r="D51" s="22"/>
      <c r="E51" s="23"/>
      <c r="F51" s="23"/>
      <c r="G51" s="15">
        <f>BookTable[[#This Row],[Taxable]]*13%</f>
        <v>0</v>
      </c>
      <c r="H51" s="15">
        <f>BookTable[[#This Row],[Taxable]]+BookTable[[#This Row],[Non Taxable]]+BookTable[[#This Row],[VAT]]</f>
        <v>0</v>
      </c>
      <c r="I51" s="28"/>
      <c r="J51" s="28"/>
      <c r="K51" s="22"/>
      <c r="L51" s="23" t="str">
        <f>CONCATENATE(BookTable[[#This Row],[Bill No.]],BookTable[[#This Row],[Party]])</f>
        <v/>
      </c>
      <c r="M51" s="24">
        <f>IF(OR(BookTable[[#This Row],[duplicate checker]]="",COUNTIF(DuplicateChecker,BookTable[[#This Row],[duplicate checker]])=1),0,1)</f>
        <v>0</v>
      </c>
    </row>
    <row r="52" spans="1:13" s="14" customFormat="1" x14ac:dyDescent="0.25">
      <c r="A52" s="28"/>
      <c r="B52" s="30"/>
      <c r="C52" s="22"/>
      <c r="D52" s="22"/>
      <c r="E52" s="23"/>
      <c r="F52" s="23"/>
      <c r="G52" s="15">
        <f>BookTable[[#This Row],[Taxable]]*13%</f>
        <v>0</v>
      </c>
      <c r="H52" s="15">
        <f>BookTable[[#This Row],[Taxable]]+BookTable[[#This Row],[Non Taxable]]+BookTable[[#This Row],[VAT]]</f>
        <v>0</v>
      </c>
      <c r="I52" s="28"/>
      <c r="J52" s="28"/>
      <c r="K52" s="22"/>
      <c r="L52" s="33" t="str">
        <f>CONCATENATE(BookTable[[#This Row],[Bill No.]],BookTable[[#This Row],[Party]])</f>
        <v/>
      </c>
      <c r="M52" s="24">
        <f>IF(OR(BookTable[[#This Row],[duplicate checker]]="",COUNTIF(DuplicateChecker,BookTable[[#This Row],[duplicate checker]])=1),0,1)</f>
        <v>0</v>
      </c>
    </row>
    <row r="53" spans="1:13" s="14" customFormat="1" x14ac:dyDescent="0.25">
      <c r="A53" s="28"/>
      <c r="B53" s="30"/>
      <c r="C53" s="22"/>
      <c r="D53" s="22"/>
      <c r="E53" s="23"/>
      <c r="F53" s="23"/>
      <c r="G53" s="15">
        <f>BookTable[[#This Row],[Taxable]]*13%</f>
        <v>0</v>
      </c>
      <c r="H53" s="15">
        <f>BookTable[[#This Row],[Taxable]]+BookTable[[#This Row],[Non Taxable]]+BookTable[[#This Row],[VAT]]</f>
        <v>0</v>
      </c>
      <c r="I53" s="28"/>
      <c r="J53" s="28"/>
      <c r="K53" s="22"/>
      <c r="L53" s="23" t="str">
        <f>CONCATENATE(BookTable[[#This Row],[Bill No.]],BookTable[[#This Row],[Party]])</f>
        <v/>
      </c>
      <c r="M53" s="24">
        <f>IF(OR(BookTable[[#This Row],[duplicate checker]]="",COUNTIF(DuplicateChecker,BookTable[[#This Row],[duplicate checker]])=1),0,1)</f>
        <v>0</v>
      </c>
    </row>
    <row r="54" spans="1:13" s="14" customFormat="1" x14ac:dyDescent="0.25">
      <c r="A54" s="28"/>
      <c r="B54" s="30"/>
      <c r="C54" s="22"/>
      <c r="D54" s="22"/>
      <c r="E54" s="23"/>
      <c r="F54" s="23"/>
      <c r="G54" s="15">
        <f>BookTable[[#This Row],[Taxable]]*13%</f>
        <v>0</v>
      </c>
      <c r="H54" s="15">
        <f>BookTable[[#This Row],[Taxable]]+BookTable[[#This Row],[Non Taxable]]+BookTable[[#This Row],[VAT]]</f>
        <v>0</v>
      </c>
      <c r="I54" s="28"/>
      <c r="J54" s="28"/>
      <c r="K54" s="22"/>
      <c r="L54" s="23" t="str">
        <f>CONCATENATE(BookTable[[#This Row],[Bill No.]],BookTable[[#This Row],[Party]])</f>
        <v/>
      </c>
      <c r="M54" s="24">
        <f>IF(OR(BookTable[[#This Row],[duplicate checker]]="",COUNTIF(DuplicateChecker,BookTable[[#This Row],[duplicate checker]])=1),0,1)</f>
        <v>0</v>
      </c>
    </row>
    <row r="55" spans="1:13" s="14" customFormat="1" x14ac:dyDescent="0.25">
      <c r="A55" s="28"/>
      <c r="B55" s="30"/>
      <c r="C55" s="22"/>
      <c r="D55" s="22"/>
      <c r="E55" s="23"/>
      <c r="F55" s="23"/>
      <c r="G55" s="15">
        <f>BookTable[[#This Row],[Taxable]]*13%</f>
        <v>0</v>
      </c>
      <c r="H55" s="15">
        <f>BookTable[[#This Row],[Taxable]]+BookTable[[#This Row],[Non Taxable]]+BookTable[[#This Row],[VAT]]</f>
        <v>0</v>
      </c>
      <c r="I55" s="28"/>
      <c r="J55" s="28"/>
      <c r="K55" s="22"/>
      <c r="L55" s="33" t="str">
        <f>CONCATENATE(BookTable[[#This Row],[Bill No.]],BookTable[[#This Row],[Party]])</f>
        <v/>
      </c>
      <c r="M55" s="24">
        <f>IF(OR(BookTable[[#This Row],[duplicate checker]]="",COUNTIF(DuplicateChecker,BookTable[[#This Row],[duplicate checker]])=1),0,1)</f>
        <v>0</v>
      </c>
    </row>
    <row r="56" spans="1:13" s="14" customFormat="1" x14ac:dyDescent="0.25">
      <c r="A56" s="28"/>
      <c r="B56" s="30"/>
      <c r="C56" s="22"/>
      <c r="D56" s="22"/>
      <c r="E56" s="23"/>
      <c r="F56" s="23"/>
      <c r="G56" s="15">
        <f>BookTable[[#This Row],[Taxable]]*13%</f>
        <v>0</v>
      </c>
      <c r="H56" s="15">
        <f>BookTable[[#This Row],[Taxable]]+BookTable[[#This Row],[Non Taxable]]+BookTable[[#This Row],[VAT]]</f>
        <v>0</v>
      </c>
      <c r="I56" s="28"/>
      <c r="J56" s="28"/>
      <c r="K56" s="22"/>
      <c r="L56" s="33" t="str">
        <f>CONCATENATE(BookTable[[#This Row],[Bill No.]],BookTable[[#This Row],[Party]])</f>
        <v/>
      </c>
      <c r="M56" s="24">
        <f>IF(OR(BookTable[[#This Row],[duplicate checker]]="",COUNTIF(DuplicateChecker,BookTable[[#This Row],[duplicate checker]])=1),0,1)</f>
        <v>0</v>
      </c>
    </row>
    <row r="57" spans="1:13" s="14" customFormat="1" x14ac:dyDescent="0.25">
      <c r="A57" s="28"/>
      <c r="B57" s="30"/>
      <c r="C57" s="22"/>
      <c r="D57" s="22"/>
      <c r="E57" s="23"/>
      <c r="F57" s="23"/>
      <c r="G57" s="15">
        <f>BookTable[[#This Row],[Taxable]]*13%</f>
        <v>0</v>
      </c>
      <c r="H57" s="15">
        <f>BookTable[[#This Row],[Taxable]]+BookTable[[#This Row],[Non Taxable]]+BookTable[[#This Row],[VAT]]</f>
        <v>0</v>
      </c>
      <c r="I57" s="28"/>
      <c r="J57" s="28"/>
      <c r="K57" s="22"/>
      <c r="L57" s="23" t="str">
        <f>CONCATENATE(BookTable[[#This Row],[Bill No.]],BookTable[[#This Row],[Party]])</f>
        <v/>
      </c>
      <c r="M57" s="24">
        <f>IF(OR(BookTable[[#This Row],[duplicate checker]]="",COUNTIF(DuplicateChecker,BookTable[[#This Row],[duplicate checker]])=1),0,1)</f>
        <v>0</v>
      </c>
    </row>
    <row r="58" spans="1:13" s="14" customFormat="1" x14ac:dyDescent="0.25">
      <c r="A58" s="28"/>
      <c r="B58" s="30"/>
      <c r="C58" s="22"/>
      <c r="D58" s="22"/>
      <c r="E58" s="23"/>
      <c r="F58" s="23"/>
      <c r="G58" s="15">
        <f>BookTable[[#This Row],[Taxable]]*13%</f>
        <v>0</v>
      </c>
      <c r="H58" s="15">
        <f>BookTable[[#This Row],[Taxable]]+BookTable[[#This Row],[Non Taxable]]+BookTable[[#This Row],[VAT]]</f>
        <v>0</v>
      </c>
      <c r="I58" s="28"/>
      <c r="J58" s="28"/>
      <c r="K58" s="22"/>
      <c r="L58" s="23" t="str">
        <f>CONCATENATE(BookTable[[#This Row],[Bill No.]],BookTable[[#This Row],[Party]])</f>
        <v/>
      </c>
      <c r="M58" s="24">
        <f>IF(OR(BookTable[[#This Row],[duplicate checker]]="",COUNTIF(DuplicateChecker,BookTable[[#This Row],[duplicate checker]])=1),0,1)</f>
        <v>0</v>
      </c>
    </row>
    <row r="59" spans="1:13" s="14" customFormat="1" x14ac:dyDescent="0.25">
      <c r="A59" s="28"/>
      <c r="B59" s="30"/>
      <c r="C59" s="22"/>
      <c r="D59" s="22"/>
      <c r="E59" s="23"/>
      <c r="F59" s="23"/>
      <c r="G59" s="15">
        <f>BookTable[[#This Row],[Taxable]]*13%</f>
        <v>0</v>
      </c>
      <c r="H59" s="15">
        <f>BookTable[[#This Row],[Taxable]]+BookTable[[#This Row],[Non Taxable]]+BookTable[[#This Row],[VAT]]</f>
        <v>0</v>
      </c>
      <c r="I59" s="28"/>
      <c r="J59" s="28"/>
      <c r="K59" s="22"/>
      <c r="L59" s="23" t="str">
        <f>CONCATENATE(BookTable[[#This Row],[Bill No.]],BookTable[[#This Row],[Party]])</f>
        <v/>
      </c>
      <c r="M59" s="24">
        <f>IF(OR(BookTable[[#This Row],[duplicate checker]]="",COUNTIF(DuplicateChecker,BookTable[[#This Row],[duplicate checker]])=1),0,1)</f>
        <v>0</v>
      </c>
    </row>
    <row r="60" spans="1:13" s="14" customFormat="1" x14ac:dyDescent="0.25">
      <c r="A60" s="28"/>
      <c r="B60" s="30"/>
      <c r="C60" s="22"/>
      <c r="D60" s="22"/>
      <c r="E60" s="23"/>
      <c r="F60" s="23"/>
      <c r="G60" s="15">
        <f>BookTable[[#This Row],[Taxable]]*13%</f>
        <v>0</v>
      </c>
      <c r="H60" s="15">
        <f>BookTable[[#This Row],[Taxable]]+BookTable[[#This Row],[Non Taxable]]+BookTable[[#This Row],[VAT]]</f>
        <v>0</v>
      </c>
      <c r="I60" s="28"/>
      <c r="J60" s="28"/>
      <c r="K60" s="22"/>
      <c r="L60" s="23" t="str">
        <f>CONCATENATE(BookTable[[#This Row],[Bill No.]],BookTable[[#This Row],[Party]])</f>
        <v/>
      </c>
      <c r="M60" s="24">
        <f>IF(OR(BookTable[[#This Row],[duplicate checker]]="",COUNTIF(DuplicateChecker,BookTable[[#This Row],[duplicate checker]])=1),0,1)</f>
        <v>0</v>
      </c>
    </row>
    <row r="61" spans="1:13" s="14" customFormat="1" x14ac:dyDescent="0.25">
      <c r="A61" s="28"/>
      <c r="B61" s="30"/>
      <c r="C61" s="22"/>
      <c r="D61" s="22"/>
      <c r="E61" s="23"/>
      <c r="F61" s="23"/>
      <c r="G61" s="15">
        <f>BookTable[[#This Row],[Taxable]]*13%</f>
        <v>0</v>
      </c>
      <c r="H61" s="15">
        <f>BookTable[[#This Row],[Taxable]]+BookTable[[#This Row],[Non Taxable]]+BookTable[[#This Row],[VAT]]</f>
        <v>0</v>
      </c>
      <c r="I61" s="28"/>
      <c r="J61" s="28"/>
      <c r="K61" s="22"/>
      <c r="L61" s="33" t="str">
        <f>CONCATENATE(BookTable[[#This Row],[Bill No.]],BookTable[[#This Row],[Party]])</f>
        <v/>
      </c>
      <c r="M61" s="24">
        <f>IF(OR(BookTable[[#This Row],[duplicate checker]]="",COUNTIF(DuplicateChecker,BookTable[[#This Row],[duplicate checker]])=1),0,1)</f>
        <v>0</v>
      </c>
    </row>
    <row r="62" spans="1:13" s="14" customFormat="1" x14ac:dyDescent="0.25">
      <c r="A62" s="28"/>
      <c r="B62" s="30"/>
      <c r="C62" s="22"/>
      <c r="D62" s="22"/>
      <c r="E62" s="23"/>
      <c r="F62" s="23"/>
      <c r="G62" s="15">
        <f>BookTable[[#This Row],[Taxable]]*13%</f>
        <v>0</v>
      </c>
      <c r="H62" s="15">
        <f>BookTable[[#This Row],[Taxable]]+BookTable[[#This Row],[Non Taxable]]+BookTable[[#This Row],[VAT]]</f>
        <v>0</v>
      </c>
      <c r="I62" s="28"/>
      <c r="J62" s="28"/>
      <c r="K62" s="22"/>
      <c r="L62" s="33" t="str">
        <f>CONCATENATE(BookTable[[#This Row],[Bill No.]],BookTable[[#This Row],[Party]])</f>
        <v/>
      </c>
      <c r="M62" s="24">
        <f>IF(OR(BookTable[[#This Row],[duplicate checker]]="",COUNTIF(DuplicateChecker,BookTable[[#This Row],[duplicate checker]])=1),0,1)</f>
        <v>0</v>
      </c>
    </row>
    <row r="63" spans="1:13" s="14" customFormat="1" x14ac:dyDescent="0.25">
      <c r="A63" s="28"/>
      <c r="B63" s="30"/>
      <c r="C63" s="22"/>
      <c r="D63" s="22"/>
      <c r="E63" s="23"/>
      <c r="F63" s="23"/>
      <c r="G63" s="15">
        <f>BookTable[[#This Row],[Taxable]]*13%</f>
        <v>0</v>
      </c>
      <c r="H63" s="15">
        <f>BookTable[[#This Row],[Taxable]]+BookTable[[#This Row],[Non Taxable]]+BookTable[[#This Row],[VAT]]</f>
        <v>0</v>
      </c>
      <c r="I63" s="28"/>
      <c r="J63" s="28"/>
      <c r="K63" s="22"/>
      <c r="L63" s="23" t="str">
        <f>CONCATENATE(BookTable[[#This Row],[Bill No.]],BookTable[[#This Row],[Party]])</f>
        <v/>
      </c>
      <c r="M63" s="24">
        <f>IF(OR(BookTable[[#This Row],[duplicate checker]]="",COUNTIF(DuplicateChecker,BookTable[[#This Row],[duplicate checker]])=1),0,1)</f>
        <v>0</v>
      </c>
    </row>
    <row r="64" spans="1:13" s="14" customFormat="1" x14ac:dyDescent="0.25">
      <c r="A64" s="28"/>
      <c r="B64" s="30"/>
      <c r="C64" s="22"/>
      <c r="D64" s="22"/>
      <c r="E64" s="23"/>
      <c r="F64" s="23"/>
      <c r="G64" s="15">
        <f>BookTable[[#This Row],[Taxable]]*13%</f>
        <v>0</v>
      </c>
      <c r="H64" s="15">
        <f>BookTable[[#This Row],[Taxable]]+BookTable[[#This Row],[Non Taxable]]+BookTable[[#This Row],[VAT]]</f>
        <v>0</v>
      </c>
      <c r="I64" s="28"/>
      <c r="J64" s="28"/>
      <c r="K64" s="22"/>
      <c r="L64" s="23" t="str">
        <f>CONCATENATE(BookTable[[#This Row],[Bill No.]],BookTable[[#This Row],[Party]])</f>
        <v/>
      </c>
      <c r="M64" s="24">
        <f>IF(OR(BookTable[[#This Row],[duplicate checker]]="",COUNTIF(DuplicateChecker,BookTable[[#This Row],[duplicate checker]])=1),0,1)</f>
        <v>0</v>
      </c>
    </row>
    <row r="65" spans="1:13" s="14" customFormat="1" x14ac:dyDescent="0.25">
      <c r="A65" s="28"/>
      <c r="B65" s="30"/>
      <c r="C65" s="22"/>
      <c r="D65" s="22"/>
      <c r="E65" s="23"/>
      <c r="F65" s="23"/>
      <c r="G65" s="15">
        <f>BookTable[[#This Row],[Taxable]]*13%</f>
        <v>0</v>
      </c>
      <c r="H65" s="15">
        <f>BookTable[[#This Row],[Taxable]]+BookTable[[#This Row],[Non Taxable]]+BookTable[[#This Row],[VAT]]</f>
        <v>0</v>
      </c>
      <c r="I65" s="28"/>
      <c r="J65" s="28"/>
      <c r="K65" s="22"/>
      <c r="L65" s="23" t="str">
        <f>CONCATENATE(BookTable[[#This Row],[Bill No.]],BookTable[[#This Row],[Party]])</f>
        <v/>
      </c>
      <c r="M65" s="24">
        <f>IF(OR(BookTable[[#This Row],[duplicate checker]]="",COUNTIF(DuplicateChecker,BookTable[[#This Row],[duplicate checker]])=1),0,1)</f>
        <v>0</v>
      </c>
    </row>
    <row r="66" spans="1:13" s="14" customFormat="1" x14ac:dyDescent="0.25">
      <c r="A66" s="21"/>
      <c r="B66" s="31"/>
      <c r="C66" s="20"/>
      <c r="D66" s="20"/>
      <c r="E66" s="32"/>
      <c r="F66" s="32"/>
      <c r="G66" s="18">
        <f>BookTable[[#This Row],[Taxable]]*13%</f>
        <v>0</v>
      </c>
      <c r="H66" s="18">
        <f>BookTable[[#This Row],[Taxable]]+BookTable[[#This Row],[Non Taxable]]+BookTable[[#This Row],[VAT]]</f>
        <v>0</v>
      </c>
      <c r="I66" s="21"/>
      <c r="J66" s="34"/>
      <c r="K66" s="20"/>
      <c r="L66" s="33" t="str">
        <f>CONCATENATE(BookTable[[#This Row],[Bill No.]],BookTable[[#This Row],[Party]])</f>
        <v/>
      </c>
      <c r="M66" s="24">
        <f>IF(OR(BookTable[[#This Row],[duplicate checker]]="",COUNTIF(DuplicateChecker,BookTable[[#This Row],[duplicate checker]])=1),0,1)</f>
        <v>0</v>
      </c>
    </row>
    <row r="67" spans="1:13" s="14" customFormat="1" x14ac:dyDescent="0.25">
      <c r="A67" s="28"/>
      <c r="B67" s="30"/>
      <c r="C67" s="22"/>
      <c r="D67" s="22"/>
      <c r="E67" s="23"/>
      <c r="F67" s="23"/>
      <c r="G67" s="15">
        <f>BookTable[[#This Row],[Taxable]]*13%</f>
        <v>0</v>
      </c>
      <c r="H67" s="15">
        <f>BookTable[[#This Row],[Taxable]]+BookTable[[#This Row],[Non Taxable]]+BookTable[[#This Row],[VAT]]</f>
        <v>0</v>
      </c>
      <c r="I67" s="28"/>
      <c r="J67" s="28"/>
      <c r="K67" s="22"/>
      <c r="L67" s="33" t="str">
        <f>CONCATENATE(BookTable[[#This Row],[Bill No.]],BookTable[[#This Row],[Party]])</f>
        <v/>
      </c>
      <c r="M67" s="24">
        <f>IF(OR(BookTable[[#This Row],[duplicate checker]]="",COUNTIF(DuplicateChecker,BookTable[[#This Row],[duplicate checker]])=1),0,1)</f>
        <v>0</v>
      </c>
    </row>
    <row r="68" spans="1:13" s="14" customFormat="1" x14ac:dyDescent="0.25">
      <c r="A68" s="28"/>
      <c r="B68" s="30"/>
      <c r="C68" s="22"/>
      <c r="D68" s="22"/>
      <c r="E68" s="23"/>
      <c r="F68" s="23"/>
      <c r="G68" s="15">
        <f>BookTable[[#This Row],[Taxable]]*13%</f>
        <v>0</v>
      </c>
      <c r="H68" s="15">
        <f>BookTable[[#This Row],[Taxable]]+BookTable[[#This Row],[Non Taxable]]+BookTable[[#This Row],[VAT]]</f>
        <v>0</v>
      </c>
      <c r="I68" s="28"/>
      <c r="J68" s="28"/>
      <c r="K68" s="22"/>
      <c r="L68" s="23" t="str">
        <f>CONCATENATE(BookTable[[#This Row],[Bill No.]],BookTable[[#This Row],[Party]])</f>
        <v/>
      </c>
      <c r="M68" s="24">
        <f>IF(OR(BookTable[[#This Row],[duplicate checker]]="",COUNTIF(DuplicateChecker,BookTable[[#This Row],[duplicate checker]])=1),0,1)</f>
        <v>0</v>
      </c>
    </row>
    <row r="69" spans="1:13" s="14" customFormat="1" x14ac:dyDescent="0.25">
      <c r="A69" s="21"/>
      <c r="B69" s="31"/>
      <c r="C69" s="20"/>
      <c r="D69" s="20"/>
      <c r="E69" s="32"/>
      <c r="F69" s="32"/>
      <c r="G69" s="18">
        <f>BookTable[[#This Row],[Taxable]]*13%</f>
        <v>0</v>
      </c>
      <c r="H69" s="18">
        <f>BookTable[[#This Row],[Taxable]]+BookTable[[#This Row],[Non Taxable]]+BookTable[[#This Row],[VAT]]</f>
        <v>0</v>
      </c>
      <c r="I69" s="21"/>
      <c r="J69" s="34"/>
      <c r="K69" s="20"/>
      <c r="L69" s="33" t="str">
        <f>CONCATENATE(BookTable[[#This Row],[Bill No.]],BookTable[[#This Row],[Party]])</f>
        <v/>
      </c>
      <c r="M69" s="24">
        <f>IF(OR(BookTable[[#This Row],[duplicate checker]]="",COUNTIF(DuplicateChecker,BookTable[[#This Row],[duplicate checker]])=1),0,1)</f>
        <v>0</v>
      </c>
    </row>
    <row r="70" spans="1:13" s="14" customFormat="1" x14ac:dyDescent="0.25">
      <c r="A70" s="28"/>
      <c r="B70" s="30"/>
      <c r="C70" s="22"/>
      <c r="D70" s="22"/>
      <c r="E70" s="23"/>
      <c r="F70" s="23"/>
      <c r="G70" s="15">
        <f>BookTable[[#This Row],[Taxable]]*13%</f>
        <v>0</v>
      </c>
      <c r="H70" s="15">
        <f>BookTable[[#This Row],[Taxable]]+BookTable[[#This Row],[Non Taxable]]+BookTable[[#This Row],[VAT]]</f>
        <v>0</v>
      </c>
      <c r="I70" s="28"/>
      <c r="J70" s="28"/>
      <c r="K70" s="22"/>
      <c r="L70" s="33" t="str">
        <f>CONCATENATE(BookTable[[#This Row],[Bill No.]],BookTable[[#This Row],[Party]])</f>
        <v/>
      </c>
      <c r="M70" s="24">
        <f>IF(OR(BookTable[[#This Row],[duplicate checker]]="",COUNTIF(DuplicateChecker,BookTable[[#This Row],[duplicate checker]])=1),0,1)</f>
        <v>0</v>
      </c>
    </row>
    <row r="71" spans="1:13" s="14" customFormat="1" x14ac:dyDescent="0.25">
      <c r="A71" s="21"/>
      <c r="B71" s="31"/>
      <c r="C71" s="20"/>
      <c r="D71" s="20"/>
      <c r="E71" s="32"/>
      <c r="F71" s="32"/>
      <c r="G71" s="18">
        <f>BookTable[[#This Row],[Taxable]]*13%</f>
        <v>0</v>
      </c>
      <c r="H71" s="18">
        <f>BookTable[[#This Row],[Taxable]]+BookTable[[#This Row],[Non Taxable]]+BookTable[[#This Row],[VAT]]</f>
        <v>0</v>
      </c>
      <c r="I71" s="21"/>
      <c r="J71" s="21"/>
      <c r="K71" s="20"/>
      <c r="L71" s="33" t="str">
        <f>CONCATENATE(BookTable[[#This Row],[Bill No.]],BookTable[[#This Row],[Party]])</f>
        <v/>
      </c>
      <c r="M71" s="24">
        <f>IF(OR(BookTable[[#This Row],[duplicate checker]]="",COUNTIF(DuplicateChecker,BookTable[[#This Row],[duplicate checker]])=1),0,1)</f>
        <v>0</v>
      </c>
    </row>
    <row r="72" spans="1:13" s="14" customFormat="1" x14ac:dyDescent="0.25">
      <c r="A72" s="28"/>
      <c r="B72" s="30"/>
      <c r="C72" s="22"/>
      <c r="D72" s="22"/>
      <c r="E72" s="23"/>
      <c r="F72" s="23"/>
      <c r="G72" s="15">
        <f>BookTable[[#This Row],[Taxable]]*13%</f>
        <v>0</v>
      </c>
      <c r="H72" s="15">
        <f>BookTable[[#This Row],[Taxable]]+BookTable[[#This Row],[Non Taxable]]+BookTable[[#This Row],[VAT]]</f>
        <v>0</v>
      </c>
      <c r="I72" s="28"/>
      <c r="J72" s="28"/>
      <c r="K72" s="22"/>
      <c r="L72" s="23" t="str">
        <f>CONCATENATE(BookTable[[#This Row],[Bill No.]],BookTable[[#This Row],[Party]])</f>
        <v/>
      </c>
      <c r="M72" s="24">
        <f>IF(OR(BookTable[[#This Row],[duplicate checker]]="",COUNTIF(DuplicateChecker,BookTable[[#This Row],[duplicate checker]])=1),0,1)</f>
        <v>0</v>
      </c>
    </row>
    <row r="73" spans="1:13" s="14" customFormat="1" x14ac:dyDescent="0.25">
      <c r="A73" s="28"/>
      <c r="B73" s="30"/>
      <c r="C73" s="22"/>
      <c r="D73" s="22"/>
      <c r="E73" s="23"/>
      <c r="F73" s="23"/>
      <c r="G73" s="15">
        <f>BookTable[[#This Row],[Taxable]]*13%</f>
        <v>0</v>
      </c>
      <c r="H73" s="15">
        <f>BookTable[[#This Row],[Taxable]]+BookTable[[#This Row],[Non Taxable]]+BookTable[[#This Row],[VAT]]</f>
        <v>0</v>
      </c>
      <c r="I73" s="28"/>
      <c r="J73" s="28"/>
      <c r="K73" s="22"/>
      <c r="L73" s="23" t="str">
        <f>CONCATENATE(BookTable[[#This Row],[Bill No.]],BookTable[[#This Row],[Party]])</f>
        <v/>
      </c>
      <c r="M73" s="24">
        <f>IF(OR(BookTable[[#This Row],[duplicate checker]]="",COUNTIF(DuplicateChecker,BookTable[[#This Row],[duplicate checker]])=1),0,1)</f>
        <v>0</v>
      </c>
    </row>
    <row r="74" spans="1:13" s="14" customFormat="1" x14ac:dyDescent="0.25">
      <c r="A74" s="28"/>
      <c r="B74" s="30"/>
      <c r="C74" s="22"/>
      <c r="D74" s="22"/>
      <c r="E74" s="23"/>
      <c r="F74" s="23"/>
      <c r="G74" s="15">
        <f>BookTable[[#This Row],[Taxable]]*13%</f>
        <v>0</v>
      </c>
      <c r="H74" s="15">
        <f>BookTable[[#This Row],[Taxable]]+BookTable[[#This Row],[Non Taxable]]+BookTable[[#This Row],[VAT]]</f>
        <v>0</v>
      </c>
      <c r="I74" s="28"/>
      <c r="J74" s="28"/>
      <c r="K74" s="22"/>
      <c r="L74" s="23" t="str">
        <f>CONCATENATE(BookTable[[#This Row],[Bill No.]],BookTable[[#This Row],[Party]])</f>
        <v/>
      </c>
      <c r="M74" s="24">
        <f>IF(OR(BookTable[[#This Row],[duplicate checker]]="",COUNTIF(DuplicateChecker,BookTable[[#This Row],[duplicate checker]])=1),0,1)</f>
        <v>0</v>
      </c>
    </row>
    <row r="75" spans="1:13" s="14" customFormat="1" x14ac:dyDescent="0.25">
      <c r="A75" s="28"/>
      <c r="B75" s="30"/>
      <c r="C75" s="22"/>
      <c r="D75" s="22"/>
      <c r="E75" s="23"/>
      <c r="F75" s="23"/>
      <c r="G75" s="15">
        <f>BookTable[[#This Row],[Taxable]]*13%</f>
        <v>0</v>
      </c>
      <c r="H75" s="15">
        <f>BookTable[[#This Row],[Taxable]]+BookTable[[#This Row],[Non Taxable]]+BookTable[[#This Row],[VAT]]</f>
        <v>0</v>
      </c>
      <c r="I75" s="28"/>
      <c r="J75" s="28"/>
      <c r="K75" s="22"/>
      <c r="L75" s="23" t="str">
        <f>CONCATENATE(BookTable[[#This Row],[Bill No.]],BookTable[[#This Row],[Party]])</f>
        <v/>
      </c>
      <c r="M75" s="24">
        <f>IF(OR(BookTable[[#This Row],[duplicate checker]]="",COUNTIF(DuplicateChecker,BookTable[[#This Row],[duplicate checker]])=1),0,1)</f>
        <v>0</v>
      </c>
    </row>
    <row r="76" spans="1:13" s="14" customFormat="1" x14ac:dyDescent="0.25">
      <c r="A76" s="28"/>
      <c r="B76" s="30"/>
      <c r="C76" s="22"/>
      <c r="D76" s="22"/>
      <c r="E76" s="23"/>
      <c r="F76" s="23"/>
      <c r="G76" s="15">
        <f>BookTable[[#This Row],[Taxable]]*13%</f>
        <v>0</v>
      </c>
      <c r="H76" s="15">
        <f>BookTable[[#This Row],[Taxable]]+BookTable[[#This Row],[Non Taxable]]+BookTable[[#This Row],[VAT]]</f>
        <v>0</v>
      </c>
      <c r="I76" s="28"/>
      <c r="J76" s="28"/>
      <c r="K76" s="22"/>
      <c r="L76" s="23" t="str">
        <f>CONCATENATE(BookTable[[#This Row],[Bill No.]],BookTable[[#This Row],[Party]])</f>
        <v/>
      </c>
      <c r="M76" s="24">
        <f>IF(OR(BookTable[[#This Row],[duplicate checker]]="",COUNTIF(DuplicateChecker,BookTable[[#This Row],[duplicate checker]])=1),0,1)</f>
        <v>0</v>
      </c>
    </row>
    <row r="77" spans="1:13" s="14" customFormat="1" x14ac:dyDescent="0.25">
      <c r="A77" s="28"/>
      <c r="B77" s="30"/>
      <c r="C77" s="22"/>
      <c r="D77" s="22"/>
      <c r="E77" s="23"/>
      <c r="F77" s="23"/>
      <c r="G77" s="15">
        <f>BookTable[[#This Row],[Taxable]]*13%</f>
        <v>0</v>
      </c>
      <c r="H77" s="15">
        <f>BookTable[[#This Row],[Taxable]]+BookTable[[#This Row],[Non Taxable]]+BookTable[[#This Row],[VAT]]</f>
        <v>0</v>
      </c>
      <c r="I77" s="28"/>
      <c r="J77" s="28"/>
      <c r="K77" s="22"/>
      <c r="L77" s="23" t="str">
        <f>CONCATENATE(BookTable[[#This Row],[Bill No.]],BookTable[[#This Row],[Party]])</f>
        <v/>
      </c>
      <c r="M77" s="24">
        <f>IF(OR(BookTable[[#This Row],[duplicate checker]]="",COUNTIF(DuplicateChecker,BookTable[[#This Row],[duplicate checker]])=1),0,1)</f>
        <v>0</v>
      </c>
    </row>
    <row r="78" spans="1:13" s="14" customFormat="1" x14ac:dyDescent="0.25">
      <c r="A78" s="28"/>
      <c r="B78" s="30"/>
      <c r="C78" s="22"/>
      <c r="D78" s="22"/>
      <c r="E78" s="23"/>
      <c r="F78" s="23"/>
      <c r="G78" s="15">
        <f>BookTable[[#This Row],[Taxable]]*13%</f>
        <v>0</v>
      </c>
      <c r="H78" s="15">
        <f>BookTable[[#This Row],[Taxable]]+BookTable[[#This Row],[Non Taxable]]+BookTable[[#This Row],[VAT]]</f>
        <v>0</v>
      </c>
      <c r="I78" s="28"/>
      <c r="J78" s="28"/>
      <c r="K78" s="22"/>
      <c r="L78" s="23" t="str">
        <f>CONCATENATE(BookTable[[#This Row],[Bill No.]],BookTable[[#This Row],[Party]])</f>
        <v/>
      </c>
      <c r="M78" s="24">
        <f>IF(OR(BookTable[[#This Row],[duplicate checker]]="",COUNTIF(DuplicateChecker,BookTable[[#This Row],[duplicate checker]])=1),0,1)</f>
        <v>0</v>
      </c>
    </row>
    <row r="79" spans="1:13" s="14" customFormat="1" x14ac:dyDescent="0.25">
      <c r="A79" s="28"/>
      <c r="B79" s="30"/>
      <c r="C79" s="22"/>
      <c r="D79" s="22"/>
      <c r="E79" s="23"/>
      <c r="F79" s="23"/>
      <c r="G79" s="15">
        <f>BookTable[[#This Row],[Taxable]]*13%</f>
        <v>0</v>
      </c>
      <c r="H79" s="15">
        <f>BookTable[[#This Row],[Taxable]]+BookTable[[#This Row],[Non Taxable]]+BookTable[[#This Row],[VAT]]</f>
        <v>0</v>
      </c>
      <c r="I79" s="28"/>
      <c r="J79" s="28"/>
      <c r="K79" s="22"/>
      <c r="L79" s="23" t="str">
        <f>CONCATENATE(BookTable[[#This Row],[Bill No.]],BookTable[[#This Row],[Party]])</f>
        <v/>
      </c>
      <c r="M79" s="24">
        <f>IF(OR(BookTable[[#This Row],[duplicate checker]]="",COUNTIF(DuplicateChecker,BookTable[[#This Row],[duplicate checker]])=1),0,1)</f>
        <v>0</v>
      </c>
    </row>
    <row r="80" spans="1:13" s="14" customFormat="1" x14ac:dyDescent="0.25">
      <c r="A80" s="28"/>
      <c r="B80" s="30"/>
      <c r="C80" s="22"/>
      <c r="D80" s="22"/>
      <c r="E80" s="23"/>
      <c r="F80" s="23"/>
      <c r="G80" s="15">
        <f>BookTable[[#This Row],[Taxable]]*13%</f>
        <v>0</v>
      </c>
      <c r="H80" s="15">
        <f>BookTable[[#This Row],[Taxable]]+BookTable[[#This Row],[Non Taxable]]+BookTable[[#This Row],[VAT]]</f>
        <v>0</v>
      </c>
      <c r="I80" s="28"/>
      <c r="J80" s="28"/>
      <c r="K80" s="22"/>
      <c r="L80" s="33" t="str">
        <f>CONCATENATE(BookTable[[#This Row],[Bill No.]],BookTable[[#This Row],[Party]])</f>
        <v/>
      </c>
      <c r="M80" s="24">
        <f>IF(OR(BookTable[[#This Row],[duplicate checker]]="",COUNTIF(DuplicateChecker,BookTable[[#This Row],[duplicate checker]])=1),0,1)</f>
        <v>0</v>
      </c>
    </row>
    <row r="81" spans="1:13" s="14" customFormat="1" x14ac:dyDescent="0.25">
      <c r="A81" s="28"/>
      <c r="B81" s="30"/>
      <c r="C81" s="22"/>
      <c r="D81" s="22"/>
      <c r="E81" s="23"/>
      <c r="F81" s="23"/>
      <c r="G81" s="15">
        <f>BookTable[[#This Row],[Taxable]]*13%</f>
        <v>0</v>
      </c>
      <c r="H81" s="15">
        <f>BookTable[[#This Row],[Taxable]]+BookTable[[#This Row],[Non Taxable]]+BookTable[[#This Row],[VAT]]</f>
        <v>0</v>
      </c>
      <c r="I81" s="28"/>
      <c r="J81" s="28"/>
      <c r="K81" s="22"/>
      <c r="L81" s="23" t="str">
        <f>CONCATENATE(BookTable[[#This Row],[Bill No.]],BookTable[[#This Row],[Party]])</f>
        <v/>
      </c>
      <c r="M81" s="24">
        <f>IF(OR(BookTable[[#This Row],[duplicate checker]]="",COUNTIF(DuplicateChecker,BookTable[[#This Row],[duplicate checker]])=1),0,1)</f>
        <v>0</v>
      </c>
    </row>
    <row r="82" spans="1:13" x14ac:dyDescent="0.25">
      <c r="A82" s="28"/>
      <c r="B82" s="30"/>
      <c r="C82" s="22"/>
      <c r="D82" s="22"/>
      <c r="E82" s="23"/>
      <c r="F82" s="23"/>
      <c r="G82" s="15">
        <f>BookTable[[#This Row],[Taxable]]*13%</f>
        <v>0</v>
      </c>
      <c r="H82" s="15">
        <f>BookTable[[#This Row],[Taxable]]+BookTable[[#This Row],[Non Taxable]]+BookTable[[#This Row],[VAT]]</f>
        <v>0</v>
      </c>
      <c r="I82" s="28"/>
      <c r="J82" s="28"/>
      <c r="K82" s="22"/>
      <c r="L82" s="23" t="str">
        <f>CONCATENATE(BookTable[[#This Row],[Bill No.]],BookTable[[#This Row],[Party]])</f>
        <v/>
      </c>
      <c r="M82" s="24">
        <f>IF(OR(BookTable[[#This Row],[duplicate checker]]="",COUNTIF(DuplicateChecker,BookTable[[#This Row],[duplicate checker]])=1),0,1)</f>
        <v>0</v>
      </c>
    </row>
    <row r="83" spans="1:13" x14ac:dyDescent="0.25">
      <c r="A83" s="28"/>
      <c r="B83" s="30"/>
      <c r="C83" s="22"/>
      <c r="D83" s="22"/>
      <c r="E83" s="23"/>
      <c r="F83" s="23"/>
      <c r="G83" s="15">
        <f>BookTable[[#This Row],[Taxable]]*13%</f>
        <v>0</v>
      </c>
      <c r="H83" s="15">
        <f>BookTable[[#This Row],[Taxable]]+BookTable[[#This Row],[Non Taxable]]+BookTable[[#This Row],[VAT]]</f>
        <v>0</v>
      </c>
      <c r="I83" s="28"/>
      <c r="J83" s="28"/>
      <c r="K83" s="22"/>
      <c r="L83" s="23" t="str">
        <f>CONCATENATE(BookTable[[#This Row],[Bill No.]],BookTable[[#This Row],[Party]])</f>
        <v/>
      </c>
      <c r="M83" s="24">
        <f>IF(OR(BookTable[[#This Row],[duplicate checker]]="",COUNTIF(DuplicateChecker,BookTable[[#This Row],[duplicate checker]])=1),0,1)</f>
        <v>0</v>
      </c>
    </row>
    <row r="84" spans="1:13" x14ac:dyDescent="0.25">
      <c r="A84" s="28"/>
      <c r="B84" s="30"/>
      <c r="C84" s="22"/>
      <c r="D84" s="22"/>
      <c r="E84" s="23"/>
      <c r="F84" s="23"/>
      <c r="G84" s="15">
        <f>BookTable[[#This Row],[Taxable]]*13%</f>
        <v>0</v>
      </c>
      <c r="H84" s="15">
        <f>BookTable[[#This Row],[Taxable]]+BookTable[[#This Row],[Non Taxable]]+BookTable[[#This Row],[VAT]]</f>
        <v>0</v>
      </c>
      <c r="I84" s="28"/>
      <c r="J84" s="28"/>
      <c r="K84" s="22"/>
      <c r="L84" s="23" t="str">
        <f>CONCATENATE(BookTable[[#This Row],[Bill No.]],BookTable[[#This Row],[Party]])</f>
        <v/>
      </c>
      <c r="M84" s="24">
        <f>IF(OR(BookTable[[#This Row],[duplicate checker]]="",COUNTIF(DuplicateChecker,BookTable[[#This Row],[duplicate checker]])=1),0,1)</f>
        <v>0</v>
      </c>
    </row>
    <row r="85" spans="1:13" x14ac:dyDescent="0.25">
      <c r="A85" s="27"/>
      <c r="B85" s="35"/>
      <c r="C85" s="38"/>
      <c r="D85" s="38"/>
      <c r="E85" s="36"/>
      <c r="F85" s="36"/>
      <c r="G85" s="37">
        <f>BookTable[[#This Row],[Taxable]]*13%</f>
        <v>0</v>
      </c>
      <c r="H85" s="37">
        <f>BookTable[[#This Row],[Taxable]]+BookTable[[#This Row],[Non Taxable]]+BookTable[[#This Row],[VAT]]</f>
        <v>0</v>
      </c>
      <c r="I85" s="27"/>
      <c r="J85" s="27"/>
      <c r="K85" s="38"/>
      <c r="L85" s="33" t="str">
        <f>CONCATENATE(BookTable[[#This Row],[Bill No.]],BookTable[[#This Row],[Party]])</f>
        <v/>
      </c>
      <c r="M85" s="24">
        <f>IF(OR(BookTable[[#This Row],[duplicate checker]]="",COUNTIF(DuplicateChecker,BookTable[[#This Row],[duplicate checker]])=1),0,1)</f>
        <v>0</v>
      </c>
    </row>
    <row r="86" spans="1:13" x14ac:dyDescent="0.25">
      <c r="A86" s="21"/>
      <c r="B86" s="31"/>
      <c r="C86" s="20"/>
      <c r="D86" s="20"/>
      <c r="E86" s="32"/>
      <c r="F86" s="32"/>
      <c r="G86" s="18">
        <f>BookTable[[#This Row],[Taxable]]*13%</f>
        <v>0</v>
      </c>
      <c r="H86" s="18">
        <f>BookTable[[#This Row],[Taxable]]+BookTable[[#This Row],[Non Taxable]]+BookTable[[#This Row],[VAT]]</f>
        <v>0</v>
      </c>
      <c r="I86" s="21"/>
      <c r="J86" s="34"/>
      <c r="K86" s="20"/>
      <c r="L86" s="33" t="str">
        <f>CONCATENATE(BookTable[[#This Row],[Bill No.]],BookTable[[#This Row],[Party]])</f>
        <v/>
      </c>
      <c r="M86" s="24">
        <f>IF(OR(BookTable[[#This Row],[duplicate checker]]="",COUNTIF(DuplicateChecker,BookTable[[#This Row],[duplicate checker]])=1),0,1)</f>
        <v>0</v>
      </c>
    </row>
    <row r="87" spans="1:13" s="21" customFormat="1" x14ac:dyDescent="0.25">
      <c r="B87" s="31"/>
      <c r="C87" s="20"/>
      <c r="D87" s="20"/>
      <c r="E87" s="32"/>
      <c r="F87" s="32"/>
      <c r="G87" s="18">
        <f>BookTable[[#This Row],[Taxable]]*13%</f>
        <v>0</v>
      </c>
      <c r="H87" s="18">
        <f>BookTable[[#This Row],[Taxable]]+BookTable[[#This Row],[Non Taxable]]+BookTable[[#This Row],[VAT]]</f>
        <v>0</v>
      </c>
      <c r="K87" s="20"/>
      <c r="L87" s="33" t="str">
        <f>CONCATENATE(BookTable[[#This Row],[Bill No.]],BookTable[[#This Row],[Party]])</f>
        <v/>
      </c>
      <c r="M87" s="24">
        <f>IF(OR(BookTable[[#This Row],[duplicate checker]]="",COUNTIF(DuplicateChecker,BookTable[[#This Row],[duplicate checker]])=1),0,1)</f>
        <v>0</v>
      </c>
    </row>
    <row r="88" spans="1:13" x14ac:dyDescent="0.25">
      <c r="A88" s="21"/>
      <c r="B88" s="31"/>
      <c r="C88" s="20"/>
      <c r="D88" s="20"/>
      <c r="E88" s="32"/>
      <c r="F88" s="32"/>
      <c r="G88" s="18">
        <f>BookTable[[#This Row],[Taxable]]*13%</f>
        <v>0</v>
      </c>
      <c r="H88" s="18">
        <f>BookTable[[#This Row],[Taxable]]+BookTable[[#This Row],[Non Taxable]]+BookTable[[#This Row],[VAT]]</f>
        <v>0</v>
      </c>
      <c r="I88" s="21"/>
      <c r="J88" s="34"/>
      <c r="K88" s="20"/>
      <c r="L88" s="33" t="str">
        <f>CONCATENATE(BookTable[[#This Row],[Bill No.]],BookTable[[#This Row],[Party]])</f>
        <v/>
      </c>
      <c r="M88" s="24">
        <f>IF(OR(BookTable[[#This Row],[duplicate checker]]="",COUNTIF(DuplicateChecker,BookTable[[#This Row],[duplicate checker]])=1),0,1)</f>
        <v>0</v>
      </c>
    </row>
    <row r="89" spans="1:13" x14ac:dyDescent="0.25">
      <c r="A89" s="21"/>
      <c r="B89" s="31"/>
      <c r="C89" s="20"/>
      <c r="D89" s="20"/>
      <c r="E89" s="32"/>
      <c r="F89" s="32"/>
      <c r="G89" s="18">
        <f>BookTable[[#This Row],[Taxable]]*13%</f>
        <v>0</v>
      </c>
      <c r="H89" s="18">
        <f>BookTable[[#This Row],[Taxable]]+BookTable[[#This Row],[Non Taxable]]+BookTable[[#This Row],[VAT]]</f>
        <v>0</v>
      </c>
      <c r="I89" s="21"/>
      <c r="J89" s="21"/>
      <c r="K89" s="20"/>
      <c r="L89" s="33" t="str">
        <f>CONCATENATE(BookTable[[#This Row],[Bill No.]],BookTable[[#This Row],[Party]])</f>
        <v/>
      </c>
      <c r="M89" s="24">
        <f>IF(OR(BookTable[[#This Row],[duplicate checker]]="",COUNTIF(DuplicateChecker,BookTable[[#This Row],[duplicate checker]])=1),0,1)</f>
        <v>0</v>
      </c>
    </row>
    <row r="90" spans="1:13" x14ac:dyDescent="0.25">
      <c r="A90" s="21"/>
      <c r="B90" s="31"/>
      <c r="C90" s="20"/>
      <c r="D90" s="20"/>
      <c r="E90" s="32"/>
      <c r="F90" s="32"/>
      <c r="G90" s="18">
        <f>BookTable[[#This Row],[Taxable]]*13%</f>
        <v>0</v>
      </c>
      <c r="H90" s="18">
        <f>BookTable[[#This Row],[Taxable]]+BookTable[[#This Row],[Non Taxable]]+BookTable[[#This Row],[VAT]]</f>
        <v>0</v>
      </c>
      <c r="I90" s="21"/>
      <c r="J90" s="34"/>
      <c r="K90" s="20"/>
      <c r="L90" s="33" t="str">
        <f>CONCATENATE(BookTable[[#This Row],[Bill No.]],BookTable[[#This Row],[Party]])</f>
        <v/>
      </c>
      <c r="M90" s="24">
        <f>IF(OR(BookTable[[#This Row],[duplicate checker]]="",COUNTIF(DuplicateChecker,BookTable[[#This Row],[duplicate checker]])=1),0,1)</f>
        <v>0</v>
      </c>
    </row>
    <row r="91" spans="1:13" x14ac:dyDescent="0.25">
      <c r="A91" s="21"/>
      <c r="B91" s="31"/>
      <c r="C91" s="20"/>
      <c r="D91" s="20"/>
      <c r="E91" s="32"/>
      <c r="F91" s="32"/>
      <c r="G91" s="18">
        <f>BookTable[[#This Row],[Taxable]]*13%</f>
        <v>0</v>
      </c>
      <c r="H91" s="18">
        <f>BookTable[[#This Row],[Taxable]]+BookTable[[#This Row],[Non Taxable]]+BookTable[[#This Row],[VAT]]</f>
        <v>0</v>
      </c>
      <c r="I91" s="21"/>
      <c r="J91" s="21"/>
      <c r="K91" s="20"/>
      <c r="L91" s="33" t="str">
        <f>CONCATENATE(BookTable[[#This Row],[Bill No.]],BookTable[[#This Row],[Party]])</f>
        <v/>
      </c>
      <c r="M91" s="24">
        <f>IF(OR(BookTable[[#This Row],[duplicate checker]]="",COUNTIF(DuplicateChecker,BookTable[[#This Row],[duplicate checker]])=1),0,1)</f>
        <v>0</v>
      </c>
    </row>
    <row r="92" spans="1:13" x14ac:dyDescent="0.25">
      <c r="A92" s="21"/>
      <c r="B92" s="31"/>
      <c r="C92" s="20"/>
      <c r="D92" s="20"/>
      <c r="E92" s="32"/>
      <c r="F92" s="32"/>
      <c r="G92" s="18">
        <f>BookTable[[#This Row],[Taxable]]*13%</f>
        <v>0</v>
      </c>
      <c r="H92" s="18">
        <f>BookTable[[#This Row],[Taxable]]+BookTable[[#This Row],[Non Taxable]]+BookTable[[#This Row],[VAT]]</f>
        <v>0</v>
      </c>
      <c r="I92" s="21"/>
      <c r="J92" s="34"/>
      <c r="K92" s="20"/>
      <c r="L92" s="33" t="str">
        <f>CONCATENATE(BookTable[[#This Row],[Bill No.]],BookTable[[#This Row],[Party]])</f>
        <v/>
      </c>
      <c r="M92" s="24">
        <f>IF(OR(BookTable[[#This Row],[duplicate checker]]="",COUNTIF(DuplicateChecker,BookTable[[#This Row],[duplicate checker]])=1),0,1)</f>
        <v>0</v>
      </c>
    </row>
    <row r="93" spans="1:13" x14ac:dyDescent="0.25">
      <c r="A93" s="21"/>
      <c r="B93" s="31"/>
      <c r="C93" s="20"/>
      <c r="D93" s="20"/>
      <c r="E93" s="32"/>
      <c r="F93" s="32"/>
      <c r="G93" s="18">
        <f>BookTable[[#This Row],[Taxable]]*13%</f>
        <v>0</v>
      </c>
      <c r="H93" s="18">
        <f>BookTable[[#This Row],[Taxable]]+BookTable[[#This Row],[Non Taxable]]+BookTable[[#This Row],[VAT]]</f>
        <v>0</v>
      </c>
      <c r="I93" s="21"/>
      <c r="J93" s="21"/>
      <c r="K93" s="20"/>
      <c r="L93" s="33" t="str">
        <f>CONCATENATE(BookTable[[#This Row],[Bill No.]],BookTable[[#This Row],[Party]])</f>
        <v/>
      </c>
      <c r="M93" s="24">
        <f>IF(OR(BookTable[[#This Row],[duplicate checker]]="",COUNTIF(DuplicateChecker,BookTable[[#This Row],[duplicate checker]])=1),0,1)</f>
        <v>0</v>
      </c>
    </row>
    <row r="94" spans="1:13" x14ac:dyDescent="0.25">
      <c r="A94" s="21"/>
      <c r="B94" s="31"/>
      <c r="C94" s="20"/>
      <c r="D94" s="20"/>
      <c r="E94" s="32"/>
      <c r="F94" s="32"/>
      <c r="G94" s="18">
        <f>BookTable[[#This Row],[Taxable]]*13%</f>
        <v>0</v>
      </c>
      <c r="H94" s="18">
        <f>BookTable[[#This Row],[Taxable]]+BookTable[[#This Row],[Non Taxable]]+BookTable[[#This Row],[VAT]]</f>
        <v>0</v>
      </c>
      <c r="I94" s="21"/>
      <c r="J94" s="21"/>
      <c r="K94" s="20"/>
      <c r="L94" s="33" t="str">
        <f>CONCATENATE(BookTable[[#This Row],[Bill No.]],BookTable[[#This Row],[Party]])</f>
        <v/>
      </c>
      <c r="M94" s="24">
        <f>IF(OR(BookTable[[#This Row],[duplicate checker]]="",COUNTIF(DuplicateChecker,BookTable[[#This Row],[duplicate checker]])=1),0,1)</f>
        <v>0</v>
      </c>
    </row>
    <row r="95" spans="1:13" x14ac:dyDescent="0.25">
      <c r="A95" s="21"/>
      <c r="B95" s="31"/>
      <c r="C95" s="20"/>
      <c r="D95" s="20"/>
      <c r="E95" s="32"/>
      <c r="F95" s="32"/>
      <c r="G95" s="18">
        <f>BookTable[[#This Row],[Taxable]]*13%</f>
        <v>0</v>
      </c>
      <c r="H95" s="18">
        <f>BookTable[[#This Row],[Taxable]]+BookTable[[#This Row],[Non Taxable]]+BookTable[[#This Row],[VAT]]</f>
        <v>0</v>
      </c>
      <c r="I95" s="21"/>
      <c r="J95" s="34"/>
      <c r="K95" s="20"/>
      <c r="L95" s="33" t="str">
        <f>CONCATENATE(BookTable[[#This Row],[Bill No.]],BookTable[[#This Row],[Party]])</f>
        <v/>
      </c>
      <c r="M95" s="24">
        <f>IF(OR(BookTable[[#This Row],[duplicate checker]]="",COUNTIF(DuplicateChecker,BookTable[[#This Row],[duplicate checker]])=1),0,1)</f>
        <v>0</v>
      </c>
    </row>
    <row r="96" spans="1:13" x14ac:dyDescent="0.25">
      <c r="A96" s="21"/>
      <c r="B96" s="31"/>
      <c r="C96" s="20"/>
      <c r="D96" s="20"/>
      <c r="E96" s="32"/>
      <c r="F96" s="32"/>
      <c r="G96" s="18">
        <f>BookTable[[#This Row],[Taxable]]*13%</f>
        <v>0</v>
      </c>
      <c r="H96" s="18">
        <f>BookTable[[#This Row],[Taxable]]+BookTable[[#This Row],[Non Taxable]]+BookTable[[#This Row],[VAT]]</f>
        <v>0</v>
      </c>
      <c r="I96" s="21"/>
      <c r="J96" s="34"/>
      <c r="K96" s="20"/>
      <c r="L96" s="33" t="str">
        <f>CONCATENATE(BookTable[[#This Row],[Bill No.]],BookTable[[#This Row],[Party]])</f>
        <v/>
      </c>
      <c r="M96" s="24">
        <f>IF(OR(BookTable[[#This Row],[duplicate checker]]="",COUNTIF(DuplicateChecker,BookTable[[#This Row],[duplicate checker]])=1),0,1)</f>
        <v>0</v>
      </c>
    </row>
    <row r="97" spans="1:13" x14ac:dyDescent="0.25">
      <c r="A97" s="21"/>
      <c r="B97" s="31"/>
      <c r="C97" s="20"/>
      <c r="D97" s="20"/>
      <c r="E97" s="32"/>
      <c r="F97" s="32"/>
      <c r="G97" s="18">
        <f>BookTable[[#This Row],[Taxable]]*13%</f>
        <v>0</v>
      </c>
      <c r="H97" s="18">
        <f>BookTable[[#This Row],[Taxable]]+BookTable[[#This Row],[Non Taxable]]+BookTable[[#This Row],[VAT]]</f>
        <v>0</v>
      </c>
      <c r="I97" s="21"/>
      <c r="J97" s="21"/>
      <c r="K97" s="20"/>
      <c r="L97" s="23" t="str">
        <f>CONCATENATE(BookTable[[#This Row],[Bill No.]],BookTable[[#This Row],[Party]])</f>
        <v/>
      </c>
      <c r="M97" s="24">
        <f>IF(OR(BookTable[[#This Row],[duplicate checker]]="",COUNTIF(DuplicateChecker,BookTable[[#This Row],[duplicate checker]])=1),0,1)</f>
        <v>0</v>
      </c>
    </row>
    <row r="98" spans="1:13" x14ac:dyDescent="0.25">
      <c r="A98" s="21"/>
      <c r="B98" s="31"/>
      <c r="C98" s="20"/>
      <c r="D98" s="20"/>
      <c r="E98" s="32"/>
      <c r="F98" s="32"/>
      <c r="G98" s="18">
        <f>BookTable[[#This Row],[Taxable]]*13%</f>
        <v>0</v>
      </c>
      <c r="H98" s="18">
        <f>BookTable[[#This Row],[Taxable]]+BookTable[[#This Row],[Non Taxable]]+BookTable[[#This Row],[VAT]]</f>
        <v>0</v>
      </c>
      <c r="I98" s="21"/>
      <c r="J98" s="34"/>
      <c r="K98" s="20"/>
      <c r="L98" s="33" t="str">
        <f>CONCATENATE(BookTable[[#This Row],[Bill No.]],BookTable[[#This Row],[Party]])</f>
        <v/>
      </c>
      <c r="M98" s="24">
        <f>IF(OR(BookTable[[#This Row],[duplicate checker]]="",COUNTIF(DuplicateChecker,BookTable[[#This Row],[duplicate checker]])=1),0,1)</f>
        <v>0</v>
      </c>
    </row>
    <row r="99" spans="1:13" x14ac:dyDescent="0.25">
      <c r="A99" s="21"/>
      <c r="B99" s="31"/>
      <c r="C99" s="20"/>
      <c r="D99" s="20"/>
      <c r="E99" s="32"/>
      <c r="F99" s="32"/>
      <c r="G99" s="18">
        <f>BookTable[[#This Row],[Taxable]]*13%</f>
        <v>0</v>
      </c>
      <c r="H99" s="18">
        <f>BookTable[[#This Row],[Taxable]]+BookTable[[#This Row],[Non Taxable]]+BookTable[[#This Row],[VAT]]</f>
        <v>0</v>
      </c>
      <c r="I99" s="21"/>
      <c r="J99" s="34"/>
      <c r="K99" s="20"/>
      <c r="L99" s="33" t="str">
        <f>CONCATENATE(BookTable[[#This Row],[Bill No.]],BookTable[[#This Row],[Party]])</f>
        <v/>
      </c>
      <c r="M99" s="24">
        <f>IF(OR(BookTable[[#This Row],[duplicate checker]]="",COUNTIF(DuplicateChecker,BookTable[[#This Row],[duplicate checker]])=1),0,1)</f>
        <v>0</v>
      </c>
    </row>
    <row r="100" spans="1:13" x14ac:dyDescent="0.25">
      <c r="A100" s="21"/>
      <c r="B100" s="31"/>
      <c r="C100" s="20"/>
      <c r="D100" s="20"/>
      <c r="E100" s="32"/>
      <c r="F100" s="32"/>
      <c r="G100" s="18">
        <f>BookTable[[#This Row],[Taxable]]*13%</f>
        <v>0</v>
      </c>
      <c r="H100" s="18">
        <f>BookTable[[#This Row],[Taxable]]+BookTable[[#This Row],[Non Taxable]]+BookTable[[#This Row],[VAT]]</f>
        <v>0</v>
      </c>
      <c r="I100" s="21"/>
      <c r="J100" s="34"/>
      <c r="K100" s="20"/>
      <c r="L100" s="33" t="str">
        <f>CONCATENATE(BookTable[[#This Row],[Bill No.]],BookTable[[#This Row],[Party]])</f>
        <v/>
      </c>
      <c r="M100" s="24">
        <f>IF(OR(BookTable[[#This Row],[duplicate checker]]="",COUNTIF(DuplicateChecker,BookTable[[#This Row],[duplicate checker]])=1),0,1)</f>
        <v>0</v>
      </c>
    </row>
    <row r="101" spans="1:13" x14ac:dyDescent="0.25">
      <c r="A101" s="21"/>
      <c r="B101" s="31"/>
      <c r="C101" s="20"/>
      <c r="D101" s="20"/>
      <c r="E101" s="32"/>
      <c r="F101" s="32"/>
      <c r="G101" s="18">
        <f>BookTable[[#This Row],[Taxable]]*13%</f>
        <v>0</v>
      </c>
      <c r="H101" s="18">
        <f>BookTable[[#This Row],[Taxable]]+BookTable[[#This Row],[Non Taxable]]+BookTable[[#This Row],[VAT]]</f>
        <v>0</v>
      </c>
      <c r="I101" s="21"/>
      <c r="J101" s="21"/>
      <c r="K101" s="20"/>
      <c r="L101" s="33" t="str">
        <f>CONCATENATE(BookTable[[#This Row],[Bill No.]],BookTable[[#This Row],[Party]])</f>
        <v/>
      </c>
      <c r="M101" s="24">
        <f>IF(OR(BookTable[[#This Row],[duplicate checker]]="",COUNTIF(DuplicateChecker,BookTable[[#This Row],[duplicate checker]])=1),0,1)</f>
        <v>0</v>
      </c>
    </row>
    <row r="102" spans="1:13" x14ac:dyDescent="0.25">
      <c r="A102" s="21"/>
      <c r="B102" s="31"/>
      <c r="C102" s="20"/>
      <c r="D102" s="20"/>
      <c r="E102" s="32"/>
      <c r="F102" s="32"/>
      <c r="G102" s="18">
        <f>BookTable[[#This Row],[Taxable]]*13%</f>
        <v>0</v>
      </c>
      <c r="H102" s="18">
        <f>BookTable[[#This Row],[Taxable]]+BookTable[[#This Row],[Non Taxable]]+BookTable[[#This Row],[VAT]]</f>
        <v>0</v>
      </c>
      <c r="I102" s="21"/>
      <c r="J102" s="21"/>
      <c r="K102" s="20"/>
      <c r="L102" s="33" t="str">
        <f>CONCATENATE(BookTable[[#This Row],[Bill No.]],BookTable[[#This Row],[Party]])</f>
        <v/>
      </c>
      <c r="M102" s="24">
        <f>IF(OR(BookTable[[#This Row],[duplicate checker]]="",COUNTIF(DuplicateChecker,BookTable[[#This Row],[duplicate checker]])=1),0,1)</f>
        <v>0</v>
      </c>
    </row>
    <row r="103" spans="1:13" x14ac:dyDescent="0.25">
      <c r="A103" s="21"/>
      <c r="B103" s="31"/>
      <c r="C103" s="20"/>
      <c r="D103" s="20"/>
      <c r="E103" s="32"/>
      <c r="F103" s="32"/>
      <c r="G103" s="18">
        <f>BookTable[[#This Row],[Taxable]]*13%</f>
        <v>0</v>
      </c>
      <c r="H103" s="18">
        <f>BookTable[[#This Row],[Taxable]]+BookTable[[#This Row],[Non Taxable]]+BookTable[[#This Row],[VAT]]</f>
        <v>0</v>
      </c>
      <c r="I103" s="21"/>
      <c r="J103" s="21"/>
      <c r="K103" s="20"/>
      <c r="L103" s="33" t="str">
        <f>CONCATENATE(BookTable[[#This Row],[Bill No.]],BookTable[[#This Row],[Party]])</f>
        <v/>
      </c>
      <c r="M103" s="24">
        <f>IF(OR(BookTable[[#This Row],[duplicate checker]]="",COUNTIF(DuplicateChecker,BookTable[[#This Row],[duplicate checker]])=1),0,1)</f>
        <v>0</v>
      </c>
    </row>
    <row r="104" spans="1:13" x14ac:dyDescent="0.25">
      <c r="A104" s="21"/>
      <c r="B104" s="31"/>
      <c r="C104" s="20"/>
      <c r="D104" s="20"/>
      <c r="E104" s="32"/>
      <c r="F104" s="32"/>
      <c r="G104" s="18">
        <f>BookTable[[#This Row],[Taxable]]*13%</f>
        <v>0</v>
      </c>
      <c r="H104" s="18">
        <f>BookTable[[#This Row],[Taxable]]+BookTable[[#This Row],[Non Taxable]]+BookTable[[#This Row],[VAT]]</f>
        <v>0</v>
      </c>
      <c r="I104" s="21"/>
      <c r="J104" s="21"/>
      <c r="K104" s="20"/>
      <c r="L104" s="33" t="str">
        <f>CONCATENATE(BookTable[[#This Row],[Bill No.]],BookTable[[#This Row],[Party]])</f>
        <v/>
      </c>
      <c r="M104" s="24">
        <f>IF(OR(BookTable[[#This Row],[duplicate checker]]="",COUNTIF(DuplicateChecker,BookTable[[#This Row],[duplicate checker]])=1),0,1)</f>
        <v>0</v>
      </c>
    </row>
    <row r="105" spans="1:13" x14ac:dyDescent="0.25">
      <c r="A105" s="21"/>
      <c r="B105" s="31"/>
      <c r="C105" s="20"/>
      <c r="D105" s="20"/>
      <c r="E105" s="32"/>
      <c r="F105" s="32"/>
      <c r="G105" s="18">
        <f>BookTable[[#This Row],[Taxable]]*13%</f>
        <v>0</v>
      </c>
      <c r="H105" s="18">
        <f>BookTable[[#This Row],[Taxable]]+BookTable[[#This Row],[Non Taxable]]+BookTable[[#This Row],[VAT]]</f>
        <v>0</v>
      </c>
      <c r="I105" s="21"/>
      <c r="J105" s="34"/>
      <c r="K105" s="20"/>
      <c r="L105" s="33" t="str">
        <f>CONCATENATE(BookTable[[#This Row],[Bill No.]],BookTable[[#This Row],[Party]])</f>
        <v/>
      </c>
      <c r="M105" s="24">
        <f>IF(OR(BookTable[[#This Row],[duplicate checker]]="",COUNTIF(DuplicateChecker,BookTable[[#This Row],[duplicate checker]])=1),0,1)</f>
        <v>0</v>
      </c>
    </row>
    <row r="106" spans="1:13" x14ac:dyDescent="0.25">
      <c r="A106" s="21"/>
      <c r="B106" s="31"/>
      <c r="C106" s="20"/>
      <c r="D106" s="20"/>
      <c r="E106" s="32"/>
      <c r="F106" s="32"/>
      <c r="G106" s="18">
        <f>BookTable[[#This Row],[Taxable]]*13%</f>
        <v>0</v>
      </c>
      <c r="H106" s="18">
        <f>BookTable[[#This Row],[Taxable]]+BookTable[[#This Row],[Non Taxable]]+BookTable[[#This Row],[VAT]]</f>
        <v>0</v>
      </c>
      <c r="I106" s="21"/>
      <c r="J106" s="34"/>
      <c r="K106" s="20"/>
      <c r="L106" s="33" t="str">
        <f>CONCATENATE(BookTable[[#This Row],[Bill No.]],BookTable[[#This Row],[Party]])</f>
        <v/>
      </c>
      <c r="M106" s="24">
        <f>IF(OR(BookTable[[#This Row],[duplicate checker]]="",COUNTIF(DuplicateChecker,BookTable[[#This Row],[duplicate checker]])=1),0,1)</f>
        <v>0</v>
      </c>
    </row>
    <row r="107" spans="1:13" x14ac:dyDescent="0.25">
      <c r="A107" s="21"/>
      <c r="B107" s="31"/>
      <c r="C107" s="20"/>
      <c r="D107" s="20"/>
      <c r="E107" s="32"/>
      <c r="F107" s="32"/>
      <c r="G107" s="18">
        <f>BookTable[[#This Row],[Taxable]]*13%</f>
        <v>0</v>
      </c>
      <c r="H107" s="18">
        <f>BookTable[[#This Row],[Taxable]]+BookTable[[#This Row],[Non Taxable]]+BookTable[[#This Row],[VAT]]</f>
        <v>0</v>
      </c>
      <c r="I107" s="21"/>
      <c r="J107" s="21"/>
      <c r="K107" s="20"/>
      <c r="L107" s="33" t="str">
        <f>CONCATENATE(BookTable[[#This Row],[Bill No.]],BookTable[[#This Row],[Party]])</f>
        <v/>
      </c>
      <c r="M107" s="24">
        <f>IF(OR(BookTable[[#This Row],[duplicate checker]]="",COUNTIF(DuplicateChecker,BookTable[[#This Row],[duplicate checker]])=1),0,1)</f>
        <v>0</v>
      </c>
    </row>
    <row r="108" spans="1:13" x14ac:dyDescent="0.25">
      <c r="A108" s="21"/>
      <c r="B108" s="31"/>
      <c r="C108" s="20"/>
      <c r="D108" s="20"/>
      <c r="E108" s="32"/>
      <c r="F108" s="32"/>
      <c r="G108" s="18">
        <f>BookTable[[#This Row],[Taxable]]*13%</f>
        <v>0</v>
      </c>
      <c r="H108" s="18">
        <f>BookTable[[#This Row],[Taxable]]+BookTable[[#This Row],[Non Taxable]]+BookTable[[#This Row],[VAT]]</f>
        <v>0</v>
      </c>
      <c r="I108" s="21"/>
      <c r="J108" s="34"/>
      <c r="K108" s="20"/>
      <c r="L108" s="33" t="str">
        <f>CONCATENATE(BookTable[[#This Row],[Bill No.]],BookTable[[#This Row],[Party]])</f>
        <v/>
      </c>
      <c r="M108" s="24">
        <f>IF(OR(BookTable[[#This Row],[duplicate checker]]="",COUNTIF(DuplicateChecker,BookTable[[#This Row],[duplicate checker]])=1),0,1)</f>
        <v>0</v>
      </c>
    </row>
    <row r="109" spans="1:13" x14ac:dyDescent="0.25">
      <c r="A109" s="21"/>
      <c r="B109" s="31"/>
      <c r="C109" s="20"/>
      <c r="D109" s="20"/>
      <c r="E109" s="32"/>
      <c r="F109" s="32"/>
      <c r="G109" s="18">
        <f>BookTable[[#This Row],[Taxable]]*13%</f>
        <v>0</v>
      </c>
      <c r="H109" s="18">
        <f>BookTable[[#This Row],[Taxable]]+BookTable[[#This Row],[Non Taxable]]+BookTable[[#This Row],[VAT]]</f>
        <v>0</v>
      </c>
      <c r="I109" s="21"/>
      <c r="J109" s="34"/>
      <c r="K109" s="20"/>
      <c r="L109" s="33" t="str">
        <f>CONCATENATE(BookTable[[#This Row],[Bill No.]],BookTable[[#This Row],[Party]])</f>
        <v/>
      </c>
      <c r="M109" s="24">
        <f>IF(OR(BookTable[[#This Row],[duplicate checker]]="",COUNTIF(DuplicateChecker,BookTable[[#This Row],[duplicate checker]])=1),0,1)</f>
        <v>0</v>
      </c>
    </row>
    <row r="110" spans="1:13" x14ac:dyDescent="0.25">
      <c r="A110" s="21"/>
      <c r="B110" s="31"/>
      <c r="C110" s="20"/>
      <c r="D110" s="20"/>
      <c r="E110" s="32"/>
      <c r="F110" s="32"/>
      <c r="G110" s="18">
        <f>BookTable[[#This Row],[Taxable]]*13%</f>
        <v>0</v>
      </c>
      <c r="H110" s="18">
        <f>BookTable[[#This Row],[Taxable]]+BookTable[[#This Row],[Non Taxable]]+BookTable[[#This Row],[VAT]]</f>
        <v>0</v>
      </c>
      <c r="I110" s="21"/>
      <c r="J110" s="21"/>
      <c r="K110" s="20"/>
      <c r="L110" s="33" t="str">
        <f>CONCATENATE(BookTable[[#This Row],[Bill No.]],BookTable[[#This Row],[Party]])</f>
        <v/>
      </c>
      <c r="M110" s="24">
        <f>IF(OR(BookTable[[#This Row],[duplicate checker]]="",COUNTIF(DuplicateChecker,BookTable[[#This Row],[duplicate checker]])=1),0,1)</f>
        <v>0</v>
      </c>
    </row>
    <row r="111" spans="1:13" x14ac:dyDescent="0.25">
      <c r="A111" s="21"/>
      <c r="B111" s="31"/>
      <c r="C111" s="20"/>
      <c r="D111" s="20"/>
      <c r="E111" s="32"/>
      <c r="F111" s="32"/>
      <c r="G111" s="18">
        <f>BookTable[[#This Row],[Taxable]]*13%</f>
        <v>0</v>
      </c>
      <c r="H111" s="18">
        <f>BookTable[[#This Row],[Taxable]]+BookTable[[#This Row],[Non Taxable]]+BookTable[[#This Row],[VAT]]</f>
        <v>0</v>
      </c>
      <c r="I111" s="21"/>
      <c r="J111" s="21"/>
      <c r="K111" s="20"/>
      <c r="L111" s="33" t="str">
        <f>CONCATENATE(BookTable[[#This Row],[Bill No.]],BookTable[[#This Row],[Party]])</f>
        <v/>
      </c>
      <c r="M111" s="24">
        <f>IF(OR(BookTable[[#This Row],[duplicate checker]]="",COUNTIF(DuplicateChecker,BookTable[[#This Row],[duplicate checker]])=1),0,1)</f>
        <v>0</v>
      </c>
    </row>
    <row r="112" spans="1:13" x14ac:dyDescent="0.25">
      <c r="A112" s="21"/>
      <c r="B112" s="31"/>
      <c r="C112" s="20"/>
      <c r="D112" s="20"/>
      <c r="E112" s="32"/>
      <c r="F112" s="32"/>
      <c r="G112" s="18">
        <f>BookTable[[#This Row],[Taxable]]*13%</f>
        <v>0</v>
      </c>
      <c r="H112" s="18">
        <f>BookTable[[#This Row],[Taxable]]+BookTable[[#This Row],[Non Taxable]]+BookTable[[#This Row],[VAT]]</f>
        <v>0</v>
      </c>
      <c r="I112" s="21"/>
      <c r="J112" s="21"/>
      <c r="K112" s="20"/>
      <c r="L112" s="33" t="str">
        <f>CONCATENATE(BookTable[[#This Row],[Bill No.]],BookTable[[#This Row],[Party]])</f>
        <v/>
      </c>
      <c r="M112" s="24">
        <f>IF(OR(BookTable[[#This Row],[duplicate checker]]="",COUNTIF(DuplicateChecker,BookTable[[#This Row],[duplicate checker]])=1),0,1)</f>
        <v>0</v>
      </c>
    </row>
    <row r="113" spans="1:13" x14ac:dyDescent="0.25">
      <c r="A113" s="21"/>
      <c r="B113" s="31"/>
      <c r="C113" s="20"/>
      <c r="D113" s="20"/>
      <c r="E113" s="32"/>
      <c r="F113" s="32"/>
      <c r="G113" s="18">
        <f>BookTable[[#This Row],[Taxable]]*13%</f>
        <v>0</v>
      </c>
      <c r="H113" s="18">
        <f>BookTable[[#This Row],[Taxable]]+BookTable[[#This Row],[Non Taxable]]+BookTable[[#This Row],[VAT]]</f>
        <v>0</v>
      </c>
      <c r="I113" s="21"/>
      <c r="J113" s="21"/>
      <c r="K113" s="20"/>
      <c r="L113" s="33" t="str">
        <f>CONCATENATE(BookTable[[#This Row],[Bill No.]],BookTable[[#This Row],[Party]])</f>
        <v/>
      </c>
      <c r="M113" s="24">
        <f>IF(OR(BookTable[[#This Row],[duplicate checker]]="",COUNTIF(DuplicateChecker,BookTable[[#This Row],[duplicate checker]])=1),0,1)</f>
        <v>0</v>
      </c>
    </row>
    <row r="114" spans="1:13" x14ac:dyDescent="0.25">
      <c r="A114" s="21"/>
      <c r="B114" s="31"/>
      <c r="C114" s="20"/>
      <c r="D114" s="20"/>
      <c r="E114" s="32"/>
      <c r="F114" s="32"/>
      <c r="G114" s="18">
        <f>BookTable[[#This Row],[Taxable]]*13%</f>
        <v>0</v>
      </c>
      <c r="H114" s="18">
        <f>BookTable[[#This Row],[Taxable]]+BookTable[[#This Row],[Non Taxable]]+BookTable[[#This Row],[VAT]]</f>
        <v>0</v>
      </c>
      <c r="I114" s="21"/>
      <c r="J114" s="21"/>
      <c r="K114" s="20"/>
      <c r="L114" s="33" t="str">
        <f>CONCATENATE(BookTable[[#This Row],[Bill No.]],BookTable[[#This Row],[Party]])</f>
        <v/>
      </c>
      <c r="M114" s="24">
        <f>IF(OR(BookTable[[#This Row],[duplicate checker]]="",COUNTIF(DuplicateChecker,BookTable[[#This Row],[duplicate checker]])=1),0,1)</f>
        <v>0</v>
      </c>
    </row>
    <row r="115" spans="1:13" x14ac:dyDescent="0.25">
      <c r="A115" s="21"/>
      <c r="B115" s="31"/>
      <c r="C115" s="20"/>
      <c r="D115" s="20"/>
      <c r="E115" s="32"/>
      <c r="F115" s="32"/>
      <c r="G115" s="18">
        <f>BookTable[[#This Row],[Taxable]]*13%</f>
        <v>0</v>
      </c>
      <c r="H115" s="18">
        <f>BookTable[[#This Row],[Taxable]]+BookTable[[#This Row],[Non Taxable]]+BookTable[[#This Row],[VAT]]</f>
        <v>0</v>
      </c>
      <c r="I115" s="21"/>
      <c r="J115" s="21"/>
      <c r="K115" s="20"/>
      <c r="L115" s="33" t="str">
        <f>CONCATENATE(BookTable[[#This Row],[Bill No.]],BookTable[[#This Row],[Party]])</f>
        <v/>
      </c>
      <c r="M115" s="24">
        <f>IF(OR(BookTable[[#This Row],[duplicate checker]]="",COUNTIF(DuplicateChecker,BookTable[[#This Row],[duplicate checker]])=1),0,1)</f>
        <v>0</v>
      </c>
    </row>
    <row r="116" spans="1:13" x14ac:dyDescent="0.25">
      <c r="A116" s="21"/>
      <c r="B116" s="31"/>
      <c r="C116" s="20"/>
      <c r="D116" s="20"/>
      <c r="E116" s="32"/>
      <c r="F116" s="32"/>
      <c r="G116" s="18">
        <f>BookTable[[#This Row],[Taxable]]*13%</f>
        <v>0</v>
      </c>
      <c r="H116" s="18">
        <f>BookTable[[#This Row],[Taxable]]+BookTable[[#This Row],[Non Taxable]]+BookTable[[#This Row],[VAT]]</f>
        <v>0</v>
      </c>
      <c r="I116" s="21"/>
      <c r="J116" s="21"/>
      <c r="K116" s="20"/>
      <c r="L116" s="33" t="str">
        <f>CONCATENATE(BookTable[[#This Row],[Bill No.]],BookTable[[#This Row],[Party]])</f>
        <v/>
      </c>
      <c r="M116" s="24">
        <f>IF(OR(BookTable[[#This Row],[duplicate checker]]="",COUNTIF(DuplicateChecker,BookTable[[#This Row],[duplicate checker]])=1),0,1)</f>
        <v>0</v>
      </c>
    </row>
    <row r="117" spans="1:13" x14ac:dyDescent="0.25">
      <c r="A117" s="21"/>
      <c r="B117" s="31"/>
      <c r="C117" s="20"/>
      <c r="D117" s="20"/>
      <c r="E117" s="32"/>
      <c r="F117" s="32"/>
      <c r="G117" s="18">
        <f>BookTable[[#This Row],[Taxable]]*13%</f>
        <v>0</v>
      </c>
      <c r="H117" s="18">
        <f>BookTable[[#This Row],[Taxable]]+BookTable[[#This Row],[Non Taxable]]+BookTable[[#This Row],[VAT]]</f>
        <v>0</v>
      </c>
      <c r="I117" s="21"/>
      <c r="J117" s="21"/>
      <c r="K117" s="20"/>
      <c r="L117" s="33" t="str">
        <f>CONCATENATE(BookTable[[#This Row],[Bill No.]],BookTable[[#This Row],[Party]])</f>
        <v/>
      </c>
      <c r="M117" s="24">
        <f>IF(OR(BookTable[[#This Row],[duplicate checker]]="",COUNTIF(DuplicateChecker,BookTable[[#This Row],[duplicate checker]])=1),0,1)</f>
        <v>0</v>
      </c>
    </row>
    <row r="118" spans="1:13" x14ac:dyDescent="0.25">
      <c r="A118" s="21"/>
      <c r="B118" s="31"/>
      <c r="C118" s="20"/>
      <c r="D118" s="20"/>
      <c r="E118" s="32"/>
      <c r="F118" s="32"/>
      <c r="G118" s="18">
        <f>BookTable[[#This Row],[Taxable]]*13%</f>
        <v>0</v>
      </c>
      <c r="H118" s="18">
        <f>BookTable[[#This Row],[Taxable]]+BookTable[[#This Row],[Non Taxable]]+BookTable[[#This Row],[VAT]]</f>
        <v>0</v>
      </c>
      <c r="I118" s="21"/>
      <c r="J118" s="21"/>
      <c r="K118" s="20"/>
      <c r="L118" s="33" t="str">
        <f>CONCATENATE(BookTable[[#This Row],[Bill No.]],BookTable[[#This Row],[Party]])</f>
        <v/>
      </c>
      <c r="M118" s="24">
        <f>IF(OR(BookTable[[#This Row],[duplicate checker]]="",COUNTIF(DuplicateChecker,BookTable[[#This Row],[duplicate checker]])=1),0,1)</f>
        <v>0</v>
      </c>
    </row>
    <row r="119" spans="1:13" x14ac:dyDescent="0.25">
      <c r="A119" s="21"/>
      <c r="B119" s="31"/>
      <c r="C119" s="20"/>
      <c r="D119" s="20"/>
      <c r="E119" s="32"/>
      <c r="F119" s="32"/>
      <c r="G119" s="18">
        <f>BookTable[[#This Row],[Taxable]]*13%</f>
        <v>0</v>
      </c>
      <c r="H119" s="18">
        <f>BookTable[[#This Row],[Taxable]]+BookTable[[#This Row],[Non Taxable]]+BookTable[[#This Row],[VAT]]</f>
        <v>0</v>
      </c>
      <c r="I119" s="21"/>
      <c r="J119" s="21"/>
      <c r="K119" s="20"/>
      <c r="L119" s="33" t="str">
        <f>CONCATENATE(BookTable[[#This Row],[Bill No.]],BookTable[[#This Row],[Party]])</f>
        <v/>
      </c>
      <c r="M119" s="24">
        <f>IF(OR(BookTable[[#This Row],[duplicate checker]]="",COUNTIF(DuplicateChecker,BookTable[[#This Row],[duplicate checker]])=1),0,1)</f>
        <v>0</v>
      </c>
    </row>
    <row r="120" spans="1:13" x14ac:dyDescent="0.25">
      <c r="A120" s="21"/>
      <c r="B120" s="31"/>
      <c r="C120" s="20"/>
      <c r="D120" s="20"/>
      <c r="E120" s="32"/>
      <c r="F120" s="32"/>
      <c r="G120" s="18">
        <f>BookTable[[#This Row],[Taxable]]*13%</f>
        <v>0</v>
      </c>
      <c r="H120" s="18">
        <f>BookTable[[#This Row],[Taxable]]+BookTable[[#This Row],[Non Taxable]]+BookTable[[#This Row],[VAT]]</f>
        <v>0</v>
      </c>
      <c r="I120" s="21"/>
      <c r="J120" s="34"/>
      <c r="K120" s="20"/>
      <c r="L120" s="33" t="str">
        <f>CONCATENATE(BookTable[[#This Row],[Bill No.]],BookTable[[#This Row],[Party]])</f>
        <v/>
      </c>
      <c r="M120" s="24">
        <f>IF(OR(BookTable[[#This Row],[duplicate checker]]="",COUNTIF(DuplicateChecker,BookTable[[#This Row],[duplicate checker]])=1),0,1)</f>
        <v>0</v>
      </c>
    </row>
    <row r="121" spans="1:13" x14ac:dyDescent="0.25">
      <c r="A121" s="21"/>
      <c r="B121" s="31"/>
      <c r="C121" s="20"/>
      <c r="D121" s="20"/>
      <c r="E121" s="32"/>
      <c r="F121" s="32"/>
      <c r="G121" s="18">
        <f>BookTable[[#This Row],[Taxable]]*13%</f>
        <v>0</v>
      </c>
      <c r="H121" s="18">
        <f>BookTable[[#This Row],[Taxable]]+BookTable[[#This Row],[Non Taxable]]+BookTable[[#This Row],[VAT]]</f>
        <v>0</v>
      </c>
      <c r="I121" s="21"/>
      <c r="J121" s="21"/>
      <c r="K121" s="20"/>
      <c r="L121" s="33" t="str">
        <f>CONCATENATE(BookTable[[#This Row],[Bill No.]],BookTable[[#This Row],[Party]])</f>
        <v/>
      </c>
      <c r="M121" s="24">
        <f>IF(OR(BookTable[[#This Row],[duplicate checker]]="",COUNTIF(DuplicateChecker,BookTable[[#This Row],[duplicate checker]])=1),0,1)</f>
        <v>0</v>
      </c>
    </row>
    <row r="122" spans="1:13" x14ac:dyDescent="0.25">
      <c r="A122" s="21"/>
      <c r="B122" s="31"/>
      <c r="C122" s="20"/>
      <c r="D122" s="20"/>
      <c r="E122" s="32"/>
      <c r="F122" s="32"/>
      <c r="G122" s="18">
        <f>BookTable[[#This Row],[Taxable]]*13%</f>
        <v>0</v>
      </c>
      <c r="H122" s="18">
        <f>BookTable[[#This Row],[Taxable]]+BookTable[[#This Row],[Non Taxable]]+BookTable[[#This Row],[VAT]]</f>
        <v>0</v>
      </c>
      <c r="I122" s="21"/>
      <c r="J122" s="21"/>
      <c r="K122" s="20"/>
      <c r="L122" s="33" t="str">
        <f>CONCATENATE(BookTable[[#This Row],[Bill No.]],BookTable[[#This Row],[Party]])</f>
        <v/>
      </c>
      <c r="M122" s="24">
        <f>IF(OR(BookTable[[#This Row],[duplicate checker]]="",COUNTIF(DuplicateChecker,BookTable[[#This Row],[duplicate checker]])=1),0,1)</f>
        <v>0</v>
      </c>
    </row>
    <row r="123" spans="1:13" x14ac:dyDescent="0.25">
      <c r="A123" s="21"/>
      <c r="B123" s="31"/>
      <c r="C123" s="20"/>
      <c r="D123" s="20"/>
      <c r="E123" s="32"/>
      <c r="F123" s="32"/>
      <c r="G123" s="18">
        <f>BookTable[[#This Row],[Taxable]]*13%</f>
        <v>0</v>
      </c>
      <c r="H123" s="18">
        <f>BookTable[[#This Row],[Taxable]]+BookTable[[#This Row],[Non Taxable]]+BookTable[[#This Row],[VAT]]</f>
        <v>0</v>
      </c>
      <c r="I123" s="21"/>
      <c r="J123" s="21"/>
      <c r="K123" s="20"/>
      <c r="L123" s="33" t="str">
        <f>CONCATENATE(BookTable[[#This Row],[Bill No.]],BookTable[[#This Row],[Party]])</f>
        <v/>
      </c>
      <c r="M123" s="24">
        <f>IF(OR(BookTable[[#This Row],[duplicate checker]]="",COUNTIF(DuplicateChecker,BookTable[[#This Row],[duplicate checker]])=1),0,1)</f>
        <v>0</v>
      </c>
    </row>
    <row r="124" spans="1:13" x14ac:dyDescent="0.25">
      <c r="A124" s="21"/>
      <c r="B124" s="31"/>
      <c r="C124" s="20"/>
      <c r="D124" s="20"/>
      <c r="E124" s="32"/>
      <c r="F124" s="32"/>
      <c r="G124" s="18">
        <f>BookTable[[#This Row],[Taxable]]*13%</f>
        <v>0</v>
      </c>
      <c r="H124" s="18">
        <f>BookTable[[#This Row],[Taxable]]+BookTable[[#This Row],[Non Taxable]]+BookTable[[#This Row],[VAT]]</f>
        <v>0</v>
      </c>
      <c r="I124" s="21"/>
      <c r="J124" s="21"/>
      <c r="K124" s="20"/>
      <c r="L124" s="33" t="str">
        <f>CONCATENATE(BookTable[[#This Row],[Bill No.]],BookTable[[#This Row],[Party]])</f>
        <v/>
      </c>
      <c r="M124" s="24">
        <f>IF(OR(BookTable[[#This Row],[duplicate checker]]="",COUNTIF(DuplicateChecker,BookTable[[#This Row],[duplicate checker]])=1),0,1)</f>
        <v>0</v>
      </c>
    </row>
    <row r="125" spans="1:13" x14ac:dyDescent="0.25">
      <c r="A125" s="21"/>
      <c r="B125" s="31"/>
      <c r="C125" s="20"/>
      <c r="D125" s="20"/>
      <c r="E125" s="32"/>
      <c r="F125" s="32"/>
      <c r="G125" s="18">
        <f>BookTable[[#This Row],[Taxable]]*13%</f>
        <v>0</v>
      </c>
      <c r="H125" s="18">
        <f>BookTable[[#This Row],[Taxable]]+BookTable[[#This Row],[Non Taxable]]+BookTable[[#This Row],[VAT]]</f>
        <v>0</v>
      </c>
      <c r="I125" s="21"/>
      <c r="J125" s="21"/>
      <c r="K125" s="20"/>
      <c r="L125" s="33" t="str">
        <f>CONCATENATE(BookTable[[#This Row],[Bill No.]],BookTable[[#This Row],[Party]])</f>
        <v/>
      </c>
      <c r="M125" s="24">
        <f>IF(OR(BookTable[[#This Row],[duplicate checker]]="",COUNTIF(DuplicateChecker,BookTable[[#This Row],[duplicate checker]])=1),0,1)</f>
        <v>0</v>
      </c>
    </row>
    <row r="126" spans="1:13" x14ac:dyDescent="0.25">
      <c r="A126" s="21"/>
      <c r="B126" s="31"/>
      <c r="C126" s="20"/>
      <c r="D126" s="20"/>
      <c r="E126" s="32"/>
      <c r="F126" s="32"/>
      <c r="G126" s="18">
        <f>BookTable[[#This Row],[Taxable]]*13%</f>
        <v>0</v>
      </c>
      <c r="H126" s="18">
        <f>BookTable[[#This Row],[Taxable]]+BookTable[[#This Row],[Non Taxable]]+BookTable[[#This Row],[VAT]]</f>
        <v>0</v>
      </c>
      <c r="I126" s="21"/>
      <c r="J126" s="34"/>
      <c r="K126" s="20"/>
      <c r="L126" s="33" t="str">
        <f>CONCATENATE(BookTable[[#This Row],[Bill No.]],BookTable[[#This Row],[Party]])</f>
        <v/>
      </c>
      <c r="M126" s="24">
        <f>IF(OR(BookTable[[#This Row],[duplicate checker]]="",COUNTIF(DuplicateChecker,BookTable[[#This Row],[duplicate checker]])=1),0,1)</f>
        <v>0</v>
      </c>
    </row>
    <row r="127" spans="1:13" x14ac:dyDescent="0.25">
      <c r="A127" s="21"/>
      <c r="B127" s="31"/>
      <c r="C127" s="20"/>
      <c r="D127" s="20"/>
      <c r="E127" s="32"/>
      <c r="F127" s="32"/>
      <c r="G127" s="18">
        <f>BookTable[[#This Row],[Taxable]]*13%</f>
        <v>0</v>
      </c>
      <c r="H127" s="18">
        <f>BookTable[[#This Row],[Taxable]]+BookTable[[#This Row],[Non Taxable]]+BookTable[[#This Row],[VAT]]</f>
        <v>0</v>
      </c>
      <c r="I127" s="21"/>
      <c r="J127" s="34"/>
      <c r="K127" s="20"/>
      <c r="L127" s="33" t="str">
        <f>CONCATENATE(BookTable[[#This Row],[Bill No.]],BookTable[[#This Row],[Party]])</f>
        <v/>
      </c>
      <c r="M127" s="24">
        <f>IF(OR(BookTable[[#This Row],[duplicate checker]]="",COUNTIF(DuplicateChecker,BookTable[[#This Row],[duplicate checker]])=1),0,1)</f>
        <v>0</v>
      </c>
    </row>
    <row r="128" spans="1:13" x14ac:dyDescent="0.25">
      <c r="A128" s="21"/>
      <c r="B128" s="31"/>
      <c r="C128" s="20"/>
      <c r="D128" s="20"/>
      <c r="E128" s="32"/>
      <c r="F128" s="32"/>
      <c r="G128" s="18">
        <f>BookTable[[#This Row],[Taxable]]*13%</f>
        <v>0</v>
      </c>
      <c r="H128" s="18">
        <f>BookTable[[#This Row],[Taxable]]+BookTable[[#This Row],[Non Taxable]]+BookTable[[#This Row],[VAT]]</f>
        <v>0</v>
      </c>
      <c r="I128" s="21"/>
      <c r="J128" s="21"/>
      <c r="K128" s="20"/>
      <c r="L128" s="33" t="str">
        <f>CONCATENATE(BookTable[[#This Row],[Bill No.]],BookTable[[#This Row],[Party]])</f>
        <v/>
      </c>
      <c r="M128" s="24">
        <f>IF(OR(BookTable[[#This Row],[duplicate checker]]="",COUNTIF(DuplicateChecker,BookTable[[#This Row],[duplicate checker]])=1),0,1)</f>
        <v>0</v>
      </c>
    </row>
    <row r="129" spans="1:13" x14ac:dyDescent="0.25">
      <c r="A129" s="21"/>
      <c r="B129" s="31"/>
      <c r="C129" s="20"/>
      <c r="D129" s="20"/>
      <c r="E129" s="32"/>
      <c r="F129" s="32"/>
      <c r="G129" s="18">
        <f>BookTable[[#This Row],[Taxable]]*13%</f>
        <v>0</v>
      </c>
      <c r="H129" s="18">
        <f>BookTable[[#This Row],[Taxable]]+BookTable[[#This Row],[Non Taxable]]+BookTable[[#This Row],[VAT]]</f>
        <v>0</v>
      </c>
      <c r="I129" s="21"/>
      <c r="J129" s="21"/>
      <c r="K129" s="20"/>
      <c r="L129" s="33" t="str">
        <f>CONCATENATE(BookTable[[#This Row],[Bill No.]],BookTable[[#This Row],[Party]])</f>
        <v/>
      </c>
      <c r="M129" s="24">
        <f>IF(OR(BookTable[[#This Row],[duplicate checker]]="",COUNTIF(DuplicateChecker,BookTable[[#This Row],[duplicate checker]])=1),0,1)</f>
        <v>0</v>
      </c>
    </row>
    <row r="130" spans="1:13" x14ac:dyDescent="0.25">
      <c r="A130" s="21"/>
      <c r="B130" s="31"/>
      <c r="C130" s="20"/>
      <c r="D130" s="20"/>
      <c r="E130" s="32"/>
      <c r="F130" s="32"/>
      <c r="G130" s="18">
        <f>BookTable[[#This Row],[Taxable]]*13%</f>
        <v>0</v>
      </c>
      <c r="H130" s="18">
        <f>BookTable[[#This Row],[Taxable]]+BookTable[[#This Row],[Non Taxable]]+BookTable[[#This Row],[VAT]]</f>
        <v>0</v>
      </c>
      <c r="I130" s="21"/>
      <c r="J130" s="21"/>
      <c r="K130" s="20"/>
      <c r="L130" s="33" t="str">
        <f>CONCATENATE(BookTable[[#This Row],[Bill No.]],BookTable[[#This Row],[Party]])</f>
        <v/>
      </c>
      <c r="M130" s="24">
        <f>IF(OR(BookTable[[#This Row],[duplicate checker]]="",COUNTIF(DuplicateChecker,BookTable[[#This Row],[duplicate checker]])=1),0,1)</f>
        <v>0</v>
      </c>
    </row>
    <row r="131" spans="1:13" x14ac:dyDescent="0.25">
      <c r="A131" s="21"/>
      <c r="B131" s="31"/>
      <c r="C131" s="20"/>
      <c r="D131" s="20"/>
      <c r="E131" s="32"/>
      <c r="F131" s="32"/>
      <c r="G131" s="18">
        <f>BookTable[[#This Row],[Taxable]]*13%</f>
        <v>0</v>
      </c>
      <c r="H131" s="18">
        <f>BookTable[[#This Row],[Taxable]]+BookTable[[#This Row],[Non Taxable]]+BookTable[[#This Row],[VAT]]</f>
        <v>0</v>
      </c>
      <c r="I131" s="21"/>
      <c r="J131" s="21"/>
      <c r="K131" s="20"/>
      <c r="L131" s="33" t="str">
        <f>CONCATENATE(BookTable[[#This Row],[Bill No.]],BookTable[[#This Row],[Party]])</f>
        <v/>
      </c>
      <c r="M131" s="24">
        <f>IF(OR(BookTable[[#This Row],[duplicate checker]]="",COUNTIF(DuplicateChecker,BookTable[[#This Row],[duplicate checker]])=1),0,1)</f>
        <v>0</v>
      </c>
    </row>
    <row r="132" spans="1:13" x14ac:dyDescent="0.25">
      <c r="A132" s="21"/>
      <c r="B132" s="31"/>
      <c r="C132" s="20"/>
      <c r="D132" s="20"/>
      <c r="E132" s="32"/>
      <c r="F132" s="32"/>
      <c r="G132" s="18">
        <f>BookTable[[#This Row],[Taxable]]*13%</f>
        <v>0</v>
      </c>
      <c r="H132" s="18">
        <f>BookTable[[#This Row],[Taxable]]+BookTable[[#This Row],[Non Taxable]]+BookTable[[#This Row],[VAT]]</f>
        <v>0</v>
      </c>
      <c r="I132" s="21"/>
      <c r="J132" s="21"/>
      <c r="K132" s="20"/>
      <c r="L132" s="33" t="str">
        <f>CONCATENATE(BookTable[[#This Row],[Bill No.]],BookTable[[#This Row],[Party]])</f>
        <v/>
      </c>
      <c r="M132" s="24">
        <f>IF(OR(BookTable[[#This Row],[duplicate checker]]="",COUNTIF(DuplicateChecker,BookTable[[#This Row],[duplicate checker]])=1),0,1)</f>
        <v>0</v>
      </c>
    </row>
    <row r="133" spans="1:13" x14ac:dyDescent="0.25">
      <c r="A133" s="21"/>
      <c r="B133" s="31"/>
      <c r="C133" s="20"/>
      <c r="D133" s="20"/>
      <c r="E133" s="32"/>
      <c r="F133" s="32"/>
      <c r="G133" s="18">
        <f>BookTable[[#This Row],[Taxable]]*13%</f>
        <v>0</v>
      </c>
      <c r="H133" s="18">
        <f>BookTable[[#This Row],[Taxable]]+BookTable[[#This Row],[Non Taxable]]+BookTable[[#This Row],[VAT]]</f>
        <v>0</v>
      </c>
      <c r="I133" s="21"/>
      <c r="J133" s="34"/>
      <c r="K133" s="20"/>
      <c r="L133" s="33" t="str">
        <f>CONCATENATE(BookTable[[#This Row],[Bill No.]],BookTable[[#This Row],[Party]])</f>
        <v/>
      </c>
      <c r="M133" s="24">
        <f>IF(OR(BookTable[[#This Row],[duplicate checker]]="",COUNTIF(DuplicateChecker,BookTable[[#This Row],[duplicate checker]])=1),0,1)</f>
        <v>0</v>
      </c>
    </row>
    <row r="134" spans="1:13" x14ac:dyDescent="0.25">
      <c r="A134" s="21"/>
      <c r="B134" s="31"/>
      <c r="C134" s="20"/>
      <c r="D134" s="20"/>
      <c r="E134" s="32"/>
      <c r="F134" s="32"/>
      <c r="G134" s="18">
        <f>BookTable[[#This Row],[Taxable]]*13%</f>
        <v>0</v>
      </c>
      <c r="H134" s="18">
        <f>BookTable[[#This Row],[Taxable]]+BookTable[[#This Row],[Non Taxable]]+BookTable[[#This Row],[VAT]]</f>
        <v>0</v>
      </c>
      <c r="I134" s="21"/>
      <c r="J134" s="21"/>
      <c r="K134" s="20"/>
      <c r="L134" s="33" t="str">
        <f>CONCATENATE(BookTable[[#This Row],[Bill No.]],BookTable[[#This Row],[Party]])</f>
        <v/>
      </c>
      <c r="M134" s="24">
        <f>IF(OR(BookTable[[#This Row],[duplicate checker]]="",COUNTIF(DuplicateChecker,BookTable[[#This Row],[duplicate checker]])=1),0,1)</f>
        <v>0</v>
      </c>
    </row>
    <row r="135" spans="1:13" x14ac:dyDescent="0.25">
      <c r="A135" s="21"/>
      <c r="B135" s="31"/>
      <c r="C135" s="20"/>
      <c r="D135" s="20"/>
      <c r="E135" s="32"/>
      <c r="F135" s="32"/>
      <c r="G135" s="18">
        <f>BookTable[[#This Row],[Taxable]]*13%</f>
        <v>0</v>
      </c>
      <c r="H135" s="18">
        <f>BookTable[[#This Row],[Taxable]]+BookTable[[#This Row],[Non Taxable]]+BookTable[[#This Row],[VAT]]</f>
        <v>0</v>
      </c>
      <c r="I135" s="21"/>
      <c r="J135" s="34"/>
      <c r="K135" s="20"/>
      <c r="L135" s="33" t="str">
        <f>CONCATENATE(BookTable[[#This Row],[Bill No.]],BookTable[[#This Row],[Party]])</f>
        <v/>
      </c>
      <c r="M135" s="24">
        <f>IF(OR(BookTable[[#This Row],[duplicate checker]]="",COUNTIF(DuplicateChecker,BookTable[[#This Row],[duplicate checker]])=1),0,1)</f>
        <v>0</v>
      </c>
    </row>
    <row r="136" spans="1:13" x14ac:dyDescent="0.25">
      <c r="A136" s="21"/>
      <c r="B136" s="31"/>
      <c r="C136" s="20"/>
      <c r="D136" s="20"/>
      <c r="E136" s="32"/>
      <c r="F136" s="32"/>
      <c r="G136" s="18">
        <f>BookTable[[#This Row],[Taxable]]*13%</f>
        <v>0</v>
      </c>
      <c r="H136" s="18">
        <f>BookTable[[#This Row],[Taxable]]+BookTable[[#This Row],[Non Taxable]]+BookTable[[#This Row],[VAT]]</f>
        <v>0</v>
      </c>
      <c r="I136" s="21"/>
      <c r="J136" s="34"/>
      <c r="K136" s="20"/>
      <c r="L136" s="33" t="str">
        <f>CONCATENATE(BookTable[[#This Row],[Bill No.]],BookTable[[#This Row],[Party]])</f>
        <v/>
      </c>
      <c r="M136" s="24">
        <f>IF(OR(BookTable[[#This Row],[duplicate checker]]="",COUNTIF(DuplicateChecker,BookTable[[#This Row],[duplicate checker]])=1),0,1)</f>
        <v>0</v>
      </c>
    </row>
    <row r="137" spans="1:13" x14ac:dyDescent="0.25">
      <c r="A137" s="21"/>
      <c r="B137" s="31"/>
      <c r="C137" s="20"/>
      <c r="D137" s="20"/>
      <c r="E137" s="32"/>
      <c r="F137" s="32"/>
      <c r="G137" s="18">
        <f>BookTable[[#This Row],[Taxable]]*13%</f>
        <v>0</v>
      </c>
      <c r="H137" s="18">
        <f>BookTable[[#This Row],[Taxable]]+BookTable[[#This Row],[Non Taxable]]+BookTable[[#This Row],[VAT]]</f>
        <v>0</v>
      </c>
      <c r="I137" s="21"/>
      <c r="J137" s="21"/>
      <c r="K137" s="20"/>
      <c r="L137" s="33" t="str">
        <f>CONCATENATE(BookTable[[#This Row],[Bill No.]],BookTable[[#This Row],[Party]])</f>
        <v/>
      </c>
      <c r="M137" s="24">
        <f>IF(OR(BookTable[[#This Row],[duplicate checker]]="",COUNTIF(DuplicateChecker,BookTable[[#This Row],[duplicate checker]])=1),0,1)</f>
        <v>0</v>
      </c>
    </row>
    <row r="138" spans="1:13" x14ac:dyDescent="0.25">
      <c r="A138" s="21"/>
      <c r="B138" s="31"/>
      <c r="C138" s="20"/>
      <c r="D138" s="20"/>
      <c r="E138" s="32"/>
      <c r="F138" s="32"/>
      <c r="G138" s="18">
        <f>BookTable[[#This Row],[Taxable]]*13%</f>
        <v>0</v>
      </c>
      <c r="H138" s="18">
        <f>BookTable[[#This Row],[Taxable]]+BookTable[[#This Row],[Non Taxable]]+BookTable[[#This Row],[VAT]]</f>
        <v>0</v>
      </c>
      <c r="I138" s="21"/>
      <c r="J138" s="34"/>
      <c r="K138" s="20"/>
      <c r="L138" s="33" t="str">
        <f>CONCATENATE(BookTable[[#This Row],[Bill No.]],BookTable[[#This Row],[Party]])</f>
        <v/>
      </c>
      <c r="M138" s="24">
        <f>IF(OR(BookTable[[#This Row],[duplicate checker]]="",COUNTIF(DuplicateChecker,BookTable[[#This Row],[duplicate checker]])=1),0,1)</f>
        <v>0</v>
      </c>
    </row>
    <row r="139" spans="1:13" x14ac:dyDescent="0.25">
      <c r="A139" s="21"/>
      <c r="B139" s="31"/>
      <c r="C139" s="20"/>
      <c r="D139" s="20"/>
      <c r="E139" s="32"/>
      <c r="F139" s="32"/>
      <c r="G139" s="18">
        <f>BookTable[[#This Row],[Taxable]]*13%</f>
        <v>0</v>
      </c>
      <c r="H139" s="18">
        <f>BookTable[[#This Row],[Taxable]]+BookTable[[#This Row],[Non Taxable]]+BookTable[[#This Row],[VAT]]</f>
        <v>0</v>
      </c>
      <c r="I139" s="21"/>
      <c r="J139" s="21"/>
      <c r="K139" s="20"/>
      <c r="L139" s="33" t="str">
        <f>CONCATENATE(BookTable[[#This Row],[Bill No.]],BookTable[[#This Row],[Party]])</f>
        <v/>
      </c>
      <c r="M139" s="24">
        <f>IF(OR(BookTable[[#This Row],[duplicate checker]]="",COUNTIF(DuplicateChecker,BookTable[[#This Row],[duplicate checker]])=1),0,1)</f>
        <v>0</v>
      </c>
    </row>
    <row r="140" spans="1:13" x14ac:dyDescent="0.25">
      <c r="A140" s="21"/>
      <c r="B140" s="31"/>
      <c r="C140" s="20"/>
      <c r="D140" s="20"/>
      <c r="E140" s="32"/>
      <c r="F140" s="32"/>
      <c r="G140" s="18">
        <f>BookTable[[#This Row],[Taxable]]*13%</f>
        <v>0</v>
      </c>
      <c r="H140" s="18">
        <f>BookTable[[#This Row],[Taxable]]+BookTable[[#This Row],[Non Taxable]]+BookTable[[#This Row],[VAT]]</f>
        <v>0</v>
      </c>
      <c r="I140" s="21"/>
      <c r="J140" s="21"/>
      <c r="K140" s="20"/>
      <c r="L140" s="33" t="str">
        <f>CONCATENATE(BookTable[[#This Row],[Bill No.]],BookTable[[#This Row],[Party]])</f>
        <v/>
      </c>
      <c r="M140" s="24">
        <f>IF(OR(BookTable[[#This Row],[duplicate checker]]="",COUNTIF(DuplicateChecker,BookTable[[#This Row],[duplicate checker]])=1),0,1)</f>
        <v>0</v>
      </c>
    </row>
    <row r="141" spans="1:13" x14ac:dyDescent="0.25">
      <c r="A141" s="21"/>
      <c r="B141" s="31"/>
      <c r="C141" s="20"/>
      <c r="D141" s="20"/>
      <c r="E141" s="32"/>
      <c r="F141" s="32"/>
      <c r="G141" s="18">
        <f>BookTable[[#This Row],[Taxable]]*13%</f>
        <v>0</v>
      </c>
      <c r="H141" s="18">
        <f>BookTable[[#This Row],[Taxable]]+BookTable[[#This Row],[Non Taxable]]+BookTable[[#This Row],[VAT]]</f>
        <v>0</v>
      </c>
      <c r="I141" s="21"/>
      <c r="J141" s="21"/>
      <c r="K141" s="20"/>
      <c r="L141" s="33" t="str">
        <f>CONCATENATE(BookTable[[#This Row],[Bill No.]],BookTable[[#This Row],[Party]])</f>
        <v/>
      </c>
      <c r="M141" s="24">
        <f>IF(OR(BookTable[[#This Row],[duplicate checker]]="",COUNTIF(DuplicateChecker,BookTable[[#This Row],[duplicate checker]])=1),0,1)</f>
        <v>0</v>
      </c>
    </row>
    <row r="142" spans="1:13" x14ac:dyDescent="0.25">
      <c r="A142" s="21"/>
      <c r="B142" s="31"/>
      <c r="C142" s="20"/>
      <c r="D142" s="20"/>
      <c r="E142" s="32"/>
      <c r="F142" s="32"/>
      <c r="G142" s="18">
        <f>BookTable[[#This Row],[Taxable]]*13%</f>
        <v>0</v>
      </c>
      <c r="H142" s="18">
        <f>BookTable[[#This Row],[Taxable]]+BookTable[[#This Row],[Non Taxable]]+BookTable[[#This Row],[VAT]]</f>
        <v>0</v>
      </c>
      <c r="I142" s="21"/>
      <c r="J142" s="21"/>
      <c r="K142" s="20"/>
      <c r="L142" s="33" t="str">
        <f>CONCATENATE(BookTable[[#This Row],[Bill No.]],BookTable[[#This Row],[Party]])</f>
        <v/>
      </c>
      <c r="M142" s="24">
        <f>IF(OR(BookTable[[#This Row],[duplicate checker]]="",COUNTIF(DuplicateChecker,BookTable[[#This Row],[duplicate checker]])=1),0,1)</f>
        <v>0</v>
      </c>
    </row>
    <row r="143" spans="1:13" x14ac:dyDescent="0.25">
      <c r="A143" s="21"/>
      <c r="B143" s="31"/>
      <c r="C143" s="20"/>
      <c r="D143" s="20"/>
      <c r="E143" s="32"/>
      <c r="F143" s="32"/>
      <c r="G143" s="18">
        <f>BookTable[[#This Row],[Taxable]]*13%</f>
        <v>0</v>
      </c>
      <c r="H143" s="18">
        <f>BookTable[[#This Row],[Taxable]]+BookTable[[#This Row],[Non Taxable]]+BookTable[[#This Row],[VAT]]</f>
        <v>0</v>
      </c>
      <c r="I143" s="21"/>
      <c r="J143" s="21"/>
      <c r="K143" s="20"/>
      <c r="L143" s="33" t="str">
        <f>CONCATENATE(BookTable[[#This Row],[Bill No.]],BookTable[[#This Row],[Party]])</f>
        <v/>
      </c>
      <c r="M143" s="24">
        <f>IF(OR(BookTable[[#This Row],[duplicate checker]]="",COUNTIF(DuplicateChecker,BookTable[[#This Row],[duplicate checker]])=1),0,1)</f>
        <v>0</v>
      </c>
    </row>
    <row r="144" spans="1:13" x14ac:dyDescent="0.25">
      <c r="A144" s="21"/>
      <c r="B144" s="31"/>
      <c r="C144" s="20"/>
      <c r="D144" s="20"/>
      <c r="E144" s="32"/>
      <c r="F144" s="32"/>
      <c r="G144" s="18">
        <f>BookTable[[#This Row],[Taxable]]*13%</f>
        <v>0</v>
      </c>
      <c r="H144" s="18">
        <f>BookTable[[#This Row],[Taxable]]+BookTable[[#This Row],[Non Taxable]]+BookTable[[#This Row],[VAT]]</f>
        <v>0</v>
      </c>
      <c r="I144" s="21"/>
      <c r="J144" s="21"/>
      <c r="K144" s="20"/>
      <c r="L144" s="33" t="str">
        <f>CONCATENATE(BookTable[[#This Row],[Bill No.]],BookTable[[#This Row],[Party]])</f>
        <v/>
      </c>
      <c r="M144" s="24">
        <f>IF(OR(BookTable[[#This Row],[duplicate checker]]="",COUNTIF(DuplicateChecker,BookTable[[#This Row],[duplicate checker]])=1),0,1)</f>
        <v>0</v>
      </c>
    </row>
    <row r="145" spans="1:13" x14ac:dyDescent="0.25">
      <c r="A145" s="21"/>
      <c r="B145" s="31"/>
      <c r="C145" s="20"/>
      <c r="D145" s="20"/>
      <c r="E145" s="32"/>
      <c r="F145" s="32"/>
      <c r="G145" s="18">
        <f>BookTable[[#This Row],[Taxable]]*13%</f>
        <v>0</v>
      </c>
      <c r="H145" s="18">
        <f>BookTable[[#This Row],[Taxable]]+BookTable[[#This Row],[Non Taxable]]+BookTable[[#This Row],[VAT]]</f>
        <v>0</v>
      </c>
      <c r="I145" s="21"/>
      <c r="J145" s="21"/>
      <c r="K145" s="20"/>
      <c r="L145" s="33" t="str">
        <f>CONCATENATE(BookTable[[#This Row],[Bill No.]],BookTable[[#This Row],[Party]])</f>
        <v/>
      </c>
      <c r="M145" s="24">
        <f>IF(OR(BookTable[[#This Row],[duplicate checker]]="",COUNTIF(DuplicateChecker,BookTable[[#This Row],[duplicate checker]])=1),0,1)</f>
        <v>0</v>
      </c>
    </row>
    <row r="146" spans="1:13" x14ac:dyDescent="0.25">
      <c r="A146" s="21"/>
      <c r="B146" s="31"/>
      <c r="C146" s="20"/>
      <c r="D146" s="20"/>
      <c r="E146" s="32"/>
      <c r="F146" s="32"/>
      <c r="G146" s="18">
        <f>BookTable[[#This Row],[Taxable]]*13%</f>
        <v>0</v>
      </c>
      <c r="H146" s="18">
        <f>BookTable[[#This Row],[Taxable]]+BookTable[[#This Row],[Non Taxable]]+BookTable[[#This Row],[VAT]]</f>
        <v>0</v>
      </c>
      <c r="I146" s="21"/>
      <c r="J146" s="21"/>
      <c r="K146" s="20"/>
      <c r="L146" s="33" t="str">
        <f>CONCATENATE(BookTable[[#This Row],[Bill No.]],BookTable[[#This Row],[Party]])</f>
        <v/>
      </c>
      <c r="M146" s="24">
        <f>IF(OR(BookTable[[#This Row],[duplicate checker]]="",COUNTIF(DuplicateChecker,BookTable[[#This Row],[duplicate checker]])=1),0,1)</f>
        <v>0</v>
      </c>
    </row>
    <row r="147" spans="1:13" x14ac:dyDescent="0.25">
      <c r="A147" s="21"/>
      <c r="B147" s="31"/>
      <c r="C147" s="20"/>
      <c r="D147" s="20"/>
      <c r="E147" s="32"/>
      <c r="F147" s="32"/>
      <c r="G147" s="18">
        <f>BookTable[[#This Row],[Taxable]]*13%</f>
        <v>0</v>
      </c>
      <c r="H147" s="18">
        <f>BookTable[[#This Row],[Taxable]]+BookTable[[#This Row],[Non Taxable]]+BookTable[[#This Row],[VAT]]</f>
        <v>0</v>
      </c>
      <c r="I147" s="21"/>
      <c r="J147" s="21"/>
      <c r="K147" s="20"/>
      <c r="L147" s="33" t="str">
        <f>CONCATENATE(BookTable[[#This Row],[Bill No.]],BookTable[[#This Row],[Party]])</f>
        <v/>
      </c>
      <c r="M147" s="24">
        <f>IF(OR(BookTable[[#This Row],[duplicate checker]]="",COUNTIF(DuplicateChecker,BookTable[[#This Row],[duplicate checker]])=1),0,1)</f>
        <v>0</v>
      </c>
    </row>
    <row r="148" spans="1:13" x14ac:dyDescent="0.25">
      <c r="A148" s="21"/>
      <c r="B148" s="31"/>
      <c r="C148" s="20"/>
      <c r="D148" s="20"/>
      <c r="E148" s="32"/>
      <c r="F148" s="32"/>
      <c r="G148" s="18">
        <f>BookTable[[#This Row],[Taxable]]*13%</f>
        <v>0</v>
      </c>
      <c r="H148" s="18">
        <f>BookTable[[#This Row],[Taxable]]+BookTable[[#This Row],[Non Taxable]]+BookTable[[#This Row],[VAT]]</f>
        <v>0</v>
      </c>
      <c r="I148" s="21"/>
      <c r="J148" s="34"/>
      <c r="K148" s="20"/>
      <c r="L148" s="33" t="str">
        <f>CONCATENATE(BookTable[[#This Row],[Bill No.]],BookTable[[#This Row],[Party]])</f>
        <v/>
      </c>
      <c r="M148" s="24">
        <f>IF(OR(BookTable[[#This Row],[duplicate checker]]="",COUNTIF(DuplicateChecker,BookTable[[#This Row],[duplicate checker]])=1),0,1)</f>
        <v>0</v>
      </c>
    </row>
    <row r="149" spans="1:13" x14ac:dyDescent="0.25">
      <c r="A149" s="21"/>
      <c r="B149" s="31"/>
      <c r="C149" s="20"/>
      <c r="D149" s="20"/>
      <c r="E149" s="32"/>
      <c r="F149" s="32"/>
      <c r="G149" s="18">
        <f>BookTable[[#This Row],[Taxable]]*13%</f>
        <v>0</v>
      </c>
      <c r="H149" s="18">
        <f>BookTable[[#This Row],[Taxable]]+BookTable[[#This Row],[Non Taxable]]+BookTable[[#This Row],[VAT]]</f>
        <v>0</v>
      </c>
      <c r="I149" s="21"/>
      <c r="J149" s="34"/>
      <c r="K149" s="20"/>
      <c r="L149" s="33" t="str">
        <f>CONCATENATE(BookTable[[#This Row],[Bill No.]],BookTable[[#This Row],[Party]])</f>
        <v/>
      </c>
      <c r="M149" s="24">
        <f>IF(OR(BookTable[[#This Row],[duplicate checker]]="",COUNTIF(DuplicateChecker,BookTable[[#This Row],[duplicate checker]])=1),0,1)</f>
        <v>0</v>
      </c>
    </row>
    <row r="150" spans="1:13" x14ac:dyDescent="0.25">
      <c r="A150" s="21"/>
      <c r="B150" s="31"/>
      <c r="C150" s="20"/>
      <c r="D150" s="20"/>
      <c r="E150" s="32"/>
      <c r="F150" s="32"/>
      <c r="G150" s="18">
        <f>BookTable[[#This Row],[Taxable]]*13%</f>
        <v>0</v>
      </c>
      <c r="H150" s="18">
        <f>BookTable[[#This Row],[Taxable]]+BookTable[[#This Row],[Non Taxable]]+BookTable[[#This Row],[VAT]]</f>
        <v>0</v>
      </c>
      <c r="I150" s="21"/>
      <c r="J150" s="21"/>
      <c r="K150" s="20"/>
      <c r="L150" s="33" t="str">
        <f>CONCATENATE(BookTable[[#This Row],[Bill No.]],BookTable[[#This Row],[Party]])</f>
        <v/>
      </c>
      <c r="M150" s="24">
        <f>IF(OR(BookTable[[#This Row],[duplicate checker]]="",COUNTIF(DuplicateChecker,BookTable[[#This Row],[duplicate checker]])=1),0,1)</f>
        <v>0</v>
      </c>
    </row>
    <row r="151" spans="1:13" x14ac:dyDescent="0.25">
      <c r="A151" s="21"/>
      <c r="B151" s="31"/>
      <c r="C151" s="20"/>
      <c r="D151" s="20"/>
      <c r="E151" s="32"/>
      <c r="F151" s="32"/>
      <c r="G151" s="18">
        <f>BookTable[[#This Row],[Taxable]]*13%</f>
        <v>0</v>
      </c>
      <c r="H151" s="18">
        <f>BookTable[[#This Row],[Taxable]]+BookTable[[#This Row],[Non Taxable]]+BookTable[[#This Row],[VAT]]</f>
        <v>0</v>
      </c>
      <c r="I151" s="21"/>
      <c r="J151" s="21"/>
      <c r="K151" s="20"/>
      <c r="L151" s="33" t="str">
        <f>CONCATENATE(BookTable[[#This Row],[Bill No.]],BookTable[[#This Row],[Party]])</f>
        <v/>
      </c>
      <c r="M151" s="24">
        <f>IF(OR(BookTable[[#This Row],[duplicate checker]]="",COUNTIF(DuplicateChecker,BookTable[[#This Row],[duplicate checker]])=1),0,1)</f>
        <v>0</v>
      </c>
    </row>
    <row r="152" spans="1:13" x14ac:dyDescent="0.25">
      <c r="A152" s="21"/>
      <c r="B152" s="31"/>
      <c r="C152" s="20"/>
      <c r="D152" s="20"/>
      <c r="E152" s="32"/>
      <c r="F152" s="32"/>
      <c r="G152" s="18">
        <f>BookTable[[#This Row],[Taxable]]*13%</f>
        <v>0</v>
      </c>
      <c r="H152" s="18">
        <f>BookTable[[#This Row],[Taxable]]+BookTable[[#This Row],[Non Taxable]]+BookTable[[#This Row],[VAT]]</f>
        <v>0</v>
      </c>
      <c r="I152" s="21"/>
      <c r="J152" s="21"/>
      <c r="K152" s="20"/>
      <c r="L152" s="33" t="str">
        <f>CONCATENATE(BookTable[[#This Row],[Bill No.]],BookTable[[#This Row],[Party]])</f>
        <v/>
      </c>
      <c r="M152" s="24">
        <f>IF(OR(BookTable[[#This Row],[duplicate checker]]="",COUNTIF(DuplicateChecker,BookTable[[#This Row],[duplicate checker]])=1),0,1)</f>
        <v>0</v>
      </c>
    </row>
    <row r="153" spans="1:13" x14ac:dyDescent="0.25">
      <c r="A153" s="21"/>
      <c r="B153" s="31"/>
      <c r="C153" s="20"/>
      <c r="D153" s="20"/>
      <c r="E153" s="32"/>
      <c r="F153" s="32"/>
      <c r="G153" s="18">
        <f>BookTable[[#This Row],[Taxable]]*13%</f>
        <v>0</v>
      </c>
      <c r="H153" s="18">
        <f>BookTable[[#This Row],[Taxable]]+BookTable[[#This Row],[Non Taxable]]+BookTable[[#This Row],[VAT]]</f>
        <v>0</v>
      </c>
      <c r="I153" s="21"/>
      <c r="J153" s="34"/>
      <c r="K153" s="20"/>
      <c r="L153" s="33" t="str">
        <f>CONCATENATE(BookTable[[#This Row],[Bill No.]],BookTable[[#This Row],[Party]])</f>
        <v/>
      </c>
      <c r="M153" s="24">
        <f>IF(OR(BookTable[[#This Row],[duplicate checker]]="",COUNTIF(DuplicateChecker,BookTable[[#This Row],[duplicate checker]])=1),0,1)</f>
        <v>0</v>
      </c>
    </row>
    <row r="154" spans="1:13" x14ac:dyDescent="0.25">
      <c r="A154" s="21"/>
      <c r="B154" s="31"/>
      <c r="C154" s="20"/>
      <c r="D154" s="20"/>
      <c r="E154" s="32"/>
      <c r="F154" s="32"/>
      <c r="G154" s="18">
        <f>BookTable[[#This Row],[Taxable]]*13%</f>
        <v>0</v>
      </c>
      <c r="H154" s="18">
        <f>BookTable[[#This Row],[Taxable]]+BookTable[[#This Row],[Non Taxable]]+BookTable[[#This Row],[VAT]]</f>
        <v>0</v>
      </c>
      <c r="I154" s="21"/>
      <c r="J154" s="21"/>
      <c r="K154" s="20"/>
      <c r="L154" s="33" t="str">
        <f>CONCATENATE(BookTable[[#This Row],[Bill No.]],BookTable[[#This Row],[Party]])</f>
        <v/>
      </c>
      <c r="M154" s="24">
        <f>IF(OR(BookTable[[#This Row],[duplicate checker]]="",COUNTIF(DuplicateChecker,BookTable[[#This Row],[duplicate checker]])=1),0,1)</f>
        <v>0</v>
      </c>
    </row>
    <row r="155" spans="1:13" x14ac:dyDescent="0.25">
      <c r="A155" s="21"/>
      <c r="B155" s="31"/>
      <c r="C155" s="20"/>
      <c r="D155" s="20"/>
      <c r="E155" s="32"/>
      <c r="F155" s="32"/>
      <c r="G155" s="18">
        <f>BookTable[[#This Row],[Taxable]]*13%</f>
        <v>0</v>
      </c>
      <c r="H155" s="18">
        <f>BookTable[[#This Row],[Taxable]]+BookTable[[#This Row],[Non Taxable]]+BookTable[[#This Row],[VAT]]</f>
        <v>0</v>
      </c>
      <c r="I155" s="21"/>
      <c r="J155" s="21"/>
      <c r="K155" s="20"/>
      <c r="L155" s="33" t="str">
        <f>CONCATENATE(BookTable[[#This Row],[Bill No.]],BookTable[[#This Row],[Party]])</f>
        <v/>
      </c>
      <c r="M155" s="24">
        <f>IF(OR(BookTable[[#This Row],[duplicate checker]]="",COUNTIF(DuplicateChecker,BookTable[[#This Row],[duplicate checker]])=1),0,1)</f>
        <v>0</v>
      </c>
    </row>
    <row r="156" spans="1:13" x14ac:dyDescent="0.25">
      <c r="A156" s="21"/>
      <c r="B156" s="31"/>
      <c r="C156" s="20"/>
      <c r="D156" s="20"/>
      <c r="E156" s="32"/>
      <c r="F156" s="32"/>
      <c r="G156" s="18">
        <f>BookTable[[#This Row],[Taxable]]*13%</f>
        <v>0</v>
      </c>
      <c r="H156" s="18">
        <f>BookTable[[#This Row],[Taxable]]+BookTable[[#This Row],[Non Taxable]]+BookTable[[#This Row],[VAT]]</f>
        <v>0</v>
      </c>
      <c r="I156" s="21"/>
      <c r="J156" s="21"/>
      <c r="K156" s="20"/>
      <c r="L156" s="33" t="str">
        <f>CONCATENATE(BookTable[[#This Row],[Bill No.]],BookTable[[#This Row],[Party]])</f>
        <v/>
      </c>
      <c r="M156" s="24">
        <f>IF(OR(BookTable[[#This Row],[duplicate checker]]="",COUNTIF(DuplicateChecker,BookTable[[#This Row],[duplicate checker]])=1),0,1)</f>
        <v>0</v>
      </c>
    </row>
    <row r="157" spans="1:13" x14ac:dyDescent="0.25">
      <c r="A157" s="21"/>
      <c r="B157" s="31"/>
      <c r="C157" s="20"/>
      <c r="D157" s="20"/>
      <c r="E157" s="32"/>
      <c r="F157" s="32"/>
      <c r="G157" s="18">
        <f>BookTable[[#This Row],[Taxable]]*13%</f>
        <v>0</v>
      </c>
      <c r="H157" s="18">
        <f>BookTable[[#This Row],[Taxable]]+BookTable[[#This Row],[Non Taxable]]+BookTable[[#This Row],[VAT]]</f>
        <v>0</v>
      </c>
      <c r="I157" s="21"/>
      <c r="J157" s="21"/>
      <c r="K157" s="20"/>
      <c r="L157" s="33" t="str">
        <f>CONCATENATE(BookTable[[#This Row],[Bill No.]],BookTable[[#This Row],[Party]])</f>
        <v/>
      </c>
      <c r="M157" s="24">
        <f>IF(OR(BookTable[[#This Row],[duplicate checker]]="",COUNTIF(DuplicateChecker,BookTable[[#This Row],[duplicate checker]])=1),0,1)</f>
        <v>0</v>
      </c>
    </row>
    <row r="158" spans="1:13" x14ac:dyDescent="0.25">
      <c r="A158" s="21"/>
      <c r="B158" s="31"/>
      <c r="C158" s="20"/>
      <c r="D158" s="20"/>
      <c r="E158" s="32"/>
      <c r="F158" s="32"/>
      <c r="G158" s="18">
        <f>BookTable[[#This Row],[Taxable]]*13%</f>
        <v>0</v>
      </c>
      <c r="H158" s="18">
        <f>BookTable[[#This Row],[Taxable]]+BookTable[[#This Row],[Non Taxable]]+BookTable[[#This Row],[VAT]]</f>
        <v>0</v>
      </c>
      <c r="I158" s="21"/>
      <c r="J158" s="34"/>
      <c r="K158" s="20"/>
      <c r="L158" s="33" t="str">
        <f>CONCATENATE(BookTable[[#This Row],[Bill No.]],BookTable[[#This Row],[Party]])</f>
        <v/>
      </c>
      <c r="M158" s="24">
        <f>IF(OR(BookTable[[#This Row],[duplicate checker]]="",COUNTIF(DuplicateChecker,BookTable[[#This Row],[duplicate checker]])=1),0,1)</f>
        <v>0</v>
      </c>
    </row>
    <row r="159" spans="1:13" x14ac:dyDescent="0.25">
      <c r="A159" s="21"/>
      <c r="B159" s="31"/>
      <c r="C159" s="20"/>
      <c r="D159" s="20"/>
      <c r="E159" s="32"/>
      <c r="F159" s="32"/>
      <c r="G159" s="18">
        <f>BookTable[[#This Row],[Taxable]]*13%</f>
        <v>0</v>
      </c>
      <c r="H159" s="18">
        <f>BookTable[[#This Row],[Taxable]]+BookTable[[#This Row],[Non Taxable]]+BookTable[[#This Row],[VAT]]</f>
        <v>0</v>
      </c>
      <c r="I159" s="21"/>
      <c r="J159" s="34"/>
      <c r="K159" s="20"/>
      <c r="L159" s="33" t="str">
        <f>CONCATENATE(BookTable[[#This Row],[Bill No.]],BookTable[[#This Row],[Party]])</f>
        <v/>
      </c>
      <c r="M159" s="24">
        <f>IF(OR(BookTable[[#This Row],[duplicate checker]]="",COUNTIF(DuplicateChecker,BookTable[[#This Row],[duplicate checker]])=1),0,1)</f>
        <v>0</v>
      </c>
    </row>
    <row r="160" spans="1:13" x14ac:dyDescent="0.25">
      <c r="A160" s="21"/>
      <c r="B160" s="31"/>
      <c r="C160" s="20"/>
      <c r="D160" s="20"/>
      <c r="E160" s="32"/>
      <c r="F160" s="32"/>
      <c r="G160" s="18">
        <f>BookTable[[#This Row],[Taxable]]*13%</f>
        <v>0</v>
      </c>
      <c r="H160" s="18">
        <f>BookTable[[#This Row],[Taxable]]+BookTable[[#This Row],[Non Taxable]]+BookTable[[#This Row],[VAT]]</f>
        <v>0</v>
      </c>
      <c r="I160" s="21"/>
      <c r="J160" s="34"/>
      <c r="K160" s="20"/>
      <c r="L160" s="33" t="str">
        <f>CONCATENATE(BookTable[[#This Row],[Bill No.]],BookTable[[#This Row],[Party]])</f>
        <v/>
      </c>
      <c r="M160" s="24">
        <f>IF(OR(BookTable[[#This Row],[duplicate checker]]="",COUNTIF(DuplicateChecker,BookTable[[#This Row],[duplicate checker]])=1),0,1)</f>
        <v>0</v>
      </c>
    </row>
    <row r="161" spans="1:13" x14ac:dyDescent="0.25">
      <c r="A161" s="21"/>
      <c r="B161" s="31"/>
      <c r="C161" s="20"/>
      <c r="D161" s="20"/>
      <c r="E161" s="32"/>
      <c r="F161" s="32"/>
      <c r="G161" s="18">
        <f>BookTable[[#This Row],[Taxable]]*13%</f>
        <v>0</v>
      </c>
      <c r="H161" s="18">
        <f>BookTable[[#This Row],[Taxable]]+BookTable[[#This Row],[Non Taxable]]+BookTable[[#This Row],[VAT]]</f>
        <v>0</v>
      </c>
      <c r="I161" s="21"/>
      <c r="J161" s="21"/>
      <c r="K161" s="20"/>
      <c r="L161" s="33" t="str">
        <f>CONCATENATE(BookTable[[#This Row],[Bill No.]],BookTable[[#This Row],[Party]])</f>
        <v/>
      </c>
      <c r="M161" s="24">
        <f>IF(OR(BookTable[[#This Row],[duplicate checker]]="",COUNTIF(DuplicateChecker,BookTable[[#This Row],[duplicate checker]])=1),0,1)</f>
        <v>0</v>
      </c>
    </row>
    <row r="162" spans="1:13" x14ac:dyDescent="0.25">
      <c r="A162" s="21"/>
      <c r="B162" s="31"/>
      <c r="C162" s="20"/>
      <c r="D162" s="20"/>
      <c r="E162" s="32"/>
      <c r="F162" s="32"/>
      <c r="G162" s="18">
        <f>BookTable[[#This Row],[Taxable]]*13%</f>
        <v>0</v>
      </c>
      <c r="H162" s="18">
        <f>BookTable[[#This Row],[Taxable]]+BookTable[[#This Row],[Non Taxable]]+BookTable[[#This Row],[VAT]]</f>
        <v>0</v>
      </c>
      <c r="I162" s="21"/>
      <c r="J162" s="34"/>
      <c r="K162" s="20"/>
      <c r="L162" s="33" t="str">
        <f>CONCATENATE(BookTable[[#This Row],[Bill No.]],BookTable[[#This Row],[Party]])</f>
        <v/>
      </c>
      <c r="M162" s="24">
        <f>IF(OR(BookTable[[#This Row],[duplicate checker]]="",COUNTIF(DuplicateChecker,BookTable[[#This Row],[duplicate checker]])=1),0,1)</f>
        <v>0</v>
      </c>
    </row>
    <row r="163" spans="1:13" x14ac:dyDescent="0.25">
      <c r="A163" s="21"/>
      <c r="B163" s="31"/>
      <c r="C163" s="20"/>
      <c r="D163" s="20"/>
      <c r="E163" s="32"/>
      <c r="F163" s="32"/>
      <c r="G163" s="18">
        <f>BookTable[[#This Row],[Taxable]]*13%</f>
        <v>0</v>
      </c>
      <c r="H163" s="18">
        <f>BookTable[[#This Row],[Taxable]]+BookTable[[#This Row],[Non Taxable]]+BookTable[[#This Row],[VAT]]</f>
        <v>0</v>
      </c>
      <c r="I163" s="21"/>
      <c r="J163" s="34"/>
      <c r="K163" s="20"/>
      <c r="L163" s="33" t="str">
        <f>CONCATENATE(BookTable[[#This Row],[Bill No.]],BookTable[[#This Row],[Party]])</f>
        <v/>
      </c>
      <c r="M163" s="24">
        <f>IF(OR(BookTable[[#This Row],[duplicate checker]]="",COUNTIF(DuplicateChecker,BookTable[[#This Row],[duplicate checker]])=1),0,1)</f>
        <v>0</v>
      </c>
    </row>
    <row r="164" spans="1:13" x14ac:dyDescent="0.25">
      <c r="A164" s="21"/>
      <c r="B164" s="31"/>
      <c r="C164" s="20"/>
      <c r="D164" s="20"/>
      <c r="E164" s="32"/>
      <c r="F164" s="32"/>
      <c r="G164" s="18">
        <f>BookTable[[#This Row],[Taxable]]*13%</f>
        <v>0</v>
      </c>
      <c r="H164" s="18">
        <f>BookTable[[#This Row],[Taxable]]+BookTable[[#This Row],[Non Taxable]]+BookTable[[#This Row],[VAT]]</f>
        <v>0</v>
      </c>
      <c r="I164" s="21"/>
      <c r="J164" s="34"/>
      <c r="K164" s="20"/>
      <c r="L164" s="33" t="str">
        <f>CONCATENATE(BookTable[[#This Row],[Bill No.]],BookTable[[#This Row],[Party]])</f>
        <v/>
      </c>
      <c r="M164" s="24">
        <f>IF(OR(BookTable[[#This Row],[duplicate checker]]="",COUNTIF(DuplicateChecker,BookTable[[#This Row],[duplicate checker]])=1),0,1)</f>
        <v>0</v>
      </c>
    </row>
    <row r="165" spans="1:13" x14ac:dyDescent="0.25">
      <c r="A165" s="21"/>
      <c r="B165" s="31"/>
      <c r="C165" s="20"/>
      <c r="D165" s="20"/>
      <c r="E165" s="32"/>
      <c r="F165" s="32"/>
      <c r="G165" s="18">
        <f>BookTable[[#This Row],[Taxable]]*13%</f>
        <v>0</v>
      </c>
      <c r="H165" s="18">
        <f>BookTable[[#This Row],[Taxable]]+BookTable[[#This Row],[Non Taxable]]+BookTable[[#This Row],[VAT]]</f>
        <v>0</v>
      </c>
      <c r="I165" s="21"/>
      <c r="J165" s="21"/>
      <c r="K165" s="20"/>
      <c r="L165" s="33" t="str">
        <f>CONCATENATE(BookTable[[#This Row],[Bill No.]],BookTable[[#This Row],[Party]])</f>
        <v/>
      </c>
      <c r="M165" s="24">
        <f>IF(OR(BookTable[[#This Row],[duplicate checker]]="",COUNTIF(DuplicateChecker,BookTable[[#This Row],[duplicate checker]])=1),0,1)</f>
        <v>0</v>
      </c>
    </row>
    <row r="166" spans="1:13" x14ac:dyDescent="0.25">
      <c r="A166" s="21"/>
      <c r="B166" s="31"/>
      <c r="C166" s="20"/>
      <c r="D166" s="20"/>
      <c r="E166" s="32"/>
      <c r="F166" s="32"/>
      <c r="G166" s="18">
        <f>BookTable[[#This Row],[Taxable]]*13%</f>
        <v>0</v>
      </c>
      <c r="H166" s="18">
        <f>BookTable[[#This Row],[Taxable]]+BookTable[[#This Row],[Non Taxable]]+BookTable[[#This Row],[VAT]]</f>
        <v>0</v>
      </c>
      <c r="I166" s="21"/>
      <c r="J166" s="34"/>
      <c r="K166" s="20"/>
      <c r="L166" s="33" t="str">
        <f>CONCATENATE(BookTable[[#This Row],[Bill No.]],BookTable[[#This Row],[Party]])</f>
        <v/>
      </c>
      <c r="M166" s="24">
        <f>IF(OR(BookTable[[#This Row],[duplicate checker]]="",COUNTIF(DuplicateChecker,BookTable[[#This Row],[duplicate checker]])=1),0,1)</f>
        <v>0</v>
      </c>
    </row>
    <row r="167" spans="1:13" x14ac:dyDescent="0.25">
      <c r="A167" s="21"/>
      <c r="B167" s="31"/>
      <c r="C167" s="20"/>
      <c r="D167" s="20"/>
      <c r="E167" s="32"/>
      <c r="F167" s="32"/>
      <c r="G167" s="18">
        <f>BookTable[[#This Row],[Taxable]]*13%</f>
        <v>0</v>
      </c>
      <c r="H167" s="18">
        <f>BookTable[[#This Row],[Taxable]]+BookTable[[#This Row],[Non Taxable]]+BookTable[[#This Row],[VAT]]</f>
        <v>0</v>
      </c>
      <c r="I167" s="21"/>
      <c r="J167" s="21"/>
      <c r="K167" s="20"/>
      <c r="L167" s="33" t="str">
        <f>CONCATENATE(BookTable[[#This Row],[Bill No.]],BookTable[[#This Row],[Party]])</f>
        <v/>
      </c>
      <c r="M167" s="24">
        <f>IF(OR(BookTable[[#This Row],[duplicate checker]]="",COUNTIF(DuplicateChecker,BookTable[[#This Row],[duplicate checker]])=1),0,1)</f>
        <v>0</v>
      </c>
    </row>
    <row r="168" spans="1:13" x14ac:dyDescent="0.25">
      <c r="A168" s="21"/>
      <c r="B168" s="31"/>
      <c r="C168" s="20"/>
      <c r="D168" s="20"/>
      <c r="E168" s="32"/>
      <c r="F168" s="32"/>
      <c r="G168" s="18">
        <f>BookTable[[#This Row],[Taxable]]*13%</f>
        <v>0</v>
      </c>
      <c r="H168" s="18">
        <f>BookTable[[#This Row],[Taxable]]+BookTable[[#This Row],[Non Taxable]]+BookTable[[#This Row],[VAT]]</f>
        <v>0</v>
      </c>
      <c r="I168" s="21"/>
      <c r="J168" s="21"/>
      <c r="K168" s="20"/>
      <c r="L168" s="33" t="str">
        <f>CONCATENATE(BookTable[[#This Row],[Bill No.]],BookTable[[#This Row],[Party]])</f>
        <v/>
      </c>
      <c r="M168" s="24">
        <f>IF(OR(BookTable[[#This Row],[duplicate checker]]="",COUNTIF(DuplicateChecker,BookTable[[#This Row],[duplicate checker]])=1),0,1)</f>
        <v>0</v>
      </c>
    </row>
    <row r="169" spans="1:13" x14ac:dyDescent="0.25">
      <c r="A169" s="21"/>
      <c r="B169" s="31"/>
      <c r="C169" s="20"/>
      <c r="D169" s="20"/>
      <c r="E169" s="32"/>
      <c r="F169" s="32"/>
      <c r="G169" s="18">
        <f>BookTable[[#This Row],[Taxable]]*13%</f>
        <v>0</v>
      </c>
      <c r="H169" s="18">
        <f>BookTable[[#This Row],[Taxable]]+BookTable[[#This Row],[Non Taxable]]+BookTable[[#This Row],[VAT]]</f>
        <v>0</v>
      </c>
      <c r="I169" s="21"/>
      <c r="J169" s="34"/>
      <c r="K169" s="20"/>
      <c r="L169" s="33" t="str">
        <f>CONCATENATE(BookTable[[#This Row],[Bill No.]],BookTable[[#This Row],[Party]])</f>
        <v/>
      </c>
      <c r="M169" s="24">
        <f>IF(OR(BookTable[[#This Row],[duplicate checker]]="",COUNTIF(DuplicateChecker,BookTable[[#This Row],[duplicate checker]])=1),0,1)</f>
        <v>0</v>
      </c>
    </row>
    <row r="170" spans="1:13" x14ac:dyDescent="0.25">
      <c r="A170" s="21"/>
      <c r="B170" s="31"/>
      <c r="C170" s="20"/>
      <c r="D170" s="20"/>
      <c r="E170" s="32"/>
      <c r="F170" s="32"/>
      <c r="G170" s="18">
        <f>BookTable[[#This Row],[Taxable]]*13%</f>
        <v>0</v>
      </c>
      <c r="H170" s="18">
        <f>BookTable[[#This Row],[Taxable]]+BookTable[[#This Row],[Non Taxable]]+BookTable[[#This Row],[VAT]]</f>
        <v>0</v>
      </c>
      <c r="I170" s="21"/>
      <c r="J170" s="21"/>
      <c r="K170" s="20"/>
      <c r="L170" s="33" t="str">
        <f>CONCATENATE(BookTable[[#This Row],[Bill No.]],BookTable[[#This Row],[Party]])</f>
        <v/>
      </c>
      <c r="M170" s="24">
        <f>IF(OR(BookTable[[#This Row],[duplicate checker]]="",COUNTIF(DuplicateChecker,BookTable[[#This Row],[duplicate checker]])=1),0,1)</f>
        <v>0</v>
      </c>
    </row>
    <row r="171" spans="1:13" x14ac:dyDescent="0.25">
      <c r="A171" s="21"/>
      <c r="B171" s="31"/>
      <c r="C171" s="20"/>
      <c r="D171" s="20"/>
      <c r="E171" s="32"/>
      <c r="F171" s="32"/>
      <c r="G171" s="18">
        <f>BookTable[[#This Row],[Taxable]]*13%</f>
        <v>0</v>
      </c>
      <c r="H171" s="18">
        <f>BookTable[[#This Row],[Taxable]]+BookTable[[#This Row],[Non Taxable]]+BookTable[[#This Row],[VAT]]</f>
        <v>0</v>
      </c>
      <c r="I171" s="21"/>
      <c r="J171" s="34"/>
      <c r="K171" s="20"/>
      <c r="L171" s="33" t="str">
        <f>CONCATENATE(BookTable[[#This Row],[Bill No.]],BookTable[[#This Row],[Party]])</f>
        <v/>
      </c>
      <c r="M171" s="24">
        <f>IF(OR(BookTable[[#This Row],[duplicate checker]]="",COUNTIF(DuplicateChecker,BookTable[[#This Row],[duplicate checker]])=1),0,1)</f>
        <v>0</v>
      </c>
    </row>
    <row r="172" spans="1:13" x14ac:dyDescent="0.25">
      <c r="A172" s="21"/>
      <c r="B172" s="31"/>
      <c r="C172" s="20"/>
      <c r="D172" s="20"/>
      <c r="E172" s="32"/>
      <c r="F172" s="32"/>
      <c r="G172" s="18">
        <f>BookTable[[#This Row],[Taxable]]*13%</f>
        <v>0</v>
      </c>
      <c r="H172" s="18">
        <f>BookTable[[#This Row],[Taxable]]+BookTable[[#This Row],[Non Taxable]]+BookTable[[#This Row],[VAT]]</f>
        <v>0</v>
      </c>
      <c r="I172" s="21"/>
      <c r="J172" s="34"/>
      <c r="K172" s="20"/>
      <c r="L172" s="33" t="str">
        <f>CONCATENATE(BookTable[[#This Row],[Bill No.]],BookTable[[#This Row],[Party]])</f>
        <v/>
      </c>
      <c r="M172" s="24">
        <f>IF(OR(BookTable[[#This Row],[duplicate checker]]="",COUNTIF(DuplicateChecker,BookTable[[#This Row],[duplicate checker]])=1),0,1)</f>
        <v>0</v>
      </c>
    </row>
    <row r="173" spans="1:13" x14ac:dyDescent="0.25">
      <c r="A173" s="21"/>
      <c r="B173" s="31"/>
      <c r="C173" s="20"/>
      <c r="D173" s="20"/>
      <c r="E173" s="32"/>
      <c r="F173" s="32"/>
      <c r="G173" s="18">
        <f>BookTable[[#This Row],[Taxable]]*13%</f>
        <v>0</v>
      </c>
      <c r="H173" s="18">
        <f>BookTable[[#This Row],[Taxable]]+BookTable[[#This Row],[Non Taxable]]+BookTable[[#This Row],[VAT]]</f>
        <v>0</v>
      </c>
      <c r="I173" s="21"/>
      <c r="J173" s="34"/>
      <c r="K173" s="20"/>
      <c r="L173" s="33" t="str">
        <f>CONCATENATE(BookTable[[#This Row],[Bill No.]],BookTable[[#This Row],[Party]])</f>
        <v/>
      </c>
      <c r="M173" s="24">
        <f>IF(OR(BookTable[[#This Row],[duplicate checker]]="",COUNTIF(DuplicateChecker,BookTable[[#This Row],[duplicate checker]])=1),0,1)</f>
        <v>0</v>
      </c>
    </row>
    <row r="174" spans="1:13" x14ac:dyDescent="0.25">
      <c r="A174" s="21"/>
      <c r="B174" s="31"/>
      <c r="C174" s="20"/>
      <c r="D174" s="20"/>
      <c r="E174" s="32"/>
      <c r="F174" s="32"/>
      <c r="G174" s="18">
        <f>BookTable[[#This Row],[Taxable]]*13%</f>
        <v>0</v>
      </c>
      <c r="H174" s="18">
        <f>BookTable[[#This Row],[Taxable]]+BookTable[[#This Row],[Non Taxable]]+BookTable[[#This Row],[VAT]]</f>
        <v>0</v>
      </c>
      <c r="I174" s="21"/>
      <c r="J174" s="34"/>
      <c r="K174" s="20"/>
      <c r="L174" s="33" t="str">
        <f>CONCATENATE(BookTable[[#This Row],[Bill No.]],BookTable[[#This Row],[Party]])</f>
        <v/>
      </c>
      <c r="M174" s="24">
        <f>IF(OR(BookTable[[#This Row],[duplicate checker]]="",COUNTIF(DuplicateChecker,BookTable[[#This Row],[duplicate checker]])=1),0,1)</f>
        <v>0</v>
      </c>
    </row>
    <row r="175" spans="1:13" x14ac:dyDescent="0.25">
      <c r="A175" s="21"/>
      <c r="B175" s="31"/>
      <c r="C175" s="20"/>
      <c r="D175" s="20"/>
      <c r="E175" s="32"/>
      <c r="F175" s="32"/>
      <c r="G175" s="18">
        <f>BookTable[[#This Row],[Taxable]]*13%</f>
        <v>0</v>
      </c>
      <c r="H175" s="18">
        <f>BookTable[[#This Row],[Taxable]]+BookTable[[#This Row],[Non Taxable]]+BookTable[[#This Row],[VAT]]</f>
        <v>0</v>
      </c>
      <c r="I175" s="21"/>
      <c r="J175" s="21"/>
      <c r="K175" s="20"/>
      <c r="L175" s="33" t="str">
        <f>CONCATENATE(BookTable[[#This Row],[Bill No.]],BookTable[[#This Row],[Party]])</f>
        <v/>
      </c>
      <c r="M175" s="24">
        <f>IF(OR(BookTable[[#This Row],[duplicate checker]]="",COUNTIF(DuplicateChecker,BookTable[[#This Row],[duplicate checker]])=1),0,1)</f>
        <v>0</v>
      </c>
    </row>
    <row r="176" spans="1:13" x14ac:dyDescent="0.25">
      <c r="A176" s="21"/>
      <c r="B176" s="31"/>
      <c r="C176" s="20"/>
      <c r="D176" s="20"/>
      <c r="E176" s="32"/>
      <c r="F176" s="32"/>
      <c r="G176" s="18">
        <f>BookTable[[#This Row],[Taxable]]*13%</f>
        <v>0</v>
      </c>
      <c r="H176" s="18">
        <f>BookTable[[#This Row],[Taxable]]+BookTable[[#This Row],[Non Taxable]]+BookTable[[#This Row],[VAT]]</f>
        <v>0</v>
      </c>
      <c r="I176" s="21"/>
      <c r="J176" s="21"/>
      <c r="K176" s="20"/>
      <c r="L176" s="33" t="str">
        <f>CONCATENATE(BookTable[[#This Row],[Bill No.]],BookTable[[#This Row],[Party]])</f>
        <v/>
      </c>
      <c r="M176" s="24">
        <f>IF(OR(BookTable[[#This Row],[duplicate checker]]="",COUNTIF(DuplicateChecker,BookTable[[#This Row],[duplicate checker]])=1),0,1)</f>
        <v>0</v>
      </c>
    </row>
    <row r="177" spans="1:13" x14ac:dyDescent="0.25">
      <c r="A177" s="21"/>
      <c r="B177" s="31"/>
      <c r="C177" s="20"/>
      <c r="D177" s="20"/>
      <c r="E177" s="32"/>
      <c r="F177" s="32"/>
      <c r="G177" s="18">
        <f>BookTable[[#This Row],[Taxable]]*13%</f>
        <v>0</v>
      </c>
      <c r="H177" s="18">
        <f>BookTable[[#This Row],[Taxable]]+BookTable[[#This Row],[Non Taxable]]+BookTable[[#This Row],[VAT]]</f>
        <v>0</v>
      </c>
      <c r="I177" s="21"/>
      <c r="J177" s="34"/>
      <c r="K177" s="20"/>
      <c r="L177" s="33" t="str">
        <f>CONCATENATE(BookTable[[#This Row],[Bill No.]],BookTable[[#This Row],[Party]])</f>
        <v/>
      </c>
      <c r="M177" s="24">
        <f>IF(OR(BookTable[[#This Row],[duplicate checker]]="",COUNTIF(DuplicateChecker,BookTable[[#This Row],[duplicate checker]])=1),0,1)</f>
        <v>0</v>
      </c>
    </row>
    <row r="178" spans="1:13" x14ac:dyDescent="0.25">
      <c r="A178" s="21"/>
      <c r="B178" s="31"/>
      <c r="C178" s="20"/>
      <c r="D178" s="20"/>
      <c r="E178" s="32"/>
      <c r="F178" s="32"/>
      <c r="G178" s="18">
        <f>BookTable[[#This Row],[Taxable]]*13%</f>
        <v>0</v>
      </c>
      <c r="H178" s="18">
        <f>BookTable[[#This Row],[Taxable]]+BookTable[[#This Row],[Non Taxable]]+BookTable[[#This Row],[VAT]]</f>
        <v>0</v>
      </c>
      <c r="I178" s="21"/>
      <c r="J178" s="21"/>
      <c r="K178" s="20"/>
      <c r="L178" s="33" t="str">
        <f>CONCATENATE(BookTable[[#This Row],[Bill No.]],BookTable[[#This Row],[Party]])</f>
        <v/>
      </c>
      <c r="M178" s="24">
        <f>IF(OR(BookTable[[#This Row],[duplicate checker]]="",COUNTIF(DuplicateChecker,BookTable[[#This Row],[duplicate checker]])=1),0,1)</f>
        <v>0</v>
      </c>
    </row>
    <row r="179" spans="1:13" x14ac:dyDescent="0.25">
      <c r="A179" s="21"/>
      <c r="B179" s="31"/>
      <c r="C179" s="20"/>
      <c r="D179" s="20"/>
      <c r="E179" s="32"/>
      <c r="F179" s="32"/>
      <c r="G179" s="18">
        <f>BookTable[[#This Row],[Taxable]]*13%</f>
        <v>0</v>
      </c>
      <c r="H179" s="18">
        <f>BookTable[[#This Row],[Taxable]]+BookTable[[#This Row],[Non Taxable]]+BookTable[[#This Row],[VAT]]</f>
        <v>0</v>
      </c>
      <c r="I179" s="21"/>
      <c r="J179" s="21"/>
      <c r="K179" s="20"/>
      <c r="L179" s="33" t="str">
        <f>CONCATENATE(BookTable[[#This Row],[Bill No.]],BookTable[[#This Row],[Party]])</f>
        <v/>
      </c>
      <c r="M179" s="24">
        <f>IF(OR(BookTable[[#This Row],[duplicate checker]]="",COUNTIF(DuplicateChecker,BookTable[[#This Row],[duplicate checker]])=1),0,1)</f>
        <v>0</v>
      </c>
    </row>
    <row r="180" spans="1:13" x14ac:dyDescent="0.25">
      <c r="A180" s="21"/>
      <c r="B180" s="31"/>
      <c r="C180" s="20"/>
      <c r="D180" s="20"/>
      <c r="E180" s="32"/>
      <c r="F180" s="32"/>
      <c r="G180" s="18">
        <f>BookTable[[#This Row],[Taxable]]*13%</f>
        <v>0</v>
      </c>
      <c r="H180" s="18">
        <f>BookTable[[#This Row],[Taxable]]+BookTable[[#This Row],[Non Taxable]]+BookTable[[#This Row],[VAT]]</f>
        <v>0</v>
      </c>
      <c r="I180" s="21"/>
      <c r="J180" s="21"/>
      <c r="K180" s="20"/>
      <c r="L180" s="33" t="str">
        <f>CONCATENATE(BookTable[[#This Row],[Bill No.]],BookTable[[#This Row],[Party]])</f>
        <v/>
      </c>
      <c r="M180" s="24">
        <f>IF(OR(BookTable[[#This Row],[duplicate checker]]="",COUNTIF(DuplicateChecker,BookTable[[#This Row],[duplicate checker]])=1),0,1)</f>
        <v>0</v>
      </c>
    </row>
    <row r="181" spans="1:13" x14ac:dyDescent="0.25">
      <c r="A181" s="21"/>
      <c r="B181" s="31"/>
      <c r="C181" s="20"/>
      <c r="D181" s="20"/>
      <c r="E181" s="32"/>
      <c r="F181" s="32"/>
      <c r="G181" s="18">
        <f>BookTable[[#This Row],[Taxable]]*13%</f>
        <v>0</v>
      </c>
      <c r="H181" s="18">
        <f>BookTable[[#This Row],[Taxable]]+BookTable[[#This Row],[Non Taxable]]+BookTable[[#This Row],[VAT]]</f>
        <v>0</v>
      </c>
      <c r="I181" s="21"/>
      <c r="J181" s="34"/>
      <c r="K181" s="20"/>
      <c r="L181" s="33" t="str">
        <f>CONCATENATE(BookTable[[#This Row],[Bill No.]],BookTable[[#This Row],[Party]])</f>
        <v/>
      </c>
      <c r="M181" s="24">
        <f>IF(OR(BookTable[[#This Row],[duplicate checker]]="",COUNTIF(DuplicateChecker,BookTable[[#This Row],[duplicate checker]])=1),0,1)</f>
        <v>0</v>
      </c>
    </row>
    <row r="182" spans="1:13" x14ac:dyDescent="0.25">
      <c r="A182" s="21"/>
      <c r="B182" s="31"/>
      <c r="C182" s="20"/>
      <c r="D182" s="20"/>
      <c r="E182" s="32"/>
      <c r="F182" s="32"/>
      <c r="G182" s="18">
        <f>BookTable[[#This Row],[Taxable]]*13%</f>
        <v>0</v>
      </c>
      <c r="H182" s="18">
        <f>BookTable[[#This Row],[Taxable]]+BookTable[[#This Row],[Non Taxable]]+BookTable[[#This Row],[VAT]]</f>
        <v>0</v>
      </c>
      <c r="I182" s="21"/>
      <c r="J182" s="21"/>
      <c r="K182" s="20"/>
      <c r="L182" s="33" t="str">
        <f>CONCATENATE(BookTable[[#This Row],[Bill No.]],BookTable[[#This Row],[Party]])</f>
        <v/>
      </c>
      <c r="M182" s="24">
        <f>IF(OR(BookTable[[#This Row],[duplicate checker]]="",COUNTIF(DuplicateChecker,BookTable[[#This Row],[duplicate checker]])=1),0,1)</f>
        <v>0</v>
      </c>
    </row>
    <row r="183" spans="1:13" x14ac:dyDescent="0.25">
      <c r="A183" s="21"/>
      <c r="B183" s="31"/>
      <c r="C183" s="20"/>
      <c r="D183" s="20"/>
      <c r="E183" s="32"/>
      <c r="F183" s="32"/>
      <c r="G183" s="18">
        <f>BookTable[[#This Row],[Taxable]]*13%</f>
        <v>0</v>
      </c>
      <c r="H183" s="18">
        <f>BookTable[[#This Row],[Taxable]]+BookTable[[#This Row],[Non Taxable]]+BookTable[[#This Row],[VAT]]</f>
        <v>0</v>
      </c>
      <c r="I183" s="21"/>
      <c r="J183" s="21"/>
      <c r="K183" s="20"/>
      <c r="L183" s="33" t="str">
        <f>CONCATENATE(BookTable[[#This Row],[Bill No.]],BookTable[[#This Row],[Party]])</f>
        <v/>
      </c>
      <c r="M183" s="24">
        <f>IF(OR(BookTable[[#This Row],[duplicate checker]]="",COUNTIF(DuplicateChecker,BookTable[[#This Row],[duplicate checker]])=1),0,1)</f>
        <v>0</v>
      </c>
    </row>
    <row r="184" spans="1:13" x14ac:dyDescent="0.25">
      <c r="A184" s="21"/>
      <c r="B184" s="31"/>
      <c r="C184" s="20"/>
      <c r="D184" s="20"/>
      <c r="E184" s="32"/>
      <c r="F184" s="32"/>
      <c r="G184" s="18">
        <f>BookTable[[#This Row],[Taxable]]*13%</f>
        <v>0</v>
      </c>
      <c r="H184" s="18">
        <f>BookTable[[#This Row],[Taxable]]+BookTable[[#This Row],[Non Taxable]]+BookTable[[#This Row],[VAT]]</f>
        <v>0</v>
      </c>
      <c r="I184" s="21"/>
      <c r="J184" s="21"/>
      <c r="K184" s="20"/>
      <c r="L184" s="33" t="str">
        <f>CONCATENATE(BookTable[[#This Row],[Bill No.]],BookTable[[#This Row],[Party]])</f>
        <v/>
      </c>
      <c r="M184" s="24">
        <f>IF(OR(BookTable[[#This Row],[duplicate checker]]="",COUNTIF(DuplicateChecker,BookTable[[#This Row],[duplicate checker]])=1),0,1)</f>
        <v>0</v>
      </c>
    </row>
    <row r="185" spans="1:13" x14ac:dyDescent="0.25">
      <c r="A185" s="21"/>
      <c r="B185" s="31"/>
      <c r="C185" s="20"/>
      <c r="D185" s="20"/>
      <c r="E185" s="32"/>
      <c r="F185" s="32"/>
      <c r="G185" s="18">
        <f>BookTable[[#This Row],[Taxable]]*13%</f>
        <v>0</v>
      </c>
      <c r="H185" s="18">
        <f>BookTable[[#This Row],[Taxable]]+BookTable[[#This Row],[Non Taxable]]+BookTable[[#This Row],[VAT]]</f>
        <v>0</v>
      </c>
      <c r="I185" s="21"/>
      <c r="J185" s="21"/>
      <c r="K185" s="20"/>
      <c r="L185" s="33" t="str">
        <f>CONCATENATE(BookTable[[#This Row],[Bill No.]],BookTable[[#This Row],[Party]])</f>
        <v/>
      </c>
      <c r="M185" s="24">
        <f>IF(OR(BookTable[[#This Row],[duplicate checker]]="",COUNTIF(DuplicateChecker,BookTable[[#This Row],[duplicate checker]])=1),0,1)</f>
        <v>0</v>
      </c>
    </row>
    <row r="186" spans="1:13" x14ac:dyDescent="0.25">
      <c r="A186" s="21"/>
      <c r="B186" s="31"/>
      <c r="C186" s="20"/>
      <c r="D186" s="20"/>
      <c r="E186" s="32"/>
      <c r="F186" s="32"/>
      <c r="G186" s="18">
        <f>BookTable[[#This Row],[Taxable]]*13%</f>
        <v>0</v>
      </c>
      <c r="H186" s="18">
        <f>BookTable[[#This Row],[Taxable]]+BookTable[[#This Row],[Non Taxable]]+BookTable[[#This Row],[VAT]]</f>
        <v>0</v>
      </c>
      <c r="I186" s="21"/>
      <c r="J186" s="34"/>
      <c r="K186" s="20"/>
      <c r="L186" s="33" t="str">
        <f>CONCATENATE(BookTable[[#This Row],[Bill No.]],BookTable[[#This Row],[Party]])</f>
        <v/>
      </c>
      <c r="M186" s="24">
        <f>IF(OR(BookTable[[#This Row],[duplicate checker]]="",COUNTIF(DuplicateChecker,BookTable[[#This Row],[duplicate checker]])=1),0,1)</f>
        <v>0</v>
      </c>
    </row>
    <row r="187" spans="1:13" x14ac:dyDescent="0.25">
      <c r="A187" s="21"/>
      <c r="B187" s="31"/>
      <c r="C187" s="20"/>
      <c r="D187" s="20"/>
      <c r="E187" s="32"/>
      <c r="F187" s="32"/>
      <c r="G187" s="18">
        <f>BookTable[[#This Row],[Taxable]]*13%</f>
        <v>0</v>
      </c>
      <c r="H187" s="18">
        <f>BookTable[[#This Row],[Taxable]]+BookTable[[#This Row],[Non Taxable]]+BookTable[[#This Row],[VAT]]</f>
        <v>0</v>
      </c>
      <c r="I187" s="21"/>
      <c r="J187" s="34"/>
      <c r="K187" s="20"/>
      <c r="L187" s="33" t="str">
        <f>CONCATENATE(BookTable[[#This Row],[Bill No.]],BookTable[[#This Row],[Party]])</f>
        <v/>
      </c>
      <c r="M187" s="24">
        <f>IF(OR(BookTable[[#This Row],[duplicate checker]]="",COUNTIF(DuplicateChecker,BookTable[[#This Row],[duplicate checker]])=1),0,1)</f>
        <v>0</v>
      </c>
    </row>
    <row r="188" spans="1:13" x14ac:dyDescent="0.25">
      <c r="A188" s="21"/>
      <c r="B188" s="31"/>
      <c r="C188" s="20"/>
      <c r="D188" s="20"/>
      <c r="E188" s="32"/>
      <c r="F188" s="32"/>
      <c r="G188" s="18">
        <f>BookTable[[#This Row],[Taxable]]*13%</f>
        <v>0</v>
      </c>
      <c r="H188" s="18">
        <f>BookTable[[#This Row],[Taxable]]+BookTable[[#This Row],[Non Taxable]]+BookTable[[#This Row],[VAT]]</f>
        <v>0</v>
      </c>
      <c r="I188" s="21"/>
      <c r="J188" s="34"/>
      <c r="K188" s="20"/>
      <c r="L188" s="33" t="str">
        <f>CONCATENATE(BookTable[[#This Row],[Bill No.]],BookTable[[#This Row],[Party]])</f>
        <v/>
      </c>
      <c r="M188" s="24">
        <f>IF(OR(BookTable[[#This Row],[duplicate checker]]="",COUNTIF(DuplicateChecker,BookTable[[#This Row],[duplicate checker]])=1),0,1)</f>
        <v>0</v>
      </c>
    </row>
    <row r="189" spans="1:13" x14ac:dyDescent="0.25">
      <c r="A189" s="21"/>
      <c r="B189" s="31"/>
      <c r="C189" s="20"/>
      <c r="D189" s="20"/>
      <c r="E189" s="32"/>
      <c r="F189" s="32"/>
      <c r="G189" s="18">
        <f>BookTable[[#This Row],[Taxable]]*13%</f>
        <v>0</v>
      </c>
      <c r="H189" s="18">
        <f>BookTable[[#This Row],[Taxable]]+BookTable[[#This Row],[Non Taxable]]+BookTable[[#This Row],[VAT]]</f>
        <v>0</v>
      </c>
      <c r="I189" s="21"/>
      <c r="J189" s="34"/>
      <c r="K189" s="20"/>
      <c r="L189" s="33" t="str">
        <f>CONCATENATE(BookTable[[#This Row],[Bill No.]],BookTable[[#This Row],[Party]])</f>
        <v/>
      </c>
      <c r="M189" s="24">
        <f>IF(OR(BookTable[[#This Row],[duplicate checker]]="",COUNTIF(DuplicateChecker,BookTable[[#This Row],[duplicate checker]])=1),0,1)</f>
        <v>0</v>
      </c>
    </row>
    <row r="190" spans="1:13" x14ac:dyDescent="0.25">
      <c r="A190" s="21"/>
      <c r="B190" s="31"/>
      <c r="C190" s="20"/>
      <c r="D190" s="20"/>
      <c r="E190" s="32"/>
      <c r="F190" s="32"/>
      <c r="G190" s="18">
        <f>BookTable[[#This Row],[Taxable]]*13%</f>
        <v>0</v>
      </c>
      <c r="H190" s="18">
        <f>BookTable[[#This Row],[Taxable]]+BookTable[[#This Row],[Non Taxable]]+BookTable[[#This Row],[VAT]]</f>
        <v>0</v>
      </c>
      <c r="I190" s="21"/>
      <c r="J190" s="34"/>
      <c r="K190" s="20"/>
      <c r="L190" s="33" t="str">
        <f>CONCATENATE(BookTable[[#This Row],[Bill No.]],BookTable[[#This Row],[Party]])</f>
        <v/>
      </c>
      <c r="M190" s="24">
        <f>IF(OR(BookTable[[#This Row],[duplicate checker]]="",COUNTIF(DuplicateChecker,BookTable[[#This Row],[duplicate checker]])=1),0,1)</f>
        <v>0</v>
      </c>
    </row>
    <row r="191" spans="1:13" x14ac:dyDescent="0.25">
      <c r="A191" s="21"/>
      <c r="B191" s="31"/>
      <c r="C191" s="20"/>
      <c r="D191" s="20"/>
      <c r="E191" s="32"/>
      <c r="F191" s="32"/>
      <c r="G191" s="18">
        <f>BookTable[[#This Row],[Taxable]]*13%</f>
        <v>0</v>
      </c>
      <c r="H191" s="18">
        <f>BookTable[[#This Row],[Taxable]]+BookTable[[#This Row],[Non Taxable]]+BookTable[[#This Row],[VAT]]</f>
        <v>0</v>
      </c>
      <c r="I191" s="21"/>
      <c r="J191" s="34"/>
      <c r="K191" s="20"/>
      <c r="L191" s="33" t="str">
        <f>CONCATENATE(BookTable[[#This Row],[Bill No.]],BookTable[[#This Row],[Party]])</f>
        <v/>
      </c>
      <c r="M191" s="24">
        <f>IF(OR(BookTable[[#This Row],[duplicate checker]]="",COUNTIF(DuplicateChecker,BookTable[[#This Row],[duplicate checker]])=1),0,1)</f>
        <v>0</v>
      </c>
    </row>
    <row r="192" spans="1:13" x14ac:dyDescent="0.25">
      <c r="A192" s="21"/>
      <c r="B192" s="31"/>
      <c r="C192" s="20"/>
      <c r="D192" s="20"/>
      <c r="E192" s="32"/>
      <c r="F192" s="32"/>
      <c r="G192" s="18">
        <f>BookTable[[#This Row],[Taxable]]*13%</f>
        <v>0</v>
      </c>
      <c r="H192" s="18">
        <f>BookTable[[#This Row],[Taxable]]+BookTable[[#This Row],[Non Taxable]]+BookTable[[#This Row],[VAT]]</f>
        <v>0</v>
      </c>
      <c r="I192" s="21"/>
      <c r="J192" s="34"/>
      <c r="K192" s="20"/>
      <c r="L192" s="33" t="str">
        <f>CONCATENATE(BookTable[[#This Row],[Bill No.]],BookTable[[#This Row],[Party]])</f>
        <v/>
      </c>
      <c r="M192" s="24">
        <f>IF(OR(BookTable[[#This Row],[duplicate checker]]="",COUNTIF(DuplicateChecker,BookTable[[#This Row],[duplicate checker]])=1),0,1)</f>
        <v>0</v>
      </c>
    </row>
    <row r="193" spans="1:13" x14ac:dyDescent="0.25">
      <c r="A193" s="21"/>
      <c r="B193" s="31"/>
      <c r="C193" s="20"/>
      <c r="D193" s="20"/>
      <c r="E193" s="32"/>
      <c r="F193" s="32"/>
      <c r="G193" s="18">
        <f>BookTable[[#This Row],[Taxable]]*13%</f>
        <v>0</v>
      </c>
      <c r="H193" s="18">
        <f>BookTable[[#This Row],[Taxable]]+BookTable[[#This Row],[Non Taxable]]+BookTable[[#This Row],[VAT]]</f>
        <v>0</v>
      </c>
      <c r="I193" s="21"/>
      <c r="J193" s="34"/>
      <c r="K193" s="20"/>
      <c r="L193" s="33" t="str">
        <f>CONCATENATE(BookTable[[#This Row],[Bill No.]],BookTable[[#This Row],[Party]])</f>
        <v/>
      </c>
      <c r="M193" s="24">
        <f>IF(OR(BookTable[[#This Row],[duplicate checker]]="",COUNTIF(DuplicateChecker,BookTable[[#This Row],[duplicate checker]])=1),0,1)</f>
        <v>0</v>
      </c>
    </row>
    <row r="194" spans="1:13" x14ac:dyDescent="0.25">
      <c r="A194" s="21"/>
      <c r="B194" s="31"/>
      <c r="C194" s="20"/>
      <c r="D194" s="20"/>
      <c r="E194" s="32"/>
      <c r="F194" s="32"/>
      <c r="G194" s="18">
        <f>BookTable[[#This Row],[Taxable]]*13%</f>
        <v>0</v>
      </c>
      <c r="H194" s="18">
        <f>BookTable[[#This Row],[Taxable]]+BookTable[[#This Row],[Non Taxable]]+BookTable[[#This Row],[VAT]]</f>
        <v>0</v>
      </c>
      <c r="I194" s="21"/>
      <c r="J194" s="34"/>
      <c r="K194" s="20"/>
      <c r="L194" s="33" t="str">
        <f>CONCATENATE(BookTable[[#This Row],[Bill No.]],BookTable[[#This Row],[Party]])</f>
        <v/>
      </c>
      <c r="M194" s="24">
        <f>IF(OR(BookTable[[#This Row],[duplicate checker]]="",COUNTIF(DuplicateChecker,BookTable[[#This Row],[duplicate checker]])=1),0,1)</f>
        <v>0</v>
      </c>
    </row>
    <row r="195" spans="1:13" x14ac:dyDescent="0.25">
      <c r="A195" s="21"/>
      <c r="B195" s="31"/>
      <c r="C195" s="20"/>
      <c r="D195" s="20"/>
      <c r="E195" s="32"/>
      <c r="F195" s="32"/>
      <c r="G195" s="18">
        <f>BookTable[[#This Row],[Taxable]]*13%</f>
        <v>0</v>
      </c>
      <c r="H195" s="18">
        <f>BookTable[[#This Row],[Taxable]]+BookTable[[#This Row],[Non Taxable]]+BookTable[[#This Row],[VAT]]</f>
        <v>0</v>
      </c>
      <c r="I195" s="21"/>
      <c r="J195" s="34"/>
      <c r="K195" s="20"/>
      <c r="L195" s="33" t="str">
        <f>CONCATENATE(BookTable[[#This Row],[Bill No.]],BookTable[[#This Row],[Party]])</f>
        <v/>
      </c>
      <c r="M195" s="24">
        <f>IF(OR(BookTable[[#This Row],[duplicate checker]]="",COUNTIF(DuplicateChecker,BookTable[[#This Row],[duplicate checker]])=1),0,1)</f>
        <v>0</v>
      </c>
    </row>
    <row r="196" spans="1:13" x14ac:dyDescent="0.25">
      <c r="A196" s="21"/>
      <c r="B196" s="31"/>
      <c r="C196" s="20"/>
      <c r="D196" s="20"/>
      <c r="E196" s="32"/>
      <c r="F196" s="32"/>
      <c r="G196" s="18">
        <f>BookTable[[#This Row],[Taxable]]*13%</f>
        <v>0</v>
      </c>
      <c r="H196" s="18">
        <f>BookTable[[#This Row],[Taxable]]+BookTable[[#This Row],[Non Taxable]]+BookTable[[#This Row],[VAT]]</f>
        <v>0</v>
      </c>
      <c r="I196" s="21"/>
      <c r="J196" s="34"/>
      <c r="K196" s="20"/>
      <c r="L196" s="33" t="str">
        <f>CONCATENATE(BookTable[[#This Row],[Bill No.]],BookTable[[#This Row],[Party]])</f>
        <v/>
      </c>
      <c r="M196" s="24">
        <f>IF(OR(BookTable[[#This Row],[duplicate checker]]="",COUNTIF(DuplicateChecker,BookTable[[#This Row],[duplicate checker]])=1),0,1)</f>
        <v>0</v>
      </c>
    </row>
    <row r="197" spans="1:13" x14ac:dyDescent="0.25">
      <c r="A197" s="21"/>
      <c r="B197" s="31"/>
      <c r="C197" s="20"/>
      <c r="D197" s="20"/>
      <c r="E197" s="32"/>
      <c r="F197" s="32"/>
      <c r="G197" s="18">
        <f>BookTable[[#This Row],[Taxable]]*13%</f>
        <v>0</v>
      </c>
      <c r="H197" s="18">
        <f>BookTable[[#This Row],[Taxable]]+BookTable[[#This Row],[Non Taxable]]+BookTable[[#This Row],[VAT]]</f>
        <v>0</v>
      </c>
      <c r="I197" s="21"/>
      <c r="J197" s="34"/>
      <c r="K197" s="20"/>
      <c r="L197" s="33" t="str">
        <f>CONCATENATE(BookTable[[#This Row],[Bill No.]],BookTable[[#This Row],[Party]])</f>
        <v/>
      </c>
      <c r="M197" s="24">
        <f>IF(OR(BookTable[[#This Row],[duplicate checker]]="",COUNTIF(DuplicateChecker,BookTable[[#This Row],[duplicate checker]])=1),0,1)</f>
        <v>0</v>
      </c>
    </row>
    <row r="198" spans="1:13" x14ac:dyDescent="0.25">
      <c r="A198" s="21"/>
      <c r="B198" s="31"/>
      <c r="C198" s="20"/>
      <c r="D198" s="20"/>
      <c r="E198" s="32"/>
      <c r="F198" s="32"/>
      <c r="G198" s="18">
        <f>BookTable[[#This Row],[Taxable]]*13%</f>
        <v>0</v>
      </c>
      <c r="H198" s="18">
        <f>BookTable[[#This Row],[Taxable]]+BookTable[[#This Row],[Non Taxable]]+BookTable[[#This Row],[VAT]]</f>
        <v>0</v>
      </c>
      <c r="I198" s="21"/>
      <c r="J198" s="34"/>
      <c r="K198" s="20"/>
      <c r="L198" s="33" t="str">
        <f>CONCATENATE(BookTable[[#This Row],[Bill No.]],BookTable[[#This Row],[Party]])</f>
        <v/>
      </c>
      <c r="M198" s="24">
        <f>IF(OR(BookTable[[#This Row],[duplicate checker]]="",COUNTIF(DuplicateChecker,BookTable[[#This Row],[duplicate checker]])=1),0,1)</f>
        <v>0</v>
      </c>
    </row>
    <row r="199" spans="1:13" s="14" customFormat="1" x14ac:dyDescent="0.25">
      <c r="A199" s="39"/>
      <c r="B199" s="40"/>
      <c r="C199" s="44"/>
      <c r="D199" s="44"/>
      <c r="E199" s="41"/>
      <c r="F199" s="41"/>
      <c r="G199" s="42">
        <f>BookTable[[#This Row],[Taxable]]*13%</f>
        <v>0</v>
      </c>
      <c r="H199" s="42">
        <f>BookTable[[#This Row],[Taxable]]+BookTable[[#This Row],[Non Taxable]]+BookTable[[#This Row],[VAT]]</f>
        <v>0</v>
      </c>
      <c r="I199" s="39"/>
      <c r="J199" s="43"/>
      <c r="K199" s="44"/>
      <c r="L199" s="33" t="str">
        <f>CONCATENATE(BookTable[[#This Row],[Bill No.]],BookTable[[#This Row],[Party]])</f>
        <v/>
      </c>
      <c r="M199" s="24">
        <f>IF(OR(BookTable[[#This Row],[duplicate checker]]="",COUNTIF(DuplicateChecker,BookTable[[#This Row],[duplicate checker]])=1),0,1)</f>
        <v>0</v>
      </c>
    </row>
    <row r="200" spans="1:13" s="14" customFormat="1" x14ac:dyDescent="0.25">
      <c r="A200" s="28"/>
      <c r="B200" s="30"/>
      <c r="C200" s="22"/>
      <c r="D200" s="22"/>
      <c r="E200" s="23"/>
      <c r="F200" s="23"/>
      <c r="G200" s="15">
        <f>BookTable[[#This Row],[Taxable]]*13%</f>
        <v>0</v>
      </c>
      <c r="H200" s="15">
        <f>BookTable[[#This Row],[Taxable]]+BookTable[[#This Row],[Non Taxable]]+BookTable[[#This Row],[VAT]]</f>
        <v>0</v>
      </c>
      <c r="I200" s="28"/>
      <c r="J200" s="45"/>
      <c r="K200" s="22"/>
      <c r="L200" s="33" t="str">
        <f>CONCATENATE(BookTable[[#This Row],[Bill No.]],BookTable[[#This Row],[Party]])</f>
        <v/>
      </c>
      <c r="M200" s="24">
        <f>IF(OR(BookTable[[#This Row],[duplicate checker]]="",COUNTIF(DuplicateChecker,BookTable[[#This Row],[duplicate checker]])=1),0,1)</f>
        <v>0</v>
      </c>
    </row>
    <row r="201" spans="1:13" s="14" customFormat="1" x14ac:dyDescent="0.25">
      <c r="A201" s="28"/>
      <c r="B201" s="30"/>
      <c r="C201" s="22"/>
      <c r="D201" s="22"/>
      <c r="E201" s="23"/>
      <c r="F201" s="23"/>
      <c r="G201" s="15">
        <f>BookTable[[#This Row],[Taxable]]*13%</f>
        <v>0</v>
      </c>
      <c r="H201" s="15">
        <f>BookTable[[#This Row],[Taxable]]+BookTable[[#This Row],[Non Taxable]]+BookTable[[#This Row],[VAT]]</f>
        <v>0</v>
      </c>
      <c r="I201" s="28"/>
      <c r="J201" s="45"/>
      <c r="K201" s="22"/>
      <c r="L201" s="33" t="str">
        <f>CONCATENATE(BookTable[[#This Row],[Bill No.]],BookTable[[#This Row],[Party]])</f>
        <v/>
      </c>
      <c r="M201" s="24">
        <f>IF(OR(BookTable[[#This Row],[duplicate checker]]="",COUNTIF(DuplicateChecker,BookTable[[#This Row],[duplicate checker]])=1),0,1)</f>
        <v>0</v>
      </c>
    </row>
    <row r="202" spans="1:13" s="14" customFormat="1" x14ac:dyDescent="0.25">
      <c r="A202" s="28"/>
      <c r="B202" s="30"/>
      <c r="C202" s="22"/>
      <c r="D202" s="22"/>
      <c r="E202" s="23"/>
      <c r="F202" s="23"/>
      <c r="G202" s="15">
        <f>BookTable[[#This Row],[Taxable]]*13%</f>
        <v>0</v>
      </c>
      <c r="H202" s="15">
        <f>BookTable[[#This Row],[Taxable]]+BookTable[[#This Row],[Non Taxable]]+BookTable[[#This Row],[VAT]]</f>
        <v>0</v>
      </c>
      <c r="I202" s="28"/>
      <c r="J202" s="45"/>
      <c r="K202" s="22"/>
      <c r="L202" s="33" t="str">
        <f>CONCATENATE(BookTable[[#This Row],[Bill No.]],BookTable[[#This Row],[Party]])</f>
        <v/>
      </c>
      <c r="M202" s="24">
        <f>IF(OR(BookTable[[#This Row],[duplicate checker]]="",COUNTIF(DuplicateChecker,BookTable[[#This Row],[duplicate checker]])=1),0,1)</f>
        <v>0</v>
      </c>
    </row>
    <row r="203" spans="1:13" s="14" customFormat="1" x14ac:dyDescent="0.25">
      <c r="A203" s="28"/>
      <c r="B203" s="30"/>
      <c r="C203" s="22"/>
      <c r="D203" s="22"/>
      <c r="E203" s="23"/>
      <c r="F203" s="23"/>
      <c r="G203" s="15">
        <f>BookTable[[#This Row],[Taxable]]*13%</f>
        <v>0</v>
      </c>
      <c r="H203" s="15">
        <f>BookTable[[#This Row],[Taxable]]+BookTable[[#This Row],[Non Taxable]]+BookTable[[#This Row],[VAT]]</f>
        <v>0</v>
      </c>
      <c r="I203" s="28"/>
      <c r="J203" s="45"/>
      <c r="K203" s="22"/>
      <c r="L203" s="33" t="str">
        <f>CONCATENATE(BookTable[[#This Row],[Bill No.]],BookTable[[#This Row],[Party]])</f>
        <v/>
      </c>
      <c r="M203" s="24">
        <f>IF(OR(BookTable[[#This Row],[duplicate checker]]="",COUNTIF(DuplicateChecker,BookTable[[#This Row],[duplicate checker]])=1),0,1)</f>
        <v>0</v>
      </c>
    </row>
    <row r="204" spans="1:13" s="14" customFormat="1" x14ac:dyDescent="0.25">
      <c r="A204" s="39"/>
      <c r="B204" s="40"/>
      <c r="C204" s="44"/>
      <c r="D204" s="44"/>
      <c r="E204" s="41"/>
      <c r="F204" s="41"/>
      <c r="G204" s="42">
        <f>BookTable[[#This Row],[Taxable]]*13%</f>
        <v>0</v>
      </c>
      <c r="H204" s="42">
        <f>BookTable[[#This Row],[Taxable]]+BookTable[[#This Row],[Non Taxable]]+BookTable[[#This Row],[VAT]]</f>
        <v>0</v>
      </c>
      <c r="I204" s="39"/>
      <c r="J204" s="43"/>
      <c r="K204" s="44"/>
      <c r="L204" s="33" t="str">
        <f>CONCATENATE(BookTable[[#This Row],[Bill No.]],BookTable[[#This Row],[Party]])</f>
        <v/>
      </c>
      <c r="M204" s="24">
        <f>IF(OR(BookTable[[#This Row],[duplicate checker]]="",COUNTIF(DuplicateChecker,BookTable[[#This Row],[duplicate checker]])=1),0,1)</f>
        <v>0</v>
      </c>
    </row>
    <row r="205" spans="1:13" s="14" customFormat="1" x14ac:dyDescent="0.25">
      <c r="A205" s="28"/>
      <c r="B205" s="30"/>
      <c r="C205" s="22"/>
      <c r="D205" s="22"/>
      <c r="E205" s="23"/>
      <c r="F205" s="23"/>
      <c r="G205" s="15">
        <f>BookTable[[#This Row],[Taxable]]*13%</f>
        <v>0</v>
      </c>
      <c r="H205" s="15">
        <f>BookTable[[#This Row],[Taxable]]+BookTable[[#This Row],[Non Taxable]]+BookTable[[#This Row],[VAT]]</f>
        <v>0</v>
      </c>
      <c r="I205" s="28"/>
      <c r="J205" s="45"/>
      <c r="K205" s="22"/>
      <c r="L205" s="33" t="str">
        <f>CONCATENATE(BookTable[[#This Row],[Bill No.]],BookTable[[#This Row],[Party]])</f>
        <v/>
      </c>
      <c r="M205" s="24">
        <f>IF(OR(BookTable[[#This Row],[duplicate checker]]="",COUNTIF(DuplicateChecker,BookTable[[#This Row],[duplicate checker]])=1),0,1)</f>
        <v>0</v>
      </c>
    </row>
    <row r="206" spans="1:13" s="14" customFormat="1" x14ac:dyDescent="0.25">
      <c r="A206" s="28"/>
      <c r="B206" s="30"/>
      <c r="C206" s="22"/>
      <c r="D206" s="22"/>
      <c r="E206" s="23"/>
      <c r="F206" s="23"/>
      <c r="G206" s="15">
        <f>BookTable[[#This Row],[Taxable]]*13%</f>
        <v>0</v>
      </c>
      <c r="H206" s="15">
        <f>BookTable[[#This Row],[Taxable]]+BookTable[[#This Row],[Non Taxable]]+BookTable[[#This Row],[VAT]]</f>
        <v>0</v>
      </c>
      <c r="I206" s="28"/>
      <c r="J206" s="45"/>
      <c r="K206" s="22"/>
      <c r="L206" s="33" t="str">
        <f>CONCATENATE(BookTable[[#This Row],[Bill No.]],BookTable[[#This Row],[Party]])</f>
        <v/>
      </c>
      <c r="M206" s="24">
        <f>IF(OR(BookTable[[#This Row],[duplicate checker]]="",COUNTIF(DuplicateChecker,BookTable[[#This Row],[duplicate checker]])=1),0,1)</f>
        <v>0</v>
      </c>
    </row>
    <row r="207" spans="1:13" s="14" customFormat="1" x14ac:dyDescent="0.25">
      <c r="A207" s="28"/>
      <c r="B207" s="30"/>
      <c r="C207" s="22"/>
      <c r="D207" s="22"/>
      <c r="E207" s="23"/>
      <c r="F207" s="23"/>
      <c r="G207" s="15">
        <f>BookTable[[#This Row],[Taxable]]*13%</f>
        <v>0</v>
      </c>
      <c r="H207" s="15">
        <f>BookTable[[#This Row],[Taxable]]+BookTable[[#This Row],[Non Taxable]]+BookTable[[#This Row],[VAT]]</f>
        <v>0</v>
      </c>
      <c r="I207" s="28"/>
      <c r="J207" s="45"/>
      <c r="K207" s="22"/>
      <c r="L207" s="33" t="str">
        <f>CONCATENATE(BookTable[[#This Row],[Bill No.]],BookTable[[#This Row],[Party]])</f>
        <v/>
      </c>
      <c r="M207" s="24">
        <f>IF(OR(BookTable[[#This Row],[duplicate checker]]="",COUNTIF(DuplicateChecker,BookTable[[#This Row],[duplicate checker]])=1),0,1)</f>
        <v>0</v>
      </c>
    </row>
    <row r="208" spans="1:13" s="14" customFormat="1" x14ac:dyDescent="0.25">
      <c r="A208" s="28"/>
      <c r="B208" s="30"/>
      <c r="C208" s="22"/>
      <c r="D208" s="22"/>
      <c r="E208" s="23"/>
      <c r="F208" s="23"/>
      <c r="G208" s="15">
        <f>BookTable[[#This Row],[Taxable]]*13%</f>
        <v>0</v>
      </c>
      <c r="H208" s="15">
        <f>BookTable[[#This Row],[Taxable]]+BookTable[[#This Row],[Non Taxable]]+BookTable[[#This Row],[VAT]]</f>
        <v>0</v>
      </c>
      <c r="I208" s="28"/>
      <c r="J208" s="45"/>
      <c r="K208" s="22"/>
      <c r="L208" s="33" t="str">
        <f>CONCATENATE(BookTable[[#This Row],[Bill No.]],BookTable[[#This Row],[Party]])</f>
        <v/>
      </c>
      <c r="M208" s="24">
        <f>IF(OR(BookTable[[#This Row],[duplicate checker]]="",COUNTIF(DuplicateChecker,BookTable[[#This Row],[duplicate checker]])=1),0,1)</f>
        <v>0</v>
      </c>
    </row>
    <row r="209" spans="1:13" s="14" customFormat="1" x14ac:dyDescent="0.25">
      <c r="A209" s="28"/>
      <c r="B209" s="30"/>
      <c r="C209" s="22"/>
      <c r="D209" s="22"/>
      <c r="E209" s="23"/>
      <c r="F209" s="23"/>
      <c r="G209" s="15">
        <f>BookTable[[#This Row],[Taxable]]*13%</f>
        <v>0</v>
      </c>
      <c r="H209" s="15">
        <f>BookTable[[#This Row],[Taxable]]+BookTable[[#This Row],[Non Taxable]]+BookTable[[#This Row],[VAT]]</f>
        <v>0</v>
      </c>
      <c r="I209" s="28"/>
      <c r="J209" s="45"/>
      <c r="K209" s="22"/>
      <c r="L209" s="33" t="str">
        <f>CONCATENATE(BookTable[[#This Row],[Bill No.]],BookTable[[#This Row],[Party]])</f>
        <v/>
      </c>
      <c r="M209" s="24">
        <f>IF(OR(BookTable[[#This Row],[duplicate checker]]="",COUNTIF(DuplicateChecker,BookTable[[#This Row],[duplicate checker]])=1),0,1)</f>
        <v>0</v>
      </c>
    </row>
    <row r="210" spans="1:13" s="14" customFormat="1" x14ac:dyDescent="0.25">
      <c r="A210" s="28"/>
      <c r="B210" s="30"/>
      <c r="C210" s="22"/>
      <c r="D210" s="22"/>
      <c r="E210" s="23"/>
      <c r="F210" s="23"/>
      <c r="G210" s="15">
        <f>BookTable[[#This Row],[Taxable]]*13%</f>
        <v>0</v>
      </c>
      <c r="H210" s="15">
        <f>BookTable[[#This Row],[Taxable]]+BookTable[[#This Row],[Non Taxable]]+BookTable[[#This Row],[VAT]]</f>
        <v>0</v>
      </c>
      <c r="I210" s="28"/>
      <c r="J210" s="45"/>
      <c r="K210" s="22"/>
      <c r="L210" s="33" t="str">
        <f>CONCATENATE(BookTable[[#This Row],[Bill No.]],BookTable[[#This Row],[Party]])</f>
        <v/>
      </c>
      <c r="M210" s="24">
        <f>IF(OR(BookTable[[#This Row],[duplicate checker]]="",COUNTIF(DuplicateChecker,BookTable[[#This Row],[duplicate checker]])=1),0,1)</f>
        <v>0</v>
      </c>
    </row>
    <row r="211" spans="1:13" s="14" customFormat="1" x14ac:dyDescent="0.25">
      <c r="A211" s="28"/>
      <c r="B211" s="30"/>
      <c r="C211" s="22"/>
      <c r="D211" s="22"/>
      <c r="E211" s="23"/>
      <c r="F211" s="23"/>
      <c r="G211" s="15">
        <f>BookTable[[#This Row],[Taxable]]*13%</f>
        <v>0</v>
      </c>
      <c r="H211" s="15">
        <f>BookTable[[#This Row],[Taxable]]+BookTable[[#This Row],[Non Taxable]]+BookTable[[#This Row],[VAT]]</f>
        <v>0</v>
      </c>
      <c r="I211" s="28"/>
      <c r="J211" s="45"/>
      <c r="K211" s="22"/>
      <c r="L211" s="33" t="str">
        <f>CONCATENATE(BookTable[[#This Row],[Bill No.]],BookTable[[#This Row],[Party]])</f>
        <v/>
      </c>
      <c r="M211" s="24">
        <f>IF(OR(BookTable[[#This Row],[duplicate checker]]="",COUNTIF(DuplicateChecker,BookTable[[#This Row],[duplicate checker]])=1),0,1)</f>
        <v>0</v>
      </c>
    </row>
    <row r="212" spans="1:13" s="14" customFormat="1" x14ac:dyDescent="0.25">
      <c r="A212" s="28"/>
      <c r="B212" s="30"/>
      <c r="C212" s="22"/>
      <c r="D212" s="22"/>
      <c r="E212" s="23"/>
      <c r="F212" s="23"/>
      <c r="G212" s="15">
        <f>BookTable[[#This Row],[Taxable]]*13%</f>
        <v>0</v>
      </c>
      <c r="H212" s="15">
        <f>BookTable[[#This Row],[Taxable]]+BookTable[[#This Row],[Non Taxable]]+BookTable[[#This Row],[VAT]]</f>
        <v>0</v>
      </c>
      <c r="I212" s="28"/>
      <c r="J212" s="45"/>
      <c r="K212" s="22"/>
      <c r="L212" s="33" t="str">
        <f>CONCATENATE(BookTable[[#This Row],[Bill No.]],BookTable[[#This Row],[Party]])</f>
        <v/>
      </c>
      <c r="M212" s="24">
        <f>IF(OR(BookTable[[#This Row],[duplicate checker]]="",COUNTIF(DuplicateChecker,BookTable[[#This Row],[duplicate checker]])=1),0,1)</f>
        <v>0</v>
      </c>
    </row>
    <row r="213" spans="1:13" s="14" customFormat="1" x14ac:dyDescent="0.25">
      <c r="A213" s="28"/>
      <c r="B213" s="30"/>
      <c r="C213" s="22"/>
      <c r="D213" s="22"/>
      <c r="E213" s="23"/>
      <c r="F213" s="23"/>
      <c r="G213" s="15">
        <f>BookTable[[#This Row],[Taxable]]*13%</f>
        <v>0</v>
      </c>
      <c r="H213" s="15">
        <f>BookTable[[#This Row],[Taxable]]+BookTable[[#This Row],[Non Taxable]]+BookTable[[#This Row],[VAT]]</f>
        <v>0</v>
      </c>
      <c r="I213" s="28"/>
      <c r="J213" s="45"/>
      <c r="K213" s="22"/>
      <c r="L213" s="33" t="str">
        <f>CONCATENATE(BookTable[[#This Row],[Bill No.]],BookTable[[#This Row],[Party]])</f>
        <v/>
      </c>
      <c r="M213" s="24">
        <f>IF(OR(BookTable[[#This Row],[duplicate checker]]="",COUNTIF(DuplicateChecker,BookTable[[#This Row],[duplicate checker]])=1),0,1)</f>
        <v>0</v>
      </c>
    </row>
    <row r="214" spans="1:13" s="14" customFormat="1" x14ac:dyDescent="0.25">
      <c r="A214" s="28"/>
      <c r="B214" s="30"/>
      <c r="C214" s="22"/>
      <c r="D214" s="22"/>
      <c r="E214" s="23"/>
      <c r="F214" s="23"/>
      <c r="G214" s="15">
        <f>BookTable[[#This Row],[Taxable]]*13%</f>
        <v>0</v>
      </c>
      <c r="H214" s="15">
        <f>BookTable[[#This Row],[Taxable]]+BookTable[[#This Row],[Non Taxable]]+BookTable[[#This Row],[VAT]]</f>
        <v>0</v>
      </c>
      <c r="I214" s="28"/>
      <c r="J214" s="45"/>
      <c r="K214" s="22"/>
      <c r="L214" s="33" t="str">
        <f>CONCATENATE(BookTable[[#This Row],[Bill No.]],BookTable[[#This Row],[Party]])</f>
        <v/>
      </c>
      <c r="M214" s="24">
        <f>IF(OR(BookTable[[#This Row],[duplicate checker]]="",COUNTIF(DuplicateChecker,BookTable[[#This Row],[duplicate checker]])=1),0,1)</f>
        <v>0</v>
      </c>
    </row>
    <row r="215" spans="1:13" s="14" customFormat="1" x14ac:dyDescent="0.25">
      <c r="A215" s="28"/>
      <c r="B215" s="30"/>
      <c r="C215" s="22"/>
      <c r="D215" s="22"/>
      <c r="E215" s="23"/>
      <c r="F215" s="23"/>
      <c r="G215" s="15">
        <f>BookTable[[#This Row],[Taxable]]*13%</f>
        <v>0</v>
      </c>
      <c r="H215" s="15">
        <f>BookTable[[#This Row],[Taxable]]+BookTable[[#This Row],[Non Taxable]]+BookTable[[#This Row],[VAT]]</f>
        <v>0</v>
      </c>
      <c r="I215" s="28"/>
      <c r="J215" s="45"/>
      <c r="K215" s="22"/>
      <c r="L215" s="33" t="str">
        <f>CONCATENATE(BookTable[[#This Row],[Bill No.]],BookTable[[#This Row],[Party]])</f>
        <v/>
      </c>
      <c r="M215" s="24">
        <f>IF(OR(BookTable[[#This Row],[duplicate checker]]="",COUNTIF(DuplicateChecker,BookTable[[#This Row],[duplicate checker]])=1),0,1)</f>
        <v>0</v>
      </c>
    </row>
    <row r="216" spans="1:13" s="14" customFormat="1" x14ac:dyDescent="0.25">
      <c r="A216" s="28"/>
      <c r="B216" s="30"/>
      <c r="C216" s="22"/>
      <c r="D216" s="22"/>
      <c r="E216" s="23"/>
      <c r="F216" s="23"/>
      <c r="G216" s="15">
        <f>BookTable[[#This Row],[Taxable]]*13%</f>
        <v>0</v>
      </c>
      <c r="H216" s="15">
        <f>BookTable[[#This Row],[Taxable]]+BookTable[[#This Row],[Non Taxable]]+BookTable[[#This Row],[VAT]]</f>
        <v>0</v>
      </c>
      <c r="I216" s="28"/>
      <c r="J216" s="45"/>
      <c r="K216" s="22"/>
      <c r="L216" s="33" t="str">
        <f>CONCATENATE(BookTable[[#This Row],[Bill No.]],BookTable[[#This Row],[Party]])</f>
        <v/>
      </c>
      <c r="M216" s="24">
        <f>IF(OR(BookTable[[#This Row],[duplicate checker]]="",COUNTIF(DuplicateChecker,BookTable[[#This Row],[duplicate checker]])=1),0,1)</f>
        <v>0</v>
      </c>
    </row>
    <row r="217" spans="1:13" s="14" customFormat="1" x14ac:dyDescent="0.25">
      <c r="A217" s="28"/>
      <c r="B217" s="30"/>
      <c r="C217" s="22"/>
      <c r="D217" s="22"/>
      <c r="E217" s="23"/>
      <c r="F217" s="23"/>
      <c r="G217" s="15">
        <f>BookTable[[#This Row],[Taxable]]*13%</f>
        <v>0</v>
      </c>
      <c r="H217" s="15">
        <f>BookTable[[#This Row],[Taxable]]+BookTable[[#This Row],[Non Taxable]]+BookTable[[#This Row],[VAT]]</f>
        <v>0</v>
      </c>
      <c r="I217" s="28"/>
      <c r="J217" s="45"/>
      <c r="K217" s="22"/>
      <c r="L217" s="33" t="str">
        <f>CONCATENATE(BookTable[[#This Row],[Bill No.]],BookTable[[#This Row],[Party]])</f>
        <v/>
      </c>
      <c r="M217" s="24">
        <f>IF(OR(BookTable[[#This Row],[duplicate checker]]="",COUNTIF(DuplicateChecker,BookTable[[#This Row],[duplicate checker]])=1),0,1)</f>
        <v>0</v>
      </c>
    </row>
    <row r="218" spans="1:13" s="14" customFormat="1" x14ac:dyDescent="0.25">
      <c r="A218" s="28"/>
      <c r="B218" s="30"/>
      <c r="C218" s="22"/>
      <c r="D218" s="22"/>
      <c r="E218" s="23"/>
      <c r="F218" s="23"/>
      <c r="G218" s="15">
        <f>BookTable[[#This Row],[Taxable]]*13%</f>
        <v>0</v>
      </c>
      <c r="H218" s="15">
        <f>BookTable[[#This Row],[Taxable]]+BookTable[[#This Row],[Non Taxable]]+BookTable[[#This Row],[VAT]]</f>
        <v>0</v>
      </c>
      <c r="I218" s="28"/>
      <c r="J218" s="45"/>
      <c r="K218" s="22"/>
      <c r="L218" s="33" t="str">
        <f>CONCATENATE(BookTable[[#This Row],[Bill No.]],BookTable[[#This Row],[Party]])</f>
        <v/>
      </c>
      <c r="M218" s="24">
        <f>IF(OR(BookTable[[#This Row],[duplicate checker]]="",COUNTIF(DuplicateChecker,BookTable[[#This Row],[duplicate checker]])=1),0,1)</f>
        <v>0</v>
      </c>
    </row>
    <row r="219" spans="1:13" s="14" customFormat="1" x14ac:dyDescent="0.25">
      <c r="A219" s="28"/>
      <c r="B219" s="30"/>
      <c r="C219" s="22"/>
      <c r="D219" s="22"/>
      <c r="E219" s="23"/>
      <c r="F219" s="23"/>
      <c r="G219" s="15">
        <f>BookTable[[#This Row],[Taxable]]*13%</f>
        <v>0</v>
      </c>
      <c r="H219" s="15">
        <f>BookTable[[#This Row],[Taxable]]+BookTable[[#This Row],[Non Taxable]]+BookTable[[#This Row],[VAT]]</f>
        <v>0</v>
      </c>
      <c r="I219" s="28"/>
      <c r="J219" s="45"/>
      <c r="K219" s="22"/>
      <c r="L219" s="33" t="str">
        <f>CONCATENATE(BookTable[[#This Row],[Bill No.]],BookTable[[#This Row],[Party]])</f>
        <v/>
      </c>
      <c r="M219" s="24">
        <f>IF(OR(BookTable[[#This Row],[duplicate checker]]="",COUNTIF(DuplicateChecker,BookTable[[#This Row],[duplicate checker]])=1),0,1)</f>
        <v>0</v>
      </c>
    </row>
    <row r="220" spans="1:13" s="14" customFormat="1" x14ac:dyDescent="0.25">
      <c r="A220" s="28"/>
      <c r="B220" s="30"/>
      <c r="C220" s="22"/>
      <c r="D220" s="22"/>
      <c r="E220" s="23"/>
      <c r="F220" s="23"/>
      <c r="G220" s="15">
        <f>BookTable[[#This Row],[Taxable]]*13%</f>
        <v>0</v>
      </c>
      <c r="H220" s="15">
        <f>BookTable[[#This Row],[Taxable]]+BookTable[[#This Row],[Non Taxable]]+BookTable[[#This Row],[VAT]]</f>
        <v>0</v>
      </c>
      <c r="I220" s="28"/>
      <c r="J220" s="45"/>
      <c r="K220" s="22"/>
      <c r="L220" s="33" t="str">
        <f>CONCATENATE(BookTable[[#This Row],[Bill No.]],BookTable[[#This Row],[Party]])</f>
        <v/>
      </c>
      <c r="M220" s="24">
        <f>IF(OR(BookTable[[#This Row],[duplicate checker]]="",COUNTIF(DuplicateChecker,BookTable[[#This Row],[duplicate checker]])=1),0,1)</f>
        <v>0</v>
      </c>
    </row>
    <row r="221" spans="1:13" s="14" customFormat="1" x14ac:dyDescent="0.25">
      <c r="A221" s="28"/>
      <c r="B221" s="30"/>
      <c r="C221" s="22"/>
      <c r="D221" s="22"/>
      <c r="E221" s="23"/>
      <c r="F221" s="23"/>
      <c r="G221" s="15">
        <f>BookTable[[#This Row],[Taxable]]*13%</f>
        <v>0</v>
      </c>
      <c r="H221" s="15">
        <f>BookTable[[#This Row],[Taxable]]+BookTable[[#This Row],[Non Taxable]]+BookTable[[#This Row],[VAT]]</f>
        <v>0</v>
      </c>
      <c r="I221" s="28"/>
      <c r="J221" s="45"/>
      <c r="K221" s="22"/>
      <c r="L221" s="33" t="str">
        <f>CONCATENATE(BookTable[[#This Row],[Bill No.]],BookTable[[#This Row],[Party]])</f>
        <v/>
      </c>
      <c r="M221" s="24">
        <f>IF(OR(BookTable[[#This Row],[duplicate checker]]="",COUNTIF(DuplicateChecker,BookTable[[#This Row],[duplicate checker]])=1),0,1)</f>
        <v>0</v>
      </c>
    </row>
    <row r="222" spans="1:13" s="14" customFormat="1" x14ac:dyDescent="0.25">
      <c r="A222" s="28"/>
      <c r="B222" s="30"/>
      <c r="C222" s="22"/>
      <c r="D222" s="22"/>
      <c r="E222" s="23"/>
      <c r="F222" s="23"/>
      <c r="G222" s="15">
        <f>BookTable[[#This Row],[Taxable]]*13%</f>
        <v>0</v>
      </c>
      <c r="H222" s="15">
        <f>BookTable[[#This Row],[Taxable]]+BookTable[[#This Row],[Non Taxable]]+BookTable[[#This Row],[VAT]]</f>
        <v>0</v>
      </c>
      <c r="I222" s="28"/>
      <c r="J222" s="45"/>
      <c r="K222" s="22"/>
      <c r="L222" s="33" t="str">
        <f>CONCATENATE(BookTable[[#This Row],[Bill No.]],BookTable[[#This Row],[Party]])</f>
        <v/>
      </c>
      <c r="M222" s="24">
        <f>IF(OR(BookTable[[#This Row],[duplicate checker]]="",COUNTIF(DuplicateChecker,BookTable[[#This Row],[duplicate checker]])=1),0,1)</f>
        <v>0</v>
      </c>
    </row>
    <row r="223" spans="1:13" s="14" customFormat="1" x14ac:dyDescent="0.25">
      <c r="A223" s="28"/>
      <c r="B223" s="30"/>
      <c r="C223" s="22"/>
      <c r="D223" s="22"/>
      <c r="E223" s="23"/>
      <c r="F223" s="23"/>
      <c r="G223" s="15">
        <f>BookTable[[#This Row],[Taxable]]*13%</f>
        <v>0</v>
      </c>
      <c r="H223" s="15">
        <f>BookTable[[#This Row],[Taxable]]+BookTable[[#This Row],[Non Taxable]]+BookTable[[#This Row],[VAT]]</f>
        <v>0</v>
      </c>
      <c r="I223" s="28"/>
      <c r="J223" s="45"/>
      <c r="K223" s="22"/>
      <c r="L223" s="33" t="str">
        <f>CONCATENATE(BookTable[[#This Row],[Bill No.]],BookTable[[#This Row],[Party]])</f>
        <v/>
      </c>
      <c r="M223" s="24">
        <f>IF(OR(BookTable[[#This Row],[duplicate checker]]="",COUNTIF(DuplicateChecker,BookTable[[#This Row],[duplicate checker]])=1),0,1)</f>
        <v>0</v>
      </c>
    </row>
    <row r="224" spans="1:13" s="14" customFormat="1" x14ac:dyDescent="0.25">
      <c r="A224" s="28"/>
      <c r="B224" s="30"/>
      <c r="C224" s="22"/>
      <c r="D224" s="22"/>
      <c r="E224" s="23"/>
      <c r="F224" s="23"/>
      <c r="G224" s="15">
        <f>BookTable[[#This Row],[Taxable]]*13%</f>
        <v>0</v>
      </c>
      <c r="H224" s="15">
        <f>BookTable[[#This Row],[Taxable]]+BookTable[[#This Row],[Non Taxable]]+BookTable[[#This Row],[VAT]]</f>
        <v>0</v>
      </c>
      <c r="I224" s="28"/>
      <c r="J224" s="45"/>
      <c r="K224" s="22"/>
      <c r="L224" s="33" t="str">
        <f>CONCATENATE(BookTable[[#This Row],[Bill No.]],BookTable[[#This Row],[Party]])</f>
        <v/>
      </c>
      <c r="M224" s="24">
        <f>IF(OR(BookTable[[#This Row],[duplicate checker]]="",COUNTIF(DuplicateChecker,BookTable[[#This Row],[duplicate checker]])=1),0,1)</f>
        <v>0</v>
      </c>
    </row>
    <row r="225" spans="1:13" s="14" customFormat="1" x14ac:dyDescent="0.25">
      <c r="A225" s="28"/>
      <c r="B225" s="30"/>
      <c r="C225" s="22"/>
      <c r="D225" s="22"/>
      <c r="E225" s="23"/>
      <c r="F225" s="23"/>
      <c r="G225" s="15">
        <f>BookTable[[#This Row],[Taxable]]*13%</f>
        <v>0</v>
      </c>
      <c r="H225" s="15">
        <f>BookTable[[#This Row],[Taxable]]+BookTable[[#This Row],[Non Taxable]]+BookTable[[#This Row],[VAT]]</f>
        <v>0</v>
      </c>
      <c r="I225" s="28"/>
      <c r="J225" s="45"/>
      <c r="K225" s="22"/>
      <c r="L225" s="33" t="str">
        <f>CONCATENATE(BookTable[[#This Row],[Bill No.]],BookTable[[#This Row],[Party]])</f>
        <v/>
      </c>
      <c r="M225" s="24">
        <f>IF(OR(BookTable[[#This Row],[duplicate checker]]="",COUNTIF(DuplicateChecker,BookTable[[#This Row],[duplicate checker]])=1),0,1)</f>
        <v>0</v>
      </c>
    </row>
    <row r="226" spans="1:13" s="14" customFormat="1" x14ac:dyDescent="0.25">
      <c r="A226" s="28"/>
      <c r="B226" s="30"/>
      <c r="C226" s="22"/>
      <c r="D226" s="22"/>
      <c r="E226" s="23"/>
      <c r="F226" s="23"/>
      <c r="G226" s="15">
        <f>BookTable[[#This Row],[Taxable]]*13%</f>
        <v>0</v>
      </c>
      <c r="H226" s="15">
        <f>BookTable[[#This Row],[Taxable]]+BookTable[[#This Row],[Non Taxable]]+BookTable[[#This Row],[VAT]]</f>
        <v>0</v>
      </c>
      <c r="I226" s="28"/>
      <c r="J226" s="45"/>
      <c r="K226" s="22"/>
      <c r="L226" s="33" t="str">
        <f>CONCATENATE(BookTable[[#This Row],[Bill No.]],BookTable[[#This Row],[Party]])</f>
        <v/>
      </c>
      <c r="M226" s="24">
        <f>IF(OR(BookTable[[#This Row],[duplicate checker]]="",COUNTIF(DuplicateChecker,BookTable[[#This Row],[duplicate checker]])=1),0,1)</f>
        <v>0</v>
      </c>
    </row>
    <row r="227" spans="1:13" s="14" customFormat="1" x14ac:dyDescent="0.25">
      <c r="A227" s="28"/>
      <c r="B227" s="30"/>
      <c r="C227" s="22"/>
      <c r="D227" s="22"/>
      <c r="E227" s="23"/>
      <c r="F227" s="23"/>
      <c r="G227" s="15">
        <f>BookTable[[#This Row],[Taxable]]*13%</f>
        <v>0</v>
      </c>
      <c r="H227" s="15">
        <f>BookTable[[#This Row],[Taxable]]+BookTable[[#This Row],[Non Taxable]]+BookTable[[#This Row],[VAT]]</f>
        <v>0</v>
      </c>
      <c r="I227" s="28"/>
      <c r="J227" s="45"/>
      <c r="K227" s="22"/>
      <c r="L227" s="33" t="str">
        <f>CONCATENATE(BookTable[[#This Row],[Bill No.]],BookTable[[#This Row],[Party]])</f>
        <v/>
      </c>
      <c r="M227" s="24">
        <f>IF(OR(BookTable[[#This Row],[duplicate checker]]="",COUNTIF(DuplicateChecker,BookTable[[#This Row],[duplicate checker]])=1),0,1)</f>
        <v>0</v>
      </c>
    </row>
    <row r="228" spans="1:13" s="14" customFormat="1" x14ac:dyDescent="0.25">
      <c r="A228" s="28"/>
      <c r="B228" s="30"/>
      <c r="C228" s="22"/>
      <c r="D228" s="22"/>
      <c r="E228" s="23"/>
      <c r="F228" s="23"/>
      <c r="G228" s="15">
        <f>BookTable[[#This Row],[Taxable]]*13%</f>
        <v>0</v>
      </c>
      <c r="H228" s="15">
        <f>BookTable[[#This Row],[Taxable]]+BookTable[[#This Row],[Non Taxable]]+BookTable[[#This Row],[VAT]]</f>
        <v>0</v>
      </c>
      <c r="I228" s="28"/>
      <c r="J228" s="45"/>
      <c r="K228" s="22"/>
      <c r="L228" s="33" t="str">
        <f>CONCATENATE(BookTable[[#This Row],[Bill No.]],BookTable[[#This Row],[Party]])</f>
        <v/>
      </c>
      <c r="M228" s="24">
        <f>IF(OR(BookTable[[#This Row],[duplicate checker]]="",COUNTIF(DuplicateChecker,BookTable[[#This Row],[duplicate checker]])=1),0,1)</f>
        <v>0</v>
      </c>
    </row>
    <row r="229" spans="1:13" s="14" customFormat="1" x14ac:dyDescent="0.25">
      <c r="A229" s="28"/>
      <c r="B229" s="30"/>
      <c r="C229" s="22"/>
      <c r="D229" s="22"/>
      <c r="E229" s="23"/>
      <c r="F229" s="23"/>
      <c r="G229" s="15">
        <f>BookTable[[#This Row],[Taxable]]*13%</f>
        <v>0</v>
      </c>
      <c r="H229" s="15">
        <f>BookTable[[#This Row],[Taxable]]+BookTable[[#This Row],[Non Taxable]]+BookTable[[#This Row],[VAT]]</f>
        <v>0</v>
      </c>
      <c r="I229" s="28"/>
      <c r="J229" s="45"/>
      <c r="K229" s="22"/>
      <c r="L229" s="33" t="str">
        <f>CONCATENATE(BookTable[[#This Row],[Bill No.]],BookTable[[#This Row],[Party]])</f>
        <v/>
      </c>
      <c r="M229" s="24">
        <f>IF(OR(BookTable[[#This Row],[duplicate checker]]="",COUNTIF(DuplicateChecker,BookTable[[#This Row],[duplicate checker]])=1),0,1)</f>
        <v>0</v>
      </c>
    </row>
    <row r="230" spans="1:13" s="14" customFormat="1" x14ac:dyDescent="0.25">
      <c r="A230" s="28"/>
      <c r="B230" s="30"/>
      <c r="C230" s="22"/>
      <c r="D230" s="22"/>
      <c r="E230" s="23"/>
      <c r="F230" s="23"/>
      <c r="G230" s="15">
        <f>BookTable[[#This Row],[Taxable]]*13%</f>
        <v>0</v>
      </c>
      <c r="H230" s="15">
        <f>BookTable[[#This Row],[Taxable]]+BookTable[[#This Row],[Non Taxable]]+BookTable[[#This Row],[VAT]]</f>
        <v>0</v>
      </c>
      <c r="I230" s="28"/>
      <c r="J230" s="45"/>
      <c r="K230" s="22"/>
      <c r="L230" s="33" t="str">
        <f>CONCATENATE(BookTable[[#This Row],[Bill No.]],BookTable[[#This Row],[Party]])</f>
        <v/>
      </c>
      <c r="M230" s="24">
        <f>IF(OR(BookTable[[#This Row],[duplicate checker]]="",COUNTIF(DuplicateChecker,BookTable[[#This Row],[duplicate checker]])=1),0,1)</f>
        <v>0</v>
      </c>
    </row>
    <row r="231" spans="1:13" s="14" customFormat="1" x14ac:dyDescent="0.25">
      <c r="A231" s="28"/>
      <c r="B231" s="30"/>
      <c r="C231" s="22"/>
      <c r="D231" s="22"/>
      <c r="E231" s="23"/>
      <c r="F231" s="23"/>
      <c r="G231" s="15">
        <f>BookTable[[#This Row],[Taxable]]*13%</f>
        <v>0</v>
      </c>
      <c r="H231" s="15">
        <f>BookTable[[#This Row],[Taxable]]+BookTable[[#This Row],[Non Taxable]]+BookTable[[#This Row],[VAT]]</f>
        <v>0</v>
      </c>
      <c r="I231" s="28"/>
      <c r="J231" s="45"/>
      <c r="K231" s="22"/>
      <c r="L231" s="33" t="str">
        <f>CONCATENATE(BookTable[[#This Row],[Bill No.]],BookTable[[#This Row],[Party]])</f>
        <v/>
      </c>
      <c r="M231" s="24">
        <f>IF(OR(BookTable[[#This Row],[duplicate checker]]="",COUNTIF(DuplicateChecker,BookTable[[#This Row],[duplicate checker]])=1),0,1)</f>
        <v>0</v>
      </c>
    </row>
    <row r="232" spans="1:13" s="14" customFormat="1" x14ac:dyDescent="0.25">
      <c r="A232" s="28"/>
      <c r="B232" s="30"/>
      <c r="C232" s="22"/>
      <c r="D232" s="22"/>
      <c r="E232" s="23"/>
      <c r="F232" s="23"/>
      <c r="G232" s="15">
        <f>BookTable[[#This Row],[Taxable]]*13%</f>
        <v>0</v>
      </c>
      <c r="H232" s="15">
        <f>BookTable[[#This Row],[Taxable]]+BookTable[[#This Row],[Non Taxable]]+BookTable[[#This Row],[VAT]]</f>
        <v>0</v>
      </c>
      <c r="I232" s="28"/>
      <c r="J232" s="45"/>
      <c r="K232" s="22"/>
      <c r="L232" s="33" t="str">
        <f>CONCATENATE(BookTable[[#This Row],[Bill No.]],BookTable[[#This Row],[Party]])</f>
        <v/>
      </c>
      <c r="M232" s="24">
        <f>IF(OR(BookTable[[#This Row],[duplicate checker]]="",COUNTIF(DuplicateChecker,BookTable[[#This Row],[duplicate checker]])=1),0,1)</f>
        <v>0</v>
      </c>
    </row>
    <row r="233" spans="1:13" s="14" customFormat="1" x14ac:dyDescent="0.25">
      <c r="A233" s="28"/>
      <c r="B233" s="30"/>
      <c r="C233" s="22"/>
      <c r="D233" s="22"/>
      <c r="E233" s="23"/>
      <c r="F233" s="23"/>
      <c r="G233" s="15">
        <f>BookTable[[#This Row],[Taxable]]*13%</f>
        <v>0</v>
      </c>
      <c r="H233" s="15">
        <f>BookTable[[#This Row],[Taxable]]+BookTable[[#This Row],[Non Taxable]]+BookTable[[#This Row],[VAT]]</f>
        <v>0</v>
      </c>
      <c r="I233" s="28"/>
      <c r="J233" s="45"/>
      <c r="K233" s="22"/>
      <c r="L233" s="33" t="str">
        <f>CONCATENATE(BookTable[[#This Row],[Bill No.]],BookTable[[#This Row],[Party]])</f>
        <v/>
      </c>
      <c r="M233" s="24">
        <f>IF(OR(BookTable[[#This Row],[duplicate checker]]="",COUNTIF(DuplicateChecker,BookTable[[#This Row],[duplicate checker]])=1),0,1)</f>
        <v>0</v>
      </c>
    </row>
    <row r="234" spans="1:13" s="14" customFormat="1" x14ac:dyDescent="0.25">
      <c r="A234" s="28"/>
      <c r="B234" s="30"/>
      <c r="C234" s="22"/>
      <c r="D234" s="22"/>
      <c r="E234" s="23"/>
      <c r="F234" s="23"/>
      <c r="G234" s="15">
        <f>BookTable[[#This Row],[Taxable]]*13%</f>
        <v>0</v>
      </c>
      <c r="H234" s="15">
        <f>BookTable[[#This Row],[Taxable]]+BookTable[[#This Row],[Non Taxable]]+BookTable[[#This Row],[VAT]]</f>
        <v>0</v>
      </c>
      <c r="I234" s="28"/>
      <c r="J234" s="45"/>
      <c r="K234" s="22"/>
      <c r="L234" s="33" t="str">
        <f>CONCATENATE(BookTable[[#This Row],[Bill No.]],BookTable[[#This Row],[Party]])</f>
        <v/>
      </c>
      <c r="M234" s="24">
        <f>IF(OR(BookTable[[#This Row],[duplicate checker]]="",COUNTIF(DuplicateChecker,BookTable[[#This Row],[duplicate checker]])=1),0,1)</f>
        <v>0</v>
      </c>
    </row>
    <row r="235" spans="1:13" s="14" customFormat="1" x14ac:dyDescent="0.25">
      <c r="A235" s="28"/>
      <c r="B235" s="30"/>
      <c r="C235" s="22"/>
      <c r="D235" s="22"/>
      <c r="E235" s="23"/>
      <c r="F235" s="23"/>
      <c r="G235" s="15">
        <f>BookTable[[#This Row],[Taxable]]*13%</f>
        <v>0</v>
      </c>
      <c r="H235" s="15">
        <f>BookTable[[#This Row],[Taxable]]+BookTable[[#This Row],[Non Taxable]]+BookTable[[#This Row],[VAT]]</f>
        <v>0</v>
      </c>
      <c r="I235" s="28"/>
      <c r="J235" s="45"/>
      <c r="K235" s="22"/>
      <c r="L235" s="33" t="str">
        <f>CONCATENATE(BookTable[[#This Row],[Bill No.]],BookTable[[#This Row],[Party]])</f>
        <v/>
      </c>
      <c r="M235" s="24">
        <f>IF(OR(BookTable[[#This Row],[duplicate checker]]="",COUNTIF(DuplicateChecker,BookTable[[#This Row],[duplicate checker]])=1),0,1)</f>
        <v>0</v>
      </c>
    </row>
    <row r="236" spans="1:13" s="14" customFormat="1" x14ac:dyDescent="0.25">
      <c r="A236" s="28"/>
      <c r="B236" s="30"/>
      <c r="C236" s="22"/>
      <c r="D236" s="22"/>
      <c r="E236" s="23"/>
      <c r="F236" s="23"/>
      <c r="G236" s="15">
        <f>BookTable[[#This Row],[Taxable]]*13%</f>
        <v>0</v>
      </c>
      <c r="H236" s="15">
        <f>BookTable[[#This Row],[Taxable]]+BookTable[[#This Row],[Non Taxable]]+BookTable[[#This Row],[VAT]]</f>
        <v>0</v>
      </c>
      <c r="I236" s="28"/>
      <c r="J236" s="45"/>
      <c r="K236" s="22"/>
      <c r="L236" s="33" t="str">
        <f>CONCATENATE(BookTable[[#This Row],[Bill No.]],BookTable[[#This Row],[Party]])</f>
        <v/>
      </c>
      <c r="M236" s="24">
        <f>IF(OR(BookTable[[#This Row],[duplicate checker]]="",COUNTIF(DuplicateChecker,BookTable[[#This Row],[duplicate checker]])=1),0,1)</f>
        <v>0</v>
      </c>
    </row>
    <row r="237" spans="1:13" s="14" customFormat="1" x14ac:dyDescent="0.25">
      <c r="A237" s="28"/>
      <c r="B237" s="30"/>
      <c r="C237" s="22"/>
      <c r="D237" s="22"/>
      <c r="E237" s="23"/>
      <c r="F237" s="23"/>
      <c r="G237" s="15">
        <f>BookTable[[#This Row],[Taxable]]*13%</f>
        <v>0</v>
      </c>
      <c r="H237" s="15">
        <f>BookTable[[#This Row],[Taxable]]+BookTable[[#This Row],[Non Taxable]]+BookTable[[#This Row],[VAT]]</f>
        <v>0</v>
      </c>
      <c r="I237" s="28"/>
      <c r="J237" s="45"/>
      <c r="K237" s="22"/>
      <c r="L237" s="33" t="str">
        <f>CONCATENATE(BookTable[[#This Row],[Bill No.]],BookTable[[#This Row],[Party]])</f>
        <v/>
      </c>
      <c r="M237" s="24">
        <f>IF(OR(BookTable[[#This Row],[duplicate checker]]="",COUNTIF(DuplicateChecker,BookTable[[#This Row],[duplicate checker]])=1),0,1)</f>
        <v>0</v>
      </c>
    </row>
    <row r="238" spans="1:13" s="14" customFormat="1" x14ac:dyDescent="0.25">
      <c r="A238" s="28"/>
      <c r="B238" s="30"/>
      <c r="C238" s="22"/>
      <c r="D238" s="22"/>
      <c r="E238" s="23"/>
      <c r="F238" s="23"/>
      <c r="G238" s="15">
        <f>BookTable[[#This Row],[Taxable]]*13%</f>
        <v>0</v>
      </c>
      <c r="H238" s="15">
        <f>BookTable[[#This Row],[Taxable]]+BookTable[[#This Row],[Non Taxable]]+BookTable[[#This Row],[VAT]]</f>
        <v>0</v>
      </c>
      <c r="I238" s="28"/>
      <c r="J238" s="45"/>
      <c r="K238" s="22"/>
      <c r="L238" s="33" t="str">
        <f>CONCATENATE(BookTable[[#This Row],[Bill No.]],BookTable[[#This Row],[Party]])</f>
        <v/>
      </c>
      <c r="M238" s="24">
        <f>IF(OR(BookTable[[#This Row],[duplicate checker]]="",COUNTIF(DuplicateChecker,BookTable[[#This Row],[duplicate checker]])=1),0,1)</f>
        <v>0</v>
      </c>
    </row>
    <row r="239" spans="1:13" s="14" customFormat="1" x14ac:dyDescent="0.25">
      <c r="A239" s="28"/>
      <c r="B239" s="30"/>
      <c r="C239" s="22"/>
      <c r="D239" s="22"/>
      <c r="E239" s="23"/>
      <c r="F239" s="23"/>
      <c r="G239" s="15">
        <f>BookTable[[#This Row],[Taxable]]*13%</f>
        <v>0</v>
      </c>
      <c r="H239" s="15">
        <f>BookTable[[#This Row],[Taxable]]+BookTable[[#This Row],[Non Taxable]]+BookTable[[#This Row],[VAT]]</f>
        <v>0</v>
      </c>
      <c r="I239" s="28"/>
      <c r="J239" s="45"/>
      <c r="K239" s="22"/>
      <c r="L239" s="33" t="str">
        <f>CONCATENATE(BookTable[[#This Row],[Bill No.]],BookTable[[#This Row],[Party]])</f>
        <v/>
      </c>
      <c r="M239" s="24">
        <f>IF(OR(BookTable[[#This Row],[duplicate checker]]="",COUNTIF(DuplicateChecker,BookTable[[#This Row],[duplicate checker]])=1),0,1)</f>
        <v>0</v>
      </c>
    </row>
    <row r="240" spans="1:13" s="14" customFormat="1" x14ac:dyDescent="0.25">
      <c r="A240" s="28"/>
      <c r="B240" s="30"/>
      <c r="C240" s="22"/>
      <c r="D240" s="22"/>
      <c r="E240" s="23"/>
      <c r="F240" s="23"/>
      <c r="G240" s="15">
        <f>BookTable[[#This Row],[Taxable]]*13%</f>
        <v>0</v>
      </c>
      <c r="H240" s="15">
        <f>BookTable[[#This Row],[Taxable]]+BookTable[[#This Row],[Non Taxable]]+BookTable[[#This Row],[VAT]]</f>
        <v>0</v>
      </c>
      <c r="I240" s="28"/>
      <c r="J240" s="45"/>
      <c r="K240" s="22"/>
      <c r="L240" s="33" t="str">
        <f>CONCATENATE(BookTable[[#This Row],[Bill No.]],BookTable[[#This Row],[Party]])</f>
        <v/>
      </c>
      <c r="M240" s="24">
        <f>IF(OR(BookTable[[#This Row],[duplicate checker]]="",COUNTIF(DuplicateChecker,BookTable[[#This Row],[duplicate checker]])=1),0,1)</f>
        <v>0</v>
      </c>
    </row>
    <row r="241" spans="1:13" s="14" customFormat="1" x14ac:dyDescent="0.25">
      <c r="A241" s="28"/>
      <c r="B241" s="30"/>
      <c r="C241" s="22"/>
      <c r="D241" s="22"/>
      <c r="E241" s="23"/>
      <c r="F241" s="23"/>
      <c r="G241" s="15">
        <f>BookTable[[#This Row],[Taxable]]*13%</f>
        <v>0</v>
      </c>
      <c r="H241" s="15">
        <f>BookTable[[#This Row],[Taxable]]+BookTable[[#This Row],[Non Taxable]]+BookTable[[#This Row],[VAT]]</f>
        <v>0</v>
      </c>
      <c r="I241" s="28"/>
      <c r="J241" s="45"/>
      <c r="K241" s="22"/>
      <c r="L241" s="33" t="str">
        <f>CONCATENATE(BookTable[[#This Row],[Bill No.]],BookTable[[#This Row],[Party]])</f>
        <v/>
      </c>
      <c r="M241" s="24">
        <f>IF(OR(BookTable[[#This Row],[duplicate checker]]="",COUNTIF(DuplicateChecker,BookTable[[#This Row],[duplicate checker]])=1),0,1)</f>
        <v>0</v>
      </c>
    </row>
    <row r="242" spans="1:13" s="14" customFormat="1" x14ac:dyDescent="0.25">
      <c r="A242" s="28"/>
      <c r="B242" s="30"/>
      <c r="C242" s="22"/>
      <c r="D242" s="22"/>
      <c r="E242" s="23"/>
      <c r="F242" s="23"/>
      <c r="G242" s="15">
        <f>BookTable[[#This Row],[Taxable]]*13%</f>
        <v>0</v>
      </c>
      <c r="H242" s="15">
        <f>BookTable[[#This Row],[Taxable]]+BookTable[[#This Row],[Non Taxable]]+BookTable[[#This Row],[VAT]]</f>
        <v>0</v>
      </c>
      <c r="I242" s="28"/>
      <c r="J242" s="45"/>
      <c r="K242" s="22"/>
      <c r="L242" s="33" t="str">
        <f>CONCATENATE(BookTable[[#This Row],[Bill No.]],BookTable[[#This Row],[Party]])</f>
        <v/>
      </c>
      <c r="M242" s="24">
        <f>IF(OR(BookTable[[#This Row],[duplicate checker]]="",COUNTIF(DuplicateChecker,BookTable[[#This Row],[duplicate checker]])=1),0,1)</f>
        <v>0</v>
      </c>
    </row>
    <row r="243" spans="1:13" s="14" customFormat="1" x14ac:dyDescent="0.25">
      <c r="A243" s="28"/>
      <c r="B243" s="30"/>
      <c r="C243" s="22"/>
      <c r="D243" s="22"/>
      <c r="E243" s="23"/>
      <c r="F243" s="23"/>
      <c r="G243" s="15">
        <f>BookTable[[#This Row],[Taxable]]*13%</f>
        <v>0</v>
      </c>
      <c r="H243" s="15">
        <f>BookTable[[#This Row],[Taxable]]+BookTable[[#This Row],[Non Taxable]]+BookTable[[#This Row],[VAT]]</f>
        <v>0</v>
      </c>
      <c r="I243" s="28"/>
      <c r="J243" s="45"/>
      <c r="K243" s="22"/>
      <c r="L243" s="33" t="str">
        <f>CONCATENATE(BookTable[[#This Row],[Bill No.]],BookTable[[#This Row],[Party]])</f>
        <v/>
      </c>
      <c r="M243" s="24">
        <f>IF(OR(BookTable[[#This Row],[duplicate checker]]="",COUNTIF(DuplicateChecker,BookTable[[#This Row],[duplicate checker]])=1),0,1)</f>
        <v>0</v>
      </c>
    </row>
    <row r="244" spans="1:13" s="14" customFormat="1" x14ac:dyDescent="0.25">
      <c r="A244" s="28"/>
      <c r="B244" s="30"/>
      <c r="C244" s="22"/>
      <c r="D244" s="22"/>
      <c r="E244" s="23"/>
      <c r="F244" s="23"/>
      <c r="G244" s="15">
        <f>BookTable[[#This Row],[Taxable]]*13%</f>
        <v>0</v>
      </c>
      <c r="H244" s="15">
        <f>BookTable[[#This Row],[Taxable]]+BookTable[[#This Row],[Non Taxable]]+BookTable[[#This Row],[VAT]]</f>
        <v>0</v>
      </c>
      <c r="I244" s="28"/>
      <c r="J244" s="45"/>
      <c r="K244" s="22"/>
      <c r="L244" s="33" t="str">
        <f>CONCATENATE(BookTable[[#This Row],[Bill No.]],BookTable[[#This Row],[Party]])</f>
        <v/>
      </c>
      <c r="M244" s="24">
        <f>IF(OR(BookTable[[#This Row],[duplicate checker]]="",COUNTIF(DuplicateChecker,BookTable[[#This Row],[duplicate checker]])=1),0,1)</f>
        <v>0</v>
      </c>
    </row>
    <row r="245" spans="1:13" s="14" customFormat="1" x14ac:dyDescent="0.25">
      <c r="A245" s="28"/>
      <c r="B245" s="30"/>
      <c r="C245" s="22"/>
      <c r="D245" s="22"/>
      <c r="E245" s="23"/>
      <c r="F245" s="23"/>
      <c r="G245" s="15">
        <f>BookTable[[#This Row],[Taxable]]*13%</f>
        <v>0</v>
      </c>
      <c r="H245" s="15">
        <f>BookTable[[#This Row],[Taxable]]+BookTable[[#This Row],[Non Taxable]]+BookTable[[#This Row],[VAT]]</f>
        <v>0</v>
      </c>
      <c r="I245" s="28"/>
      <c r="J245" s="45"/>
      <c r="K245" s="22"/>
      <c r="L245" s="33" t="str">
        <f>CONCATENATE(BookTable[[#This Row],[Bill No.]],BookTable[[#This Row],[Party]])</f>
        <v/>
      </c>
      <c r="M245" s="24">
        <f>IF(OR(BookTable[[#This Row],[duplicate checker]]="",COUNTIF(DuplicateChecker,BookTable[[#This Row],[duplicate checker]])=1),0,1)</f>
        <v>0</v>
      </c>
    </row>
    <row r="246" spans="1:13" s="14" customFormat="1" x14ac:dyDescent="0.25">
      <c r="A246" s="28"/>
      <c r="B246" s="30"/>
      <c r="C246" s="22"/>
      <c r="D246" s="22"/>
      <c r="E246" s="23"/>
      <c r="F246" s="23"/>
      <c r="G246" s="15">
        <f>BookTable[[#This Row],[Taxable]]*13%</f>
        <v>0</v>
      </c>
      <c r="H246" s="15">
        <f>BookTable[[#This Row],[Taxable]]+BookTable[[#This Row],[Non Taxable]]+BookTable[[#This Row],[VAT]]</f>
        <v>0</v>
      </c>
      <c r="I246" s="28"/>
      <c r="J246" s="45"/>
      <c r="K246" s="22"/>
      <c r="L246" s="33" t="str">
        <f>CONCATENATE(BookTable[[#This Row],[Bill No.]],BookTable[[#This Row],[Party]])</f>
        <v/>
      </c>
      <c r="M246" s="24">
        <f>IF(OR(BookTable[[#This Row],[duplicate checker]]="",COUNTIF(DuplicateChecker,BookTable[[#This Row],[duplicate checker]])=1),0,1)</f>
        <v>0</v>
      </c>
    </row>
    <row r="247" spans="1:13" s="14" customFormat="1" x14ac:dyDescent="0.25">
      <c r="A247" s="28"/>
      <c r="B247" s="30"/>
      <c r="C247" s="22"/>
      <c r="D247" s="22"/>
      <c r="E247" s="23"/>
      <c r="F247" s="23"/>
      <c r="G247" s="15">
        <f>BookTable[[#This Row],[Taxable]]*13%</f>
        <v>0</v>
      </c>
      <c r="H247" s="15">
        <f>BookTable[[#This Row],[Taxable]]+BookTable[[#This Row],[Non Taxable]]+BookTable[[#This Row],[VAT]]</f>
        <v>0</v>
      </c>
      <c r="I247" s="28"/>
      <c r="J247" s="45"/>
      <c r="K247" s="22"/>
      <c r="L247" s="33" t="str">
        <f>CONCATENATE(BookTable[[#This Row],[Bill No.]],BookTable[[#This Row],[Party]])</f>
        <v/>
      </c>
      <c r="M247" s="24">
        <f>IF(OR(BookTable[[#This Row],[duplicate checker]]="",COUNTIF(DuplicateChecker,BookTable[[#This Row],[duplicate checker]])=1),0,1)</f>
        <v>0</v>
      </c>
    </row>
    <row r="248" spans="1:13" s="14" customFormat="1" x14ac:dyDescent="0.25">
      <c r="A248" s="28"/>
      <c r="B248" s="30"/>
      <c r="C248" s="22"/>
      <c r="D248" s="22"/>
      <c r="E248" s="23"/>
      <c r="F248" s="23"/>
      <c r="G248" s="15">
        <f>BookTable[[#This Row],[Taxable]]*13%</f>
        <v>0</v>
      </c>
      <c r="H248" s="15">
        <f>BookTable[[#This Row],[Taxable]]+BookTable[[#This Row],[Non Taxable]]+BookTable[[#This Row],[VAT]]</f>
        <v>0</v>
      </c>
      <c r="I248" s="28"/>
      <c r="J248" s="45"/>
      <c r="K248" s="22"/>
      <c r="L248" s="33" t="str">
        <f>CONCATENATE(BookTable[[#This Row],[Bill No.]],BookTable[[#This Row],[Party]])</f>
        <v/>
      </c>
      <c r="M248" s="24">
        <f>IF(OR(BookTable[[#This Row],[duplicate checker]]="",COUNTIF(DuplicateChecker,BookTable[[#This Row],[duplicate checker]])=1),0,1)</f>
        <v>0</v>
      </c>
    </row>
    <row r="249" spans="1:13" s="14" customFormat="1" x14ac:dyDescent="0.25">
      <c r="A249" s="28"/>
      <c r="B249" s="30"/>
      <c r="C249" s="22"/>
      <c r="D249" s="22"/>
      <c r="E249" s="23"/>
      <c r="F249" s="23"/>
      <c r="G249" s="15">
        <f>BookTable[[#This Row],[Taxable]]*13%</f>
        <v>0</v>
      </c>
      <c r="H249" s="15">
        <f>BookTable[[#This Row],[Taxable]]+BookTable[[#This Row],[Non Taxable]]+BookTable[[#This Row],[VAT]]</f>
        <v>0</v>
      </c>
      <c r="I249" s="28"/>
      <c r="J249" s="45"/>
      <c r="K249" s="22"/>
      <c r="L249" s="33" t="str">
        <f>CONCATENATE(BookTable[[#This Row],[Bill No.]],BookTable[[#This Row],[Party]])</f>
        <v/>
      </c>
      <c r="M249" s="24">
        <f>IF(OR(BookTable[[#This Row],[duplicate checker]]="",COUNTIF(DuplicateChecker,BookTable[[#This Row],[duplicate checker]])=1),0,1)</f>
        <v>0</v>
      </c>
    </row>
    <row r="250" spans="1:13" s="14" customFormat="1" x14ac:dyDescent="0.25">
      <c r="A250" s="28"/>
      <c r="B250" s="30"/>
      <c r="C250" s="22"/>
      <c r="D250" s="22"/>
      <c r="E250" s="23"/>
      <c r="F250" s="23"/>
      <c r="G250" s="15">
        <f>BookTable[[#This Row],[Taxable]]*13%</f>
        <v>0</v>
      </c>
      <c r="H250" s="15">
        <f>BookTable[[#This Row],[Taxable]]+BookTable[[#This Row],[Non Taxable]]+BookTable[[#This Row],[VAT]]</f>
        <v>0</v>
      </c>
      <c r="I250" s="28"/>
      <c r="J250" s="45"/>
      <c r="K250" s="22"/>
      <c r="L250" s="33" t="str">
        <f>CONCATENATE(BookTable[[#This Row],[Bill No.]],BookTable[[#This Row],[Party]])</f>
        <v/>
      </c>
      <c r="M250" s="24">
        <f>IF(OR(BookTable[[#This Row],[duplicate checker]]="",COUNTIF(DuplicateChecker,BookTable[[#This Row],[duplicate checker]])=1),0,1)</f>
        <v>0</v>
      </c>
    </row>
    <row r="251" spans="1:13" s="14" customFormat="1" x14ac:dyDescent="0.25">
      <c r="A251" s="28"/>
      <c r="B251" s="30"/>
      <c r="C251" s="22"/>
      <c r="D251" s="22"/>
      <c r="E251" s="23"/>
      <c r="F251" s="23"/>
      <c r="G251" s="15">
        <f>BookTable[[#This Row],[Taxable]]*13%</f>
        <v>0</v>
      </c>
      <c r="H251" s="15">
        <f>BookTable[[#This Row],[Taxable]]+BookTable[[#This Row],[Non Taxable]]+BookTable[[#This Row],[VAT]]</f>
        <v>0</v>
      </c>
      <c r="I251" s="28"/>
      <c r="J251" s="45"/>
      <c r="K251" s="22"/>
      <c r="L251" s="33" t="str">
        <f>CONCATENATE(BookTable[[#This Row],[Bill No.]],BookTable[[#This Row],[Party]])</f>
        <v/>
      </c>
      <c r="M251" s="24">
        <f>IF(OR(BookTable[[#This Row],[duplicate checker]]="",COUNTIF(DuplicateChecker,BookTable[[#This Row],[duplicate checker]])=1),0,1)</f>
        <v>0</v>
      </c>
    </row>
    <row r="252" spans="1:13" s="14" customFormat="1" x14ac:dyDescent="0.25">
      <c r="A252" s="28"/>
      <c r="B252" s="30"/>
      <c r="C252" s="22"/>
      <c r="D252" s="22"/>
      <c r="E252" s="23"/>
      <c r="F252" s="23"/>
      <c r="G252" s="15">
        <f>BookTable[[#This Row],[Taxable]]*13%</f>
        <v>0</v>
      </c>
      <c r="H252" s="15">
        <f>BookTable[[#This Row],[Taxable]]+BookTable[[#This Row],[Non Taxable]]+BookTable[[#This Row],[VAT]]</f>
        <v>0</v>
      </c>
      <c r="I252" s="28"/>
      <c r="J252" s="45"/>
      <c r="K252" s="22"/>
      <c r="L252" s="33" t="str">
        <f>CONCATENATE(BookTable[[#This Row],[Bill No.]],BookTable[[#This Row],[Party]])</f>
        <v/>
      </c>
      <c r="M252" s="24">
        <f>IF(OR(BookTable[[#This Row],[duplicate checker]]="",COUNTIF(DuplicateChecker,BookTable[[#This Row],[duplicate checker]])=1),0,1)</f>
        <v>0</v>
      </c>
    </row>
    <row r="253" spans="1:13" s="14" customFormat="1" x14ac:dyDescent="0.25">
      <c r="A253" s="28"/>
      <c r="B253" s="30"/>
      <c r="C253" s="22"/>
      <c r="D253" s="22"/>
      <c r="E253" s="23"/>
      <c r="F253" s="23"/>
      <c r="G253" s="15">
        <f>BookTable[[#This Row],[Taxable]]*13%</f>
        <v>0</v>
      </c>
      <c r="H253" s="15">
        <f>BookTable[[#This Row],[Taxable]]+BookTable[[#This Row],[Non Taxable]]+BookTable[[#This Row],[VAT]]</f>
        <v>0</v>
      </c>
      <c r="I253" s="28"/>
      <c r="J253" s="45"/>
      <c r="K253" s="22"/>
      <c r="L253" s="33" t="str">
        <f>CONCATENATE(BookTable[[#This Row],[Bill No.]],BookTable[[#This Row],[Party]])</f>
        <v/>
      </c>
      <c r="M253" s="24">
        <f>IF(OR(BookTable[[#This Row],[duplicate checker]]="",COUNTIF(DuplicateChecker,BookTable[[#This Row],[duplicate checker]])=1),0,1)</f>
        <v>0</v>
      </c>
    </row>
    <row r="254" spans="1:13" s="14" customFormat="1" x14ac:dyDescent="0.25">
      <c r="A254" s="28"/>
      <c r="B254" s="30"/>
      <c r="C254" s="22"/>
      <c r="D254" s="22"/>
      <c r="E254" s="23"/>
      <c r="F254" s="23"/>
      <c r="G254" s="15">
        <f>BookTable[[#This Row],[Taxable]]*13%</f>
        <v>0</v>
      </c>
      <c r="H254" s="15">
        <f>BookTable[[#This Row],[Taxable]]+BookTable[[#This Row],[Non Taxable]]+BookTable[[#This Row],[VAT]]</f>
        <v>0</v>
      </c>
      <c r="I254" s="28"/>
      <c r="J254" s="45"/>
      <c r="K254" s="22"/>
      <c r="L254" s="33" t="str">
        <f>CONCATENATE(BookTable[[#This Row],[Bill No.]],BookTable[[#This Row],[Party]])</f>
        <v/>
      </c>
      <c r="M254" s="24">
        <f>IF(OR(BookTable[[#This Row],[duplicate checker]]="",COUNTIF(DuplicateChecker,BookTable[[#This Row],[duplicate checker]])=1),0,1)</f>
        <v>0</v>
      </c>
    </row>
    <row r="255" spans="1:13" s="14" customFormat="1" x14ac:dyDescent="0.25">
      <c r="A255" s="46"/>
      <c r="B255" s="47"/>
      <c r="C255" s="51"/>
      <c r="D255" s="51"/>
      <c r="E255" s="48"/>
      <c r="F255" s="48"/>
      <c r="G255" s="49">
        <f>BookTable[[#This Row],[Taxable]]*13%</f>
        <v>0</v>
      </c>
      <c r="H255" s="49">
        <f>BookTable[[#This Row],[Taxable]]+BookTable[[#This Row],[Non Taxable]]+BookTable[[#This Row],[VAT]]</f>
        <v>0</v>
      </c>
      <c r="I255" s="46"/>
      <c r="J255" s="50"/>
      <c r="K255" s="51"/>
      <c r="L255" s="33" t="str">
        <f>CONCATENATE(BookTable[[#This Row],[Bill No.]],BookTable[[#This Row],[Party]])</f>
        <v/>
      </c>
      <c r="M255" s="24">
        <f>IF(OR(BookTable[[#This Row],[duplicate checker]]="",COUNTIF(DuplicateChecker,BookTable[[#This Row],[duplicate checker]])=1),0,1)</f>
        <v>0</v>
      </c>
    </row>
    <row r="256" spans="1:13" s="14" customFormat="1" x14ac:dyDescent="0.25">
      <c r="A256" s="28"/>
      <c r="B256" s="30"/>
      <c r="C256" s="22"/>
      <c r="D256" s="22"/>
      <c r="E256" s="23"/>
      <c r="F256" s="23"/>
      <c r="G256" s="15">
        <f>BookTable[[#This Row],[Taxable]]*13%</f>
        <v>0</v>
      </c>
      <c r="H256" s="15">
        <f>BookTable[[#This Row],[Taxable]]+BookTable[[#This Row],[Non Taxable]]+BookTable[[#This Row],[VAT]]</f>
        <v>0</v>
      </c>
      <c r="I256" s="28"/>
      <c r="J256" s="45"/>
      <c r="K256" s="22"/>
      <c r="L256" s="33" t="str">
        <f>CONCATENATE(BookTable[[#This Row],[Bill No.]],BookTable[[#This Row],[Party]])</f>
        <v/>
      </c>
      <c r="M256" s="24">
        <f>IF(OR(BookTable[[#This Row],[duplicate checker]]="",COUNTIF(DuplicateChecker,BookTable[[#This Row],[duplicate checker]])=1),0,1)</f>
        <v>0</v>
      </c>
    </row>
    <row r="257" spans="1:13" s="14" customFormat="1" x14ac:dyDescent="0.25">
      <c r="A257" s="28"/>
      <c r="B257" s="30"/>
      <c r="C257" s="22"/>
      <c r="D257" s="22"/>
      <c r="E257" s="23"/>
      <c r="F257" s="23"/>
      <c r="G257" s="15">
        <f>BookTable[[#This Row],[Taxable]]*13%</f>
        <v>0</v>
      </c>
      <c r="H257" s="15">
        <f>BookTable[[#This Row],[Taxable]]+BookTable[[#This Row],[Non Taxable]]+BookTable[[#This Row],[VAT]]</f>
        <v>0</v>
      </c>
      <c r="I257" s="28"/>
      <c r="J257" s="45"/>
      <c r="K257" s="22"/>
      <c r="L257" s="33" t="str">
        <f>CONCATENATE(BookTable[[#This Row],[Bill No.]],BookTable[[#This Row],[Party]])</f>
        <v/>
      </c>
      <c r="M257" s="24">
        <f>IF(OR(BookTable[[#This Row],[duplicate checker]]="",COUNTIF(DuplicateChecker,BookTable[[#This Row],[duplicate checker]])=1),0,1)</f>
        <v>0</v>
      </c>
    </row>
    <row r="258" spans="1:13" s="14" customFormat="1" x14ac:dyDescent="0.25">
      <c r="A258" s="39"/>
      <c r="B258" s="40"/>
      <c r="C258" s="44"/>
      <c r="D258" s="44"/>
      <c r="E258" s="41"/>
      <c r="F258" s="41"/>
      <c r="G258" s="42">
        <f>BookTable[[#This Row],[Taxable]]*13%</f>
        <v>0</v>
      </c>
      <c r="H258" s="42">
        <f>BookTable[[#This Row],[Taxable]]+BookTable[[#This Row],[Non Taxable]]+BookTable[[#This Row],[VAT]]</f>
        <v>0</v>
      </c>
      <c r="I258" s="39"/>
      <c r="J258" s="43"/>
      <c r="K258" s="44"/>
      <c r="L258" s="33" t="str">
        <f>CONCATENATE(BookTable[[#This Row],[Bill No.]],BookTable[[#This Row],[Party]])</f>
        <v/>
      </c>
      <c r="M258" s="24">
        <f>IF(OR(BookTable[[#This Row],[duplicate checker]]="",COUNTIF(DuplicateChecker,BookTable[[#This Row],[duplicate checker]])=1),0,1)</f>
        <v>0</v>
      </c>
    </row>
    <row r="259" spans="1:13" s="14" customFormat="1" x14ac:dyDescent="0.25">
      <c r="A259" s="28"/>
      <c r="B259" s="30"/>
      <c r="C259" s="22"/>
      <c r="D259" s="22"/>
      <c r="E259" s="23"/>
      <c r="F259" s="23"/>
      <c r="G259" s="15">
        <f>BookTable[[#This Row],[Taxable]]*13%</f>
        <v>0</v>
      </c>
      <c r="H259" s="15">
        <f>BookTable[[#This Row],[Taxable]]+BookTable[[#This Row],[Non Taxable]]+BookTable[[#This Row],[VAT]]</f>
        <v>0</v>
      </c>
      <c r="I259" s="28"/>
      <c r="J259" s="45"/>
      <c r="K259" s="22"/>
      <c r="L259" s="33" t="str">
        <f>CONCATENATE(BookTable[[#This Row],[Bill No.]],BookTable[[#This Row],[Party]])</f>
        <v/>
      </c>
      <c r="M259" s="24">
        <f>IF(OR(BookTable[[#This Row],[duplicate checker]]="",COUNTIF(DuplicateChecker,BookTable[[#This Row],[duplicate checker]])=1),0,1)</f>
        <v>0</v>
      </c>
    </row>
    <row r="260" spans="1:13" s="14" customFormat="1" x14ac:dyDescent="0.25">
      <c r="A260" s="28"/>
      <c r="B260" s="30"/>
      <c r="C260" s="22"/>
      <c r="D260" s="22"/>
      <c r="E260" s="23"/>
      <c r="F260" s="23"/>
      <c r="G260" s="15">
        <f>BookTable[[#This Row],[Taxable]]*13%</f>
        <v>0</v>
      </c>
      <c r="H260" s="15">
        <f>BookTable[[#This Row],[Taxable]]+BookTable[[#This Row],[Non Taxable]]+BookTable[[#This Row],[VAT]]</f>
        <v>0</v>
      </c>
      <c r="I260" s="28"/>
      <c r="J260" s="45"/>
      <c r="K260" s="22"/>
      <c r="L260" s="33" t="str">
        <f>CONCATENATE(BookTable[[#This Row],[Bill No.]],BookTable[[#This Row],[Party]])</f>
        <v/>
      </c>
      <c r="M260" s="24">
        <f>IF(OR(BookTable[[#This Row],[duplicate checker]]="",COUNTIF(DuplicateChecker,BookTable[[#This Row],[duplicate checker]])=1),0,1)</f>
        <v>0</v>
      </c>
    </row>
    <row r="261" spans="1:13" s="14" customFormat="1" x14ac:dyDescent="0.25">
      <c r="A261" s="28"/>
      <c r="B261" s="30"/>
      <c r="C261" s="22"/>
      <c r="D261" s="22"/>
      <c r="E261" s="23"/>
      <c r="F261" s="23"/>
      <c r="G261" s="15">
        <f>BookTable[[#This Row],[Taxable]]*13%</f>
        <v>0</v>
      </c>
      <c r="H261" s="15">
        <f>BookTable[[#This Row],[Taxable]]+BookTable[[#This Row],[Non Taxable]]+BookTable[[#This Row],[VAT]]</f>
        <v>0</v>
      </c>
      <c r="I261" s="28"/>
      <c r="J261" s="45"/>
      <c r="K261" s="22"/>
      <c r="L261" s="33" t="str">
        <f>CONCATENATE(BookTable[[#This Row],[Bill No.]],BookTable[[#This Row],[Party]])</f>
        <v/>
      </c>
      <c r="M261" s="24">
        <f>IF(OR(BookTable[[#This Row],[duplicate checker]]="",COUNTIF(DuplicateChecker,BookTable[[#This Row],[duplicate checker]])=1),0,1)</f>
        <v>0</v>
      </c>
    </row>
    <row r="262" spans="1:13" s="14" customFormat="1" x14ac:dyDescent="0.25">
      <c r="A262" s="28"/>
      <c r="B262" s="30"/>
      <c r="C262" s="22"/>
      <c r="D262" s="22"/>
      <c r="E262" s="23"/>
      <c r="F262" s="23"/>
      <c r="G262" s="15">
        <f>BookTable[[#This Row],[Taxable]]*13%</f>
        <v>0</v>
      </c>
      <c r="H262" s="15">
        <f>BookTable[[#This Row],[Taxable]]+BookTable[[#This Row],[Non Taxable]]+BookTable[[#This Row],[VAT]]</f>
        <v>0</v>
      </c>
      <c r="I262" s="28"/>
      <c r="J262" s="45"/>
      <c r="K262" s="22"/>
      <c r="L262" s="33" t="str">
        <f>CONCATENATE(BookTable[[#This Row],[Bill No.]],BookTable[[#This Row],[Party]])</f>
        <v/>
      </c>
      <c r="M262" s="24">
        <f>IF(OR(BookTable[[#This Row],[duplicate checker]]="",COUNTIF(DuplicateChecker,BookTable[[#This Row],[duplicate checker]])=1),0,1)</f>
        <v>0</v>
      </c>
    </row>
    <row r="263" spans="1:13" s="14" customFormat="1" x14ac:dyDescent="0.25">
      <c r="A263" s="28"/>
      <c r="B263" s="30"/>
      <c r="C263" s="22"/>
      <c r="D263" s="22"/>
      <c r="E263" s="23"/>
      <c r="F263" s="23"/>
      <c r="G263" s="15">
        <f>BookTable[[#This Row],[Taxable]]*13%</f>
        <v>0</v>
      </c>
      <c r="H263" s="15">
        <f>BookTable[[#This Row],[Taxable]]+BookTable[[#This Row],[Non Taxable]]+BookTable[[#This Row],[VAT]]</f>
        <v>0</v>
      </c>
      <c r="I263" s="28"/>
      <c r="J263" s="45"/>
      <c r="K263" s="22"/>
      <c r="L263" s="33" t="str">
        <f>CONCATENATE(BookTable[[#This Row],[Bill No.]],BookTable[[#This Row],[Party]])</f>
        <v/>
      </c>
      <c r="M263" s="24">
        <f>IF(OR(BookTable[[#This Row],[duplicate checker]]="",COUNTIF(DuplicateChecker,BookTable[[#This Row],[duplicate checker]])=1),0,1)</f>
        <v>0</v>
      </c>
    </row>
    <row r="264" spans="1:13" s="14" customFormat="1" x14ac:dyDescent="0.25">
      <c r="A264" s="28"/>
      <c r="B264" s="30"/>
      <c r="C264" s="22"/>
      <c r="D264" s="22"/>
      <c r="E264" s="23"/>
      <c r="F264" s="23"/>
      <c r="G264" s="15">
        <f>BookTable[[#This Row],[Taxable]]*13%</f>
        <v>0</v>
      </c>
      <c r="H264" s="15">
        <f>BookTable[[#This Row],[Taxable]]+BookTable[[#This Row],[Non Taxable]]+BookTable[[#This Row],[VAT]]</f>
        <v>0</v>
      </c>
      <c r="I264" s="28"/>
      <c r="J264" s="45"/>
      <c r="K264" s="22"/>
      <c r="L264" s="33" t="str">
        <f>CONCATENATE(BookTable[[#This Row],[Bill No.]],BookTable[[#This Row],[Party]])</f>
        <v/>
      </c>
      <c r="M264" s="24">
        <f>IF(OR(BookTable[[#This Row],[duplicate checker]]="",COUNTIF(DuplicateChecker,BookTable[[#This Row],[duplicate checker]])=1),0,1)</f>
        <v>0</v>
      </c>
    </row>
    <row r="265" spans="1:13" s="14" customFormat="1" x14ac:dyDescent="0.25">
      <c r="A265" s="28"/>
      <c r="B265" s="30"/>
      <c r="C265" s="22"/>
      <c r="D265" s="22"/>
      <c r="E265" s="23"/>
      <c r="F265" s="23"/>
      <c r="G265" s="15">
        <f>BookTable[[#This Row],[Taxable]]*13%</f>
        <v>0</v>
      </c>
      <c r="H265" s="15">
        <f>BookTable[[#This Row],[Taxable]]+BookTable[[#This Row],[Non Taxable]]+BookTable[[#This Row],[VAT]]</f>
        <v>0</v>
      </c>
      <c r="I265" s="28"/>
      <c r="J265" s="45"/>
      <c r="K265" s="22"/>
      <c r="L265" s="33" t="str">
        <f>CONCATENATE(BookTable[[#This Row],[Bill No.]],BookTable[[#This Row],[Party]])</f>
        <v/>
      </c>
      <c r="M265" s="24">
        <f>IF(OR(BookTable[[#This Row],[duplicate checker]]="",COUNTIF(DuplicateChecker,BookTable[[#This Row],[duplicate checker]])=1),0,1)</f>
        <v>0</v>
      </c>
    </row>
    <row r="266" spans="1:13" s="14" customFormat="1" x14ac:dyDescent="0.25">
      <c r="A266" s="28"/>
      <c r="B266" s="30"/>
      <c r="C266" s="22"/>
      <c r="D266" s="22"/>
      <c r="E266" s="23"/>
      <c r="F266" s="23"/>
      <c r="G266" s="15">
        <f>BookTable[[#This Row],[Taxable]]*13%</f>
        <v>0</v>
      </c>
      <c r="H266" s="15">
        <f>BookTable[[#This Row],[Taxable]]+BookTable[[#This Row],[Non Taxable]]+BookTable[[#This Row],[VAT]]</f>
        <v>0</v>
      </c>
      <c r="I266" s="28"/>
      <c r="J266" s="45"/>
      <c r="K266" s="22"/>
      <c r="L266" s="33" t="str">
        <f>CONCATENATE(BookTable[[#This Row],[Bill No.]],BookTable[[#This Row],[Party]])</f>
        <v/>
      </c>
      <c r="M266" s="24">
        <f>IF(OR(BookTable[[#This Row],[duplicate checker]]="",COUNTIF(DuplicateChecker,BookTable[[#This Row],[duplicate checker]])=1),0,1)</f>
        <v>0</v>
      </c>
    </row>
    <row r="267" spans="1:13" s="14" customFormat="1" x14ac:dyDescent="0.25">
      <c r="A267" s="28"/>
      <c r="B267" s="30"/>
      <c r="C267" s="22"/>
      <c r="D267" s="22"/>
      <c r="E267" s="23"/>
      <c r="F267" s="23"/>
      <c r="G267" s="15">
        <f>BookTable[[#This Row],[Taxable]]*13%</f>
        <v>0</v>
      </c>
      <c r="H267" s="15">
        <f>BookTable[[#This Row],[Taxable]]+BookTable[[#This Row],[Non Taxable]]+BookTable[[#This Row],[VAT]]</f>
        <v>0</v>
      </c>
      <c r="I267" s="28"/>
      <c r="J267" s="45"/>
      <c r="K267" s="22"/>
      <c r="L267" s="33" t="str">
        <f>CONCATENATE(BookTable[[#This Row],[Bill No.]],BookTable[[#This Row],[Party]])</f>
        <v/>
      </c>
      <c r="M267" s="24">
        <f>IF(OR(BookTable[[#This Row],[duplicate checker]]="",COUNTIF(DuplicateChecker,BookTable[[#This Row],[duplicate checker]])=1),0,1)</f>
        <v>0</v>
      </c>
    </row>
    <row r="268" spans="1:13" s="14" customFormat="1" x14ac:dyDescent="0.25">
      <c r="A268" s="28"/>
      <c r="B268" s="30"/>
      <c r="C268" s="22"/>
      <c r="D268" s="22"/>
      <c r="E268" s="23"/>
      <c r="F268" s="23"/>
      <c r="G268" s="15">
        <f>BookTable[[#This Row],[Taxable]]*13%</f>
        <v>0</v>
      </c>
      <c r="H268" s="15">
        <f>BookTable[[#This Row],[Taxable]]+BookTable[[#This Row],[Non Taxable]]+BookTable[[#This Row],[VAT]]</f>
        <v>0</v>
      </c>
      <c r="I268" s="28"/>
      <c r="J268" s="45"/>
      <c r="K268" s="22"/>
      <c r="L268" s="33" t="str">
        <f>CONCATENATE(BookTable[[#This Row],[Bill No.]],BookTable[[#This Row],[Party]])</f>
        <v/>
      </c>
      <c r="M268" s="24">
        <f>IF(OR(BookTable[[#This Row],[duplicate checker]]="",COUNTIF(DuplicateChecker,BookTable[[#This Row],[duplicate checker]])=1),0,1)</f>
        <v>0</v>
      </c>
    </row>
    <row r="269" spans="1:13" s="14" customFormat="1" x14ac:dyDescent="0.25">
      <c r="A269" s="28"/>
      <c r="B269" s="30"/>
      <c r="C269" s="22"/>
      <c r="D269" s="22"/>
      <c r="E269" s="23"/>
      <c r="F269" s="23"/>
      <c r="G269" s="15">
        <f>BookTable[[#This Row],[Taxable]]*13%</f>
        <v>0</v>
      </c>
      <c r="H269" s="15">
        <f>BookTable[[#This Row],[Taxable]]+BookTable[[#This Row],[Non Taxable]]+BookTable[[#This Row],[VAT]]</f>
        <v>0</v>
      </c>
      <c r="I269" s="28"/>
      <c r="J269" s="45"/>
      <c r="K269" s="22"/>
      <c r="L269" s="33" t="str">
        <f>CONCATENATE(BookTable[[#This Row],[Bill No.]],BookTable[[#This Row],[Party]])</f>
        <v/>
      </c>
      <c r="M269" s="24">
        <f>IF(OR(BookTable[[#This Row],[duplicate checker]]="",COUNTIF(DuplicateChecker,BookTable[[#This Row],[duplicate checker]])=1),0,1)</f>
        <v>0</v>
      </c>
    </row>
    <row r="270" spans="1:13" s="14" customFormat="1" x14ac:dyDescent="0.25">
      <c r="A270" s="28"/>
      <c r="B270" s="30"/>
      <c r="C270" s="22"/>
      <c r="D270" s="22"/>
      <c r="E270" s="23"/>
      <c r="F270" s="23"/>
      <c r="G270" s="15">
        <f>BookTable[[#This Row],[Taxable]]*13%</f>
        <v>0</v>
      </c>
      <c r="H270" s="15">
        <f>BookTable[[#This Row],[Taxable]]+BookTable[[#This Row],[Non Taxable]]+BookTable[[#This Row],[VAT]]</f>
        <v>0</v>
      </c>
      <c r="I270" s="28"/>
      <c r="J270" s="45"/>
      <c r="K270" s="22"/>
      <c r="L270" s="33" t="str">
        <f>CONCATENATE(BookTable[[#This Row],[Bill No.]],BookTable[[#This Row],[Party]])</f>
        <v/>
      </c>
      <c r="M270" s="24">
        <f>IF(OR(BookTable[[#This Row],[duplicate checker]]="",COUNTIF(DuplicateChecker,BookTable[[#This Row],[duplicate checker]])=1),0,1)</f>
        <v>0</v>
      </c>
    </row>
    <row r="271" spans="1:13" s="14" customFormat="1" x14ac:dyDescent="0.25">
      <c r="A271" s="28"/>
      <c r="B271" s="30"/>
      <c r="C271" s="22"/>
      <c r="D271" s="22"/>
      <c r="E271" s="23"/>
      <c r="F271" s="23"/>
      <c r="G271" s="15">
        <f>BookTable[[#This Row],[Taxable]]*13%</f>
        <v>0</v>
      </c>
      <c r="H271" s="15">
        <f>BookTable[[#This Row],[Taxable]]+BookTable[[#This Row],[Non Taxable]]+BookTable[[#This Row],[VAT]]</f>
        <v>0</v>
      </c>
      <c r="I271" s="28"/>
      <c r="J271" s="45"/>
      <c r="K271" s="22"/>
      <c r="L271" s="33" t="str">
        <f>CONCATENATE(BookTable[[#This Row],[Bill No.]],BookTable[[#This Row],[Party]])</f>
        <v/>
      </c>
      <c r="M271" s="24">
        <f>IF(OR(BookTable[[#This Row],[duplicate checker]]="",COUNTIF(DuplicateChecker,BookTable[[#This Row],[duplicate checker]])=1),0,1)</f>
        <v>0</v>
      </c>
    </row>
    <row r="272" spans="1:13" s="14" customFormat="1" x14ac:dyDescent="0.25">
      <c r="A272" s="28"/>
      <c r="B272" s="30"/>
      <c r="C272" s="22"/>
      <c r="D272" s="22"/>
      <c r="E272" s="23"/>
      <c r="F272" s="23"/>
      <c r="G272" s="15">
        <f>BookTable[[#This Row],[Taxable]]*13%</f>
        <v>0</v>
      </c>
      <c r="H272" s="15">
        <f>BookTable[[#This Row],[Taxable]]+BookTable[[#This Row],[Non Taxable]]+BookTable[[#This Row],[VAT]]</f>
        <v>0</v>
      </c>
      <c r="I272" s="28"/>
      <c r="J272" s="45"/>
      <c r="K272" s="22"/>
      <c r="L272" s="33" t="str">
        <f>CONCATENATE(BookTable[[#This Row],[Bill No.]],BookTable[[#This Row],[Party]])</f>
        <v/>
      </c>
      <c r="M272" s="24">
        <f>IF(OR(BookTable[[#This Row],[duplicate checker]]="",COUNTIF(DuplicateChecker,BookTable[[#This Row],[duplicate checker]])=1),0,1)</f>
        <v>0</v>
      </c>
    </row>
    <row r="273" spans="1:13" s="14" customFormat="1" x14ac:dyDescent="0.25">
      <c r="A273" s="28"/>
      <c r="B273" s="30"/>
      <c r="C273" s="22"/>
      <c r="D273" s="22"/>
      <c r="E273" s="23"/>
      <c r="F273" s="23"/>
      <c r="G273" s="15">
        <f>BookTable[[#This Row],[Taxable]]*13%</f>
        <v>0</v>
      </c>
      <c r="H273" s="15">
        <f>BookTable[[#This Row],[Taxable]]+BookTable[[#This Row],[Non Taxable]]+BookTable[[#This Row],[VAT]]</f>
        <v>0</v>
      </c>
      <c r="I273" s="28"/>
      <c r="J273" s="45"/>
      <c r="K273" s="22"/>
      <c r="L273" s="33" t="str">
        <f>CONCATENATE(BookTable[[#This Row],[Bill No.]],BookTable[[#This Row],[Party]])</f>
        <v/>
      </c>
      <c r="M273" s="24">
        <f>IF(OR(BookTable[[#This Row],[duplicate checker]]="",COUNTIF(DuplicateChecker,BookTable[[#This Row],[duplicate checker]])=1),0,1)</f>
        <v>0</v>
      </c>
    </row>
    <row r="274" spans="1:13" s="14" customFormat="1" x14ac:dyDescent="0.25">
      <c r="A274" s="28"/>
      <c r="B274" s="30"/>
      <c r="C274" s="22"/>
      <c r="D274" s="22"/>
      <c r="E274" s="23"/>
      <c r="F274" s="23"/>
      <c r="G274" s="15">
        <f>BookTable[[#This Row],[Taxable]]*13%</f>
        <v>0</v>
      </c>
      <c r="H274" s="15">
        <f>BookTable[[#This Row],[Taxable]]+BookTable[[#This Row],[Non Taxable]]+BookTable[[#This Row],[VAT]]</f>
        <v>0</v>
      </c>
      <c r="I274" s="28"/>
      <c r="J274" s="45"/>
      <c r="K274" s="22"/>
      <c r="L274" s="33" t="str">
        <f>CONCATENATE(BookTable[[#This Row],[Bill No.]],BookTable[[#This Row],[Party]])</f>
        <v/>
      </c>
      <c r="M274" s="24">
        <f>IF(OR(BookTable[[#This Row],[duplicate checker]]="",COUNTIF(DuplicateChecker,BookTable[[#This Row],[duplicate checker]])=1),0,1)</f>
        <v>0</v>
      </c>
    </row>
    <row r="275" spans="1:13" s="14" customFormat="1" x14ac:dyDescent="0.25">
      <c r="A275" s="28"/>
      <c r="B275" s="30"/>
      <c r="C275" s="22"/>
      <c r="D275" s="22"/>
      <c r="E275" s="23"/>
      <c r="F275" s="23"/>
      <c r="G275" s="15">
        <f>BookTable[[#This Row],[Taxable]]*13%</f>
        <v>0</v>
      </c>
      <c r="H275" s="15">
        <f>BookTable[[#This Row],[Taxable]]+BookTable[[#This Row],[Non Taxable]]+BookTable[[#This Row],[VAT]]</f>
        <v>0</v>
      </c>
      <c r="I275" s="28"/>
      <c r="J275" s="45"/>
      <c r="K275" s="22"/>
      <c r="L275" s="33" t="str">
        <f>CONCATENATE(BookTable[[#This Row],[Bill No.]],BookTable[[#This Row],[Party]])</f>
        <v/>
      </c>
      <c r="M275" s="24">
        <f>IF(OR(BookTable[[#This Row],[duplicate checker]]="",COUNTIF(DuplicateChecker,BookTable[[#This Row],[duplicate checker]])=1),0,1)</f>
        <v>0</v>
      </c>
    </row>
    <row r="276" spans="1:13" s="14" customFormat="1" x14ac:dyDescent="0.25">
      <c r="A276" s="28"/>
      <c r="B276" s="30"/>
      <c r="C276" s="22"/>
      <c r="D276" s="22"/>
      <c r="E276" s="23"/>
      <c r="F276" s="23"/>
      <c r="G276" s="15">
        <f>BookTable[[#This Row],[Taxable]]*13%</f>
        <v>0</v>
      </c>
      <c r="H276" s="15">
        <f>BookTable[[#This Row],[Taxable]]+BookTable[[#This Row],[Non Taxable]]+BookTable[[#This Row],[VAT]]</f>
        <v>0</v>
      </c>
      <c r="I276" s="28"/>
      <c r="J276" s="45"/>
      <c r="K276" s="22"/>
      <c r="L276" s="33" t="str">
        <f>CONCATENATE(BookTable[[#This Row],[Bill No.]],BookTable[[#This Row],[Party]])</f>
        <v/>
      </c>
      <c r="M276" s="24">
        <f>IF(OR(BookTable[[#This Row],[duplicate checker]]="",COUNTIF(DuplicateChecker,BookTable[[#This Row],[duplicate checker]])=1),0,1)</f>
        <v>0</v>
      </c>
    </row>
    <row r="277" spans="1:13" s="14" customFormat="1" x14ac:dyDescent="0.25">
      <c r="A277" s="28"/>
      <c r="B277" s="30"/>
      <c r="C277" s="22"/>
      <c r="D277" s="22"/>
      <c r="E277" s="23"/>
      <c r="F277" s="23"/>
      <c r="G277" s="15">
        <f>BookTable[[#This Row],[Taxable]]*13%</f>
        <v>0</v>
      </c>
      <c r="H277" s="15">
        <f>BookTable[[#This Row],[Taxable]]+BookTable[[#This Row],[Non Taxable]]+BookTable[[#This Row],[VAT]]</f>
        <v>0</v>
      </c>
      <c r="I277" s="28"/>
      <c r="J277" s="45"/>
      <c r="K277" s="22"/>
      <c r="L277" s="33" t="str">
        <f>CONCATENATE(BookTable[[#This Row],[Bill No.]],BookTable[[#This Row],[Party]])</f>
        <v/>
      </c>
      <c r="M277" s="24">
        <f>IF(OR(BookTable[[#This Row],[duplicate checker]]="",COUNTIF(DuplicateChecker,BookTable[[#This Row],[duplicate checker]])=1),0,1)</f>
        <v>0</v>
      </c>
    </row>
    <row r="278" spans="1:13" s="14" customFormat="1" x14ac:dyDescent="0.25">
      <c r="A278" s="28"/>
      <c r="B278" s="30"/>
      <c r="C278" s="22"/>
      <c r="D278" s="22"/>
      <c r="E278" s="23"/>
      <c r="F278" s="23"/>
      <c r="G278" s="15">
        <f>BookTable[[#This Row],[Taxable]]*13%</f>
        <v>0</v>
      </c>
      <c r="H278" s="15">
        <f>BookTable[[#This Row],[Taxable]]+BookTable[[#This Row],[Non Taxable]]+BookTable[[#This Row],[VAT]]</f>
        <v>0</v>
      </c>
      <c r="I278" s="28"/>
      <c r="J278" s="45"/>
      <c r="K278" s="22"/>
      <c r="L278" s="33" t="str">
        <f>CONCATENATE(BookTable[[#This Row],[Bill No.]],BookTable[[#This Row],[Party]])</f>
        <v/>
      </c>
      <c r="M278" s="24">
        <f>IF(OR(BookTable[[#This Row],[duplicate checker]]="",COUNTIF(DuplicateChecker,BookTable[[#This Row],[duplicate checker]])=1),0,1)</f>
        <v>0</v>
      </c>
    </row>
    <row r="279" spans="1:13" s="14" customFormat="1" x14ac:dyDescent="0.25">
      <c r="A279" s="28"/>
      <c r="B279" s="30"/>
      <c r="C279" s="22"/>
      <c r="D279" s="22"/>
      <c r="E279" s="23"/>
      <c r="F279" s="23"/>
      <c r="G279" s="15">
        <f>BookTable[[#This Row],[Taxable]]*13%</f>
        <v>0</v>
      </c>
      <c r="H279" s="15">
        <f>BookTable[[#This Row],[Taxable]]+BookTable[[#This Row],[Non Taxable]]+BookTable[[#This Row],[VAT]]</f>
        <v>0</v>
      </c>
      <c r="I279" s="28"/>
      <c r="J279" s="45"/>
      <c r="K279" s="22"/>
      <c r="L279" s="33" t="str">
        <f>CONCATENATE(BookTable[[#This Row],[Bill No.]],BookTable[[#This Row],[Party]])</f>
        <v/>
      </c>
      <c r="M279" s="24">
        <f>IF(OR(BookTable[[#This Row],[duplicate checker]]="",COUNTIF(DuplicateChecker,BookTable[[#This Row],[duplicate checker]])=1),0,1)</f>
        <v>0</v>
      </c>
    </row>
    <row r="280" spans="1:13" s="14" customFormat="1" x14ac:dyDescent="0.25">
      <c r="A280" s="28"/>
      <c r="B280" s="30"/>
      <c r="C280" s="22"/>
      <c r="D280" s="22"/>
      <c r="E280" s="23"/>
      <c r="F280" s="23"/>
      <c r="G280" s="15">
        <f>BookTable[[#This Row],[Taxable]]*13%</f>
        <v>0</v>
      </c>
      <c r="H280" s="15">
        <f>BookTable[[#This Row],[Taxable]]+BookTable[[#This Row],[Non Taxable]]+BookTable[[#This Row],[VAT]]</f>
        <v>0</v>
      </c>
      <c r="I280" s="28"/>
      <c r="J280" s="45"/>
      <c r="K280" s="22"/>
      <c r="L280" s="33" t="str">
        <f>CONCATENATE(BookTable[[#This Row],[Bill No.]],BookTable[[#This Row],[Party]])</f>
        <v/>
      </c>
      <c r="M280" s="24">
        <f>IF(OR(BookTable[[#This Row],[duplicate checker]]="",COUNTIF(DuplicateChecker,BookTable[[#This Row],[duplicate checker]])=1),0,1)</f>
        <v>0</v>
      </c>
    </row>
    <row r="281" spans="1:13" s="14" customFormat="1" x14ac:dyDescent="0.25">
      <c r="A281" s="28"/>
      <c r="B281" s="30"/>
      <c r="C281" s="22"/>
      <c r="D281" s="22"/>
      <c r="E281" s="23"/>
      <c r="F281" s="23"/>
      <c r="G281" s="15">
        <f>BookTable[[#This Row],[Taxable]]*13%</f>
        <v>0</v>
      </c>
      <c r="H281" s="15">
        <f>BookTable[[#This Row],[Taxable]]+BookTable[[#This Row],[Non Taxable]]+BookTable[[#This Row],[VAT]]</f>
        <v>0</v>
      </c>
      <c r="I281" s="28"/>
      <c r="J281" s="45"/>
      <c r="K281" s="22"/>
      <c r="L281" s="33" t="str">
        <f>CONCATENATE(BookTable[[#This Row],[Bill No.]],BookTable[[#This Row],[Party]])</f>
        <v/>
      </c>
      <c r="M281" s="24">
        <f>IF(OR(BookTable[[#This Row],[duplicate checker]]="",COUNTIF(DuplicateChecker,BookTable[[#This Row],[duplicate checker]])=1),0,1)</f>
        <v>0</v>
      </c>
    </row>
    <row r="282" spans="1:13" s="14" customFormat="1" x14ac:dyDescent="0.25">
      <c r="A282" s="28"/>
      <c r="B282" s="30"/>
      <c r="C282" s="22"/>
      <c r="D282" s="22"/>
      <c r="E282" s="23"/>
      <c r="F282" s="23"/>
      <c r="G282" s="15">
        <f>BookTable[[#This Row],[Taxable]]*13%</f>
        <v>0</v>
      </c>
      <c r="H282" s="15">
        <f>BookTable[[#This Row],[Taxable]]+BookTable[[#This Row],[Non Taxable]]+BookTable[[#This Row],[VAT]]</f>
        <v>0</v>
      </c>
      <c r="I282" s="28"/>
      <c r="J282" s="45"/>
      <c r="K282" s="22"/>
      <c r="L282" s="33" t="str">
        <f>CONCATENATE(BookTable[[#This Row],[Bill No.]],BookTable[[#This Row],[Party]])</f>
        <v/>
      </c>
      <c r="M282" s="24">
        <f>IF(OR(BookTable[[#This Row],[duplicate checker]]="",COUNTIF(DuplicateChecker,BookTable[[#This Row],[duplicate checker]])=1),0,1)</f>
        <v>0</v>
      </c>
    </row>
    <row r="283" spans="1:13" s="14" customFormat="1" x14ac:dyDescent="0.25">
      <c r="A283" s="28"/>
      <c r="B283" s="30"/>
      <c r="C283" s="22"/>
      <c r="D283" s="22"/>
      <c r="E283" s="23"/>
      <c r="F283" s="23"/>
      <c r="G283" s="15">
        <f>BookTable[[#This Row],[Taxable]]*13%</f>
        <v>0</v>
      </c>
      <c r="H283" s="15">
        <f>BookTable[[#This Row],[Taxable]]+BookTable[[#This Row],[Non Taxable]]+BookTable[[#This Row],[VAT]]</f>
        <v>0</v>
      </c>
      <c r="I283" s="28"/>
      <c r="J283" s="45"/>
      <c r="K283" s="22"/>
      <c r="L283" s="33" t="str">
        <f>CONCATENATE(BookTable[[#This Row],[Bill No.]],BookTable[[#This Row],[Party]])</f>
        <v/>
      </c>
      <c r="M283" s="24">
        <f>IF(OR(BookTable[[#This Row],[duplicate checker]]="",COUNTIF(DuplicateChecker,BookTable[[#This Row],[duplicate checker]])=1),0,1)</f>
        <v>0</v>
      </c>
    </row>
    <row r="284" spans="1:13" s="14" customFormat="1" x14ac:dyDescent="0.25">
      <c r="A284" s="28"/>
      <c r="B284" s="30"/>
      <c r="C284" s="22"/>
      <c r="D284" s="22"/>
      <c r="E284" s="23"/>
      <c r="F284" s="23"/>
      <c r="G284" s="15">
        <f>BookTable[[#This Row],[Taxable]]*13%</f>
        <v>0</v>
      </c>
      <c r="H284" s="15">
        <f>BookTable[[#This Row],[Taxable]]+BookTable[[#This Row],[Non Taxable]]+BookTable[[#This Row],[VAT]]</f>
        <v>0</v>
      </c>
      <c r="I284" s="28"/>
      <c r="J284" s="45"/>
      <c r="K284" s="22"/>
      <c r="L284" s="33" t="str">
        <f>CONCATENATE(BookTable[[#This Row],[Bill No.]],BookTable[[#This Row],[Party]])</f>
        <v/>
      </c>
      <c r="M284" s="24">
        <f>IF(OR(BookTable[[#This Row],[duplicate checker]]="",COUNTIF(DuplicateChecker,BookTable[[#This Row],[duplicate checker]])=1),0,1)</f>
        <v>0</v>
      </c>
    </row>
    <row r="285" spans="1:13" s="14" customFormat="1" x14ac:dyDescent="0.25">
      <c r="A285" s="28"/>
      <c r="B285" s="30"/>
      <c r="C285" s="22"/>
      <c r="D285" s="22"/>
      <c r="E285" s="23"/>
      <c r="F285" s="23"/>
      <c r="G285" s="15">
        <f>BookTable[[#This Row],[Taxable]]*13%</f>
        <v>0</v>
      </c>
      <c r="H285" s="15">
        <f>BookTable[[#This Row],[Taxable]]+BookTable[[#This Row],[Non Taxable]]+BookTable[[#This Row],[VAT]]</f>
        <v>0</v>
      </c>
      <c r="I285" s="28"/>
      <c r="J285" s="45"/>
      <c r="K285" s="22"/>
      <c r="L285" s="33" t="str">
        <f>CONCATENATE(BookTable[[#This Row],[Bill No.]],BookTable[[#This Row],[Party]])</f>
        <v/>
      </c>
      <c r="M285" s="24">
        <f>IF(OR(BookTable[[#This Row],[duplicate checker]]="",COUNTIF(DuplicateChecker,BookTable[[#This Row],[duplicate checker]])=1),0,1)</f>
        <v>0</v>
      </c>
    </row>
    <row r="286" spans="1:13" s="14" customFormat="1" x14ac:dyDescent="0.25">
      <c r="A286" s="28"/>
      <c r="B286" s="30"/>
      <c r="C286" s="22"/>
      <c r="D286" s="22"/>
      <c r="E286" s="23"/>
      <c r="F286" s="23"/>
      <c r="G286" s="15">
        <f>BookTable[[#This Row],[Taxable]]*13%</f>
        <v>0</v>
      </c>
      <c r="H286" s="15">
        <f>BookTable[[#This Row],[Taxable]]+BookTable[[#This Row],[Non Taxable]]+BookTable[[#This Row],[VAT]]</f>
        <v>0</v>
      </c>
      <c r="I286" s="28"/>
      <c r="J286" s="45"/>
      <c r="K286" s="22"/>
      <c r="L286" s="33" t="str">
        <f>CONCATENATE(BookTable[[#This Row],[Bill No.]],BookTable[[#This Row],[Party]])</f>
        <v/>
      </c>
      <c r="M286" s="24">
        <f>IF(OR(BookTable[[#This Row],[duplicate checker]]="",COUNTIF(DuplicateChecker,BookTable[[#This Row],[duplicate checker]])=1),0,1)</f>
        <v>0</v>
      </c>
    </row>
    <row r="287" spans="1:13" s="14" customFormat="1" x14ac:dyDescent="0.25">
      <c r="A287" s="28"/>
      <c r="B287" s="30"/>
      <c r="C287" s="22"/>
      <c r="D287" s="22"/>
      <c r="E287" s="23"/>
      <c r="F287" s="23"/>
      <c r="G287" s="15">
        <f>BookTable[[#This Row],[Taxable]]*13%</f>
        <v>0</v>
      </c>
      <c r="H287" s="15">
        <f>BookTable[[#This Row],[Taxable]]+BookTable[[#This Row],[Non Taxable]]+BookTable[[#This Row],[VAT]]</f>
        <v>0</v>
      </c>
      <c r="I287" s="28"/>
      <c r="J287" s="45"/>
      <c r="K287" s="22"/>
      <c r="L287" s="33" t="str">
        <f>CONCATENATE(BookTable[[#This Row],[Bill No.]],BookTable[[#This Row],[Party]])</f>
        <v/>
      </c>
      <c r="M287" s="24">
        <f>IF(OR(BookTable[[#This Row],[duplicate checker]]="",COUNTIF(DuplicateChecker,BookTable[[#This Row],[duplicate checker]])=1),0,1)</f>
        <v>0</v>
      </c>
    </row>
    <row r="288" spans="1:13" s="14" customFormat="1" x14ac:dyDescent="0.25">
      <c r="A288" s="28"/>
      <c r="B288" s="30"/>
      <c r="C288" s="22"/>
      <c r="D288" s="22"/>
      <c r="E288" s="23"/>
      <c r="F288" s="23"/>
      <c r="G288" s="15">
        <f>BookTable[[#This Row],[Taxable]]*13%</f>
        <v>0</v>
      </c>
      <c r="H288" s="15">
        <f>BookTable[[#This Row],[Taxable]]+BookTable[[#This Row],[Non Taxable]]+BookTable[[#This Row],[VAT]]</f>
        <v>0</v>
      </c>
      <c r="I288" s="28"/>
      <c r="J288" s="45"/>
      <c r="K288" s="22"/>
      <c r="L288" s="33" t="str">
        <f>CONCATENATE(BookTable[[#This Row],[Bill No.]],BookTable[[#This Row],[Party]])</f>
        <v/>
      </c>
      <c r="M288" s="24">
        <f>IF(OR(BookTable[[#This Row],[duplicate checker]]="",COUNTIF(DuplicateChecker,BookTable[[#This Row],[duplicate checker]])=1),0,1)</f>
        <v>0</v>
      </c>
    </row>
    <row r="289" spans="1:13" s="14" customFormat="1" x14ac:dyDescent="0.25">
      <c r="A289" s="28"/>
      <c r="B289" s="30"/>
      <c r="C289" s="22"/>
      <c r="D289" s="22"/>
      <c r="E289" s="23"/>
      <c r="F289" s="23"/>
      <c r="G289" s="15">
        <f>BookTable[[#This Row],[Taxable]]*13%</f>
        <v>0</v>
      </c>
      <c r="H289" s="15">
        <f>BookTable[[#This Row],[Taxable]]+BookTable[[#This Row],[Non Taxable]]+BookTable[[#This Row],[VAT]]</f>
        <v>0</v>
      </c>
      <c r="I289" s="28"/>
      <c r="J289" s="45"/>
      <c r="K289" s="22"/>
      <c r="L289" s="33" t="str">
        <f>CONCATENATE(BookTable[[#This Row],[Bill No.]],BookTable[[#This Row],[Party]])</f>
        <v/>
      </c>
      <c r="M289" s="24">
        <f>IF(OR(BookTable[[#This Row],[duplicate checker]]="",COUNTIF(DuplicateChecker,BookTable[[#This Row],[duplicate checker]])=1),0,1)</f>
        <v>0</v>
      </c>
    </row>
    <row r="290" spans="1:13" s="14" customFormat="1" x14ac:dyDescent="0.25">
      <c r="A290" s="28"/>
      <c r="B290" s="30"/>
      <c r="C290" s="22"/>
      <c r="D290" s="22"/>
      <c r="E290" s="23"/>
      <c r="F290" s="23"/>
      <c r="G290" s="15">
        <f>BookTable[[#This Row],[Taxable]]*13%</f>
        <v>0</v>
      </c>
      <c r="H290" s="15">
        <f>BookTable[[#This Row],[Taxable]]+BookTable[[#This Row],[Non Taxable]]+BookTable[[#This Row],[VAT]]</f>
        <v>0</v>
      </c>
      <c r="I290" s="28"/>
      <c r="J290" s="45"/>
      <c r="K290" s="22"/>
      <c r="L290" s="33" t="str">
        <f>CONCATENATE(BookTable[[#This Row],[Bill No.]],BookTable[[#This Row],[Party]])</f>
        <v/>
      </c>
      <c r="M290" s="24">
        <f>IF(OR(BookTable[[#This Row],[duplicate checker]]="",COUNTIF(DuplicateChecker,BookTable[[#This Row],[duplicate checker]])=1),0,1)</f>
        <v>0</v>
      </c>
    </row>
    <row r="291" spans="1:13" s="14" customFormat="1" x14ac:dyDescent="0.25">
      <c r="A291" s="28"/>
      <c r="B291" s="30"/>
      <c r="C291" s="22"/>
      <c r="D291" s="22"/>
      <c r="E291" s="23"/>
      <c r="F291" s="23"/>
      <c r="G291" s="15">
        <f>BookTable[[#This Row],[Taxable]]*13%</f>
        <v>0</v>
      </c>
      <c r="H291" s="15">
        <f>BookTable[[#This Row],[Taxable]]+BookTable[[#This Row],[Non Taxable]]+BookTable[[#This Row],[VAT]]</f>
        <v>0</v>
      </c>
      <c r="I291" s="28"/>
      <c r="J291" s="45"/>
      <c r="K291" s="22"/>
      <c r="L291" s="33" t="str">
        <f>CONCATENATE(BookTable[[#This Row],[Bill No.]],BookTable[[#This Row],[Party]])</f>
        <v/>
      </c>
      <c r="M291" s="24">
        <f>IF(OR(BookTable[[#This Row],[duplicate checker]]="",COUNTIF(DuplicateChecker,BookTable[[#This Row],[duplicate checker]])=1),0,1)</f>
        <v>0</v>
      </c>
    </row>
    <row r="292" spans="1:13" s="14" customFormat="1" x14ac:dyDescent="0.25">
      <c r="A292" s="28"/>
      <c r="B292" s="30"/>
      <c r="C292" s="22"/>
      <c r="D292" s="22"/>
      <c r="E292" s="23"/>
      <c r="F292" s="23"/>
      <c r="G292" s="15">
        <f>BookTable[[#This Row],[Taxable]]*13%</f>
        <v>0</v>
      </c>
      <c r="H292" s="15">
        <f>BookTable[[#This Row],[Taxable]]+BookTable[[#This Row],[Non Taxable]]+BookTable[[#This Row],[VAT]]</f>
        <v>0</v>
      </c>
      <c r="I292" s="28"/>
      <c r="J292" s="45"/>
      <c r="K292" s="22"/>
      <c r="L292" s="33" t="str">
        <f>CONCATENATE(BookTable[[#This Row],[Bill No.]],BookTable[[#This Row],[Party]])</f>
        <v/>
      </c>
      <c r="M292" s="24">
        <f>IF(OR(BookTable[[#This Row],[duplicate checker]]="",COUNTIF(DuplicateChecker,BookTable[[#This Row],[duplicate checker]])=1),0,1)</f>
        <v>0</v>
      </c>
    </row>
    <row r="293" spans="1:13" s="14" customFormat="1" x14ac:dyDescent="0.25">
      <c r="A293" s="28"/>
      <c r="B293" s="30"/>
      <c r="C293" s="22"/>
      <c r="D293" s="22"/>
      <c r="E293" s="23"/>
      <c r="F293" s="23"/>
      <c r="G293" s="15">
        <f>BookTable[[#This Row],[Taxable]]*13%</f>
        <v>0</v>
      </c>
      <c r="H293" s="15">
        <f>BookTable[[#This Row],[Taxable]]+BookTable[[#This Row],[Non Taxable]]+BookTable[[#This Row],[VAT]]</f>
        <v>0</v>
      </c>
      <c r="I293" s="28"/>
      <c r="J293" s="45"/>
      <c r="K293" s="22"/>
      <c r="L293" s="33" t="str">
        <f>CONCATENATE(BookTable[[#This Row],[Bill No.]],BookTable[[#This Row],[Party]])</f>
        <v/>
      </c>
      <c r="M293" s="24">
        <f>IF(OR(BookTable[[#This Row],[duplicate checker]]="",COUNTIF(DuplicateChecker,BookTable[[#This Row],[duplicate checker]])=1),0,1)</f>
        <v>0</v>
      </c>
    </row>
    <row r="294" spans="1:13" s="14" customFormat="1" x14ac:dyDescent="0.25">
      <c r="A294" s="28"/>
      <c r="B294" s="30"/>
      <c r="C294" s="22"/>
      <c r="D294" s="22"/>
      <c r="E294" s="23"/>
      <c r="F294" s="23"/>
      <c r="G294" s="15">
        <f>BookTable[[#This Row],[Taxable]]*13%</f>
        <v>0</v>
      </c>
      <c r="H294" s="15">
        <f>BookTable[[#This Row],[Taxable]]+BookTable[[#This Row],[Non Taxable]]+BookTable[[#This Row],[VAT]]</f>
        <v>0</v>
      </c>
      <c r="I294" s="28"/>
      <c r="J294" s="45"/>
      <c r="K294" s="22"/>
      <c r="L294" s="33" t="str">
        <f>CONCATENATE(BookTable[[#This Row],[Bill No.]],BookTable[[#This Row],[Party]])</f>
        <v/>
      </c>
      <c r="M294" s="24">
        <f>IF(OR(BookTable[[#This Row],[duplicate checker]]="",COUNTIF(DuplicateChecker,BookTable[[#This Row],[duplicate checker]])=1),0,1)</f>
        <v>0</v>
      </c>
    </row>
    <row r="295" spans="1:13" s="14" customFormat="1" x14ac:dyDescent="0.25">
      <c r="A295" s="28"/>
      <c r="B295" s="30"/>
      <c r="C295" s="22"/>
      <c r="D295" s="22"/>
      <c r="E295" s="23"/>
      <c r="F295" s="23"/>
      <c r="G295" s="15">
        <f>BookTable[[#This Row],[Taxable]]*13%</f>
        <v>0</v>
      </c>
      <c r="H295" s="15">
        <f>BookTable[[#This Row],[Taxable]]+BookTable[[#This Row],[Non Taxable]]+BookTable[[#This Row],[VAT]]</f>
        <v>0</v>
      </c>
      <c r="I295" s="28"/>
      <c r="J295" s="45"/>
      <c r="K295" s="22"/>
      <c r="L295" s="33" t="str">
        <f>CONCATENATE(BookTable[[#This Row],[Bill No.]],BookTable[[#This Row],[Party]])</f>
        <v/>
      </c>
      <c r="M295" s="24">
        <f>IF(OR(BookTable[[#This Row],[duplicate checker]]="",COUNTIF(DuplicateChecker,BookTable[[#This Row],[duplicate checker]])=1),0,1)</f>
        <v>0</v>
      </c>
    </row>
    <row r="296" spans="1:13" s="14" customFormat="1" x14ac:dyDescent="0.25">
      <c r="A296" s="28"/>
      <c r="B296" s="30"/>
      <c r="C296" s="22"/>
      <c r="D296" s="22"/>
      <c r="E296" s="23"/>
      <c r="F296" s="23"/>
      <c r="G296" s="15">
        <f>BookTable[[#This Row],[Taxable]]*13%</f>
        <v>0</v>
      </c>
      <c r="H296" s="15">
        <f>BookTable[[#This Row],[Taxable]]+BookTable[[#This Row],[Non Taxable]]+BookTable[[#This Row],[VAT]]</f>
        <v>0</v>
      </c>
      <c r="I296" s="28"/>
      <c r="J296" s="45"/>
      <c r="K296" s="22"/>
      <c r="L296" s="33" t="str">
        <f>CONCATENATE(BookTable[[#This Row],[Bill No.]],BookTable[[#This Row],[Party]])</f>
        <v/>
      </c>
      <c r="M296" s="24">
        <f>IF(OR(BookTable[[#This Row],[duplicate checker]]="",COUNTIF(DuplicateChecker,BookTable[[#This Row],[duplicate checker]])=1),0,1)</f>
        <v>0</v>
      </c>
    </row>
    <row r="297" spans="1:13" s="14" customFormat="1" x14ac:dyDescent="0.25">
      <c r="A297" s="28"/>
      <c r="B297" s="30"/>
      <c r="C297" s="22"/>
      <c r="D297" s="22"/>
      <c r="E297" s="23"/>
      <c r="F297" s="23"/>
      <c r="G297" s="15">
        <f>BookTable[[#This Row],[Taxable]]*13%</f>
        <v>0</v>
      </c>
      <c r="H297" s="15">
        <f>BookTable[[#This Row],[Taxable]]+BookTable[[#This Row],[Non Taxable]]+BookTable[[#This Row],[VAT]]</f>
        <v>0</v>
      </c>
      <c r="I297" s="28"/>
      <c r="J297" s="45"/>
      <c r="K297" s="22"/>
      <c r="L297" s="33" t="str">
        <f>CONCATENATE(BookTable[[#This Row],[Bill No.]],BookTable[[#This Row],[Party]])</f>
        <v/>
      </c>
      <c r="M297" s="24">
        <f>IF(OR(BookTable[[#This Row],[duplicate checker]]="",COUNTIF(DuplicateChecker,BookTable[[#This Row],[duplicate checker]])=1),0,1)</f>
        <v>0</v>
      </c>
    </row>
    <row r="298" spans="1:13" s="14" customFormat="1" x14ac:dyDescent="0.25">
      <c r="A298" s="28"/>
      <c r="B298" s="30"/>
      <c r="C298" s="22"/>
      <c r="D298" s="22"/>
      <c r="E298" s="23"/>
      <c r="F298" s="23"/>
      <c r="G298" s="15">
        <f>BookTable[[#This Row],[Taxable]]*13%</f>
        <v>0</v>
      </c>
      <c r="H298" s="15">
        <f>BookTable[[#This Row],[Taxable]]+BookTable[[#This Row],[Non Taxable]]+BookTable[[#This Row],[VAT]]</f>
        <v>0</v>
      </c>
      <c r="I298" s="28"/>
      <c r="J298" s="45"/>
      <c r="K298" s="22"/>
      <c r="L298" s="33" t="str">
        <f>CONCATENATE(BookTable[[#This Row],[Bill No.]],BookTable[[#This Row],[Party]])</f>
        <v/>
      </c>
      <c r="M298" s="24">
        <f>IF(OR(BookTable[[#This Row],[duplicate checker]]="",COUNTIF(DuplicateChecker,BookTable[[#This Row],[duplicate checker]])=1),0,1)</f>
        <v>0</v>
      </c>
    </row>
    <row r="299" spans="1:13" s="14" customFormat="1" x14ac:dyDescent="0.25">
      <c r="A299" s="28"/>
      <c r="B299" s="30"/>
      <c r="C299" s="22"/>
      <c r="D299" s="22"/>
      <c r="E299" s="23"/>
      <c r="F299" s="23"/>
      <c r="G299" s="15">
        <f>BookTable[[#This Row],[Taxable]]*13%</f>
        <v>0</v>
      </c>
      <c r="H299" s="15">
        <f>BookTable[[#This Row],[Taxable]]+BookTable[[#This Row],[Non Taxable]]+BookTable[[#This Row],[VAT]]</f>
        <v>0</v>
      </c>
      <c r="I299" s="28"/>
      <c r="J299" s="45"/>
      <c r="K299" s="22"/>
      <c r="L299" s="33" t="str">
        <f>CONCATENATE(BookTable[[#This Row],[Bill No.]],BookTable[[#This Row],[Party]])</f>
        <v/>
      </c>
      <c r="M299" s="24">
        <f>IF(OR(BookTable[[#This Row],[duplicate checker]]="",COUNTIF(DuplicateChecker,BookTable[[#This Row],[duplicate checker]])=1),0,1)</f>
        <v>0</v>
      </c>
    </row>
    <row r="300" spans="1:13" s="14" customFormat="1" x14ac:dyDescent="0.25">
      <c r="A300" s="28"/>
      <c r="B300" s="30"/>
      <c r="C300" s="22"/>
      <c r="D300" s="22"/>
      <c r="E300" s="23"/>
      <c r="F300" s="23"/>
      <c r="G300" s="15">
        <f>BookTable[[#This Row],[Taxable]]*13%</f>
        <v>0</v>
      </c>
      <c r="H300" s="15">
        <f>BookTable[[#This Row],[Taxable]]+BookTable[[#This Row],[Non Taxable]]+BookTable[[#This Row],[VAT]]</f>
        <v>0</v>
      </c>
      <c r="I300" s="28"/>
      <c r="J300" s="45"/>
      <c r="K300" s="22"/>
      <c r="L300" s="33" t="str">
        <f>CONCATENATE(BookTable[[#This Row],[Bill No.]],BookTable[[#This Row],[Party]])</f>
        <v/>
      </c>
      <c r="M300" s="24">
        <f>IF(OR(BookTable[[#This Row],[duplicate checker]]="",COUNTIF(DuplicateChecker,BookTable[[#This Row],[duplicate checker]])=1),0,1)</f>
        <v>0</v>
      </c>
    </row>
    <row r="301" spans="1:13" s="14" customFormat="1" x14ac:dyDescent="0.25">
      <c r="A301" s="28"/>
      <c r="B301" s="30"/>
      <c r="C301" s="22"/>
      <c r="D301" s="22"/>
      <c r="E301" s="23"/>
      <c r="F301" s="23"/>
      <c r="G301" s="15">
        <f>BookTable[[#This Row],[Taxable]]*13%</f>
        <v>0</v>
      </c>
      <c r="H301" s="15">
        <f>BookTable[[#This Row],[Taxable]]+BookTable[[#This Row],[Non Taxable]]+BookTable[[#This Row],[VAT]]</f>
        <v>0</v>
      </c>
      <c r="I301" s="28"/>
      <c r="J301" s="45"/>
      <c r="K301" s="22"/>
      <c r="L301" s="33" t="str">
        <f>CONCATENATE(BookTable[[#This Row],[Bill No.]],BookTable[[#This Row],[Party]])</f>
        <v/>
      </c>
      <c r="M301" s="24">
        <f>IF(OR(BookTable[[#This Row],[duplicate checker]]="",COUNTIF(DuplicateChecker,BookTable[[#This Row],[duplicate checker]])=1),0,1)</f>
        <v>0</v>
      </c>
    </row>
    <row r="302" spans="1:13" s="14" customFormat="1" x14ac:dyDescent="0.25">
      <c r="A302" s="28"/>
      <c r="B302" s="30"/>
      <c r="C302" s="22"/>
      <c r="D302" s="22"/>
      <c r="E302" s="23"/>
      <c r="F302" s="23"/>
      <c r="G302" s="15">
        <f>BookTable[[#This Row],[Taxable]]*13%</f>
        <v>0</v>
      </c>
      <c r="H302" s="15">
        <f>BookTable[[#This Row],[Taxable]]+BookTable[[#This Row],[Non Taxable]]+BookTable[[#This Row],[VAT]]</f>
        <v>0</v>
      </c>
      <c r="I302" s="28"/>
      <c r="J302" s="45"/>
      <c r="K302" s="22"/>
      <c r="L302" s="33" t="str">
        <f>CONCATENATE(BookTable[[#This Row],[Bill No.]],BookTable[[#This Row],[Party]])</f>
        <v/>
      </c>
      <c r="M302" s="24">
        <f>IF(OR(BookTable[[#This Row],[duplicate checker]]="",COUNTIF(DuplicateChecker,BookTable[[#This Row],[duplicate checker]])=1),0,1)</f>
        <v>0</v>
      </c>
    </row>
    <row r="303" spans="1:13" s="14" customFormat="1" x14ac:dyDescent="0.25">
      <c r="A303" s="28"/>
      <c r="B303" s="30"/>
      <c r="C303" s="22"/>
      <c r="D303" s="22"/>
      <c r="E303" s="23"/>
      <c r="F303" s="23"/>
      <c r="G303" s="15">
        <f>BookTable[[#This Row],[Taxable]]*13%</f>
        <v>0</v>
      </c>
      <c r="H303" s="15">
        <f>BookTable[[#This Row],[Taxable]]+BookTable[[#This Row],[Non Taxable]]+BookTable[[#This Row],[VAT]]</f>
        <v>0</v>
      </c>
      <c r="I303" s="28"/>
      <c r="J303" s="45"/>
      <c r="K303" s="22"/>
      <c r="L303" s="33" t="str">
        <f>CONCATENATE(BookTable[[#This Row],[Bill No.]],BookTable[[#This Row],[Party]])</f>
        <v/>
      </c>
      <c r="M303" s="24">
        <f>IF(OR(BookTable[[#This Row],[duplicate checker]]="",COUNTIF(DuplicateChecker,BookTable[[#This Row],[duplicate checker]])=1),0,1)</f>
        <v>0</v>
      </c>
    </row>
    <row r="304" spans="1:13" s="14" customFormat="1" x14ac:dyDescent="0.25">
      <c r="A304" s="28"/>
      <c r="B304" s="30"/>
      <c r="C304" s="22"/>
      <c r="D304" s="22"/>
      <c r="E304" s="23"/>
      <c r="F304" s="23"/>
      <c r="G304" s="15">
        <f>BookTable[[#This Row],[Taxable]]*13%</f>
        <v>0</v>
      </c>
      <c r="H304" s="15">
        <f>BookTable[[#This Row],[Taxable]]+BookTable[[#This Row],[Non Taxable]]+BookTable[[#This Row],[VAT]]</f>
        <v>0</v>
      </c>
      <c r="I304" s="28"/>
      <c r="J304" s="45"/>
      <c r="K304" s="22"/>
      <c r="L304" s="33" t="str">
        <f>CONCATENATE(BookTable[[#This Row],[Bill No.]],BookTable[[#This Row],[Party]])</f>
        <v/>
      </c>
      <c r="M304" s="24">
        <f>IF(OR(BookTable[[#This Row],[duplicate checker]]="",COUNTIF(DuplicateChecker,BookTable[[#This Row],[duplicate checker]])=1),0,1)</f>
        <v>0</v>
      </c>
    </row>
    <row r="305" spans="1:13" s="14" customFormat="1" x14ac:dyDescent="0.25">
      <c r="A305" s="28"/>
      <c r="B305" s="30"/>
      <c r="C305" s="22"/>
      <c r="D305" s="22"/>
      <c r="E305" s="23"/>
      <c r="F305" s="23"/>
      <c r="G305" s="15">
        <f>BookTable[[#This Row],[Taxable]]*13%</f>
        <v>0</v>
      </c>
      <c r="H305" s="15">
        <f>BookTable[[#This Row],[Taxable]]+BookTable[[#This Row],[Non Taxable]]+BookTable[[#This Row],[VAT]]</f>
        <v>0</v>
      </c>
      <c r="I305" s="28"/>
      <c r="J305" s="45"/>
      <c r="K305" s="22"/>
      <c r="L305" s="33" t="str">
        <f>CONCATENATE(BookTable[[#This Row],[Bill No.]],BookTable[[#This Row],[Party]])</f>
        <v/>
      </c>
      <c r="M305" s="24">
        <f>IF(OR(BookTable[[#This Row],[duplicate checker]]="",COUNTIF(DuplicateChecker,BookTable[[#This Row],[duplicate checker]])=1),0,1)</f>
        <v>0</v>
      </c>
    </row>
    <row r="306" spans="1:13" s="14" customFormat="1" x14ac:dyDescent="0.25">
      <c r="A306" s="28"/>
      <c r="B306" s="30"/>
      <c r="C306" s="22"/>
      <c r="D306" s="22"/>
      <c r="E306" s="23"/>
      <c r="F306" s="23"/>
      <c r="G306" s="15">
        <f>BookTable[[#This Row],[Taxable]]*13%</f>
        <v>0</v>
      </c>
      <c r="H306" s="15">
        <f>BookTable[[#This Row],[Taxable]]+BookTable[[#This Row],[Non Taxable]]+BookTable[[#This Row],[VAT]]</f>
        <v>0</v>
      </c>
      <c r="I306" s="28"/>
      <c r="J306" s="45"/>
      <c r="K306" s="22"/>
      <c r="L306" s="33" t="str">
        <f>CONCATENATE(BookTable[[#This Row],[Bill No.]],BookTable[[#This Row],[Party]])</f>
        <v/>
      </c>
      <c r="M306" s="24">
        <f>IF(OR(BookTable[[#This Row],[duplicate checker]]="",COUNTIF(DuplicateChecker,BookTable[[#This Row],[duplicate checker]])=1),0,1)</f>
        <v>0</v>
      </c>
    </row>
    <row r="307" spans="1:13" s="14" customFormat="1" x14ac:dyDescent="0.25">
      <c r="A307" s="28"/>
      <c r="B307" s="30"/>
      <c r="C307" s="22"/>
      <c r="D307" s="22"/>
      <c r="E307" s="23"/>
      <c r="F307" s="23"/>
      <c r="G307" s="15">
        <f>BookTable[[#This Row],[Taxable]]*13%</f>
        <v>0</v>
      </c>
      <c r="H307" s="15">
        <f>BookTable[[#This Row],[Taxable]]+BookTable[[#This Row],[Non Taxable]]+BookTable[[#This Row],[VAT]]</f>
        <v>0</v>
      </c>
      <c r="I307" s="28"/>
      <c r="J307" s="45"/>
      <c r="K307" s="22"/>
      <c r="L307" s="33" t="str">
        <f>CONCATENATE(BookTable[[#This Row],[Bill No.]],BookTable[[#This Row],[Party]])</f>
        <v/>
      </c>
      <c r="M307" s="24">
        <f>IF(OR(BookTable[[#This Row],[duplicate checker]]="",COUNTIF(DuplicateChecker,BookTable[[#This Row],[duplicate checker]])=1),0,1)</f>
        <v>0</v>
      </c>
    </row>
    <row r="308" spans="1:13" s="14" customFormat="1" x14ac:dyDescent="0.25">
      <c r="A308" s="28"/>
      <c r="B308" s="30"/>
      <c r="C308" s="22"/>
      <c r="D308" s="22"/>
      <c r="E308" s="23"/>
      <c r="F308" s="23"/>
      <c r="G308" s="15">
        <f>BookTable[[#This Row],[Taxable]]*13%</f>
        <v>0</v>
      </c>
      <c r="H308" s="15">
        <f>BookTable[[#This Row],[Taxable]]+BookTable[[#This Row],[Non Taxable]]+BookTable[[#This Row],[VAT]]</f>
        <v>0</v>
      </c>
      <c r="I308" s="28"/>
      <c r="J308" s="45"/>
      <c r="K308" s="22"/>
      <c r="L308" s="33" t="str">
        <f>CONCATENATE(BookTable[[#This Row],[Bill No.]],BookTable[[#This Row],[Party]])</f>
        <v/>
      </c>
      <c r="M308" s="24">
        <f>IF(OR(BookTable[[#This Row],[duplicate checker]]="",COUNTIF(DuplicateChecker,BookTable[[#This Row],[duplicate checker]])=1),0,1)</f>
        <v>0</v>
      </c>
    </row>
    <row r="309" spans="1:13" s="14" customFormat="1" x14ac:dyDescent="0.25">
      <c r="A309" s="28"/>
      <c r="B309" s="30"/>
      <c r="C309" s="22"/>
      <c r="D309" s="22"/>
      <c r="E309" s="23"/>
      <c r="F309" s="23"/>
      <c r="G309" s="15">
        <f>BookTable[[#This Row],[Taxable]]*13%</f>
        <v>0</v>
      </c>
      <c r="H309" s="15">
        <f>BookTable[[#This Row],[Taxable]]+BookTable[[#This Row],[Non Taxable]]+BookTable[[#This Row],[VAT]]</f>
        <v>0</v>
      </c>
      <c r="I309" s="28"/>
      <c r="J309" s="45"/>
      <c r="K309" s="22"/>
      <c r="L309" s="33" t="str">
        <f>CONCATENATE(BookTable[[#This Row],[Bill No.]],BookTable[[#This Row],[Party]])</f>
        <v/>
      </c>
      <c r="M309" s="24">
        <f>IF(OR(BookTable[[#This Row],[duplicate checker]]="",COUNTIF(DuplicateChecker,BookTable[[#This Row],[duplicate checker]])=1),0,1)</f>
        <v>0</v>
      </c>
    </row>
    <row r="310" spans="1:13" s="14" customFormat="1" x14ac:dyDescent="0.25">
      <c r="A310" s="28"/>
      <c r="B310" s="30"/>
      <c r="C310" s="22"/>
      <c r="D310" s="22"/>
      <c r="E310" s="23"/>
      <c r="F310" s="23"/>
      <c r="G310" s="15">
        <f>BookTable[[#This Row],[Taxable]]*13%</f>
        <v>0</v>
      </c>
      <c r="H310" s="15">
        <f>BookTable[[#This Row],[Taxable]]+BookTable[[#This Row],[Non Taxable]]+BookTable[[#This Row],[VAT]]</f>
        <v>0</v>
      </c>
      <c r="I310" s="28"/>
      <c r="J310" s="45"/>
      <c r="K310" s="22"/>
      <c r="L310" s="33" t="str">
        <f>CONCATENATE(BookTable[[#This Row],[Bill No.]],BookTable[[#This Row],[Party]])</f>
        <v/>
      </c>
      <c r="M310" s="24">
        <f>IF(OR(BookTable[[#This Row],[duplicate checker]]="",COUNTIF(DuplicateChecker,BookTable[[#This Row],[duplicate checker]])=1),0,1)</f>
        <v>0</v>
      </c>
    </row>
    <row r="311" spans="1:13" s="14" customFormat="1" x14ac:dyDescent="0.25">
      <c r="A311" s="28"/>
      <c r="B311" s="30"/>
      <c r="C311" s="22"/>
      <c r="D311" s="22"/>
      <c r="E311" s="23"/>
      <c r="F311" s="23"/>
      <c r="G311" s="15">
        <f>BookTable[[#This Row],[Taxable]]*13%</f>
        <v>0</v>
      </c>
      <c r="H311" s="15">
        <f>BookTable[[#This Row],[Taxable]]+BookTable[[#This Row],[Non Taxable]]+BookTable[[#This Row],[VAT]]</f>
        <v>0</v>
      </c>
      <c r="I311" s="28"/>
      <c r="J311" s="45"/>
      <c r="K311" s="22"/>
      <c r="L311" s="33" t="str">
        <f>CONCATENATE(BookTable[[#This Row],[Bill No.]],BookTable[[#This Row],[Party]])</f>
        <v/>
      </c>
      <c r="M311" s="24">
        <f>IF(OR(BookTable[[#This Row],[duplicate checker]]="",COUNTIF(DuplicateChecker,BookTable[[#This Row],[duplicate checker]])=1),0,1)</f>
        <v>0</v>
      </c>
    </row>
    <row r="312" spans="1:13" s="14" customFormat="1" x14ac:dyDescent="0.25">
      <c r="A312" s="28"/>
      <c r="B312" s="30"/>
      <c r="C312" s="22"/>
      <c r="D312" s="22"/>
      <c r="E312" s="23"/>
      <c r="F312" s="23"/>
      <c r="G312" s="15">
        <f>BookTable[[#This Row],[Taxable]]*13%</f>
        <v>0</v>
      </c>
      <c r="H312" s="15">
        <f>BookTable[[#This Row],[Taxable]]+BookTable[[#This Row],[Non Taxable]]+BookTable[[#This Row],[VAT]]</f>
        <v>0</v>
      </c>
      <c r="I312" s="28"/>
      <c r="J312" s="45"/>
      <c r="K312" s="22"/>
      <c r="L312" s="33" t="str">
        <f>CONCATENATE(BookTable[[#This Row],[Bill No.]],BookTable[[#This Row],[Party]])</f>
        <v/>
      </c>
      <c r="M312" s="24">
        <f>IF(OR(BookTable[[#This Row],[duplicate checker]]="",COUNTIF(DuplicateChecker,BookTable[[#This Row],[duplicate checker]])=1),0,1)</f>
        <v>0</v>
      </c>
    </row>
    <row r="313" spans="1:13" s="14" customFormat="1" x14ac:dyDescent="0.25">
      <c r="A313" s="28"/>
      <c r="B313" s="30"/>
      <c r="C313" s="22"/>
      <c r="D313" s="22"/>
      <c r="E313" s="23"/>
      <c r="F313" s="23"/>
      <c r="G313" s="15">
        <f>BookTable[[#This Row],[Taxable]]*13%</f>
        <v>0</v>
      </c>
      <c r="H313" s="15">
        <f>BookTable[[#This Row],[Taxable]]+BookTable[[#This Row],[Non Taxable]]+BookTable[[#This Row],[VAT]]</f>
        <v>0</v>
      </c>
      <c r="I313" s="28"/>
      <c r="J313" s="45"/>
      <c r="K313" s="22"/>
      <c r="L313" s="33" t="str">
        <f>CONCATENATE(BookTable[[#This Row],[Bill No.]],BookTable[[#This Row],[Party]])</f>
        <v/>
      </c>
      <c r="M313" s="24">
        <f>IF(OR(BookTable[[#This Row],[duplicate checker]]="",COUNTIF(DuplicateChecker,BookTable[[#This Row],[duplicate checker]])=1),0,1)</f>
        <v>0</v>
      </c>
    </row>
    <row r="314" spans="1:13" s="14" customFormat="1" x14ac:dyDescent="0.25">
      <c r="A314" s="28"/>
      <c r="B314" s="30"/>
      <c r="C314" s="22"/>
      <c r="D314" s="22"/>
      <c r="E314" s="23"/>
      <c r="F314" s="23"/>
      <c r="G314" s="15">
        <f>BookTable[[#This Row],[Taxable]]*13%</f>
        <v>0</v>
      </c>
      <c r="H314" s="15">
        <f>BookTable[[#This Row],[Taxable]]+BookTable[[#This Row],[Non Taxable]]+BookTable[[#This Row],[VAT]]</f>
        <v>0</v>
      </c>
      <c r="I314" s="28"/>
      <c r="J314" s="45"/>
      <c r="K314" s="22"/>
      <c r="L314" s="33" t="str">
        <f>CONCATENATE(BookTable[[#This Row],[Bill No.]],BookTable[[#This Row],[Party]])</f>
        <v/>
      </c>
      <c r="M314" s="24">
        <f>IF(OR(BookTable[[#This Row],[duplicate checker]]="",COUNTIF(DuplicateChecker,BookTable[[#This Row],[duplicate checker]])=1),0,1)</f>
        <v>0</v>
      </c>
    </row>
    <row r="315" spans="1:13" s="14" customFormat="1" x14ac:dyDescent="0.25">
      <c r="A315" s="28"/>
      <c r="B315" s="30"/>
      <c r="C315" s="22"/>
      <c r="D315" s="22"/>
      <c r="E315" s="23"/>
      <c r="F315" s="23"/>
      <c r="G315" s="15">
        <f>BookTable[[#This Row],[Taxable]]*13%</f>
        <v>0</v>
      </c>
      <c r="H315" s="15">
        <f>BookTable[[#This Row],[Taxable]]+BookTable[[#This Row],[Non Taxable]]+BookTable[[#This Row],[VAT]]</f>
        <v>0</v>
      </c>
      <c r="I315" s="28"/>
      <c r="J315" s="45"/>
      <c r="K315" s="22"/>
      <c r="L315" s="33" t="str">
        <f>CONCATENATE(BookTable[[#This Row],[Bill No.]],BookTable[[#This Row],[Party]])</f>
        <v/>
      </c>
      <c r="M315" s="24">
        <f>IF(OR(BookTable[[#This Row],[duplicate checker]]="",COUNTIF(DuplicateChecker,BookTable[[#This Row],[duplicate checker]])=1),0,1)</f>
        <v>0</v>
      </c>
    </row>
    <row r="316" spans="1:13" s="14" customFormat="1" x14ac:dyDescent="0.25">
      <c r="A316" s="28"/>
      <c r="B316" s="30"/>
      <c r="C316" s="22"/>
      <c r="D316" s="22"/>
      <c r="E316" s="23"/>
      <c r="F316" s="23"/>
      <c r="G316" s="15">
        <f>BookTable[[#This Row],[Taxable]]*13%</f>
        <v>0</v>
      </c>
      <c r="H316" s="15">
        <f>BookTable[[#This Row],[Taxable]]+BookTable[[#This Row],[Non Taxable]]+BookTable[[#This Row],[VAT]]</f>
        <v>0</v>
      </c>
      <c r="I316" s="28"/>
      <c r="J316" s="45"/>
      <c r="K316" s="22"/>
      <c r="L316" s="33" t="str">
        <f>CONCATENATE(BookTable[[#This Row],[Bill No.]],BookTable[[#This Row],[Party]])</f>
        <v/>
      </c>
      <c r="M316" s="24">
        <f>IF(OR(BookTable[[#This Row],[duplicate checker]]="",COUNTIF(DuplicateChecker,BookTable[[#This Row],[duplicate checker]])=1),0,1)</f>
        <v>0</v>
      </c>
    </row>
    <row r="317" spans="1:13" s="14" customFormat="1" x14ac:dyDescent="0.25">
      <c r="A317" s="28"/>
      <c r="B317" s="30"/>
      <c r="C317" s="22"/>
      <c r="D317" s="22"/>
      <c r="E317" s="23"/>
      <c r="F317" s="23"/>
      <c r="G317" s="15">
        <f>BookTable[[#This Row],[Taxable]]*13%</f>
        <v>0</v>
      </c>
      <c r="H317" s="15">
        <f>BookTable[[#This Row],[Taxable]]+BookTable[[#This Row],[Non Taxable]]+BookTable[[#This Row],[VAT]]</f>
        <v>0</v>
      </c>
      <c r="I317" s="28"/>
      <c r="J317" s="45"/>
      <c r="K317" s="22"/>
      <c r="L317" s="33" t="str">
        <f>CONCATENATE(BookTable[[#This Row],[Bill No.]],BookTable[[#This Row],[Party]])</f>
        <v/>
      </c>
      <c r="M317" s="24">
        <f>IF(OR(BookTable[[#This Row],[duplicate checker]]="",COUNTIF(DuplicateChecker,BookTable[[#This Row],[duplicate checker]])=1),0,1)</f>
        <v>0</v>
      </c>
    </row>
    <row r="318" spans="1:13" s="14" customFormat="1" x14ac:dyDescent="0.25">
      <c r="A318" s="28"/>
      <c r="B318" s="30"/>
      <c r="C318" s="22"/>
      <c r="D318" s="22"/>
      <c r="E318" s="23"/>
      <c r="F318" s="23"/>
      <c r="G318" s="15">
        <f>BookTable[[#This Row],[Taxable]]*13%</f>
        <v>0</v>
      </c>
      <c r="H318" s="15">
        <f>BookTable[[#This Row],[Taxable]]+BookTable[[#This Row],[Non Taxable]]+BookTable[[#This Row],[VAT]]</f>
        <v>0</v>
      </c>
      <c r="I318" s="28"/>
      <c r="J318" s="45"/>
      <c r="K318" s="22"/>
      <c r="L318" s="33" t="str">
        <f>CONCATENATE(BookTable[[#This Row],[Bill No.]],BookTable[[#This Row],[Party]])</f>
        <v/>
      </c>
      <c r="M318" s="24">
        <f>IF(OR(BookTable[[#This Row],[duplicate checker]]="",COUNTIF(DuplicateChecker,BookTable[[#This Row],[duplicate checker]])=1),0,1)</f>
        <v>0</v>
      </c>
    </row>
    <row r="319" spans="1:13" s="14" customFormat="1" x14ac:dyDescent="0.25">
      <c r="A319" s="28"/>
      <c r="B319" s="30"/>
      <c r="C319" s="22"/>
      <c r="D319" s="22"/>
      <c r="E319" s="23"/>
      <c r="F319" s="23"/>
      <c r="G319" s="15">
        <f>BookTable[[#This Row],[Taxable]]*13%</f>
        <v>0</v>
      </c>
      <c r="H319" s="15">
        <f>BookTable[[#This Row],[Taxable]]+BookTable[[#This Row],[Non Taxable]]+BookTable[[#This Row],[VAT]]</f>
        <v>0</v>
      </c>
      <c r="I319" s="28"/>
      <c r="J319" s="45"/>
      <c r="K319" s="22"/>
      <c r="L319" s="33" t="str">
        <f>CONCATENATE(BookTable[[#This Row],[Bill No.]],BookTable[[#This Row],[Party]])</f>
        <v/>
      </c>
      <c r="M319" s="24">
        <f>IF(OR(BookTable[[#This Row],[duplicate checker]]="",COUNTIF(DuplicateChecker,BookTable[[#This Row],[duplicate checker]])=1),0,1)</f>
        <v>0</v>
      </c>
    </row>
    <row r="320" spans="1:13" s="14" customFormat="1" x14ac:dyDescent="0.25">
      <c r="A320" s="28"/>
      <c r="B320" s="30"/>
      <c r="C320" s="22"/>
      <c r="D320" s="22"/>
      <c r="E320" s="23"/>
      <c r="F320" s="23"/>
      <c r="G320" s="15">
        <f>BookTable[[#This Row],[Taxable]]*13%</f>
        <v>0</v>
      </c>
      <c r="H320" s="15">
        <f>BookTable[[#This Row],[Taxable]]+BookTable[[#This Row],[Non Taxable]]+BookTable[[#This Row],[VAT]]</f>
        <v>0</v>
      </c>
      <c r="I320" s="28"/>
      <c r="J320" s="45"/>
      <c r="K320" s="22"/>
      <c r="L320" s="33" t="str">
        <f>CONCATENATE(BookTable[[#This Row],[Bill No.]],BookTable[[#This Row],[Party]])</f>
        <v/>
      </c>
      <c r="M320" s="24">
        <f>IF(OR(BookTable[[#This Row],[duplicate checker]]="",COUNTIF(DuplicateChecker,BookTable[[#This Row],[duplicate checker]])=1),0,1)</f>
        <v>0</v>
      </c>
    </row>
    <row r="321" spans="1:13" s="14" customFormat="1" x14ac:dyDescent="0.25">
      <c r="A321" s="28"/>
      <c r="B321" s="30"/>
      <c r="C321" s="22"/>
      <c r="D321" s="22"/>
      <c r="E321" s="23"/>
      <c r="F321" s="23"/>
      <c r="G321" s="15">
        <f>BookTable[[#This Row],[Taxable]]*13%</f>
        <v>0</v>
      </c>
      <c r="H321" s="15">
        <f>BookTable[[#This Row],[Taxable]]+BookTable[[#This Row],[Non Taxable]]+BookTable[[#This Row],[VAT]]</f>
        <v>0</v>
      </c>
      <c r="I321" s="28"/>
      <c r="J321" s="45"/>
      <c r="K321" s="22"/>
      <c r="L321" s="33" t="str">
        <f>CONCATENATE(BookTable[[#This Row],[Bill No.]],BookTable[[#This Row],[Party]])</f>
        <v/>
      </c>
      <c r="M321" s="24">
        <f>IF(OR(BookTable[[#This Row],[duplicate checker]]="",COUNTIF(DuplicateChecker,BookTable[[#This Row],[duplicate checker]])=1),0,1)</f>
        <v>0</v>
      </c>
    </row>
    <row r="322" spans="1:13" s="14" customFormat="1" x14ac:dyDescent="0.25">
      <c r="A322" s="28"/>
      <c r="B322" s="30"/>
      <c r="C322" s="22"/>
      <c r="D322" s="22"/>
      <c r="E322" s="23"/>
      <c r="F322" s="23"/>
      <c r="G322" s="15">
        <f>BookTable[[#This Row],[Taxable]]*13%</f>
        <v>0</v>
      </c>
      <c r="H322" s="15">
        <f>BookTable[[#This Row],[Taxable]]+BookTable[[#This Row],[Non Taxable]]+BookTable[[#This Row],[VAT]]</f>
        <v>0</v>
      </c>
      <c r="I322" s="28"/>
      <c r="J322" s="45"/>
      <c r="K322" s="22"/>
      <c r="L322" s="33" t="str">
        <f>CONCATENATE(BookTable[[#This Row],[Bill No.]],BookTable[[#This Row],[Party]])</f>
        <v/>
      </c>
      <c r="M322" s="24">
        <f>IF(OR(BookTable[[#This Row],[duplicate checker]]="",COUNTIF(DuplicateChecker,BookTable[[#This Row],[duplicate checker]])=1),0,1)</f>
        <v>0</v>
      </c>
    </row>
    <row r="323" spans="1:13" s="14" customFormat="1" x14ac:dyDescent="0.25">
      <c r="A323" s="28"/>
      <c r="B323" s="30"/>
      <c r="C323" s="22"/>
      <c r="D323" s="22"/>
      <c r="E323" s="23"/>
      <c r="F323" s="23"/>
      <c r="G323" s="15">
        <f>BookTable[[#This Row],[Taxable]]*13%</f>
        <v>0</v>
      </c>
      <c r="H323" s="15">
        <f>BookTable[[#This Row],[Taxable]]+BookTable[[#This Row],[Non Taxable]]+BookTable[[#This Row],[VAT]]</f>
        <v>0</v>
      </c>
      <c r="I323" s="28"/>
      <c r="J323" s="45"/>
      <c r="K323" s="22"/>
      <c r="L323" s="33" t="str">
        <f>CONCATENATE(BookTable[[#This Row],[Bill No.]],BookTable[[#This Row],[Party]])</f>
        <v/>
      </c>
      <c r="M323" s="24">
        <f>IF(OR(BookTable[[#This Row],[duplicate checker]]="",COUNTIF(DuplicateChecker,BookTable[[#This Row],[duplicate checker]])=1),0,1)</f>
        <v>0</v>
      </c>
    </row>
    <row r="324" spans="1:13" s="14" customFormat="1" x14ac:dyDescent="0.25">
      <c r="A324" s="28"/>
      <c r="B324" s="30"/>
      <c r="C324" s="22"/>
      <c r="D324" s="22"/>
      <c r="E324" s="23"/>
      <c r="F324" s="23"/>
      <c r="G324" s="15">
        <f>BookTable[[#This Row],[Taxable]]*13%</f>
        <v>0</v>
      </c>
      <c r="H324" s="15">
        <f>BookTable[[#This Row],[Taxable]]+BookTable[[#This Row],[Non Taxable]]+BookTable[[#This Row],[VAT]]</f>
        <v>0</v>
      </c>
      <c r="I324" s="28"/>
      <c r="J324" s="45"/>
      <c r="K324" s="22"/>
      <c r="L324" s="33" t="str">
        <f>CONCATENATE(BookTable[[#This Row],[Bill No.]],BookTable[[#This Row],[Party]])</f>
        <v/>
      </c>
      <c r="M324" s="24">
        <f>IF(OR(BookTable[[#This Row],[duplicate checker]]="",COUNTIF(DuplicateChecker,BookTable[[#This Row],[duplicate checker]])=1),0,1)</f>
        <v>0</v>
      </c>
    </row>
    <row r="325" spans="1:13" s="14" customFormat="1" x14ac:dyDescent="0.25">
      <c r="A325" s="28"/>
      <c r="B325" s="30"/>
      <c r="C325" s="22"/>
      <c r="D325" s="22"/>
      <c r="E325" s="23"/>
      <c r="F325" s="23"/>
      <c r="G325" s="15">
        <f>BookTable[[#This Row],[Taxable]]*13%</f>
        <v>0</v>
      </c>
      <c r="H325" s="15">
        <f>BookTable[[#This Row],[Taxable]]+BookTable[[#This Row],[Non Taxable]]+BookTable[[#This Row],[VAT]]</f>
        <v>0</v>
      </c>
      <c r="I325" s="28"/>
      <c r="J325" s="45"/>
      <c r="K325" s="22"/>
      <c r="L325" s="33" t="str">
        <f>CONCATENATE(BookTable[[#This Row],[Bill No.]],BookTable[[#This Row],[Party]])</f>
        <v/>
      </c>
      <c r="M325" s="24">
        <f>IF(OR(BookTable[[#This Row],[duplicate checker]]="",COUNTIF(DuplicateChecker,BookTable[[#This Row],[duplicate checker]])=1),0,1)</f>
        <v>0</v>
      </c>
    </row>
    <row r="326" spans="1:13" s="14" customFormat="1" x14ac:dyDescent="0.25">
      <c r="A326" s="28"/>
      <c r="B326" s="30"/>
      <c r="C326" s="22"/>
      <c r="D326" s="22"/>
      <c r="E326" s="23"/>
      <c r="F326" s="23"/>
      <c r="G326" s="15">
        <f>BookTable[[#This Row],[Taxable]]*13%</f>
        <v>0</v>
      </c>
      <c r="H326" s="15">
        <f>BookTable[[#This Row],[Taxable]]+BookTable[[#This Row],[Non Taxable]]+BookTable[[#This Row],[VAT]]</f>
        <v>0</v>
      </c>
      <c r="I326" s="28"/>
      <c r="J326" s="45"/>
      <c r="K326" s="22"/>
      <c r="L326" s="33" t="str">
        <f>CONCATENATE(BookTable[[#This Row],[Bill No.]],BookTable[[#This Row],[Party]])</f>
        <v/>
      </c>
      <c r="M326" s="24">
        <f>IF(OR(BookTable[[#This Row],[duplicate checker]]="",COUNTIF(DuplicateChecker,BookTable[[#This Row],[duplicate checker]])=1),0,1)</f>
        <v>0</v>
      </c>
    </row>
    <row r="327" spans="1:13" s="14" customFormat="1" x14ac:dyDescent="0.25">
      <c r="A327" s="28"/>
      <c r="B327" s="30"/>
      <c r="C327" s="22"/>
      <c r="D327" s="22"/>
      <c r="E327" s="23"/>
      <c r="F327" s="23"/>
      <c r="G327" s="15">
        <f>BookTable[[#This Row],[Taxable]]*13%</f>
        <v>0</v>
      </c>
      <c r="H327" s="15">
        <f>BookTable[[#This Row],[Taxable]]+BookTable[[#This Row],[Non Taxable]]+BookTable[[#This Row],[VAT]]</f>
        <v>0</v>
      </c>
      <c r="I327" s="28"/>
      <c r="J327" s="45"/>
      <c r="K327" s="22"/>
      <c r="L327" s="33" t="str">
        <f>CONCATENATE(BookTable[[#This Row],[Bill No.]],BookTable[[#This Row],[Party]])</f>
        <v/>
      </c>
      <c r="M327" s="24">
        <f>IF(OR(BookTable[[#This Row],[duplicate checker]]="",COUNTIF(DuplicateChecker,BookTable[[#This Row],[duplicate checker]])=1),0,1)</f>
        <v>0</v>
      </c>
    </row>
    <row r="328" spans="1:13" s="14" customFormat="1" x14ac:dyDescent="0.25">
      <c r="A328" s="28"/>
      <c r="B328" s="30"/>
      <c r="C328" s="22"/>
      <c r="D328" s="22"/>
      <c r="E328" s="23"/>
      <c r="F328" s="23"/>
      <c r="G328" s="15">
        <f>BookTable[[#This Row],[Taxable]]*13%</f>
        <v>0</v>
      </c>
      <c r="H328" s="15">
        <f>BookTable[[#This Row],[Taxable]]+BookTable[[#This Row],[Non Taxable]]+BookTable[[#This Row],[VAT]]</f>
        <v>0</v>
      </c>
      <c r="I328" s="28"/>
      <c r="J328" s="45"/>
      <c r="K328" s="22"/>
      <c r="L328" s="33" t="str">
        <f>CONCATENATE(BookTable[[#This Row],[Bill No.]],BookTable[[#This Row],[Party]])</f>
        <v/>
      </c>
      <c r="M328" s="24">
        <f>IF(OR(BookTable[[#This Row],[duplicate checker]]="",COUNTIF(DuplicateChecker,BookTable[[#This Row],[duplicate checker]])=1),0,1)</f>
        <v>0</v>
      </c>
    </row>
    <row r="329" spans="1:13" s="14" customFormat="1" x14ac:dyDescent="0.25">
      <c r="A329" s="28"/>
      <c r="B329" s="30"/>
      <c r="C329" s="22"/>
      <c r="D329" s="22"/>
      <c r="E329" s="23"/>
      <c r="F329" s="23"/>
      <c r="G329" s="15">
        <f>BookTable[[#This Row],[Taxable]]*13%</f>
        <v>0</v>
      </c>
      <c r="H329" s="15">
        <f>BookTable[[#This Row],[Taxable]]+BookTable[[#This Row],[Non Taxable]]+BookTable[[#This Row],[VAT]]</f>
        <v>0</v>
      </c>
      <c r="I329" s="28"/>
      <c r="J329" s="45"/>
      <c r="K329" s="22"/>
      <c r="L329" s="33" t="str">
        <f>CONCATENATE(BookTable[[#This Row],[Bill No.]],BookTable[[#This Row],[Party]])</f>
        <v/>
      </c>
      <c r="M329" s="24">
        <f>IF(OR(BookTable[[#This Row],[duplicate checker]]="",COUNTIF(DuplicateChecker,BookTable[[#This Row],[duplicate checker]])=1),0,1)</f>
        <v>0</v>
      </c>
    </row>
    <row r="330" spans="1:13" s="14" customFormat="1" x14ac:dyDescent="0.25">
      <c r="A330" s="28"/>
      <c r="B330" s="30"/>
      <c r="C330" s="22"/>
      <c r="D330" s="22"/>
      <c r="E330" s="23"/>
      <c r="F330" s="23"/>
      <c r="G330" s="15">
        <f>BookTable[[#This Row],[Taxable]]*13%</f>
        <v>0</v>
      </c>
      <c r="H330" s="15">
        <f>BookTable[[#This Row],[Taxable]]+BookTable[[#This Row],[Non Taxable]]+BookTable[[#This Row],[VAT]]</f>
        <v>0</v>
      </c>
      <c r="I330" s="28"/>
      <c r="J330" s="45"/>
      <c r="K330" s="22"/>
      <c r="L330" s="33" t="str">
        <f>CONCATENATE(BookTable[[#This Row],[Bill No.]],BookTable[[#This Row],[Party]])</f>
        <v/>
      </c>
      <c r="M330" s="24">
        <f>IF(OR(BookTable[[#This Row],[duplicate checker]]="",COUNTIF(DuplicateChecker,BookTable[[#This Row],[duplicate checker]])=1),0,1)</f>
        <v>0</v>
      </c>
    </row>
    <row r="331" spans="1:13" s="14" customFormat="1" x14ac:dyDescent="0.25">
      <c r="A331" s="28"/>
      <c r="B331" s="30"/>
      <c r="C331" s="22"/>
      <c r="D331" s="22"/>
      <c r="E331" s="23"/>
      <c r="F331" s="23"/>
      <c r="G331" s="15">
        <f>BookTable[[#This Row],[Taxable]]*13%</f>
        <v>0</v>
      </c>
      <c r="H331" s="15">
        <f>BookTable[[#This Row],[Taxable]]+BookTable[[#This Row],[Non Taxable]]+BookTable[[#This Row],[VAT]]</f>
        <v>0</v>
      </c>
      <c r="I331" s="28"/>
      <c r="J331" s="45"/>
      <c r="K331" s="22"/>
      <c r="L331" s="33" t="str">
        <f>CONCATENATE(BookTable[[#This Row],[Bill No.]],BookTable[[#This Row],[Party]])</f>
        <v/>
      </c>
      <c r="M331" s="24">
        <f>IF(OR(BookTable[[#This Row],[duplicate checker]]="",COUNTIF(DuplicateChecker,BookTable[[#This Row],[duplicate checker]])=1),0,1)</f>
        <v>0</v>
      </c>
    </row>
    <row r="332" spans="1:13" s="14" customFormat="1" x14ac:dyDescent="0.25">
      <c r="A332" s="28"/>
      <c r="B332" s="30"/>
      <c r="C332" s="22"/>
      <c r="D332" s="22"/>
      <c r="E332" s="23"/>
      <c r="F332" s="23"/>
      <c r="G332" s="15">
        <f>BookTable[[#This Row],[Taxable]]*13%</f>
        <v>0</v>
      </c>
      <c r="H332" s="15">
        <f>BookTable[[#This Row],[Taxable]]+BookTable[[#This Row],[Non Taxable]]+BookTable[[#This Row],[VAT]]</f>
        <v>0</v>
      </c>
      <c r="I332" s="28"/>
      <c r="J332" s="45"/>
      <c r="K332" s="22"/>
      <c r="L332" s="33" t="str">
        <f>CONCATENATE(BookTable[[#This Row],[Bill No.]],BookTable[[#This Row],[Party]])</f>
        <v/>
      </c>
      <c r="M332" s="24">
        <f>IF(OR(BookTable[[#This Row],[duplicate checker]]="",COUNTIF(DuplicateChecker,BookTable[[#This Row],[duplicate checker]])=1),0,1)</f>
        <v>0</v>
      </c>
    </row>
    <row r="333" spans="1:13" s="14" customFormat="1" x14ac:dyDescent="0.25">
      <c r="A333" s="28"/>
      <c r="B333" s="30"/>
      <c r="C333" s="22"/>
      <c r="D333" s="22"/>
      <c r="E333" s="23"/>
      <c r="F333" s="23"/>
      <c r="G333" s="15">
        <f>BookTable[[#This Row],[Taxable]]*13%</f>
        <v>0</v>
      </c>
      <c r="H333" s="15">
        <f>BookTable[[#This Row],[Taxable]]+BookTable[[#This Row],[Non Taxable]]+BookTable[[#This Row],[VAT]]</f>
        <v>0</v>
      </c>
      <c r="I333" s="28"/>
      <c r="J333" s="45"/>
      <c r="K333" s="22"/>
      <c r="L333" s="33" t="str">
        <f>CONCATENATE(BookTable[[#This Row],[Bill No.]],BookTable[[#This Row],[Party]])</f>
        <v/>
      </c>
      <c r="M333" s="24">
        <f>IF(OR(BookTable[[#This Row],[duplicate checker]]="",COUNTIF(DuplicateChecker,BookTable[[#This Row],[duplicate checker]])=1),0,1)</f>
        <v>0</v>
      </c>
    </row>
    <row r="334" spans="1:13" s="14" customFormat="1" x14ac:dyDescent="0.25">
      <c r="A334" s="28"/>
      <c r="B334" s="30"/>
      <c r="C334" s="22"/>
      <c r="D334" s="22"/>
      <c r="E334" s="23"/>
      <c r="F334" s="23"/>
      <c r="G334" s="15">
        <f>BookTable[[#This Row],[Taxable]]*13%</f>
        <v>0</v>
      </c>
      <c r="H334" s="15">
        <f>BookTable[[#This Row],[Taxable]]+BookTable[[#This Row],[Non Taxable]]+BookTable[[#This Row],[VAT]]</f>
        <v>0</v>
      </c>
      <c r="I334" s="28"/>
      <c r="J334" s="45"/>
      <c r="K334" s="22"/>
      <c r="L334" s="33" t="str">
        <f>CONCATENATE(BookTable[[#This Row],[Bill No.]],BookTable[[#This Row],[Party]])</f>
        <v/>
      </c>
      <c r="M334" s="24">
        <f>IF(OR(BookTable[[#This Row],[duplicate checker]]="",COUNTIF(DuplicateChecker,BookTable[[#This Row],[duplicate checker]])=1),0,1)</f>
        <v>0</v>
      </c>
    </row>
    <row r="335" spans="1:13" s="14" customFormat="1" x14ac:dyDescent="0.25">
      <c r="A335" s="28"/>
      <c r="B335" s="30"/>
      <c r="C335" s="22"/>
      <c r="D335" s="22"/>
      <c r="E335" s="23"/>
      <c r="F335" s="23"/>
      <c r="G335" s="15">
        <f>BookTable[[#This Row],[Taxable]]*13%</f>
        <v>0</v>
      </c>
      <c r="H335" s="15">
        <f>BookTable[[#This Row],[Taxable]]+BookTable[[#This Row],[Non Taxable]]+BookTable[[#This Row],[VAT]]</f>
        <v>0</v>
      </c>
      <c r="I335" s="28"/>
      <c r="J335" s="45"/>
      <c r="K335" s="22"/>
      <c r="L335" s="33" t="str">
        <f>CONCATENATE(BookTable[[#This Row],[Bill No.]],BookTable[[#This Row],[Party]])</f>
        <v/>
      </c>
      <c r="M335" s="24">
        <f>IF(OR(BookTable[[#This Row],[duplicate checker]]="",COUNTIF(DuplicateChecker,BookTable[[#This Row],[duplicate checker]])=1),0,1)</f>
        <v>0</v>
      </c>
    </row>
    <row r="336" spans="1:13" s="14" customFormat="1" x14ac:dyDescent="0.25">
      <c r="A336" s="28"/>
      <c r="B336" s="30"/>
      <c r="C336" s="22"/>
      <c r="D336" s="22"/>
      <c r="E336" s="23"/>
      <c r="F336" s="23"/>
      <c r="G336" s="15">
        <f>BookTable[[#This Row],[Taxable]]*13%</f>
        <v>0</v>
      </c>
      <c r="H336" s="15">
        <f>BookTable[[#This Row],[Taxable]]+BookTable[[#This Row],[Non Taxable]]+BookTable[[#This Row],[VAT]]</f>
        <v>0</v>
      </c>
      <c r="I336" s="28"/>
      <c r="J336" s="45"/>
      <c r="K336" s="22"/>
      <c r="L336" s="33" t="str">
        <f>CONCATENATE(BookTable[[#This Row],[Bill No.]],BookTable[[#This Row],[Party]])</f>
        <v/>
      </c>
      <c r="M336" s="24">
        <f>IF(OR(BookTable[[#This Row],[duplicate checker]]="",COUNTIF(DuplicateChecker,BookTable[[#This Row],[duplicate checker]])=1),0,1)</f>
        <v>0</v>
      </c>
    </row>
    <row r="337" spans="1:13" s="14" customFormat="1" x14ac:dyDescent="0.25">
      <c r="A337" s="28"/>
      <c r="B337" s="30"/>
      <c r="C337" s="22"/>
      <c r="D337" s="22"/>
      <c r="E337" s="23"/>
      <c r="F337" s="23"/>
      <c r="G337" s="15">
        <f>BookTable[[#This Row],[Taxable]]*13%</f>
        <v>0</v>
      </c>
      <c r="H337" s="15">
        <f>BookTable[[#This Row],[Taxable]]+BookTable[[#This Row],[Non Taxable]]+BookTable[[#This Row],[VAT]]</f>
        <v>0</v>
      </c>
      <c r="I337" s="28"/>
      <c r="J337" s="45"/>
      <c r="K337" s="22"/>
      <c r="L337" s="33" t="str">
        <f>CONCATENATE(BookTable[[#This Row],[Bill No.]],BookTable[[#This Row],[Party]])</f>
        <v/>
      </c>
      <c r="M337" s="24">
        <f>IF(OR(BookTable[[#This Row],[duplicate checker]]="",COUNTIF(DuplicateChecker,BookTable[[#This Row],[duplicate checker]])=1),0,1)</f>
        <v>0</v>
      </c>
    </row>
    <row r="338" spans="1:13" s="14" customFormat="1" x14ac:dyDescent="0.25">
      <c r="A338" s="28"/>
      <c r="B338" s="30"/>
      <c r="C338" s="22"/>
      <c r="D338" s="22"/>
      <c r="E338" s="23"/>
      <c r="F338" s="23"/>
      <c r="G338" s="15">
        <f>BookTable[[#This Row],[Taxable]]*13%</f>
        <v>0</v>
      </c>
      <c r="H338" s="15">
        <f>BookTable[[#This Row],[Taxable]]+BookTable[[#This Row],[Non Taxable]]+BookTable[[#This Row],[VAT]]</f>
        <v>0</v>
      </c>
      <c r="I338" s="28"/>
      <c r="J338" s="45"/>
      <c r="K338" s="22"/>
      <c r="L338" s="33" t="str">
        <f>CONCATENATE(BookTable[[#This Row],[Bill No.]],BookTable[[#This Row],[Party]])</f>
        <v/>
      </c>
      <c r="M338" s="24">
        <f>IF(OR(BookTable[[#This Row],[duplicate checker]]="",COUNTIF(DuplicateChecker,BookTable[[#This Row],[duplicate checker]])=1),0,1)</f>
        <v>0</v>
      </c>
    </row>
    <row r="339" spans="1:13" s="14" customFormat="1" x14ac:dyDescent="0.25">
      <c r="A339" s="28"/>
      <c r="B339" s="30"/>
      <c r="C339" s="22"/>
      <c r="D339" s="22"/>
      <c r="E339" s="23"/>
      <c r="F339" s="23"/>
      <c r="G339" s="15">
        <f>BookTable[[#This Row],[Taxable]]*13%</f>
        <v>0</v>
      </c>
      <c r="H339" s="15">
        <f>BookTable[[#This Row],[Taxable]]+BookTable[[#This Row],[Non Taxable]]+BookTable[[#This Row],[VAT]]</f>
        <v>0</v>
      </c>
      <c r="I339" s="28"/>
      <c r="J339" s="45"/>
      <c r="K339" s="22"/>
      <c r="L339" s="33" t="str">
        <f>CONCATENATE(BookTable[[#This Row],[Bill No.]],BookTable[[#This Row],[Party]])</f>
        <v/>
      </c>
      <c r="M339" s="24">
        <f>IF(OR(BookTable[[#This Row],[duplicate checker]]="",COUNTIF(DuplicateChecker,BookTable[[#This Row],[duplicate checker]])=1),0,1)</f>
        <v>0</v>
      </c>
    </row>
    <row r="340" spans="1:13" s="14" customFormat="1" x14ac:dyDescent="0.25">
      <c r="A340" s="28"/>
      <c r="B340" s="30"/>
      <c r="C340" s="22"/>
      <c r="D340" s="22"/>
      <c r="E340" s="23"/>
      <c r="F340" s="23"/>
      <c r="G340" s="15">
        <f>BookTable[[#This Row],[Taxable]]*13%</f>
        <v>0</v>
      </c>
      <c r="H340" s="15">
        <f>BookTable[[#This Row],[Taxable]]+BookTable[[#This Row],[Non Taxable]]+BookTable[[#This Row],[VAT]]</f>
        <v>0</v>
      </c>
      <c r="I340" s="28"/>
      <c r="J340" s="45"/>
      <c r="K340" s="22"/>
      <c r="L340" s="33" t="str">
        <f>CONCATENATE(BookTable[[#This Row],[Bill No.]],BookTable[[#This Row],[Party]])</f>
        <v/>
      </c>
      <c r="M340" s="24">
        <f>IF(OR(BookTable[[#This Row],[duplicate checker]]="",COUNTIF(DuplicateChecker,BookTable[[#This Row],[duplicate checker]])=1),0,1)</f>
        <v>0</v>
      </c>
    </row>
    <row r="341" spans="1:13" s="14" customFormat="1" x14ac:dyDescent="0.25">
      <c r="A341" s="28"/>
      <c r="B341" s="30"/>
      <c r="C341" s="22"/>
      <c r="D341" s="22"/>
      <c r="E341" s="23"/>
      <c r="F341" s="23"/>
      <c r="G341" s="15">
        <f>BookTable[[#This Row],[Taxable]]*13%</f>
        <v>0</v>
      </c>
      <c r="H341" s="15">
        <f>BookTable[[#This Row],[Taxable]]+BookTable[[#This Row],[Non Taxable]]+BookTable[[#This Row],[VAT]]</f>
        <v>0</v>
      </c>
      <c r="I341" s="28"/>
      <c r="J341" s="45"/>
      <c r="K341" s="22"/>
      <c r="L341" s="33" t="str">
        <f>CONCATENATE(BookTable[[#This Row],[Bill No.]],BookTable[[#This Row],[Party]])</f>
        <v/>
      </c>
      <c r="M341" s="24">
        <f>IF(OR(BookTable[[#This Row],[duplicate checker]]="",COUNTIF(DuplicateChecker,BookTable[[#This Row],[duplicate checker]])=1),0,1)</f>
        <v>0</v>
      </c>
    </row>
    <row r="342" spans="1:13" s="14" customFormat="1" x14ac:dyDescent="0.25">
      <c r="A342" s="28"/>
      <c r="B342" s="30"/>
      <c r="C342" s="22"/>
      <c r="D342" s="22"/>
      <c r="E342" s="23"/>
      <c r="F342" s="23"/>
      <c r="G342" s="15">
        <f>BookTable[[#This Row],[Taxable]]*13%</f>
        <v>0</v>
      </c>
      <c r="H342" s="15">
        <f>BookTable[[#This Row],[Taxable]]+BookTable[[#This Row],[Non Taxable]]+BookTable[[#This Row],[VAT]]</f>
        <v>0</v>
      </c>
      <c r="I342" s="28"/>
      <c r="J342" s="45"/>
      <c r="K342" s="22"/>
      <c r="L342" s="33" t="str">
        <f>CONCATENATE(BookTable[[#This Row],[Bill No.]],BookTable[[#This Row],[Party]])</f>
        <v/>
      </c>
      <c r="M342" s="24">
        <f>IF(OR(BookTable[[#This Row],[duplicate checker]]="",COUNTIF(DuplicateChecker,BookTable[[#This Row],[duplicate checker]])=1),0,1)</f>
        <v>0</v>
      </c>
    </row>
    <row r="343" spans="1:13" s="14" customFormat="1" x14ac:dyDescent="0.25">
      <c r="A343" s="28"/>
      <c r="B343" s="30"/>
      <c r="C343" s="22"/>
      <c r="D343" s="22"/>
      <c r="E343" s="23"/>
      <c r="F343" s="23"/>
      <c r="G343" s="15">
        <f>BookTable[[#This Row],[Taxable]]*13%</f>
        <v>0</v>
      </c>
      <c r="H343" s="15">
        <f>BookTable[[#This Row],[Taxable]]+BookTable[[#This Row],[Non Taxable]]+BookTable[[#This Row],[VAT]]</f>
        <v>0</v>
      </c>
      <c r="I343" s="28"/>
      <c r="J343" s="45"/>
      <c r="K343" s="22"/>
      <c r="L343" s="33" t="str">
        <f>CONCATENATE(BookTable[[#This Row],[Bill No.]],BookTable[[#This Row],[Party]])</f>
        <v/>
      </c>
      <c r="M343" s="24">
        <f>IF(OR(BookTable[[#This Row],[duplicate checker]]="",COUNTIF(DuplicateChecker,BookTable[[#This Row],[duplicate checker]])=1),0,1)</f>
        <v>0</v>
      </c>
    </row>
    <row r="344" spans="1:13" s="14" customFormat="1" x14ac:dyDescent="0.25">
      <c r="A344" s="28"/>
      <c r="B344" s="30"/>
      <c r="C344" s="22"/>
      <c r="D344" s="22"/>
      <c r="E344" s="23"/>
      <c r="F344" s="23"/>
      <c r="G344" s="15">
        <f>BookTable[[#This Row],[Taxable]]*13%</f>
        <v>0</v>
      </c>
      <c r="H344" s="15">
        <f>BookTable[[#This Row],[Taxable]]+BookTable[[#This Row],[Non Taxable]]+BookTable[[#This Row],[VAT]]</f>
        <v>0</v>
      </c>
      <c r="I344" s="28"/>
      <c r="J344" s="45"/>
      <c r="K344" s="22"/>
      <c r="L344" s="33" t="str">
        <f>CONCATENATE(BookTable[[#This Row],[Bill No.]],BookTable[[#This Row],[Party]])</f>
        <v/>
      </c>
      <c r="M344" s="24">
        <f>IF(OR(BookTable[[#This Row],[duplicate checker]]="",COUNTIF(DuplicateChecker,BookTable[[#This Row],[duplicate checker]])=1),0,1)</f>
        <v>0</v>
      </c>
    </row>
    <row r="345" spans="1:13" s="14" customFormat="1" x14ac:dyDescent="0.25">
      <c r="A345" s="28"/>
      <c r="B345" s="30"/>
      <c r="C345" s="22"/>
      <c r="D345" s="22"/>
      <c r="E345" s="23"/>
      <c r="F345" s="23"/>
      <c r="G345" s="15">
        <f>BookTable[[#This Row],[Taxable]]*13%</f>
        <v>0</v>
      </c>
      <c r="H345" s="15">
        <f>BookTable[[#This Row],[Taxable]]+BookTable[[#This Row],[Non Taxable]]+BookTable[[#This Row],[VAT]]</f>
        <v>0</v>
      </c>
      <c r="I345" s="28"/>
      <c r="J345" s="45"/>
      <c r="K345" s="22"/>
      <c r="L345" s="33" t="str">
        <f>CONCATENATE(BookTable[[#This Row],[Bill No.]],BookTable[[#This Row],[Party]])</f>
        <v/>
      </c>
      <c r="M345" s="24">
        <f>IF(OR(BookTable[[#This Row],[duplicate checker]]="",COUNTIF(DuplicateChecker,BookTable[[#This Row],[duplicate checker]])=1),0,1)</f>
        <v>0</v>
      </c>
    </row>
    <row r="346" spans="1:13" s="14" customFormat="1" x14ac:dyDescent="0.25">
      <c r="A346" s="28"/>
      <c r="B346" s="30"/>
      <c r="C346" s="22"/>
      <c r="D346" s="22"/>
      <c r="E346" s="23"/>
      <c r="F346" s="23"/>
      <c r="G346" s="15">
        <f>BookTable[[#This Row],[Taxable]]*13%</f>
        <v>0</v>
      </c>
      <c r="H346" s="15">
        <f>BookTable[[#This Row],[Taxable]]+BookTable[[#This Row],[Non Taxable]]+BookTable[[#This Row],[VAT]]</f>
        <v>0</v>
      </c>
      <c r="I346" s="28"/>
      <c r="J346" s="45"/>
      <c r="K346" s="22"/>
      <c r="L346" s="33" t="str">
        <f>CONCATENATE(BookTable[[#This Row],[Bill No.]],BookTable[[#This Row],[Party]])</f>
        <v/>
      </c>
      <c r="M346" s="24">
        <f>IF(OR(BookTable[[#This Row],[duplicate checker]]="",COUNTIF(DuplicateChecker,BookTable[[#This Row],[duplicate checker]])=1),0,1)</f>
        <v>0</v>
      </c>
    </row>
    <row r="347" spans="1:13" s="14" customFormat="1" x14ac:dyDescent="0.25">
      <c r="A347" s="28"/>
      <c r="B347" s="30"/>
      <c r="C347" s="22"/>
      <c r="D347" s="22"/>
      <c r="E347" s="23"/>
      <c r="F347" s="23"/>
      <c r="G347" s="15">
        <f>BookTable[[#This Row],[Taxable]]*13%</f>
        <v>0</v>
      </c>
      <c r="H347" s="15">
        <f>BookTable[[#This Row],[Taxable]]+BookTable[[#This Row],[Non Taxable]]+BookTable[[#This Row],[VAT]]</f>
        <v>0</v>
      </c>
      <c r="I347" s="28"/>
      <c r="J347" s="45"/>
      <c r="K347" s="22"/>
      <c r="L347" s="33" t="str">
        <f>CONCATENATE(BookTable[[#This Row],[Bill No.]],BookTable[[#This Row],[Party]])</f>
        <v/>
      </c>
      <c r="M347" s="24">
        <f>IF(OR(BookTable[[#This Row],[duplicate checker]]="",COUNTIF(DuplicateChecker,BookTable[[#This Row],[duplicate checker]])=1),0,1)</f>
        <v>0</v>
      </c>
    </row>
    <row r="348" spans="1:13" s="14" customFormat="1" x14ac:dyDescent="0.25">
      <c r="A348" s="28"/>
      <c r="B348" s="30"/>
      <c r="C348" s="22"/>
      <c r="D348" s="22"/>
      <c r="E348" s="23"/>
      <c r="F348" s="23"/>
      <c r="G348" s="15">
        <f>BookTable[[#This Row],[Taxable]]*13%</f>
        <v>0</v>
      </c>
      <c r="H348" s="15">
        <f>BookTable[[#This Row],[Taxable]]+BookTable[[#This Row],[Non Taxable]]+BookTable[[#This Row],[VAT]]</f>
        <v>0</v>
      </c>
      <c r="I348" s="28"/>
      <c r="J348" s="45"/>
      <c r="K348" s="22"/>
      <c r="L348" s="33" t="str">
        <f>CONCATENATE(BookTable[[#This Row],[Bill No.]],BookTable[[#This Row],[Party]])</f>
        <v/>
      </c>
      <c r="M348" s="24">
        <f>IF(OR(BookTable[[#This Row],[duplicate checker]]="",COUNTIF(DuplicateChecker,BookTable[[#This Row],[duplicate checker]])=1),0,1)</f>
        <v>0</v>
      </c>
    </row>
    <row r="349" spans="1:13" s="14" customFormat="1" x14ac:dyDescent="0.25">
      <c r="A349" s="28"/>
      <c r="B349" s="30"/>
      <c r="C349" s="22"/>
      <c r="D349" s="22"/>
      <c r="E349" s="23"/>
      <c r="F349" s="23"/>
      <c r="G349" s="15">
        <f>BookTable[[#This Row],[Taxable]]*13%</f>
        <v>0</v>
      </c>
      <c r="H349" s="15">
        <f>BookTable[[#This Row],[Taxable]]+BookTable[[#This Row],[Non Taxable]]+BookTable[[#This Row],[VAT]]</f>
        <v>0</v>
      </c>
      <c r="I349" s="28"/>
      <c r="J349" s="45"/>
      <c r="K349" s="22"/>
      <c r="L349" s="33" t="str">
        <f>CONCATENATE(BookTable[[#This Row],[Bill No.]],BookTable[[#This Row],[Party]])</f>
        <v/>
      </c>
      <c r="M349" s="24">
        <f>IF(OR(BookTable[[#This Row],[duplicate checker]]="",COUNTIF(DuplicateChecker,BookTable[[#This Row],[duplicate checker]])=1),0,1)</f>
        <v>0</v>
      </c>
    </row>
    <row r="350" spans="1:13" s="14" customFormat="1" x14ac:dyDescent="0.25">
      <c r="A350" s="28"/>
      <c r="B350" s="30"/>
      <c r="C350" s="22"/>
      <c r="D350" s="22"/>
      <c r="E350" s="23"/>
      <c r="F350" s="23"/>
      <c r="G350" s="15">
        <f>BookTable[[#This Row],[Taxable]]*13%</f>
        <v>0</v>
      </c>
      <c r="H350" s="15">
        <f>BookTable[[#This Row],[Taxable]]+BookTable[[#This Row],[Non Taxable]]+BookTable[[#This Row],[VAT]]</f>
        <v>0</v>
      </c>
      <c r="I350" s="28"/>
      <c r="J350" s="45"/>
      <c r="K350" s="22"/>
      <c r="L350" s="33" t="str">
        <f>CONCATENATE(BookTable[[#This Row],[Bill No.]],BookTable[[#This Row],[Party]])</f>
        <v/>
      </c>
      <c r="M350" s="24">
        <f>IF(OR(BookTable[[#This Row],[duplicate checker]]="",COUNTIF(DuplicateChecker,BookTable[[#This Row],[duplicate checker]])=1),0,1)</f>
        <v>0</v>
      </c>
    </row>
    <row r="351" spans="1:13" s="14" customFormat="1" x14ac:dyDescent="0.25">
      <c r="A351" s="28"/>
      <c r="B351" s="30"/>
      <c r="C351" s="22"/>
      <c r="D351" s="22"/>
      <c r="E351" s="23"/>
      <c r="F351" s="23"/>
      <c r="G351" s="15">
        <f>BookTable[[#This Row],[Taxable]]*13%</f>
        <v>0</v>
      </c>
      <c r="H351" s="15">
        <f>BookTable[[#This Row],[Taxable]]+BookTable[[#This Row],[Non Taxable]]+BookTable[[#This Row],[VAT]]</f>
        <v>0</v>
      </c>
      <c r="I351" s="28"/>
      <c r="J351" s="45"/>
      <c r="K351" s="22"/>
      <c r="L351" s="33" t="str">
        <f>CONCATENATE(BookTable[[#This Row],[Bill No.]],BookTable[[#This Row],[Party]])</f>
        <v/>
      </c>
      <c r="M351" s="24">
        <f>IF(OR(BookTable[[#This Row],[duplicate checker]]="",COUNTIF(DuplicateChecker,BookTable[[#This Row],[duplicate checker]])=1),0,1)</f>
        <v>0</v>
      </c>
    </row>
    <row r="352" spans="1:13" s="14" customFormat="1" x14ac:dyDescent="0.25">
      <c r="A352" s="28"/>
      <c r="B352" s="30"/>
      <c r="C352" s="22"/>
      <c r="D352" s="22"/>
      <c r="E352" s="23"/>
      <c r="F352" s="23"/>
      <c r="G352" s="15">
        <f>BookTable[[#This Row],[Taxable]]*13%</f>
        <v>0</v>
      </c>
      <c r="H352" s="15">
        <f>BookTable[[#This Row],[Taxable]]+BookTable[[#This Row],[Non Taxable]]+BookTable[[#This Row],[VAT]]</f>
        <v>0</v>
      </c>
      <c r="I352" s="28"/>
      <c r="J352" s="45"/>
      <c r="K352" s="22"/>
      <c r="L352" s="33" t="str">
        <f>CONCATENATE(BookTable[[#This Row],[Bill No.]],BookTable[[#This Row],[Party]])</f>
        <v/>
      </c>
      <c r="M352" s="24">
        <f>IF(OR(BookTable[[#This Row],[duplicate checker]]="",COUNTIF(DuplicateChecker,BookTable[[#This Row],[duplicate checker]])=1),0,1)</f>
        <v>0</v>
      </c>
    </row>
    <row r="353" spans="1:13" s="14" customFormat="1" x14ac:dyDescent="0.25">
      <c r="A353" s="28"/>
      <c r="B353" s="30"/>
      <c r="C353" s="22"/>
      <c r="D353" s="22"/>
      <c r="E353" s="23"/>
      <c r="F353" s="23"/>
      <c r="G353" s="15">
        <f>BookTable[[#This Row],[Taxable]]*13%</f>
        <v>0</v>
      </c>
      <c r="H353" s="15">
        <f>BookTable[[#This Row],[Taxable]]+BookTable[[#This Row],[Non Taxable]]+BookTable[[#This Row],[VAT]]</f>
        <v>0</v>
      </c>
      <c r="I353" s="28"/>
      <c r="J353" s="45"/>
      <c r="K353" s="22"/>
      <c r="L353" s="33" t="str">
        <f>CONCATENATE(BookTable[[#This Row],[Bill No.]],BookTable[[#This Row],[Party]])</f>
        <v/>
      </c>
      <c r="M353" s="24">
        <f>IF(OR(BookTable[[#This Row],[duplicate checker]]="",COUNTIF(DuplicateChecker,BookTable[[#This Row],[duplicate checker]])=1),0,1)</f>
        <v>0</v>
      </c>
    </row>
    <row r="354" spans="1:13" s="14" customFormat="1" x14ac:dyDescent="0.25">
      <c r="A354" s="28"/>
      <c r="B354" s="30"/>
      <c r="C354" s="22"/>
      <c r="D354" s="22"/>
      <c r="E354" s="23"/>
      <c r="F354" s="23"/>
      <c r="G354" s="15">
        <f>BookTable[[#This Row],[Taxable]]*13%</f>
        <v>0</v>
      </c>
      <c r="H354" s="15">
        <f>BookTable[[#This Row],[Taxable]]+BookTable[[#This Row],[Non Taxable]]+BookTable[[#This Row],[VAT]]</f>
        <v>0</v>
      </c>
      <c r="I354" s="28"/>
      <c r="J354" s="45"/>
      <c r="K354" s="22"/>
      <c r="L354" s="33" t="str">
        <f>CONCATENATE(BookTable[[#This Row],[Bill No.]],BookTable[[#This Row],[Party]])</f>
        <v/>
      </c>
      <c r="M354" s="24">
        <f>IF(OR(BookTable[[#This Row],[duplicate checker]]="",COUNTIF(DuplicateChecker,BookTable[[#This Row],[duplicate checker]])=1),0,1)</f>
        <v>0</v>
      </c>
    </row>
    <row r="355" spans="1:13" s="14" customFormat="1" x14ac:dyDescent="0.25">
      <c r="A355" s="28"/>
      <c r="B355" s="30"/>
      <c r="C355" s="22"/>
      <c r="D355" s="22"/>
      <c r="E355" s="23"/>
      <c r="F355" s="23"/>
      <c r="G355" s="15">
        <f>BookTable[[#This Row],[Taxable]]*13%</f>
        <v>0</v>
      </c>
      <c r="H355" s="15">
        <f>BookTable[[#This Row],[Taxable]]+BookTable[[#This Row],[Non Taxable]]+BookTable[[#This Row],[VAT]]</f>
        <v>0</v>
      </c>
      <c r="I355" s="28"/>
      <c r="J355" s="45"/>
      <c r="K355" s="22"/>
      <c r="L355" s="33" t="str">
        <f>CONCATENATE(BookTable[[#This Row],[Bill No.]],BookTable[[#This Row],[Party]])</f>
        <v/>
      </c>
      <c r="M355" s="24">
        <f>IF(OR(BookTable[[#This Row],[duplicate checker]]="",COUNTIF(DuplicateChecker,BookTable[[#This Row],[duplicate checker]])=1),0,1)</f>
        <v>0</v>
      </c>
    </row>
    <row r="356" spans="1:13" s="14" customFormat="1" x14ac:dyDescent="0.25">
      <c r="A356" s="28"/>
      <c r="B356" s="30"/>
      <c r="C356" s="22"/>
      <c r="D356" s="22"/>
      <c r="E356" s="23"/>
      <c r="F356" s="23"/>
      <c r="G356" s="15">
        <f>BookTable[[#This Row],[Taxable]]*13%</f>
        <v>0</v>
      </c>
      <c r="H356" s="15">
        <f>BookTable[[#This Row],[Taxable]]+BookTable[[#This Row],[Non Taxable]]+BookTable[[#This Row],[VAT]]</f>
        <v>0</v>
      </c>
      <c r="I356" s="28"/>
      <c r="J356" s="45"/>
      <c r="K356" s="22"/>
      <c r="L356" s="33" t="str">
        <f>CONCATENATE(BookTable[[#This Row],[Bill No.]],BookTable[[#This Row],[Party]])</f>
        <v/>
      </c>
      <c r="M356" s="24">
        <f>IF(OR(BookTable[[#This Row],[duplicate checker]]="",COUNTIF(DuplicateChecker,BookTable[[#This Row],[duplicate checker]])=1),0,1)</f>
        <v>0</v>
      </c>
    </row>
    <row r="357" spans="1:13" s="14" customFormat="1" x14ac:dyDescent="0.25">
      <c r="A357" s="28"/>
      <c r="B357" s="30"/>
      <c r="C357" s="22"/>
      <c r="D357" s="22"/>
      <c r="E357" s="23"/>
      <c r="F357" s="23"/>
      <c r="G357" s="15">
        <f>BookTable[[#This Row],[Taxable]]*13%</f>
        <v>0</v>
      </c>
      <c r="H357" s="15">
        <f>BookTable[[#This Row],[Taxable]]+BookTable[[#This Row],[Non Taxable]]+BookTable[[#This Row],[VAT]]</f>
        <v>0</v>
      </c>
      <c r="I357" s="28"/>
      <c r="J357" s="45"/>
      <c r="K357" s="22"/>
      <c r="L357" s="33" t="str">
        <f>CONCATENATE(BookTable[[#This Row],[Bill No.]],BookTable[[#This Row],[Party]])</f>
        <v/>
      </c>
      <c r="M357" s="24">
        <f>IF(OR(BookTable[[#This Row],[duplicate checker]]="",COUNTIF(DuplicateChecker,BookTable[[#This Row],[duplicate checker]])=1),0,1)</f>
        <v>0</v>
      </c>
    </row>
    <row r="358" spans="1:13" s="14" customFormat="1" x14ac:dyDescent="0.25">
      <c r="A358" s="28"/>
      <c r="B358" s="30"/>
      <c r="C358" s="22"/>
      <c r="D358" s="22"/>
      <c r="E358" s="23"/>
      <c r="F358" s="23"/>
      <c r="G358" s="15">
        <f>BookTable[[#This Row],[Taxable]]*13%</f>
        <v>0</v>
      </c>
      <c r="H358" s="15">
        <f>BookTable[[#This Row],[Taxable]]+BookTable[[#This Row],[Non Taxable]]+BookTable[[#This Row],[VAT]]</f>
        <v>0</v>
      </c>
      <c r="I358" s="28"/>
      <c r="J358" s="45"/>
      <c r="K358" s="22"/>
      <c r="L358" s="33" t="str">
        <f>CONCATENATE(BookTable[[#This Row],[Bill No.]],BookTable[[#This Row],[Party]])</f>
        <v/>
      </c>
      <c r="M358" s="24">
        <f>IF(OR(BookTable[[#This Row],[duplicate checker]]="",COUNTIF(DuplicateChecker,BookTable[[#This Row],[duplicate checker]])=1),0,1)</f>
        <v>0</v>
      </c>
    </row>
    <row r="359" spans="1:13" s="14" customFormat="1" x14ac:dyDescent="0.25">
      <c r="A359" s="28"/>
      <c r="B359" s="30"/>
      <c r="C359" s="22"/>
      <c r="D359" s="22"/>
      <c r="E359" s="23"/>
      <c r="F359" s="23"/>
      <c r="G359" s="15">
        <f>BookTable[[#This Row],[Taxable]]*13%</f>
        <v>0</v>
      </c>
      <c r="H359" s="15">
        <f>BookTable[[#This Row],[Taxable]]+BookTable[[#This Row],[Non Taxable]]+BookTable[[#This Row],[VAT]]</f>
        <v>0</v>
      </c>
      <c r="I359" s="28"/>
      <c r="J359" s="45"/>
      <c r="K359" s="22"/>
      <c r="L359" s="33" t="str">
        <f>CONCATENATE(BookTable[[#This Row],[Bill No.]],BookTable[[#This Row],[Party]])</f>
        <v/>
      </c>
      <c r="M359" s="24">
        <f>IF(OR(BookTable[[#This Row],[duplicate checker]]="",COUNTIF(DuplicateChecker,BookTable[[#This Row],[duplicate checker]])=1),0,1)</f>
        <v>0</v>
      </c>
    </row>
    <row r="360" spans="1:13" s="14" customFormat="1" x14ac:dyDescent="0.25">
      <c r="A360" s="28"/>
      <c r="B360" s="30"/>
      <c r="C360" s="22"/>
      <c r="D360" s="22"/>
      <c r="E360" s="23"/>
      <c r="F360" s="23"/>
      <c r="G360" s="15">
        <f>BookTable[[#This Row],[Taxable]]*13%</f>
        <v>0</v>
      </c>
      <c r="H360" s="15">
        <f>BookTable[[#This Row],[Taxable]]+BookTable[[#This Row],[Non Taxable]]+BookTable[[#This Row],[VAT]]</f>
        <v>0</v>
      </c>
      <c r="I360" s="28"/>
      <c r="J360" s="45"/>
      <c r="K360" s="22"/>
      <c r="L360" s="33" t="str">
        <f>CONCATENATE(BookTable[[#This Row],[Bill No.]],BookTable[[#This Row],[Party]])</f>
        <v/>
      </c>
      <c r="M360" s="24">
        <f>IF(OR(BookTable[[#This Row],[duplicate checker]]="",COUNTIF(DuplicateChecker,BookTable[[#This Row],[duplicate checker]])=1),0,1)</f>
        <v>0</v>
      </c>
    </row>
    <row r="361" spans="1:13" s="14" customFormat="1" x14ac:dyDescent="0.25">
      <c r="A361" s="28"/>
      <c r="B361" s="30"/>
      <c r="C361" s="22"/>
      <c r="D361" s="22"/>
      <c r="E361" s="23"/>
      <c r="F361" s="23"/>
      <c r="G361" s="15">
        <f>BookTable[[#This Row],[Taxable]]*13%</f>
        <v>0</v>
      </c>
      <c r="H361" s="15">
        <f>BookTable[[#This Row],[Taxable]]+BookTable[[#This Row],[Non Taxable]]+BookTable[[#This Row],[VAT]]</f>
        <v>0</v>
      </c>
      <c r="I361" s="28"/>
      <c r="J361" s="45"/>
      <c r="K361" s="22"/>
      <c r="L361" s="33" t="str">
        <f>CONCATENATE(BookTable[[#This Row],[Bill No.]],BookTable[[#This Row],[Party]])</f>
        <v/>
      </c>
      <c r="M361" s="24">
        <f>IF(OR(BookTable[[#This Row],[duplicate checker]]="",COUNTIF(DuplicateChecker,BookTable[[#This Row],[duplicate checker]])=1),0,1)</f>
        <v>0</v>
      </c>
    </row>
    <row r="362" spans="1:13" s="14" customFormat="1" x14ac:dyDescent="0.25">
      <c r="A362" s="28"/>
      <c r="B362" s="30"/>
      <c r="C362" s="22"/>
      <c r="D362" s="22"/>
      <c r="E362" s="23"/>
      <c r="F362" s="23"/>
      <c r="G362" s="15">
        <f>BookTable[[#This Row],[Taxable]]*13%</f>
        <v>0</v>
      </c>
      <c r="H362" s="15">
        <f>BookTable[[#This Row],[Taxable]]+BookTable[[#This Row],[Non Taxable]]+BookTable[[#This Row],[VAT]]</f>
        <v>0</v>
      </c>
      <c r="I362" s="28"/>
      <c r="J362" s="45"/>
      <c r="K362" s="22"/>
      <c r="L362" s="33" t="str">
        <f>CONCATENATE(BookTable[[#This Row],[Bill No.]],BookTable[[#This Row],[Party]])</f>
        <v/>
      </c>
      <c r="M362" s="24">
        <f>IF(OR(BookTable[[#This Row],[duplicate checker]]="",COUNTIF(DuplicateChecker,BookTable[[#This Row],[duplicate checker]])=1),0,1)</f>
        <v>0</v>
      </c>
    </row>
    <row r="363" spans="1:13" s="14" customFormat="1" x14ac:dyDescent="0.25">
      <c r="A363" s="28"/>
      <c r="B363" s="30"/>
      <c r="C363" s="22"/>
      <c r="D363" s="22"/>
      <c r="E363" s="23"/>
      <c r="F363" s="23"/>
      <c r="G363" s="15">
        <f>BookTable[[#This Row],[Taxable]]*13%</f>
        <v>0</v>
      </c>
      <c r="H363" s="15">
        <f>BookTable[[#This Row],[Taxable]]+BookTable[[#This Row],[Non Taxable]]+BookTable[[#This Row],[VAT]]</f>
        <v>0</v>
      </c>
      <c r="I363" s="28"/>
      <c r="J363" s="45"/>
      <c r="K363" s="22"/>
      <c r="L363" s="33" t="str">
        <f>CONCATENATE(BookTable[[#This Row],[Bill No.]],BookTable[[#This Row],[Party]])</f>
        <v/>
      </c>
      <c r="M363" s="24">
        <f>IF(OR(BookTable[[#This Row],[duplicate checker]]="",COUNTIF(DuplicateChecker,BookTable[[#This Row],[duplicate checker]])=1),0,1)</f>
        <v>0</v>
      </c>
    </row>
    <row r="364" spans="1:13" s="14" customFormat="1" x14ac:dyDescent="0.25">
      <c r="A364" s="28"/>
      <c r="B364" s="30"/>
      <c r="C364" s="22"/>
      <c r="D364" s="22"/>
      <c r="E364" s="23"/>
      <c r="F364" s="23"/>
      <c r="G364" s="15">
        <f>BookTable[[#This Row],[Taxable]]*13%</f>
        <v>0</v>
      </c>
      <c r="H364" s="15">
        <f>BookTable[[#This Row],[Taxable]]+BookTable[[#This Row],[Non Taxable]]+BookTable[[#This Row],[VAT]]</f>
        <v>0</v>
      </c>
      <c r="I364" s="28"/>
      <c r="J364" s="45"/>
      <c r="K364" s="22"/>
      <c r="L364" s="33" t="str">
        <f>CONCATENATE(BookTable[[#This Row],[Bill No.]],BookTable[[#This Row],[Party]])</f>
        <v/>
      </c>
      <c r="M364" s="24">
        <f>IF(OR(BookTable[[#This Row],[duplicate checker]]="",COUNTIF(DuplicateChecker,BookTable[[#This Row],[duplicate checker]])=1),0,1)</f>
        <v>0</v>
      </c>
    </row>
    <row r="365" spans="1:13" s="14" customFormat="1" x14ac:dyDescent="0.25">
      <c r="A365" s="28"/>
      <c r="B365" s="30"/>
      <c r="C365" s="22"/>
      <c r="D365" s="22"/>
      <c r="E365" s="23"/>
      <c r="F365" s="23"/>
      <c r="G365" s="15">
        <f>BookTable[[#This Row],[Taxable]]*13%</f>
        <v>0</v>
      </c>
      <c r="H365" s="15">
        <f>BookTable[[#This Row],[Taxable]]+BookTable[[#This Row],[Non Taxable]]+BookTable[[#This Row],[VAT]]</f>
        <v>0</v>
      </c>
      <c r="I365" s="28"/>
      <c r="J365" s="45"/>
      <c r="K365" s="22"/>
      <c r="L365" s="33" t="str">
        <f>CONCATENATE(BookTable[[#This Row],[Bill No.]],BookTable[[#This Row],[Party]])</f>
        <v/>
      </c>
      <c r="M365" s="24">
        <f>IF(OR(BookTable[[#This Row],[duplicate checker]]="",COUNTIF(DuplicateChecker,BookTable[[#This Row],[duplicate checker]])=1),0,1)</f>
        <v>0</v>
      </c>
    </row>
    <row r="366" spans="1:13" s="14" customFormat="1" x14ac:dyDescent="0.25">
      <c r="A366" s="28"/>
      <c r="B366" s="30"/>
      <c r="C366" s="22"/>
      <c r="D366" s="22"/>
      <c r="E366" s="23"/>
      <c r="F366" s="23"/>
      <c r="G366" s="15">
        <f>BookTable[[#This Row],[Taxable]]*13%</f>
        <v>0</v>
      </c>
      <c r="H366" s="15">
        <f>BookTable[[#This Row],[Taxable]]+BookTable[[#This Row],[Non Taxable]]+BookTable[[#This Row],[VAT]]</f>
        <v>0</v>
      </c>
      <c r="I366" s="28"/>
      <c r="J366" s="45"/>
      <c r="K366" s="22"/>
      <c r="L366" s="33" t="str">
        <f>CONCATENATE(BookTable[[#This Row],[Bill No.]],BookTable[[#This Row],[Party]])</f>
        <v/>
      </c>
      <c r="M366" s="24">
        <f>IF(OR(BookTable[[#This Row],[duplicate checker]]="",COUNTIF(DuplicateChecker,BookTable[[#This Row],[duplicate checker]])=1),0,1)</f>
        <v>0</v>
      </c>
    </row>
    <row r="367" spans="1:13" s="14" customFormat="1" x14ac:dyDescent="0.25">
      <c r="A367" s="28"/>
      <c r="B367" s="30"/>
      <c r="C367" s="22"/>
      <c r="D367" s="22"/>
      <c r="E367" s="23"/>
      <c r="F367" s="23"/>
      <c r="G367" s="15">
        <f>BookTable[[#This Row],[Taxable]]*13%</f>
        <v>0</v>
      </c>
      <c r="H367" s="15">
        <f>BookTable[[#This Row],[Taxable]]+BookTable[[#This Row],[Non Taxable]]+BookTable[[#This Row],[VAT]]</f>
        <v>0</v>
      </c>
      <c r="I367" s="28"/>
      <c r="J367" s="45"/>
      <c r="K367" s="22"/>
      <c r="L367" s="33" t="str">
        <f>CONCATENATE(BookTable[[#This Row],[Bill No.]],BookTable[[#This Row],[Party]])</f>
        <v/>
      </c>
      <c r="M367" s="24">
        <f>IF(OR(BookTable[[#This Row],[duplicate checker]]="",COUNTIF(DuplicateChecker,BookTable[[#This Row],[duplicate checker]])=1),0,1)</f>
        <v>0</v>
      </c>
    </row>
    <row r="368" spans="1:13" s="14" customFormat="1" x14ac:dyDescent="0.25">
      <c r="A368" s="28"/>
      <c r="B368" s="30"/>
      <c r="C368" s="22"/>
      <c r="D368" s="22"/>
      <c r="E368" s="23"/>
      <c r="F368" s="23"/>
      <c r="G368" s="15">
        <f>BookTable[[#This Row],[Taxable]]*13%</f>
        <v>0</v>
      </c>
      <c r="H368" s="15">
        <f>BookTable[[#This Row],[Taxable]]+BookTable[[#This Row],[Non Taxable]]+BookTable[[#This Row],[VAT]]</f>
        <v>0</v>
      </c>
      <c r="I368" s="28"/>
      <c r="J368" s="45"/>
      <c r="K368" s="22"/>
      <c r="L368" s="33" t="str">
        <f>CONCATENATE(BookTable[[#This Row],[Bill No.]],BookTable[[#This Row],[Party]])</f>
        <v/>
      </c>
      <c r="M368" s="24">
        <f>IF(OR(BookTable[[#This Row],[duplicate checker]]="",COUNTIF(DuplicateChecker,BookTable[[#This Row],[duplicate checker]])=1),0,1)</f>
        <v>0</v>
      </c>
    </row>
    <row r="369" spans="1:13" s="14" customFormat="1" x14ac:dyDescent="0.25">
      <c r="A369" s="28"/>
      <c r="B369" s="30"/>
      <c r="C369" s="22"/>
      <c r="D369" s="22"/>
      <c r="E369" s="23"/>
      <c r="F369" s="23"/>
      <c r="G369" s="15">
        <f>BookTable[[#This Row],[Taxable]]*13%</f>
        <v>0</v>
      </c>
      <c r="H369" s="15">
        <f>BookTable[[#This Row],[Taxable]]+BookTable[[#This Row],[Non Taxable]]+BookTable[[#This Row],[VAT]]</f>
        <v>0</v>
      </c>
      <c r="I369" s="28"/>
      <c r="J369" s="45"/>
      <c r="K369" s="22"/>
      <c r="L369" s="33" t="str">
        <f>CONCATENATE(BookTable[[#This Row],[Bill No.]],BookTable[[#This Row],[Party]])</f>
        <v/>
      </c>
      <c r="M369" s="24">
        <f>IF(OR(BookTable[[#This Row],[duplicate checker]]="",COUNTIF(DuplicateChecker,BookTable[[#This Row],[duplicate checker]])=1),0,1)</f>
        <v>0</v>
      </c>
    </row>
    <row r="370" spans="1:13" s="14" customFormat="1" x14ac:dyDescent="0.25">
      <c r="A370" s="28"/>
      <c r="B370" s="30"/>
      <c r="C370" s="22"/>
      <c r="D370" s="22"/>
      <c r="E370" s="23"/>
      <c r="F370" s="23"/>
      <c r="G370" s="15">
        <f>BookTable[[#This Row],[Taxable]]*13%</f>
        <v>0</v>
      </c>
      <c r="H370" s="15">
        <f>BookTable[[#This Row],[Taxable]]+BookTable[[#This Row],[Non Taxable]]+BookTable[[#This Row],[VAT]]</f>
        <v>0</v>
      </c>
      <c r="I370" s="28"/>
      <c r="J370" s="45"/>
      <c r="K370" s="22"/>
      <c r="L370" s="33" t="str">
        <f>CONCATENATE(BookTable[[#This Row],[Bill No.]],BookTable[[#This Row],[Party]])</f>
        <v/>
      </c>
      <c r="M370" s="24">
        <f>IF(OR(BookTable[[#This Row],[duplicate checker]]="",COUNTIF(DuplicateChecker,BookTable[[#This Row],[duplicate checker]])=1),0,1)</f>
        <v>0</v>
      </c>
    </row>
    <row r="371" spans="1:13" s="14" customFormat="1" x14ac:dyDescent="0.25">
      <c r="A371" s="28"/>
      <c r="B371" s="30"/>
      <c r="C371" s="22"/>
      <c r="D371" s="22"/>
      <c r="E371" s="23"/>
      <c r="F371" s="23"/>
      <c r="G371" s="15">
        <f>BookTable[[#This Row],[Taxable]]*13%</f>
        <v>0</v>
      </c>
      <c r="H371" s="15">
        <f>BookTable[[#This Row],[Taxable]]+BookTable[[#This Row],[Non Taxable]]+BookTable[[#This Row],[VAT]]</f>
        <v>0</v>
      </c>
      <c r="I371" s="28"/>
      <c r="J371" s="45"/>
      <c r="K371" s="22"/>
      <c r="L371" s="33" t="str">
        <f>CONCATENATE(BookTable[[#This Row],[Bill No.]],BookTable[[#This Row],[Party]])</f>
        <v/>
      </c>
      <c r="M371" s="24">
        <f>IF(OR(BookTable[[#This Row],[duplicate checker]]="",COUNTIF(DuplicateChecker,BookTable[[#This Row],[duplicate checker]])=1),0,1)</f>
        <v>0</v>
      </c>
    </row>
    <row r="372" spans="1:13" s="14" customFormat="1" x14ac:dyDescent="0.25">
      <c r="A372" s="28"/>
      <c r="B372" s="30"/>
      <c r="C372" s="22"/>
      <c r="D372" s="22"/>
      <c r="E372" s="23"/>
      <c r="F372" s="23"/>
      <c r="G372" s="15">
        <f>BookTable[[#This Row],[Taxable]]*13%</f>
        <v>0</v>
      </c>
      <c r="H372" s="15">
        <f>BookTable[[#This Row],[Taxable]]+BookTable[[#This Row],[Non Taxable]]+BookTable[[#This Row],[VAT]]</f>
        <v>0</v>
      </c>
      <c r="I372" s="28"/>
      <c r="J372" s="45"/>
      <c r="K372" s="22"/>
      <c r="L372" s="33" t="str">
        <f>CONCATENATE(BookTable[[#This Row],[Bill No.]],BookTable[[#This Row],[Party]])</f>
        <v/>
      </c>
      <c r="M372" s="24">
        <f>IF(OR(BookTable[[#This Row],[duplicate checker]]="",COUNTIF(DuplicateChecker,BookTable[[#This Row],[duplicate checker]])=1),0,1)</f>
        <v>0</v>
      </c>
    </row>
    <row r="373" spans="1:13" s="14" customFormat="1" x14ac:dyDescent="0.25">
      <c r="A373" s="28"/>
      <c r="B373" s="30"/>
      <c r="C373" s="22"/>
      <c r="D373" s="22"/>
      <c r="E373" s="23"/>
      <c r="F373" s="23"/>
      <c r="G373" s="15">
        <f>BookTable[[#This Row],[Taxable]]*13%</f>
        <v>0</v>
      </c>
      <c r="H373" s="15">
        <f>BookTable[[#This Row],[Taxable]]+BookTable[[#This Row],[Non Taxable]]+BookTable[[#This Row],[VAT]]</f>
        <v>0</v>
      </c>
      <c r="I373" s="28"/>
      <c r="J373" s="45"/>
      <c r="K373" s="22"/>
      <c r="L373" s="33" t="str">
        <f>CONCATENATE(BookTable[[#This Row],[Bill No.]],BookTable[[#This Row],[Party]])</f>
        <v/>
      </c>
      <c r="M373" s="24">
        <f>IF(OR(BookTable[[#This Row],[duplicate checker]]="",COUNTIF(DuplicateChecker,BookTable[[#This Row],[duplicate checker]])=1),0,1)</f>
        <v>0</v>
      </c>
    </row>
    <row r="374" spans="1:13" s="14" customFormat="1" x14ac:dyDescent="0.25">
      <c r="A374" s="28"/>
      <c r="B374" s="30"/>
      <c r="C374" s="22"/>
      <c r="D374" s="22"/>
      <c r="E374" s="23"/>
      <c r="F374" s="23"/>
      <c r="G374" s="15">
        <f>BookTable[[#This Row],[Taxable]]*13%</f>
        <v>0</v>
      </c>
      <c r="H374" s="15">
        <f>BookTable[[#This Row],[Taxable]]+BookTable[[#This Row],[Non Taxable]]+BookTable[[#This Row],[VAT]]</f>
        <v>0</v>
      </c>
      <c r="I374" s="28"/>
      <c r="J374" s="45"/>
      <c r="K374" s="22"/>
      <c r="L374" s="33" t="str">
        <f>CONCATENATE(BookTable[[#This Row],[Bill No.]],BookTable[[#This Row],[Party]])</f>
        <v/>
      </c>
      <c r="M374" s="24">
        <f>IF(OR(BookTable[[#This Row],[duplicate checker]]="",COUNTIF(DuplicateChecker,BookTable[[#This Row],[duplicate checker]])=1),0,1)</f>
        <v>0</v>
      </c>
    </row>
    <row r="375" spans="1:13" s="14" customFormat="1" x14ac:dyDescent="0.25">
      <c r="A375" s="28"/>
      <c r="B375" s="30"/>
      <c r="C375" s="22"/>
      <c r="D375" s="22"/>
      <c r="E375" s="23"/>
      <c r="F375" s="23"/>
      <c r="G375" s="15">
        <f>BookTable[[#This Row],[Taxable]]*13%</f>
        <v>0</v>
      </c>
      <c r="H375" s="15">
        <f>BookTable[[#This Row],[Taxable]]+BookTable[[#This Row],[Non Taxable]]+BookTable[[#This Row],[VAT]]</f>
        <v>0</v>
      </c>
      <c r="I375" s="28"/>
      <c r="J375" s="45"/>
      <c r="K375" s="22"/>
      <c r="L375" s="33" t="str">
        <f>CONCATENATE(BookTable[[#This Row],[Bill No.]],BookTable[[#This Row],[Party]])</f>
        <v/>
      </c>
      <c r="M375" s="24">
        <f>IF(OR(BookTable[[#This Row],[duplicate checker]]="",COUNTIF(DuplicateChecker,BookTable[[#This Row],[duplicate checker]])=1),0,1)</f>
        <v>0</v>
      </c>
    </row>
    <row r="376" spans="1:13" s="14" customFormat="1" x14ac:dyDescent="0.25">
      <c r="A376" s="28"/>
      <c r="B376" s="30"/>
      <c r="C376" s="22"/>
      <c r="D376" s="22"/>
      <c r="E376" s="23"/>
      <c r="F376" s="23"/>
      <c r="G376" s="15">
        <f>BookTable[[#This Row],[Taxable]]*13%</f>
        <v>0</v>
      </c>
      <c r="H376" s="15">
        <f>BookTable[[#This Row],[Taxable]]+BookTable[[#This Row],[Non Taxable]]+BookTable[[#This Row],[VAT]]</f>
        <v>0</v>
      </c>
      <c r="I376" s="28"/>
      <c r="J376" s="45"/>
      <c r="K376" s="22"/>
      <c r="L376" s="33" t="str">
        <f>CONCATENATE(BookTable[[#This Row],[Bill No.]],BookTable[[#This Row],[Party]])</f>
        <v/>
      </c>
      <c r="M376" s="24">
        <f>IF(OR(BookTable[[#This Row],[duplicate checker]]="",COUNTIF(DuplicateChecker,BookTable[[#This Row],[duplicate checker]])=1),0,1)</f>
        <v>0</v>
      </c>
    </row>
    <row r="377" spans="1:13" s="14" customFormat="1" x14ac:dyDescent="0.25">
      <c r="A377" s="28"/>
      <c r="B377" s="30"/>
      <c r="C377" s="22"/>
      <c r="D377" s="22"/>
      <c r="E377" s="23"/>
      <c r="F377" s="23"/>
      <c r="G377" s="15">
        <f>BookTable[[#This Row],[Taxable]]*13%</f>
        <v>0</v>
      </c>
      <c r="H377" s="15">
        <f>BookTable[[#This Row],[Taxable]]+BookTable[[#This Row],[Non Taxable]]+BookTable[[#This Row],[VAT]]</f>
        <v>0</v>
      </c>
      <c r="I377" s="28"/>
      <c r="J377" s="45"/>
      <c r="K377" s="22"/>
      <c r="L377" s="33" t="str">
        <f>CONCATENATE(BookTable[[#This Row],[Bill No.]],BookTable[[#This Row],[Party]])</f>
        <v/>
      </c>
      <c r="M377" s="24">
        <f>IF(OR(BookTable[[#This Row],[duplicate checker]]="",COUNTIF(DuplicateChecker,BookTable[[#This Row],[duplicate checker]])=1),0,1)</f>
        <v>0</v>
      </c>
    </row>
    <row r="378" spans="1:13" s="14" customFormat="1" x14ac:dyDescent="0.25">
      <c r="A378" s="28"/>
      <c r="B378" s="30"/>
      <c r="C378" s="22"/>
      <c r="D378" s="22"/>
      <c r="E378" s="23"/>
      <c r="F378" s="23"/>
      <c r="G378" s="15">
        <f>BookTable[[#This Row],[Taxable]]*13%</f>
        <v>0</v>
      </c>
      <c r="H378" s="15">
        <f>BookTable[[#This Row],[Taxable]]+BookTable[[#This Row],[Non Taxable]]+BookTable[[#This Row],[VAT]]</f>
        <v>0</v>
      </c>
      <c r="I378" s="28"/>
      <c r="J378" s="45"/>
      <c r="K378" s="22"/>
      <c r="L378" s="33" t="str">
        <f>CONCATENATE(BookTable[[#This Row],[Bill No.]],BookTable[[#This Row],[Party]])</f>
        <v/>
      </c>
      <c r="M378" s="24">
        <f>IF(OR(BookTable[[#This Row],[duplicate checker]]="",COUNTIF(DuplicateChecker,BookTable[[#This Row],[duplicate checker]])=1),0,1)</f>
        <v>0</v>
      </c>
    </row>
    <row r="379" spans="1:13" s="14" customFormat="1" x14ac:dyDescent="0.25">
      <c r="A379" s="28"/>
      <c r="B379" s="30"/>
      <c r="C379" s="22"/>
      <c r="D379" s="22"/>
      <c r="E379" s="23"/>
      <c r="F379" s="23"/>
      <c r="G379" s="15">
        <f>BookTable[[#This Row],[Taxable]]*13%</f>
        <v>0</v>
      </c>
      <c r="H379" s="15">
        <f>BookTable[[#This Row],[Taxable]]+BookTable[[#This Row],[Non Taxable]]+BookTable[[#This Row],[VAT]]</f>
        <v>0</v>
      </c>
      <c r="I379" s="28"/>
      <c r="J379" s="45"/>
      <c r="K379" s="22"/>
      <c r="L379" s="33" t="str">
        <f>CONCATENATE(BookTable[[#This Row],[Bill No.]],BookTable[[#This Row],[Party]])</f>
        <v/>
      </c>
      <c r="M379" s="24">
        <f>IF(OR(BookTable[[#This Row],[duplicate checker]]="",COUNTIF(DuplicateChecker,BookTable[[#This Row],[duplicate checker]])=1),0,1)</f>
        <v>0</v>
      </c>
    </row>
    <row r="380" spans="1:13" s="14" customFormat="1" x14ac:dyDescent="0.25">
      <c r="A380" s="28"/>
      <c r="B380" s="30"/>
      <c r="C380" s="22"/>
      <c r="D380" s="22"/>
      <c r="E380" s="23"/>
      <c r="F380" s="23"/>
      <c r="G380" s="15">
        <f>BookTable[[#This Row],[Taxable]]*13%</f>
        <v>0</v>
      </c>
      <c r="H380" s="15">
        <f>BookTable[[#This Row],[Taxable]]+BookTable[[#This Row],[Non Taxable]]+BookTable[[#This Row],[VAT]]</f>
        <v>0</v>
      </c>
      <c r="I380" s="28"/>
      <c r="J380" s="45"/>
      <c r="K380" s="22"/>
      <c r="L380" s="33" t="str">
        <f>CONCATENATE(BookTable[[#This Row],[Bill No.]],BookTable[[#This Row],[Party]])</f>
        <v/>
      </c>
      <c r="M380" s="24">
        <f>IF(OR(BookTable[[#This Row],[duplicate checker]]="",COUNTIF(DuplicateChecker,BookTable[[#This Row],[duplicate checker]])=1),0,1)</f>
        <v>0</v>
      </c>
    </row>
    <row r="381" spans="1:13" s="14" customFormat="1" x14ac:dyDescent="0.25">
      <c r="A381" s="28"/>
      <c r="B381" s="30"/>
      <c r="C381" s="22"/>
      <c r="D381" s="22"/>
      <c r="E381" s="23"/>
      <c r="F381" s="23"/>
      <c r="G381" s="15">
        <f>BookTable[[#This Row],[Taxable]]*13%</f>
        <v>0</v>
      </c>
      <c r="H381" s="15">
        <f>BookTable[[#This Row],[Taxable]]+BookTable[[#This Row],[Non Taxable]]+BookTable[[#This Row],[VAT]]</f>
        <v>0</v>
      </c>
      <c r="I381" s="28"/>
      <c r="J381" s="45"/>
      <c r="K381" s="22"/>
      <c r="L381" s="33" t="str">
        <f>CONCATENATE(BookTable[[#This Row],[Bill No.]],BookTable[[#This Row],[Party]])</f>
        <v/>
      </c>
      <c r="M381" s="24">
        <f>IF(OR(BookTable[[#This Row],[duplicate checker]]="",COUNTIF(DuplicateChecker,BookTable[[#This Row],[duplicate checker]])=1),0,1)</f>
        <v>0</v>
      </c>
    </row>
    <row r="382" spans="1:13" s="14" customFormat="1" x14ac:dyDescent="0.25">
      <c r="A382" s="28"/>
      <c r="B382" s="30"/>
      <c r="C382" s="22"/>
      <c r="D382" s="22"/>
      <c r="E382" s="23"/>
      <c r="F382" s="23"/>
      <c r="G382" s="15">
        <f>BookTable[[#This Row],[Taxable]]*13%</f>
        <v>0</v>
      </c>
      <c r="H382" s="15">
        <f>BookTable[[#This Row],[Taxable]]+BookTable[[#This Row],[Non Taxable]]+BookTable[[#This Row],[VAT]]</f>
        <v>0</v>
      </c>
      <c r="I382" s="28"/>
      <c r="J382" s="45"/>
      <c r="K382" s="22"/>
      <c r="L382" s="33" t="str">
        <f>CONCATENATE(BookTable[[#This Row],[Bill No.]],BookTable[[#This Row],[Party]])</f>
        <v/>
      </c>
      <c r="M382" s="24">
        <f>IF(OR(BookTable[[#This Row],[duplicate checker]]="",COUNTIF(DuplicateChecker,BookTable[[#This Row],[duplicate checker]])=1),0,1)</f>
        <v>0</v>
      </c>
    </row>
    <row r="383" spans="1:13" s="14" customFormat="1" x14ac:dyDescent="0.25">
      <c r="A383" s="28"/>
      <c r="B383" s="30"/>
      <c r="C383" s="22"/>
      <c r="D383" s="22"/>
      <c r="E383" s="23"/>
      <c r="F383" s="23"/>
      <c r="G383" s="15">
        <f>BookTable[[#This Row],[Taxable]]*13%</f>
        <v>0</v>
      </c>
      <c r="H383" s="15">
        <f>BookTable[[#This Row],[Taxable]]+BookTable[[#This Row],[Non Taxable]]+BookTable[[#This Row],[VAT]]</f>
        <v>0</v>
      </c>
      <c r="I383" s="28"/>
      <c r="J383" s="45"/>
      <c r="K383" s="22"/>
      <c r="L383" s="33" t="str">
        <f>CONCATENATE(BookTable[[#This Row],[Bill No.]],BookTable[[#This Row],[Party]])</f>
        <v/>
      </c>
      <c r="M383" s="24">
        <f>IF(OR(BookTable[[#This Row],[duplicate checker]]="",COUNTIF(DuplicateChecker,BookTable[[#This Row],[duplicate checker]])=1),0,1)</f>
        <v>0</v>
      </c>
    </row>
    <row r="384" spans="1:13" s="14" customFormat="1" x14ac:dyDescent="0.25">
      <c r="A384" s="28"/>
      <c r="B384" s="30"/>
      <c r="C384" s="22"/>
      <c r="D384" s="22"/>
      <c r="E384" s="23"/>
      <c r="F384" s="23"/>
      <c r="G384" s="15">
        <f>BookTable[[#This Row],[Taxable]]*13%</f>
        <v>0</v>
      </c>
      <c r="H384" s="15">
        <f>BookTable[[#This Row],[Taxable]]+BookTable[[#This Row],[Non Taxable]]+BookTable[[#This Row],[VAT]]</f>
        <v>0</v>
      </c>
      <c r="I384" s="28"/>
      <c r="J384" s="45"/>
      <c r="K384" s="22"/>
      <c r="L384" s="33" t="str">
        <f>CONCATENATE(BookTable[[#This Row],[Bill No.]],BookTable[[#This Row],[Party]])</f>
        <v/>
      </c>
      <c r="M384" s="24">
        <f>IF(OR(BookTable[[#This Row],[duplicate checker]]="",COUNTIF(DuplicateChecker,BookTable[[#This Row],[duplicate checker]])=1),0,1)</f>
        <v>0</v>
      </c>
    </row>
    <row r="385" spans="1:13" s="14" customFormat="1" x14ac:dyDescent="0.25">
      <c r="A385" s="28"/>
      <c r="B385" s="30"/>
      <c r="C385" s="22"/>
      <c r="D385" s="22"/>
      <c r="E385" s="23"/>
      <c r="F385" s="23"/>
      <c r="G385" s="15">
        <f>BookTable[[#This Row],[Taxable]]*13%</f>
        <v>0</v>
      </c>
      <c r="H385" s="15">
        <f>BookTable[[#This Row],[Taxable]]+BookTable[[#This Row],[Non Taxable]]+BookTable[[#This Row],[VAT]]</f>
        <v>0</v>
      </c>
      <c r="I385" s="28"/>
      <c r="J385" s="45"/>
      <c r="K385" s="22"/>
      <c r="L385" s="33" t="str">
        <f>CONCATENATE(BookTable[[#This Row],[Bill No.]],BookTable[[#This Row],[Party]])</f>
        <v/>
      </c>
      <c r="M385" s="24">
        <f>IF(OR(BookTable[[#This Row],[duplicate checker]]="",COUNTIF(DuplicateChecker,BookTable[[#This Row],[duplicate checker]])=1),0,1)</f>
        <v>0</v>
      </c>
    </row>
    <row r="386" spans="1:13" s="14" customFormat="1" x14ac:dyDescent="0.25">
      <c r="A386" s="28"/>
      <c r="B386" s="30"/>
      <c r="C386" s="22"/>
      <c r="D386" s="22"/>
      <c r="E386" s="23"/>
      <c r="F386" s="23"/>
      <c r="G386" s="15">
        <f>BookTable[[#This Row],[Taxable]]*13%</f>
        <v>0</v>
      </c>
      <c r="H386" s="15">
        <f>BookTable[[#This Row],[Taxable]]+BookTable[[#This Row],[Non Taxable]]+BookTable[[#This Row],[VAT]]</f>
        <v>0</v>
      </c>
      <c r="I386" s="28"/>
      <c r="J386" s="45"/>
      <c r="K386" s="22"/>
      <c r="L386" s="33" t="str">
        <f>CONCATENATE(BookTable[[#This Row],[Bill No.]],BookTable[[#This Row],[Party]])</f>
        <v/>
      </c>
      <c r="M386" s="24">
        <f>IF(OR(BookTable[[#This Row],[duplicate checker]]="",COUNTIF(DuplicateChecker,BookTable[[#This Row],[duplicate checker]])=1),0,1)</f>
        <v>0</v>
      </c>
    </row>
    <row r="387" spans="1:13" s="14" customFormat="1" x14ac:dyDescent="0.25">
      <c r="A387" s="28"/>
      <c r="B387" s="30"/>
      <c r="C387" s="22"/>
      <c r="D387" s="22"/>
      <c r="E387" s="23"/>
      <c r="F387" s="23"/>
      <c r="G387" s="15">
        <f>BookTable[[#This Row],[Taxable]]*13%</f>
        <v>0</v>
      </c>
      <c r="H387" s="15">
        <f>BookTable[[#This Row],[Taxable]]+BookTable[[#This Row],[Non Taxable]]+BookTable[[#This Row],[VAT]]</f>
        <v>0</v>
      </c>
      <c r="I387" s="28"/>
      <c r="J387" s="45"/>
      <c r="K387" s="22"/>
      <c r="L387" s="33" t="str">
        <f>CONCATENATE(BookTable[[#This Row],[Bill No.]],BookTable[[#This Row],[Party]])</f>
        <v/>
      </c>
      <c r="M387" s="24">
        <f>IF(OR(BookTable[[#This Row],[duplicate checker]]="",COUNTIF(DuplicateChecker,BookTable[[#This Row],[duplicate checker]])=1),0,1)</f>
        <v>0</v>
      </c>
    </row>
    <row r="388" spans="1:13" s="14" customFormat="1" x14ac:dyDescent="0.25">
      <c r="A388" s="28"/>
      <c r="B388" s="30"/>
      <c r="C388" s="22"/>
      <c r="D388" s="22"/>
      <c r="E388" s="23"/>
      <c r="F388" s="23"/>
      <c r="G388" s="15">
        <f>BookTable[[#This Row],[Taxable]]*13%</f>
        <v>0</v>
      </c>
      <c r="H388" s="15">
        <f>BookTable[[#This Row],[Taxable]]+BookTable[[#This Row],[Non Taxable]]+BookTable[[#This Row],[VAT]]</f>
        <v>0</v>
      </c>
      <c r="I388" s="28"/>
      <c r="J388" s="45"/>
      <c r="K388" s="22"/>
      <c r="L388" s="33" t="str">
        <f>CONCATENATE(BookTable[[#This Row],[Bill No.]],BookTable[[#This Row],[Party]])</f>
        <v/>
      </c>
      <c r="M388" s="24">
        <f>IF(OR(BookTable[[#This Row],[duplicate checker]]="",COUNTIF(DuplicateChecker,BookTable[[#This Row],[duplicate checker]])=1),0,1)</f>
        <v>0</v>
      </c>
    </row>
    <row r="389" spans="1:13" s="14" customFormat="1" x14ac:dyDescent="0.25">
      <c r="A389" s="28"/>
      <c r="B389" s="30"/>
      <c r="C389" s="22"/>
      <c r="D389" s="22"/>
      <c r="E389" s="23"/>
      <c r="F389" s="23"/>
      <c r="G389" s="15">
        <f>BookTable[[#This Row],[Taxable]]*13%</f>
        <v>0</v>
      </c>
      <c r="H389" s="15">
        <f>BookTable[[#This Row],[Taxable]]+BookTable[[#This Row],[Non Taxable]]+BookTable[[#This Row],[VAT]]</f>
        <v>0</v>
      </c>
      <c r="I389" s="28"/>
      <c r="J389" s="45"/>
      <c r="K389" s="22"/>
      <c r="L389" s="33" t="str">
        <f>CONCATENATE(BookTable[[#This Row],[Bill No.]],BookTable[[#This Row],[Party]])</f>
        <v/>
      </c>
      <c r="M389" s="24">
        <f>IF(OR(BookTable[[#This Row],[duplicate checker]]="",COUNTIF(DuplicateChecker,BookTable[[#This Row],[duplicate checker]])=1),0,1)</f>
        <v>0</v>
      </c>
    </row>
    <row r="390" spans="1:13" s="14" customFormat="1" x14ac:dyDescent="0.25">
      <c r="A390" s="28"/>
      <c r="B390" s="30"/>
      <c r="C390" s="22"/>
      <c r="D390" s="22"/>
      <c r="E390" s="23"/>
      <c r="F390" s="23"/>
      <c r="G390" s="15">
        <f>BookTable[[#This Row],[Taxable]]*13%</f>
        <v>0</v>
      </c>
      <c r="H390" s="15">
        <f>BookTable[[#This Row],[Taxable]]+BookTable[[#This Row],[Non Taxable]]+BookTable[[#This Row],[VAT]]</f>
        <v>0</v>
      </c>
      <c r="I390" s="28"/>
      <c r="J390" s="45"/>
      <c r="K390" s="22"/>
      <c r="L390" s="33" t="str">
        <f>CONCATENATE(BookTable[[#This Row],[Bill No.]],BookTable[[#This Row],[Party]])</f>
        <v/>
      </c>
      <c r="M390" s="24">
        <f>IF(OR(BookTable[[#This Row],[duplicate checker]]="",COUNTIF(DuplicateChecker,BookTable[[#This Row],[duplicate checker]])=1),0,1)</f>
        <v>0</v>
      </c>
    </row>
    <row r="391" spans="1:13" s="14" customFormat="1" x14ac:dyDescent="0.25">
      <c r="A391" s="28"/>
      <c r="B391" s="30"/>
      <c r="C391" s="22"/>
      <c r="D391" s="22"/>
      <c r="E391" s="23"/>
      <c r="F391" s="23"/>
      <c r="G391" s="15">
        <f>BookTable[[#This Row],[Taxable]]*13%</f>
        <v>0</v>
      </c>
      <c r="H391" s="15">
        <f>BookTable[[#This Row],[Taxable]]+BookTable[[#This Row],[Non Taxable]]+BookTable[[#This Row],[VAT]]</f>
        <v>0</v>
      </c>
      <c r="I391" s="28"/>
      <c r="J391" s="45"/>
      <c r="K391" s="22"/>
      <c r="L391" s="33" t="str">
        <f>CONCATENATE(BookTable[[#This Row],[Bill No.]],BookTable[[#This Row],[Party]])</f>
        <v/>
      </c>
      <c r="M391" s="24">
        <f>IF(OR(BookTable[[#This Row],[duplicate checker]]="",COUNTIF(DuplicateChecker,BookTable[[#This Row],[duplicate checker]])=1),0,1)</f>
        <v>0</v>
      </c>
    </row>
    <row r="392" spans="1:13" s="14" customFormat="1" x14ac:dyDescent="0.25">
      <c r="A392" s="28"/>
      <c r="B392" s="30"/>
      <c r="C392" s="22"/>
      <c r="D392" s="22"/>
      <c r="E392" s="23"/>
      <c r="F392" s="23"/>
      <c r="G392" s="15">
        <f>BookTable[[#This Row],[Taxable]]*13%</f>
        <v>0</v>
      </c>
      <c r="H392" s="15">
        <f>BookTable[[#This Row],[Taxable]]+BookTable[[#This Row],[Non Taxable]]+BookTable[[#This Row],[VAT]]</f>
        <v>0</v>
      </c>
      <c r="I392" s="28"/>
      <c r="J392" s="45"/>
      <c r="K392" s="22"/>
      <c r="L392" s="33" t="str">
        <f>CONCATENATE(BookTable[[#This Row],[Bill No.]],BookTable[[#This Row],[Party]])</f>
        <v/>
      </c>
      <c r="M392" s="24">
        <f>IF(OR(BookTable[[#This Row],[duplicate checker]]="",COUNTIF(DuplicateChecker,BookTable[[#This Row],[duplicate checker]])=1),0,1)</f>
        <v>0</v>
      </c>
    </row>
    <row r="393" spans="1:13" s="14" customFormat="1" x14ac:dyDescent="0.25">
      <c r="A393" s="28"/>
      <c r="B393" s="30"/>
      <c r="C393" s="22"/>
      <c r="D393" s="22"/>
      <c r="E393" s="23"/>
      <c r="F393" s="23"/>
      <c r="G393" s="15">
        <f>BookTable[[#This Row],[Taxable]]*13%</f>
        <v>0</v>
      </c>
      <c r="H393" s="15">
        <f>BookTable[[#This Row],[Taxable]]+BookTable[[#This Row],[Non Taxable]]+BookTable[[#This Row],[VAT]]</f>
        <v>0</v>
      </c>
      <c r="I393" s="28"/>
      <c r="J393" s="45"/>
      <c r="K393" s="22"/>
      <c r="L393" s="33" t="str">
        <f>CONCATENATE(BookTable[[#This Row],[Bill No.]],BookTable[[#This Row],[Party]])</f>
        <v/>
      </c>
      <c r="M393" s="24">
        <f>IF(OR(BookTable[[#This Row],[duplicate checker]]="",COUNTIF(DuplicateChecker,BookTable[[#This Row],[duplicate checker]])=1),0,1)</f>
        <v>0</v>
      </c>
    </row>
    <row r="394" spans="1:13" s="14" customFormat="1" x14ac:dyDescent="0.25">
      <c r="A394" s="28"/>
      <c r="B394" s="30"/>
      <c r="C394" s="22"/>
      <c r="D394" s="22"/>
      <c r="E394" s="23"/>
      <c r="F394" s="23"/>
      <c r="G394" s="15">
        <f>BookTable[[#This Row],[Taxable]]*13%</f>
        <v>0</v>
      </c>
      <c r="H394" s="15">
        <f>BookTable[[#This Row],[Taxable]]+BookTable[[#This Row],[Non Taxable]]+BookTable[[#This Row],[VAT]]</f>
        <v>0</v>
      </c>
      <c r="I394" s="28"/>
      <c r="J394" s="45"/>
      <c r="K394" s="22"/>
      <c r="L394" s="33" t="str">
        <f>CONCATENATE(BookTable[[#This Row],[Bill No.]],BookTable[[#This Row],[Party]])</f>
        <v/>
      </c>
      <c r="M394" s="24">
        <f>IF(OR(BookTable[[#This Row],[duplicate checker]]="",COUNTIF(DuplicateChecker,BookTable[[#This Row],[duplicate checker]])=1),0,1)</f>
        <v>0</v>
      </c>
    </row>
    <row r="395" spans="1:13" s="14" customFormat="1" x14ac:dyDescent="0.25">
      <c r="A395" s="28"/>
      <c r="B395" s="30"/>
      <c r="C395" s="22"/>
      <c r="D395" s="22"/>
      <c r="E395" s="23"/>
      <c r="F395" s="23"/>
      <c r="G395" s="15">
        <f>BookTable[[#This Row],[Taxable]]*13%</f>
        <v>0</v>
      </c>
      <c r="H395" s="15">
        <f>BookTable[[#This Row],[Taxable]]+BookTable[[#This Row],[Non Taxable]]+BookTable[[#This Row],[VAT]]</f>
        <v>0</v>
      </c>
      <c r="I395" s="28"/>
      <c r="J395" s="45"/>
      <c r="K395" s="22"/>
      <c r="L395" s="33" t="str">
        <f>CONCATENATE(BookTable[[#This Row],[Bill No.]],BookTable[[#This Row],[Party]])</f>
        <v/>
      </c>
      <c r="M395" s="24">
        <f>IF(OR(BookTable[[#This Row],[duplicate checker]]="",COUNTIF(DuplicateChecker,BookTable[[#This Row],[duplicate checker]])=1),0,1)</f>
        <v>0</v>
      </c>
    </row>
    <row r="396" spans="1:13" s="14" customFormat="1" x14ac:dyDescent="0.25">
      <c r="A396" s="28"/>
      <c r="B396" s="30"/>
      <c r="C396" s="22"/>
      <c r="D396" s="22"/>
      <c r="E396" s="23"/>
      <c r="F396" s="23"/>
      <c r="G396" s="15">
        <f>BookTable[[#This Row],[Taxable]]*13%</f>
        <v>0</v>
      </c>
      <c r="H396" s="15">
        <f>BookTable[[#This Row],[Taxable]]+BookTable[[#This Row],[Non Taxable]]+BookTable[[#This Row],[VAT]]</f>
        <v>0</v>
      </c>
      <c r="I396" s="28"/>
      <c r="J396" s="45"/>
      <c r="K396" s="22"/>
      <c r="L396" s="33" t="str">
        <f>CONCATENATE(BookTable[[#This Row],[Bill No.]],BookTable[[#This Row],[Party]])</f>
        <v/>
      </c>
      <c r="M396" s="24">
        <f>IF(OR(BookTable[[#This Row],[duplicate checker]]="",COUNTIF(DuplicateChecker,BookTable[[#This Row],[duplicate checker]])=1),0,1)</f>
        <v>0</v>
      </c>
    </row>
    <row r="397" spans="1:13" s="14" customFormat="1" x14ac:dyDescent="0.25">
      <c r="A397" s="28"/>
      <c r="B397" s="30"/>
      <c r="C397" s="22"/>
      <c r="D397" s="22"/>
      <c r="E397" s="23"/>
      <c r="F397" s="23"/>
      <c r="G397" s="15">
        <f>BookTable[[#This Row],[Taxable]]*13%</f>
        <v>0</v>
      </c>
      <c r="H397" s="15">
        <f>BookTable[[#This Row],[Taxable]]+BookTable[[#This Row],[Non Taxable]]+BookTable[[#This Row],[VAT]]</f>
        <v>0</v>
      </c>
      <c r="I397" s="28"/>
      <c r="J397" s="45"/>
      <c r="K397" s="22"/>
      <c r="L397" s="33" t="str">
        <f>CONCATENATE(BookTable[[#This Row],[Bill No.]],BookTable[[#This Row],[Party]])</f>
        <v/>
      </c>
      <c r="M397" s="24">
        <f>IF(OR(BookTable[[#This Row],[duplicate checker]]="",COUNTIF(DuplicateChecker,BookTable[[#This Row],[duplicate checker]])=1),0,1)</f>
        <v>0</v>
      </c>
    </row>
    <row r="398" spans="1:13" s="14" customFormat="1" x14ac:dyDescent="0.25">
      <c r="A398" s="28"/>
      <c r="B398" s="30"/>
      <c r="C398" s="22"/>
      <c r="D398" s="22"/>
      <c r="E398" s="23"/>
      <c r="F398" s="23"/>
      <c r="G398" s="15">
        <f>BookTable[[#This Row],[Taxable]]*13%</f>
        <v>0</v>
      </c>
      <c r="H398" s="15">
        <f>BookTable[[#This Row],[Taxable]]+BookTable[[#This Row],[Non Taxable]]+BookTable[[#This Row],[VAT]]</f>
        <v>0</v>
      </c>
      <c r="I398" s="28"/>
      <c r="J398" s="45"/>
      <c r="K398" s="22"/>
      <c r="L398" s="33" t="str">
        <f>CONCATENATE(BookTable[[#This Row],[Bill No.]],BookTable[[#This Row],[Party]])</f>
        <v/>
      </c>
      <c r="M398" s="24">
        <f>IF(OR(BookTable[[#This Row],[duplicate checker]]="",COUNTIF(DuplicateChecker,BookTable[[#This Row],[duplicate checker]])=1),0,1)</f>
        <v>0</v>
      </c>
    </row>
    <row r="399" spans="1:13" s="14" customFormat="1" x14ac:dyDescent="0.25">
      <c r="A399" s="28"/>
      <c r="B399" s="30"/>
      <c r="C399" s="22"/>
      <c r="D399" s="22"/>
      <c r="E399" s="23"/>
      <c r="F399" s="23"/>
      <c r="G399" s="15">
        <f>BookTable[[#This Row],[Taxable]]*13%</f>
        <v>0</v>
      </c>
      <c r="H399" s="15">
        <f>BookTable[[#This Row],[Taxable]]+BookTable[[#This Row],[Non Taxable]]+BookTable[[#This Row],[VAT]]</f>
        <v>0</v>
      </c>
      <c r="I399" s="28"/>
      <c r="J399" s="45"/>
      <c r="K399" s="22"/>
      <c r="L399" s="33" t="str">
        <f>CONCATENATE(BookTable[[#This Row],[Bill No.]],BookTable[[#This Row],[Party]])</f>
        <v/>
      </c>
      <c r="M399" s="24">
        <f>IF(OR(BookTable[[#This Row],[duplicate checker]]="",COUNTIF(DuplicateChecker,BookTable[[#This Row],[duplicate checker]])=1),0,1)</f>
        <v>0</v>
      </c>
    </row>
    <row r="400" spans="1:13" s="14" customFormat="1" x14ac:dyDescent="0.25">
      <c r="A400" s="28"/>
      <c r="B400" s="30"/>
      <c r="C400" s="22"/>
      <c r="D400" s="22"/>
      <c r="E400" s="23"/>
      <c r="F400" s="23"/>
      <c r="G400" s="15">
        <f>BookTable[[#This Row],[Taxable]]*13%</f>
        <v>0</v>
      </c>
      <c r="H400" s="15">
        <f>BookTable[[#This Row],[Taxable]]+BookTable[[#This Row],[Non Taxable]]+BookTable[[#This Row],[VAT]]</f>
        <v>0</v>
      </c>
      <c r="I400" s="28"/>
      <c r="J400" s="45"/>
      <c r="K400" s="22"/>
      <c r="L400" s="33" t="str">
        <f>CONCATENATE(BookTable[[#This Row],[Bill No.]],BookTable[[#This Row],[Party]])</f>
        <v/>
      </c>
      <c r="M400" s="24">
        <f>IF(OR(BookTable[[#This Row],[duplicate checker]]="",COUNTIF(DuplicateChecker,BookTable[[#This Row],[duplicate checker]])=1),0,1)</f>
        <v>0</v>
      </c>
    </row>
    <row r="401" spans="1:13" s="14" customFormat="1" x14ac:dyDescent="0.25">
      <c r="A401" s="28"/>
      <c r="B401" s="30"/>
      <c r="C401" s="22"/>
      <c r="D401" s="22"/>
      <c r="E401" s="23"/>
      <c r="F401" s="23"/>
      <c r="G401" s="15">
        <f>BookTable[[#This Row],[Taxable]]*13%</f>
        <v>0</v>
      </c>
      <c r="H401" s="15">
        <f>BookTable[[#This Row],[Taxable]]+BookTable[[#This Row],[Non Taxable]]+BookTable[[#This Row],[VAT]]</f>
        <v>0</v>
      </c>
      <c r="I401" s="28"/>
      <c r="J401" s="45"/>
      <c r="K401" s="22"/>
      <c r="L401" s="33" t="str">
        <f>CONCATENATE(BookTable[[#This Row],[Bill No.]],BookTable[[#This Row],[Party]])</f>
        <v/>
      </c>
      <c r="M401" s="24">
        <f>IF(OR(BookTable[[#This Row],[duplicate checker]]="",COUNTIF(DuplicateChecker,BookTable[[#This Row],[duplicate checker]])=1),0,1)</f>
        <v>0</v>
      </c>
    </row>
    <row r="402" spans="1:13" s="14" customFormat="1" x14ac:dyDescent="0.25">
      <c r="A402" s="28"/>
      <c r="B402" s="30"/>
      <c r="C402" s="22"/>
      <c r="D402" s="22"/>
      <c r="E402" s="23"/>
      <c r="F402" s="23"/>
      <c r="G402" s="15">
        <f>BookTable[[#This Row],[Taxable]]*13%</f>
        <v>0</v>
      </c>
      <c r="H402" s="15">
        <f>BookTable[[#This Row],[Taxable]]+BookTable[[#This Row],[Non Taxable]]+BookTable[[#This Row],[VAT]]</f>
        <v>0</v>
      </c>
      <c r="I402" s="28"/>
      <c r="J402" s="45"/>
      <c r="K402" s="22"/>
      <c r="L402" s="33" t="str">
        <f>CONCATENATE(BookTable[[#This Row],[Bill No.]],BookTable[[#This Row],[Party]])</f>
        <v/>
      </c>
      <c r="M402" s="24">
        <f>IF(OR(BookTable[[#This Row],[duplicate checker]]="",COUNTIF(DuplicateChecker,BookTable[[#This Row],[duplicate checker]])=1),0,1)</f>
        <v>0</v>
      </c>
    </row>
    <row r="403" spans="1:13" s="14" customFormat="1" x14ac:dyDescent="0.25">
      <c r="A403" s="28"/>
      <c r="B403" s="30"/>
      <c r="C403" s="22"/>
      <c r="D403" s="22"/>
      <c r="E403" s="23"/>
      <c r="F403" s="23"/>
      <c r="G403" s="15">
        <f>BookTable[[#This Row],[Taxable]]*13%</f>
        <v>0</v>
      </c>
      <c r="H403" s="15">
        <f>BookTable[[#This Row],[Taxable]]+BookTable[[#This Row],[Non Taxable]]+BookTable[[#This Row],[VAT]]</f>
        <v>0</v>
      </c>
      <c r="I403" s="28"/>
      <c r="J403" s="45"/>
      <c r="K403" s="22"/>
      <c r="L403" s="33" t="str">
        <f>CONCATENATE(BookTable[[#This Row],[Bill No.]],BookTable[[#This Row],[Party]])</f>
        <v/>
      </c>
      <c r="M403" s="24">
        <f>IF(OR(BookTable[[#This Row],[duplicate checker]]="",COUNTIF(DuplicateChecker,BookTable[[#This Row],[duplicate checker]])=1),0,1)</f>
        <v>0</v>
      </c>
    </row>
    <row r="404" spans="1:13" s="14" customFormat="1" x14ac:dyDescent="0.25">
      <c r="A404" s="28"/>
      <c r="B404" s="30"/>
      <c r="C404" s="22"/>
      <c r="D404" s="22"/>
      <c r="E404" s="23"/>
      <c r="F404" s="23"/>
      <c r="G404" s="15">
        <f>BookTable[[#This Row],[Taxable]]*13%</f>
        <v>0</v>
      </c>
      <c r="H404" s="15">
        <f>BookTable[[#This Row],[Taxable]]+BookTable[[#This Row],[Non Taxable]]+BookTable[[#This Row],[VAT]]</f>
        <v>0</v>
      </c>
      <c r="I404" s="28"/>
      <c r="J404" s="45"/>
      <c r="K404" s="22"/>
      <c r="L404" s="33" t="str">
        <f>CONCATENATE(BookTable[[#This Row],[Bill No.]],BookTable[[#This Row],[Party]])</f>
        <v/>
      </c>
      <c r="M404" s="24">
        <f>IF(OR(BookTable[[#This Row],[duplicate checker]]="",COUNTIF(DuplicateChecker,BookTable[[#This Row],[duplicate checker]])=1),0,1)</f>
        <v>0</v>
      </c>
    </row>
    <row r="405" spans="1:13" s="14" customFormat="1" x14ac:dyDescent="0.25">
      <c r="A405" s="28"/>
      <c r="B405" s="30"/>
      <c r="C405" s="22"/>
      <c r="D405" s="22"/>
      <c r="E405" s="23"/>
      <c r="F405" s="23"/>
      <c r="G405" s="15">
        <f>BookTable[[#This Row],[Taxable]]*13%</f>
        <v>0</v>
      </c>
      <c r="H405" s="15">
        <f>BookTable[[#This Row],[Taxable]]+BookTable[[#This Row],[Non Taxable]]+BookTable[[#This Row],[VAT]]</f>
        <v>0</v>
      </c>
      <c r="I405" s="28"/>
      <c r="J405" s="45"/>
      <c r="K405" s="22"/>
      <c r="L405" s="33" t="str">
        <f>CONCATENATE(BookTable[[#This Row],[Bill No.]],BookTable[[#This Row],[Party]])</f>
        <v/>
      </c>
      <c r="M405" s="24">
        <f>IF(OR(BookTable[[#This Row],[duplicate checker]]="",COUNTIF(DuplicateChecker,BookTable[[#This Row],[duplicate checker]])=1),0,1)</f>
        <v>0</v>
      </c>
    </row>
    <row r="406" spans="1:13" s="14" customFormat="1" x14ac:dyDescent="0.25">
      <c r="A406" s="28"/>
      <c r="B406" s="30"/>
      <c r="C406" s="22"/>
      <c r="D406" s="22"/>
      <c r="E406" s="23"/>
      <c r="F406" s="23"/>
      <c r="G406" s="15">
        <f>BookTable[[#This Row],[Taxable]]*13%</f>
        <v>0</v>
      </c>
      <c r="H406" s="15">
        <f>BookTable[[#This Row],[Taxable]]+BookTable[[#This Row],[Non Taxable]]+BookTable[[#This Row],[VAT]]</f>
        <v>0</v>
      </c>
      <c r="I406" s="28"/>
      <c r="J406" s="45"/>
      <c r="K406" s="22"/>
      <c r="L406" s="33" t="str">
        <f>CONCATENATE(BookTable[[#This Row],[Bill No.]],BookTable[[#This Row],[Party]])</f>
        <v/>
      </c>
      <c r="M406" s="24">
        <f>IF(OR(BookTable[[#This Row],[duplicate checker]]="",COUNTIF(DuplicateChecker,BookTable[[#This Row],[duplicate checker]])=1),0,1)</f>
        <v>0</v>
      </c>
    </row>
    <row r="407" spans="1:13" s="14" customFormat="1" x14ac:dyDescent="0.25">
      <c r="A407" s="28"/>
      <c r="B407" s="30"/>
      <c r="C407" s="22"/>
      <c r="D407" s="22"/>
      <c r="E407" s="23"/>
      <c r="F407" s="23"/>
      <c r="G407" s="15">
        <f>BookTable[[#This Row],[Taxable]]*13%</f>
        <v>0</v>
      </c>
      <c r="H407" s="15">
        <f>BookTable[[#This Row],[Taxable]]+BookTable[[#This Row],[Non Taxable]]+BookTable[[#This Row],[VAT]]</f>
        <v>0</v>
      </c>
      <c r="I407" s="28"/>
      <c r="J407" s="45"/>
      <c r="K407" s="22"/>
      <c r="L407" s="33" t="str">
        <f>CONCATENATE(BookTable[[#This Row],[Bill No.]],BookTable[[#This Row],[Party]])</f>
        <v/>
      </c>
      <c r="M407" s="24">
        <f>IF(OR(BookTable[[#This Row],[duplicate checker]]="",COUNTIF(DuplicateChecker,BookTable[[#This Row],[duplicate checker]])=1),0,1)</f>
        <v>0</v>
      </c>
    </row>
    <row r="408" spans="1:13" s="14" customFormat="1" x14ac:dyDescent="0.25">
      <c r="A408" s="28"/>
      <c r="B408" s="30"/>
      <c r="C408" s="22"/>
      <c r="D408" s="22"/>
      <c r="E408" s="23"/>
      <c r="F408" s="23"/>
      <c r="G408" s="15">
        <f>BookTable[[#This Row],[Taxable]]*13%</f>
        <v>0</v>
      </c>
      <c r="H408" s="15">
        <f>BookTable[[#This Row],[Taxable]]+BookTable[[#This Row],[Non Taxable]]+BookTable[[#This Row],[VAT]]</f>
        <v>0</v>
      </c>
      <c r="I408" s="28"/>
      <c r="J408" s="45"/>
      <c r="K408" s="22"/>
      <c r="L408" s="33" t="str">
        <f>CONCATENATE(BookTable[[#This Row],[Bill No.]],BookTable[[#This Row],[Party]])</f>
        <v/>
      </c>
      <c r="M408" s="24">
        <f>IF(OR(BookTable[[#This Row],[duplicate checker]]="",COUNTIF(DuplicateChecker,BookTable[[#This Row],[duplicate checker]])=1),0,1)</f>
        <v>0</v>
      </c>
    </row>
    <row r="409" spans="1:13" s="14" customFormat="1" x14ac:dyDescent="0.25">
      <c r="A409" s="28"/>
      <c r="B409" s="30"/>
      <c r="C409" s="22"/>
      <c r="D409" s="22"/>
      <c r="E409" s="23"/>
      <c r="F409" s="23"/>
      <c r="G409" s="15">
        <f>BookTable[[#This Row],[Taxable]]*13%</f>
        <v>0</v>
      </c>
      <c r="H409" s="15">
        <f>BookTable[[#This Row],[Taxable]]+BookTable[[#This Row],[Non Taxable]]+BookTable[[#This Row],[VAT]]</f>
        <v>0</v>
      </c>
      <c r="I409" s="28"/>
      <c r="J409" s="45"/>
      <c r="K409" s="22"/>
      <c r="L409" s="33" t="str">
        <f>CONCATENATE(BookTable[[#This Row],[Bill No.]],BookTable[[#This Row],[Party]])</f>
        <v/>
      </c>
      <c r="M409" s="24">
        <f>IF(OR(BookTable[[#This Row],[duplicate checker]]="",COUNTIF(DuplicateChecker,BookTable[[#This Row],[duplicate checker]])=1),0,1)</f>
        <v>0</v>
      </c>
    </row>
    <row r="410" spans="1:13" s="14" customFormat="1" x14ac:dyDescent="0.25">
      <c r="A410" s="28"/>
      <c r="B410" s="30"/>
      <c r="C410" s="22"/>
      <c r="D410" s="22"/>
      <c r="E410" s="23"/>
      <c r="F410" s="23"/>
      <c r="G410" s="15">
        <f>BookTable[[#This Row],[Taxable]]*13%</f>
        <v>0</v>
      </c>
      <c r="H410" s="15">
        <f>BookTable[[#This Row],[Taxable]]+BookTable[[#This Row],[Non Taxable]]+BookTable[[#This Row],[VAT]]</f>
        <v>0</v>
      </c>
      <c r="I410" s="28"/>
      <c r="J410" s="45"/>
      <c r="K410" s="22"/>
      <c r="L410" s="33" t="str">
        <f>CONCATENATE(BookTable[[#This Row],[Bill No.]],BookTable[[#This Row],[Party]])</f>
        <v/>
      </c>
      <c r="M410" s="24">
        <f>IF(OR(BookTable[[#This Row],[duplicate checker]]="",COUNTIF(DuplicateChecker,BookTable[[#This Row],[duplicate checker]])=1),0,1)</f>
        <v>0</v>
      </c>
    </row>
    <row r="411" spans="1:13" s="14" customFormat="1" x14ac:dyDescent="0.25">
      <c r="A411" s="28"/>
      <c r="B411" s="30"/>
      <c r="C411" s="22"/>
      <c r="D411" s="22"/>
      <c r="E411" s="23"/>
      <c r="F411" s="23"/>
      <c r="G411" s="15">
        <f>BookTable[[#This Row],[Taxable]]*13%</f>
        <v>0</v>
      </c>
      <c r="H411" s="15">
        <f>BookTable[[#This Row],[Taxable]]+BookTable[[#This Row],[Non Taxable]]+BookTable[[#This Row],[VAT]]</f>
        <v>0</v>
      </c>
      <c r="I411" s="28"/>
      <c r="J411" s="45"/>
      <c r="K411" s="22"/>
      <c r="L411" s="33" t="str">
        <f>CONCATENATE(BookTable[[#This Row],[Bill No.]],BookTable[[#This Row],[Party]])</f>
        <v/>
      </c>
      <c r="M411" s="24">
        <f>IF(OR(BookTable[[#This Row],[duplicate checker]]="",COUNTIF(DuplicateChecker,BookTable[[#This Row],[duplicate checker]])=1),0,1)</f>
        <v>0</v>
      </c>
    </row>
    <row r="412" spans="1:13" s="14" customFormat="1" x14ac:dyDescent="0.25">
      <c r="A412" s="28"/>
      <c r="B412" s="30"/>
      <c r="C412" s="22"/>
      <c r="D412" s="22"/>
      <c r="E412" s="23"/>
      <c r="F412" s="23"/>
      <c r="G412" s="15">
        <f>BookTable[[#This Row],[Taxable]]*13%</f>
        <v>0</v>
      </c>
      <c r="H412" s="15">
        <f>BookTable[[#This Row],[Taxable]]+BookTable[[#This Row],[Non Taxable]]+BookTable[[#This Row],[VAT]]</f>
        <v>0</v>
      </c>
      <c r="I412" s="28"/>
      <c r="J412" s="45"/>
      <c r="K412" s="22"/>
      <c r="L412" s="33" t="str">
        <f>CONCATENATE(BookTable[[#This Row],[Bill No.]],BookTable[[#This Row],[Party]])</f>
        <v/>
      </c>
      <c r="M412" s="24">
        <f>IF(OR(BookTable[[#This Row],[duplicate checker]]="",COUNTIF(DuplicateChecker,BookTable[[#This Row],[duplicate checker]])=1),0,1)</f>
        <v>0</v>
      </c>
    </row>
    <row r="413" spans="1:13" s="14" customFormat="1" x14ac:dyDescent="0.25">
      <c r="A413" s="28"/>
      <c r="B413" s="30"/>
      <c r="C413" s="22"/>
      <c r="D413" s="22"/>
      <c r="E413" s="23"/>
      <c r="F413" s="23"/>
      <c r="G413" s="15">
        <f>BookTable[[#This Row],[Taxable]]*13%</f>
        <v>0</v>
      </c>
      <c r="H413" s="15">
        <f>BookTable[[#This Row],[Taxable]]+BookTable[[#This Row],[Non Taxable]]+BookTable[[#This Row],[VAT]]</f>
        <v>0</v>
      </c>
      <c r="I413" s="28"/>
      <c r="J413" s="45"/>
      <c r="K413" s="22"/>
      <c r="L413" s="33" t="str">
        <f>CONCATENATE(BookTable[[#This Row],[Bill No.]],BookTable[[#This Row],[Party]])</f>
        <v/>
      </c>
      <c r="M413" s="24">
        <f>IF(OR(BookTable[[#This Row],[duplicate checker]]="",COUNTIF(DuplicateChecker,BookTable[[#This Row],[duplicate checker]])=1),0,1)</f>
        <v>0</v>
      </c>
    </row>
    <row r="414" spans="1:13" s="14" customFormat="1" x14ac:dyDescent="0.25">
      <c r="A414" s="28"/>
      <c r="B414" s="30"/>
      <c r="C414" s="22"/>
      <c r="D414" s="22"/>
      <c r="E414" s="23"/>
      <c r="F414" s="23"/>
      <c r="G414" s="15">
        <f>BookTable[[#This Row],[Taxable]]*13%</f>
        <v>0</v>
      </c>
      <c r="H414" s="15">
        <f>BookTable[[#This Row],[Taxable]]+BookTable[[#This Row],[Non Taxable]]+BookTable[[#This Row],[VAT]]</f>
        <v>0</v>
      </c>
      <c r="I414" s="28"/>
      <c r="J414" s="45"/>
      <c r="K414" s="22"/>
      <c r="L414" s="33" t="str">
        <f>CONCATENATE(BookTable[[#This Row],[Bill No.]],BookTable[[#This Row],[Party]])</f>
        <v/>
      </c>
      <c r="M414" s="24">
        <f>IF(OR(BookTable[[#This Row],[duplicate checker]]="",COUNTIF(DuplicateChecker,BookTable[[#This Row],[duplicate checker]])=1),0,1)</f>
        <v>0</v>
      </c>
    </row>
    <row r="415" spans="1:13" s="14" customFormat="1" x14ac:dyDescent="0.25">
      <c r="A415" s="28"/>
      <c r="B415" s="30"/>
      <c r="C415" s="22"/>
      <c r="D415" s="22"/>
      <c r="E415" s="23"/>
      <c r="F415" s="23"/>
      <c r="G415" s="15">
        <f>BookTable[[#This Row],[Taxable]]*13%</f>
        <v>0</v>
      </c>
      <c r="H415" s="15">
        <f>BookTable[[#This Row],[Taxable]]+BookTable[[#This Row],[Non Taxable]]+BookTable[[#This Row],[VAT]]</f>
        <v>0</v>
      </c>
      <c r="I415" s="28"/>
      <c r="J415" s="45"/>
      <c r="K415" s="22"/>
      <c r="L415" s="33" t="str">
        <f>CONCATENATE(BookTable[[#This Row],[Bill No.]],BookTable[[#This Row],[Party]])</f>
        <v/>
      </c>
      <c r="M415" s="24">
        <f>IF(OR(BookTable[[#This Row],[duplicate checker]]="",COUNTIF(DuplicateChecker,BookTable[[#This Row],[duplicate checker]])=1),0,1)</f>
        <v>0</v>
      </c>
    </row>
    <row r="416" spans="1:13" s="14" customFormat="1" x14ac:dyDescent="0.25">
      <c r="A416" s="28"/>
      <c r="B416" s="30"/>
      <c r="C416" s="22"/>
      <c r="D416" s="22"/>
      <c r="E416" s="23"/>
      <c r="F416" s="23"/>
      <c r="G416" s="15">
        <f>BookTable[[#This Row],[Taxable]]*13%</f>
        <v>0</v>
      </c>
      <c r="H416" s="15">
        <f>BookTable[[#This Row],[Taxable]]+BookTable[[#This Row],[Non Taxable]]+BookTable[[#This Row],[VAT]]</f>
        <v>0</v>
      </c>
      <c r="I416" s="28"/>
      <c r="J416" s="45"/>
      <c r="K416" s="22"/>
      <c r="L416" s="33" t="str">
        <f>CONCATENATE(BookTable[[#This Row],[Bill No.]],BookTable[[#This Row],[Party]])</f>
        <v/>
      </c>
      <c r="M416" s="24">
        <f>IF(OR(BookTable[[#This Row],[duplicate checker]]="",COUNTIF(DuplicateChecker,BookTable[[#This Row],[duplicate checker]])=1),0,1)</f>
        <v>0</v>
      </c>
    </row>
    <row r="417" spans="1:13" s="14" customFormat="1" x14ac:dyDescent="0.25">
      <c r="A417" s="28"/>
      <c r="B417" s="30"/>
      <c r="C417" s="22"/>
      <c r="D417" s="22"/>
      <c r="E417" s="23"/>
      <c r="F417" s="23"/>
      <c r="G417" s="15">
        <f>BookTable[[#This Row],[Taxable]]*13%</f>
        <v>0</v>
      </c>
      <c r="H417" s="15">
        <f>BookTable[[#This Row],[Taxable]]+BookTable[[#This Row],[Non Taxable]]+BookTable[[#This Row],[VAT]]</f>
        <v>0</v>
      </c>
      <c r="I417" s="28"/>
      <c r="J417" s="45"/>
      <c r="K417" s="22"/>
      <c r="L417" s="33" t="str">
        <f>CONCATENATE(BookTable[[#This Row],[Bill No.]],BookTable[[#This Row],[Party]])</f>
        <v/>
      </c>
      <c r="M417" s="24">
        <f>IF(OR(BookTable[[#This Row],[duplicate checker]]="",COUNTIF(DuplicateChecker,BookTable[[#This Row],[duplicate checker]])=1),0,1)</f>
        <v>0</v>
      </c>
    </row>
    <row r="418" spans="1:13" s="14" customFormat="1" x14ac:dyDescent="0.25">
      <c r="A418" s="28"/>
      <c r="B418" s="30"/>
      <c r="C418" s="22"/>
      <c r="D418" s="22"/>
      <c r="E418" s="23"/>
      <c r="F418" s="23"/>
      <c r="G418" s="15">
        <f>BookTable[[#This Row],[Taxable]]*13%</f>
        <v>0</v>
      </c>
      <c r="H418" s="15">
        <f>BookTable[[#This Row],[Taxable]]+BookTable[[#This Row],[Non Taxable]]+BookTable[[#This Row],[VAT]]</f>
        <v>0</v>
      </c>
      <c r="I418" s="28"/>
      <c r="J418" s="45"/>
      <c r="K418" s="22"/>
      <c r="L418" s="33" t="str">
        <f>CONCATENATE(BookTable[[#This Row],[Bill No.]],BookTable[[#This Row],[Party]])</f>
        <v/>
      </c>
      <c r="M418" s="24">
        <f>IF(OR(BookTable[[#This Row],[duplicate checker]]="",COUNTIF(DuplicateChecker,BookTable[[#This Row],[duplicate checker]])=1),0,1)</f>
        <v>0</v>
      </c>
    </row>
    <row r="419" spans="1:13" s="14" customFormat="1" x14ac:dyDescent="0.25">
      <c r="A419" s="28"/>
      <c r="B419" s="30"/>
      <c r="C419" s="22"/>
      <c r="D419" s="22"/>
      <c r="E419" s="23"/>
      <c r="F419" s="23"/>
      <c r="G419" s="15">
        <f>BookTable[[#This Row],[Taxable]]*13%</f>
        <v>0</v>
      </c>
      <c r="H419" s="15">
        <f>BookTable[[#This Row],[Taxable]]+BookTable[[#This Row],[Non Taxable]]+BookTable[[#This Row],[VAT]]</f>
        <v>0</v>
      </c>
      <c r="I419" s="28"/>
      <c r="J419" s="45"/>
      <c r="K419" s="22"/>
      <c r="L419" s="33" t="str">
        <f>CONCATENATE(BookTable[[#This Row],[Bill No.]],BookTable[[#This Row],[Party]])</f>
        <v/>
      </c>
      <c r="M419" s="24">
        <f>IF(OR(BookTable[[#This Row],[duplicate checker]]="",COUNTIF(DuplicateChecker,BookTable[[#This Row],[duplicate checker]])=1),0,1)</f>
        <v>0</v>
      </c>
    </row>
    <row r="420" spans="1:13" s="14" customFormat="1" x14ac:dyDescent="0.25">
      <c r="A420" s="28"/>
      <c r="B420" s="30"/>
      <c r="C420" s="22"/>
      <c r="D420" s="22"/>
      <c r="E420" s="23"/>
      <c r="F420" s="23"/>
      <c r="G420" s="15">
        <f>BookTable[[#This Row],[Taxable]]*13%</f>
        <v>0</v>
      </c>
      <c r="H420" s="15">
        <f>BookTable[[#This Row],[Taxable]]+BookTable[[#This Row],[Non Taxable]]+BookTable[[#This Row],[VAT]]</f>
        <v>0</v>
      </c>
      <c r="I420" s="28"/>
      <c r="J420" s="45"/>
      <c r="K420" s="22"/>
      <c r="L420" s="33" t="str">
        <f>CONCATENATE(BookTable[[#This Row],[Bill No.]],BookTable[[#This Row],[Party]])</f>
        <v/>
      </c>
      <c r="M420" s="24">
        <f>IF(OR(BookTable[[#This Row],[duplicate checker]]="",COUNTIF(DuplicateChecker,BookTable[[#This Row],[duplicate checker]])=1),0,1)</f>
        <v>0</v>
      </c>
    </row>
    <row r="421" spans="1:13" s="14" customFormat="1" x14ac:dyDescent="0.25">
      <c r="A421" s="28"/>
      <c r="B421" s="30"/>
      <c r="C421" s="22"/>
      <c r="D421" s="22"/>
      <c r="E421" s="23"/>
      <c r="F421" s="23"/>
      <c r="G421" s="15">
        <f>BookTable[[#This Row],[Taxable]]*13%</f>
        <v>0</v>
      </c>
      <c r="H421" s="15">
        <f>BookTable[[#This Row],[Taxable]]+BookTable[[#This Row],[Non Taxable]]+BookTable[[#This Row],[VAT]]</f>
        <v>0</v>
      </c>
      <c r="I421" s="28"/>
      <c r="J421" s="45"/>
      <c r="K421" s="22"/>
      <c r="L421" s="33" t="str">
        <f>CONCATENATE(BookTable[[#This Row],[Bill No.]],BookTable[[#This Row],[Party]])</f>
        <v/>
      </c>
      <c r="M421" s="24">
        <f>IF(OR(BookTable[[#This Row],[duplicate checker]]="",COUNTIF(DuplicateChecker,BookTable[[#This Row],[duplicate checker]])=1),0,1)</f>
        <v>0</v>
      </c>
    </row>
    <row r="422" spans="1:13" s="14" customFormat="1" x14ac:dyDescent="0.25">
      <c r="A422" s="28"/>
      <c r="B422" s="30"/>
      <c r="C422" s="22"/>
      <c r="D422" s="22"/>
      <c r="E422" s="23"/>
      <c r="F422" s="23"/>
      <c r="G422" s="15">
        <f>BookTable[[#This Row],[Taxable]]*13%</f>
        <v>0</v>
      </c>
      <c r="H422" s="15">
        <f>BookTable[[#This Row],[Taxable]]+BookTable[[#This Row],[Non Taxable]]+BookTable[[#This Row],[VAT]]</f>
        <v>0</v>
      </c>
      <c r="I422" s="28"/>
      <c r="J422" s="45"/>
      <c r="K422" s="22"/>
      <c r="L422" s="33" t="str">
        <f>CONCATENATE(BookTable[[#This Row],[Bill No.]],BookTable[[#This Row],[Party]])</f>
        <v/>
      </c>
      <c r="M422" s="24">
        <f>IF(OR(BookTable[[#This Row],[duplicate checker]]="",COUNTIF(DuplicateChecker,BookTable[[#This Row],[duplicate checker]])=1),0,1)</f>
        <v>0</v>
      </c>
    </row>
    <row r="423" spans="1:13" s="14" customFormat="1" x14ac:dyDescent="0.25">
      <c r="A423" s="28"/>
      <c r="B423" s="30"/>
      <c r="C423" s="22"/>
      <c r="D423" s="22"/>
      <c r="E423" s="23"/>
      <c r="F423" s="23"/>
      <c r="G423" s="15">
        <f>BookTable[[#This Row],[Taxable]]*13%</f>
        <v>0</v>
      </c>
      <c r="H423" s="15">
        <f>BookTable[[#This Row],[Taxable]]+BookTable[[#This Row],[Non Taxable]]+BookTable[[#This Row],[VAT]]</f>
        <v>0</v>
      </c>
      <c r="I423" s="28"/>
      <c r="J423" s="45"/>
      <c r="K423" s="22"/>
      <c r="L423" s="33" t="str">
        <f>CONCATENATE(BookTable[[#This Row],[Bill No.]],BookTable[[#This Row],[Party]])</f>
        <v/>
      </c>
      <c r="M423" s="24">
        <f>IF(OR(BookTable[[#This Row],[duplicate checker]]="",COUNTIF(DuplicateChecker,BookTable[[#This Row],[duplicate checker]])=1),0,1)</f>
        <v>0</v>
      </c>
    </row>
    <row r="424" spans="1:13" s="14" customFormat="1" x14ac:dyDescent="0.25">
      <c r="A424" s="28"/>
      <c r="B424" s="30"/>
      <c r="C424" s="22"/>
      <c r="D424" s="22"/>
      <c r="E424" s="23"/>
      <c r="F424" s="23"/>
      <c r="G424" s="15">
        <f>BookTable[[#This Row],[Taxable]]*13%</f>
        <v>0</v>
      </c>
      <c r="H424" s="15">
        <f>BookTable[[#This Row],[Taxable]]+BookTable[[#This Row],[Non Taxable]]+BookTable[[#This Row],[VAT]]</f>
        <v>0</v>
      </c>
      <c r="I424" s="28"/>
      <c r="J424" s="45"/>
      <c r="K424" s="22"/>
      <c r="L424" s="33" t="str">
        <f>CONCATENATE(BookTable[[#This Row],[Bill No.]],BookTable[[#This Row],[Party]])</f>
        <v/>
      </c>
      <c r="M424" s="24">
        <f>IF(OR(BookTable[[#This Row],[duplicate checker]]="",COUNTIF(DuplicateChecker,BookTable[[#This Row],[duplicate checker]])=1),0,1)</f>
        <v>0</v>
      </c>
    </row>
    <row r="425" spans="1:13" s="14" customFormat="1" x14ac:dyDescent="0.25">
      <c r="A425" s="28"/>
      <c r="B425" s="30"/>
      <c r="C425" s="22"/>
      <c r="D425" s="22"/>
      <c r="E425" s="23"/>
      <c r="F425" s="23"/>
      <c r="G425" s="15">
        <f>BookTable[[#This Row],[Taxable]]*13%</f>
        <v>0</v>
      </c>
      <c r="H425" s="15">
        <f>BookTable[[#This Row],[Taxable]]+BookTable[[#This Row],[Non Taxable]]+BookTable[[#This Row],[VAT]]</f>
        <v>0</v>
      </c>
      <c r="I425" s="28"/>
      <c r="J425" s="45"/>
      <c r="K425" s="22"/>
      <c r="L425" s="33" t="str">
        <f>CONCATENATE(BookTable[[#This Row],[Bill No.]],BookTable[[#This Row],[Party]])</f>
        <v/>
      </c>
      <c r="M425" s="24">
        <f>IF(OR(BookTable[[#This Row],[duplicate checker]]="",COUNTIF(DuplicateChecker,BookTable[[#This Row],[duplicate checker]])=1),0,1)</f>
        <v>0</v>
      </c>
    </row>
    <row r="426" spans="1:13" s="14" customFormat="1" x14ac:dyDescent="0.25">
      <c r="A426" s="28"/>
      <c r="B426" s="30"/>
      <c r="C426" s="22"/>
      <c r="D426" s="22"/>
      <c r="E426" s="23"/>
      <c r="F426" s="23"/>
      <c r="G426" s="15">
        <f>BookTable[[#This Row],[Taxable]]*13%</f>
        <v>0</v>
      </c>
      <c r="H426" s="15">
        <f>BookTable[[#This Row],[Taxable]]+BookTable[[#This Row],[Non Taxable]]+BookTable[[#This Row],[VAT]]</f>
        <v>0</v>
      </c>
      <c r="I426" s="28"/>
      <c r="J426" s="45"/>
      <c r="K426" s="22"/>
      <c r="L426" s="33" t="str">
        <f>CONCATENATE(BookTable[[#This Row],[Bill No.]],BookTable[[#This Row],[Party]])</f>
        <v/>
      </c>
      <c r="M426" s="24">
        <f>IF(OR(BookTable[[#This Row],[duplicate checker]]="",COUNTIF(DuplicateChecker,BookTable[[#This Row],[duplicate checker]])=1),0,1)</f>
        <v>0</v>
      </c>
    </row>
    <row r="427" spans="1:13" s="14" customFormat="1" x14ac:dyDescent="0.25">
      <c r="A427" s="28"/>
      <c r="B427" s="30"/>
      <c r="C427" s="22"/>
      <c r="D427" s="22"/>
      <c r="E427" s="23"/>
      <c r="F427" s="23"/>
      <c r="G427" s="15">
        <f>BookTable[[#This Row],[Taxable]]*13%</f>
        <v>0</v>
      </c>
      <c r="H427" s="15">
        <f>BookTable[[#This Row],[Taxable]]+BookTable[[#This Row],[Non Taxable]]+BookTable[[#This Row],[VAT]]</f>
        <v>0</v>
      </c>
      <c r="I427" s="28"/>
      <c r="J427" s="45"/>
      <c r="K427" s="22"/>
      <c r="L427" s="33" t="str">
        <f>CONCATENATE(BookTable[[#This Row],[Bill No.]],BookTable[[#This Row],[Party]])</f>
        <v/>
      </c>
      <c r="M427" s="24">
        <f>IF(OR(BookTable[[#This Row],[duplicate checker]]="",COUNTIF(DuplicateChecker,BookTable[[#This Row],[duplicate checker]])=1),0,1)</f>
        <v>0</v>
      </c>
    </row>
    <row r="428" spans="1:13" s="14" customFormat="1" x14ac:dyDescent="0.25">
      <c r="A428" s="28"/>
      <c r="B428" s="30"/>
      <c r="C428" s="22"/>
      <c r="D428" s="22"/>
      <c r="E428" s="23"/>
      <c r="F428" s="23"/>
      <c r="G428" s="15">
        <f>BookTable[[#This Row],[Taxable]]*13%</f>
        <v>0</v>
      </c>
      <c r="H428" s="15">
        <f>BookTable[[#This Row],[Taxable]]+BookTable[[#This Row],[Non Taxable]]+BookTable[[#This Row],[VAT]]</f>
        <v>0</v>
      </c>
      <c r="I428" s="28"/>
      <c r="J428" s="45"/>
      <c r="K428" s="22"/>
      <c r="L428" s="33" t="str">
        <f>CONCATENATE(BookTable[[#This Row],[Bill No.]],BookTable[[#This Row],[Party]])</f>
        <v/>
      </c>
      <c r="M428" s="24">
        <f>IF(OR(BookTable[[#This Row],[duplicate checker]]="",COUNTIF(DuplicateChecker,BookTable[[#This Row],[duplicate checker]])=1),0,1)</f>
        <v>0</v>
      </c>
    </row>
    <row r="429" spans="1:13" s="14" customFormat="1" x14ac:dyDescent="0.25">
      <c r="A429" s="28"/>
      <c r="B429" s="30"/>
      <c r="C429" s="22"/>
      <c r="D429" s="22"/>
      <c r="E429" s="23"/>
      <c r="F429" s="23"/>
      <c r="G429" s="15">
        <f>BookTable[[#This Row],[Taxable]]*13%</f>
        <v>0</v>
      </c>
      <c r="H429" s="15">
        <f>BookTable[[#This Row],[Taxable]]+BookTable[[#This Row],[Non Taxable]]+BookTable[[#This Row],[VAT]]</f>
        <v>0</v>
      </c>
      <c r="I429" s="28"/>
      <c r="J429" s="45"/>
      <c r="K429" s="22"/>
      <c r="L429" s="33" t="str">
        <f>CONCATENATE(BookTable[[#This Row],[Bill No.]],BookTable[[#This Row],[Party]])</f>
        <v/>
      </c>
      <c r="M429" s="24">
        <f>IF(OR(BookTable[[#This Row],[duplicate checker]]="",COUNTIF(DuplicateChecker,BookTable[[#This Row],[duplicate checker]])=1),0,1)</f>
        <v>0</v>
      </c>
    </row>
    <row r="430" spans="1:13" s="14" customFormat="1" x14ac:dyDescent="0.25">
      <c r="A430" s="28"/>
      <c r="B430" s="30"/>
      <c r="C430" s="22"/>
      <c r="D430" s="22"/>
      <c r="E430" s="23"/>
      <c r="F430" s="23"/>
      <c r="G430" s="15">
        <f>BookTable[[#This Row],[Taxable]]*13%</f>
        <v>0</v>
      </c>
      <c r="H430" s="15">
        <f>BookTable[[#This Row],[Taxable]]+BookTable[[#This Row],[Non Taxable]]+BookTable[[#This Row],[VAT]]</f>
        <v>0</v>
      </c>
      <c r="I430" s="28"/>
      <c r="J430" s="45"/>
      <c r="K430" s="22"/>
      <c r="L430" s="33" t="str">
        <f>CONCATENATE(BookTable[[#This Row],[Bill No.]],BookTable[[#This Row],[Party]])</f>
        <v/>
      </c>
      <c r="M430" s="24">
        <f>IF(OR(BookTable[[#This Row],[duplicate checker]]="",COUNTIF(DuplicateChecker,BookTable[[#This Row],[duplicate checker]])=1),0,1)</f>
        <v>0</v>
      </c>
    </row>
    <row r="431" spans="1:13" s="14" customFormat="1" x14ac:dyDescent="0.25">
      <c r="A431" s="28"/>
      <c r="B431" s="30"/>
      <c r="C431" s="22"/>
      <c r="D431" s="22"/>
      <c r="E431" s="23"/>
      <c r="F431" s="23"/>
      <c r="G431" s="15">
        <f>BookTable[[#This Row],[Taxable]]*13%</f>
        <v>0</v>
      </c>
      <c r="H431" s="15">
        <f>BookTable[[#This Row],[Taxable]]+BookTable[[#This Row],[Non Taxable]]+BookTable[[#This Row],[VAT]]</f>
        <v>0</v>
      </c>
      <c r="I431" s="28"/>
      <c r="J431" s="45"/>
      <c r="K431" s="22"/>
      <c r="L431" s="33" t="str">
        <f>CONCATENATE(BookTable[[#This Row],[Bill No.]],BookTable[[#This Row],[Party]])</f>
        <v/>
      </c>
      <c r="M431" s="24">
        <f>IF(OR(BookTable[[#This Row],[duplicate checker]]="",COUNTIF(DuplicateChecker,BookTable[[#This Row],[duplicate checker]])=1),0,1)</f>
        <v>0</v>
      </c>
    </row>
    <row r="432" spans="1:13" s="14" customFormat="1" x14ac:dyDescent="0.25">
      <c r="A432" s="28"/>
      <c r="B432" s="30"/>
      <c r="C432" s="22"/>
      <c r="D432" s="22"/>
      <c r="E432" s="23"/>
      <c r="F432" s="23"/>
      <c r="G432" s="15">
        <f>BookTable[[#This Row],[Taxable]]*13%</f>
        <v>0</v>
      </c>
      <c r="H432" s="15">
        <f>BookTable[[#This Row],[Taxable]]+BookTable[[#This Row],[Non Taxable]]+BookTable[[#This Row],[VAT]]</f>
        <v>0</v>
      </c>
      <c r="I432" s="28"/>
      <c r="J432" s="45"/>
      <c r="K432" s="22"/>
      <c r="L432" s="33" t="str">
        <f>CONCATENATE(BookTable[[#This Row],[Bill No.]],BookTable[[#This Row],[Party]])</f>
        <v/>
      </c>
      <c r="M432" s="24">
        <f>IF(OR(BookTable[[#This Row],[duplicate checker]]="",COUNTIF(DuplicateChecker,BookTable[[#This Row],[duplicate checker]])=1),0,1)</f>
        <v>0</v>
      </c>
    </row>
    <row r="433" spans="1:13" s="14" customFormat="1" x14ac:dyDescent="0.25">
      <c r="A433" s="28"/>
      <c r="B433" s="30"/>
      <c r="C433" s="22"/>
      <c r="D433" s="22"/>
      <c r="E433" s="23"/>
      <c r="F433" s="23"/>
      <c r="G433" s="15">
        <f>BookTable[[#This Row],[Taxable]]*13%</f>
        <v>0</v>
      </c>
      <c r="H433" s="15">
        <f>BookTable[[#This Row],[Taxable]]+BookTable[[#This Row],[Non Taxable]]+BookTable[[#This Row],[VAT]]</f>
        <v>0</v>
      </c>
      <c r="I433" s="28"/>
      <c r="J433" s="45"/>
      <c r="K433" s="22"/>
      <c r="L433" s="33" t="str">
        <f>CONCATENATE(BookTable[[#This Row],[Bill No.]],BookTable[[#This Row],[Party]])</f>
        <v/>
      </c>
      <c r="M433" s="24">
        <f>IF(OR(BookTable[[#This Row],[duplicate checker]]="",COUNTIF(DuplicateChecker,BookTable[[#This Row],[duplicate checker]])=1),0,1)</f>
        <v>0</v>
      </c>
    </row>
    <row r="434" spans="1:13" s="14" customFormat="1" x14ac:dyDescent="0.25">
      <c r="A434" s="28"/>
      <c r="B434" s="30"/>
      <c r="C434" s="22"/>
      <c r="D434" s="22"/>
      <c r="E434" s="23"/>
      <c r="F434" s="23"/>
      <c r="G434" s="15">
        <f>BookTable[[#This Row],[Taxable]]*13%</f>
        <v>0</v>
      </c>
      <c r="H434" s="15">
        <f>BookTable[[#This Row],[Taxable]]+BookTable[[#This Row],[Non Taxable]]+BookTable[[#This Row],[VAT]]</f>
        <v>0</v>
      </c>
      <c r="I434" s="28"/>
      <c r="J434" s="45"/>
      <c r="K434" s="22"/>
      <c r="L434" s="33" t="str">
        <f>CONCATENATE(BookTable[[#This Row],[Bill No.]],BookTable[[#This Row],[Party]])</f>
        <v/>
      </c>
      <c r="M434" s="24">
        <f>IF(OR(BookTable[[#This Row],[duplicate checker]]="",COUNTIF(DuplicateChecker,BookTable[[#This Row],[duplicate checker]])=1),0,1)</f>
        <v>0</v>
      </c>
    </row>
    <row r="435" spans="1:13" s="14" customFormat="1" x14ac:dyDescent="0.25">
      <c r="A435" s="28"/>
      <c r="B435" s="30"/>
      <c r="C435" s="22"/>
      <c r="D435" s="22"/>
      <c r="E435" s="23"/>
      <c r="F435" s="23"/>
      <c r="G435" s="15">
        <f>BookTable[[#This Row],[Taxable]]*13%</f>
        <v>0</v>
      </c>
      <c r="H435" s="15">
        <f>BookTable[[#This Row],[Taxable]]+BookTable[[#This Row],[Non Taxable]]+BookTable[[#This Row],[VAT]]</f>
        <v>0</v>
      </c>
      <c r="I435" s="28"/>
      <c r="J435" s="45"/>
      <c r="K435" s="22"/>
      <c r="L435" s="33" t="str">
        <f>CONCATENATE(BookTable[[#This Row],[Bill No.]],BookTable[[#This Row],[Party]])</f>
        <v/>
      </c>
      <c r="M435" s="24">
        <f>IF(OR(BookTable[[#This Row],[duplicate checker]]="",COUNTIF(DuplicateChecker,BookTable[[#This Row],[duplicate checker]])=1),0,1)</f>
        <v>0</v>
      </c>
    </row>
    <row r="436" spans="1:13" s="14" customFormat="1" x14ac:dyDescent="0.25">
      <c r="A436" s="28"/>
      <c r="B436" s="30"/>
      <c r="C436" s="22"/>
      <c r="D436" s="22"/>
      <c r="E436" s="23"/>
      <c r="F436" s="23"/>
      <c r="G436" s="15">
        <f>BookTable[[#This Row],[Taxable]]*13%</f>
        <v>0</v>
      </c>
      <c r="H436" s="15">
        <f>BookTable[[#This Row],[Taxable]]+BookTable[[#This Row],[Non Taxable]]+BookTable[[#This Row],[VAT]]</f>
        <v>0</v>
      </c>
      <c r="I436" s="28"/>
      <c r="J436" s="45"/>
      <c r="K436" s="22"/>
      <c r="L436" s="33" t="str">
        <f>CONCATENATE(BookTable[[#This Row],[Bill No.]],BookTable[[#This Row],[Party]])</f>
        <v/>
      </c>
      <c r="M436" s="24">
        <f>IF(OR(BookTable[[#This Row],[duplicate checker]]="",COUNTIF(DuplicateChecker,BookTable[[#This Row],[duplicate checker]])=1),0,1)</f>
        <v>0</v>
      </c>
    </row>
    <row r="437" spans="1:13" s="14" customFormat="1" x14ac:dyDescent="0.25">
      <c r="A437" s="28"/>
      <c r="B437" s="30"/>
      <c r="C437" s="22"/>
      <c r="D437" s="22"/>
      <c r="E437" s="23"/>
      <c r="F437" s="23"/>
      <c r="G437" s="15">
        <f>BookTable[[#This Row],[Taxable]]*13%</f>
        <v>0</v>
      </c>
      <c r="H437" s="15">
        <f>BookTable[[#This Row],[Taxable]]+BookTable[[#This Row],[Non Taxable]]+BookTable[[#This Row],[VAT]]</f>
        <v>0</v>
      </c>
      <c r="I437" s="28"/>
      <c r="J437" s="45"/>
      <c r="K437" s="22"/>
      <c r="L437" s="33" t="str">
        <f>CONCATENATE(BookTable[[#This Row],[Bill No.]],BookTable[[#This Row],[Party]])</f>
        <v/>
      </c>
      <c r="M437" s="24">
        <f>IF(OR(BookTable[[#This Row],[duplicate checker]]="",COUNTIF(DuplicateChecker,BookTable[[#This Row],[duplicate checker]])=1),0,1)</f>
        <v>0</v>
      </c>
    </row>
    <row r="438" spans="1:13" s="14" customFormat="1" x14ac:dyDescent="0.25">
      <c r="A438" s="28"/>
      <c r="B438" s="30"/>
      <c r="C438" s="22"/>
      <c r="D438" s="22"/>
      <c r="E438" s="23"/>
      <c r="F438" s="23"/>
      <c r="G438" s="15">
        <f>BookTable[[#This Row],[Taxable]]*13%</f>
        <v>0</v>
      </c>
      <c r="H438" s="15">
        <f>BookTable[[#This Row],[Taxable]]+BookTable[[#This Row],[Non Taxable]]+BookTable[[#This Row],[VAT]]</f>
        <v>0</v>
      </c>
      <c r="I438" s="28"/>
      <c r="J438" s="45"/>
      <c r="K438" s="22"/>
      <c r="L438" s="33" t="str">
        <f>CONCATENATE(BookTable[[#This Row],[Bill No.]],BookTable[[#This Row],[Party]])</f>
        <v/>
      </c>
      <c r="M438" s="24">
        <f>IF(OR(BookTable[[#This Row],[duplicate checker]]="",COUNTIF(DuplicateChecker,BookTable[[#This Row],[duplicate checker]])=1),0,1)</f>
        <v>0</v>
      </c>
    </row>
    <row r="439" spans="1:13" s="14" customFormat="1" x14ac:dyDescent="0.25">
      <c r="A439" s="28"/>
      <c r="B439" s="30"/>
      <c r="C439" s="22"/>
      <c r="D439" s="22"/>
      <c r="E439" s="23"/>
      <c r="F439" s="23"/>
      <c r="G439" s="15">
        <f>BookTable[[#This Row],[Taxable]]*13%</f>
        <v>0</v>
      </c>
      <c r="H439" s="15">
        <f>BookTable[[#This Row],[Taxable]]+BookTable[[#This Row],[Non Taxable]]+BookTable[[#This Row],[VAT]]</f>
        <v>0</v>
      </c>
      <c r="I439" s="28"/>
      <c r="J439" s="45"/>
      <c r="K439" s="22"/>
      <c r="L439" s="33" t="str">
        <f>CONCATENATE(BookTable[[#This Row],[Bill No.]],BookTable[[#This Row],[Party]])</f>
        <v/>
      </c>
      <c r="M439" s="24">
        <f>IF(OR(BookTable[[#This Row],[duplicate checker]]="",COUNTIF(DuplicateChecker,BookTable[[#This Row],[duplicate checker]])=1),0,1)</f>
        <v>0</v>
      </c>
    </row>
    <row r="440" spans="1:13" s="14" customFormat="1" x14ac:dyDescent="0.25">
      <c r="A440" s="28"/>
      <c r="B440" s="30"/>
      <c r="C440" s="22"/>
      <c r="D440" s="22"/>
      <c r="E440" s="23"/>
      <c r="F440" s="23"/>
      <c r="G440" s="15">
        <f>BookTable[[#This Row],[Taxable]]*13%</f>
        <v>0</v>
      </c>
      <c r="H440" s="15">
        <f>BookTable[[#This Row],[Taxable]]+BookTable[[#This Row],[Non Taxable]]+BookTable[[#This Row],[VAT]]</f>
        <v>0</v>
      </c>
      <c r="I440" s="28"/>
      <c r="J440" s="45"/>
      <c r="K440" s="22"/>
      <c r="L440" s="33" t="str">
        <f>CONCATENATE(BookTable[[#This Row],[Bill No.]],BookTable[[#This Row],[Party]])</f>
        <v/>
      </c>
      <c r="M440" s="24">
        <f>IF(OR(BookTable[[#This Row],[duplicate checker]]="",COUNTIF(DuplicateChecker,BookTable[[#This Row],[duplicate checker]])=1),0,1)</f>
        <v>0</v>
      </c>
    </row>
    <row r="441" spans="1:13" s="14" customFormat="1" x14ac:dyDescent="0.25">
      <c r="A441" s="28"/>
      <c r="B441" s="30"/>
      <c r="C441" s="22"/>
      <c r="D441" s="22"/>
      <c r="E441" s="23"/>
      <c r="F441" s="23"/>
      <c r="G441" s="15">
        <f>BookTable[[#This Row],[Taxable]]*13%</f>
        <v>0</v>
      </c>
      <c r="H441" s="15">
        <f>BookTable[[#This Row],[Taxable]]+BookTable[[#This Row],[Non Taxable]]+BookTable[[#This Row],[VAT]]</f>
        <v>0</v>
      </c>
      <c r="I441" s="28"/>
      <c r="J441" s="45"/>
      <c r="K441" s="22"/>
      <c r="L441" s="33" t="str">
        <f>CONCATENATE(BookTable[[#This Row],[Bill No.]],BookTable[[#This Row],[Party]])</f>
        <v/>
      </c>
      <c r="M441" s="24">
        <f>IF(OR(BookTable[[#This Row],[duplicate checker]]="",COUNTIF(DuplicateChecker,BookTable[[#This Row],[duplicate checker]])=1),0,1)</f>
        <v>0</v>
      </c>
    </row>
    <row r="442" spans="1:13" s="14" customFormat="1" x14ac:dyDescent="0.25">
      <c r="A442" s="28"/>
      <c r="B442" s="30"/>
      <c r="C442" s="22"/>
      <c r="D442" s="22"/>
      <c r="E442" s="23"/>
      <c r="F442" s="23"/>
      <c r="G442" s="15">
        <f>BookTable[[#This Row],[Taxable]]*13%</f>
        <v>0</v>
      </c>
      <c r="H442" s="15">
        <f>BookTable[[#This Row],[Taxable]]+BookTable[[#This Row],[Non Taxable]]+BookTable[[#This Row],[VAT]]</f>
        <v>0</v>
      </c>
      <c r="I442" s="28"/>
      <c r="J442" s="45"/>
      <c r="K442" s="22"/>
      <c r="L442" s="33" t="str">
        <f>CONCATENATE(BookTable[[#This Row],[Bill No.]],BookTable[[#This Row],[Party]])</f>
        <v/>
      </c>
      <c r="M442" s="24">
        <f>IF(OR(BookTable[[#This Row],[duplicate checker]]="",COUNTIF(DuplicateChecker,BookTable[[#This Row],[duplicate checker]])=1),0,1)</f>
        <v>0</v>
      </c>
    </row>
    <row r="443" spans="1:13" s="14" customFormat="1" x14ac:dyDescent="0.25">
      <c r="A443" s="28"/>
      <c r="B443" s="30"/>
      <c r="C443" s="22"/>
      <c r="D443" s="22"/>
      <c r="E443" s="23"/>
      <c r="F443" s="23"/>
      <c r="G443" s="15">
        <f>BookTable[[#This Row],[Taxable]]*13%</f>
        <v>0</v>
      </c>
      <c r="H443" s="15">
        <f>BookTable[[#This Row],[Taxable]]+BookTable[[#This Row],[Non Taxable]]+BookTable[[#This Row],[VAT]]</f>
        <v>0</v>
      </c>
      <c r="I443" s="28"/>
      <c r="J443" s="45"/>
      <c r="K443" s="22"/>
      <c r="L443" s="33" t="str">
        <f>CONCATENATE(BookTable[[#This Row],[Bill No.]],BookTable[[#This Row],[Party]])</f>
        <v/>
      </c>
      <c r="M443" s="24">
        <f>IF(OR(BookTable[[#This Row],[duplicate checker]]="",COUNTIF(DuplicateChecker,BookTable[[#This Row],[duplicate checker]])=1),0,1)</f>
        <v>0</v>
      </c>
    </row>
    <row r="444" spans="1:13" s="14" customFormat="1" x14ac:dyDescent="0.25">
      <c r="A444" s="28"/>
      <c r="B444" s="30"/>
      <c r="C444" s="22"/>
      <c r="D444" s="22"/>
      <c r="E444" s="23"/>
      <c r="F444" s="23"/>
      <c r="G444" s="15">
        <f>BookTable[[#This Row],[Taxable]]*13%</f>
        <v>0</v>
      </c>
      <c r="H444" s="15">
        <f>BookTable[[#This Row],[Taxable]]+BookTable[[#This Row],[Non Taxable]]+BookTable[[#This Row],[VAT]]</f>
        <v>0</v>
      </c>
      <c r="I444" s="28"/>
      <c r="J444" s="45"/>
      <c r="K444" s="22"/>
      <c r="L444" s="33" t="str">
        <f>CONCATENATE(BookTable[[#This Row],[Bill No.]],BookTable[[#This Row],[Party]])</f>
        <v/>
      </c>
      <c r="M444" s="24">
        <f>IF(OR(BookTable[[#This Row],[duplicate checker]]="",COUNTIF(DuplicateChecker,BookTable[[#This Row],[duplicate checker]])=1),0,1)</f>
        <v>0</v>
      </c>
    </row>
    <row r="445" spans="1:13" s="14" customFormat="1" x14ac:dyDescent="0.25">
      <c r="A445" s="28"/>
      <c r="B445" s="30"/>
      <c r="C445" s="22"/>
      <c r="D445" s="22"/>
      <c r="E445" s="23"/>
      <c r="F445" s="23"/>
      <c r="G445" s="15">
        <f>BookTable[[#This Row],[Taxable]]*13%</f>
        <v>0</v>
      </c>
      <c r="H445" s="15">
        <f>BookTable[[#This Row],[Taxable]]+BookTable[[#This Row],[Non Taxable]]+BookTable[[#This Row],[VAT]]</f>
        <v>0</v>
      </c>
      <c r="I445" s="28"/>
      <c r="J445" s="45"/>
      <c r="K445" s="22"/>
      <c r="L445" s="33" t="str">
        <f>CONCATENATE(BookTable[[#This Row],[Bill No.]],BookTable[[#This Row],[Party]])</f>
        <v/>
      </c>
      <c r="M445" s="24">
        <f>IF(OR(BookTable[[#This Row],[duplicate checker]]="",COUNTIF(DuplicateChecker,BookTable[[#This Row],[duplicate checker]])=1),0,1)</f>
        <v>0</v>
      </c>
    </row>
    <row r="446" spans="1:13" s="14" customFormat="1" x14ac:dyDescent="0.25">
      <c r="A446" s="28"/>
      <c r="B446" s="30"/>
      <c r="C446" s="22"/>
      <c r="D446" s="22"/>
      <c r="E446" s="23"/>
      <c r="F446" s="23"/>
      <c r="G446" s="15">
        <f>BookTable[[#This Row],[Taxable]]*13%</f>
        <v>0</v>
      </c>
      <c r="H446" s="15">
        <f>BookTable[[#This Row],[Taxable]]+BookTable[[#This Row],[Non Taxable]]+BookTable[[#This Row],[VAT]]</f>
        <v>0</v>
      </c>
      <c r="I446" s="28"/>
      <c r="J446" s="45"/>
      <c r="K446" s="22"/>
      <c r="L446" s="33" t="str">
        <f>CONCATENATE(BookTable[[#This Row],[Bill No.]],BookTable[[#This Row],[Party]])</f>
        <v/>
      </c>
      <c r="M446" s="24">
        <f>IF(OR(BookTable[[#This Row],[duplicate checker]]="",COUNTIF(DuplicateChecker,BookTable[[#This Row],[duplicate checker]])=1),0,1)</f>
        <v>0</v>
      </c>
    </row>
    <row r="447" spans="1:13" s="14" customFormat="1" x14ac:dyDescent="0.25">
      <c r="A447" s="28"/>
      <c r="B447" s="30"/>
      <c r="C447" s="22"/>
      <c r="D447" s="22"/>
      <c r="E447" s="23"/>
      <c r="F447" s="23"/>
      <c r="G447" s="15">
        <f>BookTable[[#This Row],[Taxable]]*13%</f>
        <v>0</v>
      </c>
      <c r="H447" s="15">
        <f>BookTable[[#This Row],[Taxable]]+BookTable[[#This Row],[Non Taxable]]+BookTable[[#This Row],[VAT]]</f>
        <v>0</v>
      </c>
      <c r="I447" s="28"/>
      <c r="J447" s="45"/>
      <c r="K447" s="22"/>
      <c r="L447" s="33" t="str">
        <f>CONCATENATE(BookTable[[#This Row],[Bill No.]],BookTable[[#This Row],[Party]])</f>
        <v/>
      </c>
      <c r="M447" s="24">
        <f>IF(OR(BookTable[[#This Row],[duplicate checker]]="",COUNTIF(DuplicateChecker,BookTable[[#This Row],[duplicate checker]])=1),0,1)</f>
        <v>0</v>
      </c>
    </row>
    <row r="448" spans="1:13" s="14" customFormat="1" x14ac:dyDescent="0.25">
      <c r="A448" s="28"/>
      <c r="B448" s="30"/>
      <c r="C448" s="22"/>
      <c r="D448" s="22"/>
      <c r="E448" s="23"/>
      <c r="F448" s="23"/>
      <c r="G448" s="15">
        <f>BookTable[[#This Row],[Taxable]]*13%</f>
        <v>0</v>
      </c>
      <c r="H448" s="15">
        <f>BookTable[[#This Row],[Taxable]]+BookTable[[#This Row],[Non Taxable]]+BookTable[[#This Row],[VAT]]</f>
        <v>0</v>
      </c>
      <c r="I448" s="28"/>
      <c r="J448" s="45"/>
      <c r="K448" s="22"/>
      <c r="L448" s="33" t="str">
        <f>CONCATENATE(BookTable[[#This Row],[Bill No.]],BookTable[[#This Row],[Party]])</f>
        <v/>
      </c>
      <c r="M448" s="24">
        <f>IF(OR(BookTable[[#This Row],[duplicate checker]]="",COUNTIF(DuplicateChecker,BookTable[[#This Row],[duplicate checker]])=1),0,1)</f>
        <v>0</v>
      </c>
    </row>
    <row r="449" spans="1:13" s="14" customFormat="1" x14ac:dyDescent="0.25">
      <c r="A449" s="28"/>
      <c r="B449" s="30"/>
      <c r="C449" s="22"/>
      <c r="D449" s="22"/>
      <c r="E449" s="23"/>
      <c r="F449" s="23"/>
      <c r="G449" s="15">
        <f>BookTable[[#This Row],[Taxable]]*13%</f>
        <v>0</v>
      </c>
      <c r="H449" s="15">
        <f>BookTable[[#This Row],[Taxable]]+BookTable[[#This Row],[Non Taxable]]+BookTable[[#This Row],[VAT]]</f>
        <v>0</v>
      </c>
      <c r="I449" s="28"/>
      <c r="J449" s="45"/>
      <c r="K449" s="22"/>
      <c r="L449" s="33" t="str">
        <f>CONCATENATE(BookTable[[#This Row],[Bill No.]],BookTable[[#This Row],[Party]])</f>
        <v/>
      </c>
      <c r="M449" s="24">
        <f>IF(OR(BookTable[[#This Row],[duplicate checker]]="",COUNTIF(DuplicateChecker,BookTable[[#This Row],[duplicate checker]])=1),0,1)</f>
        <v>0</v>
      </c>
    </row>
    <row r="450" spans="1:13" s="14" customFormat="1" x14ac:dyDescent="0.25">
      <c r="A450" s="28"/>
      <c r="B450" s="30"/>
      <c r="C450" s="22"/>
      <c r="D450" s="22"/>
      <c r="E450" s="23"/>
      <c r="F450" s="23"/>
      <c r="G450" s="15">
        <f>BookTable[[#This Row],[Taxable]]*13%</f>
        <v>0</v>
      </c>
      <c r="H450" s="15">
        <f>BookTable[[#This Row],[Taxable]]+BookTable[[#This Row],[Non Taxable]]+BookTable[[#This Row],[VAT]]</f>
        <v>0</v>
      </c>
      <c r="I450" s="28"/>
      <c r="J450" s="45"/>
      <c r="K450" s="22"/>
      <c r="L450" s="33" t="str">
        <f>CONCATENATE(BookTable[[#This Row],[Bill No.]],BookTable[[#This Row],[Party]])</f>
        <v/>
      </c>
      <c r="M450" s="24">
        <f>IF(OR(BookTable[[#This Row],[duplicate checker]]="",COUNTIF(DuplicateChecker,BookTable[[#This Row],[duplicate checker]])=1),0,1)</f>
        <v>0</v>
      </c>
    </row>
    <row r="451" spans="1:13" s="14" customFormat="1" x14ac:dyDescent="0.25">
      <c r="A451" s="28"/>
      <c r="B451" s="30"/>
      <c r="C451" s="22"/>
      <c r="D451" s="22"/>
      <c r="E451" s="23"/>
      <c r="F451" s="23"/>
      <c r="G451" s="15">
        <f>BookTable[[#This Row],[Taxable]]*13%</f>
        <v>0</v>
      </c>
      <c r="H451" s="15">
        <f>BookTable[[#This Row],[Taxable]]+BookTable[[#This Row],[Non Taxable]]+BookTable[[#This Row],[VAT]]</f>
        <v>0</v>
      </c>
      <c r="I451" s="28"/>
      <c r="J451" s="45"/>
      <c r="K451" s="22"/>
      <c r="L451" s="33" t="str">
        <f>CONCATENATE(BookTable[[#This Row],[Bill No.]],BookTable[[#This Row],[Party]])</f>
        <v/>
      </c>
      <c r="M451" s="24">
        <f>IF(OR(BookTable[[#This Row],[duplicate checker]]="",COUNTIF(DuplicateChecker,BookTable[[#This Row],[duplicate checker]])=1),0,1)</f>
        <v>0</v>
      </c>
    </row>
    <row r="452" spans="1:13" s="14" customFormat="1" x14ac:dyDescent="0.25">
      <c r="A452" s="28"/>
      <c r="B452" s="30"/>
      <c r="C452" s="22"/>
      <c r="D452" s="22"/>
      <c r="E452" s="23"/>
      <c r="F452" s="23"/>
      <c r="G452" s="15">
        <f>BookTable[[#This Row],[Taxable]]*13%</f>
        <v>0</v>
      </c>
      <c r="H452" s="15">
        <f>BookTable[[#This Row],[Taxable]]+BookTable[[#This Row],[Non Taxable]]+BookTable[[#This Row],[VAT]]</f>
        <v>0</v>
      </c>
      <c r="I452" s="28"/>
      <c r="J452" s="45"/>
      <c r="K452" s="22"/>
      <c r="L452" s="33" t="str">
        <f>CONCATENATE(BookTable[[#This Row],[Bill No.]],BookTable[[#This Row],[Party]])</f>
        <v/>
      </c>
      <c r="M452" s="24">
        <f>IF(OR(BookTable[[#This Row],[duplicate checker]]="",COUNTIF(DuplicateChecker,BookTable[[#This Row],[duplicate checker]])=1),0,1)</f>
        <v>0</v>
      </c>
    </row>
    <row r="453" spans="1:13" s="14" customFormat="1" x14ac:dyDescent="0.25">
      <c r="A453" s="28"/>
      <c r="B453" s="30"/>
      <c r="C453" s="22"/>
      <c r="D453" s="22"/>
      <c r="E453" s="23"/>
      <c r="F453" s="23"/>
      <c r="G453" s="15">
        <f>BookTable[[#This Row],[Taxable]]*13%</f>
        <v>0</v>
      </c>
      <c r="H453" s="15">
        <f>BookTable[[#This Row],[Taxable]]+BookTable[[#This Row],[Non Taxable]]+BookTable[[#This Row],[VAT]]</f>
        <v>0</v>
      </c>
      <c r="I453" s="28"/>
      <c r="J453" s="45"/>
      <c r="K453" s="22"/>
      <c r="L453" s="33" t="str">
        <f>CONCATENATE(BookTable[[#This Row],[Bill No.]],BookTable[[#This Row],[Party]])</f>
        <v/>
      </c>
      <c r="M453" s="24">
        <f>IF(OR(BookTable[[#This Row],[duplicate checker]]="",COUNTIF(DuplicateChecker,BookTable[[#This Row],[duplicate checker]])=1),0,1)</f>
        <v>0</v>
      </c>
    </row>
    <row r="454" spans="1:13" s="14" customFormat="1" x14ac:dyDescent="0.25">
      <c r="A454" s="28"/>
      <c r="B454" s="30"/>
      <c r="C454" s="22"/>
      <c r="D454" s="22"/>
      <c r="E454" s="23"/>
      <c r="F454" s="23"/>
      <c r="G454" s="15">
        <f>BookTable[[#This Row],[Taxable]]*13%</f>
        <v>0</v>
      </c>
      <c r="H454" s="15">
        <f>BookTable[[#This Row],[Taxable]]+BookTable[[#This Row],[Non Taxable]]+BookTable[[#This Row],[VAT]]</f>
        <v>0</v>
      </c>
      <c r="I454" s="28"/>
      <c r="J454" s="45"/>
      <c r="K454" s="22"/>
      <c r="L454" s="33" t="str">
        <f>CONCATENATE(BookTable[[#This Row],[Bill No.]],BookTable[[#This Row],[Party]])</f>
        <v/>
      </c>
      <c r="M454" s="24">
        <f>IF(OR(BookTable[[#This Row],[duplicate checker]]="",COUNTIF(DuplicateChecker,BookTable[[#This Row],[duplicate checker]])=1),0,1)</f>
        <v>0</v>
      </c>
    </row>
    <row r="455" spans="1:13" s="14" customFormat="1" x14ac:dyDescent="0.25">
      <c r="A455" s="28"/>
      <c r="B455" s="30"/>
      <c r="C455" s="22"/>
      <c r="D455" s="22"/>
      <c r="E455" s="23"/>
      <c r="F455" s="23"/>
      <c r="G455" s="15">
        <f>BookTable[[#This Row],[Taxable]]*13%</f>
        <v>0</v>
      </c>
      <c r="H455" s="15">
        <f>BookTable[[#This Row],[Taxable]]+BookTable[[#This Row],[Non Taxable]]+BookTable[[#This Row],[VAT]]</f>
        <v>0</v>
      </c>
      <c r="I455" s="28"/>
      <c r="J455" s="45"/>
      <c r="K455" s="22"/>
      <c r="L455" s="33" t="str">
        <f>CONCATENATE(BookTable[[#This Row],[Bill No.]],BookTable[[#This Row],[Party]])</f>
        <v/>
      </c>
      <c r="M455" s="24">
        <f>IF(OR(BookTable[[#This Row],[duplicate checker]]="",COUNTIF(DuplicateChecker,BookTable[[#This Row],[duplicate checker]])=1),0,1)</f>
        <v>0</v>
      </c>
    </row>
    <row r="456" spans="1:13" s="14" customFormat="1" x14ac:dyDescent="0.25">
      <c r="A456" s="28"/>
      <c r="B456" s="30"/>
      <c r="C456" s="22"/>
      <c r="D456" s="22"/>
      <c r="E456" s="23"/>
      <c r="F456" s="23"/>
      <c r="G456" s="15">
        <f>BookTable[[#This Row],[Taxable]]*13%</f>
        <v>0</v>
      </c>
      <c r="H456" s="15">
        <f>BookTable[[#This Row],[Taxable]]+BookTable[[#This Row],[Non Taxable]]+BookTable[[#This Row],[VAT]]</f>
        <v>0</v>
      </c>
      <c r="I456" s="28"/>
      <c r="J456" s="45"/>
      <c r="K456" s="22"/>
      <c r="L456" s="33" t="str">
        <f>CONCATENATE(BookTable[[#This Row],[Bill No.]],BookTable[[#This Row],[Party]])</f>
        <v/>
      </c>
      <c r="M456" s="24">
        <f>IF(OR(BookTable[[#This Row],[duplicate checker]]="",COUNTIF(DuplicateChecker,BookTable[[#This Row],[duplicate checker]])=1),0,1)</f>
        <v>0</v>
      </c>
    </row>
    <row r="457" spans="1:13" s="14" customFormat="1" x14ac:dyDescent="0.25">
      <c r="A457" s="28"/>
      <c r="B457" s="30"/>
      <c r="C457" s="22"/>
      <c r="D457" s="22"/>
      <c r="E457" s="23"/>
      <c r="F457" s="23"/>
      <c r="G457" s="15">
        <f>BookTable[[#This Row],[Taxable]]*13%</f>
        <v>0</v>
      </c>
      <c r="H457" s="15">
        <f>BookTable[[#This Row],[Taxable]]+BookTable[[#This Row],[Non Taxable]]+BookTable[[#This Row],[VAT]]</f>
        <v>0</v>
      </c>
      <c r="I457" s="28"/>
      <c r="J457" s="45"/>
      <c r="K457" s="22"/>
      <c r="L457" s="33" t="str">
        <f>CONCATENATE(BookTable[[#This Row],[Bill No.]],BookTable[[#This Row],[Party]])</f>
        <v/>
      </c>
      <c r="M457" s="24">
        <f>IF(OR(BookTable[[#This Row],[duplicate checker]]="",COUNTIF(DuplicateChecker,BookTable[[#This Row],[duplicate checker]])=1),0,1)</f>
        <v>0</v>
      </c>
    </row>
    <row r="458" spans="1:13" s="14" customFormat="1" x14ac:dyDescent="0.25">
      <c r="A458" s="28"/>
      <c r="B458" s="30"/>
      <c r="C458" s="22"/>
      <c r="D458" s="22"/>
      <c r="E458" s="23"/>
      <c r="F458" s="23"/>
      <c r="G458" s="15">
        <f>BookTable[[#This Row],[Taxable]]*13%</f>
        <v>0</v>
      </c>
      <c r="H458" s="15">
        <f>BookTable[[#This Row],[Taxable]]+BookTable[[#This Row],[Non Taxable]]+BookTable[[#This Row],[VAT]]</f>
        <v>0</v>
      </c>
      <c r="I458" s="28"/>
      <c r="J458" s="45"/>
      <c r="K458" s="22"/>
      <c r="L458" s="33" t="str">
        <f>CONCATENATE(BookTable[[#This Row],[Bill No.]],BookTable[[#This Row],[Party]])</f>
        <v/>
      </c>
      <c r="M458" s="24">
        <f>IF(OR(BookTable[[#This Row],[duplicate checker]]="",COUNTIF(DuplicateChecker,BookTable[[#This Row],[duplicate checker]])=1),0,1)</f>
        <v>0</v>
      </c>
    </row>
    <row r="459" spans="1:13" s="14" customFormat="1" x14ac:dyDescent="0.25">
      <c r="A459" s="28"/>
      <c r="B459" s="30"/>
      <c r="C459" s="22"/>
      <c r="D459" s="22"/>
      <c r="E459" s="23"/>
      <c r="F459" s="23"/>
      <c r="G459" s="15">
        <f>BookTable[[#This Row],[Taxable]]*13%</f>
        <v>0</v>
      </c>
      <c r="H459" s="15">
        <f>BookTable[[#This Row],[Taxable]]+BookTable[[#This Row],[Non Taxable]]+BookTable[[#This Row],[VAT]]</f>
        <v>0</v>
      </c>
      <c r="I459" s="28"/>
      <c r="J459" s="45"/>
      <c r="K459" s="22"/>
      <c r="L459" s="33" t="str">
        <f>CONCATENATE(BookTable[[#This Row],[Bill No.]],BookTable[[#This Row],[Party]])</f>
        <v/>
      </c>
      <c r="M459" s="24">
        <f>IF(OR(BookTable[[#This Row],[duplicate checker]]="",COUNTIF(DuplicateChecker,BookTable[[#This Row],[duplicate checker]])=1),0,1)</f>
        <v>0</v>
      </c>
    </row>
    <row r="460" spans="1:13" s="14" customFormat="1" x14ac:dyDescent="0.25">
      <c r="A460" s="28"/>
      <c r="B460" s="30"/>
      <c r="C460" s="22"/>
      <c r="D460" s="22"/>
      <c r="E460" s="23"/>
      <c r="F460" s="23"/>
      <c r="G460" s="15">
        <f>BookTable[[#This Row],[Taxable]]*13%</f>
        <v>0</v>
      </c>
      <c r="H460" s="15">
        <f>BookTable[[#This Row],[Taxable]]+BookTable[[#This Row],[Non Taxable]]+BookTable[[#This Row],[VAT]]</f>
        <v>0</v>
      </c>
      <c r="I460" s="28"/>
      <c r="J460" s="45"/>
      <c r="K460" s="22"/>
      <c r="L460" s="33" t="str">
        <f>CONCATENATE(BookTable[[#This Row],[Bill No.]],BookTable[[#This Row],[Party]])</f>
        <v/>
      </c>
      <c r="M460" s="24">
        <f>IF(OR(BookTable[[#This Row],[duplicate checker]]="",COUNTIF(DuplicateChecker,BookTable[[#This Row],[duplicate checker]])=1),0,1)</f>
        <v>0</v>
      </c>
    </row>
    <row r="461" spans="1:13" s="14" customFormat="1" x14ac:dyDescent="0.25">
      <c r="A461" s="28"/>
      <c r="B461" s="30"/>
      <c r="C461" s="22"/>
      <c r="D461" s="22"/>
      <c r="E461" s="23"/>
      <c r="F461" s="23"/>
      <c r="G461" s="15">
        <f>BookTable[[#This Row],[Taxable]]*13%</f>
        <v>0</v>
      </c>
      <c r="H461" s="15">
        <f>BookTable[[#This Row],[Taxable]]+BookTable[[#This Row],[Non Taxable]]+BookTable[[#This Row],[VAT]]</f>
        <v>0</v>
      </c>
      <c r="I461" s="28"/>
      <c r="J461" s="45"/>
      <c r="K461" s="22"/>
      <c r="L461" s="33" t="str">
        <f>CONCATENATE(BookTable[[#This Row],[Bill No.]],BookTable[[#This Row],[Party]])</f>
        <v/>
      </c>
      <c r="M461" s="24">
        <f>IF(OR(BookTable[[#This Row],[duplicate checker]]="",COUNTIF(DuplicateChecker,BookTable[[#This Row],[duplicate checker]])=1),0,1)</f>
        <v>0</v>
      </c>
    </row>
    <row r="462" spans="1:13" s="14" customFormat="1" x14ac:dyDescent="0.25">
      <c r="A462" s="28"/>
      <c r="B462" s="30"/>
      <c r="C462" s="22"/>
      <c r="D462" s="22"/>
      <c r="E462" s="23"/>
      <c r="F462" s="23"/>
      <c r="G462" s="15">
        <f>BookTable[[#This Row],[Taxable]]*13%</f>
        <v>0</v>
      </c>
      <c r="H462" s="15">
        <f>BookTable[[#This Row],[Taxable]]+BookTable[[#This Row],[Non Taxable]]+BookTable[[#This Row],[VAT]]</f>
        <v>0</v>
      </c>
      <c r="I462" s="28"/>
      <c r="J462" s="45"/>
      <c r="K462" s="22"/>
      <c r="L462" s="33" t="str">
        <f>CONCATENATE(BookTable[[#This Row],[Bill No.]],BookTable[[#This Row],[Party]])</f>
        <v/>
      </c>
      <c r="M462" s="24">
        <f>IF(OR(BookTable[[#This Row],[duplicate checker]]="",COUNTIF(DuplicateChecker,BookTable[[#This Row],[duplicate checker]])=1),0,1)</f>
        <v>0</v>
      </c>
    </row>
    <row r="463" spans="1:13" s="14" customFormat="1" x14ac:dyDescent="0.25">
      <c r="A463" s="28"/>
      <c r="B463" s="30"/>
      <c r="C463" s="22"/>
      <c r="D463" s="22"/>
      <c r="E463" s="23"/>
      <c r="F463" s="23"/>
      <c r="G463" s="15">
        <f>BookTable[[#This Row],[Taxable]]*13%</f>
        <v>0</v>
      </c>
      <c r="H463" s="15">
        <f>BookTable[[#This Row],[Taxable]]+BookTable[[#This Row],[Non Taxable]]+BookTable[[#This Row],[VAT]]</f>
        <v>0</v>
      </c>
      <c r="I463" s="28"/>
      <c r="J463" s="45"/>
      <c r="K463" s="22"/>
      <c r="L463" s="33" t="str">
        <f>CONCATENATE(BookTable[[#This Row],[Bill No.]],BookTable[[#This Row],[Party]])</f>
        <v/>
      </c>
      <c r="M463" s="24">
        <f>IF(OR(BookTable[[#This Row],[duplicate checker]]="",COUNTIF(DuplicateChecker,BookTable[[#This Row],[duplicate checker]])=1),0,1)</f>
        <v>0</v>
      </c>
    </row>
    <row r="464" spans="1:13" s="14" customFormat="1" x14ac:dyDescent="0.25">
      <c r="A464" s="28"/>
      <c r="B464" s="30"/>
      <c r="C464" s="22"/>
      <c r="D464" s="22"/>
      <c r="E464" s="23"/>
      <c r="F464" s="23"/>
      <c r="G464" s="15">
        <f>BookTable[[#This Row],[Taxable]]*13%</f>
        <v>0</v>
      </c>
      <c r="H464" s="15">
        <f>BookTable[[#This Row],[Taxable]]+BookTable[[#This Row],[Non Taxable]]+BookTable[[#This Row],[VAT]]</f>
        <v>0</v>
      </c>
      <c r="I464" s="28"/>
      <c r="J464" s="45"/>
      <c r="K464" s="22"/>
      <c r="L464" s="33" t="str">
        <f>CONCATENATE(BookTable[[#This Row],[Bill No.]],BookTable[[#This Row],[Party]])</f>
        <v/>
      </c>
      <c r="M464" s="24">
        <f>IF(OR(BookTable[[#This Row],[duplicate checker]]="",COUNTIF(DuplicateChecker,BookTable[[#This Row],[duplicate checker]])=1),0,1)</f>
        <v>0</v>
      </c>
    </row>
    <row r="465" spans="1:13" s="14" customFormat="1" x14ac:dyDescent="0.25">
      <c r="A465" s="28"/>
      <c r="B465" s="30"/>
      <c r="C465" s="22"/>
      <c r="D465" s="22"/>
      <c r="E465" s="23"/>
      <c r="F465" s="23"/>
      <c r="G465" s="15">
        <f>BookTable[[#This Row],[Taxable]]*13%</f>
        <v>0</v>
      </c>
      <c r="H465" s="15">
        <f>BookTable[[#This Row],[Taxable]]+BookTable[[#This Row],[Non Taxable]]+BookTable[[#This Row],[VAT]]</f>
        <v>0</v>
      </c>
      <c r="I465" s="28"/>
      <c r="J465" s="45"/>
      <c r="K465" s="22"/>
      <c r="L465" s="33" t="str">
        <f>CONCATENATE(BookTable[[#This Row],[Bill No.]],BookTable[[#This Row],[Party]])</f>
        <v/>
      </c>
      <c r="M465" s="24">
        <f>IF(OR(BookTable[[#This Row],[duplicate checker]]="",COUNTIF(DuplicateChecker,BookTable[[#This Row],[duplicate checker]])=1),0,1)</f>
        <v>0</v>
      </c>
    </row>
    <row r="466" spans="1:13" s="14" customFormat="1" x14ac:dyDescent="0.25">
      <c r="A466" s="28"/>
      <c r="B466" s="30"/>
      <c r="C466" s="22"/>
      <c r="D466" s="22"/>
      <c r="E466" s="23"/>
      <c r="F466" s="23"/>
      <c r="G466" s="15">
        <f>BookTable[[#This Row],[Taxable]]*13%</f>
        <v>0</v>
      </c>
      <c r="H466" s="15">
        <f>BookTable[[#This Row],[Taxable]]+BookTable[[#This Row],[Non Taxable]]+BookTable[[#This Row],[VAT]]</f>
        <v>0</v>
      </c>
      <c r="I466" s="28"/>
      <c r="J466" s="45"/>
      <c r="K466" s="22"/>
      <c r="L466" s="33" t="str">
        <f>CONCATENATE(BookTable[[#This Row],[Bill No.]],BookTable[[#This Row],[Party]])</f>
        <v/>
      </c>
      <c r="M466" s="24">
        <f>IF(OR(BookTable[[#This Row],[duplicate checker]]="",COUNTIF(DuplicateChecker,BookTable[[#This Row],[duplicate checker]])=1),0,1)</f>
        <v>0</v>
      </c>
    </row>
    <row r="467" spans="1:13" s="14" customFormat="1" x14ac:dyDescent="0.25">
      <c r="A467" s="28"/>
      <c r="B467" s="30"/>
      <c r="C467" s="22"/>
      <c r="D467" s="22"/>
      <c r="E467" s="23"/>
      <c r="F467" s="23"/>
      <c r="G467" s="15">
        <f>BookTable[[#This Row],[Taxable]]*13%</f>
        <v>0</v>
      </c>
      <c r="H467" s="15">
        <f>BookTable[[#This Row],[Taxable]]+BookTable[[#This Row],[Non Taxable]]+BookTable[[#This Row],[VAT]]</f>
        <v>0</v>
      </c>
      <c r="I467" s="28"/>
      <c r="J467" s="45"/>
      <c r="K467" s="22"/>
      <c r="L467" s="33" t="str">
        <f>CONCATENATE(BookTable[[#This Row],[Bill No.]],BookTable[[#This Row],[Party]])</f>
        <v/>
      </c>
      <c r="M467" s="24">
        <f>IF(OR(BookTable[[#This Row],[duplicate checker]]="",COUNTIF(DuplicateChecker,BookTable[[#This Row],[duplicate checker]])=1),0,1)</f>
        <v>0</v>
      </c>
    </row>
    <row r="468" spans="1:13" s="14" customFormat="1" x14ac:dyDescent="0.25">
      <c r="A468" s="28"/>
      <c r="B468" s="30"/>
      <c r="C468" s="22"/>
      <c r="D468" s="22"/>
      <c r="E468" s="23"/>
      <c r="F468" s="23"/>
      <c r="G468" s="15">
        <f>BookTable[[#This Row],[Taxable]]*13%</f>
        <v>0</v>
      </c>
      <c r="H468" s="15">
        <f>BookTable[[#This Row],[Taxable]]+BookTable[[#This Row],[Non Taxable]]+BookTable[[#This Row],[VAT]]</f>
        <v>0</v>
      </c>
      <c r="I468" s="28"/>
      <c r="J468" s="45"/>
      <c r="K468" s="22"/>
      <c r="L468" s="33" t="str">
        <f>CONCATENATE(BookTable[[#This Row],[Bill No.]],BookTable[[#This Row],[Party]])</f>
        <v/>
      </c>
      <c r="M468" s="24">
        <f>IF(OR(BookTable[[#This Row],[duplicate checker]]="",COUNTIF(DuplicateChecker,BookTable[[#This Row],[duplicate checker]])=1),0,1)</f>
        <v>0</v>
      </c>
    </row>
    <row r="469" spans="1:13" s="14" customFormat="1" x14ac:dyDescent="0.25">
      <c r="A469" s="28"/>
      <c r="B469" s="30"/>
      <c r="C469" s="22"/>
      <c r="D469" s="22"/>
      <c r="E469" s="23"/>
      <c r="F469" s="23"/>
      <c r="G469" s="15">
        <f>BookTable[[#This Row],[Taxable]]*13%</f>
        <v>0</v>
      </c>
      <c r="H469" s="15">
        <f>BookTable[[#This Row],[Taxable]]+BookTable[[#This Row],[Non Taxable]]+BookTable[[#This Row],[VAT]]</f>
        <v>0</v>
      </c>
      <c r="I469" s="28"/>
      <c r="J469" s="45"/>
      <c r="K469" s="22"/>
      <c r="L469" s="33" t="str">
        <f>CONCATENATE(BookTable[[#This Row],[Bill No.]],BookTable[[#This Row],[Party]])</f>
        <v/>
      </c>
      <c r="M469" s="24">
        <f>IF(OR(BookTable[[#This Row],[duplicate checker]]="",COUNTIF(DuplicateChecker,BookTable[[#This Row],[duplicate checker]])=1),0,1)</f>
        <v>0</v>
      </c>
    </row>
    <row r="470" spans="1:13" s="14" customFormat="1" x14ac:dyDescent="0.25">
      <c r="A470" s="28"/>
      <c r="B470" s="30"/>
      <c r="C470" s="22"/>
      <c r="D470" s="22"/>
      <c r="E470" s="23"/>
      <c r="F470" s="23"/>
      <c r="G470" s="15">
        <f>BookTable[[#This Row],[Taxable]]*13%</f>
        <v>0</v>
      </c>
      <c r="H470" s="15">
        <f>BookTable[[#This Row],[Taxable]]+BookTable[[#This Row],[Non Taxable]]+BookTable[[#This Row],[VAT]]</f>
        <v>0</v>
      </c>
      <c r="I470" s="28"/>
      <c r="J470" s="45"/>
      <c r="K470" s="22"/>
      <c r="L470" s="33" t="str">
        <f>CONCATENATE(BookTable[[#This Row],[Bill No.]],BookTable[[#This Row],[Party]])</f>
        <v/>
      </c>
      <c r="M470" s="24">
        <f>IF(OR(BookTable[[#This Row],[duplicate checker]]="",COUNTIF(DuplicateChecker,BookTable[[#This Row],[duplicate checker]])=1),0,1)</f>
        <v>0</v>
      </c>
    </row>
    <row r="471" spans="1:13" s="14" customFormat="1" x14ac:dyDescent="0.25">
      <c r="A471" s="28"/>
      <c r="B471" s="30"/>
      <c r="C471" s="22"/>
      <c r="D471" s="22"/>
      <c r="E471" s="23"/>
      <c r="F471" s="23"/>
      <c r="G471" s="15">
        <f>BookTable[[#This Row],[Taxable]]*13%</f>
        <v>0</v>
      </c>
      <c r="H471" s="15">
        <f>BookTable[[#This Row],[Taxable]]+BookTable[[#This Row],[Non Taxable]]+BookTable[[#This Row],[VAT]]</f>
        <v>0</v>
      </c>
      <c r="I471" s="28"/>
      <c r="J471" s="45"/>
      <c r="K471" s="22"/>
      <c r="L471" s="33" t="str">
        <f>CONCATENATE(BookTable[[#This Row],[Bill No.]],BookTable[[#This Row],[Party]])</f>
        <v/>
      </c>
      <c r="M471" s="24">
        <f>IF(OR(BookTable[[#This Row],[duplicate checker]]="",COUNTIF(DuplicateChecker,BookTable[[#This Row],[duplicate checker]])=1),0,1)</f>
        <v>0</v>
      </c>
    </row>
    <row r="472" spans="1:13" s="14" customFormat="1" x14ac:dyDescent="0.25">
      <c r="A472" s="28"/>
      <c r="B472" s="30"/>
      <c r="C472" s="22"/>
      <c r="D472" s="22"/>
      <c r="E472" s="23"/>
      <c r="F472" s="23"/>
      <c r="G472" s="15">
        <f>BookTable[[#This Row],[Taxable]]*13%</f>
        <v>0</v>
      </c>
      <c r="H472" s="15">
        <f>BookTable[[#This Row],[Taxable]]+BookTable[[#This Row],[Non Taxable]]+BookTable[[#This Row],[VAT]]</f>
        <v>0</v>
      </c>
      <c r="I472" s="28"/>
      <c r="J472" s="45"/>
      <c r="K472" s="22"/>
      <c r="L472" s="33" t="str">
        <f>CONCATENATE(BookTable[[#This Row],[Bill No.]],BookTable[[#This Row],[Party]])</f>
        <v/>
      </c>
      <c r="M472" s="24">
        <f>IF(OR(BookTable[[#This Row],[duplicate checker]]="",COUNTIF(DuplicateChecker,BookTable[[#This Row],[duplicate checker]])=1),0,1)</f>
        <v>0</v>
      </c>
    </row>
    <row r="473" spans="1:13" s="14" customFormat="1" x14ac:dyDescent="0.25">
      <c r="A473" s="28"/>
      <c r="B473" s="30"/>
      <c r="C473" s="22"/>
      <c r="D473" s="22"/>
      <c r="E473" s="23"/>
      <c r="F473" s="23"/>
      <c r="G473" s="15">
        <f>BookTable[[#This Row],[Taxable]]*13%</f>
        <v>0</v>
      </c>
      <c r="H473" s="15">
        <f>BookTable[[#This Row],[Taxable]]+BookTable[[#This Row],[Non Taxable]]+BookTable[[#This Row],[VAT]]</f>
        <v>0</v>
      </c>
      <c r="I473" s="28"/>
      <c r="J473" s="45"/>
      <c r="K473" s="22"/>
      <c r="L473" s="33" t="str">
        <f>CONCATENATE(BookTable[[#This Row],[Bill No.]],BookTable[[#This Row],[Party]])</f>
        <v/>
      </c>
      <c r="M473" s="24">
        <f>IF(OR(BookTable[[#This Row],[duplicate checker]]="",COUNTIF(DuplicateChecker,BookTable[[#This Row],[duplicate checker]])=1),0,1)</f>
        <v>0</v>
      </c>
    </row>
    <row r="474" spans="1:13" s="14" customFormat="1" x14ac:dyDescent="0.25">
      <c r="A474" s="28"/>
      <c r="B474" s="30"/>
      <c r="C474" s="22"/>
      <c r="D474" s="22"/>
      <c r="E474" s="23"/>
      <c r="F474" s="23"/>
      <c r="G474" s="15">
        <f>BookTable[[#This Row],[Taxable]]*13%</f>
        <v>0</v>
      </c>
      <c r="H474" s="15">
        <f>BookTable[[#This Row],[Taxable]]+BookTable[[#This Row],[Non Taxable]]+BookTable[[#This Row],[VAT]]</f>
        <v>0</v>
      </c>
      <c r="I474" s="28"/>
      <c r="J474" s="45"/>
      <c r="K474" s="22"/>
      <c r="L474" s="33" t="str">
        <f>CONCATENATE(BookTable[[#This Row],[Bill No.]],BookTable[[#This Row],[Party]])</f>
        <v/>
      </c>
      <c r="M474" s="24">
        <f>IF(OR(BookTable[[#This Row],[duplicate checker]]="",COUNTIF(DuplicateChecker,BookTable[[#This Row],[duplicate checker]])=1),0,1)</f>
        <v>0</v>
      </c>
    </row>
    <row r="475" spans="1:13" s="14" customFormat="1" x14ac:dyDescent="0.25">
      <c r="A475" s="28"/>
      <c r="B475" s="30"/>
      <c r="C475" s="22"/>
      <c r="D475" s="22"/>
      <c r="E475" s="23"/>
      <c r="F475" s="23"/>
      <c r="G475" s="15">
        <f>BookTable[[#This Row],[Taxable]]*13%</f>
        <v>0</v>
      </c>
      <c r="H475" s="15">
        <f>BookTable[[#This Row],[Taxable]]+BookTable[[#This Row],[Non Taxable]]+BookTable[[#This Row],[VAT]]</f>
        <v>0</v>
      </c>
      <c r="I475" s="28"/>
      <c r="J475" s="45"/>
      <c r="K475" s="22"/>
      <c r="L475" s="33" t="str">
        <f>CONCATENATE(BookTable[[#This Row],[Bill No.]],BookTable[[#This Row],[Party]])</f>
        <v/>
      </c>
      <c r="M475" s="24">
        <f>IF(OR(BookTable[[#This Row],[duplicate checker]]="",COUNTIF(DuplicateChecker,BookTable[[#This Row],[duplicate checker]])=1),0,1)</f>
        <v>0</v>
      </c>
    </row>
    <row r="476" spans="1:13" s="14" customFormat="1" x14ac:dyDescent="0.25">
      <c r="A476" s="28"/>
      <c r="B476" s="30"/>
      <c r="C476" s="22"/>
      <c r="D476" s="22"/>
      <c r="E476" s="23"/>
      <c r="F476" s="23"/>
      <c r="G476" s="15">
        <f>BookTable[[#This Row],[Taxable]]*13%</f>
        <v>0</v>
      </c>
      <c r="H476" s="15">
        <f>BookTable[[#This Row],[Taxable]]+BookTable[[#This Row],[Non Taxable]]+BookTable[[#This Row],[VAT]]</f>
        <v>0</v>
      </c>
      <c r="I476" s="28"/>
      <c r="J476" s="45"/>
      <c r="K476" s="22"/>
      <c r="L476" s="33" t="str">
        <f>CONCATENATE(BookTable[[#This Row],[Bill No.]],BookTable[[#This Row],[Party]])</f>
        <v/>
      </c>
      <c r="M476" s="24">
        <f>IF(OR(BookTable[[#This Row],[duplicate checker]]="",COUNTIF(DuplicateChecker,BookTable[[#This Row],[duplicate checker]])=1),0,1)</f>
        <v>0</v>
      </c>
    </row>
    <row r="477" spans="1:13" s="14" customFormat="1" x14ac:dyDescent="0.25">
      <c r="A477" s="28"/>
      <c r="B477" s="30"/>
      <c r="C477" s="22"/>
      <c r="D477" s="22"/>
      <c r="E477" s="23"/>
      <c r="F477" s="23"/>
      <c r="G477" s="15">
        <f>BookTable[[#This Row],[Taxable]]*13%</f>
        <v>0</v>
      </c>
      <c r="H477" s="15">
        <f>BookTable[[#This Row],[Taxable]]+BookTable[[#This Row],[Non Taxable]]+BookTable[[#This Row],[VAT]]</f>
        <v>0</v>
      </c>
      <c r="I477" s="28"/>
      <c r="J477" s="45"/>
      <c r="K477" s="22"/>
      <c r="L477" s="33" t="str">
        <f>CONCATENATE(BookTable[[#This Row],[Bill No.]],BookTable[[#This Row],[Party]])</f>
        <v/>
      </c>
      <c r="M477" s="24">
        <f>IF(OR(BookTable[[#This Row],[duplicate checker]]="",COUNTIF(DuplicateChecker,BookTable[[#This Row],[duplicate checker]])=1),0,1)</f>
        <v>0</v>
      </c>
    </row>
    <row r="478" spans="1:13" s="14" customFormat="1" x14ac:dyDescent="0.25">
      <c r="A478" s="28"/>
      <c r="B478" s="30"/>
      <c r="C478" s="22"/>
      <c r="D478" s="22"/>
      <c r="E478" s="23"/>
      <c r="F478" s="23"/>
      <c r="G478" s="15">
        <f>BookTable[[#This Row],[Taxable]]*13%</f>
        <v>0</v>
      </c>
      <c r="H478" s="15">
        <f>BookTable[[#This Row],[Taxable]]+BookTable[[#This Row],[Non Taxable]]+BookTable[[#This Row],[VAT]]</f>
        <v>0</v>
      </c>
      <c r="I478" s="28"/>
      <c r="J478" s="45"/>
      <c r="K478" s="22"/>
      <c r="L478" s="33" t="str">
        <f>CONCATENATE(BookTable[[#This Row],[Bill No.]],BookTable[[#This Row],[Party]])</f>
        <v/>
      </c>
      <c r="M478" s="24">
        <f>IF(OR(BookTable[[#This Row],[duplicate checker]]="",COUNTIF(DuplicateChecker,BookTable[[#This Row],[duplicate checker]])=1),0,1)</f>
        <v>0</v>
      </c>
    </row>
    <row r="479" spans="1:13" s="14" customFormat="1" x14ac:dyDescent="0.25">
      <c r="A479" s="28"/>
      <c r="B479" s="30"/>
      <c r="C479" s="22"/>
      <c r="D479" s="22"/>
      <c r="E479" s="23"/>
      <c r="F479" s="23"/>
      <c r="G479" s="15">
        <f>BookTable[[#This Row],[Taxable]]*13%</f>
        <v>0</v>
      </c>
      <c r="H479" s="15">
        <f>BookTable[[#This Row],[Taxable]]+BookTable[[#This Row],[Non Taxable]]+BookTable[[#This Row],[VAT]]</f>
        <v>0</v>
      </c>
      <c r="I479" s="28"/>
      <c r="J479" s="45"/>
      <c r="K479" s="22"/>
      <c r="L479" s="33" t="str">
        <f>CONCATENATE(BookTable[[#This Row],[Bill No.]],BookTable[[#This Row],[Party]])</f>
        <v/>
      </c>
      <c r="M479" s="24">
        <f>IF(OR(BookTable[[#This Row],[duplicate checker]]="",COUNTIF(DuplicateChecker,BookTable[[#This Row],[duplicate checker]])=1),0,1)</f>
        <v>0</v>
      </c>
    </row>
    <row r="480" spans="1:13" s="14" customFormat="1" x14ac:dyDescent="0.25">
      <c r="A480" s="28"/>
      <c r="B480" s="30"/>
      <c r="C480" s="22"/>
      <c r="D480" s="22"/>
      <c r="E480" s="23"/>
      <c r="F480" s="23"/>
      <c r="G480" s="15">
        <f>BookTable[[#This Row],[Taxable]]*13%</f>
        <v>0</v>
      </c>
      <c r="H480" s="15">
        <f>BookTable[[#This Row],[Taxable]]+BookTable[[#This Row],[Non Taxable]]+BookTable[[#This Row],[VAT]]</f>
        <v>0</v>
      </c>
      <c r="I480" s="28"/>
      <c r="J480" s="45"/>
      <c r="K480" s="22"/>
      <c r="L480" s="33" t="str">
        <f>CONCATENATE(BookTable[[#This Row],[Bill No.]],BookTable[[#This Row],[Party]])</f>
        <v/>
      </c>
      <c r="M480" s="24">
        <f>IF(OR(BookTable[[#This Row],[duplicate checker]]="",COUNTIF(DuplicateChecker,BookTable[[#This Row],[duplicate checker]])=1),0,1)</f>
        <v>0</v>
      </c>
    </row>
    <row r="481" spans="1:13" s="14" customFormat="1" x14ac:dyDescent="0.25">
      <c r="A481" s="28"/>
      <c r="B481" s="30"/>
      <c r="C481" s="22"/>
      <c r="D481" s="22"/>
      <c r="E481" s="23"/>
      <c r="F481" s="23"/>
      <c r="G481" s="15">
        <f>BookTable[[#This Row],[Taxable]]*13%</f>
        <v>0</v>
      </c>
      <c r="H481" s="15">
        <f>BookTable[[#This Row],[Taxable]]+BookTable[[#This Row],[Non Taxable]]+BookTable[[#This Row],[VAT]]</f>
        <v>0</v>
      </c>
      <c r="I481" s="28"/>
      <c r="J481" s="45"/>
      <c r="K481" s="22"/>
      <c r="L481" s="33" t="str">
        <f>CONCATENATE(BookTable[[#This Row],[Bill No.]],BookTable[[#This Row],[Party]])</f>
        <v/>
      </c>
      <c r="M481" s="24">
        <f>IF(OR(BookTable[[#This Row],[duplicate checker]]="",COUNTIF(DuplicateChecker,BookTable[[#This Row],[duplicate checker]])=1),0,1)</f>
        <v>0</v>
      </c>
    </row>
    <row r="482" spans="1:13" s="14" customFormat="1" x14ac:dyDescent="0.25">
      <c r="A482" s="28"/>
      <c r="B482" s="30"/>
      <c r="C482" s="22"/>
      <c r="D482" s="22"/>
      <c r="E482" s="23"/>
      <c r="F482" s="23"/>
      <c r="G482" s="15">
        <f>BookTable[[#This Row],[Taxable]]*13%</f>
        <v>0</v>
      </c>
      <c r="H482" s="15">
        <f>BookTable[[#This Row],[Taxable]]+BookTable[[#This Row],[Non Taxable]]+BookTable[[#This Row],[VAT]]</f>
        <v>0</v>
      </c>
      <c r="I482" s="28"/>
      <c r="J482" s="45"/>
      <c r="K482" s="22"/>
      <c r="L482" s="33" t="str">
        <f>CONCATENATE(BookTable[[#This Row],[Bill No.]],BookTable[[#This Row],[Party]])</f>
        <v/>
      </c>
      <c r="M482" s="24">
        <f>IF(OR(BookTable[[#This Row],[duplicate checker]]="",COUNTIF(DuplicateChecker,BookTable[[#This Row],[duplicate checker]])=1),0,1)</f>
        <v>0</v>
      </c>
    </row>
    <row r="483" spans="1:13" s="14" customFormat="1" x14ac:dyDescent="0.25">
      <c r="A483" s="28"/>
      <c r="B483" s="30"/>
      <c r="C483" s="22"/>
      <c r="D483" s="22"/>
      <c r="E483" s="23"/>
      <c r="F483" s="23"/>
      <c r="G483" s="15">
        <f>BookTable[[#This Row],[Taxable]]*13%</f>
        <v>0</v>
      </c>
      <c r="H483" s="15">
        <f>BookTable[[#This Row],[Taxable]]+BookTable[[#This Row],[Non Taxable]]+BookTable[[#This Row],[VAT]]</f>
        <v>0</v>
      </c>
      <c r="I483" s="28"/>
      <c r="J483" s="45"/>
      <c r="K483" s="22"/>
      <c r="L483" s="33" t="str">
        <f>CONCATENATE(BookTable[[#This Row],[Bill No.]],BookTable[[#This Row],[Party]])</f>
        <v/>
      </c>
      <c r="M483" s="24">
        <f>IF(OR(BookTable[[#This Row],[duplicate checker]]="",COUNTIF(DuplicateChecker,BookTable[[#This Row],[duplicate checker]])=1),0,1)</f>
        <v>0</v>
      </c>
    </row>
    <row r="484" spans="1:13" s="14" customFormat="1" x14ac:dyDescent="0.25">
      <c r="A484" s="28"/>
      <c r="B484" s="30"/>
      <c r="C484" s="22"/>
      <c r="D484" s="22"/>
      <c r="E484" s="23"/>
      <c r="F484" s="23"/>
      <c r="G484" s="15">
        <f>BookTable[[#This Row],[Taxable]]*13%</f>
        <v>0</v>
      </c>
      <c r="H484" s="15">
        <f>BookTable[[#This Row],[Taxable]]+BookTable[[#This Row],[Non Taxable]]+BookTable[[#This Row],[VAT]]</f>
        <v>0</v>
      </c>
      <c r="I484" s="28"/>
      <c r="J484" s="45"/>
      <c r="K484" s="22"/>
      <c r="L484" s="33" t="str">
        <f>CONCATENATE(BookTable[[#This Row],[Bill No.]],BookTable[[#This Row],[Party]])</f>
        <v/>
      </c>
      <c r="M484" s="24">
        <f>IF(OR(BookTable[[#This Row],[duplicate checker]]="",COUNTIF(DuplicateChecker,BookTable[[#This Row],[duplicate checker]])=1),0,1)</f>
        <v>0</v>
      </c>
    </row>
    <row r="485" spans="1:13" s="14" customFormat="1" x14ac:dyDescent="0.25">
      <c r="A485" s="28"/>
      <c r="B485" s="30"/>
      <c r="C485" s="22"/>
      <c r="D485" s="22"/>
      <c r="E485" s="23"/>
      <c r="F485" s="23"/>
      <c r="G485" s="15">
        <f>BookTable[[#This Row],[Taxable]]*13%</f>
        <v>0</v>
      </c>
      <c r="H485" s="15">
        <f>BookTable[[#This Row],[Taxable]]+BookTable[[#This Row],[Non Taxable]]+BookTable[[#This Row],[VAT]]</f>
        <v>0</v>
      </c>
      <c r="I485" s="28"/>
      <c r="J485" s="45"/>
      <c r="K485" s="22"/>
      <c r="L485" s="33" t="str">
        <f>CONCATENATE(BookTable[[#This Row],[Bill No.]],BookTable[[#This Row],[Party]])</f>
        <v/>
      </c>
      <c r="M485" s="24">
        <f>IF(OR(BookTable[[#This Row],[duplicate checker]]="",COUNTIF(DuplicateChecker,BookTable[[#This Row],[duplicate checker]])=1),0,1)</f>
        <v>0</v>
      </c>
    </row>
    <row r="486" spans="1:13" s="14" customFormat="1" x14ac:dyDescent="0.25">
      <c r="A486" s="28"/>
      <c r="B486" s="30"/>
      <c r="C486" s="22"/>
      <c r="D486" s="22"/>
      <c r="E486" s="23"/>
      <c r="F486" s="23"/>
      <c r="G486" s="15">
        <f>BookTable[[#This Row],[Taxable]]*13%</f>
        <v>0</v>
      </c>
      <c r="H486" s="15">
        <f>BookTable[[#This Row],[Taxable]]+BookTable[[#This Row],[Non Taxable]]+BookTable[[#This Row],[VAT]]</f>
        <v>0</v>
      </c>
      <c r="I486" s="28"/>
      <c r="J486" s="45"/>
      <c r="K486" s="22"/>
      <c r="L486" s="33" t="str">
        <f>CONCATENATE(BookTable[[#This Row],[Bill No.]],BookTable[[#This Row],[Party]])</f>
        <v/>
      </c>
      <c r="M486" s="24">
        <f>IF(OR(BookTable[[#This Row],[duplicate checker]]="",COUNTIF(DuplicateChecker,BookTable[[#This Row],[duplicate checker]])=1),0,1)</f>
        <v>0</v>
      </c>
    </row>
    <row r="487" spans="1:13" s="14" customFormat="1" x14ac:dyDescent="0.25">
      <c r="A487" s="28"/>
      <c r="B487" s="30"/>
      <c r="C487" s="22"/>
      <c r="D487" s="22"/>
      <c r="E487" s="23"/>
      <c r="F487" s="23"/>
      <c r="G487" s="15">
        <f>BookTable[[#This Row],[Taxable]]*13%</f>
        <v>0</v>
      </c>
      <c r="H487" s="15">
        <f>BookTable[[#This Row],[Taxable]]+BookTable[[#This Row],[Non Taxable]]+BookTable[[#This Row],[VAT]]</f>
        <v>0</v>
      </c>
      <c r="I487" s="28"/>
      <c r="J487" s="45"/>
      <c r="K487" s="22"/>
      <c r="L487" s="33" t="str">
        <f>CONCATENATE(BookTable[[#This Row],[Bill No.]],BookTable[[#This Row],[Party]])</f>
        <v/>
      </c>
      <c r="M487" s="24">
        <f>IF(OR(BookTable[[#This Row],[duplicate checker]]="",COUNTIF(DuplicateChecker,BookTable[[#This Row],[duplicate checker]])=1),0,1)</f>
        <v>0</v>
      </c>
    </row>
    <row r="488" spans="1:13" s="14" customFormat="1" x14ac:dyDescent="0.25">
      <c r="A488" s="28"/>
      <c r="B488" s="30"/>
      <c r="C488" s="22"/>
      <c r="D488" s="22"/>
      <c r="E488" s="23"/>
      <c r="F488" s="23"/>
      <c r="G488" s="15">
        <f>BookTable[[#This Row],[Taxable]]*13%</f>
        <v>0</v>
      </c>
      <c r="H488" s="15">
        <f>BookTable[[#This Row],[Taxable]]+BookTable[[#This Row],[Non Taxable]]+BookTable[[#This Row],[VAT]]</f>
        <v>0</v>
      </c>
      <c r="I488" s="28"/>
      <c r="J488" s="45"/>
      <c r="K488" s="22"/>
      <c r="L488" s="33" t="str">
        <f>CONCATENATE(BookTable[[#This Row],[Bill No.]],BookTable[[#This Row],[Party]])</f>
        <v/>
      </c>
      <c r="M488" s="24">
        <f>IF(OR(BookTable[[#This Row],[duplicate checker]]="",COUNTIF(DuplicateChecker,BookTable[[#This Row],[duplicate checker]])=1),0,1)</f>
        <v>0</v>
      </c>
    </row>
    <row r="489" spans="1:13" s="14" customFormat="1" x14ac:dyDescent="0.25">
      <c r="A489" s="28"/>
      <c r="B489" s="30"/>
      <c r="C489" s="22"/>
      <c r="D489" s="22"/>
      <c r="E489" s="23"/>
      <c r="F489" s="23"/>
      <c r="G489" s="15">
        <f>BookTable[[#This Row],[Taxable]]*13%</f>
        <v>0</v>
      </c>
      <c r="H489" s="15">
        <f>BookTable[[#This Row],[Taxable]]+BookTable[[#This Row],[Non Taxable]]+BookTable[[#This Row],[VAT]]</f>
        <v>0</v>
      </c>
      <c r="I489" s="28"/>
      <c r="J489" s="45"/>
      <c r="K489" s="22"/>
      <c r="L489" s="33" t="str">
        <f>CONCATENATE(BookTable[[#This Row],[Bill No.]],BookTable[[#This Row],[Party]])</f>
        <v/>
      </c>
      <c r="M489" s="24">
        <f>IF(OR(BookTable[[#This Row],[duplicate checker]]="",COUNTIF(DuplicateChecker,BookTable[[#This Row],[duplicate checker]])=1),0,1)</f>
        <v>0</v>
      </c>
    </row>
    <row r="490" spans="1:13" s="14" customFormat="1" x14ac:dyDescent="0.25">
      <c r="A490" s="28"/>
      <c r="B490" s="30"/>
      <c r="C490" s="22"/>
      <c r="D490" s="22"/>
      <c r="E490" s="23"/>
      <c r="F490" s="23"/>
      <c r="G490" s="15">
        <f>BookTable[[#This Row],[Taxable]]*13%</f>
        <v>0</v>
      </c>
      <c r="H490" s="15">
        <f>BookTable[[#This Row],[Taxable]]+BookTable[[#This Row],[Non Taxable]]+BookTable[[#This Row],[VAT]]</f>
        <v>0</v>
      </c>
      <c r="I490" s="28"/>
      <c r="J490" s="45"/>
      <c r="K490" s="22"/>
      <c r="L490" s="33" t="str">
        <f>CONCATENATE(BookTable[[#This Row],[Bill No.]],BookTable[[#This Row],[Party]])</f>
        <v/>
      </c>
      <c r="M490" s="24">
        <f>IF(OR(BookTable[[#This Row],[duplicate checker]]="",COUNTIF(DuplicateChecker,BookTable[[#This Row],[duplicate checker]])=1),0,1)</f>
        <v>0</v>
      </c>
    </row>
    <row r="491" spans="1:13" s="14" customFormat="1" x14ac:dyDescent="0.25">
      <c r="A491" s="28"/>
      <c r="B491" s="30"/>
      <c r="C491" s="22"/>
      <c r="D491" s="22"/>
      <c r="E491" s="23"/>
      <c r="F491" s="23"/>
      <c r="G491" s="15">
        <f>BookTable[[#This Row],[Taxable]]*13%</f>
        <v>0</v>
      </c>
      <c r="H491" s="15">
        <f>BookTable[[#This Row],[Taxable]]+BookTable[[#This Row],[Non Taxable]]+BookTable[[#This Row],[VAT]]</f>
        <v>0</v>
      </c>
      <c r="I491" s="28"/>
      <c r="J491" s="45"/>
      <c r="K491" s="22"/>
      <c r="L491" s="33" t="str">
        <f>CONCATENATE(BookTable[[#This Row],[Bill No.]],BookTable[[#This Row],[Party]])</f>
        <v/>
      </c>
      <c r="M491" s="24">
        <f>IF(OR(BookTable[[#This Row],[duplicate checker]]="",COUNTIF(DuplicateChecker,BookTable[[#This Row],[duplicate checker]])=1),0,1)</f>
        <v>0</v>
      </c>
    </row>
    <row r="492" spans="1:13" s="14" customFormat="1" x14ac:dyDescent="0.25">
      <c r="A492" s="28"/>
      <c r="B492" s="30"/>
      <c r="C492" s="22"/>
      <c r="D492" s="22"/>
      <c r="E492" s="23"/>
      <c r="F492" s="23"/>
      <c r="G492" s="15">
        <f>BookTable[[#This Row],[Taxable]]*13%</f>
        <v>0</v>
      </c>
      <c r="H492" s="15">
        <f>BookTable[[#This Row],[Taxable]]+BookTable[[#This Row],[Non Taxable]]+BookTable[[#This Row],[VAT]]</f>
        <v>0</v>
      </c>
      <c r="I492" s="28"/>
      <c r="J492" s="45"/>
      <c r="K492" s="22"/>
      <c r="L492" s="33" t="str">
        <f>CONCATENATE(BookTable[[#This Row],[Bill No.]],BookTable[[#This Row],[Party]])</f>
        <v/>
      </c>
      <c r="M492" s="24">
        <f>IF(OR(BookTable[[#This Row],[duplicate checker]]="",COUNTIF(DuplicateChecker,BookTable[[#This Row],[duplicate checker]])=1),0,1)</f>
        <v>0</v>
      </c>
    </row>
    <row r="493" spans="1:13" s="14" customFormat="1" x14ac:dyDescent="0.25">
      <c r="A493" s="28"/>
      <c r="B493" s="30"/>
      <c r="C493" s="22"/>
      <c r="D493" s="22"/>
      <c r="E493" s="23"/>
      <c r="F493" s="23"/>
      <c r="G493" s="15">
        <f>BookTable[[#This Row],[Taxable]]*13%</f>
        <v>0</v>
      </c>
      <c r="H493" s="15">
        <f>BookTable[[#This Row],[Taxable]]+BookTable[[#This Row],[Non Taxable]]+BookTable[[#This Row],[VAT]]</f>
        <v>0</v>
      </c>
      <c r="I493" s="28"/>
      <c r="J493" s="45"/>
      <c r="K493" s="22"/>
      <c r="L493" s="33" t="str">
        <f>CONCATENATE(BookTable[[#This Row],[Bill No.]],BookTable[[#This Row],[Party]])</f>
        <v/>
      </c>
      <c r="M493" s="24">
        <f>IF(OR(BookTable[[#This Row],[duplicate checker]]="",COUNTIF(DuplicateChecker,BookTable[[#This Row],[duplicate checker]])=1),0,1)</f>
        <v>0</v>
      </c>
    </row>
    <row r="494" spans="1:13" s="14" customFormat="1" x14ac:dyDescent="0.25">
      <c r="A494" s="28"/>
      <c r="B494" s="30"/>
      <c r="C494" s="22"/>
      <c r="D494" s="22"/>
      <c r="E494" s="23"/>
      <c r="F494" s="23"/>
      <c r="G494" s="15">
        <f>BookTable[[#This Row],[Taxable]]*13%</f>
        <v>0</v>
      </c>
      <c r="H494" s="15">
        <f>BookTable[[#This Row],[Taxable]]+BookTable[[#This Row],[Non Taxable]]+BookTable[[#This Row],[VAT]]</f>
        <v>0</v>
      </c>
      <c r="I494" s="28"/>
      <c r="J494" s="45"/>
      <c r="K494" s="22"/>
      <c r="L494" s="33" t="str">
        <f>CONCATENATE(BookTable[[#This Row],[Bill No.]],BookTable[[#This Row],[Party]])</f>
        <v/>
      </c>
      <c r="M494" s="24">
        <f>IF(OR(BookTable[[#This Row],[duplicate checker]]="",COUNTIF(DuplicateChecker,BookTable[[#This Row],[duplicate checker]])=1),0,1)</f>
        <v>0</v>
      </c>
    </row>
    <row r="495" spans="1:13" s="14" customFormat="1" x14ac:dyDescent="0.25">
      <c r="A495" s="28"/>
      <c r="B495" s="30"/>
      <c r="C495" s="22"/>
      <c r="D495" s="22"/>
      <c r="E495" s="23"/>
      <c r="F495" s="23"/>
      <c r="G495" s="15">
        <f>BookTable[[#This Row],[Taxable]]*13%</f>
        <v>0</v>
      </c>
      <c r="H495" s="15">
        <f>BookTable[[#This Row],[Taxable]]+BookTable[[#This Row],[Non Taxable]]+BookTable[[#This Row],[VAT]]</f>
        <v>0</v>
      </c>
      <c r="I495" s="28"/>
      <c r="J495" s="45"/>
      <c r="K495" s="22"/>
      <c r="L495" s="33" t="str">
        <f>CONCATENATE(BookTable[[#This Row],[Bill No.]],BookTable[[#This Row],[Party]])</f>
        <v/>
      </c>
      <c r="M495" s="24">
        <f>IF(OR(BookTable[[#This Row],[duplicate checker]]="",COUNTIF(DuplicateChecker,BookTable[[#This Row],[duplicate checker]])=1),0,1)</f>
        <v>0</v>
      </c>
    </row>
    <row r="496" spans="1:13" s="14" customFormat="1" x14ac:dyDescent="0.25">
      <c r="A496" s="28"/>
      <c r="B496" s="30"/>
      <c r="C496" s="22"/>
      <c r="D496" s="22"/>
      <c r="E496" s="23"/>
      <c r="F496" s="23"/>
      <c r="G496" s="15">
        <f>BookTable[[#This Row],[Taxable]]*13%</f>
        <v>0</v>
      </c>
      <c r="H496" s="15">
        <f>BookTable[[#This Row],[Taxable]]+BookTable[[#This Row],[Non Taxable]]+BookTable[[#This Row],[VAT]]</f>
        <v>0</v>
      </c>
      <c r="I496" s="28"/>
      <c r="J496" s="45"/>
      <c r="K496" s="22"/>
      <c r="L496" s="33" t="str">
        <f>CONCATENATE(BookTable[[#This Row],[Bill No.]],BookTable[[#This Row],[Party]])</f>
        <v/>
      </c>
      <c r="M496" s="24">
        <f>IF(OR(BookTable[[#This Row],[duplicate checker]]="",COUNTIF(DuplicateChecker,BookTable[[#This Row],[duplicate checker]])=1),0,1)</f>
        <v>0</v>
      </c>
    </row>
    <row r="497" spans="1:13" s="14" customFormat="1" x14ac:dyDescent="0.25">
      <c r="A497" s="28"/>
      <c r="B497" s="30"/>
      <c r="C497" s="22"/>
      <c r="D497" s="22"/>
      <c r="E497" s="23"/>
      <c r="F497" s="23"/>
      <c r="G497" s="15">
        <f>BookTable[[#This Row],[Taxable]]*13%</f>
        <v>0</v>
      </c>
      <c r="H497" s="15">
        <f>BookTable[[#This Row],[Taxable]]+BookTable[[#This Row],[Non Taxable]]+BookTable[[#This Row],[VAT]]</f>
        <v>0</v>
      </c>
      <c r="I497" s="28"/>
      <c r="J497" s="45"/>
      <c r="K497" s="22"/>
      <c r="L497" s="33" t="str">
        <f>CONCATENATE(BookTable[[#This Row],[Bill No.]],BookTable[[#This Row],[Party]])</f>
        <v/>
      </c>
      <c r="M497" s="24">
        <f>IF(OR(BookTable[[#This Row],[duplicate checker]]="",COUNTIF(DuplicateChecker,BookTable[[#This Row],[duplicate checker]])=1),0,1)</f>
        <v>0</v>
      </c>
    </row>
    <row r="498" spans="1:13" s="14" customFormat="1" x14ac:dyDescent="0.25">
      <c r="A498" s="28"/>
      <c r="B498" s="30"/>
      <c r="C498" s="22"/>
      <c r="D498" s="22"/>
      <c r="E498" s="23"/>
      <c r="F498" s="23"/>
      <c r="G498" s="15">
        <f>BookTable[[#This Row],[Taxable]]*13%</f>
        <v>0</v>
      </c>
      <c r="H498" s="15">
        <f>BookTable[[#This Row],[Taxable]]+BookTable[[#This Row],[Non Taxable]]+BookTable[[#This Row],[VAT]]</f>
        <v>0</v>
      </c>
      <c r="I498" s="28"/>
      <c r="J498" s="45"/>
      <c r="K498" s="22"/>
      <c r="L498" s="33" t="str">
        <f>CONCATENATE(BookTable[[#This Row],[Bill No.]],BookTable[[#This Row],[Party]])</f>
        <v/>
      </c>
      <c r="M498" s="24">
        <f>IF(OR(BookTable[[#This Row],[duplicate checker]]="",COUNTIF(DuplicateChecker,BookTable[[#This Row],[duplicate checker]])=1),0,1)</f>
        <v>0</v>
      </c>
    </row>
    <row r="499" spans="1:13" s="14" customFormat="1" x14ac:dyDescent="0.25">
      <c r="A499" s="28"/>
      <c r="B499" s="30"/>
      <c r="C499" s="22"/>
      <c r="D499" s="22"/>
      <c r="E499" s="23"/>
      <c r="F499" s="23"/>
      <c r="G499" s="15">
        <f>BookTable[[#This Row],[Taxable]]*13%</f>
        <v>0</v>
      </c>
      <c r="H499" s="15">
        <f>BookTable[[#This Row],[Taxable]]+BookTable[[#This Row],[Non Taxable]]+BookTable[[#This Row],[VAT]]</f>
        <v>0</v>
      </c>
      <c r="I499" s="28"/>
      <c r="J499" s="45"/>
      <c r="K499" s="22"/>
      <c r="L499" s="33" t="str">
        <f>CONCATENATE(BookTable[[#This Row],[Bill No.]],BookTable[[#This Row],[Party]])</f>
        <v/>
      </c>
      <c r="M499" s="24">
        <f>IF(OR(BookTable[[#This Row],[duplicate checker]]="",COUNTIF(DuplicateChecker,BookTable[[#This Row],[duplicate checker]])=1),0,1)</f>
        <v>0</v>
      </c>
    </row>
    <row r="500" spans="1:13" s="14" customFormat="1" x14ac:dyDescent="0.25">
      <c r="A500" s="28"/>
      <c r="B500" s="30"/>
      <c r="C500" s="22"/>
      <c r="D500" s="22"/>
      <c r="E500" s="23"/>
      <c r="F500" s="23"/>
      <c r="G500" s="15">
        <f>BookTable[[#This Row],[Taxable]]*13%</f>
        <v>0</v>
      </c>
      <c r="H500" s="15">
        <f>BookTable[[#This Row],[Taxable]]+BookTable[[#This Row],[Non Taxable]]+BookTable[[#This Row],[VAT]]</f>
        <v>0</v>
      </c>
      <c r="I500" s="28"/>
      <c r="J500" s="45"/>
      <c r="K500" s="22"/>
      <c r="L500" s="33" t="str">
        <f>CONCATENATE(BookTable[[#This Row],[Bill No.]],BookTable[[#This Row],[Party]])</f>
        <v/>
      </c>
      <c r="M500" s="24">
        <f>IF(OR(BookTable[[#This Row],[duplicate checker]]="",COUNTIF(DuplicateChecker,BookTable[[#This Row],[duplicate checker]])=1),0,1)</f>
        <v>0</v>
      </c>
    </row>
    <row r="501" spans="1:13" s="14" customFormat="1" x14ac:dyDescent="0.25">
      <c r="A501" s="28"/>
      <c r="B501" s="30"/>
      <c r="C501" s="22"/>
      <c r="D501" s="22"/>
      <c r="E501" s="23"/>
      <c r="F501" s="23"/>
      <c r="G501" s="15">
        <f>BookTable[[#This Row],[Taxable]]*13%</f>
        <v>0</v>
      </c>
      <c r="H501" s="15">
        <f>BookTable[[#This Row],[Taxable]]+BookTable[[#This Row],[Non Taxable]]+BookTable[[#This Row],[VAT]]</f>
        <v>0</v>
      </c>
      <c r="I501" s="28"/>
      <c r="J501" s="45"/>
      <c r="K501" s="22"/>
      <c r="L501" s="33" t="str">
        <f>CONCATENATE(BookTable[[#This Row],[Bill No.]],BookTable[[#This Row],[Party]])</f>
        <v/>
      </c>
      <c r="M501" s="24">
        <f>IF(OR(BookTable[[#This Row],[duplicate checker]]="",COUNTIF(DuplicateChecker,BookTable[[#This Row],[duplicate checker]])=1),0,1)</f>
        <v>0</v>
      </c>
    </row>
    <row r="502" spans="1:13" s="14" customFormat="1" x14ac:dyDescent="0.25">
      <c r="A502" s="28"/>
      <c r="B502" s="30"/>
      <c r="C502" s="22"/>
      <c r="D502" s="22"/>
      <c r="E502" s="23"/>
      <c r="F502" s="23"/>
      <c r="G502" s="15">
        <f>BookTable[[#This Row],[Taxable]]*13%</f>
        <v>0</v>
      </c>
      <c r="H502" s="15">
        <f>BookTable[[#This Row],[Taxable]]+BookTable[[#This Row],[Non Taxable]]+BookTable[[#This Row],[VAT]]</f>
        <v>0</v>
      </c>
      <c r="I502" s="28"/>
      <c r="J502" s="45"/>
      <c r="K502" s="22"/>
      <c r="L502" s="33" t="str">
        <f>CONCATENATE(BookTable[[#This Row],[Bill No.]],BookTable[[#This Row],[Party]])</f>
        <v/>
      </c>
      <c r="M502" s="24">
        <f>IF(OR(BookTable[[#This Row],[duplicate checker]]="",COUNTIF(DuplicateChecker,BookTable[[#This Row],[duplicate checker]])=1),0,1)</f>
        <v>0</v>
      </c>
    </row>
    <row r="503" spans="1:13" s="14" customFormat="1" x14ac:dyDescent="0.25">
      <c r="A503" s="28"/>
      <c r="B503" s="30"/>
      <c r="C503" s="22"/>
      <c r="D503" s="22"/>
      <c r="E503" s="23"/>
      <c r="F503" s="23"/>
      <c r="G503" s="15">
        <f>BookTable[[#This Row],[Taxable]]*13%</f>
        <v>0</v>
      </c>
      <c r="H503" s="15">
        <f>BookTable[[#This Row],[Taxable]]+BookTable[[#This Row],[Non Taxable]]+BookTable[[#This Row],[VAT]]</f>
        <v>0</v>
      </c>
      <c r="I503" s="28"/>
      <c r="J503" s="45"/>
      <c r="K503" s="22"/>
      <c r="L503" s="33" t="str">
        <f>CONCATENATE(BookTable[[#This Row],[Bill No.]],BookTable[[#This Row],[Party]])</f>
        <v/>
      </c>
      <c r="M503" s="24">
        <f>IF(OR(BookTable[[#This Row],[duplicate checker]]="",COUNTIF(DuplicateChecker,BookTable[[#This Row],[duplicate checker]])=1),0,1)</f>
        <v>0</v>
      </c>
    </row>
    <row r="504" spans="1:13" s="14" customFormat="1" x14ac:dyDescent="0.25">
      <c r="A504" s="28"/>
      <c r="B504" s="30"/>
      <c r="C504" s="22"/>
      <c r="D504" s="22"/>
      <c r="E504" s="23"/>
      <c r="F504" s="23"/>
      <c r="G504" s="15">
        <f>BookTable[[#This Row],[Taxable]]*13%</f>
        <v>0</v>
      </c>
      <c r="H504" s="15">
        <f>BookTable[[#This Row],[Taxable]]+BookTable[[#This Row],[Non Taxable]]+BookTable[[#This Row],[VAT]]</f>
        <v>0</v>
      </c>
      <c r="I504" s="28"/>
      <c r="J504" s="45"/>
      <c r="K504" s="22"/>
      <c r="L504" s="33" t="str">
        <f>CONCATENATE(BookTable[[#This Row],[Bill No.]],BookTable[[#This Row],[Party]])</f>
        <v/>
      </c>
      <c r="M504" s="24">
        <f>IF(OR(BookTable[[#This Row],[duplicate checker]]="",COUNTIF(DuplicateChecker,BookTable[[#This Row],[duplicate checker]])=1),0,1)</f>
        <v>0</v>
      </c>
    </row>
    <row r="505" spans="1:13" s="14" customFormat="1" x14ac:dyDescent="0.25">
      <c r="A505" s="28"/>
      <c r="B505" s="30"/>
      <c r="C505" s="22"/>
      <c r="D505" s="22"/>
      <c r="E505" s="23"/>
      <c r="F505" s="23"/>
      <c r="G505" s="15">
        <f>BookTable[[#This Row],[Taxable]]*13%</f>
        <v>0</v>
      </c>
      <c r="H505" s="15">
        <f>BookTable[[#This Row],[Taxable]]+BookTable[[#This Row],[Non Taxable]]+BookTable[[#This Row],[VAT]]</f>
        <v>0</v>
      </c>
      <c r="I505" s="28"/>
      <c r="J505" s="45"/>
      <c r="K505" s="22"/>
      <c r="L505" s="33" t="str">
        <f>CONCATENATE(BookTable[[#This Row],[Bill No.]],BookTable[[#This Row],[Party]])</f>
        <v/>
      </c>
      <c r="M505" s="24">
        <f>IF(OR(BookTable[[#This Row],[duplicate checker]]="",COUNTIF(DuplicateChecker,BookTable[[#This Row],[duplicate checker]])=1),0,1)</f>
        <v>0</v>
      </c>
    </row>
    <row r="506" spans="1:13" s="14" customFormat="1" x14ac:dyDescent="0.25">
      <c r="A506" s="28"/>
      <c r="B506" s="30"/>
      <c r="C506" s="22"/>
      <c r="D506" s="22"/>
      <c r="E506" s="23"/>
      <c r="F506" s="23"/>
      <c r="G506" s="15">
        <f>BookTable[[#This Row],[Taxable]]*13%</f>
        <v>0</v>
      </c>
      <c r="H506" s="15">
        <f>BookTable[[#This Row],[Taxable]]+BookTable[[#This Row],[Non Taxable]]+BookTable[[#This Row],[VAT]]</f>
        <v>0</v>
      </c>
      <c r="I506" s="28"/>
      <c r="J506" s="45"/>
      <c r="K506" s="22"/>
      <c r="L506" s="33" t="str">
        <f>CONCATENATE(BookTable[[#This Row],[Bill No.]],BookTable[[#This Row],[Party]])</f>
        <v/>
      </c>
      <c r="M506" s="24">
        <f>IF(OR(BookTable[[#This Row],[duplicate checker]]="",COUNTIF(DuplicateChecker,BookTable[[#This Row],[duplicate checker]])=1),0,1)</f>
        <v>0</v>
      </c>
    </row>
    <row r="507" spans="1:13" s="14" customFormat="1" x14ac:dyDescent="0.25">
      <c r="A507" s="28"/>
      <c r="B507" s="30"/>
      <c r="C507" s="22"/>
      <c r="D507" s="22"/>
      <c r="E507" s="23"/>
      <c r="F507" s="23"/>
      <c r="G507" s="15">
        <f>BookTable[[#This Row],[Taxable]]*13%</f>
        <v>0</v>
      </c>
      <c r="H507" s="15">
        <f>BookTable[[#This Row],[Taxable]]+BookTable[[#This Row],[Non Taxable]]+BookTable[[#This Row],[VAT]]</f>
        <v>0</v>
      </c>
      <c r="I507" s="28"/>
      <c r="J507" s="45"/>
      <c r="K507" s="22"/>
      <c r="L507" s="33" t="str">
        <f>CONCATENATE(BookTable[[#This Row],[Bill No.]],BookTable[[#This Row],[Party]])</f>
        <v/>
      </c>
      <c r="M507" s="24">
        <f>IF(OR(BookTable[[#This Row],[duplicate checker]]="",COUNTIF(DuplicateChecker,BookTable[[#This Row],[duplicate checker]])=1),0,1)</f>
        <v>0</v>
      </c>
    </row>
    <row r="508" spans="1:13" s="14" customFormat="1" x14ac:dyDescent="0.25">
      <c r="A508" s="28"/>
      <c r="B508" s="30"/>
      <c r="C508" s="22"/>
      <c r="D508" s="22"/>
      <c r="E508" s="23"/>
      <c r="F508" s="23"/>
      <c r="G508" s="15">
        <f>BookTable[[#This Row],[Taxable]]*13%</f>
        <v>0</v>
      </c>
      <c r="H508" s="15">
        <f>BookTable[[#This Row],[Taxable]]+BookTable[[#This Row],[Non Taxable]]+BookTable[[#This Row],[VAT]]</f>
        <v>0</v>
      </c>
      <c r="I508" s="28"/>
      <c r="J508" s="45"/>
      <c r="K508" s="22"/>
      <c r="L508" s="33" t="str">
        <f>CONCATENATE(BookTable[[#This Row],[Bill No.]],BookTable[[#This Row],[Party]])</f>
        <v/>
      </c>
      <c r="M508" s="24">
        <f>IF(OR(BookTable[[#This Row],[duplicate checker]]="",COUNTIF(DuplicateChecker,BookTable[[#This Row],[duplicate checker]])=1),0,1)</f>
        <v>0</v>
      </c>
    </row>
    <row r="509" spans="1:13" s="14" customFormat="1" x14ac:dyDescent="0.25">
      <c r="A509" s="28"/>
      <c r="B509" s="30"/>
      <c r="C509" s="22"/>
      <c r="D509" s="22"/>
      <c r="E509" s="23"/>
      <c r="F509" s="23"/>
      <c r="G509" s="15">
        <f>BookTable[[#This Row],[Taxable]]*13%</f>
        <v>0</v>
      </c>
      <c r="H509" s="15">
        <f>BookTable[[#This Row],[Taxable]]+BookTable[[#This Row],[Non Taxable]]+BookTable[[#This Row],[VAT]]</f>
        <v>0</v>
      </c>
      <c r="I509" s="28"/>
      <c r="J509" s="45"/>
      <c r="K509" s="22"/>
      <c r="L509" s="33" t="str">
        <f>CONCATENATE(BookTable[[#This Row],[Bill No.]],BookTable[[#This Row],[Party]])</f>
        <v/>
      </c>
      <c r="M509" s="24">
        <f>IF(OR(BookTable[[#This Row],[duplicate checker]]="",COUNTIF(DuplicateChecker,BookTable[[#This Row],[duplicate checker]])=1),0,1)</f>
        <v>0</v>
      </c>
    </row>
    <row r="510" spans="1:13" s="14" customFormat="1" x14ac:dyDescent="0.25">
      <c r="A510" s="28"/>
      <c r="B510" s="30"/>
      <c r="C510" s="22"/>
      <c r="D510" s="22"/>
      <c r="E510" s="23"/>
      <c r="F510" s="23"/>
      <c r="G510" s="15">
        <f>BookTable[[#This Row],[Taxable]]*13%</f>
        <v>0</v>
      </c>
      <c r="H510" s="15">
        <f>BookTable[[#This Row],[Taxable]]+BookTable[[#This Row],[Non Taxable]]+BookTable[[#This Row],[VAT]]</f>
        <v>0</v>
      </c>
      <c r="I510" s="28"/>
      <c r="J510" s="45"/>
      <c r="K510" s="22"/>
      <c r="L510" s="33" t="str">
        <f>CONCATENATE(BookTable[[#This Row],[Bill No.]],BookTable[[#This Row],[Party]])</f>
        <v/>
      </c>
      <c r="M510" s="24">
        <f>IF(OR(BookTable[[#This Row],[duplicate checker]]="",COUNTIF(DuplicateChecker,BookTable[[#This Row],[duplicate checker]])=1),0,1)</f>
        <v>0</v>
      </c>
    </row>
    <row r="511" spans="1:13" s="14" customFormat="1" x14ac:dyDescent="0.25">
      <c r="A511" s="28"/>
      <c r="B511" s="30"/>
      <c r="C511" s="22"/>
      <c r="D511" s="22"/>
      <c r="E511" s="23"/>
      <c r="F511" s="23"/>
      <c r="G511" s="15">
        <f>BookTable[[#This Row],[Taxable]]*13%</f>
        <v>0</v>
      </c>
      <c r="H511" s="15">
        <f>BookTable[[#This Row],[Taxable]]+BookTable[[#This Row],[Non Taxable]]+BookTable[[#This Row],[VAT]]</f>
        <v>0</v>
      </c>
      <c r="I511" s="28"/>
      <c r="J511" s="45"/>
      <c r="K511" s="22"/>
      <c r="L511" s="33" t="str">
        <f>CONCATENATE(BookTable[[#This Row],[Bill No.]],BookTable[[#This Row],[Party]])</f>
        <v/>
      </c>
      <c r="M511" s="24">
        <f>IF(OR(BookTable[[#This Row],[duplicate checker]]="",COUNTIF(DuplicateChecker,BookTable[[#This Row],[duplicate checker]])=1),0,1)</f>
        <v>0</v>
      </c>
    </row>
    <row r="512" spans="1:13" s="14" customFormat="1" x14ac:dyDescent="0.25">
      <c r="A512" s="28"/>
      <c r="B512" s="30"/>
      <c r="C512" s="22"/>
      <c r="D512" s="22"/>
      <c r="E512" s="23"/>
      <c r="F512" s="23"/>
      <c r="G512" s="15">
        <f>BookTable[[#This Row],[Taxable]]*13%</f>
        <v>0</v>
      </c>
      <c r="H512" s="15">
        <f>BookTable[[#This Row],[Taxable]]+BookTable[[#This Row],[Non Taxable]]+BookTable[[#This Row],[VAT]]</f>
        <v>0</v>
      </c>
      <c r="I512" s="28"/>
      <c r="J512" s="45"/>
      <c r="K512" s="22"/>
      <c r="L512" s="33" t="str">
        <f>CONCATENATE(BookTable[[#This Row],[Bill No.]],BookTable[[#This Row],[Party]])</f>
        <v/>
      </c>
      <c r="M512" s="24">
        <f>IF(OR(BookTable[[#This Row],[duplicate checker]]="",COUNTIF(DuplicateChecker,BookTable[[#This Row],[duplicate checker]])=1),0,1)</f>
        <v>0</v>
      </c>
    </row>
    <row r="513" spans="1:13" s="14" customFormat="1" x14ac:dyDescent="0.25">
      <c r="A513" s="28"/>
      <c r="B513" s="30"/>
      <c r="C513" s="22"/>
      <c r="D513" s="22"/>
      <c r="E513" s="23"/>
      <c r="F513" s="23"/>
      <c r="G513" s="15">
        <f>BookTable[[#This Row],[Taxable]]*13%</f>
        <v>0</v>
      </c>
      <c r="H513" s="15">
        <f>BookTable[[#This Row],[Taxable]]+BookTable[[#This Row],[Non Taxable]]+BookTable[[#This Row],[VAT]]</f>
        <v>0</v>
      </c>
      <c r="I513" s="28"/>
      <c r="J513" s="45"/>
      <c r="K513" s="22"/>
      <c r="L513" s="33" t="str">
        <f>CONCATENATE(BookTable[[#This Row],[Bill No.]],BookTable[[#This Row],[Party]])</f>
        <v/>
      </c>
      <c r="M513" s="24">
        <f>IF(OR(BookTable[[#This Row],[duplicate checker]]="",COUNTIF(DuplicateChecker,BookTable[[#This Row],[duplicate checker]])=1),0,1)</f>
        <v>0</v>
      </c>
    </row>
    <row r="514" spans="1:13" s="14" customFormat="1" x14ac:dyDescent="0.25">
      <c r="A514" s="28"/>
      <c r="B514" s="30"/>
      <c r="C514" s="22"/>
      <c r="D514" s="22"/>
      <c r="E514" s="23"/>
      <c r="F514" s="23"/>
      <c r="G514" s="15">
        <f>BookTable[[#This Row],[Taxable]]*13%</f>
        <v>0</v>
      </c>
      <c r="H514" s="15">
        <f>BookTable[[#This Row],[Taxable]]+BookTable[[#This Row],[Non Taxable]]+BookTable[[#This Row],[VAT]]</f>
        <v>0</v>
      </c>
      <c r="I514" s="28"/>
      <c r="J514" s="45"/>
      <c r="K514" s="22"/>
      <c r="L514" s="33" t="str">
        <f>CONCATENATE(BookTable[[#This Row],[Bill No.]],BookTable[[#This Row],[Party]])</f>
        <v/>
      </c>
      <c r="M514" s="24">
        <f>IF(OR(BookTable[[#This Row],[duplicate checker]]="",COUNTIF(DuplicateChecker,BookTable[[#This Row],[duplicate checker]])=1),0,1)</f>
        <v>0</v>
      </c>
    </row>
    <row r="515" spans="1:13" s="14" customFormat="1" x14ac:dyDescent="0.25">
      <c r="A515" s="28"/>
      <c r="B515" s="30"/>
      <c r="C515" s="22"/>
      <c r="D515" s="22"/>
      <c r="E515" s="23"/>
      <c r="F515" s="23"/>
      <c r="G515" s="15">
        <f>BookTable[[#This Row],[Taxable]]*13%</f>
        <v>0</v>
      </c>
      <c r="H515" s="15">
        <f>BookTable[[#This Row],[Taxable]]+BookTable[[#This Row],[Non Taxable]]+BookTable[[#This Row],[VAT]]</f>
        <v>0</v>
      </c>
      <c r="I515" s="28"/>
      <c r="J515" s="45"/>
      <c r="K515" s="22"/>
      <c r="L515" s="33" t="str">
        <f>CONCATENATE(BookTable[[#This Row],[Bill No.]],BookTable[[#This Row],[Party]])</f>
        <v/>
      </c>
      <c r="M515" s="24">
        <f>IF(OR(BookTable[[#This Row],[duplicate checker]]="",COUNTIF(DuplicateChecker,BookTable[[#This Row],[duplicate checker]])=1),0,1)</f>
        <v>0</v>
      </c>
    </row>
    <row r="516" spans="1:13" s="14" customFormat="1" x14ac:dyDescent="0.25">
      <c r="A516" s="28"/>
      <c r="B516" s="30"/>
      <c r="C516" s="22"/>
      <c r="D516" s="22"/>
      <c r="E516" s="23"/>
      <c r="F516" s="23"/>
      <c r="G516" s="15">
        <f>BookTable[[#This Row],[Taxable]]*13%</f>
        <v>0</v>
      </c>
      <c r="H516" s="15">
        <f>BookTable[[#This Row],[Taxable]]+BookTable[[#This Row],[Non Taxable]]+BookTable[[#This Row],[VAT]]</f>
        <v>0</v>
      </c>
      <c r="I516" s="28"/>
      <c r="J516" s="45"/>
      <c r="K516" s="22"/>
      <c r="L516" s="33" t="str">
        <f>CONCATENATE(BookTable[[#This Row],[Bill No.]],BookTable[[#This Row],[Party]])</f>
        <v/>
      </c>
      <c r="M516" s="24">
        <f>IF(OR(BookTable[[#This Row],[duplicate checker]]="",COUNTIF(DuplicateChecker,BookTable[[#This Row],[duplicate checker]])=1),0,1)</f>
        <v>0</v>
      </c>
    </row>
    <row r="517" spans="1:13" s="14" customFormat="1" x14ac:dyDescent="0.25">
      <c r="A517" s="28"/>
      <c r="B517" s="30"/>
      <c r="C517" s="22"/>
      <c r="D517" s="22"/>
      <c r="E517" s="23"/>
      <c r="F517" s="23"/>
      <c r="G517" s="15">
        <f>BookTable[[#This Row],[Taxable]]*13%</f>
        <v>0</v>
      </c>
      <c r="H517" s="15">
        <f>BookTable[[#This Row],[Taxable]]+BookTable[[#This Row],[Non Taxable]]+BookTable[[#This Row],[VAT]]</f>
        <v>0</v>
      </c>
      <c r="I517" s="28"/>
      <c r="J517" s="45"/>
      <c r="K517" s="22"/>
      <c r="L517" s="33" t="str">
        <f>CONCATENATE(BookTable[[#This Row],[Bill No.]],BookTable[[#This Row],[Party]])</f>
        <v/>
      </c>
      <c r="M517" s="24">
        <f>IF(OR(BookTable[[#This Row],[duplicate checker]]="",COUNTIF(DuplicateChecker,BookTable[[#This Row],[duplicate checker]])=1),0,1)</f>
        <v>0</v>
      </c>
    </row>
    <row r="518" spans="1:13" s="14" customFormat="1" x14ac:dyDescent="0.25">
      <c r="A518" s="28"/>
      <c r="B518" s="30"/>
      <c r="C518" s="22"/>
      <c r="D518" s="22"/>
      <c r="E518" s="23"/>
      <c r="F518" s="23"/>
      <c r="G518" s="15">
        <f>BookTable[[#This Row],[Taxable]]*13%</f>
        <v>0</v>
      </c>
      <c r="H518" s="15">
        <f>BookTable[[#This Row],[Taxable]]+BookTable[[#This Row],[Non Taxable]]+BookTable[[#This Row],[VAT]]</f>
        <v>0</v>
      </c>
      <c r="I518" s="28"/>
      <c r="J518" s="45"/>
      <c r="K518" s="22"/>
      <c r="L518" s="33" t="str">
        <f>CONCATENATE(BookTable[[#This Row],[Bill No.]],BookTable[[#This Row],[Party]])</f>
        <v/>
      </c>
      <c r="M518" s="24">
        <f>IF(OR(BookTable[[#This Row],[duplicate checker]]="",COUNTIF(DuplicateChecker,BookTable[[#This Row],[duplicate checker]])=1),0,1)</f>
        <v>0</v>
      </c>
    </row>
    <row r="519" spans="1:13" s="14" customFormat="1" x14ac:dyDescent="0.25">
      <c r="A519" s="28"/>
      <c r="B519" s="30"/>
      <c r="C519" s="22"/>
      <c r="D519" s="22"/>
      <c r="E519" s="23"/>
      <c r="F519" s="23"/>
      <c r="G519" s="15">
        <f>BookTable[[#This Row],[Taxable]]*13%</f>
        <v>0</v>
      </c>
      <c r="H519" s="15">
        <f>BookTable[[#This Row],[Taxable]]+BookTable[[#This Row],[Non Taxable]]+BookTable[[#This Row],[VAT]]</f>
        <v>0</v>
      </c>
      <c r="I519" s="28"/>
      <c r="J519" s="45"/>
      <c r="K519" s="22"/>
      <c r="L519" s="33" t="str">
        <f>CONCATENATE(BookTable[[#This Row],[Bill No.]],BookTable[[#This Row],[Party]])</f>
        <v/>
      </c>
      <c r="M519" s="24">
        <f>IF(OR(BookTable[[#This Row],[duplicate checker]]="",COUNTIF(DuplicateChecker,BookTable[[#This Row],[duplicate checker]])=1),0,1)</f>
        <v>0</v>
      </c>
    </row>
    <row r="520" spans="1:13" s="14" customFormat="1" x14ac:dyDescent="0.25">
      <c r="A520" s="28"/>
      <c r="B520" s="30"/>
      <c r="C520" s="22"/>
      <c r="D520" s="22"/>
      <c r="E520" s="23"/>
      <c r="F520" s="23"/>
      <c r="G520" s="15">
        <f>BookTable[[#This Row],[Taxable]]*13%</f>
        <v>0</v>
      </c>
      <c r="H520" s="15">
        <f>BookTable[[#This Row],[Taxable]]+BookTable[[#This Row],[Non Taxable]]+BookTable[[#This Row],[VAT]]</f>
        <v>0</v>
      </c>
      <c r="I520" s="28"/>
      <c r="J520" s="45"/>
      <c r="K520" s="22"/>
      <c r="L520" s="33" t="str">
        <f>CONCATENATE(BookTable[[#This Row],[Bill No.]],BookTable[[#This Row],[Party]])</f>
        <v/>
      </c>
      <c r="M520" s="24">
        <f>IF(OR(BookTable[[#This Row],[duplicate checker]]="",COUNTIF(DuplicateChecker,BookTable[[#This Row],[duplicate checker]])=1),0,1)</f>
        <v>0</v>
      </c>
    </row>
    <row r="521" spans="1:13" s="14" customFormat="1" x14ac:dyDescent="0.25">
      <c r="A521" s="28"/>
      <c r="B521" s="30"/>
      <c r="C521" s="22"/>
      <c r="D521" s="22"/>
      <c r="E521" s="23"/>
      <c r="F521" s="23"/>
      <c r="G521" s="15">
        <f>BookTable[[#This Row],[Taxable]]*13%</f>
        <v>0</v>
      </c>
      <c r="H521" s="15">
        <f>BookTable[[#This Row],[Taxable]]+BookTable[[#This Row],[Non Taxable]]+BookTable[[#This Row],[VAT]]</f>
        <v>0</v>
      </c>
      <c r="I521" s="28"/>
      <c r="J521" s="45"/>
      <c r="K521" s="22"/>
      <c r="L521" s="33" t="str">
        <f>CONCATENATE(BookTable[[#This Row],[Bill No.]],BookTable[[#This Row],[Party]])</f>
        <v/>
      </c>
      <c r="M521" s="24">
        <f>IF(OR(BookTable[[#This Row],[duplicate checker]]="",COUNTIF(DuplicateChecker,BookTable[[#This Row],[duplicate checker]])=1),0,1)</f>
        <v>0</v>
      </c>
    </row>
    <row r="522" spans="1:13" s="14" customFormat="1" x14ac:dyDescent="0.25">
      <c r="A522" s="28"/>
      <c r="B522" s="30"/>
      <c r="C522" s="22"/>
      <c r="D522" s="22"/>
      <c r="E522" s="23"/>
      <c r="F522" s="23"/>
      <c r="G522" s="15">
        <f>BookTable[[#This Row],[Taxable]]*13%</f>
        <v>0</v>
      </c>
      <c r="H522" s="15">
        <f>BookTable[[#This Row],[Taxable]]+BookTable[[#This Row],[Non Taxable]]+BookTable[[#This Row],[VAT]]</f>
        <v>0</v>
      </c>
      <c r="I522" s="28"/>
      <c r="J522" s="45"/>
      <c r="K522" s="22"/>
      <c r="L522" s="33" t="str">
        <f>CONCATENATE(BookTable[[#This Row],[Bill No.]],BookTable[[#This Row],[Party]])</f>
        <v/>
      </c>
      <c r="M522" s="24">
        <f>IF(OR(BookTable[[#This Row],[duplicate checker]]="",COUNTIF(DuplicateChecker,BookTable[[#This Row],[duplicate checker]])=1),0,1)</f>
        <v>0</v>
      </c>
    </row>
    <row r="523" spans="1:13" s="14" customFormat="1" x14ac:dyDescent="0.25">
      <c r="A523" s="28"/>
      <c r="B523" s="30"/>
      <c r="C523" s="22"/>
      <c r="D523" s="22"/>
      <c r="E523" s="23"/>
      <c r="F523" s="23"/>
      <c r="G523" s="15">
        <f>BookTable[[#This Row],[Taxable]]*13%</f>
        <v>0</v>
      </c>
      <c r="H523" s="15">
        <f>BookTable[[#This Row],[Taxable]]+BookTable[[#This Row],[Non Taxable]]+BookTable[[#This Row],[VAT]]</f>
        <v>0</v>
      </c>
      <c r="I523" s="28"/>
      <c r="J523" s="45"/>
      <c r="K523" s="22"/>
      <c r="L523" s="33" t="str">
        <f>CONCATENATE(BookTable[[#This Row],[Bill No.]],BookTable[[#This Row],[Party]])</f>
        <v/>
      </c>
      <c r="M523" s="24">
        <f>IF(OR(BookTable[[#This Row],[duplicate checker]]="",COUNTIF(DuplicateChecker,BookTable[[#This Row],[duplicate checker]])=1),0,1)</f>
        <v>0</v>
      </c>
    </row>
    <row r="524" spans="1:13" s="14" customFormat="1" x14ac:dyDescent="0.25">
      <c r="A524" s="28"/>
      <c r="B524" s="30"/>
      <c r="C524" s="22"/>
      <c r="D524" s="22"/>
      <c r="E524" s="23"/>
      <c r="F524" s="23"/>
      <c r="G524" s="15">
        <f>BookTable[[#This Row],[Taxable]]*13%</f>
        <v>0</v>
      </c>
      <c r="H524" s="15">
        <f>BookTable[[#This Row],[Taxable]]+BookTable[[#This Row],[Non Taxable]]+BookTable[[#This Row],[VAT]]</f>
        <v>0</v>
      </c>
      <c r="I524" s="28"/>
      <c r="J524" s="45"/>
      <c r="K524" s="22"/>
      <c r="L524" s="33" t="str">
        <f>CONCATENATE(BookTable[[#This Row],[Bill No.]],BookTable[[#This Row],[Party]])</f>
        <v/>
      </c>
      <c r="M524" s="24">
        <f>IF(OR(BookTable[[#This Row],[duplicate checker]]="",COUNTIF(DuplicateChecker,BookTable[[#This Row],[duplicate checker]])=1),0,1)</f>
        <v>0</v>
      </c>
    </row>
    <row r="525" spans="1:13" s="14" customFormat="1" x14ac:dyDescent="0.25">
      <c r="A525" s="28"/>
      <c r="B525" s="30"/>
      <c r="C525" s="22"/>
      <c r="D525" s="22"/>
      <c r="E525" s="23"/>
      <c r="F525" s="23"/>
      <c r="G525" s="15">
        <f>BookTable[[#This Row],[Taxable]]*13%</f>
        <v>0</v>
      </c>
      <c r="H525" s="15">
        <f>BookTable[[#This Row],[Taxable]]+BookTable[[#This Row],[Non Taxable]]+BookTable[[#This Row],[VAT]]</f>
        <v>0</v>
      </c>
      <c r="I525" s="28"/>
      <c r="J525" s="45"/>
      <c r="K525" s="22"/>
      <c r="L525" s="33" t="str">
        <f>CONCATENATE(BookTable[[#This Row],[Bill No.]],BookTable[[#This Row],[Party]])</f>
        <v/>
      </c>
      <c r="M525" s="24">
        <f>IF(OR(BookTable[[#This Row],[duplicate checker]]="",COUNTIF(DuplicateChecker,BookTable[[#This Row],[duplicate checker]])=1),0,1)</f>
        <v>0</v>
      </c>
    </row>
    <row r="526" spans="1:13" s="14" customFormat="1" x14ac:dyDescent="0.25">
      <c r="A526" s="28"/>
      <c r="B526" s="30"/>
      <c r="C526" s="22"/>
      <c r="D526" s="22"/>
      <c r="E526" s="23"/>
      <c r="F526" s="23"/>
      <c r="G526" s="15">
        <f>BookTable[[#This Row],[Taxable]]*13%</f>
        <v>0</v>
      </c>
      <c r="H526" s="15">
        <f>BookTable[[#This Row],[Taxable]]+BookTable[[#This Row],[Non Taxable]]+BookTable[[#This Row],[VAT]]</f>
        <v>0</v>
      </c>
      <c r="I526" s="28"/>
      <c r="J526" s="45"/>
      <c r="K526" s="22"/>
      <c r="L526" s="33" t="str">
        <f>CONCATENATE(BookTable[[#This Row],[Bill No.]],BookTable[[#This Row],[Party]])</f>
        <v/>
      </c>
      <c r="M526" s="24">
        <f>IF(OR(BookTable[[#This Row],[duplicate checker]]="",COUNTIF(DuplicateChecker,BookTable[[#This Row],[duplicate checker]])=1),0,1)</f>
        <v>0</v>
      </c>
    </row>
    <row r="527" spans="1:13" s="14" customFormat="1" x14ac:dyDescent="0.25">
      <c r="A527" s="28"/>
      <c r="B527" s="30"/>
      <c r="C527" s="22"/>
      <c r="D527" s="22"/>
      <c r="E527" s="23"/>
      <c r="F527" s="23"/>
      <c r="G527" s="15">
        <f>BookTable[[#This Row],[Taxable]]*13%</f>
        <v>0</v>
      </c>
      <c r="H527" s="15">
        <f>BookTable[[#This Row],[Taxable]]+BookTable[[#This Row],[Non Taxable]]+BookTable[[#This Row],[VAT]]</f>
        <v>0</v>
      </c>
      <c r="I527" s="28"/>
      <c r="J527" s="45"/>
      <c r="K527" s="22"/>
      <c r="L527" s="33" t="str">
        <f>CONCATENATE(BookTable[[#This Row],[Bill No.]],BookTable[[#This Row],[Party]])</f>
        <v/>
      </c>
      <c r="M527" s="24">
        <f>IF(OR(BookTable[[#This Row],[duplicate checker]]="",COUNTIF(DuplicateChecker,BookTable[[#This Row],[duplicate checker]])=1),0,1)</f>
        <v>0</v>
      </c>
    </row>
    <row r="528" spans="1:13" s="14" customFormat="1" x14ac:dyDescent="0.25">
      <c r="A528" s="28"/>
      <c r="B528" s="30"/>
      <c r="C528" s="22"/>
      <c r="D528" s="22"/>
      <c r="E528" s="23"/>
      <c r="F528" s="23"/>
      <c r="G528" s="15">
        <f>BookTable[[#This Row],[Taxable]]*13%</f>
        <v>0</v>
      </c>
      <c r="H528" s="15">
        <f>BookTable[[#This Row],[Taxable]]+BookTable[[#This Row],[Non Taxable]]+BookTable[[#This Row],[VAT]]</f>
        <v>0</v>
      </c>
      <c r="I528" s="28"/>
      <c r="J528" s="45"/>
      <c r="K528" s="22"/>
      <c r="L528" s="33" t="str">
        <f>CONCATENATE(BookTable[[#This Row],[Bill No.]],BookTable[[#This Row],[Party]])</f>
        <v/>
      </c>
      <c r="M528" s="24">
        <f>IF(OR(BookTable[[#This Row],[duplicate checker]]="",COUNTIF(DuplicateChecker,BookTable[[#This Row],[duplicate checker]])=1),0,1)</f>
        <v>0</v>
      </c>
    </row>
    <row r="529" spans="1:13" s="14" customFormat="1" x14ac:dyDescent="0.25">
      <c r="A529" s="28"/>
      <c r="B529" s="30"/>
      <c r="C529" s="22"/>
      <c r="D529" s="22"/>
      <c r="E529" s="23"/>
      <c r="F529" s="23"/>
      <c r="G529" s="15">
        <f>BookTable[[#This Row],[Taxable]]*13%</f>
        <v>0</v>
      </c>
      <c r="H529" s="15">
        <f>BookTable[[#This Row],[Taxable]]+BookTable[[#This Row],[Non Taxable]]+BookTable[[#This Row],[VAT]]</f>
        <v>0</v>
      </c>
      <c r="I529" s="28"/>
      <c r="J529" s="45"/>
      <c r="K529" s="22"/>
      <c r="L529" s="33" t="str">
        <f>CONCATENATE(BookTable[[#This Row],[Bill No.]],BookTable[[#This Row],[Party]])</f>
        <v/>
      </c>
      <c r="M529" s="24">
        <f>IF(OR(BookTable[[#This Row],[duplicate checker]]="",COUNTIF(DuplicateChecker,BookTable[[#This Row],[duplicate checker]])=1),0,1)</f>
        <v>0</v>
      </c>
    </row>
    <row r="530" spans="1:13" s="14" customFormat="1" x14ac:dyDescent="0.25">
      <c r="A530" s="28"/>
      <c r="B530" s="30"/>
      <c r="C530" s="22"/>
      <c r="D530" s="22"/>
      <c r="E530" s="23"/>
      <c r="F530" s="23"/>
      <c r="G530" s="15">
        <f>BookTable[[#This Row],[Taxable]]*13%</f>
        <v>0</v>
      </c>
      <c r="H530" s="15">
        <f>BookTable[[#This Row],[Taxable]]+BookTable[[#This Row],[Non Taxable]]+BookTable[[#This Row],[VAT]]</f>
        <v>0</v>
      </c>
      <c r="I530" s="28"/>
      <c r="J530" s="45"/>
      <c r="K530" s="22"/>
      <c r="L530" s="33" t="str">
        <f>CONCATENATE(BookTable[[#This Row],[Bill No.]],BookTable[[#This Row],[Party]])</f>
        <v/>
      </c>
      <c r="M530" s="24">
        <f>IF(OR(BookTable[[#This Row],[duplicate checker]]="",COUNTIF(DuplicateChecker,BookTable[[#This Row],[duplicate checker]])=1),0,1)</f>
        <v>0</v>
      </c>
    </row>
    <row r="531" spans="1:13" s="14" customFormat="1" x14ac:dyDescent="0.25">
      <c r="A531" s="28"/>
      <c r="B531" s="30"/>
      <c r="C531" s="22"/>
      <c r="D531" s="22"/>
      <c r="E531" s="23"/>
      <c r="F531" s="23"/>
      <c r="G531" s="15">
        <f>BookTable[[#This Row],[Taxable]]*13%</f>
        <v>0</v>
      </c>
      <c r="H531" s="15">
        <f>BookTable[[#This Row],[Taxable]]+BookTable[[#This Row],[Non Taxable]]+BookTable[[#This Row],[VAT]]</f>
        <v>0</v>
      </c>
      <c r="I531" s="28"/>
      <c r="J531" s="45"/>
      <c r="K531" s="22"/>
      <c r="L531" s="33" t="str">
        <f>CONCATENATE(BookTable[[#This Row],[Bill No.]],BookTable[[#This Row],[Party]])</f>
        <v/>
      </c>
      <c r="M531" s="24">
        <f>IF(OR(BookTable[[#This Row],[duplicate checker]]="",COUNTIF(DuplicateChecker,BookTable[[#This Row],[duplicate checker]])=1),0,1)</f>
        <v>0</v>
      </c>
    </row>
    <row r="532" spans="1:13" s="14" customFormat="1" x14ac:dyDescent="0.25">
      <c r="A532" s="28"/>
      <c r="B532" s="30"/>
      <c r="C532" s="22"/>
      <c r="D532" s="22"/>
      <c r="E532" s="23"/>
      <c r="F532" s="23"/>
      <c r="G532" s="15">
        <f>BookTable[[#This Row],[Taxable]]*13%</f>
        <v>0</v>
      </c>
      <c r="H532" s="15">
        <f>BookTable[[#This Row],[Taxable]]+BookTable[[#This Row],[Non Taxable]]+BookTable[[#This Row],[VAT]]</f>
        <v>0</v>
      </c>
      <c r="I532" s="28"/>
      <c r="J532" s="45"/>
      <c r="K532" s="22"/>
      <c r="L532" s="33" t="str">
        <f>CONCATENATE(BookTable[[#This Row],[Bill No.]],BookTable[[#This Row],[Party]])</f>
        <v/>
      </c>
      <c r="M532" s="24">
        <f>IF(OR(BookTable[[#This Row],[duplicate checker]]="",COUNTIF(DuplicateChecker,BookTable[[#This Row],[duplicate checker]])=1),0,1)</f>
        <v>0</v>
      </c>
    </row>
    <row r="533" spans="1:13" s="14" customFormat="1" x14ac:dyDescent="0.25">
      <c r="A533" s="28"/>
      <c r="B533" s="30"/>
      <c r="C533" s="22"/>
      <c r="D533" s="22"/>
      <c r="E533" s="23"/>
      <c r="F533" s="23"/>
      <c r="G533" s="15">
        <f>BookTable[[#This Row],[Taxable]]*13%</f>
        <v>0</v>
      </c>
      <c r="H533" s="15">
        <f>BookTable[[#This Row],[Taxable]]+BookTable[[#This Row],[Non Taxable]]+BookTable[[#This Row],[VAT]]</f>
        <v>0</v>
      </c>
      <c r="I533" s="28"/>
      <c r="J533" s="45"/>
      <c r="K533" s="22"/>
      <c r="L533" s="33" t="str">
        <f>CONCATENATE(BookTable[[#This Row],[Bill No.]],BookTable[[#This Row],[Party]])</f>
        <v/>
      </c>
      <c r="M533" s="24">
        <f>IF(OR(BookTable[[#This Row],[duplicate checker]]="",COUNTIF(DuplicateChecker,BookTable[[#This Row],[duplicate checker]])=1),0,1)</f>
        <v>0</v>
      </c>
    </row>
    <row r="534" spans="1:13" s="14" customFormat="1" x14ac:dyDescent="0.25">
      <c r="A534" s="28"/>
      <c r="B534" s="30"/>
      <c r="C534" s="22"/>
      <c r="D534" s="22"/>
      <c r="E534" s="23"/>
      <c r="F534" s="23"/>
      <c r="G534" s="15">
        <f>BookTable[[#This Row],[Taxable]]*13%</f>
        <v>0</v>
      </c>
      <c r="H534" s="15">
        <f>BookTable[[#This Row],[Taxable]]+BookTable[[#This Row],[Non Taxable]]+BookTable[[#This Row],[VAT]]</f>
        <v>0</v>
      </c>
      <c r="I534" s="28"/>
      <c r="J534" s="45"/>
      <c r="K534" s="22"/>
      <c r="L534" s="33" t="str">
        <f>CONCATENATE(BookTable[[#This Row],[Bill No.]],BookTable[[#This Row],[Party]])</f>
        <v/>
      </c>
      <c r="M534" s="24">
        <f>IF(OR(BookTable[[#This Row],[duplicate checker]]="",COUNTIF(DuplicateChecker,BookTable[[#This Row],[duplicate checker]])=1),0,1)</f>
        <v>0</v>
      </c>
    </row>
    <row r="535" spans="1:13" s="14" customFormat="1" x14ac:dyDescent="0.25">
      <c r="A535" s="28"/>
      <c r="B535" s="30"/>
      <c r="C535" s="22"/>
      <c r="D535" s="22"/>
      <c r="E535" s="23"/>
      <c r="F535" s="23"/>
      <c r="G535" s="15">
        <f>BookTable[[#This Row],[Taxable]]*13%</f>
        <v>0</v>
      </c>
      <c r="H535" s="15">
        <f>BookTable[[#This Row],[Taxable]]+BookTable[[#This Row],[Non Taxable]]+BookTable[[#This Row],[VAT]]</f>
        <v>0</v>
      </c>
      <c r="I535" s="28"/>
      <c r="J535" s="45"/>
      <c r="K535" s="22"/>
      <c r="L535" s="33" t="str">
        <f>CONCATENATE(BookTable[[#This Row],[Bill No.]],BookTable[[#This Row],[Party]])</f>
        <v/>
      </c>
      <c r="M535" s="24">
        <f>IF(OR(BookTable[[#This Row],[duplicate checker]]="",COUNTIF(DuplicateChecker,BookTable[[#This Row],[duplicate checker]])=1),0,1)</f>
        <v>0</v>
      </c>
    </row>
    <row r="536" spans="1:13" s="14" customFormat="1" x14ac:dyDescent="0.25">
      <c r="A536" s="28"/>
      <c r="B536" s="30"/>
      <c r="C536" s="22"/>
      <c r="D536" s="22"/>
      <c r="E536" s="23"/>
      <c r="F536" s="23"/>
      <c r="G536" s="15">
        <f>BookTable[[#This Row],[Taxable]]*13%</f>
        <v>0</v>
      </c>
      <c r="H536" s="15">
        <f>BookTable[[#This Row],[Taxable]]+BookTable[[#This Row],[Non Taxable]]+BookTable[[#This Row],[VAT]]</f>
        <v>0</v>
      </c>
      <c r="I536" s="28"/>
      <c r="J536" s="45"/>
      <c r="K536" s="22"/>
      <c r="L536" s="33" t="str">
        <f>CONCATENATE(BookTable[[#This Row],[Bill No.]],BookTable[[#This Row],[Party]])</f>
        <v/>
      </c>
      <c r="M536" s="24">
        <f>IF(OR(BookTable[[#This Row],[duplicate checker]]="",COUNTIF(DuplicateChecker,BookTable[[#This Row],[duplicate checker]])=1),0,1)</f>
        <v>0</v>
      </c>
    </row>
    <row r="537" spans="1:13" s="14" customFormat="1" x14ac:dyDescent="0.25">
      <c r="A537" s="28"/>
      <c r="B537" s="30"/>
      <c r="C537" s="22"/>
      <c r="D537" s="22"/>
      <c r="E537" s="23"/>
      <c r="F537" s="23"/>
      <c r="G537" s="15">
        <f>BookTable[[#This Row],[Taxable]]*13%</f>
        <v>0</v>
      </c>
      <c r="H537" s="15">
        <f>BookTable[[#This Row],[Taxable]]+BookTable[[#This Row],[Non Taxable]]+BookTable[[#This Row],[VAT]]</f>
        <v>0</v>
      </c>
      <c r="I537" s="28"/>
      <c r="J537" s="45"/>
      <c r="K537" s="22"/>
      <c r="L537" s="33" t="str">
        <f>CONCATENATE(BookTable[[#This Row],[Bill No.]],BookTable[[#This Row],[Party]])</f>
        <v/>
      </c>
      <c r="M537" s="24">
        <f>IF(OR(BookTable[[#This Row],[duplicate checker]]="",COUNTIF(DuplicateChecker,BookTable[[#This Row],[duplicate checker]])=1),0,1)</f>
        <v>0</v>
      </c>
    </row>
    <row r="538" spans="1:13" s="14" customFormat="1" x14ac:dyDescent="0.25">
      <c r="A538" s="28"/>
      <c r="B538" s="30"/>
      <c r="C538" s="22"/>
      <c r="D538" s="22"/>
      <c r="E538" s="23"/>
      <c r="F538" s="23"/>
      <c r="G538" s="15">
        <f>BookTable[[#This Row],[Taxable]]*13%</f>
        <v>0</v>
      </c>
      <c r="H538" s="15">
        <f>BookTable[[#This Row],[Taxable]]+BookTable[[#This Row],[Non Taxable]]+BookTable[[#This Row],[VAT]]</f>
        <v>0</v>
      </c>
      <c r="I538" s="28"/>
      <c r="J538" s="45"/>
      <c r="K538" s="22"/>
      <c r="L538" s="33" t="str">
        <f>CONCATENATE(BookTable[[#This Row],[Bill No.]],BookTable[[#This Row],[Party]])</f>
        <v/>
      </c>
      <c r="M538" s="24">
        <f>IF(OR(BookTable[[#This Row],[duplicate checker]]="",COUNTIF(DuplicateChecker,BookTable[[#This Row],[duplicate checker]])=1),0,1)</f>
        <v>0</v>
      </c>
    </row>
    <row r="539" spans="1:13" s="14" customFormat="1" x14ac:dyDescent="0.25">
      <c r="A539" s="28"/>
      <c r="B539" s="30"/>
      <c r="C539" s="22"/>
      <c r="D539" s="22"/>
      <c r="E539" s="23"/>
      <c r="F539" s="23"/>
      <c r="G539" s="15">
        <f>BookTable[[#This Row],[Taxable]]*13%</f>
        <v>0</v>
      </c>
      <c r="H539" s="15">
        <f>BookTable[[#This Row],[Taxable]]+BookTable[[#This Row],[Non Taxable]]+BookTable[[#This Row],[VAT]]</f>
        <v>0</v>
      </c>
      <c r="I539" s="28"/>
      <c r="J539" s="45"/>
      <c r="K539" s="22"/>
      <c r="L539" s="33" t="str">
        <f>CONCATENATE(BookTable[[#This Row],[Bill No.]],BookTable[[#This Row],[Party]])</f>
        <v/>
      </c>
      <c r="M539" s="24">
        <f>IF(OR(BookTable[[#This Row],[duplicate checker]]="",COUNTIF(DuplicateChecker,BookTable[[#This Row],[duplicate checker]])=1),0,1)</f>
        <v>0</v>
      </c>
    </row>
    <row r="540" spans="1:13" s="14" customFormat="1" x14ac:dyDescent="0.25">
      <c r="A540" s="28"/>
      <c r="B540" s="30"/>
      <c r="C540" s="22"/>
      <c r="D540" s="22"/>
      <c r="E540" s="23"/>
      <c r="F540" s="23"/>
      <c r="G540" s="15">
        <f>BookTable[[#This Row],[Taxable]]*13%</f>
        <v>0</v>
      </c>
      <c r="H540" s="15">
        <f>BookTable[[#This Row],[Taxable]]+BookTable[[#This Row],[Non Taxable]]+BookTable[[#This Row],[VAT]]</f>
        <v>0</v>
      </c>
      <c r="I540" s="28"/>
      <c r="J540" s="45"/>
      <c r="K540" s="22"/>
      <c r="L540" s="33" t="str">
        <f>CONCATENATE(BookTable[[#This Row],[Bill No.]],BookTable[[#This Row],[Party]])</f>
        <v/>
      </c>
      <c r="M540" s="24">
        <f>IF(OR(BookTable[[#This Row],[duplicate checker]]="",COUNTIF(DuplicateChecker,BookTable[[#This Row],[duplicate checker]])=1),0,1)</f>
        <v>0</v>
      </c>
    </row>
    <row r="541" spans="1:13" s="14" customFormat="1" x14ac:dyDescent="0.25">
      <c r="A541" s="28"/>
      <c r="B541" s="30"/>
      <c r="C541" s="22"/>
      <c r="D541" s="22"/>
      <c r="E541" s="23"/>
      <c r="F541" s="23"/>
      <c r="G541" s="15">
        <f>BookTable[[#This Row],[Taxable]]*13%</f>
        <v>0</v>
      </c>
      <c r="H541" s="15">
        <f>BookTable[[#This Row],[Taxable]]+BookTable[[#This Row],[Non Taxable]]+BookTable[[#This Row],[VAT]]</f>
        <v>0</v>
      </c>
      <c r="I541" s="28"/>
      <c r="J541" s="45"/>
      <c r="K541" s="22"/>
      <c r="L541" s="33" t="str">
        <f>CONCATENATE(BookTable[[#This Row],[Bill No.]],BookTable[[#This Row],[Party]])</f>
        <v/>
      </c>
      <c r="M541" s="24">
        <f>IF(OR(BookTable[[#This Row],[duplicate checker]]="",COUNTIF(DuplicateChecker,BookTable[[#This Row],[duplicate checker]])=1),0,1)</f>
        <v>0</v>
      </c>
    </row>
    <row r="542" spans="1:13" s="14" customFormat="1" x14ac:dyDescent="0.25">
      <c r="A542" s="28"/>
      <c r="B542" s="30"/>
      <c r="C542" s="22"/>
      <c r="D542" s="22"/>
      <c r="E542" s="23"/>
      <c r="F542" s="23"/>
      <c r="G542" s="15">
        <f>BookTable[[#This Row],[Taxable]]*13%</f>
        <v>0</v>
      </c>
      <c r="H542" s="15">
        <f>BookTable[[#This Row],[Taxable]]+BookTable[[#This Row],[Non Taxable]]+BookTable[[#This Row],[VAT]]</f>
        <v>0</v>
      </c>
      <c r="I542" s="28"/>
      <c r="J542" s="45"/>
      <c r="K542" s="22"/>
      <c r="L542" s="33" t="str">
        <f>CONCATENATE(BookTable[[#This Row],[Bill No.]],BookTable[[#This Row],[Party]])</f>
        <v/>
      </c>
      <c r="M542" s="24">
        <f>IF(OR(BookTable[[#This Row],[duplicate checker]]="",COUNTIF(DuplicateChecker,BookTable[[#This Row],[duplicate checker]])=1),0,1)</f>
        <v>0</v>
      </c>
    </row>
    <row r="543" spans="1:13" s="14" customFormat="1" x14ac:dyDescent="0.25">
      <c r="A543" s="28"/>
      <c r="B543" s="30"/>
      <c r="C543" s="22"/>
      <c r="D543" s="22"/>
      <c r="E543" s="23"/>
      <c r="F543" s="23"/>
      <c r="G543" s="15">
        <f>BookTable[[#This Row],[Taxable]]*13%</f>
        <v>0</v>
      </c>
      <c r="H543" s="15">
        <f>BookTable[[#This Row],[Taxable]]+BookTable[[#This Row],[Non Taxable]]+BookTable[[#This Row],[VAT]]</f>
        <v>0</v>
      </c>
      <c r="I543" s="28"/>
      <c r="J543" s="45"/>
      <c r="K543" s="22"/>
      <c r="L543" s="33" t="str">
        <f>CONCATENATE(BookTable[[#This Row],[Bill No.]],BookTable[[#This Row],[Party]])</f>
        <v/>
      </c>
      <c r="M543" s="24">
        <f>IF(OR(BookTable[[#This Row],[duplicate checker]]="",COUNTIF(DuplicateChecker,BookTable[[#This Row],[duplicate checker]])=1),0,1)</f>
        <v>0</v>
      </c>
    </row>
    <row r="544" spans="1:13" s="14" customFormat="1" x14ac:dyDescent="0.25">
      <c r="A544" s="28"/>
      <c r="B544" s="30"/>
      <c r="C544" s="22"/>
      <c r="D544" s="22"/>
      <c r="E544" s="23"/>
      <c r="F544" s="23"/>
      <c r="G544" s="15">
        <f>BookTable[[#This Row],[Taxable]]*13%</f>
        <v>0</v>
      </c>
      <c r="H544" s="15">
        <f>BookTable[[#This Row],[Taxable]]+BookTable[[#This Row],[Non Taxable]]+BookTable[[#This Row],[VAT]]</f>
        <v>0</v>
      </c>
      <c r="I544" s="28"/>
      <c r="J544" s="45"/>
      <c r="K544" s="22"/>
      <c r="L544" s="33" t="str">
        <f>CONCATENATE(BookTable[[#This Row],[Bill No.]],BookTable[[#This Row],[Party]])</f>
        <v/>
      </c>
      <c r="M544" s="24">
        <f>IF(OR(BookTable[[#This Row],[duplicate checker]]="",COUNTIF(DuplicateChecker,BookTable[[#This Row],[duplicate checker]])=1),0,1)</f>
        <v>0</v>
      </c>
    </row>
    <row r="545" spans="1:13" s="14" customFormat="1" x14ac:dyDescent="0.25">
      <c r="A545" s="28"/>
      <c r="B545" s="30"/>
      <c r="C545" s="22"/>
      <c r="D545" s="22"/>
      <c r="E545" s="23"/>
      <c r="F545" s="23"/>
      <c r="G545" s="15">
        <f>BookTable[[#This Row],[Taxable]]*13%</f>
        <v>0</v>
      </c>
      <c r="H545" s="15">
        <f>BookTable[[#This Row],[Taxable]]+BookTable[[#This Row],[Non Taxable]]+BookTable[[#This Row],[VAT]]</f>
        <v>0</v>
      </c>
      <c r="I545" s="28"/>
      <c r="J545" s="45"/>
      <c r="K545" s="22"/>
      <c r="L545" s="33" t="str">
        <f>CONCATENATE(BookTable[[#This Row],[Bill No.]],BookTable[[#This Row],[Party]])</f>
        <v/>
      </c>
      <c r="M545" s="24">
        <f>IF(OR(BookTable[[#This Row],[duplicate checker]]="",COUNTIF(DuplicateChecker,BookTable[[#This Row],[duplicate checker]])=1),0,1)</f>
        <v>0</v>
      </c>
    </row>
    <row r="546" spans="1:13" s="14" customFormat="1" x14ac:dyDescent="0.25">
      <c r="A546" s="28"/>
      <c r="B546" s="30"/>
      <c r="C546" s="22"/>
      <c r="D546" s="22"/>
      <c r="E546" s="23"/>
      <c r="F546" s="23"/>
      <c r="G546" s="15">
        <f>BookTable[[#This Row],[Taxable]]*13%</f>
        <v>0</v>
      </c>
      <c r="H546" s="15">
        <f>BookTable[[#This Row],[Taxable]]+BookTable[[#This Row],[Non Taxable]]+BookTable[[#This Row],[VAT]]</f>
        <v>0</v>
      </c>
      <c r="I546" s="28"/>
      <c r="J546" s="45"/>
      <c r="K546" s="22"/>
      <c r="L546" s="33" t="str">
        <f>CONCATENATE(BookTable[[#This Row],[Bill No.]],BookTable[[#This Row],[Party]])</f>
        <v/>
      </c>
      <c r="M546" s="24">
        <f>IF(OR(BookTable[[#This Row],[duplicate checker]]="",COUNTIF(DuplicateChecker,BookTable[[#This Row],[duplicate checker]])=1),0,1)</f>
        <v>0</v>
      </c>
    </row>
    <row r="547" spans="1:13" s="14" customFormat="1" x14ac:dyDescent="0.25">
      <c r="A547" s="28"/>
      <c r="B547" s="30"/>
      <c r="C547" s="22"/>
      <c r="D547" s="22"/>
      <c r="E547" s="23"/>
      <c r="F547" s="23"/>
      <c r="G547" s="15">
        <f>BookTable[[#This Row],[Taxable]]*13%</f>
        <v>0</v>
      </c>
      <c r="H547" s="15">
        <f>BookTable[[#This Row],[Taxable]]+BookTable[[#This Row],[Non Taxable]]+BookTable[[#This Row],[VAT]]</f>
        <v>0</v>
      </c>
      <c r="I547" s="28"/>
      <c r="J547" s="45"/>
      <c r="K547" s="22"/>
      <c r="L547" s="33" t="str">
        <f>CONCATENATE(BookTable[[#This Row],[Bill No.]],BookTable[[#This Row],[Party]])</f>
        <v/>
      </c>
      <c r="M547" s="24">
        <f>IF(OR(BookTable[[#This Row],[duplicate checker]]="",COUNTIF(DuplicateChecker,BookTable[[#This Row],[duplicate checker]])=1),0,1)</f>
        <v>0</v>
      </c>
    </row>
    <row r="548" spans="1:13" s="14" customFormat="1" x14ac:dyDescent="0.25">
      <c r="A548" s="28"/>
      <c r="B548" s="30"/>
      <c r="C548" s="22"/>
      <c r="D548" s="22"/>
      <c r="E548" s="23"/>
      <c r="F548" s="23"/>
      <c r="G548" s="15">
        <f>BookTable[[#This Row],[Taxable]]*13%</f>
        <v>0</v>
      </c>
      <c r="H548" s="15">
        <f>BookTable[[#This Row],[Taxable]]+BookTable[[#This Row],[Non Taxable]]+BookTable[[#This Row],[VAT]]</f>
        <v>0</v>
      </c>
      <c r="I548" s="28"/>
      <c r="J548" s="45"/>
      <c r="K548" s="22"/>
      <c r="L548" s="33" t="str">
        <f>CONCATENATE(BookTable[[#This Row],[Bill No.]],BookTable[[#This Row],[Party]])</f>
        <v/>
      </c>
      <c r="M548" s="24">
        <f>IF(OR(BookTable[[#This Row],[duplicate checker]]="",COUNTIF(DuplicateChecker,BookTable[[#This Row],[duplicate checker]])=1),0,1)</f>
        <v>0</v>
      </c>
    </row>
    <row r="549" spans="1:13" s="14" customFormat="1" x14ac:dyDescent="0.25">
      <c r="A549" s="28"/>
      <c r="B549" s="30"/>
      <c r="C549" s="22"/>
      <c r="D549" s="22"/>
      <c r="E549" s="23"/>
      <c r="F549" s="23"/>
      <c r="G549" s="15">
        <f>BookTable[[#This Row],[Taxable]]*13%</f>
        <v>0</v>
      </c>
      <c r="H549" s="15">
        <f>BookTable[[#This Row],[Taxable]]+BookTable[[#This Row],[Non Taxable]]+BookTable[[#This Row],[VAT]]</f>
        <v>0</v>
      </c>
      <c r="I549" s="28"/>
      <c r="J549" s="45"/>
      <c r="K549" s="22"/>
      <c r="L549" s="33" t="str">
        <f>CONCATENATE(BookTable[[#This Row],[Bill No.]],BookTable[[#This Row],[Party]])</f>
        <v/>
      </c>
      <c r="M549" s="24">
        <f>IF(OR(BookTable[[#This Row],[duplicate checker]]="",COUNTIF(DuplicateChecker,BookTable[[#This Row],[duplicate checker]])=1),0,1)</f>
        <v>0</v>
      </c>
    </row>
    <row r="550" spans="1:13" s="14" customFormat="1" x14ac:dyDescent="0.25">
      <c r="A550" s="28"/>
      <c r="B550" s="30"/>
      <c r="C550" s="22"/>
      <c r="D550" s="22"/>
      <c r="E550" s="23"/>
      <c r="F550" s="23"/>
      <c r="G550" s="15">
        <f>BookTable[[#This Row],[Taxable]]*13%</f>
        <v>0</v>
      </c>
      <c r="H550" s="15">
        <f>BookTable[[#This Row],[Taxable]]+BookTable[[#This Row],[Non Taxable]]+BookTable[[#This Row],[VAT]]</f>
        <v>0</v>
      </c>
      <c r="I550" s="28"/>
      <c r="J550" s="45"/>
      <c r="K550" s="22"/>
      <c r="L550" s="33" t="str">
        <f>CONCATENATE(BookTable[[#This Row],[Bill No.]],BookTable[[#This Row],[Party]])</f>
        <v/>
      </c>
      <c r="M550" s="24">
        <f>IF(OR(BookTable[[#This Row],[duplicate checker]]="",COUNTIF(DuplicateChecker,BookTable[[#This Row],[duplicate checker]])=1),0,1)</f>
        <v>0</v>
      </c>
    </row>
    <row r="551" spans="1:13" s="14" customFormat="1" x14ac:dyDescent="0.25">
      <c r="A551" s="28"/>
      <c r="B551" s="30"/>
      <c r="C551" s="22"/>
      <c r="D551" s="22"/>
      <c r="E551" s="23"/>
      <c r="F551" s="23"/>
      <c r="G551" s="15">
        <f>BookTable[[#This Row],[Taxable]]*13%</f>
        <v>0</v>
      </c>
      <c r="H551" s="15">
        <f>BookTable[[#This Row],[Taxable]]+BookTable[[#This Row],[Non Taxable]]+BookTable[[#This Row],[VAT]]</f>
        <v>0</v>
      </c>
      <c r="I551" s="28"/>
      <c r="J551" s="45"/>
      <c r="K551" s="22"/>
      <c r="L551" s="33" t="str">
        <f>CONCATENATE(BookTable[[#This Row],[Bill No.]],BookTable[[#This Row],[Party]])</f>
        <v/>
      </c>
      <c r="M551" s="24">
        <f>IF(OR(BookTable[[#This Row],[duplicate checker]]="",COUNTIF(DuplicateChecker,BookTable[[#This Row],[duplicate checker]])=1),0,1)</f>
        <v>0</v>
      </c>
    </row>
    <row r="552" spans="1:13" s="14" customFormat="1" x14ac:dyDescent="0.25">
      <c r="A552" s="28"/>
      <c r="B552" s="30"/>
      <c r="C552" s="22"/>
      <c r="D552" s="22"/>
      <c r="E552" s="23"/>
      <c r="F552" s="23"/>
      <c r="G552" s="15">
        <f>BookTable[[#This Row],[Taxable]]*13%</f>
        <v>0</v>
      </c>
      <c r="H552" s="15">
        <f>BookTable[[#This Row],[Taxable]]+BookTable[[#This Row],[Non Taxable]]+BookTable[[#This Row],[VAT]]</f>
        <v>0</v>
      </c>
      <c r="I552" s="28"/>
      <c r="J552" s="45"/>
      <c r="K552" s="22"/>
      <c r="L552" s="33" t="str">
        <f>CONCATENATE(BookTable[[#This Row],[Bill No.]],BookTable[[#This Row],[Party]])</f>
        <v/>
      </c>
      <c r="M552" s="24">
        <f>IF(OR(BookTable[[#This Row],[duplicate checker]]="",COUNTIF(DuplicateChecker,BookTable[[#This Row],[duplicate checker]])=1),0,1)</f>
        <v>0</v>
      </c>
    </row>
    <row r="553" spans="1:13" s="14" customFormat="1" x14ac:dyDescent="0.25">
      <c r="A553" s="28"/>
      <c r="B553" s="30"/>
      <c r="C553" s="22"/>
      <c r="D553" s="22"/>
      <c r="E553" s="23"/>
      <c r="F553" s="23"/>
      <c r="G553" s="15">
        <f>BookTable[[#This Row],[Taxable]]*13%</f>
        <v>0</v>
      </c>
      <c r="H553" s="15">
        <f>BookTable[[#This Row],[Taxable]]+BookTable[[#This Row],[Non Taxable]]+BookTable[[#This Row],[VAT]]</f>
        <v>0</v>
      </c>
      <c r="I553" s="28"/>
      <c r="J553" s="45"/>
      <c r="K553" s="22"/>
      <c r="L553" s="33" t="str">
        <f>CONCATENATE(BookTable[[#This Row],[Bill No.]],BookTable[[#This Row],[Party]])</f>
        <v/>
      </c>
      <c r="M553" s="24">
        <f>IF(OR(BookTable[[#This Row],[duplicate checker]]="",COUNTIF(DuplicateChecker,BookTable[[#This Row],[duplicate checker]])=1),0,1)</f>
        <v>0</v>
      </c>
    </row>
    <row r="554" spans="1:13" s="14" customFormat="1" x14ac:dyDescent="0.25">
      <c r="A554" s="28"/>
      <c r="B554" s="30"/>
      <c r="C554" s="22"/>
      <c r="D554" s="22"/>
      <c r="E554" s="23"/>
      <c r="F554" s="23"/>
      <c r="G554" s="15">
        <f>BookTable[[#This Row],[Taxable]]*13%</f>
        <v>0</v>
      </c>
      <c r="H554" s="15">
        <f>BookTable[[#This Row],[Taxable]]+BookTable[[#This Row],[Non Taxable]]+BookTable[[#This Row],[VAT]]</f>
        <v>0</v>
      </c>
      <c r="I554" s="28"/>
      <c r="J554" s="45"/>
      <c r="K554" s="22"/>
      <c r="L554" s="33" t="str">
        <f>CONCATENATE(BookTable[[#This Row],[Bill No.]],BookTable[[#This Row],[Party]])</f>
        <v/>
      </c>
      <c r="M554" s="24">
        <f>IF(OR(BookTable[[#This Row],[duplicate checker]]="",COUNTIF(DuplicateChecker,BookTable[[#This Row],[duplicate checker]])=1),0,1)</f>
        <v>0</v>
      </c>
    </row>
    <row r="555" spans="1:13" s="14" customFormat="1" x14ac:dyDescent="0.25">
      <c r="A555" s="28"/>
      <c r="B555" s="30"/>
      <c r="C555" s="22"/>
      <c r="D555" s="22"/>
      <c r="E555" s="23"/>
      <c r="F555" s="23"/>
      <c r="G555" s="15">
        <f>BookTable[[#This Row],[Taxable]]*13%</f>
        <v>0</v>
      </c>
      <c r="H555" s="15">
        <f>BookTable[[#This Row],[Taxable]]+BookTable[[#This Row],[Non Taxable]]+BookTable[[#This Row],[VAT]]</f>
        <v>0</v>
      </c>
      <c r="I555" s="28"/>
      <c r="J555" s="45"/>
      <c r="K555" s="22"/>
      <c r="L555" s="33" t="str">
        <f>CONCATENATE(BookTable[[#This Row],[Bill No.]],BookTable[[#This Row],[Party]])</f>
        <v/>
      </c>
      <c r="M555" s="24">
        <f>IF(OR(BookTable[[#This Row],[duplicate checker]]="",COUNTIF(DuplicateChecker,BookTable[[#This Row],[duplicate checker]])=1),0,1)</f>
        <v>0</v>
      </c>
    </row>
    <row r="556" spans="1:13" s="14" customFormat="1" x14ac:dyDescent="0.25">
      <c r="A556" s="28"/>
      <c r="B556" s="30"/>
      <c r="C556" s="22"/>
      <c r="D556" s="22"/>
      <c r="E556" s="23"/>
      <c r="F556" s="23"/>
      <c r="G556" s="15">
        <f>BookTable[[#This Row],[Taxable]]*13%</f>
        <v>0</v>
      </c>
      <c r="H556" s="15">
        <f>BookTable[[#This Row],[Taxable]]+BookTable[[#This Row],[Non Taxable]]+BookTable[[#This Row],[VAT]]</f>
        <v>0</v>
      </c>
      <c r="I556" s="28"/>
      <c r="J556" s="45"/>
      <c r="K556" s="22"/>
      <c r="L556" s="33" t="str">
        <f>CONCATENATE(BookTable[[#This Row],[Bill No.]],BookTable[[#This Row],[Party]])</f>
        <v/>
      </c>
      <c r="M556" s="24">
        <f>IF(OR(BookTable[[#This Row],[duplicate checker]]="",COUNTIF(DuplicateChecker,BookTable[[#This Row],[duplicate checker]])=1),0,1)</f>
        <v>0</v>
      </c>
    </row>
    <row r="557" spans="1:13" s="14" customFormat="1" x14ac:dyDescent="0.25">
      <c r="A557" s="28"/>
      <c r="B557" s="30"/>
      <c r="C557" s="22"/>
      <c r="D557" s="22"/>
      <c r="E557" s="23"/>
      <c r="F557" s="23"/>
      <c r="G557" s="15">
        <f>BookTable[[#This Row],[Taxable]]*13%</f>
        <v>0</v>
      </c>
      <c r="H557" s="15">
        <f>BookTable[[#This Row],[Taxable]]+BookTable[[#This Row],[Non Taxable]]+BookTable[[#This Row],[VAT]]</f>
        <v>0</v>
      </c>
      <c r="I557" s="28"/>
      <c r="J557" s="45"/>
      <c r="K557" s="22"/>
      <c r="L557" s="33" t="str">
        <f>CONCATENATE(BookTable[[#This Row],[Bill No.]],BookTable[[#This Row],[Party]])</f>
        <v/>
      </c>
      <c r="M557" s="24">
        <f>IF(OR(BookTable[[#This Row],[duplicate checker]]="",COUNTIF(DuplicateChecker,BookTable[[#This Row],[duplicate checker]])=1),0,1)</f>
        <v>0</v>
      </c>
    </row>
    <row r="558" spans="1:13" s="14" customFormat="1" x14ac:dyDescent="0.25">
      <c r="A558" s="28"/>
      <c r="B558" s="30"/>
      <c r="C558" s="22"/>
      <c r="D558" s="22"/>
      <c r="E558" s="23"/>
      <c r="F558" s="23"/>
      <c r="G558" s="15">
        <f>BookTable[[#This Row],[Taxable]]*13%</f>
        <v>0</v>
      </c>
      <c r="H558" s="15">
        <f>BookTable[[#This Row],[Taxable]]+BookTable[[#This Row],[Non Taxable]]+BookTable[[#This Row],[VAT]]</f>
        <v>0</v>
      </c>
      <c r="I558" s="28"/>
      <c r="J558" s="45"/>
      <c r="K558" s="22"/>
      <c r="L558" s="33" t="str">
        <f>CONCATENATE(BookTable[[#This Row],[Bill No.]],BookTable[[#This Row],[Party]])</f>
        <v/>
      </c>
      <c r="M558" s="24">
        <f>IF(OR(BookTable[[#This Row],[duplicate checker]]="",COUNTIF(DuplicateChecker,BookTable[[#This Row],[duplicate checker]])=1),0,1)</f>
        <v>0</v>
      </c>
    </row>
    <row r="559" spans="1:13" s="14" customFormat="1" x14ac:dyDescent="0.25">
      <c r="A559" s="28"/>
      <c r="B559" s="30"/>
      <c r="C559" s="22"/>
      <c r="D559" s="22"/>
      <c r="E559" s="23"/>
      <c r="F559" s="23"/>
      <c r="G559" s="15">
        <f>BookTable[[#This Row],[Taxable]]*13%</f>
        <v>0</v>
      </c>
      <c r="H559" s="15">
        <f>BookTable[[#This Row],[Taxable]]+BookTable[[#This Row],[Non Taxable]]+BookTable[[#This Row],[VAT]]</f>
        <v>0</v>
      </c>
      <c r="I559" s="28"/>
      <c r="J559" s="45"/>
      <c r="K559" s="22"/>
      <c r="L559" s="33" t="str">
        <f>CONCATENATE(BookTable[[#This Row],[Bill No.]],BookTable[[#This Row],[Party]])</f>
        <v/>
      </c>
      <c r="M559" s="24">
        <f>IF(OR(BookTable[[#This Row],[duplicate checker]]="",COUNTIF(DuplicateChecker,BookTable[[#This Row],[duplicate checker]])=1),0,1)</f>
        <v>0</v>
      </c>
    </row>
    <row r="560" spans="1:13" s="14" customFormat="1" x14ac:dyDescent="0.25">
      <c r="A560" s="28"/>
      <c r="B560" s="30"/>
      <c r="C560" s="22"/>
      <c r="D560" s="22"/>
      <c r="E560" s="23"/>
      <c r="F560" s="23"/>
      <c r="G560" s="15">
        <f>BookTable[[#This Row],[Taxable]]*13%</f>
        <v>0</v>
      </c>
      <c r="H560" s="15">
        <f>BookTable[[#This Row],[Taxable]]+BookTable[[#This Row],[Non Taxable]]+BookTable[[#This Row],[VAT]]</f>
        <v>0</v>
      </c>
      <c r="I560" s="28"/>
      <c r="J560" s="45"/>
      <c r="K560" s="22"/>
      <c r="L560" s="33" t="str">
        <f>CONCATENATE(BookTable[[#This Row],[Bill No.]],BookTable[[#This Row],[Party]])</f>
        <v/>
      </c>
      <c r="M560" s="24">
        <f>IF(OR(BookTable[[#This Row],[duplicate checker]]="",COUNTIF(DuplicateChecker,BookTable[[#This Row],[duplicate checker]])=1),0,1)</f>
        <v>0</v>
      </c>
    </row>
    <row r="561" spans="1:13" s="14" customFormat="1" x14ac:dyDescent="0.25">
      <c r="A561" s="28"/>
      <c r="B561" s="30"/>
      <c r="C561" s="22"/>
      <c r="D561" s="22"/>
      <c r="E561" s="23"/>
      <c r="F561" s="23"/>
      <c r="G561" s="15">
        <f>BookTable[[#This Row],[Taxable]]*13%</f>
        <v>0</v>
      </c>
      <c r="H561" s="15">
        <f>BookTable[[#This Row],[Taxable]]+BookTable[[#This Row],[Non Taxable]]+BookTable[[#This Row],[VAT]]</f>
        <v>0</v>
      </c>
      <c r="I561" s="28"/>
      <c r="J561" s="45"/>
      <c r="K561" s="22"/>
      <c r="L561" s="33" t="str">
        <f>CONCATENATE(BookTable[[#This Row],[Bill No.]],BookTable[[#This Row],[Party]])</f>
        <v/>
      </c>
      <c r="M561" s="24">
        <f>IF(OR(BookTable[[#This Row],[duplicate checker]]="",COUNTIF(DuplicateChecker,BookTable[[#This Row],[duplicate checker]])=1),0,1)</f>
        <v>0</v>
      </c>
    </row>
    <row r="562" spans="1:13" s="14" customFormat="1" x14ac:dyDescent="0.25">
      <c r="A562" s="28"/>
      <c r="B562" s="30"/>
      <c r="C562" s="22"/>
      <c r="D562" s="22"/>
      <c r="E562" s="23"/>
      <c r="F562" s="23"/>
      <c r="G562" s="15">
        <f>BookTable[[#This Row],[Taxable]]*13%</f>
        <v>0</v>
      </c>
      <c r="H562" s="15">
        <f>BookTable[[#This Row],[Taxable]]+BookTable[[#This Row],[Non Taxable]]+BookTable[[#This Row],[VAT]]</f>
        <v>0</v>
      </c>
      <c r="I562" s="28"/>
      <c r="J562" s="45"/>
      <c r="K562" s="22"/>
      <c r="L562" s="33" t="str">
        <f>CONCATENATE(BookTable[[#This Row],[Bill No.]],BookTable[[#This Row],[Party]])</f>
        <v/>
      </c>
      <c r="M562" s="24">
        <f>IF(OR(BookTable[[#This Row],[duplicate checker]]="",COUNTIF(DuplicateChecker,BookTable[[#This Row],[duplicate checker]])=1),0,1)</f>
        <v>0</v>
      </c>
    </row>
    <row r="563" spans="1:13" s="14" customFormat="1" x14ac:dyDescent="0.25">
      <c r="A563" s="28"/>
      <c r="B563" s="30"/>
      <c r="C563" s="22"/>
      <c r="D563" s="22"/>
      <c r="E563" s="23"/>
      <c r="F563" s="23"/>
      <c r="G563" s="15">
        <f>BookTable[[#This Row],[Taxable]]*13%</f>
        <v>0</v>
      </c>
      <c r="H563" s="15">
        <f>BookTable[[#This Row],[Taxable]]+BookTable[[#This Row],[Non Taxable]]+BookTable[[#This Row],[VAT]]</f>
        <v>0</v>
      </c>
      <c r="I563" s="28"/>
      <c r="J563" s="45"/>
      <c r="K563" s="22"/>
      <c r="L563" s="33" t="str">
        <f>CONCATENATE(BookTable[[#This Row],[Bill No.]],BookTable[[#This Row],[Party]])</f>
        <v/>
      </c>
      <c r="M563" s="24">
        <f>IF(OR(BookTable[[#This Row],[duplicate checker]]="",COUNTIF(DuplicateChecker,BookTable[[#This Row],[duplicate checker]])=1),0,1)</f>
        <v>0</v>
      </c>
    </row>
    <row r="564" spans="1:13" s="14" customFormat="1" x14ac:dyDescent="0.25">
      <c r="A564" s="28"/>
      <c r="B564" s="30"/>
      <c r="C564" s="22"/>
      <c r="D564" s="22"/>
      <c r="E564" s="23"/>
      <c r="F564" s="23"/>
      <c r="G564" s="15">
        <f>BookTable[[#This Row],[Taxable]]*13%</f>
        <v>0</v>
      </c>
      <c r="H564" s="15">
        <f>BookTable[[#This Row],[Taxable]]+BookTable[[#This Row],[Non Taxable]]+BookTable[[#This Row],[VAT]]</f>
        <v>0</v>
      </c>
      <c r="I564" s="28"/>
      <c r="J564" s="45"/>
      <c r="K564" s="22"/>
      <c r="L564" s="33" t="str">
        <f>CONCATENATE(BookTable[[#This Row],[Bill No.]],BookTable[[#This Row],[Party]])</f>
        <v/>
      </c>
      <c r="M564" s="24">
        <f>IF(OR(BookTable[[#This Row],[duplicate checker]]="",COUNTIF(DuplicateChecker,BookTable[[#This Row],[duplicate checker]])=1),0,1)</f>
        <v>0</v>
      </c>
    </row>
    <row r="565" spans="1:13" s="14" customFormat="1" x14ac:dyDescent="0.25">
      <c r="A565" s="28"/>
      <c r="B565" s="30"/>
      <c r="C565" s="22"/>
      <c r="D565" s="22"/>
      <c r="E565" s="23"/>
      <c r="F565" s="23"/>
      <c r="G565" s="15">
        <f>BookTable[[#This Row],[Taxable]]*13%</f>
        <v>0</v>
      </c>
      <c r="H565" s="15">
        <f>BookTable[[#This Row],[Taxable]]+BookTable[[#This Row],[Non Taxable]]+BookTable[[#This Row],[VAT]]</f>
        <v>0</v>
      </c>
      <c r="I565" s="28"/>
      <c r="J565" s="45"/>
      <c r="K565" s="22"/>
      <c r="L565" s="33" t="str">
        <f>CONCATENATE(BookTable[[#This Row],[Bill No.]],BookTable[[#This Row],[Party]])</f>
        <v/>
      </c>
      <c r="M565" s="24">
        <f>IF(OR(BookTable[[#This Row],[duplicate checker]]="",COUNTIF(DuplicateChecker,BookTable[[#This Row],[duplicate checker]])=1),0,1)</f>
        <v>0</v>
      </c>
    </row>
    <row r="566" spans="1:13" s="14" customFormat="1" x14ac:dyDescent="0.25">
      <c r="A566" s="28"/>
      <c r="B566" s="30"/>
      <c r="C566" s="22"/>
      <c r="D566" s="22"/>
      <c r="E566" s="23"/>
      <c r="F566" s="23"/>
      <c r="G566" s="15">
        <f>BookTable[[#This Row],[Taxable]]*13%</f>
        <v>0</v>
      </c>
      <c r="H566" s="15">
        <f>BookTable[[#This Row],[Taxable]]+BookTable[[#This Row],[Non Taxable]]+BookTable[[#This Row],[VAT]]</f>
        <v>0</v>
      </c>
      <c r="I566" s="28"/>
      <c r="J566" s="45"/>
      <c r="K566" s="22"/>
      <c r="L566" s="33" t="str">
        <f>CONCATENATE(BookTable[[#This Row],[Bill No.]],BookTable[[#This Row],[Party]])</f>
        <v/>
      </c>
      <c r="M566" s="24">
        <f>IF(OR(BookTable[[#This Row],[duplicate checker]]="",COUNTIF(DuplicateChecker,BookTable[[#This Row],[duplicate checker]])=1),0,1)</f>
        <v>0</v>
      </c>
    </row>
    <row r="567" spans="1:13" s="14" customFormat="1" x14ac:dyDescent="0.25">
      <c r="A567" s="28"/>
      <c r="B567" s="30"/>
      <c r="C567" s="22"/>
      <c r="D567" s="22"/>
      <c r="E567" s="23"/>
      <c r="F567" s="23"/>
      <c r="G567" s="15">
        <f>BookTable[[#This Row],[Taxable]]*13%</f>
        <v>0</v>
      </c>
      <c r="H567" s="15">
        <f>BookTable[[#This Row],[Taxable]]+BookTable[[#This Row],[Non Taxable]]+BookTable[[#This Row],[VAT]]</f>
        <v>0</v>
      </c>
      <c r="I567" s="28"/>
      <c r="J567" s="45"/>
      <c r="K567" s="22"/>
      <c r="L567" s="33" t="str">
        <f>CONCATENATE(BookTable[[#This Row],[Bill No.]],BookTable[[#This Row],[Party]])</f>
        <v/>
      </c>
      <c r="M567" s="24">
        <f>IF(OR(BookTable[[#This Row],[duplicate checker]]="",COUNTIF(DuplicateChecker,BookTable[[#This Row],[duplicate checker]])=1),0,1)</f>
        <v>0</v>
      </c>
    </row>
    <row r="568" spans="1:13" s="14" customFormat="1" x14ac:dyDescent="0.25">
      <c r="A568" s="28"/>
      <c r="B568" s="30"/>
      <c r="C568" s="22"/>
      <c r="D568" s="22"/>
      <c r="E568" s="23"/>
      <c r="F568" s="23"/>
      <c r="G568" s="15">
        <f>BookTable[[#This Row],[Taxable]]*13%</f>
        <v>0</v>
      </c>
      <c r="H568" s="15">
        <f>BookTable[[#This Row],[Taxable]]+BookTable[[#This Row],[Non Taxable]]+BookTable[[#This Row],[VAT]]</f>
        <v>0</v>
      </c>
      <c r="I568" s="28"/>
      <c r="J568" s="45"/>
      <c r="K568" s="22"/>
      <c r="L568" s="33" t="str">
        <f>CONCATENATE(BookTable[[#This Row],[Bill No.]],BookTable[[#This Row],[Party]])</f>
        <v/>
      </c>
      <c r="M568" s="24">
        <f>IF(OR(BookTable[[#This Row],[duplicate checker]]="",COUNTIF(DuplicateChecker,BookTable[[#This Row],[duplicate checker]])=1),0,1)</f>
        <v>0</v>
      </c>
    </row>
    <row r="569" spans="1:13" s="14" customFormat="1" x14ac:dyDescent="0.25">
      <c r="A569" s="28"/>
      <c r="B569" s="30"/>
      <c r="C569" s="22"/>
      <c r="D569" s="22"/>
      <c r="E569" s="23"/>
      <c r="F569" s="23"/>
      <c r="G569" s="15">
        <f>BookTable[[#This Row],[Taxable]]*13%</f>
        <v>0</v>
      </c>
      <c r="H569" s="15">
        <f>BookTable[[#This Row],[Taxable]]+BookTable[[#This Row],[Non Taxable]]+BookTable[[#This Row],[VAT]]</f>
        <v>0</v>
      </c>
      <c r="I569" s="28"/>
      <c r="J569" s="45"/>
      <c r="K569" s="22"/>
      <c r="L569" s="33" t="str">
        <f>CONCATENATE(BookTable[[#This Row],[Bill No.]],BookTable[[#This Row],[Party]])</f>
        <v/>
      </c>
      <c r="M569" s="24">
        <f>IF(OR(BookTable[[#This Row],[duplicate checker]]="",COUNTIF(DuplicateChecker,BookTable[[#This Row],[duplicate checker]])=1),0,1)</f>
        <v>0</v>
      </c>
    </row>
    <row r="570" spans="1:13" s="14" customFormat="1" x14ac:dyDescent="0.25">
      <c r="A570" s="28"/>
      <c r="B570" s="30"/>
      <c r="C570" s="22"/>
      <c r="D570" s="22"/>
      <c r="E570" s="23"/>
      <c r="F570" s="23"/>
      <c r="G570" s="15">
        <f>BookTable[[#This Row],[Taxable]]*13%</f>
        <v>0</v>
      </c>
      <c r="H570" s="15">
        <f>BookTable[[#This Row],[Taxable]]+BookTable[[#This Row],[Non Taxable]]+BookTable[[#This Row],[VAT]]</f>
        <v>0</v>
      </c>
      <c r="I570" s="28"/>
      <c r="J570" s="45"/>
      <c r="K570" s="22"/>
      <c r="L570" s="33" t="str">
        <f>CONCATENATE(BookTable[[#This Row],[Bill No.]],BookTable[[#This Row],[Party]])</f>
        <v/>
      </c>
      <c r="M570" s="24">
        <f>IF(OR(BookTable[[#This Row],[duplicate checker]]="",COUNTIF(DuplicateChecker,BookTable[[#This Row],[duplicate checker]])=1),0,1)</f>
        <v>0</v>
      </c>
    </row>
    <row r="571" spans="1:13" s="14" customFormat="1" x14ac:dyDescent="0.25">
      <c r="A571" s="28"/>
      <c r="B571" s="30"/>
      <c r="C571" s="22"/>
      <c r="D571" s="22"/>
      <c r="E571" s="23"/>
      <c r="F571" s="23"/>
      <c r="G571" s="15">
        <f>BookTable[[#This Row],[Taxable]]*13%</f>
        <v>0</v>
      </c>
      <c r="H571" s="15">
        <f>BookTable[[#This Row],[Taxable]]+BookTable[[#This Row],[Non Taxable]]+BookTable[[#This Row],[VAT]]</f>
        <v>0</v>
      </c>
      <c r="I571" s="28"/>
      <c r="J571" s="45"/>
      <c r="K571" s="22"/>
      <c r="L571" s="33" t="str">
        <f>CONCATENATE(BookTable[[#This Row],[Bill No.]],BookTable[[#This Row],[Party]])</f>
        <v/>
      </c>
      <c r="M571" s="24">
        <f>IF(OR(BookTable[[#This Row],[duplicate checker]]="",COUNTIF(DuplicateChecker,BookTable[[#This Row],[duplicate checker]])=1),0,1)</f>
        <v>0</v>
      </c>
    </row>
    <row r="572" spans="1:13" s="14" customFormat="1" x14ac:dyDescent="0.25">
      <c r="A572" s="28"/>
      <c r="B572" s="30"/>
      <c r="C572" s="22"/>
      <c r="D572" s="22"/>
      <c r="E572" s="23"/>
      <c r="F572" s="23"/>
      <c r="G572" s="15">
        <f>BookTable[[#This Row],[Taxable]]*13%</f>
        <v>0</v>
      </c>
      <c r="H572" s="15">
        <f>BookTable[[#This Row],[Taxable]]+BookTable[[#This Row],[Non Taxable]]+BookTable[[#This Row],[VAT]]</f>
        <v>0</v>
      </c>
      <c r="I572" s="28"/>
      <c r="J572" s="45"/>
      <c r="K572" s="22"/>
      <c r="L572" s="33" t="str">
        <f>CONCATENATE(BookTable[[#This Row],[Bill No.]],BookTable[[#This Row],[Party]])</f>
        <v/>
      </c>
      <c r="M572" s="24">
        <f>IF(OR(BookTable[[#This Row],[duplicate checker]]="",COUNTIF(DuplicateChecker,BookTable[[#This Row],[duplicate checker]])=1),0,1)</f>
        <v>0</v>
      </c>
    </row>
    <row r="573" spans="1:13" s="14" customFormat="1" x14ac:dyDescent="0.25">
      <c r="A573" s="28"/>
      <c r="B573" s="30"/>
      <c r="C573" s="22"/>
      <c r="D573" s="22"/>
      <c r="E573" s="23"/>
      <c r="F573" s="23"/>
      <c r="G573" s="15">
        <f>BookTable[[#This Row],[Taxable]]*13%</f>
        <v>0</v>
      </c>
      <c r="H573" s="15">
        <f>BookTable[[#This Row],[Taxable]]+BookTable[[#This Row],[Non Taxable]]+BookTable[[#This Row],[VAT]]</f>
        <v>0</v>
      </c>
      <c r="I573" s="28"/>
      <c r="J573" s="45"/>
      <c r="K573" s="22"/>
      <c r="L573" s="33" t="str">
        <f>CONCATENATE(BookTable[[#This Row],[Bill No.]],BookTable[[#This Row],[Party]])</f>
        <v/>
      </c>
      <c r="M573" s="24">
        <f>IF(OR(BookTable[[#This Row],[duplicate checker]]="",COUNTIF(DuplicateChecker,BookTable[[#This Row],[duplicate checker]])=1),0,1)</f>
        <v>0</v>
      </c>
    </row>
    <row r="574" spans="1:13" s="14" customFormat="1" x14ac:dyDescent="0.25">
      <c r="A574" s="28"/>
      <c r="B574" s="30"/>
      <c r="C574" s="22"/>
      <c r="D574" s="22"/>
      <c r="E574" s="23"/>
      <c r="F574" s="23"/>
      <c r="G574" s="15">
        <f>BookTable[[#This Row],[Taxable]]*13%</f>
        <v>0</v>
      </c>
      <c r="H574" s="15">
        <f>BookTable[[#This Row],[Taxable]]+BookTable[[#This Row],[Non Taxable]]+BookTable[[#This Row],[VAT]]</f>
        <v>0</v>
      </c>
      <c r="I574" s="28"/>
      <c r="J574" s="45"/>
      <c r="K574" s="22"/>
      <c r="L574" s="33" t="str">
        <f>CONCATENATE(BookTable[[#This Row],[Bill No.]],BookTable[[#This Row],[Party]])</f>
        <v/>
      </c>
      <c r="M574" s="24">
        <f>IF(OR(BookTable[[#This Row],[duplicate checker]]="",COUNTIF(DuplicateChecker,BookTable[[#This Row],[duplicate checker]])=1),0,1)</f>
        <v>0</v>
      </c>
    </row>
    <row r="575" spans="1:13" s="14" customFormat="1" x14ac:dyDescent="0.25">
      <c r="A575" s="28"/>
      <c r="B575" s="30"/>
      <c r="C575" s="22"/>
      <c r="D575" s="22"/>
      <c r="E575" s="23"/>
      <c r="F575" s="23"/>
      <c r="G575" s="15">
        <f>BookTable[[#This Row],[Taxable]]*13%</f>
        <v>0</v>
      </c>
      <c r="H575" s="15">
        <f>BookTable[[#This Row],[Taxable]]+BookTable[[#This Row],[Non Taxable]]+BookTable[[#This Row],[VAT]]</f>
        <v>0</v>
      </c>
      <c r="I575" s="28"/>
      <c r="J575" s="45"/>
      <c r="K575" s="22"/>
      <c r="L575" s="33" t="str">
        <f>CONCATENATE(BookTable[[#This Row],[Bill No.]],BookTable[[#This Row],[Party]])</f>
        <v/>
      </c>
      <c r="M575" s="24">
        <f>IF(OR(BookTable[[#This Row],[duplicate checker]]="",COUNTIF(DuplicateChecker,BookTable[[#This Row],[duplicate checker]])=1),0,1)</f>
        <v>0</v>
      </c>
    </row>
    <row r="576" spans="1:13" s="14" customFormat="1" x14ac:dyDescent="0.25">
      <c r="A576" s="28"/>
      <c r="B576" s="30"/>
      <c r="C576" s="22"/>
      <c r="D576" s="22"/>
      <c r="E576" s="23"/>
      <c r="F576" s="23"/>
      <c r="G576" s="15">
        <f>BookTable[[#This Row],[Taxable]]*13%</f>
        <v>0</v>
      </c>
      <c r="H576" s="15">
        <f>BookTable[[#This Row],[Taxable]]+BookTable[[#This Row],[Non Taxable]]+BookTable[[#This Row],[VAT]]</f>
        <v>0</v>
      </c>
      <c r="I576" s="28"/>
      <c r="J576" s="45"/>
      <c r="K576" s="22"/>
      <c r="L576" s="33" t="str">
        <f>CONCATENATE(BookTable[[#This Row],[Bill No.]],BookTable[[#This Row],[Party]])</f>
        <v/>
      </c>
      <c r="M576" s="24">
        <f>IF(OR(BookTable[[#This Row],[duplicate checker]]="",COUNTIF(DuplicateChecker,BookTable[[#This Row],[duplicate checker]])=1),0,1)</f>
        <v>0</v>
      </c>
    </row>
    <row r="577" spans="1:13" s="14" customFormat="1" x14ac:dyDescent="0.25">
      <c r="A577" s="28"/>
      <c r="B577" s="30"/>
      <c r="C577" s="22"/>
      <c r="D577" s="22"/>
      <c r="E577" s="23"/>
      <c r="F577" s="23"/>
      <c r="G577" s="15">
        <f>BookTable[[#This Row],[Taxable]]*13%</f>
        <v>0</v>
      </c>
      <c r="H577" s="15">
        <f>BookTable[[#This Row],[Taxable]]+BookTable[[#This Row],[Non Taxable]]+BookTable[[#This Row],[VAT]]</f>
        <v>0</v>
      </c>
      <c r="I577" s="28"/>
      <c r="J577" s="45"/>
      <c r="K577" s="22"/>
      <c r="L577" s="33" t="str">
        <f>CONCATENATE(BookTable[[#This Row],[Bill No.]],BookTable[[#This Row],[Party]])</f>
        <v/>
      </c>
      <c r="M577" s="24">
        <f>IF(OR(BookTable[[#This Row],[duplicate checker]]="",COUNTIF(DuplicateChecker,BookTable[[#This Row],[duplicate checker]])=1),0,1)</f>
        <v>0</v>
      </c>
    </row>
    <row r="578" spans="1:13" s="14" customFormat="1" x14ac:dyDescent="0.25">
      <c r="A578" s="28"/>
      <c r="B578" s="30"/>
      <c r="C578" s="22"/>
      <c r="D578" s="22"/>
      <c r="E578" s="23"/>
      <c r="F578" s="23"/>
      <c r="G578" s="15">
        <f>BookTable[[#This Row],[Taxable]]*13%</f>
        <v>0</v>
      </c>
      <c r="H578" s="15">
        <f>BookTable[[#This Row],[Taxable]]+BookTable[[#This Row],[Non Taxable]]+BookTable[[#This Row],[VAT]]</f>
        <v>0</v>
      </c>
      <c r="I578" s="28"/>
      <c r="J578" s="45"/>
      <c r="K578" s="22"/>
      <c r="L578" s="33" t="str">
        <f>CONCATENATE(BookTable[[#This Row],[Bill No.]],BookTable[[#This Row],[Party]])</f>
        <v/>
      </c>
      <c r="M578" s="24">
        <f>IF(OR(BookTable[[#This Row],[duplicate checker]]="",COUNTIF(DuplicateChecker,BookTable[[#This Row],[duplicate checker]])=1),0,1)</f>
        <v>0</v>
      </c>
    </row>
    <row r="579" spans="1:13" s="14" customFormat="1" x14ac:dyDescent="0.25">
      <c r="A579" s="28"/>
      <c r="B579" s="30"/>
      <c r="C579" s="22"/>
      <c r="D579" s="22"/>
      <c r="E579" s="23"/>
      <c r="F579" s="23"/>
      <c r="G579" s="15">
        <f>BookTable[[#This Row],[Taxable]]*13%</f>
        <v>0</v>
      </c>
      <c r="H579" s="15">
        <f>BookTable[[#This Row],[Taxable]]+BookTable[[#This Row],[Non Taxable]]+BookTable[[#This Row],[VAT]]</f>
        <v>0</v>
      </c>
      <c r="I579" s="28"/>
      <c r="J579" s="45"/>
      <c r="K579" s="22"/>
      <c r="L579" s="33" t="str">
        <f>CONCATENATE(BookTable[[#This Row],[Bill No.]],BookTable[[#This Row],[Party]])</f>
        <v/>
      </c>
      <c r="M579" s="24">
        <f>IF(OR(BookTable[[#This Row],[duplicate checker]]="",COUNTIF(DuplicateChecker,BookTable[[#This Row],[duplicate checker]])=1),0,1)</f>
        <v>0</v>
      </c>
    </row>
    <row r="580" spans="1:13" s="14" customFormat="1" x14ac:dyDescent="0.25">
      <c r="A580" s="28"/>
      <c r="B580" s="30"/>
      <c r="C580" s="22"/>
      <c r="D580" s="22"/>
      <c r="E580" s="23"/>
      <c r="F580" s="23"/>
      <c r="G580" s="15">
        <f>BookTable[[#This Row],[Taxable]]*13%</f>
        <v>0</v>
      </c>
      <c r="H580" s="15">
        <f>BookTable[[#This Row],[Taxable]]+BookTable[[#This Row],[Non Taxable]]+BookTable[[#This Row],[VAT]]</f>
        <v>0</v>
      </c>
      <c r="I580" s="28"/>
      <c r="J580" s="45"/>
      <c r="K580" s="22"/>
      <c r="L580" s="33" t="str">
        <f>CONCATENATE(BookTable[[#This Row],[Bill No.]],BookTable[[#This Row],[Party]])</f>
        <v/>
      </c>
      <c r="M580" s="24">
        <f>IF(OR(BookTable[[#This Row],[duplicate checker]]="",COUNTIF(DuplicateChecker,BookTable[[#This Row],[duplicate checker]])=1),0,1)</f>
        <v>0</v>
      </c>
    </row>
    <row r="581" spans="1:13" s="14" customFormat="1" x14ac:dyDescent="0.25">
      <c r="A581" s="28"/>
      <c r="B581" s="30"/>
      <c r="C581" s="22"/>
      <c r="D581" s="22"/>
      <c r="E581" s="23"/>
      <c r="F581" s="23"/>
      <c r="G581" s="15">
        <f>BookTable[[#This Row],[Taxable]]*13%</f>
        <v>0</v>
      </c>
      <c r="H581" s="15">
        <f>BookTable[[#This Row],[Taxable]]+BookTable[[#This Row],[Non Taxable]]+BookTable[[#This Row],[VAT]]</f>
        <v>0</v>
      </c>
      <c r="I581" s="28"/>
      <c r="J581" s="45"/>
      <c r="K581" s="22"/>
      <c r="L581" s="33" t="str">
        <f>CONCATENATE(BookTable[[#This Row],[Bill No.]],BookTable[[#This Row],[Party]])</f>
        <v/>
      </c>
      <c r="M581" s="24">
        <f>IF(OR(BookTable[[#This Row],[duplicate checker]]="",COUNTIF(DuplicateChecker,BookTable[[#This Row],[duplicate checker]])=1),0,1)</f>
        <v>0</v>
      </c>
    </row>
    <row r="582" spans="1:13" s="14" customFormat="1" x14ac:dyDescent="0.25">
      <c r="A582" s="28"/>
      <c r="B582" s="30"/>
      <c r="C582" s="22"/>
      <c r="D582" s="22"/>
      <c r="E582" s="23"/>
      <c r="F582" s="23"/>
      <c r="G582" s="15">
        <f>BookTable[[#This Row],[Taxable]]*13%</f>
        <v>0</v>
      </c>
      <c r="H582" s="15">
        <f>BookTable[[#This Row],[Taxable]]+BookTable[[#This Row],[Non Taxable]]+BookTable[[#This Row],[VAT]]</f>
        <v>0</v>
      </c>
      <c r="I582" s="28"/>
      <c r="J582" s="45"/>
      <c r="K582" s="22"/>
      <c r="L582" s="33" t="str">
        <f>CONCATENATE(BookTable[[#This Row],[Bill No.]],BookTable[[#This Row],[Party]])</f>
        <v/>
      </c>
      <c r="M582" s="24">
        <f>IF(OR(BookTable[[#This Row],[duplicate checker]]="",COUNTIF(DuplicateChecker,BookTable[[#This Row],[duplicate checker]])=1),0,1)</f>
        <v>0</v>
      </c>
    </row>
    <row r="583" spans="1:13" s="14" customFormat="1" x14ac:dyDescent="0.25">
      <c r="A583" s="28"/>
      <c r="B583" s="30"/>
      <c r="C583" s="22"/>
      <c r="D583" s="22"/>
      <c r="E583" s="23"/>
      <c r="F583" s="23"/>
      <c r="G583" s="15">
        <f>BookTable[[#This Row],[Taxable]]*13%</f>
        <v>0</v>
      </c>
      <c r="H583" s="15">
        <f>BookTable[[#This Row],[Taxable]]+BookTable[[#This Row],[Non Taxable]]+BookTable[[#This Row],[VAT]]</f>
        <v>0</v>
      </c>
      <c r="I583" s="28"/>
      <c r="J583" s="45"/>
      <c r="K583" s="22"/>
      <c r="L583" s="33" t="str">
        <f>CONCATENATE(BookTable[[#This Row],[Bill No.]],BookTable[[#This Row],[Party]])</f>
        <v/>
      </c>
      <c r="M583" s="24">
        <f>IF(OR(BookTable[[#This Row],[duplicate checker]]="",COUNTIF(DuplicateChecker,BookTable[[#This Row],[duplicate checker]])=1),0,1)</f>
        <v>0</v>
      </c>
    </row>
    <row r="584" spans="1:13" s="14" customFormat="1" x14ac:dyDescent="0.25">
      <c r="A584" s="28"/>
      <c r="B584" s="30"/>
      <c r="C584" s="22"/>
      <c r="D584" s="22"/>
      <c r="E584" s="23"/>
      <c r="F584" s="23"/>
      <c r="G584" s="15">
        <f>BookTable[[#This Row],[Taxable]]*13%</f>
        <v>0</v>
      </c>
      <c r="H584" s="15">
        <f>BookTable[[#This Row],[Taxable]]+BookTable[[#This Row],[Non Taxable]]+BookTable[[#This Row],[VAT]]</f>
        <v>0</v>
      </c>
      <c r="I584" s="28"/>
      <c r="J584" s="45"/>
      <c r="K584" s="22"/>
      <c r="L584" s="33" t="str">
        <f>CONCATENATE(BookTable[[#This Row],[Bill No.]],BookTable[[#This Row],[Party]])</f>
        <v/>
      </c>
      <c r="M584" s="24">
        <f>IF(OR(BookTable[[#This Row],[duplicate checker]]="",COUNTIF(DuplicateChecker,BookTable[[#This Row],[duplicate checker]])=1),0,1)</f>
        <v>0</v>
      </c>
    </row>
    <row r="585" spans="1:13" s="14" customFormat="1" x14ac:dyDescent="0.25">
      <c r="A585" s="28"/>
      <c r="B585" s="30"/>
      <c r="C585" s="22"/>
      <c r="D585" s="22"/>
      <c r="E585" s="23"/>
      <c r="F585" s="23"/>
      <c r="G585" s="15">
        <f>BookTable[[#This Row],[Taxable]]*13%</f>
        <v>0</v>
      </c>
      <c r="H585" s="15">
        <f>BookTable[[#This Row],[Taxable]]+BookTable[[#This Row],[Non Taxable]]+BookTable[[#This Row],[VAT]]</f>
        <v>0</v>
      </c>
      <c r="I585" s="28"/>
      <c r="J585" s="45"/>
      <c r="K585" s="22"/>
      <c r="L585" s="33" t="str">
        <f>CONCATENATE(BookTable[[#This Row],[Bill No.]],BookTable[[#This Row],[Party]])</f>
        <v/>
      </c>
      <c r="M585" s="24">
        <f>IF(OR(BookTable[[#This Row],[duplicate checker]]="",COUNTIF(DuplicateChecker,BookTable[[#This Row],[duplicate checker]])=1),0,1)</f>
        <v>0</v>
      </c>
    </row>
    <row r="586" spans="1:13" s="14" customFormat="1" x14ac:dyDescent="0.25">
      <c r="A586" s="28"/>
      <c r="B586" s="30"/>
      <c r="C586" s="22"/>
      <c r="D586" s="22"/>
      <c r="E586" s="23"/>
      <c r="F586" s="23"/>
      <c r="G586" s="15">
        <f>BookTable[[#This Row],[Taxable]]*13%</f>
        <v>0</v>
      </c>
      <c r="H586" s="15">
        <f>BookTable[[#This Row],[Taxable]]+BookTable[[#This Row],[Non Taxable]]+BookTable[[#This Row],[VAT]]</f>
        <v>0</v>
      </c>
      <c r="I586" s="28"/>
      <c r="J586" s="45"/>
      <c r="K586" s="22"/>
      <c r="L586" s="33" t="str">
        <f>CONCATENATE(BookTable[[#This Row],[Bill No.]],BookTable[[#This Row],[Party]])</f>
        <v/>
      </c>
      <c r="M586" s="24">
        <f>IF(OR(BookTable[[#This Row],[duplicate checker]]="",COUNTIF(DuplicateChecker,BookTable[[#This Row],[duplicate checker]])=1),0,1)</f>
        <v>0</v>
      </c>
    </row>
    <row r="587" spans="1:13" s="14" customFormat="1" x14ac:dyDescent="0.25">
      <c r="A587" s="28"/>
      <c r="B587" s="30"/>
      <c r="C587" s="22"/>
      <c r="D587" s="22"/>
      <c r="E587" s="23"/>
      <c r="F587" s="23"/>
      <c r="G587" s="15">
        <f>BookTable[[#This Row],[Taxable]]*13%</f>
        <v>0</v>
      </c>
      <c r="H587" s="15">
        <f>BookTable[[#This Row],[Taxable]]+BookTable[[#This Row],[Non Taxable]]+BookTable[[#This Row],[VAT]]</f>
        <v>0</v>
      </c>
      <c r="I587" s="28"/>
      <c r="J587" s="45"/>
      <c r="K587" s="22"/>
      <c r="L587" s="33" t="str">
        <f>CONCATENATE(BookTable[[#This Row],[Bill No.]],BookTable[[#This Row],[Party]])</f>
        <v/>
      </c>
      <c r="M587" s="24">
        <f>IF(OR(BookTable[[#This Row],[duplicate checker]]="",COUNTIF(DuplicateChecker,BookTable[[#This Row],[duplicate checker]])=1),0,1)</f>
        <v>0</v>
      </c>
    </row>
    <row r="588" spans="1:13" s="14" customFormat="1" x14ac:dyDescent="0.25">
      <c r="A588" s="28"/>
      <c r="B588" s="30"/>
      <c r="C588" s="22"/>
      <c r="D588" s="22"/>
      <c r="E588" s="23"/>
      <c r="F588" s="23"/>
      <c r="G588" s="15">
        <f>BookTable[[#This Row],[Taxable]]*13%</f>
        <v>0</v>
      </c>
      <c r="H588" s="15">
        <f>BookTable[[#This Row],[Taxable]]+BookTable[[#This Row],[Non Taxable]]+BookTable[[#This Row],[VAT]]</f>
        <v>0</v>
      </c>
      <c r="I588" s="28"/>
      <c r="J588" s="45"/>
      <c r="K588" s="22"/>
      <c r="L588" s="33" t="str">
        <f>CONCATENATE(BookTable[[#This Row],[Bill No.]],BookTable[[#This Row],[Party]])</f>
        <v/>
      </c>
      <c r="M588" s="24">
        <f>IF(OR(BookTable[[#This Row],[duplicate checker]]="",COUNTIF(DuplicateChecker,BookTable[[#This Row],[duplicate checker]])=1),0,1)</f>
        <v>0</v>
      </c>
    </row>
    <row r="589" spans="1:13" s="14" customFormat="1" x14ac:dyDescent="0.25">
      <c r="A589" s="28"/>
      <c r="B589" s="30"/>
      <c r="C589" s="22"/>
      <c r="D589" s="22"/>
      <c r="E589" s="23"/>
      <c r="F589" s="23"/>
      <c r="G589" s="15">
        <f>BookTable[[#This Row],[Taxable]]*13%</f>
        <v>0</v>
      </c>
      <c r="H589" s="15">
        <f>BookTable[[#This Row],[Taxable]]+BookTable[[#This Row],[Non Taxable]]+BookTable[[#This Row],[VAT]]</f>
        <v>0</v>
      </c>
      <c r="I589" s="28"/>
      <c r="J589" s="45"/>
      <c r="K589" s="22"/>
      <c r="L589" s="33" t="str">
        <f>CONCATENATE(BookTable[[#This Row],[Bill No.]],BookTable[[#This Row],[Party]])</f>
        <v/>
      </c>
      <c r="M589" s="24">
        <f>IF(OR(BookTable[[#This Row],[duplicate checker]]="",COUNTIF(DuplicateChecker,BookTable[[#This Row],[duplicate checker]])=1),0,1)</f>
        <v>0</v>
      </c>
    </row>
    <row r="590" spans="1:13" s="14" customFormat="1" x14ac:dyDescent="0.25">
      <c r="A590" s="28"/>
      <c r="B590" s="30"/>
      <c r="C590" s="22"/>
      <c r="D590" s="22"/>
      <c r="E590" s="23"/>
      <c r="F590" s="23"/>
      <c r="G590" s="15">
        <f>BookTable[[#This Row],[Taxable]]*13%</f>
        <v>0</v>
      </c>
      <c r="H590" s="15">
        <f>BookTable[[#This Row],[Taxable]]+BookTable[[#This Row],[Non Taxable]]+BookTable[[#This Row],[VAT]]</f>
        <v>0</v>
      </c>
      <c r="I590" s="28"/>
      <c r="J590" s="45"/>
      <c r="K590" s="22"/>
      <c r="L590" s="33" t="str">
        <f>CONCATENATE(BookTable[[#This Row],[Bill No.]],BookTable[[#This Row],[Party]])</f>
        <v/>
      </c>
      <c r="M590" s="24">
        <f>IF(OR(BookTable[[#This Row],[duplicate checker]]="",COUNTIF(DuplicateChecker,BookTable[[#This Row],[duplicate checker]])=1),0,1)</f>
        <v>0</v>
      </c>
    </row>
    <row r="591" spans="1:13" s="14" customFormat="1" x14ac:dyDescent="0.25">
      <c r="A591" s="28"/>
      <c r="B591" s="30"/>
      <c r="C591" s="22"/>
      <c r="D591" s="22"/>
      <c r="E591" s="23"/>
      <c r="F591" s="23"/>
      <c r="G591" s="15">
        <f>BookTable[[#This Row],[Taxable]]*13%</f>
        <v>0</v>
      </c>
      <c r="H591" s="15">
        <f>BookTable[[#This Row],[Taxable]]+BookTable[[#This Row],[Non Taxable]]+BookTable[[#This Row],[VAT]]</f>
        <v>0</v>
      </c>
      <c r="I591" s="28"/>
      <c r="J591" s="45"/>
      <c r="K591" s="22"/>
      <c r="L591" s="33" t="str">
        <f>CONCATENATE(BookTable[[#This Row],[Bill No.]],BookTable[[#This Row],[Party]])</f>
        <v/>
      </c>
      <c r="M591" s="24">
        <f>IF(OR(BookTable[[#This Row],[duplicate checker]]="",COUNTIF(DuplicateChecker,BookTable[[#This Row],[duplicate checker]])=1),0,1)</f>
        <v>0</v>
      </c>
    </row>
    <row r="592" spans="1:13" s="14" customFormat="1" x14ac:dyDescent="0.25">
      <c r="A592" s="28"/>
      <c r="B592" s="30"/>
      <c r="C592" s="22"/>
      <c r="D592" s="22"/>
      <c r="E592" s="23"/>
      <c r="F592" s="23"/>
      <c r="G592" s="15">
        <f>BookTable[[#This Row],[Taxable]]*13%</f>
        <v>0</v>
      </c>
      <c r="H592" s="15">
        <f>BookTable[[#This Row],[Taxable]]+BookTable[[#This Row],[Non Taxable]]+BookTable[[#This Row],[VAT]]</f>
        <v>0</v>
      </c>
      <c r="I592" s="28"/>
      <c r="J592" s="45"/>
      <c r="K592" s="22"/>
      <c r="L592" s="33" t="str">
        <f>CONCATENATE(BookTable[[#This Row],[Bill No.]],BookTable[[#This Row],[Party]])</f>
        <v/>
      </c>
      <c r="M592" s="24">
        <f>IF(OR(BookTable[[#This Row],[duplicate checker]]="",COUNTIF(DuplicateChecker,BookTable[[#This Row],[duplicate checker]])=1),0,1)</f>
        <v>0</v>
      </c>
    </row>
    <row r="593" spans="1:13" s="14" customFormat="1" x14ac:dyDescent="0.25">
      <c r="A593" s="28"/>
      <c r="B593" s="30"/>
      <c r="C593" s="22"/>
      <c r="D593" s="22"/>
      <c r="E593" s="23"/>
      <c r="F593" s="23"/>
      <c r="G593" s="15">
        <f>BookTable[[#This Row],[Taxable]]*13%</f>
        <v>0</v>
      </c>
      <c r="H593" s="15">
        <f>BookTable[[#This Row],[Taxable]]+BookTable[[#This Row],[Non Taxable]]+BookTable[[#This Row],[VAT]]</f>
        <v>0</v>
      </c>
      <c r="I593" s="28"/>
      <c r="J593" s="45"/>
      <c r="K593" s="22"/>
      <c r="L593" s="33" t="str">
        <f>CONCATENATE(BookTable[[#This Row],[Bill No.]],BookTable[[#This Row],[Party]])</f>
        <v/>
      </c>
      <c r="M593" s="24">
        <f>IF(OR(BookTable[[#This Row],[duplicate checker]]="",COUNTIF(DuplicateChecker,BookTable[[#This Row],[duplicate checker]])=1),0,1)</f>
        <v>0</v>
      </c>
    </row>
    <row r="594" spans="1:13" s="14" customFormat="1" x14ac:dyDescent="0.25">
      <c r="A594" s="28"/>
      <c r="B594" s="30"/>
      <c r="C594" s="22"/>
      <c r="D594" s="22"/>
      <c r="E594" s="23"/>
      <c r="F594" s="23"/>
      <c r="G594" s="15">
        <f>BookTable[[#This Row],[Taxable]]*13%</f>
        <v>0</v>
      </c>
      <c r="H594" s="15">
        <f>BookTable[[#This Row],[Taxable]]+BookTable[[#This Row],[Non Taxable]]+BookTable[[#This Row],[VAT]]</f>
        <v>0</v>
      </c>
      <c r="I594" s="28"/>
      <c r="J594" s="45"/>
      <c r="K594" s="22"/>
      <c r="L594" s="33" t="str">
        <f>CONCATENATE(BookTable[[#This Row],[Bill No.]],BookTable[[#This Row],[Party]])</f>
        <v/>
      </c>
      <c r="M594" s="24">
        <f>IF(OR(BookTable[[#This Row],[duplicate checker]]="",COUNTIF(DuplicateChecker,BookTable[[#This Row],[duplicate checker]])=1),0,1)</f>
        <v>0</v>
      </c>
    </row>
    <row r="595" spans="1:13" s="14" customFormat="1" x14ac:dyDescent="0.25">
      <c r="A595" s="28"/>
      <c r="B595" s="30"/>
      <c r="C595" s="22"/>
      <c r="D595" s="22"/>
      <c r="E595" s="23"/>
      <c r="F595" s="23"/>
      <c r="G595" s="15">
        <f>BookTable[[#This Row],[Taxable]]*13%</f>
        <v>0</v>
      </c>
      <c r="H595" s="15">
        <f>BookTable[[#This Row],[Taxable]]+BookTable[[#This Row],[Non Taxable]]+BookTable[[#This Row],[VAT]]</f>
        <v>0</v>
      </c>
      <c r="I595" s="28"/>
      <c r="J595" s="45"/>
      <c r="K595" s="22"/>
      <c r="L595" s="33" t="str">
        <f>CONCATENATE(BookTable[[#This Row],[Bill No.]],BookTable[[#This Row],[Party]])</f>
        <v/>
      </c>
      <c r="M595" s="24">
        <f>IF(OR(BookTable[[#This Row],[duplicate checker]]="",COUNTIF(DuplicateChecker,BookTable[[#This Row],[duplicate checker]])=1),0,1)</f>
        <v>0</v>
      </c>
    </row>
    <row r="596" spans="1:13" s="14" customFormat="1" x14ac:dyDescent="0.25">
      <c r="A596" s="28"/>
      <c r="B596" s="30"/>
      <c r="C596" s="22"/>
      <c r="D596" s="22"/>
      <c r="E596" s="23"/>
      <c r="F596" s="23"/>
      <c r="G596" s="15">
        <f>BookTable[[#This Row],[Taxable]]*13%</f>
        <v>0</v>
      </c>
      <c r="H596" s="15">
        <f>BookTable[[#This Row],[Taxable]]+BookTable[[#This Row],[Non Taxable]]+BookTable[[#This Row],[VAT]]</f>
        <v>0</v>
      </c>
      <c r="I596" s="28"/>
      <c r="J596" s="45"/>
      <c r="K596" s="22"/>
      <c r="L596" s="33" t="str">
        <f>CONCATENATE(BookTable[[#This Row],[Bill No.]],BookTable[[#This Row],[Party]])</f>
        <v/>
      </c>
      <c r="M596" s="24">
        <f>IF(OR(BookTable[[#This Row],[duplicate checker]]="",COUNTIF(DuplicateChecker,BookTable[[#This Row],[duplicate checker]])=1),0,1)</f>
        <v>0</v>
      </c>
    </row>
    <row r="597" spans="1:13" s="14" customFormat="1" x14ac:dyDescent="0.25">
      <c r="A597" s="28"/>
      <c r="B597" s="30"/>
      <c r="C597" s="22"/>
      <c r="D597" s="22"/>
      <c r="E597" s="23"/>
      <c r="F597" s="23"/>
      <c r="G597" s="15">
        <f>BookTable[[#This Row],[Taxable]]*13%</f>
        <v>0</v>
      </c>
      <c r="H597" s="15">
        <f>BookTable[[#This Row],[Taxable]]+BookTable[[#This Row],[Non Taxable]]+BookTable[[#This Row],[VAT]]</f>
        <v>0</v>
      </c>
      <c r="I597" s="28"/>
      <c r="J597" s="45"/>
      <c r="K597" s="22"/>
      <c r="L597" s="33" t="str">
        <f>CONCATENATE(BookTable[[#This Row],[Bill No.]],BookTable[[#This Row],[Party]])</f>
        <v/>
      </c>
      <c r="M597" s="24">
        <f>IF(OR(BookTable[[#This Row],[duplicate checker]]="",COUNTIF(DuplicateChecker,BookTable[[#This Row],[duplicate checker]])=1),0,1)</f>
        <v>0</v>
      </c>
    </row>
    <row r="598" spans="1:13" s="14" customFormat="1" x14ac:dyDescent="0.25">
      <c r="A598" s="28"/>
      <c r="B598" s="30"/>
      <c r="C598" s="22"/>
      <c r="D598" s="22"/>
      <c r="E598" s="23"/>
      <c r="F598" s="23"/>
      <c r="G598" s="15">
        <f>BookTable[[#This Row],[Taxable]]*13%</f>
        <v>0</v>
      </c>
      <c r="H598" s="15">
        <f>BookTable[[#This Row],[Taxable]]+BookTable[[#This Row],[Non Taxable]]+BookTable[[#This Row],[VAT]]</f>
        <v>0</v>
      </c>
      <c r="I598" s="28"/>
      <c r="J598" s="45"/>
      <c r="K598" s="22"/>
      <c r="L598" s="33" t="str">
        <f>CONCATENATE(BookTable[[#This Row],[Bill No.]],BookTable[[#This Row],[Party]])</f>
        <v/>
      </c>
      <c r="M598" s="24">
        <f>IF(OR(BookTable[[#This Row],[duplicate checker]]="",COUNTIF(DuplicateChecker,BookTable[[#This Row],[duplicate checker]])=1),0,1)</f>
        <v>0</v>
      </c>
    </row>
    <row r="599" spans="1:13" s="14" customFormat="1" x14ac:dyDescent="0.25">
      <c r="A599" s="28"/>
      <c r="B599" s="30"/>
      <c r="C599" s="22"/>
      <c r="D599" s="22"/>
      <c r="E599" s="23"/>
      <c r="F599" s="23"/>
      <c r="G599" s="15">
        <f>BookTable[[#This Row],[Taxable]]*13%</f>
        <v>0</v>
      </c>
      <c r="H599" s="15">
        <f>BookTable[[#This Row],[Taxable]]+BookTable[[#This Row],[Non Taxable]]+BookTable[[#This Row],[VAT]]</f>
        <v>0</v>
      </c>
      <c r="I599" s="28"/>
      <c r="J599" s="45"/>
      <c r="K599" s="22"/>
      <c r="L599" s="33" t="str">
        <f>CONCATENATE(BookTable[[#This Row],[Bill No.]],BookTable[[#This Row],[Party]])</f>
        <v/>
      </c>
      <c r="M599" s="24">
        <f>IF(OR(BookTable[[#This Row],[duplicate checker]]="",COUNTIF(DuplicateChecker,BookTable[[#This Row],[duplicate checker]])=1),0,1)</f>
        <v>0</v>
      </c>
    </row>
    <row r="600" spans="1:13" s="14" customFormat="1" x14ac:dyDescent="0.25">
      <c r="A600" s="28"/>
      <c r="B600" s="30"/>
      <c r="C600" s="22"/>
      <c r="D600" s="22"/>
      <c r="E600" s="23"/>
      <c r="F600" s="23"/>
      <c r="G600" s="15">
        <f>BookTable[[#This Row],[Taxable]]*13%</f>
        <v>0</v>
      </c>
      <c r="H600" s="15">
        <f>BookTable[[#This Row],[Taxable]]+BookTable[[#This Row],[Non Taxable]]+BookTable[[#This Row],[VAT]]</f>
        <v>0</v>
      </c>
      <c r="I600" s="28"/>
      <c r="J600" s="45"/>
      <c r="K600" s="22"/>
      <c r="L600" s="33" t="str">
        <f>CONCATENATE(BookTable[[#This Row],[Bill No.]],BookTable[[#This Row],[Party]])</f>
        <v/>
      </c>
      <c r="M600" s="24">
        <f>IF(OR(BookTable[[#This Row],[duplicate checker]]="",COUNTIF(DuplicateChecker,BookTable[[#This Row],[duplicate checker]])=1),0,1)</f>
        <v>0</v>
      </c>
    </row>
    <row r="601" spans="1:13" s="14" customFormat="1" x14ac:dyDescent="0.25">
      <c r="A601" s="28"/>
      <c r="B601" s="30"/>
      <c r="C601" s="22"/>
      <c r="D601" s="22"/>
      <c r="E601" s="23"/>
      <c r="F601" s="23"/>
      <c r="G601" s="15">
        <f>BookTable[[#This Row],[Taxable]]*13%</f>
        <v>0</v>
      </c>
      <c r="H601" s="15">
        <f>BookTable[[#This Row],[Taxable]]+BookTable[[#This Row],[Non Taxable]]+BookTable[[#This Row],[VAT]]</f>
        <v>0</v>
      </c>
      <c r="I601" s="28"/>
      <c r="J601" s="45"/>
      <c r="K601" s="22"/>
      <c r="L601" s="33" t="str">
        <f>CONCATENATE(BookTable[[#This Row],[Bill No.]],BookTable[[#This Row],[Party]])</f>
        <v/>
      </c>
      <c r="M601" s="24">
        <f>IF(OR(BookTable[[#This Row],[duplicate checker]]="",COUNTIF(DuplicateChecker,BookTable[[#This Row],[duplicate checker]])=1),0,1)</f>
        <v>0</v>
      </c>
    </row>
    <row r="602" spans="1:13" s="14" customFormat="1" x14ac:dyDescent="0.25">
      <c r="A602" s="28"/>
      <c r="B602" s="30"/>
      <c r="C602" s="22"/>
      <c r="D602" s="22"/>
      <c r="E602" s="23"/>
      <c r="F602" s="23"/>
      <c r="G602" s="15">
        <f>BookTable[[#This Row],[Taxable]]*13%</f>
        <v>0</v>
      </c>
      <c r="H602" s="15">
        <f>BookTable[[#This Row],[Taxable]]+BookTable[[#This Row],[Non Taxable]]+BookTable[[#This Row],[VAT]]</f>
        <v>0</v>
      </c>
      <c r="I602" s="28"/>
      <c r="J602" s="45"/>
      <c r="K602" s="22"/>
      <c r="L602" s="33" t="str">
        <f>CONCATENATE(BookTable[[#This Row],[Bill No.]],BookTable[[#This Row],[Party]])</f>
        <v/>
      </c>
      <c r="M602" s="24">
        <f>IF(OR(BookTable[[#This Row],[duplicate checker]]="",COUNTIF(DuplicateChecker,BookTable[[#This Row],[duplicate checker]])=1),0,1)</f>
        <v>0</v>
      </c>
    </row>
    <row r="603" spans="1:13" s="14" customFormat="1" x14ac:dyDescent="0.25">
      <c r="A603" s="28"/>
      <c r="B603" s="30"/>
      <c r="C603" s="22"/>
      <c r="D603" s="22"/>
      <c r="E603" s="23"/>
      <c r="F603" s="23"/>
      <c r="G603" s="15">
        <f>BookTable[[#This Row],[Taxable]]*13%</f>
        <v>0</v>
      </c>
      <c r="H603" s="15">
        <f>BookTable[[#This Row],[Taxable]]+BookTable[[#This Row],[Non Taxable]]+BookTable[[#This Row],[VAT]]</f>
        <v>0</v>
      </c>
      <c r="I603" s="28"/>
      <c r="J603" s="45"/>
      <c r="K603" s="22"/>
      <c r="L603" s="33" t="str">
        <f>CONCATENATE(BookTable[[#This Row],[Bill No.]],BookTable[[#This Row],[Party]])</f>
        <v/>
      </c>
      <c r="M603" s="24">
        <f>IF(OR(BookTable[[#This Row],[duplicate checker]]="",COUNTIF(DuplicateChecker,BookTable[[#This Row],[duplicate checker]])=1),0,1)</f>
        <v>0</v>
      </c>
    </row>
    <row r="604" spans="1:13" s="14" customFormat="1" x14ac:dyDescent="0.25">
      <c r="A604" s="28"/>
      <c r="B604" s="30"/>
      <c r="C604" s="22"/>
      <c r="D604" s="22"/>
      <c r="E604" s="23"/>
      <c r="F604" s="23"/>
      <c r="G604" s="15">
        <f>BookTable[[#This Row],[Taxable]]*13%</f>
        <v>0</v>
      </c>
      <c r="H604" s="15">
        <f>BookTable[[#This Row],[Taxable]]+BookTable[[#This Row],[Non Taxable]]+BookTable[[#This Row],[VAT]]</f>
        <v>0</v>
      </c>
      <c r="I604" s="28"/>
      <c r="J604" s="45"/>
      <c r="K604" s="22"/>
      <c r="L604" s="33" t="str">
        <f>CONCATENATE(BookTable[[#This Row],[Bill No.]],BookTable[[#This Row],[Party]])</f>
        <v/>
      </c>
      <c r="M604" s="24">
        <f>IF(OR(BookTable[[#This Row],[duplicate checker]]="",COUNTIF(DuplicateChecker,BookTable[[#This Row],[duplicate checker]])=1),0,1)</f>
        <v>0</v>
      </c>
    </row>
    <row r="605" spans="1:13" s="14" customFormat="1" x14ac:dyDescent="0.25">
      <c r="A605" s="28"/>
      <c r="B605" s="30"/>
      <c r="C605" s="22"/>
      <c r="D605" s="22"/>
      <c r="E605" s="23"/>
      <c r="F605" s="23"/>
      <c r="G605" s="15">
        <f>BookTable[[#This Row],[Taxable]]*13%</f>
        <v>0</v>
      </c>
      <c r="H605" s="15">
        <f>BookTable[[#This Row],[Taxable]]+BookTable[[#This Row],[Non Taxable]]+BookTable[[#This Row],[VAT]]</f>
        <v>0</v>
      </c>
      <c r="I605" s="28"/>
      <c r="J605" s="45"/>
      <c r="K605" s="22"/>
      <c r="L605" s="33" t="str">
        <f>CONCATENATE(BookTable[[#This Row],[Bill No.]],BookTable[[#This Row],[Party]])</f>
        <v/>
      </c>
      <c r="M605" s="24">
        <f>IF(OR(BookTable[[#This Row],[duplicate checker]]="",COUNTIF(DuplicateChecker,BookTable[[#This Row],[duplicate checker]])=1),0,1)</f>
        <v>0</v>
      </c>
    </row>
    <row r="606" spans="1:13" s="14" customFormat="1" x14ac:dyDescent="0.25">
      <c r="A606" s="28"/>
      <c r="B606" s="30"/>
      <c r="C606" s="22"/>
      <c r="D606" s="22"/>
      <c r="E606" s="23"/>
      <c r="F606" s="23"/>
      <c r="G606" s="15">
        <f>BookTable[[#This Row],[Taxable]]*13%</f>
        <v>0</v>
      </c>
      <c r="H606" s="15">
        <f>BookTable[[#This Row],[Taxable]]+BookTable[[#This Row],[Non Taxable]]+BookTable[[#This Row],[VAT]]</f>
        <v>0</v>
      </c>
      <c r="I606" s="28"/>
      <c r="J606" s="45"/>
      <c r="K606" s="22"/>
      <c r="L606" s="33" t="str">
        <f>CONCATENATE(BookTable[[#This Row],[Bill No.]],BookTable[[#This Row],[Party]])</f>
        <v/>
      </c>
      <c r="M606" s="24">
        <f>IF(OR(BookTable[[#This Row],[duplicate checker]]="",COUNTIF(DuplicateChecker,BookTable[[#This Row],[duplicate checker]])=1),0,1)</f>
        <v>0</v>
      </c>
    </row>
    <row r="607" spans="1:13" s="14" customFormat="1" x14ac:dyDescent="0.25">
      <c r="A607" s="28"/>
      <c r="B607" s="30"/>
      <c r="C607" s="22"/>
      <c r="D607" s="22"/>
      <c r="E607" s="23"/>
      <c r="F607" s="23"/>
      <c r="G607" s="15">
        <f>BookTable[[#This Row],[Taxable]]*13%</f>
        <v>0</v>
      </c>
      <c r="H607" s="15">
        <f>BookTable[[#This Row],[Taxable]]+BookTable[[#This Row],[Non Taxable]]+BookTable[[#This Row],[VAT]]</f>
        <v>0</v>
      </c>
      <c r="I607" s="28"/>
      <c r="J607" s="45"/>
      <c r="K607" s="22"/>
      <c r="L607" s="33" t="str">
        <f>CONCATENATE(BookTable[[#This Row],[Bill No.]],BookTable[[#This Row],[Party]])</f>
        <v/>
      </c>
      <c r="M607" s="24">
        <f>IF(OR(BookTable[[#This Row],[duplicate checker]]="",COUNTIF(DuplicateChecker,BookTable[[#This Row],[duplicate checker]])=1),0,1)</f>
        <v>0</v>
      </c>
    </row>
    <row r="608" spans="1:13" s="14" customFormat="1" x14ac:dyDescent="0.25">
      <c r="A608" s="28"/>
      <c r="B608" s="30"/>
      <c r="C608" s="22"/>
      <c r="D608" s="22"/>
      <c r="E608" s="23"/>
      <c r="F608" s="23"/>
      <c r="G608" s="15">
        <f>BookTable[[#This Row],[Taxable]]*13%</f>
        <v>0</v>
      </c>
      <c r="H608" s="15">
        <f>BookTable[[#This Row],[Taxable]]+BookTable[[#This Row],[Non Taxable]]+BookTable[[#This Row],[VAT]]</f>
        <v>0</v>
      </c>
      <c r="I608" s="28"/>
      <c r="J608" s="45"/>
      <c r="K608" s="22"/>
      <c r="L608" s="33" t="str">
        <f>CONCATENATE(BookTable[[#This Row],[Bill No.]],BookTable[[#This Row],[Party]])</f>
        <v/>
      </c>
      <c r="M608" s="24">
        <f>IF(OR(BookTable[[#This Row],[duplicate checker]]="",COUNTIF(DuplicateChecker,BookTable[[#This Row],[duplicate checker]])=1),0,1)</f>
        <v>0</v>
      </c>
    </row>
    <row r="609" spans="1:13" s="14" customFormat="1" x14ac:dyDescent="0.25">
      <c r="A609" s="28"/>
      <c r="B609" s="30"/>
      <c r="C609" s="22"/>
      <c r="D609" s="22"/>
      <c r="E609" s="23"/>
      <c r="F609" s="23"/>
      <c r="G609" s="15">
        <f>BookTable[[#This Row],[Taxable]]*13%</f>
        <v>0</v>
      </c>
      <c r="H609" s="15">
        <f>BookTable[[#This Row],[Taxable]]+BookTable[[#This Row],[Non Taxable]]+BookTable[[#This Row],[VAT]]</f>
        <v>0</v>
      </c>
      <c r="I609" s="28"/>
      <c r="J609" s="45"/>
      <c r="K609" s="22"/>
      <c r="L609" s="33" t="str">
        <f>CONCATENATE(BookTable[[#This Row],[Bill No.]],BookTable[[#This Row],[Party]])</f>
        <v/>
      </c>
      <c r="M609" s="24">
        <f>IF(OR(BookTable[[#This Row],[duplicate checker]]="",COUNTIF(DuplicateChecker,BookTable[[#This Row],[duplicate checker]])=1),0,1)</f>
        <v>0</v>
      </c>
    </row>
    <row r="610" spans="1:13" s="14" customFormat="1" x14ac:dyDescent="0.25">
      <c r="A610" s="28"/>
      <c r="B610" s="30"/>
      <c r="C610" s="22"/>
      <c r="D610" s="22"/>
      <c r="E610" s="23"/>
      <c r="F610" s="23"/>
      <c r="G610" s="15">
        <f>BookTable[[#This Row],[Taxable]]*13%</f>
        <v>0</v>
      </c>
      <c r="H610" s="15">
        <f>BookTable[[#This Row],[Taxable]]+BookTable[[#This Row],[Non Taxable]]+BookTable[[#This Row],[VAT]]</f>
        <v>0</v>
      </c>
      <c r="I610" s="28"/>
      <c r="J610" s="45"/>
      <c r="K610" s="22"/>
      <c r="L610" s="33" t="str">
        <f>CONCATENATE(BookTable[[#This Row],[Bill No.]],BookTable[[#This Row],[Party]])</f>
        <v/>
      </c>
      <c r="M610" s="24">
        <f>IF(OR(BookTable[[#This Row],[duplicate checker]]="",COUNTIF(DuplicateChecker,BookTable[[#This Row],[duplicate checker]])=1),0,1)</f>
        <v>0</v>
      </c>
    </row>
    <row r="611" spans="1:13" s="14" customFormat="1" x14ac:dyDescent="0.25">
      <c r="A611" s="28"/>
      <c r="B611" s="30"/>
      <c r="C611" s="22"/>
      <c r="D611" s="22"/>
      <c r="E611" s="23"/>
      <c r="F611" s="23"/>
      <c r="G611" s="15">
        <f>BookTable[[#This Row],[Taxable]]*13%</f>
        <v>0</v>
      </c>
      <c r="H611" s="15">
        <f>BookTable[[#This Row],[Taxable]]+BookTable[[#This Row],[Non Taxable]]+BookTable[[#This Row],[VAT]]</f>
        <v>0</v>
      </c>
      <c r="I611" s="28"/>
      <c r="J611" s="45"/>
      <c r="K611" s="22"/>
      <c r="L611" s="33" t="str">
        <f>CONCATENATE(BookTable[[#This Row],[Bill No.]],BookTable[[#This Row],[Party]])</f>
        <v/>
      </c>
      <c r="M611" s="24">
        <f>IF(OR(BookTable[[#This Row],[duplicate checker]]="",COUNTIF(DuplicateChecker,BookTable[[#This Row],[duplicate checker]])=1),0,1)</f>
        <v>0</v>
      </c>
    </row>
    <row r="612" spans="1:13" s="14" customFormat="1" x14ac:dyDescent="0.25">
      <c r="A612" s="28"/>
      <c r="B612" s="30"/>
      <c r="C612" s="22"/>
      <c r="D612" s="22"/>
      <c r="E612" s="23"/>
      <c r="F612" s="23"/>
      <c r="G612" s="15">
        <f>BookTable[[#This Row],[Taxable]]*13%</f>
        <v>0</v>
      </c>
      <c r="H612" s="15">
        <f>BookTable[[#This Row],[Taxable]]+BookTable[[#This Row],[Non Taxable]]+BookTable[[#This Row],[VAT]]</f>
        <v>0</v>
      </c>
      <c r="I612" s="28"/>
      <c r="J612" s="45"/>
      <c r="K612" s="22"/>
      <c r="L612" s="33" t="str">
        <f>CONCATENATE(BookTable[[#This Row],[Bill No.]],BookTable[[#This Row],[Party]])</f>
        <v/>
      </c>
      <c r="M612" s="24">
        <f>IF(OR(BookTable[[#This Row],[duplicate checker]]="",COUNTIF(DuplicateChecker,BookTable[[#This Row],[duplicate checker]])=1),0,1)</f>
        <v>0</v>
      </c>
    </row>
    <row r="613" spans="1:13" s="14" customFormat="1" x14ac:dyDescent="0.25">
      <c r="A613" s="28"/>
      <c r="B613" s="30"/>
      <c r="C613" s="22"/>
      <c r="D613" s="22"/>
      <c r="E613" s="23"/>
      <c r="F613" s="23"/>
      <c r="G613" s="15">
        <f>BookTable[[#This Row],[Taxable]]*13%</f>
        <v>0</v>
      </c>
      <c r="H613" s="15">
        <f>BookTable[[#This Row],[Taxable]]+BookTable[[#This Row],[Non Taxable]]+BookTable[[#This Row],[VAT]]</f>
        <v>0</v>
      </c>
      <c r="I613" s="28"/>
      <c r="J613" s="45"/>
      <c r="K613" s="22"/>
      <c r="L613" s="33" t="str">
        <f>CONCATENATE(BookTable[[#This Row],[Bill No.]],BookTable[[#This Row],[Party]])</f>
        <v/>
      </c>
      <c r="M613" s="24">
        <f>IF(OR(BookTable[[#This Row],[duplicate checker]]="",COUNTIF(DuplicateChecker,BookTable[[#This Row],[duplicate checker]])=1),0,1)</f>
        <v>0</v>
      </c>
    </row>
    <row r="614" spans="1:13" s="14" customFormat="1" x14ac:dyDescent="0.25">
      <c r="A614" s="28"/>
      <c r="B614" s="30"/>
      <c r="C614" s="22"/>
      <c r="D614" s="22"/>
      <c r="E614" s="23"/>
      <c r="F614" s="23"/>
      <c r="G614" s="15">
        <f>BookTable[[#This Row],[Taxable]]*13%</f>
        <v>0</v>
      </c>
      <c r="H614" s="15">
        <f>BookTable[[#This Row],[Taxable]]+BookTable[[#This Row],[Non Taxable]]+BookTable[[#This Row],[VAT]]</f>
        <v>0</v>
      </c>
      <c r="I614" s="28"/>
      <c r="J614" s="45"/>
      <c r="K614" s="22"/>
      <c r="L614" s="33" t="str">
        <f>CONCATENATE(BookTable[[#This Row],[Bill No.]],BookTable[[#This Row],[Party]])</f>
        <v/>
      </c>
      <c r="M614" s="24">
        <f>IF(OR(BookTable[[#This Row],[duplicate checker]]="",COUNTIF(DuplicateChecker,BookTable[[#This Row],[duplicate checker]])=1),0,1)</f>
        <v>0</v>
      </c>
    </row>
    <row r="615" spans="1:13" s="14" customFormat="1" x14ac:dyDescent="0.25">
      <c r="A615" s="28"/>
      <c r="B615" s="30"/>
      <c r="C615" s="22"/>
      <c r="D615" s="22"/>
      <c r="E615" s="23"/>
      <c r="F615" s="23"/>
      <c r="G615" s="15">
        <f>BookTable[[#This Row],[Taxable]]*13%</f>
        <v>0</v>
      </c>
      <c r="H615" s="15">
        <f>BookTable[[#This Row],[Taxable]]+BookTable[[#This Row],[Non Taxable]]+BookTable[[#This Row],[VAT]]</f>
        <v>0</v>
      </c>
      <c r="I615" s="28"/>
      <c r="J615" s="45"/>
      <c r="K615" s="22"/>
      <c r="L615" s="33" t="str">
        <f>CONCATENATE(BookTable[[#This Row],[Bill No.]],BookTable[[#This Row],[Party]])</f>
        <v/>
      </c>
      <c r="M615" s="24">
        <f>IF(OR(BookTable[[#This Row],[duplicate checker]]="",COUNTIF(DuplicateChecker,BookTable[[#This Row],[duplicate checker]])=1),0,1)</f>
        <v>0</v>
      </c>
    </row>
    <row r="616" spans="1:13" s="14" customFormat="1" x14ac:dyDescent="0.25">
      <c r="A616" s="28"/>
      <c r="B616" s="30"/>
      <c r="C616" s="22"/>
      <c r="D616" s="22"/>
      <c r="E616" s="23"/>
      <c r="F616" s="23"/>
      <c r="G616" s="15">
        <f>BookTable[[#This Row],[Taxable]]*13%</f>
        <v>0</v>
      </c>
      <c r="H616" s="15">
        <f>BookTable[[#This Row],[Taxable]]+BookTable[[#This Row],[Non Taxable]]+BookTable[[#This Row],[VAT]]</f>
        <v>0</v>
      </c>
      <c r="I616" s="28"/>
      <c r="J616" s="45"/>
      <c r="K616" s="22"/>
      <c r="L616" s="33" t="str">
        <f>CONCATENATE(BookTable[[#This Row],[Bill No.]],BookTable[[#This Row],[Party]])</f>
        <v/>
      </c>
      <c r="M616" s="24">
        <f>IF(OR(BookTable[[#This Row],[duplicate checker]]="",COUNTIF(DuplicateChecker,BookTable[[#This Row],[duplicate checker]])=1),0,1)</f>
        <v>0</v>
      </c>
    </row>
    <row r="617" spans="1:13" s="14" customFormat="1" x14ac:dyDescent="0.25">
      <c r="A617" s="28"/>
      <c r="B617" s="30"/>
      <c r="C617" s="22"/>
      <c r="D617" s="22"/>
      <c r="E617" s="23"/>
      <c r="F617" s="23"/>
      <c r="G617" s="15">
        <f>BookTable[[#This Row],[Taxable]]*13%</f>
        <v>0</v>
      </c>
      <c r="H617" s="15">
        <f>BookTable[[#This Row],[Taxable]]+BookTable[[#This Row],[Non Taxable]]+BookTable[[#This Row],[VAT]]</f>
        <v>0</v>
      </c>
      <c r="I617" s="28"/>
      <c r="J617" s="45"/>
      <c r="K617" s="22"/>
      <c r="L617" s="33" t="str">
        <f>CONCATENATE(BookTable[[#This Row],[Bill No.]],BookTable[[#This Row],[Party]])</f>
        <v/>
      </c>
      <c r="M617" s="24">
        <f>IF(OR(BookTable[[#This Row],[duplicate checker]]="",COUNTIF(DuplicateChecker,BookTable[[#This Row],[duplicate checker]])=1),0,1)</f>
        <v>0</v>
      </c>
    </row>
    <row r="618" spans="1:13" s="14" customFormat="1" x14ac:dyDescent="0.25">
      <c r="A618" s="28"/>
      <c r="B618" s="30"/>
      <c r="C618" s="22"/>
      <c r="D618" s="22"/>
      <c r="E618" s="23"/>
      <c r="F618" s="23"/>
      <c r="G618" s="15">
        <f>BookTable[[#This Row],[Taxable]]*13%</f>
        <v>0</v>
      </c>
      <c r="H618" s="15">
        <f>BookTable[[#This Row],[Taxable]]+BookTable[[#This Row],[Non Taxable]]+BookTable[[#This Row],[VAT]]</f>
        <v>0</v>
      </c>
      <c r="I618" s="28"/>
      <c r="J618" s="45"/>
      <c r="K618" s="22"/>
      <c r="L618" s="33" t="str">
        <f>CONCATENATE(BookTable[[#This Row],[Bill No.]],BookTable[[#This Row],[Party]])</f>
        <v/>
      </c>
      <c r="M618" s="24">
        <f>IF(OR(BookTable[[#This Row],[duplicate checker]]="",COUNTIF(DuplicateChecker,BookTable[[#This Row],[duplicate checker]])=1),0,1)</f>
        <v>0</v>
      </c>
    </row>
    <row r="619" spans="1:13" s="14" customFormat="1" x14ac:dyDescent="0.25">
      <c r="A619" s="28"/>
      <c r="B619" s="30"/>
      <c r="C619" s="22"/>
      <c r="D619" s="22"/>
      <c r="E619" s="23"/>
      <c r="F619" s="23"/>
      <c r="G619" s="15">
        <f>BookTable[[#This Row],[Taxable]]*13%</f>
        <v>0</v>
      </c>
      <c r="H619" s="15">
        <f>BookTable[[#This Row],[Taxable]]+BookTable[[#This Row],[Non Taxable]]+BookTable[[#This Row],[VAT]]</f>
        <v>0</v>
      </c>
      <c r="I619" s="28"/>
      <c r="J619" s="45"/>
      <c r="K619" s="22"/>
      <c r="L619" s="33" t="str">
        <f>CONCATENATE(BookTable[[#This Row],[Bill No.]],BookTable[[#This Row],[Party]])</f>
        <v/>
      </c>
      <c r="M619" s="24">
        <f>IF(OR(BookTable[[#This Row],[duplicate checker]]="",COUNTIF(DuplicateChecker,BookTable[[#This Row],[duplicate checker]])=1),0,1)</f>
        <v>0</v>
      </c>
    </row>
    <row r="620" spans="1:13" s="14" customFormat="1" x14ac:dyDescent="0.25">
      <c r="A620" s="28"/>
      <c r="B620" s="30"/>
      <c r="C620" s="22"/>
      <c r="D620" s="22"/>
      <c r="E620" s="23"/>
      <c r="F620" s="23"/>
      <c r="G620" s="15">
        <f>BookTable[[#This Row],[Taxable]]*13%</f>
        <v>0</v>
      </c>
      <c r="H620" s="15">
        <f>BookTable[[#This Row],[Taxable]]+BookTable[[#This Row],[Non Taxable]]+BookTable[[#This Row],[VAT]]</f>
        <v>0</v>
      </c>
      <c r="I620" s="28"/>
      <c r="J620" s="45"/>
      <c r="K620" s="22"/>
      <c r="L620" s="33" t="str">
        <f>CONCATENATE(BookTable[[#This Row],[Bill No.]],BookTable[[#This Row],[Party]])</f>
        <v/>
      </c>
      <c r="M620" s="24">
        <f>IF(OR(BookTable[[#This Row],[duplicate checker]]="",COUNTIF(DuplicateChecker,BookTable[[#This Row],[duplicate checker]])=1),0,1)</f>
        <v>0</v>
      </c>
    </row>
    <row r="621" spans="1:13" s="14" customFormat="1" x14ac:dyDescent="0.25">
      <c r="A621" s="28"/>
      <c r="B621" s="30"/>
      <c r="C621" s="22"/>
      <c r="D621" s="22"/>
      <c r="E621" s="23"/>
      <c r="F621" s="23"/>
      <c r="G621" s="15">
        <f>BookTable[[#This Row],[Taxable]]*13%</f>
        <v>0</v>
      </c>
      <c r="H621" s="15">
        <f>BookTable[[#This Row],[Taxable]]+BookTable[[#This Row],[Non Taxable]]+BookTable[[#This Row],[VAT]]</f>
        <v>0</v>
      </c>
      <c r="I621" s="28"/>
      <c r="J621" s="45"/>
      <c r="K621" s="22"/>
      <c r="L621" s="33" t="str">
        <f>CONCATENATE(BookTable[[#This Row],[Bill No.]],BookTable[[#This Row],[Party]])</f>
        <v/>
      </c>
      <c r="M621" s="24">
        <f>IF(OR(BookTable[[#This Row],[duplicate checker]]="",COUNTIF(DuplicateChecker,BookTable[[#This Row],[duplicate checker]])=1),0,1)</f>
        <v>0</v>
      </c>
    </row>
    <row r="622" spans="1:13" s="14" customFormat="1" x14ac:dyDescent="0.25">
      <c r="A622" s="28"/>
      <c r="B622" s="30"/>
      <c r="C622" s="22"/>
      <c r="D622" s="22"/>
      <c r="E622" s="23"/>
      <c r="F622" s="23"/>
      <c r="G622" s="15">
        <f>BookTable[[#This Row],[Taxable]]*13%</f>
        <v>0</v>
      </c>
      <c r="H622" s="15">
        <f>BookTable[[#This Row],[Taxable]]+BookTable[[#This Row],[Non Taxable]]+BookTable[[#This Row],[VAT]]</f>
        <v>0</v>
      </c>
      <c r="I622" s="28"/>
      <c r="J622" s="45"/>
      <c r="K622" s="22"/>
      <c r="L622" s="33" t="str">
        <f>CONCATENATE(BookTable[[#This Row],[Bill No.]],BookTable[[#This Row],[Party]])</f>
        <v/>
      </c>
      <c r="M622" s="24">
        <f>IF(OR(BookTable[[#This Row],[duplicate checker]]="",COUNTIF(DuplicateChecker,BookTable[[#This Row],[duplicate checker]])=1),0,1)</f>
        <v>0</v>
      </c>
    </row>
    <row r="623" spans="1:13" s="14" customFormat="1" x14ac:dyDescent="0.25">
      <c r="A623" s="28"/>
      <c r="B623" s="30"/>
      <c r="C623" s="22"/>
      <c r="D623" s="22"/>
      <c r="E623" s="23"/>
      <c r="F623" s="23"/>
      <c r="G623" s="15">
        <f>BookTable[[#This Row],[Taxable]]*13%</f>
        <v>0</v>
      </c>
      <c r="H623" s="15">
        <f>BookTable[[#This Row],[Taxable]]+BookTable[[#This Row],[Non Taxable]]+BookTable[[#This Row],[VAT]]</f>
        <v>0</v>
      </c>
      <c r="I623" s="28"/>
      <c r="J623" s="45"/>
      <c r="K623" s="22"/>
      <c r="L623" s="33" t="str">
        <f>CONCATENATE(BookTable[[#This Row],[Bill No.]],BookTable[[#This Row],[Party]])</f>
        <v/>
      </c>
      <c r="M623" s="24">
        <f>IF(OR(BookTable[[#This Row],[duplicate checker]]="",COUNTIF(DuplicateChecker,BookTable[[#This Row],[duplicate checker]])=1),0,1)</f>
        <v>0</v>
      </c>
    </row>
    <row r="624" spans="1:13" s="14" customFormat="1" x14ac:dyDescent="0.25">
      <c r="A624" s="28"/>
      <c r="B624" s="30"/>
      <c r="C624" s="22"/>
      <c r="D624" s="22"/>
      <c r="E624" s="23"/>
      <c r="F624" s="23"/>
      <c r="G624" s="15">
        <f>BookTable[[#This Row],[Taxable]]*13%</f>
        <v>0</v>
      </c>
      <c r="H624" s="15">
        <f>BookTable[[#This Row],[Taxable]]+BookTable[[#This Row],[Non Taxable]]+BookTable[[#This Row],[VAT]]</f>
        <v>0</v>
      </c>
      <c r="I624" s="28"/>
      <c r="J624" s="45"/>
      <c r="K624" s="22"/>
      <c r="L624" s="33" t="str">
        <f>CONCATENATE(BookTable[[#This Row],[Bill No.]],BookTable[[#This Row],[Party]])</f>
        <v/>
      </c>
      <c r="M624" s="24">
        <f>IF(OR(BookTable[[#This Row],[duplicate checker]]="",COUNTIF(DuplicateChecker,BookTable[[#This Row],[duplicate checker]])=1),0,1)</f>
        <v>0</v>
      </c>
    </row>
    <row r="625" spans="1:13" s="14" customFormat="1" x14ac:dyDescent="0.25">
      <c r="A625" s="28"/>
      <c r="B625" s="30"/>
      <c r="C625" s="22"/>
      <c r="D625" s="22"/>
      <c r="E625" s="23"/>
      <c r="F625" s="23"/>
      <c r="G625" s="15">
        <f>BookTable[[#This Row],[Taxable]]*13%</f>
        <v>0</v>
      </c>
      <c r="H625" s="15">
        <f>BookTable[[#This Row],[Taxable]]+BookTable[[#This Row],[Non Taxable]]+BookTable[[#This Row],[VAT]]</f>
        <v>0</v>
      </c>
      <c r="I625" s="28"/>
      <c r="J625" s="45"/>
      <c r="K625" s="22"/>
      <c r="L625" s="33" t="str">
        <f>CONCATENATE(BookTable[[#This Row],[Bill No.]],BookTable[[#This Row],[Party]])</f>
        <v/>
      </c>
      <c r="M625" s="24">
        <f>IF(OR(BookTable[[#This Row],[duplicate checker]]="",COUNTIF(DuplicateChecker,BookTable[[#This Row],[duplicate checker]])=1),0,1)</f>
        <v>0</v>
      </c>
    </row>
    <row r="626" spans="1:13" s="14" customFormat="1" x14ac:dyDescent="0.25">
      <c r="A626" s="28"/>
      <c r="B626" s="30"/>
      <c r="C626" s="22"/>
      <c r="D626" s="22"/>
      <c r="E626" s="23"/>
      <c r="F626" s="23"/>
      <c r="G626" s="15">
        <f>BookTable[[#This Row],[Taxable]]*13%</f>
        <v>0</v>
      </c>
      <c r="H626" s="15">
        <f>BookTable[[#This Row],[Taxable]]+BookTable[[#This Row],[Non Taxable]]+BookTable[[#This Row],[VAT]]</f>
        <v>0</v>
      </c>
      <c r="I626" s="28"/>
      <c r="J626" s="45"/>
      <c r="K626" s="22"/>
      <c r="L626" s="33" t="str">
        <f>CONCATENATE(BookTable[[#This Row],[Bill No.]],BookTable[[#This Row],[Party]])</f>
        <v/>
      </c>
      <c r="M626" s="24">
        <f>IF(OR(BookTable[[#This Row],[duplicate checker]]="",COUNTIF(DuplicateChecker,BookTable[[#This Row],[duplicate checker]])=1),0,1)</f>
        <v>0</v>
      </c>
    </row>
    <row r="627" spans="1:13" s="14" customFormat="1" x14ac:dyDescent="0.25">
      <c r="A627" s="28"/>
      <c r="B627" s="30"/>
      <c r="C627" s="22"/>
      <c r="D627" s="22"/>
      <c r="E627" s="23"/>
      <c r="F627" s="23"/>
      <c r="G627" s="15">
        <f>BookTable[[#This Row],[Taxable]]*13%</f>
        <v>0</v>
      </c>
      <c r="H627" s="15">
        <f>BookTable[[#This Row],[Taxable]]+BookTable[[#This Row],[Non Taxable]]+BookTable[[#This Row],[VAT]]</f>
        <v>0</v>
      </c>
      <c r="I627" s="28"/>
      <c r="J627" s="45"/>
      <c r="K627" s="22"/>
      <c r="L627" s="33" t="str">
        <f>CONCATENATE(BookTable[[#This Row],[Bill No.]],BookTable[[#This Row],[Party]])</f>
        <v/>
      </c>
      <c r="M627" s="24">
        <f>IF(OR(BookTable[[#This Row],[duplicate checker]]="",COUNTIF(DuplicateChecker,BookTable[[#This Row],[duplicate checker]])=1),0,1)</f>
        <v>0</v>
      </c>
    </row>
    <row r="628" spans="1:13" s="14" customFormat="1" x14ac:dyDescent="0.25">
      <c r="A628" s="28"/>
      <c r="B628" s="30"/>
      <c r="C628" s="22"/>
      <c r="D628" s="22"/>
      <c r="E628" s="23"/>
      <c r="F628" s="23"/>
      <c r="G628" s="15">
        <f>BookTable[[#This Row],[Taxable]]*13%</f>
        <v>0</v>
      </c>
      <c r="H628" s="15">
        <f>BookTable[[#This Row],[Taxable]]+BookTable[[#This Row],[Non Taxable]]+BookTable[[#This Row],[VAT]]</f>
        <v>0</v>
      </c>
      <c r="I628" s="28"/>
      <c r="J628" s="45"/>
      <c r="K628" s="22"/>
      <c r="L628" s="33" t="str">
        <f>CONCATENATE(BookTable[[#This Row],[Bill No.]],BookTable[[#This Row],[Party]])</f>
        <v/>
      </c>
      <c r="M628" s="24">
        <f>IF(OR(BookTable[[#This Row],[duplicate checker]]="",COUNTIF(DuplicateChecker,BookTable[[#This Row],[duplicate checker]])=1),0,1)</f>
        <v>0</v>
      </c>
    </row>
    <row r="629" spans="1:13" s="14" customFormat="1" x14ac:dyDescent="0.25">
      <c r="A629" s="28"/>
      <c r="B629" s="30"/>
      <c r="C629" s="22"/>
      <c r="D629" s="22"/>
      <c r="E629" s="23"/>
      <c r="F629" s="23"/>
      <c r="G629" s="15">
        <f>BookTable[[#This Row],[Taxable]]*13%</f>
        <v>0</v>
      </c>
      <c r="H629" s="15">
        <f>BookTable[[#This Row],[Taxable]]+BookTable[[#This Row],[Non Taxable]]+BookTable[[#This Row],[VAT]]</f>
        <v>0</v>
      </c>
      <c r="I629" s="28"/>
      <c r="J629" s="45"/>
      <c r="K629" s="22"/>
      <c r="L629" s="33" t="str">
        <f>CONCATENATE(BookTable[[#This Row],[Bill No.]],BookTable[[#This Row],[Party]])</f>
        <v/>
      </c>
      <c r="M629" s="24">
        <f>IF(OR(BookTable[[#This Row],[duplicate checker]]="",COUNTIF(DuplicateChecker,BookTable[[#This Row],[duplicate checker]])=1),0,1)</f>
        <v>0</v>
      </c>
    </row>
    <row r="630" spans="1:13" s="14" customFormat="1" x14ac:dyDescent="0.25">
      <c r="A630" s="28"/>
      <c r="B630" s="30"/>
      <c r="C630" s="22"/>
      <c r="D630" s="22"/>
      <c r="E630" s="23"/>
      <c r="F630" s="23"/>
      <c r="G630" s="15">
        <f>BookTable[[#This Row],[Taxable]]*13%</f>
        <v>0</v>
      </c>
      <c r="H630" s="15">
        <f>BookTable[[#This Row],[Taxable]]+BookTable[[#This Row],[Non Taxable]]+BookTable[[#This Row],[VAT]]</f>
        <v>0</v>
      </c>
      <c r="I630" s="28"/>
      <c r="J630" s="45"/>
      <c r="K630" s="22"/>
      <c r="L630" s="33" t="str">
        <f>CONCATENATE(BookTable[[#This Row],[Bill No.]],BookTable[[#This Row],[Party]])</f>
        <v/>
      </c>
      <c r="M630" s="24">
        <f>IF(OR(BookTable[[#This Row],[duplicate checker]]="",COUNTIF(DuplicateChecker,BookTable[[#This Row],[duplicate checker]])=1),0,1)</f>
        <v>0</v>
      </c>
    </row>
    <row r="631" spans="1:13" s="14" customFormat="1" x14ac:dyDescent="0.25">
      <c r="A631" s="28"/>
      <c r="B631" s="30"/>
      <c r="C631" s="22"/>
      <c r="D631" s="22"/>
      <c r="E631" s="23"/>
      <c r="F631" s="23"/>
      <c r="G631" s="15">
        <f>BookTable[[#This Row],[Taxable]]*13%</f>
        <v>0</v>
      </c>
      <c r="H631" s="15">
        <f>BookTable[[#This Row],[Taxable]]+BookTable[[#This Row],[Non Taxable]]+BookTable[[#This Row],[VAT]]</f>
        <v>0</v>
      </c>
      <c r="I631" s="28"/>
      <c r="J631" s="45"/>
      <c r="K631" s="22"/>
      <c r="L631" s="33" t="str">
        <f>CONCATENATE(BookTable[[#This Row],[Bill No.]],BookTable[[#This Row],[Party]])</f>
        <v/>
      </c>
      <c r="M631" s="24">
        <f>IF(OR(BookTable[[#This Row],[duplicate checker]]="",COUNTIF(DuplicateChecker,BookTable[[#This Row],[duplicate checker]])=1),0,1)</f>
        <v>0</v>
      </c>
    </row>
    <row r="632" spans="1:13" s="14" customFormat="1" x14ac:dyDescent="0.25">
      <c r="A632" s="28"/>
      <c r="B632" s="30"/>
      <c r="C632" s="22"/>
      <c r="D632" s="22"/>
      <c r="E632" s="23"/>
      <c r="F632" s="23"/>
      <c r="G632" s="15">
        <f>BookTable[[#This Row],[Taxable]]*13%</f>
        <v>0</v>
      </c>
      <c r="H632" s="15">
        <f>BookTable[[#This Row],[Taxable]]+BookTable[[#This Row],[Non Taxable]]+BookTable[[#This Row],[VAT]]</f>
        <v>0</v>
      </c>
      <c r="I632" s="28"/>
      <c r="J632" s="45"/>
      <c r="K632" s="22"/>
      <c r="L632" s="33" t="str">
        <f>CONCATENATE(BookTable[[#This Row],[Bill No.]],BookTable[[#This Row],[Party]])</f>
        <v/>
      </c>
      <c r="M632" s="24">
        <f>IF(OR(BookTable[[#This Row],[duplicate checker]]="",COUNTIF(DuplicateChecker,BookTable[[#This Row],[duplicate checker]])=1),0,1)</f>
        <v>0</v>
      </c>
    </row>
    <row r="633" spans="1:13" s="14" customFormat="1" x14ac:dyDescent="0.25">
      <c r="A633" s="28"/>
      <c r="B633" s="30"/>
      <c r="C633" s="22"/>
      <c r="D633" s="22"/>
      <c r="E633" s="23"/>
      <c r="F633" s="23"/>
      <c r="G633" s="15">
        <f>BookTable[[#This Row],[Taxable]]*13%</f>
        <v>0</v>
      </c>
      <c r="H633" s="15">
        <f>BookTable[[#This Row],[Taxable]]+BookTable[[#This Row],[Non Taxable]]+BookTable[[#This Row],[VAT]]</f>
        <v>0</v>
      </c>
      <c r="I633" s="28"/>
      <c r="J633" s="45"/>
      <c r="K633" s="22"/>
      <c r="L633" s="33" t="str">
        <f>CONCATENATE(BookTable[[#This Row],[Bill No.]],BookTable[[#This Row],[Party]])</f>
        <v/>
      </c>
      <c r="M633" s="24">
        <f>IF(OR(BookTable[[#This Row],[duplicate checker]]="",COUNTIF(DuplicateChecker,BookTable[[#This Row],[duplicate checker]])=1),0,1)</f>
        <v>0</v>
      </c>
    </row>
    <row r="634" spans="1:13" s="14" customFormat="1" x14ac:dyDescent="0.25">
      <c r="A634" s="28"/>
      <c r="B634" s="30"/>
      <c r="C634" s="22"/>
      <c r="D634" s="22"/>
      <c r="E634" s="23"/>
      <c r="F634" s="23"/>
      <c r="G634" s="15">
        <f>BookTable[[#This Row],[Taxable]]*13%</f>
        <v>0</v>
      </c>
      <c r="H634" s="15">
        <f>BookTable[[#This Row],[Taxable]]+BookTable[[#This Row],[Non Taxable]]+BookTable[[#This Row],[VAT]]</f>
        <v>0</v>
      </c>
      <c r="I634" s="28"/>
      <c r="J634" s="45"/>
      <c r="K634" s="22"/>
      <c r="L634" s="33" t="str">
        <f>CONCATENATE(BookTable[[#This Row],[Bill No.]],BookTable[[#This Row],[Party]])</f>
        <v/>
      </c>
      <c r="M634" s="24">
        <f>IF(OR(BookTable[[#This Row],[duplicate checker]]="",COUNTIF(DuplicateChecker,BookTable[[#This Row],[duplicate checker]])=1),0,1)</f>
        <v>0</v>
      </c>
    </row>
    <row r="635" spans="1:13" s="14" customFormat="1" x14ac:dyDescent="0.25">
      <c r="A635" s="28"/>
      <c r="B635" s="30"/>
      <c r="C635" s="22"/>
      <c r="D635" s="22"/>
      <c r="E635" s="23"/>
      <c r="F635" s="23"/>
      <c r="G635" s="15">
        <f>BookTable[[#This Row],[Taxable]]*13%</f>
        <v>0</v>
      </c>
      <c r="H635" s="15">
        <f>BookTable[[#This Row],[Taxable]]+BookTable[[#This Row],[Non Taxable]]+BookTable[[#This Row],[VAT]]</f>
        <v>0</v>
      </c>
      <c r="I635" s="28"/>
      <c r="J635" s="45"/>
      <c r="K635" s="22"/>
      <c r="L635" s="33" t="str">
        <f>CONCATENATE(BookTable[[#This Row],[Bill No.]],BookTable[[#This Row],[Party]])</f>
        <v/>
      </c>
      <c r="M635" s="24">
        <f>IF(OR(BookTable[[#This Row],[duplicate checker]]="",COUNTIF(DuplicateChecker,BookTable[[#This Row],[duplicate checker]])=1),0,1)</f>
        <v>0</v>
      </c>
    </row>
    <row r="636" spans="1:13" s="14" customFormat="1" x14ac:dyDescent="0.25">
      <c r="A636" s="28"/>
      <c r="B636" s="30"/>
      <c r="C636" s="22"/>
      <c r="D636" s="22"/>
      <c r="E636" s="23"/>
      <c r="F636" s="23"/>
      <c r="G636" s="15">
        <f>BookTable[[#This Row],[Taxable]]*13%</f>
        <v>0</v>
      </c>
      <c r="H636" s="15">
        <f>BookTable[[#This Row],[Taxable]]+BookTable[[#This Row],[Non Taxable]]+BookTable[[#This Row],[VAT]]</f>
        <v>0</v>
      </c>
      <c r="I636" s="28"/>
      <c r="J636" s="45"/>
      <c r="K636" s="22"/>
      <c r="L636" s="33" t="str">
        <f>CONCATENATE(BookTable[[#This Row],[Bill No.]],BookTable[[#This Row],[Party]])</f>
        <v/>
      </c>
      <c r="M636" s="24">
        <f>IF(OR(BookTable[[#This Row],[duplicate checker]]="",COUNTIF(DuplicateChecker,BookTable[[#This Row],[duplicate checker]])=1),0,1)</f>
        <v>0</v>
      </c>
    </row>
    <row r="637" spans="1:13" s="14" customFormat="1" x14ac:dyDescent="0.25">
      <c r="A637" s="28"/>
      <c r="B637" s="30"/>
      <c r="C637" s="22"/>
      <c r="D637" s="22"/>
      <c r="E637" s="23"/>
      <c r="F637" s="23"/>
      <c r="G637" s="15">
        <f>BookTable[[#This Row],[Taxable]]*13%</f>
        <v>0</v>
      </c>
      <c r="H637" s="15">
        <f>BookTable[[#This Row],[Taxable]]+BookTable[[#This Row],[Non Taxable]]+BookTable[[#This Row],[VAT]]</f>
        <v>0</v>
      </c>
      <c r="I637" s="28"/>
      <c r="J637" s="45"/>
      <c r="K637" s="22"/>
      <c r="L637" s="33" t="str">
        <f>CONCATENATE(BookTable[[#This Row],[Bill No.]],BookTable[[#This Row],[Party]])</f>
        <v/>
      </c>
      <c r="M637" s="24">
        <f>IF(OR(BookTable[[#This Row],[duplicate checker]]="",COUNTIF(DuplicateChecker,BookTable[[#This Row],[duplicate checker]])=1),0,1)</f>
        <v>0</v>
      </c>
    </row>
    <row r="638" spans="1:13" s="14" customFormat="1" x14ac:dyDescent="0.25">
      <c r="A638" s="28"/>
      <c r="B638" s="30"/>
      <c r="C638" s="22"/>
      <c r="D638" s="22"/>
      <c r="E638" s="23"/>
      <c r="F638" s="23"/>
      <c r="G638" s="15">
        <f>BookTable[[#This Row],[Taxable]]*13%</f>
        <v>0</v>
      </c>
      <c r="H638" s="15">
        <f>BookTable[[#This Row],[Taxable]]+BookTable[[#This Row],[Non Taxable]]+BookTable[[#This Row],[VAT]]</f>
        <v>0</v>
      </c>
      <c r="I638" s="28"/>
      <c r="J638" s="45"/>
      <c r="K638" s="22"/>
      <c r="L638" s="33" t="str">
        <f>CONCATENATE(BookTable[[#This Row],[Bill No.]],BookTable[[#This Row],[Party]])</f>
        <v/>
      </c>
      <c r="M638" s="24">
        <f>IF(OR(BookTable[[#This Row],[duplicate checker]]="",COUNTIF(DuplicateChecker,BookTable[[#This Row],[duplicate checker]])=1),0,1)</f>
        <v>0</v>
      </c>
    </row>
    <row r="639" spans="1:13" s="14" customFormat="1" x14ac:dyDescent="0.25">
      <c r="A639" s="28"/>
      <c r="B639" s="30"/>
      <c r="C639" s="22"/>
      <c r="D639" s="22"/>
      <c r="E639" s="23"/>
      <c r="F639" s="23"/>
      <c r="G639" s="15">
        <f>BookTable[[#This Row],[Taxable]]*13%</f>
        <v>0</v>
      </c>
      <c r="H639" s="15">
        <f>BookTable[[#This Row],[Taxable]]+BookTable[[#This Row],[Non Taxable]]+BookTable[[#This Row],[VAT]]</f>
        <v>0</v>
      </c>
      <c r="I639" s="28"/>
      <c r="J639" s="45"/>
      <c r="K639" s="22"/>
      <c r="L639" s="33" t="str">
        <f>CONCATENATE(BookTable[[#This Row],[Bill No.]],BookTable[[#This Row],[Party]])</f>
        <v/>
      </c>
      <c r="M639" s="24">
        <f>IF(OR(BookTable[[#This Row],[duplicate checker]]="",COUNTIF(DuplicateChecker,BookTable[[#This Row],[duplicate checker]])=1),0,1)</f>
        <v>0</v>
      </c>
    </row>
    <row r="640" spans="1:13" s="14" customFormat="1" x14ac:dyDescent="0.25">
      <c r="A640" s="28"/>
      <c r="B640" s="30"/>
      <c r="C640" s="22"/>
      <c r="D640" s="22"/>
      <c r="E640" s="23"/>
      <c r="F640" s="23"/>
      <c r="G640" s="15">
        <f>BookTable[[#This Row],[Taxable]]*13%</f>
        <v>0</v>
      </c>
      <c r="H640" s="15">
        <f>BookTable[[#This Row],[Taxable]]+BookTable[[#This Row],[Non Taxable]]+BookTable[[#This Row],[VAT]]</f>
        <v>0</v>
      </c>
      <c r="I640" s="28"/>
      <c r="J640" s="45"/>
      <c r="K640" s="22"/>
      <c r="L640" s="33" t="str">
        <f>CONCATENATE(BookTable[[#This Row],[Bill No.]],BookTable[[#This Row],[Party]])</f>
        <v/>
      </c>
      <c r="M640" s="24">
        <f>IF(OR(BookTable[[#This Row],[duplicate checker]]="",COUNTIF(DuplicateChecker,BookTable[[#This Row],[duplicate checker]])=1),0,1)</f>
        <v>0</v>
      </c>
    </row>
    <row r="641" spans="1:13" s="14" customFormat="1" x14ac:dyDescent="0.25">
      <c r="A641" s="28"/>
      <c r="B641" s="30"/>
      <c r="C641" s="22"/>
      <c r="D641" s="22"/>
      <c r="E641" s="23"/>
      <c r="F641" s="23"/>
      <c r="G641" s="15">
        <f>BookTable[[#This Row],[Taxable]]*13%</f>
        <v>0</v>
      </c>
      <c r="H641" s="15">
        <f>BookTable[[#This Row],[Taxable]]+BookTable[[#This Row],[Non Taxable]]+BookTable[[#This Row],[VAT]]</f>
        <v>0</v>
      </c>
      <c r="I641" s="28"/>
      <c r="J641" s="45"/>
      <c r="K641" s="22"/>
      <c r="L641" s="33" t="str">
        <f>CONCATENATE(BookTable[[#This Row],[Bill No.]],BookTable[[#This Row],[Party]])</f>
        <v/>
      </c>
      <c r="M641" s="24">
        <f>IF(OR(BookTable[[#This Row],[duplicate checker]]="",COUNTIF(DuplicateChecker,BookTable[[#This Row],[duplicate checker]])=1),0,1)</f>
        <v>0</v>
      </c>
    </row>
    <row r="642" spans="1:13" s="14" customFormat="1" x14ac:dyDescent="0.25">
      <c r="A642" s="28"/>
      <c r="B642" s="30"/>
      <c r="C642" s="22"/>
      <c r="D642" s="22"/>
      <c r="E642" s="23"/>
      <c r="F642" s="23"/>
      <c r="G642" s="15">
        <f>BookTable[[#This Row],[Taxable]]*13%</f>
        <v>0</v>
      </c>
      <c r="H642" s="15">
        <f>BookTable[[#This Row],[Taxable]]+BookTable[[#This Row],[Non Taxable]]+BookTable[[#This Row],[VAT]]</f>
        <v>0</v>
      </c>
      <c r="I642" s="28"/>
      <c r="J642" s="45"/>
      <c r="K642" s="22"/>
      <c r="L642" s="33" t="str">
        <f>CONCATENATE(BookTable[[#This Row],[Bill No.]],BookTable[[#This Row],[Party]])</f>
        <v/>
      </c>
      <c r="M642" s="24">
        <f>IF(OR(BookTable[[#This Row],[duplicate checker]]="",COUNTIF(DuplicateChecker,BookTable[[#This Row],[duplicate checker]])=1),0,1)</f>
        <v>0</v>
      </c>
    </row>
    <row r="643" spans="1:13" s="14" customFormat="1" x14ac:dyDescent="0.25">
      <c r="A643" s="28"/>
      <c r="B643" s="30"/>
      <c r="C643" s="22"/>
      <c r="D643" s="22"/>
      <c r="E643" s="23"/>
      <c r="F643" s="23"/>
      <c r="G643" s="15">
        <f>BookTable[[#This Row],[Taxable]]*13%</f>
        <v>0</v>
      </c>
      <c r="H643" s="15">
        <f>BookTable[[#This Row],[Taxable]]+BookTable[[#This Row],[Non Taxable]]+BookTable[[#This Row],[VAT]]</f>
        <v>0</v>
      </c>
      <c r="I643" s="28"/>
      <c r="J643" s="45"/>
      <c r="K643" s="22"/>
      <c r="L643" s="33" t="str">
        <f>CONCATENATE(BookTable[[#This Row],[Bill No.]],BookTable[[#This Row],[Party]])</f>
        <v/>
      </c>
      <c r="M643" s="24">
        <f>IF(OR(BookTable[[#This Row],[duplicate checker]]="",COUNTIF(DuplicateChecker,BookTable[[#This Row],[duplicate checker]])=1),0,1)</f>
        <v>0</v>
      </c>
    </row>
    <row r="644" spans="1:13" s="14" customFormat="1" x14ac:dyDescent="0.25">
      <c r="A644" s="28"/>
      <c r="B644" s="30"/>
      <c r="C644" s="22"/>
      <c r="D644" s="22"/>
      <c r="E644" s="23"/>
      <c r="F644" s="23"/>
      <c r="G644" s="15">
        <f>BookTable[[#This Row],[Taxable]]*13%</f>
        <v>0</v>
      </c>
      <c r="H644" s="15">
        <f>BookTable[[#This Row],[Taxable]]+BookTable[[#This Row],[Non Taxable]]+BookTable[[#This Row],[VAT]]</f>
        <v>0</v>
      </c>
      <c r="I644" s="28"/>
      <c r="J644" s="45"/>
      <c r="K644" s="22"/>
      <c r="L644" s="33" t="str">
        <f>CONCATENATE(BookTable[[#This Row],[Bill No.]],BookTable[[#This Row],[Party]])</f>
        <v/>
      </c>
      <c r="M644" s="24">
        <f>IF(OR(BookTable[[#This Row],[duplicate checker]]="",COUNTIF(DuplicateChecker,BookTable[[#This Row],[duplicate checker]])=1),0,1)</f>
        <v>0</v>
      </c>
    </row>
    <row r="645" spans="1:13" s="14" customFormat="1" x14ac:dyDescent="0.25">
      <c r="A645" s="28"/>
      <c r="B645" s="30"/>
      <c r="C645" s="22"/>
      <c r="D645" s="22"/>
      <c r="E645" s="23"/>
      <c r="F645" s="23"/>
      <c r="G645" s="15">
        <f>BookTable[[#This Row],[Taxable]]*13%</f>
        <v>0</v>
      </c>
      <c r="H645" s="15">
        <f>BookTable[[#This Row],[Taxable]]+BookTable[[#This Row],[Non Taxable]]+BookTable[[#This Row],[VAT]]</f>
        <v>0</v>
      </c>
      <c r="I645" s="28"/>
      <c r="J645" s="45"/>
      <c r="K645" s="22"/>
      <c r="L645" s="33" t="str">
        <f>CONCATENATE(BookTable[[#This Row],[Bill No.]],BookTable[[#This Row],[Party]])</f>
        <v/>
      </c>
      <c r="M645" s="24">
        <f>IF(OR(BookTable[[#This Row],[duplicate checker]]="",COUNTIF(DuplicateChecker,BookTable[[#This Row],[duplicate checker]])=1),0,1)</f>
        <v>0</v>
      </c>
    </row>
    <row r="646" spans="1:13" s="14" customFormat="1" x14ac:dyDescent="0.25">
      <c r="A646" s="28"/>
      <c r="B646" s="30"/>
      <c r="C646" s="22"/>
      <c r="D646" s="22"/>
      <c r="E646" s="23"/>
      <c r="F646" s="23"/>
      <c r="G646" s="15">
        <f>BookTable[[#This Row],[Taxable]]*13%</f>
        <v>0</v>
      </c>
      <c r="H646" s="15">
        <f>BookTable[[#This Row],[Taxable]]+BookTable[[#This Row],[Non Taxable]]+BookTable[[#This Row],[VAT]]</f>
        <v>0</v>
      </c>
      <c r="I646" s="28"/>
      <c r="J646" s="45"/>
      <c r="K646" s="22"/>
      <c r="L646" s="33" t="str">
        <f>CONCATENATE(BookTable[[#This Row],[Bill No.]],BookTable[[#This Row],[Party]])</f>
        <v/>
      </c>
      <c r="M646" s="24">
        <f>IF(OR(BookTable[[#This Row],[duplicate checker]]="",COUNTIF(DuplicateChecker,BookTable[[#This Row],[duplicate checker]])=1),0,1)</f>
        <v>0</v>
      </c>
    </row>
    <row r="647" spans="1:13" s="14" customFormat="1" x14ac:dyDescent="0.25">
      <c r="A647" s="28"/>
      <c r="B647" s="30"/>
      <c r="C647" s="22"/>
      <c r="D647" s="22"/>
      <c r="E647" s="23"/>
      <c r="F647" s="23"/>
      <c r="G647" s="15">
        <f>BookTable[[#This Row],[Taxable]]*13%</f>
        <v>0</v>
      </c>
      <c r="H647" s="15">
        <f>BookTable[[#This Row],[Taxable]]+BookTable[[#This Row],[Non Taxable]]+BookTable[[#This Row],[VAT]]</f>
        <v>0</v>
      </c>
      <c r="I647" s="28"/>
      <c r="J647" s="45"/>
      <c r="K647" s="22"/>
      <c r="L647" s="33" t="str">
        <f>CONCATENATE(BookTable[[#This Row],[Bill No.]],BookTable[[#This Row],[Party]])</f>
        <v/>
      </c>
      <c r="M647" s="24">
        <f>IF(OR(BookTable[[#This Row],[duplicate checker]]="",COUNTIF(DuplicateChecker,BookTable[[#This Row],[duplicate checker]])=1),0,1)</f>
        <v>0</v>
      </c>
    </row>
    <row r="648" spans="1:13" s="14" customFormat="1" x14ac:dyDescent="0.25">
      <c r="A648" s="28"/>
      <c r="B648" s="30"/>
      <c r="C648" s="22"/>
      <c r="D648" s="22"/>
      <c r="E648" s="23"/>
      <c r="F648" s="23"/>
      <c r="G648" s="15">
        <f>BookTable[[#This Row],[Taxable]]*13%</f>
        <v>0</v>
      </c>
      <c r="H648" s="15">
        <f>BookTable[[#This Row],[Taxable]]+BookTable[[#This Row],[Non Taxable]]+BookTable[[#This Row],[VAT]]</f>
        <v>0</v>
      </c>
      <c r="I648" s="28"/>
      <c r="J648" s="45"/>
      <c r="K648" s="22"/>
      <c r="L648" s="33" t="str">
        <f>CONCATENATE(BookTable[[#This Row],[Bill No.]],BookTable[[#This Row],[Party]])</f>
        <v/>
      </c>
      <c r="M648" s="24">
        <f>IF(OR(BookTable[[#This Row],[duplicate checker]]="",COUNTIF(DuplicateChecker,BookTable[[#This Row],[duplicate checker]])=1),0,1)</f>
        <v>0</v>
      </c>
    </row>
    <row r="649" spans="1:13" s="14" customFormat="1" x14ac:dyDescent="0.25">
      <c r="A649" s="28"/>
      <c r="B649" s="30"/>
      <c r="C649" s="22"/>
      <c r="D649" s="22"/>
      <c r="E649" s="23"/>
      <c r="F649" s="23"/>
      <c r="G649" s="15">
        <f>BookTable[[#This Row],[Taxable]]*13%</f>
        <v>0</v>
      </c>
      <c r="H649" s="15">
        <f>BookTable[[#This Row],[Taxable]]+BookTable[[#This Row],[Non Taxable]]+BookTable[[#This Row],[VAT]]</f>
        <v>0</v>
      </c>
      <c r="I649" s="28"/>
      <c r="J649" s="45"/>
      <c r="K649" s="22"/>
      <c r="L649" s="33" t="str">
        <f>CONCATENATE(BookTable[[#This Row],[Bill No.]],BookTable[[#This Row],[Party]])</f>
        <v/>
      </c>
      <c r="M649" s="24">
        <f>IF(OR(BookTable[[#This Row],[duplicate checker]]="",COUNTIF(DuplicateChecker,BookTable[[#This Row],[duplicate checker]])=1),0,1)</f>
        <v>0</v>
      </c>
    </row>
    <row r="650" spans="1:13" s="14" customFormat="1" x14ac:dyDescent="0.25">
      <c r="A650" s="28"/>
      <c r="B650" s="30"/>
      <c r="C650" s="22"/>
      <c r="D650" s="22"/>
      <c r="E650" s="23"/>
      <c r="F650" s="23"/>
      <c r="G650" s="15">
        <f>BookTable[[#This Row],[Taxable]]*13%</f>
        <v>0</v>
      </c>
      <c r="H650" s="15">
        <f>BookTable[[#This Row],[Taxable]]+BookTable[[#This Row],[Non Taxable]]+BookTable[[#This Row],[VAT]]</f>
        <v>0</v>
      </c>
      <c r="I650" s="28"/>
      <c r="J650" s="45"/>
      <c r="K650" s="22"/>
      <c r="L650" s="33" t="str">
        <f>CONCATENATE(BookTable[[#This Row],[Bill No.]],BookTable[[#This Row],[Party]])</f>
        <v/>
      </c>
      <c r="M650" s="24">
        <f>IF(OR(BookTable[[#This Row],[duplicate checker]]="",COUNTIF(DuplicateChecker,BookTable[[#This Row],[duplicate checker]])=1),0,1)</f>
        <v>0</v>
      </c>
    </row>
    <row r="651" spans="1:13" s="14" customFormat="1" x14ac:dyDescent="0.25">
      <c r="A651" s="28"/>
      <c r="B651" s="30"/>
      <c r="C651" s="22"/>
      <c r="D651" s="22"/>
      <c r="E651" s="23"/>
      <c r="F651" s="23"/>
      <c r="G651" s="15">
        <f>BookTable[[#This Row],[Taxable]]*13%</f>
        <v>0</v>
      </c>
      <c r="H651" s="15">
        <f>BookTable[[#This Row],[Taxable]]+BookTable[[#This Row],[Non Taxable]]+BookTable[[#This Row],[VAT]]</f>
        <v>0</v>
      </c>
      <c r="I651" s="28"/>
      <c r="J651" s="45"/>
      <c r="K651" s="22"/>
      <c r="L651" s="33" t="str">
        <f>CONCATENATE(BookTable[[#This Row],[Bill No.]],BookTable[[#This Row],[Party]])</f>
        <v/>
      </c>
      <c r="M651" s="24">
        <f>IF(OR(BookTable[[#This Row],[duplicate checker]]="",COUNTIF(DuplicateChecker,BookTable[[#This Row],[duplicate checker]])=1),0,1)</f>
        <v>0</v>
      </c>
    </row>
    <row r="652" spans="1:13" s="14" customFormat="1" x14ac:dyDescent="0.25">
      <c r="A652" s="28"/>
      <c r="B652" s="30"/>
      <c r="C652" s="22"/>
      <c r="D652" s="22"/>
      <c r="E652" s="23"/>
      <c r="F652" s="23"/>
      <c r="G652" s="15">
        <f>BookTable[[#This Row],[Taxable]]*13%</f>
        <v>0</v>
      </c>
      <c r="H652" s="15">
        <f>BookTable[[#This Row],[Taxable]]+BookTable[[#This Row],[Non Taxable]]+BookTable[[#This Row],[VAT]]</f>
        <v>0</v>
      </c>
      <c r="I652" s="28"/>
      <c r="J652" s="45"/>
      <c r="K652" s="22"/>
      <c r="L652" s="33" t="str">
        <f>CONCATENATE(BookTable[[#This Row],[Bill No.]],BookTable[[#This Row],[Party]])</f>
        <v/>
      </c>
      <c r="M652" s="24">
        <f>IF(OR(BookTable[[#This Row],[duplicate checker]]="",COUNTIF(DuplicateChecker,BookTable[[#This Row],[duplicate checker]])=1),0,1)</f>
        <v>0</v>
      </c>
    </row>
    <row r="653" spans="1:13" s="14" customFormat="1" x14ac:dyDescent="0.25">
      <c r="A653" s="28"/>
      <c r="B653" s="30"/>
      <c r="C653" s="22"/>
      <c r="D653" s="22"/>
      <c r="E653" s="23"/>
      <c r="F653" s="23"/>
      <c r="G653" s="15">
        <f>BookTable[[#This Row],[Taxable]]*13%</f>
        <v>0</v>
      </c>
      <c r="H653" s="15">
        <f>BookTable[[#This Row],[Taxable]]+BookTable[[#This Row],[Non Taxable]]+BookTable[[#This Row],[VAT]]</f>
        <v>0</v>
      </c>
      <c r="I653" s="28"/>
      <c r="J653" s="45"/>
      <c r="K653" s="22"/>
      <c r="L653" s="33" t="str">
        <f>CONCATENATE(BookTable[[#This Row],[Bill No.]],BookTable[[#This Row],[Party]])</f>
        <v/>
      </c>
      <c r="M653" s="24">
        <f>IF(OR(BookTable[[#This Row],[duplicate checker]]="",COUNTIF(DuplicateChecker,BookTable[[#This Row],[duplicate checker]])=1),0,1)</f>
        <v>0</v>
      </c>
    </row>
    <row r="654" spans="1:13" s="14" customFormat="1" x14ac:dyDescent="0.25">
      <c r="A654" s="28"/>
      <c r="B654" s="30"/>
      <c r="C654" s="22"/>
      <c r="D654" s="22"/>
      <c r="E654" s="23"/>
      <c r="F654" s="23"/>
      <c r="G654" s="15">
        <f>BookTable[[#This Row],[Taxable]]*13%</f>
        <v>0</v>
      </c>
      <c r="H654" s="15">
        <f>BookTable[[#This Row],[Taxable]]+BookTable[[#This Row],[Non Taxable]]+BookTable[[#This Row],[VAT]]</f>
        <v>0</v>
      </c>
      <c r="I654" s="28"/>
      <c r="J654" s="45"/>
      <c r="K654" s="22"/>
      <c r="L654" s="33" t="str">
        <f>CONCATENATE(BookTable[[#This Row],[Bill No.]],BookTable[[#This Row],[Party]])</f>
        <v/>
      </c>
      <c r="M654" s="24">
        <f>IF(OR(BookTable[[#This Row],[duplicate checker]]="",COUNTIF(DuplicateChecker,BookTable[[#This Row],[duplicate checker]])=1),0,1)</f>
        <v>0</v>
      </c>
    </row>
    <row r="655" spans="1:13" s="14" customFormat="1" x14ac:dyDescent="0.25">
      <c r="A655" s="28"/>
      <c r="B655" s="30"/>
      <c r="C655" s="22"/>
      <c r="D655" s="22"/>
      <c r="E655" s="23"/>
      <c r="F655" s="23"/>
      <c r="G655" s="15">
        <f>BookTable[[#This Row],[Taxable]]*13%</f>
        <v>0</v>
      </c>
      <c r="H655" s="15">
        <f>BookTable[[#This Row],[Taxable]]+BookTable[[#This Row],[Non Taxable]]+BookTable[[#This Row],[VAT]]</f>
        <v>0</v>
      </c>
      <c r="I655" s="28"/>
      <c r="J655" s="45"/>
      <c r="K655" s="22"/>
      <c r="L655" s="33" t="str">
        <f>CONCATENATE(BookTable[[#This Row],[Bill No.]],BookTable[[#This Row],[Party]])</f>
        <v/>
      </c>
      <c r="M655" s="24">
        <f>IF(OR(BookTable[[#This Row],[duplicate checker]]="",COUNTIF(DuplicateChecker,BookTable[[#This Row],[duplicate checker]])=1),0,1)</f>
        <v>0</v>
      </c>
    </row>
    <row r="656" spans="1:13" s="14" customFormat="1" x14ac:dyDescent="0.25">
      <c r="A656" s="28"/>
      <c r="B656" s="30"/>
      <c r="C656" s="22"/>
      <c r="D656" s="22"/>
      <c r="E656" s="23"/>
      <c r="F656" s="23"/>
      <c r="G656" s="15">
        <f>BookTable[[#This Row],[Taxable]]*13%</f>
        <v>0</v>
      </c>
      <c r="H656" s="15">
        <f>BookTable[[#This Row],[Taxable]]+BookTable[[#This Row],[Non Taxable]]+BookTable[[#This Row],[VAT]]</f>
        <v>0</v>
      </c>
      <c r="I656" s="28"/>
      <c r="J656" s="45"/>
      <c r="K656" s="22"/>
      <c r="L656" s="33" t="str">
        <f>CONCATENATE(BookTable[[#This Row],[Bill No.]],BookTable[[#This Row],[Party]])</f>
        <v/>
      </c>
      <c r="M656" s="24">
        <f>IF(OR(BookTable[[#This Row],[duplicate checker]]="",COUNTIF(DuplicateChecker,BookTable[[#This Row],[duplicate checker]])=1),0,1)</f>
        <v>0</v>
      </c>
    </row>
    <row r="657" spans="1:13" s="14" customFormat="1" x14ac:dyDescent="0.25">
      <c r="A657" s="28"/>
      <c r="B657" s="30"/>
      <c r="C657" s="22"/>
      <c r="D657" s="22"/>
      <c r="E657" s="23"/>
      <c r="F657" s="23"/>
      <c r="G657" s="15">
        <f>BookTable[[#This Row],[Taxable]]*13%</f>
        <v>0</v>
      </c>
      <c r="H657" s="15">
        <f>BookTable[[#This Row],[Taxable]]+BookTable[[#This Row],[Non Taxable]]+BookTable[[#This Row],[VAT]]</f>
        <v>0</v>
      </c>
      <c r="I657" s="28"/>
      <c r="J657" s="45"/>
      <c r="K657" s="22"/>
      <c r="L657" s="33" t="str">
        <f>CONCATENATE(BookTable[[#This Row],[Bill No.]],BookTable[[#This Row],[Party]])</f>
        <v/>
      </c>
      <c r="M657" s="24">
        <f>IF(OR(BookTable[[#This Row],[duplicate checker]]="",COUNTIF(DuplicateChecker,BookTable[[#This Row],[duplicate checker]])=1),0,1)</f>
        <v>0</v>
      </c>
    </row>
    <row r="658" spans="1:13" s="14" customFormat="1" x14ac:dyDescent="0.25">
      <c r="A658" s="28"/>
      <c r="B658" s="30"/>
      <c r="C658" s="22"/>
      <c r="D658" s="22"/>
      <c r="E658" s="23"/>
      <c r="F658" s="23"/>
      <c r="G658" s="15">
        <f>BookTable[[#This Row],[Taxable]]*13%</f>
        <v>0</v>
      </c>
      <c r="H658" s="15">
        <f>BookTable[[#This Row],[Taxable]]+BookTable[[#This Row],[Non Taxable]]+BookTable[[#This Row],[VAT]]</f>
        <v>0</v>
      </c>
      <c r="I658" s="28"/>
      <c r="J658" s="45"/>
      <c r="K658" s="22"/>
      <c r="L658" s="33" t="str">
        <f>CONCATENATE(BookTable[[#This Row],[Bill No.]],BookTable[[#This Row],[Party]])</f>
        <v/>
      </c>
      <c r="M658" s="24">
        <f>IF(OR(BookTable[[#This Row],[duplicate checker]]="",COUNTIF(DuplicateChecker,BookTable[[#This Row],[duplicate checker]])=1),0,1)</f>
        <v>0</v>
      </c>
    </row>
    <row r="659" spans="1:13" s="14" customFormat="1" x14ac:dyDescent="0.25">
      <c r="A659" s="28"/>
      <c r="B659" s="30"/>
      <c r="C659" s="22"/>
      <c r="D659" s="22"/>
      <c r="E659" s="23"/>
      <c r="F659" s="23"/>
      <c r="G659" s="15">
        <f>BookTable[[#This Row],[Taxable]]*13%</f>
        <v>0</v>
      </c>
      <c r="H659" s="15">
        <f>BookTable[[#This Row],[Taxable]]+BookTable[[#This Row],[Non Taxable]]+BookTable[[#This Row],[VAT]]</f>
        <v>0</v>
      </c>
      <c r="I659" s="28"/>
      <c r="J659" s="45"/>
      <c r="K659" s="22"/>
      <c r="L659" s="33" t="str">
        <f>CONCATENATE(BookTable[[#This Row],[Bill No.]],BookTable[[#This Row],[Party]])</f>
        <v/>
      </c>
      <c r="M659" s="24">
        <f>IF(OR(BookTable[[#This Row],[duplicate checker]]="",COUNTIF(DuplicateChecker,BookTable[[#This Row],[duplicate checker]])=1),0,1)</f>
        <v>0</v>
      </c>
    </row>
    <row r="660" spans="1:13" s="14" customFormat="1" x14ac:dyDescent="0.25">
      <c r="A660" s="28"/>
      <c r="B660" s="30"/>
      <c r="C660" s="22"/>
      <c r="D660" s="22"/>
      <c r="E660" s="23"/>
      <c r="F660" s="23"/>
      <c r="G660" s="15">
        <f>BookTable[[#This Row],[Taxable]]*13%</f>
        <v>0</v>
      </c>
      <c r="H660" s="15">
        <f>BookTable[[#This Row],[Taxable]]+BookTable[[#This Row],[Non Taxable]]+BookTable[[#This Row],[VAT]]</f>
        <v>0</v>
      </c>
      <c r="I660" s="28"/>
      <c r="J660" s="45"/>
      <c r="K660" s="22"/>
      <c r="L660" s="33" t="str">
        <f>CONCATENATE(BookTable[[#This Row],[Bill No.]],BookTable[[#This Row],[Party]])</f>
        <v/>
      </c>
      <c r="M660" s="24">
        <f>IF(OR(BookTable[[#This Row],[duplicate checker]]="",COUNTIF(DuplicateChecker,BookTable[[#This Row],[duplicate checker]])=1),0,1)</f>
        <v>0</v>
      </c>
    </row>
    <row r="661" spans="1:13" s="14" customFormat="1" x14ac:dyDescent="0.25">
      <c r="A661" s="28"/>
      <c r="B661" s="30"/>
      <c r="C661" s="22"/>
      <c r="D661" s="22"/>
      <c r="E661" s="23"/>
      <c r="F661" s="23"/>
      <c r="G661" s="15">
        <f>BookTable[[#This Row],[Taxable]]*13%</f>
        <v>0</v>
      </c>
      <c r="H661" s="15">
        <f>BookTable[[#This Row],[Taxable]]+BookTable[[#This Row],[Non Taxable]]+BookTable[[#This Row],[VAT]]</f>
        <v>0</v>
      </c>
      <c r="I661" s="28"/>
      <c r="J661" s="45"/>
      <c r="K661" s="22"/>
      <c r="L661" s="33" t="str">
        <f>CONCATENATE(BookTable[[#This Row],[Bill No.]],BookTable[[#This Row],[Party]])</f>
        <v/>
      </c>
      <c r="M661" s="24">
        <f>IF(OR(BookTable[[#This Row],[duplicate checker]]="",COUNTIF(DuplicateChecker,BookTable[[#This Row],[duplicate checker]])=1),0,1)</f>
        <v>0</v>
      </c>
    </row>
    <row r="662" spans="1:13" s="14" customFormat="1" x14ac:dyDescent="0.25">
      <c r="A662" s="28"/>
      <c r="B662" s="30"/>
      <c r="C662" s="22"/>
      <c r="D662" s="22"/>
      <c r="E662" s="23"/>
      <c r="F662" s="23"/>
      <c r="G662" s="15">
        <f>BookTable[[#This Row],[Taxable]]*13%</f>
        <v>0</v>
      </c>
      <c r="H662" s="15">
        <f>BookTable[[#This Row],[Taxable]]+BookTable[[#This Row],[Non Taxable]]+BookTable[[#This Row],[VAT]]</f>
        <v>0</v>
      </c>
      <c r="I662" s="28"/>
      <c r="J662" s="45"/>
      <c r="K662" s="22"/>
      <c r="L662" s="33" t="str">
        <f>CONCATENATE(BookTable[[#This Row],[Bill No.]],BookTable[[#This Row],[Party]])</f>
        <v/>
      </c>
      <c r="M662" s="24">
        <f>IF(OR(BookTable[[#This Row],[duplicate checker]]="",COUNTIF(DuplicateChecker,BookTable[[#This Row],[duplicate checker]])=1),0,1)</f>
        <v>0</v>
      </c>
    </row>
    <row r="663" spans="1:13" s="14" customFormat="1" x14ac:dyDescent="0.25">
      <c r="A663" s="28"/>
      <c r="B663" s="30"/>
      <c r="C663" s="22"/>
      <c r="D663" s="22"/>
      <c r="E663" s="23"/>
      <c r="F663" s="23"/>
      <c r="G663" s="15">
        <f>BookTable[[#This Row],[Taxable]]*13%</f>
        <v>0</v>
      </c>
      <c r="H663" s="15">
        <f>BookTable[[#This Row],[Taxable]]+BookTable[[#This Row],[Non Taxable]]+BookTable[[#This Row],[VAT]]</f>
        <v>0</v>
      </c>
      <c r="I663" s="28"/>
      <c r="J663" s="45"/>
      <c r="K663" s="22"/>
      <c r="L663" s="33" t="str">
        <f>CONCATENATE(BookTable[[#This Row],[Bill No.]],BookTable[[#This Row],[Party]])</f>
        <v/>
      </c>
      <c r="M663" s="24">
        <f>IF(OR(BookTable[[#This Row],[duplicate checker]]="",COUNTIF(DuplicateChecker,BookTable[[#This Row],[duplicate checker]])=1),0,1)</f>
        <v>0</v>
      </c>
    </row>
    <row r="664" spans="1:13" s="14" customFormat="1" x14ac:dyDescent="0.25">
      <c r="A664" s="28"/>
      <c r="B664" s="30"/>
      <c r="C664" s="22"/>
      <c r="D664" s="22"/>
      <c r="E664" s="23"/>
      <c r="F664" s="23"/>
      <c r="G664" s="15">
        <f>BookTable[[#This Row],[Taxable]]*13%</f>
        <v>0</v>
      </c>
      <c r="H664" s="15">
        <f>BookTable[[#This Row],[Taxable]]+BookTable[[#This Row],[Non Taxable]]+BookTable[[#This Row],[VAT]]</f>
        <v>0</v>
      </c>
      <c r="I664" s="28"/>
      <c r="J664" s="45"/>
      <c r="K664" s="22"/>
      <c r="L664" s="33" t="str">
        <f>CONCATENATE(BookTable[[#This Row],[Bill No.]],BookTable[[#This Row],[Party]])</f>
        <v/>
      </c>
      <c r="M664" s="24">
        <f>IF(OR(BookTable[[#This Row],[duplicate checker]]="",COUNTIF(DuplicateChecker,BookTable[[#This Row],[duplicate checker]])=1),0,1)</f>
        <v>0</v>
      </c>
    </row>
    <row r="665" spans="1:13" s="14" customFormat="1" x14ac:dyDescent="0.25">
      <c r="A665" s="28"/>
      <c r="B665" s="30"/>
      <c r="C665" s="22"/>
      <c r="D665" s="22"/>
      <c r="E665" s="23"/>
      <c r="F665" s="23"/>
      <c r="G665" s="15">
        <f>BookTable[[#This Row],[Taxable]]*13%</f>
        <v>0</v>
      </c>
      <c r="H665" s="15">
        <f>BookTable[[#This Row],[Taxable]]+BookTable[[#This Row],[Non Taxable]]+BookTable[[#This Row],[VAT]]</f>
        <v>0</v>
      </c>
      <c r="I665" s="28"/>
      <c r="J665" s="45"/>
      <c r="K665" s="22"/>
      <c r="L665" s="33" t="str">
        <f>CONCATENATE(BookTable[[#This Row],[Bill No.]],BookTable[[#This Row],[Party]])</f>
        <v/>
      </c>
      <c r="M665" s="24">
        <f>IF(OR(BookTable[[#This Row],[duplicate checker]]="",COUNTIF(DuplicateChecker,BookTable[[#This Row],[duplicate checker]])=1),0,1)</f>
        <v>0</v>
      </c>
    </row>
    <row r="666" spans="1:13" s="14" customFormat="1" x14ac:dyDescent="0.25">
      <c r="A666" s="28"/>
      <c r="B666" s="30"/>
      <c r="C666" s="22"/>
      <c r="D666" s="22"/>
      <c r="E666" s="23"/>
      <c r="F666" s="23"/>
      <c r="G666" s="15">
        <f>BookTable[[#This Row],[Taxable]]*13%</f>
        <v>0</v>
      </c>
      <c r="H666" s="15">
        <f>BookTable[[#This Row],[Taxable]]+BookTable[[#This Row],[Non Taxable]]+BookTable[[#This Row],[VAT]]</f>
        <v>0</v>
      </c>
      <c r="I666" s="28"/>
      <c r="J666" s="45"/>
      <c r="K666" s="22"/>
      <c r="L666" s="33" t="str">
        <f>CONCATENATE(BookTable[[#This Row],[Bill No.]],BookTable[[#This Row],[Party]])</f>
        <v/>
      </c>
      <c r="M666" s="24">
        <f>IF(OR(BookTable[[#This Row],[duplicate checker]]="",COUNTIF(DuplicateChecker,BookTable[[#This Row],[duplicate checker]])=1),0,1)</f>
        <v>0</v>
      </c>
    </row>
    <row r="667" spans="1:13" s="14" customFormat="1" x14ac:dyDescent="0.25">
      <c r="A667" s="28"/>
      <c r="B667" s="30"/>
      <c r="C667" s="22"/>
      <c r="D667" s="22"/>
      <c r="E667" s="23"/>
      <c r="F667" s="23"/>
      <c r="G667" s="15">
        <f>BookTable[[#This Row],[Taxable]]*13%</f>
        <v>0</v>
      </c>
      <c r="H667" s="15">
        <f>BookTable[[#This Row],[Taxable]]+BookTable[[#This Row],[Non Taxable]]+BookTable[[#This Row],[VAT]]</f>
        <v>0</v>
      </c>
      <c r="I667" s="28"/>
      <c r="J667" s="45"/>
      <c r="K667" s="22"/>
      <c r="L667" s="33" t="str">
        <f>CONCATENATE(BookTable[[#This Row],[Bill No.]],BookTable[[#This Row],[Party]])</f>
        <v/>
      </c>
      <c r="M667" s="24">
        <f>IF(OR(BookTable[[#This Row],[duplicate checker]]="",COUNTIF(DuplicateChecker,BookTable[[#This Row],[duplicate checker]])=1),0,1)</f>
        <v>0</v>
      </c>
    </row>
    <row r="668" spans="1:13" s="14" customFormat="1" x14ac:dyDescent="0.25">
      <c r="A668" s="28"/>
      <c r="B668" s="30"/>
      <c r="C668" s="22"/>
      <c r="D668" s="22"/>
      <c r="E668" s="23"/>
      <c r="F668" s="23"/>
      <c r="G668" s="15">
        <f>BookTable[[#This Row],[Taxable]]*13%</f>
        <v>0</v>
      </c>
      <c r="H668" s="15">
        <f>BookTable[[#This Row],[Taxable]]+BookTable[[#This Row],[Non Taxable]]+BookTable[[#This Row],[VAT]]</f>
        <v>0</v>
      </c>
      <c r="I668" s="28"/>
      <c r="J668" s="45"/>
      <c r="K668" s="22"/>
      <c r="L668" s="33" t="str">
        <f>CONCATENATE(BookTable[[#This Row],[Bill No.]],BookTable[[#This Row],[Party]])</f>
        <v/>
      </c>
      <c r="M668" s="24">
        <f>IF(OR(BookTable[[#This Row],[duplicate checker]]="",COUNTIF(DuplicateChecker,BookTable[[#This Row],[duplicate checker]])=1),0,1)</f>
        <v>0</v>
      </c>
    </row>
    <row r="669" spans="1:13" s="14" customFormat="1" x14ac:dyDescent="0.25">
      <c r="A669" s="28"/>
      <c r="B669" s="30"/>
      <c r="C669" s="22"/>
      <c r="D669" s="22"/>
      <c r="E669" s="23"/>
      <c r="F669" s="23"/>
      <c r="G669" s="15">
        <f>BookTable[[#This Row],[Taxable]]*13%</f>
        <v>0</v>
      </c>
      <c r="H669" s="15">
        <f>BookTable[[#This Row],[Taxable]]+BookTable[[#This Row],[Non Taxable]]+BookTable[[#This Row],[VAT]]</f>
        <v>0</v>
      </c>
      <c r="I669" s="28"/>
      <c r="J669" s="45"/>
      <c r="K669" s="22"/>
      <c r="L669" s="33" t="str">
        <f>CONCATENATE(BookTable[[#This Row],[Bill No.]],BookTable[[#This Row],[Party]])</f>
        <v/>
      </c>
      <c r="M669" s="24">
        <f>IF(OR(BookTable[[#This Row],[duplicate checker]]="",COUNTIF(DuplicateChecker,BookTable[[#This Row],[duplicate checker]])=1),0,1)</f>
        <v>0</v>
      </c>
    </row>
    <row r="670" spans="1:13" s="14" customFormat="1" x14ac:dyDescent="0.25">
      <c r="A670" s="28"/>
      <c r="B670" s="30"/>
      <c r="C670" s="22"/>
      <c r="D670" s="22"/>
      <c r="E670" s="23"/>
      <c r="F670" s="23"/>
      <c r="G670" s="15">
        <f>BookTable[[#This Row],[Taxable]]*13%</f>
        <v>0</v>
      </c>
      <c r="H670" s="15">
        <f>BookTable[[#This Row],[Taxable]]+BookTable[[#This Row],[Non Taxable]]+BookTable[[#This Row],[VAT]]</f>
        <v>0</v>
      </c>
      <c r="I670" s="28"/>
      <c r="J670" s="45"/>
      <c r="K670" s="22"/>
      <c r="L670" s="33" t="str">
        <f>CONCATENATE(BookTable[[#This Row],[Bill No.]],BookTable[[#This Row],[Party]])</f>
        <v/>
      </c>
      <c r="M670" s="24">
        <f>IF(OR(BookTable[[#This Row],[duplicate checker]]="",COUNTIF(DuplicateChecker,BookTable[[#This Row],[duplicate checker]])=1),0,1)</f>
        <v>0</v>
      </c>
    </row>
    <row r="671" spans="1:13" s="14" customFormat="1" x14ac:dyDescent="0.25">
      <c r="A671" s="28"/>
      <c r="B671" s="30"/>
      <c r="C671" s="22"/>
      <c r="D671" s="22"/>
      <c r="E671" s="23"/>
      <c r="F671" s="23"/>
      <c r="G671" s="15">
        <f>BookTable[[#This Row],[Taxable]]*13%</f>
        <v>0</v>
      </c>
      <c r="H671" s="15">
        <f>BookTable[[#This Row],[Taxable]]+BookTable[[#This Row],[Non Taxable]]+BookTable[[#This Row],[VAT]]</f>
        <v>0</v>
      </c>
      <c r="I671" s="28"/>
      <c r="J671" s="45"/>
      <c r="K671" s="22"/>
      <c r="L671" s="33" t="str">
        <f>CONCATENATE(BookTable[[#This Row],[Bill No.]],BookTable[[#This Row],[Party]])</f>
        <v/>
      </c>
      <c r="M671" s="24">
        <f>IF(OR(BookTable[[#This Row],[duplicate checker]]="",COUNTIF(DuplicateChecker,BookTable[[#This Row],[duplicate checker]])=1),0,1)</f>
        <v>0</v>
      </c>
    </row>
    <row r="672" spans="1:13" s="14" customFormat="1" x14ac:dyDescent="0.25">
      <c r="A672" s="28"/>
      <c r="B672" s="30"/>
      <c r="C672" s="22"/>
      <c r="D672" s="22"/>
      <c r="E672" s="23"/>
      <c r="F672" s="23"/>
      <c r="G672" s="15">
        <f>BookTable[[#This Row],[Taxable]]*13%</f>
        <v>0</v>
      </c>
      <c r="H672" s="15">
        <f>BookTable[[#This Row],[Taxable]]+BookTable[[#This Row],[Non Taxable]]+BookTable[[#This Row],[VAT]]</f>
        <v>0</v>
      </c>
      <c r="I672" s="28"/>
      <c r="J672" s="45"/>
      <c r="K672" s="22"/>
      <c r="L672" s="33" t="str">
        <f>CONCATENATE(BookTable[[#This Row],[Bill No.]],BookTable[[#This Row],[Party]])</f>
        <v/>
      </c>
      <c r="M672" s="24">
        <f>IF(OR(BookTable[[#This Row],[duplicate checker]]="",COUNTIF(DuplicateChecker,BookTable[[#This Row],[duplicate checker]])=1),0,1)</f>
        <v>0</v>
      </c>
    </row>
    <row r="673" spans="1:13" s="14" customFormat="1" x14ac:dyDescent="0.25">
      <c r="A673" s="28"/>
      <c r="B673" s="30"/>
      <c r="C673" s="22"/>
      <c r="D673" s="22"/>
      <c r="E673" s="23"/>
      <c r="F673" s="23"/>
      <c r="G673" s="15">
        <f>BookTable[[#This Row],[Taxable]]*13%</f>
        <v>0</v>
      </c>
      <c r="H673" s="15">
        <f>BookTable[[#This Row],[Taxable]]+BookTable[[#This Row],[Non Taxable]]+BookTable[[#This Row],[VAT]]</f>
        <v>0</v>
      </c>
      <c r="I673" s="28"/>
      <c r="J673" s="45"/>
      <c r="K673" s="22"/>
      <c r="L673" s="33" t="str">
        <f>CONCATENATE(BookTable[[#This Row],[Bill No.]],BookTable[[#This Row],[Party]])</f>
        <v/>
      </c>
      <c r="M673" s="24">
        <f>IF(OR(BookTable[[#This Row],[duplicate checker]]="",COUNTIF(DuplicateChecker,BookTable[[#This Row],[duplicate checker]])=1),0,1)</f>
        <v>0</v>
      </c>
    </row>
    <row r="674" spans="1:13" s="14" customFormat="1" x14ac:dyDescent="0.25">
      <c r="A674" s="28"/>
      <c r="B674" s="30"/>
      <c r="C674" s="22"/>
      <c r="D674" s="22"/>
      <c r="E674" s="23"/>
      <c r="F674" s="23"/>
      <c r="G674" s="15">
        <f>BookTable[[#This Row],[Taxable]]*13%</f>
        <v>0</v>
      </c>
      <c r="H674" s="15">
        <f>BookTable[[#This Row],[Taxable]]+BookTable[[#This Row],[Non Taxable]]+BookTable[[#This Row],[VAT]]</f>
        <v>0</v>
      </c>
      <c r="I674" s="28"/>
      <c r="J674" s="45"/>
      <c r="K674" s="22"/>
      <c r="L674" s="33" t="str">
        <f>CONCATENATE(BookTable[[#This Row],[Bill No.]],BookTable[[#This Row],[Party]])</f>
        <v/>
      </c>
      <c r="M674" s="24">
        <f>IF(OR(BookTable[[#This Row],[duplicate checker]]="",COUNTIF(DuplicateChecker,BookTable[[#This Row],[duplicate checker]])=1),0,1)</f>
        <v>0</v>
      </c>
    </row>
    <row r="675" spans="1:13" s="14" customFormat="1" x14ac:dyDescent="0.25">
      <c r="A675" s="28"/>
      <c r="B675" s="30"/>
      <c r="C675" s="22"/>
      <c r="D675" s="22"/>
      <c r="E675" s="23"/>
      <c r="F675" s="23"/>
      <c r="G675" s="15">
        <f>BookTable[[#This Row],[Taxable]]*13%</f>
        <v>0</v>
      </c>
      <c r="H675" s="15">
        <f>BookTable[[#This Row],[Taxable]]+BookTable[[#This Row],[Non Taxable]]+BookTable[[#This Row],[VAT]]</f>
        <v>0</v>
      </c>
      <c r="I675" s="28"/>
      <c r="J675" s="45"/>
      <c r="K675" s="22"/>
      <c r="L675" s="33" t="str">
        <f>CONCATENATE(BookTable[[#This Row],[Bill No.]],BookTable[[#This Row],[Party]])</f>
        <v/>
      </c>
      <c r="M675" s="24">
        <f>IF(OR(BookTable[[#This Row],[duplicate checker]]="",COUNTIF(DuplicateChecker,BookTable[[#This Row],[duplicate checker]])=1),0,1)</f>
        <v>0</v>
      </c>
    </row>
    <row r="676" spans="1:13" s="14" customFormat="1" x14ac:dyDescent="0.25">
      <c r="A676" s="28"/>
      <c r="B676" s="30"/>
      <c r="C676" s="22"/>
      <c r="D676" s="22"/>
      <c r="E676" s="23"/>
      <c r="F676" s="23"/>
      <c r="G676" s="15">
        <f>BookTable[[#This Row],[Taxable]]*13%</f>
        <v>0</v>
      </c>
      <c r="H676" s="15">
        <f>BookTable[[#This Row],[Taxable]]+BookTable[[#This Row],[Non Taxable]]+BookTable[[#This Row],[VAT]]</f>
        <v>0</v>
      </c>
      <c r="I676" s="28"/>
      <c r="J676" s="45"/>
      <c r="K676" s="22"/>
      <c r="L676" s="33" t="str">
        <f>CONCATENATE(BookTable[[#This Row],[Bill No.]],BookTable[[#This Row],[Party]])</f>
        <v/>
      </c>
      <c r="M676" s="24">
        <f>IF(OR(BookTable[[#This Row],[duplicate checker]]="",COUNTIF(DuplicateChecker,BookTable[[#This Row],[duplicate checker]])=1),0,1)</f>
        <v>0</v>
      </c>
    </row>
    <row r="677" spans="1:13" s="14" customFormat="1" x14ac:dyDescent="0.25">
      <c r="A677" s="28"/>
      <c r="B677" s="30"/>
      <c r="C677" s="22"/>
      <c r="D677" s="22"/>
      <c r="E677" s="23"/>
      <c r="F677" s="23"/>
      <c r="G677" s="15">
        <f>BookTable[[#This Row],[Taxable]]*13%</f>
        <v>0</v>
      </c>
      <c r="H677" s="15">
        <f>BookTable[[#This Row],[Taxable]]+BookTable[[#This Row],[Non Taxable]]+BookTable[[#This Row],[VAT]]</f>
        <v>0</v>
      </c>
      <c r="I677" s="28"/>
      <c r="J677" s="45"/>
      <c r="K677" s="22"/>
      <c r="L677" s="33" t="str">
        <f>CONCATENATE(BookTable[[#This Row],[Bill No.]],BookTable[[#This Row],[Party]])</f>
        <v/>
      </c>
      <c r="M677" s="24">
        <f>IF(OR(BookTable[[#This Row],[duplicate checker]]="",COUNTIF(DuplicateChecker,BookTable[[#This Row],[duplicate checker]])=1),0,1)</f>
        <v>0</v>
      </c>
    </row>
    <row r="678" spans="1:13" s="14" customFormat="1" x14ac:dyDescent="0.25">
      <c r="A678" s="28"/>
      <c r="B678" s="30"/>
      <c r="C678" s="22"/>
      <c r="D678" s="22"/>
      <c r="E678" s="23"/>
      <c r="F678" s="23"/>
      <c r="G678" s="15">
        <f>BookTable[[#This Row],[Taxable]]*13%</f>
        <v>0</v>
      </c>
      <c r="H678" s="15">
        <f>BookTable[[#This Row],[Taxable]]+BookTable[[#This Row],[Non Taxable]]+BookTable[[#This Row],[VAT]]</f>
        <v>0</v>
      </c>
      <c r="I678" s="28"/>
      <c r="J678" s="45"/>
      <c r="K678" s="22"/>
      <c r="L678" s="33" t="str">
        <f>CONCATENATE(BookTable[[#This Row],[Bill No.]],BookTable[[#This Row],[Party]])</f>
        <v/>
      </c>
      <c r="M678" s="24">
        <f>IF(OR(BookTable[[#This Row],[duplicate checker]]="",COUNTIF(DuplicateChecker,BookTable[[#This Row],[duplicate checker]])=1),0,1)</f>
        <v>0</v>
      </c>
    </row>
    <row r="679" spans="1:13" s="14" customFormat="1" x14ac:dyDescent="0.25">
      <c r="A679" s="28"/>
      <c r="B679" s="30"/>
      <c r="C679" s="22"/>
      <c r="D679" s="22"/>
      <c r="E679" s="23"/>
      <c r="F679" s="23"/>
      <c r="G679" s="15">
        <f>BookTable[[#This Row],[Taxable]]*13%</f>
        <v>0</v>
      </c>
      <c r="H679" s="15">
        <f>BookTable[[#This Row],[Taxable]]+BookTable[[#This Row],[Non Taxable]]+BookTable[[#This Row],[VAT]]</f>
        <v>0</v>
      </c>
      <c r="I679" s="28"/>
      <c r="J679" s="45"/>
      <c r="K679" s="22"/>
      <c r="L679" s="33" t="str">
        <f>CONCATENATE(BookTable[[#This Row],[Bill No.]],BookTable[[#This Row],[Party]])</f>
        <v/>
      </c>
      <c r="M679" s="24">
        <f>IF(OR(BookTable[[#This Row],[duplicate checker]]="",COUNTIF(DuplicateChecker,BookTable[[#This Row],[duplicate checker]])=1),0,1)</f>
        <v>0</v>
      </c>
    </row>
    <row r="680" spans="1:13" s="14" customFormat="1" x14ac:dyDescent="0.25">
      <c r="A680" s="28"/>
      <c r="B680" s="30"/>
      <c r="C680" s="22"/>
      <c r="D680" s="22"/>
      <c r="E680" s="23"/>
      <c r="F680" s="23"/>
      <c r="G680" s="15">
        <f>BookTable[[#This Row],[Taxable]]*13%</f>
        <v>0</v>
      </c>
      <c r="H680" s="15">
        <f>BookTable[[#This Row],[Taxable]]+BookTable[[#This Row],[Non Taxable]]+BookTable[[#This Row],[VAT]]</f>
        <v>0</v>
      </c>
      <c r="I680" s="28"/>
      <c r="J680" s="45"/>
      <c r="K680" s="22"/>
      <c r="L680" s="33" t="str">
        <f>CONCATENATE(BookTable[[#This Row],[Bill No.]],BookTable[[#This Row],[Party]])</f>
        <v/>
      </c>
      <c r="M680" s="24">
        <f>IF(OR(BookTable[[#This Row],[duplicate checker]]="",COUNTIF(DuplicateChecker,BookTable[[#This Row],[duplicate checker]])=1),0,1)</f>
        <v>0</v>
      </c>
    </row>
    <row r="681" spans="1:13" s="14" customFormat="1" x14ac:dyDescent="0.25">
      <c r="A681" s="28"/>
      <c r="B681" s="30"/>
      <c r="C681" s="22"/>
      <c r="D681" s="22"/>
      <c r="E681" s="23"/>
      <c r="F681" s="23"/>
      <c r="G681" s="15">
        <f>BookTable[[#This Row],[Taxable]]*13%</f>
        <v>0</v>
      </c>
      <c r="H681" s="15">
        <f>BookTable[[#This Row],[Taxable]]+BookTable[[#This Row],[Non Taxable]]+BookTable[[#This Row],[VAT]]</f>
        <v>0</v>
      </c>
      <c r="I681" s="28"/>
      <c r="J681" s="45"/>
      <c r="K681" s="22"/>
      <c r="L681" s="33" t="str">
        <f>CONCATENATE(BookTable[[#This Row],[Bill No.]],BookTable[[#This Row],[Party]])</f>
        <v/>
      </c>
      <c r="M681" s="24">
        <f>IF(OR(BookTable[[#This Row],[duplicate checker]]="",COUNTIF(DuplicateChecker,BookTable[[#This Row],[duplicate checker]])=1),0,1)</f>
        <v>0</v>
      </c>
    </row>
    <row r="682" spans="1:13" s="14" customFormat="1" x14ac:dyDescent="0.25">
      <c r="A682" s="28"/>
      <c r="B682" s="30"/>
      <c r="C682" s="22"/>
      <c r="D682" s="22"/>
      <c r="E682" s="23"/>
      <c r="F682" s="23"/>
      <c r="G682" s="15">
        <f>BookTable[[#This Row],[Taxable]]*13%</f>
        <v>0</v>
      </c>
      <c r="H682" s="15">
        <f>BookTable[[#This Row],[Taxable]]+BookTable[[#This Row],[Non Taxable]]+BookTable[[#This Row],[VAT]]</f>
        <v>0</v>
      </c>
      <c r="I682" s="28"/>
      <c r="J682" s="45"/>
      <c r="K682" s="22"/>
      <c r="L682" s="33" t="str">
        <f>CONCATENATE(BookTable[[#This Row],[Bill No.]],BookTable[[#This Row],[Party]])</f>
        <v/>
      </c>
      <c r="M682" s="24">
        <f>IF(OR(BookTable[[#This Row],[duplicate checker]]="",COUNTIF(DuplicateChecker,BookTable[[#This Row],[duplicate checker]])=1),0,1)</f>
        <v>0</v>
      </c>
    </row>
    <row r="683" spans="1:13" s="14" customFormat="1" x14ac:dyDescent="0.25">
      <c r="A683" s="28"/>
      <c r="B683" s="30"/>
      <c r="C683" s="22"/>
      <c r="D683" s="22"/>
      <c r="E683" s="23"/>
      <c r="F683" s="23"/>
      <c r="G683" s="15">
        <f>BookTable[[#This Row],[Taxable]]*13%</f>
        <v>0</v>
      </c>
      <c r="H683" s="15">
        <f>BookTable[[#This Row],[Taxable]]+BookTable[[#This Row],[Non Taxable]]+BookTable[[#This Row],[VAT]]</f>
        <v>0</v>
      </c>
      <c r="I683" s="28"/>
      <c r="J683" s="45"/>
      <c r="K683" s="22"/>
      <c r="L683" s="33" t="str">
        <f>CONCATENATE(BookTable[[#This Row],[Bill No.]],BookTable[[#This Row],[Party]])</f>
        <v/>
      </c>
      <c r="M683" s="24">
        <f>IF(OR(BookTable[[#This Row],[duplicate checker]]="",COUNTIF(DuplicateChecker,BookTable[[#This Row],[duplicate checker]])=1),0,1)</f>
        <v>0</v>
      </c>
    </row>
    <row r="684" spans="1:13" s="14" customFormat="1" x14ac:dyDescent="0.25">
      <c r="A684" s="28"/>
      <c r="B684" s="30"/>
      <c r="C684" s="22"/>
      <c r="D684" s="22"/>
      <c r="E684" s="23"/>
      <c r="F684" s="23"/>
      <c r="G684" s="15">
        <f>BookTable[[#This Row],[Taxable]]*13%</f>
        <v>0</v>
      </c>
      <c r="H684" s="15">
        <f>BookTable[[#This Row],[Taxable]]+BookTable[[#This Row],[Non Taxable]]+BookTable[[#This Row],[VAT]]</f>
        <v>0</v>
      </c>
      <c r="I684" s="28"/>
      <c r="J684" s="45"/>
      <c r="K684" s="22"/>
      <c r="L684" s="33" t="str">
        <f>CONCATENATE(BookTable[[#This Row],[Bill No.]],BookTable[[#This Row],[Party]])</f>
        <v/>
      </c>
      <c r="M684" s="24">
        <f>IF(OR(BookTable[[#This Row],[duplicate checker]]="",COUNTIF(DuplicateChecker,BookTable[[#This Row],[duplicate checker]])=1),0,1)</f>
        <v>0</v>
      </c>
    </row>
    <row r="685" spans="1:13" s="14" customFormat="1" x14ac:dyDescent="0.25">
      <c r="A685" s="28"/>
      <c r="B685" s="30"/>
      <c r="C685" s="22"/>
      <c r="D685" s="22"/>
      <c r="E685" s="23"/>
      <c r="F685" s="23"/>
      <c r="G685" s="15">
        <f>BookTable[[#This Row],[Taxable]]*13%</f>
        <v>0</v>
      </c>
      <c r="H685" s="15">
        <f>BookTable[[#This Row],[Taxable]]+BookTable[[#This Row],[Non Taxable]]+BookTable[[#This Row],[VAT]]</f>
        <v>0</v>
      </c>
      <c r="I685" s="28"/>
      <c r="J685" s="45"/>
      <c r="K685" s="22"/>
      <c r="L685" s="33" t="str">
        <f>CONCATENATE(BookTable[[#This Row],[Bill No.]],BookTable[[#This Row],[Party]])</f>
        <v/>
      </c>
      <c r="M685" s="24">
        <f>IF(OR(BookTable[[#This Row],[duplicate checker]]="",COUNTIF(DuplicateChecker,BookTable[[#This Row],[duplicate checker]])=1),0,1)</f>
        <v>0</v>
      </c>
    </row>
    <row r="686" spans="1:13" s="14" customFormat="1" x14ac:dyDescent="0.25">
      <c r="A686" s="28"/>
      <c r="B686" s="30"/>
      <c r="C686" s="22"/>
      <c r="D686" s="22"/>
      <c r="E686" s="23"/>
      <c r="F686" s="23"/>
      <c r="G686" s="15">
        <f>BookTable[[#This Row],[Taxable]]*13%</f>
        <v>0</v>
      </c>
      <c r="H686" s="15">
        <f>BookTable[[#This Row],[Taxable]]+BookTable[[#This Row],[Non Taxable]]+BookTable[[#This Row],[VAT]]</f>
        <v>0</v>
      </c>
      <c r="I686" s="28"/>
      <c r="J686" s="45"/>
      <c r="K686" s="22"/>
      <c r="L686" s="33" t="str">
        <f>CONCATENATE(BookTable[[#This Row],[Bill No.]],BookTable[[#This Row],[Party]])</f>
        <v/>
      </c>
      <c r="M686" s="24">
        <f>IF(OR(BookTable[[#This Row],[duplicate checker]]="",COUNTIF(DuplicateChecker,BookTable[[#This Row],[duplicate checker]])=1),0,1)</f>
        <v>0</v>
      </c>
    </row>
    <row r="687" spans="1:13" s="14" customFormat="1" x14ac:dyDescent="0.25">
      <c r="A687" s="28"/>
      <c r="B687" s="30"/>
      <c r="C687" s="22"/>
      <c r="D687" s="22"/>
      <c r="E687" s="23"/>
      <c r="F687" s="23"/>
      <c r="G687" s="15">
        <f>BookTable[[#This Row],[Taxable]]*13%</f>
        <v>0</v>
      </c>
      <c r="H687" s="15">
        <f>BookTable[[#This Row],[Taxable]]+BookTable[[#This Row],[Non Taxable]]+BookTable[[#This Row],[VAT]]</f>
        <v>0</v>
      </c>
      <c r="I687" s="28"/>
      <c r="J687" s="45"/>
      <c r="K687" s="22"/>
      <c r="L687" s="33" t="str">
        <f>CONCATENATE(BookTable[[#This Row],[Bill No.]],BookTable[[#This Row],[Party]])</f>
        <v/>
      </c>
      <c r="M687" s="24">
        <f>IF(OR(BookTable[[#This Row],[duplicate checker]]="",COUNTIF(DuplicateChecker,BookTable[[#This Row],[duplicate checker]])=1),0,1)</f>
        <v>0</v>
      </c>
    </row>
    <row r="688" spans="1:13" s="14" customFormat="1" x14ac:dyDescent="0.25">
      <c r="A688" s="28"/>
      <c r="B688" s="30"/>
      <c r="C688" s="22"/>
      <c r="D688" s="22"/>
      <c r="E688" s="23"/>
      <c r="F688" s="23"/>
      <c r="G688" s="15">
        <f>BookTable[[#This Row],[Taxable]]*13%</f>
        <v>0</v>
      </c>
      <c r="H688" s="15">
        <f>BookTable[[#This Row],[Taxable]]+BookTable[[#This Row],[Non Taxable]]+BookTable[[#This Row],[VAT]]</f>
        <v>0</v>
      </c>
      <c r="I688" s="28"/>
      <c r="J688" s="45"/>
      <c r="K688" s="22"/>
      <c r="L688" s="33" t="str">
        <f>CONCATENATE(BookTable[[#This Row],[Bill No.]],BookTable[[#This Row],[Party]])</f>
        <v/>
      </c>
      <c r="M688" s="24">
        <f>IF(OR(BookTable[[#This Row],[duplicate checker]]="",COUNTIF(DuplicateChecker,BookTable[[#This Row],[duplicate checker]])=1),0,1)</f>
        <v>0</v>
      </c>
    </row>
    <row r="689" spans="1:13" s="14" customFormat="1" x14ac:dyDescent="0.25">
      <c r="A689" s="28"/>
      <c r="B689" s="30"/>
      <c r="C689" s="22"/>
      <c r="D689" s="22"/>
      <c r="E689" s="23"/>
      <c r="F689" s="23"/>
      <c r="G689" s="15">
        <f>BookTable[[#This Row],[Taxable]]*13%</f>
        <v>0</v>
      </c>
      <c r="H689" s="15">
        <f>BookTable[[#This Row],[Taxable]]+BookTable[[#This Row],[Non Taxable]]+BookTable[[#This Row],[VAT]]</f>
        <v>0</v>
      </c>
      <c r="I689" s="28"/>
      <c r="J689" s="45"/>
      <c r="K689" s="22"/>
      <c r="L689" s="33" t="str">
        <f>CONCATENATE(BookTable[[#This Row],[Bill No.]],BookTable[[#This Row],[Party]])</f>
        <v/>
      </c>
      <c r="M689" s="24">
        <f>IF(OR(BookTable[[#This Row],[duplicate checker]]="",COUNTIF(DuplicateChecker,BookTable[[#This Row],[duplicate checker]])=1),0,1)</f>
        <v>0</v>
      </c>
    </row>
    <row r="690" spans="1:13" s="14" customFormat="1" x14ac:dyDescent="0.25">
      <c r="A690" s="28"/>
      <c r="B690" s="30"/>
      <c r="C690" s="22"/>
      <c r="D690" s="22"/>
      <c r="E690" s="23"/>
      <c r="F690" s="23"/>
      <c r="G690" s="15">
        <f>BookTable[[#This Row],[Taxable]]*13%</f>
        <v>0</v>
      </c>
      <c r="H690" s="15">
        <f>BookTable[[#This Row],[Taxable]]+BookTable[[#This Row],[Non Taxable]]+BookTable[[#This Row],[VAT]]</f>
        <v>0</v>
      </c>
      <c r="I690" s="28"/>
      <c r="J690" s="45"/>
      <c r="K690" s="22"/>
      <c r="L690" s="33" t="str">
        <f>CONCATENATE(BookTable[[#This Row],[Bill No.]],BookTable[[#This Row],[Party]])</f>
        <v/>
      </c>
      <c r="M690" s="24">
        <f>IF(OR(BookTable[[#This Row],[duplicate checker]]="",COUNTIF(DuplicateChecker,BookTable[[#This Row],[duplicate checker]])=1),0,1)</f>
        <v>0</v>
      </c>
    </row>
    <row r="691" spans="1:13" s="14" customFormat="1" x14ac:dyDescent="0.25">
      <c r="A691" s="28"/>
      <c r="B691" s="30"/>
      <c r="C691" s="22"/>
      <c r="D691" s="22"/>
      <c r="E691" s="23"/>
      <c r="F691" s="23"/>
      <c r="G691" s="15">
        <f>BookTable[[#This Row],[Taxable]]*13%</f>
        <v>0</v>
      </c>
      <c r="H691" s="15">
        <f>BookTable[[#This Row],[Taxable]]+BookTable[[#This Row],[Non Taxable]]+BookTable[[#This Row],[VAT]]</f>
        <v>0</v>
      </c>
      <c r="I691" s="28"/>
      <c r="J691" s="45"/>
      <c r="K691" s="22"/>
      <c r="L691" s="33" t="str">
        <f>CONCATENATE(BookTable[[#This Row],[Bill No.]],BookTable[[#This Row],[Party]])</f>
        <v/>
      </c>
      <c r="M691" s="24">
        <f>IF(OR(BookTable[[#This Row],[duplicate checker]]="",COUNTIF(DuplicateChecker,BookTable[[#This Row],[duplicate checker]])=1),0,1)</f>
        <v>0</v>
      </c>
    </row>
    <row r="692" spans="1:13" s="14" customFormat="1" x14ac:dyDescent="0.25">
      <c r="A692" s="28"/>
      <c r="B692" s="30"/>
      <c r="C692" s="22"/>
      <c r="D692" s="22"/>
      <c r="E692" s="23"/>
      <c r="F692" s="23"/>
      <c r="G692" s="15">
        <f>BookTable[[#This Row],[Taxable]]*13%</f>
        <v>0</v>
      </c>
      <c r="H692" s="15">
        <f>BookTable[[#This Row],[Taxable]]+BookTable[[#This Row],[Non Taxable]]+BookTable[[#This Row],[VAT]]</f>
        <v>0</v>
      </c>
      <c r="I692" s="28"/>
      <c r="J692" s="45"/>
      <c r="K692" s="22"/>
      <c r="L692" s="33" t="str">
        <f>CONCATENATE(BookTable[[#This Row],[Bill No.]],BookTable[[#This Row],[Party]])</f>
        <v/>
      </c>
      <c r="M692" s="24">
        <f>IF(OR(BookTable[[#This Row],[duplicate checker]]="",COUNTIF(DuplicateChecker,BookTable[[#This Row],[duplicate checker]])=1),0,1)</f>
        <v>0</v>
      </c>
    </row>
    <row r="693" spans="1:13" s="14" customFormat="1" x14ac:dyDescent="0.25">
      <c r="A693" s="28"/>
      <c r="B693" s="30"/>
      <c r="C693" s="22"/>
      <c r="D693" s="22"/>
      <c r="E693" s="23"/>
      <c r="F693" s="23"/>
      <c r="G693" s="15">
        <f>BookTable[[#This Row],[Taxable]]*13%</f>
        <v>0</v>
      </c>
      <c r="H693" s="15">
        <f>BookTable[[#This Row],[Taxable]]+BookTable[[#This Row],[Non Taxable]]+BookTable[[#This Row],[VAT]]</f>
        <v>0</v>
      </c>
      <c r="I693" s="28"/>
      <c r="J693" s="45"/>
      <c r="K693" s="22"/>
      <c r="L693" s="33" t="str">
        <f>CONCATENATE(BookTable[[#This Row],[Bill No.]],BookTable[[#This Row],[Party]])</f>
        <v/>
      </c>
      <c r="M693" s="24">
        <f>IF(OR(BookTable[[#This Row],[duplicate checker]]="",COUNTIF(DuplicateChecker,BookTable[[#This Row],[duplicate checker]])=1),0,1)</f>
        <v>0</v>
      </c>
    </row>
    <row r="694" spans="1:13" s="14" customFormat="1" x14ac:dyDescent="0.25">
      <c r="A694" s="28"/>
      <c r="B694" s="30"/>
      <c r="C694" s="22"/>
      <c r="D694" s="22"/>
      <c r="E694" s="23"/>
      <c r="F694" s="23"/>
      <c r="G694" s="15">
        <f>BookTable[[#This Row],[Taxable]]*13%</f>
        <v>0</v>
      </c>
      <c r="H694" s="15">
        <f>BookTable[[#This Row],[Taxable]]+BookTable[[#This Row],[Non Taxable]]+BookTable[[#This Row],[VAT]]</f>
        <v>0</v>
      </c>
      <c r="I694" s="28"/>
      <c r="J694" s="45"/>
      <c r="K694" s="22"/>
      <c r="L694" s="33" t="str">
        <f>CONCATENATE(BookTable[[#This Row],[Bill No.]],BookTable[[#This Row],[Party]])</f>
        <v/>
      </c>
      <c r="M694" s="24">
        <f>IF(OR(BookTable[[#This Row],[duplicate checker]]="",COUNTIF(DuplicateChecker,BookTable[[#This Row],[duplicate checker]])=1),0,1)</f>
        <v>0</v>
      </c>
    </row>
    <row r="695" spans="1:13" s="14" customFormat="1" x14ac:dyDescent="0.25">
      <c r="A695" s="28"/>
      <c r="B695" s="30"/>
      <c r="C695" s="22"/>
      <c r="D695" s="22"/>
      <c r="E695" s="23"/>
      <c r="F695" s="23"/>
      <c r="G695" s="15">
        <f>BookTable[[#This Row],[Taxable]]*13%</f>
        <v>0</v>
      </c>
      <c r="H695" s="15">
        <f>BookTable[[#This Row],[Taxable]]+BookTable[[#This Row],[Non Taxable]]+BookTable[[#This Row],[VAT]]</f>
        <v>0</v>
      </c>
      <c r="I695" s="28"/>
      <c r="J695" s="45"/>
      <c r="K695" s="22"/>
      <c r="L695" s="33" t="str">
        <f>CONCATENATE(BookTable[[#This Row],[Bill No.]],BookTable[[#This Row],[Party]])</f>
        <v/>
      </c>
      <c r="M695" s="24">
        <f>IF(OR(BookTable[[#This Row],[duplicate checker]]="",COUNTIF(DuplicateChecker,BookTable[[#This Row],[duplicate checker]])=1),0,1)</f>
        <v>0</v>
      </c>
    </row>
    <row r="696" spans="1:13" s="14" customFormat="1" x14ac:dyDescent="0.25">
      <c r="A696" s="28"/>
      <c r="B696" s="30"/>
      <c r="C696" s="22"/>
      <c r="D696" s="22"/>
      <c r="E696" s="23"/>
      <c r="F696" s="23"/>
      <c r="G696" s="15">
        <f>BookTable[[#This Row],[Taxable]]*13%</f>
        <v>0</v>
      </c>
      <c r="H696" s="15">
        <f>BookTable[[#This Row],[Taxable]]+BookTable[[#This Row],[Non Taxable]]+BookTable[[#This Row],[VAT]]</f>
        <v>0</v>
      </c>
      <c r="I696" s="28"/>
      <c r="J696" s="45"/>
      <c r="K696" s="22"/>
      <c r="L696" s="33" t="str">
        <f>CONCATENATE(BookTable[[#This Row],[Bill No.]],BookTable[[#This Row],[Party]])</f>
        <v/>
      </c>
      <c r="M696" s="24">
        <f>IF(OR(BookTable[[#This Row],[duplicate checker]]="",COUNTIF(DuplicateChecker,BookTable[[#This Row],[duplicate checker]])=1),0,1)</f>
        <v>0</v>
      </c>
    </row>
    <row r="697" spans="1:13" s="14" customFormat="1" x14ac:dyDescent="0.25">
      <c r="A697" s="28"/>
      <c r="B697" s="30"/>
      <c r="C697" s="22"/>
      <c r="D697" s="22"/>
      <c r="E697" s="23"/>
      <c r="F697" s="23"/>
      <c r="G697" s="15">
        <f>BookTable[[#This Row],[Taxable]]*13%</f>
        <v>0</v>
      </c>
      <c r="H697" s="15">
        <f>BookTable[[#This Row],[Taxable]]+BookTable[[#This Row],[Non Taxable]]+BookTable[[#This Row],[VAT]]</f>
        <v>0</v>
      </c>
      <c r="I697" s="28"/>
      <c r="J697" s="45"/>
      <c r="K697" s="22"/>
      <c r="L697" s="33" t="str">
        <f>CONCATENATE(BookTable[[#This Row],[Bill No.]],BookTable[[#This Row],[Party]])</f>
        <v/>
      </c>
      <c r="M697" s="24">
        <f>IF(OR(BookTable[[#This Row],[duplicate checker]]="",COUNTIF(DuplicateChecker,BookTable[[#This Row],[duplicate checker]])=1),0,1)</f>
        <v>0</v>
      </c>
    </row>
    <row r="698" spans="1:13" s="14" customFormat="1" x14ac:dyDescent="0.25">
      <c r="A698" s="28"/>
      <c r="B698" s="30"/>
      <c r="C698" s="22"/>
      <c r="D698" s="22"/>
      <c r="E698" s="23"/>
      <c r="F698" s="23"/>
      <c r="G698" s="15">
        <f>BookTable[[#This Row],[Taxable]]*13%</f>
        <v>0</v>
      </c>
      <c r="H698" s="15">
        <f>BookTable[[#This Row],[Taxable]]+BookTable[[#This Row],[Non Taxable]]+BookTable[[#This Row],[VAT]]</f>
        <v>0</v>
      </c>
      <c r="I698" s="28"/>
      <c r="J698" s="45"/>
      <c r="K698" s="22"/>
      <c r="L698" s="33" t="str">
        <f>CONCATENATE(BookTable[[#This Row],[Bill No.]],BookTable[[#This Row],[Party]])</f>
        <v/>
      </c>
      <c r="M698" s="24">
        <f>IF(OR(BookTable[[#This Row],[duplicate checker]]="",COUNTIF(DuplicateChecker,BookTable[[#This Row],[duplicate checker]])=1),0,1)</f>
        <v>0</v>
      </c>
    </row>
    <row r="699" spans="1:13" s="14" customFormat="1" x14ac:dyDescent="0.25">
      <c r="A699" s="28"/>
      <c r="B699" s="30"/>
      <c r="C699" s="22"/>
      <c r="D699" s="22"/>
      <c r="E699" s="23"/>
      <c r="F699" s="23"/>
      <c r="G699" s="15">
        <f>BookTable[[#This Row],[Taxable]]*13%</f>
        <v>0</v>
      </c>
      <c r="H699" s="15">
        <f>BookTable[[#This Row],[Taxable]]+BookTable[[#This Row],[Non Taxable]]+BookTable[[#This Row],[VAT]]</f>
        <v>0</v>
      </c>
      <c r="I699" s="28"/>
      <c r="J699" s="45"/>
      <c r="K699" s="22"/>
      <c r="L699" s="33" t="str">
        <f>CONCATENATE(BookTable[[#This Row],[Bill No.]],BookTable[[#This Row],[Party]])</f>
        <v/>
      </c>
      <c r="M699" s="24">
        <f>IF(OR(BookTable[[#This Row],[duplicate checker]]="",COUNTIF(DuplicateChecker,BookTable[[#This Row],[duplicate checker]])=1),0,1)</f>
        <v>0</v>
      </c>
    </row>
    <row r="700" spans="1:13" s="14" customFormat="1" x14ac:dyDescent="0.25">
      <c r="A700" s="28"/>
      <c r="B700" s="30"/>
      <c r="C700" s="22"/>
      <c r="D700" s="22"/>
      <c r="E700" s="23"/>
      <c r="F700" s="23"/>
      <c r="G700" s="15">
        <f>BookTable[[#This Row],[Taxable]]*13%</f>
        <v>0</v>
      </c>
      <c r="H700" s="15">
        <f>BookTable[[#This Row],[Taxable]]+BookTable[[#This Row],[Non Taxable]]+BookTable[[#This Row],[VAT]]</f>
        <v>0</v>
      </c>
      <c r="I700" s="28"/>
      <c r="J700" s="45"/>
      <c r="K700" s="22"/>
      <c r="L700" s="33" t="str">
        <f>CONCATENATE(BookTable[[#This Row],[Bill No.]],BookTable[[#This Row],[Party]])</f>
        <v/>
      </c>
      <c r="M700" s="24">
        <f>IF(OR(BookTable[[#This Row],[duplicate checker]]="",COUNTIF(DuplicateChecker,BookTable[[#This Row],[duplicate checker]])=1),0,1)</f>
        <v>0</v>
      </c>
    </row>
    <row r="701" spans="1:13" s="14" customFormat="1" x14ac:dyDescent="0.25">
      <c r="A701" s="28"/>
      <c r="B701" s="30"/>
      <c r="C701" s="22"/>
      <c r="D701" s="22"/>
      <c r="E701" s="23"/>
      <c r="F701" s="23"/>
      <c r="G701" s="15">
        <f>BookTable[[#This Row],[Taxable]]*13%</f>
        <v>0</v>
      </c>
      <c r="H701" s="15">
        <f>BookTable[[#This Row],[Taxable]]+BookTable[[#This Row],[Non Taxable]]+BookTable[[#This Row],[VAT]]</f>
        <v>0</v>
      </c>
      <c r="I701" s="28"/>
      <c r="J701" s="45"/>
      <c r="K701" s="22"/>
      <c r="L701" s="33" t="str">
        <f>CONCATENATE(BookTable[[#This Row],[Bill No.]],BookTable[[#This Row],[Party]])</f>
        <v/>
      </c>
      <c r="M701" s="24">
        <f>IF(OR(BookTable[[#This Row],[duplicate checker]]="",COUNTIF(DuplicateChecker,BookTable[[#This Row],[duplicate checker]])=1),0,1)</f>
        <v>0</v>
      </c>
    </row>
    <row r="702" spans="1:13" s="14" customFormat="1" x14ac:dyDescent="0.25">
      <c r="A702" s="28"/>
      <c r="B702" s="30"/>
      <c r="C702" s="22"/>
      <c r="D702" s="22"/>
      <c r="E702" s="23"/>
      <c r="F702" s="23"/>
      <c r="G702" s="15">
        <f>BookTable[[#This Row],[Taxable]]*13%</f>
        <v>0</v>
      </c>
      <c r="H702" s="15">
        <f>BookTable[[#This Row],[Taxable]]+BookTable[[#This Row],[Non Taxable]]+BookTable[[#This Row],[VAT]]</f>
        <v>0</v>
      </c>
      <c r="I702" s="28"/>
      <c r="J702" s="45"/>
      <c r="K702" s="22"/>
      <c r="L702" s="33" t="str">
        <f>CONCATENATE(BookTable[[#This Row],[Bill No.]],BookTable[[#This Row],[Party]])</f>
        <v/>
      </c>
      <c r="M702" s="24">
        <f>IF(OR(BookTable[[#This Row],[duplicate checker]]="",COUNTIF(DuplicateChecker,BookTable[[#This Row],[duplicate checker]])=1),0,1)</f>
        <v>0</v>
      </c>
    </row>
    <row r="703" spans="1:13" s="14" customFormat="1" x14ac:dyDescent="0.25">
      <c r="A703" s="28"/>
      <c r="B703" s="30"/>
      <c r="C703" s="22"/>
      <c r="D703" s="22"/>
      <c r="E703" s="23"/>
      <c r="F703" s="23"/>
      <c r="G703" s="15">
        <f>BookTable[[#This Row],[Taxable]]*13%</f>
        <v>0</v>
      </c>
      <c r="H703" s="15">
        <f>BookTable[[#This Row],[Taxable]]+BookTable[[#This Row],[Non Taxable]]+BookTable[[#This Row],[VAT]]</f>
        <v>0</v>
      </c>
      <c r="I703" s="28"/>
      <c r="J703" s="45"/>
      <c r="K703" s="22"/>
      <c r="L703" s="33" t="str">
        <f>CONCATENATE(BookTable[[#This Row],[Bill No.]],BookTable[[#This Row],[Party]])</f>
        <v/>
      </c>
      <c r="M703" s="24">
        <f>IF(OR(BookTable[[#This Row],[duplicate checker]]="",COUNTIF(DuplicateChecker,BookTable[[#This Row],[duplicate checker]])=1),0,1)</f>
        <v>0</v>
      </c>
    </row>
    <row r="704" spans="1:13" s="14" customFormat="1" x14ac:dyDescent="0.25">
      <c r="A704" s="28"/>
      <c r="B704" s="30"/>
      <c r="C704" s="22"/>
      <c r="D704" s="22"/>
      <c r="E704" s="23"/>
      <c r="F704" s="23"/>
      <c r="G704" s="15">
        <f>BookTable[[#This Row],[Taxable]]*13%</f>
        <v>0</v>
      </c>
      <c r="H704" s="15">
        <f>BookTable[[#This Row],[Taxable]]+BookTable[[#This Row],[Non Taxable]]+BookTable[[#This Row],[VAT]]</f>
        <v>0</v>
      </c>
      <c r="I704" s="28"/>
      <c r="J704" s="45"/>
      <c r="K704" s="22"/>
      <c r="L704" s="33" t="str">
        <f>CONCATENATE(BookTable[[#This Row],[Bill No.]],BookTable[[#This Row],[Party]])</f>
        <v/>
      </c>
      <c r="M704" s="24">
        <f>IF(OR(BookTable[[#This Row],[duplicate checker]]="",COUNTIF(DuplicateChecker,BookTable[[#This Row],[duplicate checker]])=1),0,1)</f>
        <v>0</v>
      </c>
    </row>
    <row r="705" spans="1:13" s="14" customFormat="1" x14ac:dyDescent="0.25">
      <c r="A705" s="28"/>
      <c r="B705" s="30"/>
      <c r="C705" s="22"/>
      <c r="D705" s="22"/>
      <c r="E705" s="23"/>
      <c r="F705" s="23"/>
      <c r="G705" s="15">
        <f>BookTable[[#This Row],[Taxable]]*13%</f>
        <v>0</v>
      </c>
      <c r="H705" s="15">
        <f>BookTable[[#This Row],[Taxable]]+BookTable[[#This Row],[Non Taxable]]+BookTable[[#This Row],[VAT]]</f>
        <v>0</v>
      </c>
      <c r="I705" s="28"/>
      <c r="J705" s="45"/>
      <c r="K705" s="22"/>
      <c r="L705" s="33" t="str">
        <f>CONCATENATE(BookTable[[#This Row],[Bill No.]],BookTable[[#This Row],[Party]])</f>
        <v/>
      </c>
      <c r="M705" s="24">
        <f>IF(OR(BookTable[[#This Row],[duplicate checker]]="",COUNTIF(DuplicateChecker,BookTable[[#This Row],[duplicate checker]])=1),0,1)</f>
        <v>0</v>
      </c>
    </row>
    <row r="706" spans="1:13" s="14" customFormat="1" x14ac:dyDescent="0.25">
      <c r="A706" s="28"/>
      <c r="B706" s="30"/>
      <c r="C706" s="22"/>
      <c r="D706" s="22"/>
      <c r="E706" s="23"/>
      <c r="F706" s="23"/>
      <c r="G706" s="15">
        <f>BookTable[[#This Row],[Taxable]]*13%</f>
        <v>0</v>
      </c>
      <c r="H706" s="15">
        <f>BookTable[[#This Row],[Taxable]]+BookTable[[#This Row],[Non Taxable]]+BookTable[[#This Row],[VAT]]</f>
        <v>0</v>
      </c>
      <c r="I706" s="28"/>
      <c r="J706" s="45"/>
      <c r="K706" s="22"/>
      <c r="L706" s="33" t="str">
        <f>CONCATENATE(BookTable[[#This Row],[Bill No.]],BookTable[[#This Row],[Party]])</f>
        <v/>
      </c>
      <c r="M706" s="24">
        <f>IF(OR(BookTable[[#This Row],[duplicate checker]]="",COUNTIF(DuplicateChecker,BookTable[[#This Row],[duplicate checker]])=1),0,1)</f>
        <v>0</v>
      </c>
    </row>
    <row r="707" spans="1:13" s="14" customFormat="1" x14ac:dyDescent="0.25">
      <c r="A707" s="28"/>
      <c r="B707" s="30"/>
      <c r="C707" s="22"/>
      <c r="D707" s="22"/>
      <c r="E707" s="23"/>
      <c r="F707" s="23"/>
      <c r="G707" s="15">
        <f>BookTable[[#This Row],[Taxable]]*13%</f>
        <v>0</v>
      </c>
      <c r="H707" s="15">
        <f>BookTable[[#This Row],[Taxable]]+BookTable[[#This Row],[Non Taxable]]+BookTable[[#This Row],[VAT]]</f>
        <v>0</v>
      </c>
      <c r="I707" s="28"/>
      <c r="J707" s="45"/>
      <c r="K707" s="22"/>
      <c r="L707" s="33" t="str">
        <f>CONCATENATE(BookTable[[#This Row],[Bill No.]],BookTable[[#This Row],[Party]])</f>
        <v/>
      </c>
      <c r="M707" s="24">
        <f>IF(OR(BookTable[[#This Row],[duplicate checker]]="",COUNTIF(DuplicateChecker,BookTable[[#This Row],[duplicate checker]])=1),0,1)</f>
        <v>0</v>
      </c>
    </row>
    <row r="708" spans="1:13" s="14" customFormat="1" x14ac:dyDescent="0.25">
      <c r="A708" s="28"/>
      <c r="B708" s="30"/>
      <c r="C708" s="22"/>
      <c r="D708" s="22"/>
      <c r="E708" s="23"/>
      <c r="F708" s="23"/>
      <c r="G708" s="15">
        <f>BookTable[[#This Row],[Taxable]]*13%</f>
        <v>0</v>
      </c>
      <c r="H708" s="15">
        <f>BookTable[[#This Row],[Taxable]]+BookTable[[#This Row],[Non Taxable]]+BookTable[[#This Row],[VAT]]</f>
        <v>0</v>
      </c>
      <c r="I708" s="28"/>
      <c r="J708" s="45"/>
      <c r="K708" s="22"/>
      <c r="L708" s="33" t="str">
        <f>CONCATENATE(BookTable[[#This Row],[Bill No.]],BookTable[[#This Row],[Party]])</f>
        <v/>
      </c>
      <c r="M708" s="24">
        <f>IF(OR(BookTable[[#This Row],[duplicate checker]]="",COUNTIF(DuplicateChecker,BookTable[[#This Row],[duplicate checker]])=1),0,1)</f>
        <v>0</v>
      </c>
    </row>
    <row r="709" spans="1:13" s="14" customFormat="1" x14ac:dyDescent="0.25">
      <c r="A709" s="28"/>
      <c r="B709" s="30"/>
      <c r="C709" s="22"/>
      <c r="D709" s="22"/>
      <c r="E709" s="23"/>
      <c r="F709" s="23"/>
      <c r="G709" s="15">
        <f>BookTable[[#This Row],[Taxable]]*13%</f>
        <v>0</v>
      </c>
      <c r="H709" s="15">
        <f>BookTable[[#This Row],[Taxable]]+BookTable[[#This Row],[Non Taxable]]+BookTable[[#This Row],[VAT]]</f>
        <v>0</v>
      </c>
      <c r="I709" s="28"/>
      <c r="J709" s="45"/>
      <c r="K709" s="22"/>
      <c r="L709" s="33" t="str">
        <f>CONCATENATE(BookTable[[#This Row],[Bill No.]],BookTable[[#This Row],[Party]])</f>
        <v/>
      </c>
      <c r="M709" s="24">
        <f>IF(OR(BookTable[[#This Row],[duplicate checker]]="",COUNTIF(DuplicateChecker,BookTable[[#This Row],[duplicate checker]])=1),0,1)</f>
        <v>0</v>
      </c>
    </row>
    <row r="710" spans="1:13" s="14" customFormat="1" x14ac:dyDescent="0.25">
      <c r="A710" s="28"/>
      <c r="B710" s="30"/>
      <c r="C710" s="22"/>
      <c r="D710" s="22"/>
      <c r="E710" s="23"/>
      <c r="F710" s="23"/>
      <c r="G710" s="15">
        <f>BookTable[[#This Row],[Taxable]]*13%</f>
        <v>0</v>
      </c>
      <c r="H710" s="15">
        <f>BookTable[[#This Row],[Taxable]]+BookTable[[#This Row],[Non Taxable]]+BookTable[[#This Row],[VAT]]</f>
        <v>0</v>
      </c>
      <c r="I710" s="28"/>
      <c r="J710" s="45"/>
      <c r="K710" s="22"/>
      <c r="L710" s="33" t="str">
        <f>CONCATENATE(BookTable[[#This Row],[Bill No.]],BookTable[[#This Row],[Party]])</f>
        <v/>
      </c>
      <c r="M710" s="24">
        <f>IF(OR(BookTable[[#This Row],[duplicate checker]]="",COUNTIF(DuplicateChecker,BookTable[[#This Row],[duplicate checker]])=1),0,1)</f>
        <v>0</v>
      </c>
    </row>
    <row r="711" spans="1:13" s="14" customFormat="1" x14ac:dyDescent="0.25">
      <c r="A711" s="28"/>
      <c r="B711" s="30"/>
      <c r="C711" s="22"/>
      <c r="D711" s="22"/>
      <c r="E711" s="23"/>
      <c r="F711" s="23"/>
      <c r="G711" s="15">
        <f>BookTable[[#This Row],[Taxable]]*13%</f>
        <v>0</v>
      </c>
      <c r="H711" s="15">
        <f>BookTable[[#This Row],[Taxable]]+BookTable[[#This Row],[Non Taxable]]+BookTable[[#This Row],[VAT]]</f>
        <v>0</v>
      </c>
      <c r="I711" s="28"/>
      <c r="J711" s="45"/>
      <c r="K711" s="22"/>
      <c r="L711" s="33" t="str">
        <f>CONCATENATE(BookTable[[#This Row],[Bill No.]],BookTable[[#This Row],[Party]])</f>
        <v/>
      </c>
      <c r="M711" s="24">
        <f>IF(OR(BookTable[[#This Row],[duplicate checker]]="",COUNTIF(DuplicateChecker,BookTable[[#This Row],[duplicate checker]])=1),0,1)</f>
        <v>0</v>
      </c>
    </row>
    <row r="712" spans="1:13" s="14" customFormat="1" x14ac:dyDescent="0.25">
      <c r="A712" s="28"/>
      <c r="B712" s="30"/>
      <c r="C712" s="22"/>
      <c r="D712" s="22"/>
      <c r="E712" s="23"/>
      <c r="F712" s="23"/>
      <c r="G712" s="15">
        <f>BookTable[[#This Row],[Taxable]]*13%</f>
        <v>0</v>
      </c>
      <c r="H712" s="15">
        <f>BookTable[[#This Row],[Taxable]]+BookTable[[#This Row],[Non Taxable]]+BookTable[[#This Row],[VAT]]</f>
        <v>0</v>
      </c>
      <c r="I712" s="28"/>
      <c r="J712" s="45"/>
      <c r="K712" s="22"/>
      <c r="L712" s="33" t="str">
        <f>CONCATENATE(BookTable[[#This Row],[Bill No.]],BookTable[[#This Row],[Party]])</f>
        <v/>
      </c>
      <c r="M712" s="24">
        <f>IF(OR(BookTable[[#This Row],[duplicate checker]]="",COUNTIF(DuplicateChecker,BookTable[[#This Row],[duplicate checker]])=1),0,1)</f>
        <v>0</v>
      </c>
    </row>
    <row r="713" spans="1:13" s="14" customFormat="1" x14ac:dyDescent="0.25">
      <c r="A713" s="28"/>
      <c r="B713" s="30"/>
      <c r="C713" s="22"/>
      <c r="D713" s="22"/>
      <c r="E713" s="23"/>
      <c r="F713" s="23"/>
      <c r="G713" s="15">
        <f>BookTable[[#This Row],[Taxable]]*13%</f>
        <v>0</v>
      </c>
      <c r="H713" s="15">
        <f>BookTable[[#This Row],[Taxable]]+BookTable[[#This Row],[Non Taxable]]+BookTable[[#This Row],[VAT]]</f>
        <v>0</v>
      </c>
      <c r="I713" s="28"/>
      <c r="J713" s="45"/>
      <c r="K713" s="22"/>
      <c r="L713" s="33" t="str">
        <f>CONCATENATE(BookTable[[#This Row],[Bill No.]],BookTable[[#This Row],[Party]])</f>
        <v/>
      </c>
      <c r="M713" s="24">
        <f>IF(OR(BookTable[[#This Row],[duplicate checker]]="",COUNTIF(DuplicateChecker,BookTable[[#This Row],[duplicate checker]])=1),0,1)</f>
        <v>0</v>
      </c>
    </row>
    <row r="714" spans="1:13" s="14" customFormat="1" x14ac:dyDescent="0.25">
      <c r="A714" s="28"/>
      <c r="B714" s="30"/>
      <c r="C714" s="22"/>
      <c r="D714" s="22"/>
      <c r="E714" s="23"/>
      <c r="F714" s="23"/>
      <c r="G714" s="15">
        <f>BookTable[[#This Row],[Taxable]]*13%</f>
        <v>0</v>
      </c>
      <c r="H714" s="15">
        <f>BookTable[[#This Row],[Taxable]]+BookTable[[#This Row],[Non Taxable]]+BookTable[[#This Row],[VAT]]</f>
        <v>0</v>
      </c>
      <c r="I714" s="28"/>
      <c r="J714" s="45"/>
      <c r="K714" s="22"/>
      <c r="L714" s="33" t="str">
        <f>CONCATENATE(BookTable[[#This Row],[Bill No.]],BookTable[[#This Row],[Party]])</f>
        <v/>
      </c>
      <c r="M714" s="24">
        <f>IF(OR(BookTable[[#This Row],[duplicate checker]]="",COUNTIF(DuplicateChecker,BookTable[[#This Row],[duplicate checker]])=1),0,1)</f>
        <v>0</v>
      </c>
    </row>
    <row r="715" spans="1:13" s="14" customFormat="1" x14ac:dyDescent="0.25">
      <c r="A715" s="28"/>
      <c r="B715" s="30"/>
      <c r="C715" s="22"/>
      <c r="D715" s="22"/>
      <c r="E715" s="23"/>
      <c r="F715" s="23"/>
      <c r="G715" s="15">
        <f>BookTable[[#This Row],[Taxable]]*13%</f>
        <v>0</v>
      </c>
      <c r="H715" s="15">
        <f>BookTable[[#This Row],[Taxable]]+BookTable[[#This Row],[Non Taxable]]+BookTable[[#This Row],[VAT]]</f>
        <v>0</v>
      </c>
      <c r="I715" s="28"/>
      <c r="J715" s="45"/>
      <c r="K715" s="22"/>
      <c r="L715" s="33" t="str">
        <f>CONCATENATE(BookTable[[#This Row],[Bill No.]],BookTable[[#This Row],[Party]])</f>
        <v/>
      </c>
      <c r="M715" s="24">
        <f>IF(OR(BookTable[[#This Row],[duplicate checker]]="",COUNTIF(DuplicateChecker,BookTable[[#This Row],[duplicate checker]])=1),0,1)</f>
        <v>0</v>
      </c>
    </row>
    <row r="716" spans="1:13" s="14" customFormat="1" x14ac:dyDescent="0.25">
      <c r="A716" s="28"/>
      <c r="B716" s="30"/>
      <c r="C716" s="22"/>
      <c r="D716" s="22"/>
      <c r="E716" s="23"/>
      <c r="F716" s="23"/>
      <c r="G716" s="15">
        <f>BookTable[[#This Row],[Taxable]]*13%</f>
        <v>0</v>
      </c>
      <c r="H716" s="15">
        <f>BookTable[[#This Row],[Taxable]]+BookTable[[#This Row],[Non Taxable]]+BookTable[[#This Row],[VAT]]</f>
        <v>0</v>
      </c>
      <c r="I716" s="28"/>
      <c r="J716" s="45"/>
      <c r="K716" s="22"/>
      <c r="L716" s="33" t="str">
        <f>CONCATENATE(BookTable[[#This Row],[Bill No.]],BookTable[[#This Row],[Party]])</f>
        <v/>
      </c>
      <c r="M716" s="24">
        <f>IF(OR(BookTable[[#This Row],[duplicate checker]]="",COUNTIF(DuplicateChecker,BookTable[[#This Row],[duplicate checker]])=1),0,1)</f>
        <v>0</v>
      </c>
    </row>
    <row r="717" spans="1:13" s="14" customFormat="1" x14ac:dyDescent="0.25">
      <c r="A717" s="28"/>
      <c r="B717" s="30"/>
      <c r="C717" s="22"/>
      <c r="D717" s="22"/>
      <c r="E717" s="23"/>
      <c r="F717" s="23"/>
      <c r="G717" s="15">
        <f>BookTable[[#This Row],[Taxable]]*13%</f>
        <v>0</v>
      </c>
      <c r="H717" s="15">
        <f>BookTable[[#This Row],[Taxable]]+BookTable[[#This Row],[Non Taxable]]+BookTable[[#This Row],[VAT]]</f>
        <v>0</v>
      </c>
      <c r="I717" s="28"/>
      <c r="J717" s="45"/>
      <c r="K717" s="22"/>
      <c r="L717" s="33" t="str">
        <f>CONCATENATE(BookTable[[#This Row],[Bill No.]],BookTable[[#This Row],[Party]])</f>
        <v/>
      </c>
      <c r="M717" s="24">
        <f>IF(OR(BookTable[[#This Row],[duplicate checker]]="",COUNTIF(DuplicateChecker,BookTable[[#This Row],[duplicate checker]])=1),0,1)</f>
        <v>0</v>
      </c>
    </row>
    <row r="718" spans="1:13" s="14" customFormat="1" x14ac:dyDescent="0.25">
      <c r="A718" s="28"/>
      <c r="B718" s="30"/>
      <c r="C718" s="22"/>
      <c r="D718" s="22"/>
      <c r="E718" s="23"/>
      <c r="F718" s="23"/>
      <c r="G718" s="15">
        <f>BookTable[[#This Row],[Taxable]]*13%</f>
        <v>0</v>
      </c>
      <c r="H718" s="15">
        <f>BookTable[[#This Row],[Taxable]]+BookTable[[#This Row],[Non Taxable]]+BookTable[[#This Row],[VAT]]</f>
        <v>0</v>
      </c>
      <c r="I718" s="28"/>
      <c r="J718" s="45"/>
      <c r="K718" s="22"/>
      <c r="L718" s="33" t="str">
        <f>CONCATENATE(BookTable[[#This Row],[Bill No.]],BookTable[[#This Row],[Party]])</f>
        <v/>
      </c>
      <c r="M718" s="24">
        <f>IF(OR(BookTable[[#This Row],[duplicate checker]]="",COUNTIF(DuplicateChecker,BookTable[[#This Row],[duplicate checker]])=1),0,1)</f>
        <v>0</v>
      </c>
    </row>
    <row r="719" spans="1:13" s="14" customFormat="1" x14ac:dyDescent="0.25">
      <c r="A719" s="28"/>
      <c r="B719" s="30"/>
      <c r="C719" s="22"/>
      <c r="D719" s="22"/>
      <c r="E719" s="23"/>
      <c r="F719" s="23"/>
      <c r="G719" s="15">
        <f>BookTable[[#This Row],[Taxable]]*13%</f>
        <v>0</v>
      </c>
      <c r="H719" s="15">
        <f>BookTable[[#This Row],[Taxable]]+BookTable[[#This Row],[Non Taxable]]+BookTable[[#This Row],[VAT]]</f>
        <v>0</v>
      </c>
      <c r="I719" s="28"/>
      <c r="J719" s="45"/>
      <c r="K719" s="22"/>
      <c r="L719" s="33" t="str">
        <f>CONCATENATE(BookTable[[#This Row],[Bill No.]],BookTable[[#This Row],[Party]])</f>
        <v/>
      </c>
      <c r="M719" s="24">
        <f>IF(OR(BookTable[[#This Row],[duplicate checker]]="",COUNTIF(DuplicateChecker,BookTable[[#This Row],[duplicate checker]])=1),0,1)</f>
        <v>0</v>
      </c>
    </row>
    <row r="720" spans="1:13" s="14" customFormat="1" x14ac:dyDescent="0.25">
      <c r="A720" s="28"/>
      <c r="B720" s="30"/>
      <c r="C720" s="22"/>
      <c r="D720" s="22"/>
      <c r="E720" s="23"/>
      <c r="F720" s="23"/>
      <c r="G720" s="15">
        <f>BookTable[[#This Row],[Taxable]]*13%</f>
        <v>0</v>
      </c>
      <c r="H720" s="15">
        <f>BookTable[[#This Row],[Taxable]]+BookTable[[#This Row],[Non Taxable]]+BookTable[[#This Row],[VAT]]</f>
        <v>0</v>
      </c>
      <c r="I720" s="28"/>
      <c r="J720" s="45"/>
      <c r="K720" s="22"/>
      <c r="L720" s="33" t="str">
        <f>CONCATENATE(BookTable[[#This Row],[Bill No.]],BookTable[[#This Row],[Party]])</f>
        <v/>
      </c>
      <c r="M720" s="24">
        <f>IF(OR(BookTable[[#This Row],[duplicate checker]]="",COUNTIF(DuplicateChecker,BookTable[[#This Row],[duplicate checker]])=1),0,1)</f>
        <v>0</v>
      </c>
    </row>
    <row r="721" spans="1:13" s="14" customFormat="1" x14ac:dyDescent="0.25">
      <c r="A721" s="28"/>
      <c r="B721" s="30"/>
      <c r="C721" s="22"/>
      <c r="D721" s="22"/>
      <c r="E721" s="23"/>
      <c r="F721" s="23"/>
      <c r="G721" s="15">
        <f>BookTable[[#This Row],[Taxable]]*13%</f>
        <v>0</v>
      </c>
      <c r="H721" s="15">
        <f>BookTable[[#This Row],[Taxable]]+BookTable[[#This Row],[Non Taxable]]+BookTable[[#This Row],[VAT]]</f>
        <v>0</v>
      </c>
      <c r="I721" s="28"/>
      <c r="J721" s="45"/>
      <c r="K721" s="22"/>
      <c r="L721" s="33" t="str">
        <f>CONCATENATE(BookTable[[#This Row],[Bill No.]],BookTable[[#This Row],[Party]])</f>
        <v/>
      </c>
      <c r="M721" s="24">
        <f>IF(OR(BookTable[[#This Row],[duplicate checker]]="",COUNTIF(DuplicateChecker,BookTable[[#This Row],[duplicate checker]])=1),0,1)</f>
        <v>0</v>
      </c>
    </row>
    <row r="722" spans="1:13" s="14" customFormat="1" x14ac:dyDescent="0.25">
      <c r="A722" s="28"/>
      <c r="B722" s="30"/>
      <c r="C722" s="22"/>
      <c r="D722" s="22"/>
      <c r="E722" s="23"/>
      <c r="F722" s="23"/>
      <c r="G722" s="15">
        <f>BookTable[[#This Row],[Taxable]]*13%</f>
        <v>0</v>
      </c>
      <c r="H722" s="15">
        <f>BookTable[[#This Row],[Taxable]]+BookTable[[#This Row],[Non Taxable]]+BookTable[[#This Row],[VAT]]</f>
        <v>0</v>
      </c>
      <c r="I722" s="28"/>
      <c r="J722" s="45"/>
      <c r="K722" s="22"/>
      <c r="L722" s="33" t="str">
        <f>CONCATENATE(BookTable[[#This Row],[Bill No.]],BookTable[[#This Row],[Party]])</f>
        <v/>
      </c>
      <c r="M722" s="24">
        <f>IF(OR(BookTable[[#This Row],[duplicate checker]]="",COUNTIF(DuplicateChecker,BookTable[[#This Row],[duplicate checker]])=1),0,1)</f>
        <v>0</v>
      </c>
    </row>
    <row r="723" spans="1:13" s="14" customFormat="1" x14ac:dyDescent="0.25">
      <c r="A723" s="28"/>
      <c r="B723" s="30"/>
      <c r="C723" s="22"/>
      <c r="D723" s="22"/>
      <c r="E723" s="23"/>
      <c r="F723" s="23"/>
      <c r="G723" s="15">
        <f>BookTable[[#This Row],[Taxable]]*13%</f>
        <v>0</v>
      </c>
      <c r="H723" s="15">
        <f>BookTable[[#This Row],[Taxable]]+BookTable[[#This Row],[Non Taxable]]+BookTable[[#This Row],[VAT]]</f>
        <v>0</v>
      </c>
      <c r="I723" s="28"/>
      <c r="J723" s="45"/>
      <c r="K723" s="22"/>
      <c r="L723" s="33" t="str">
        <f>CONCATENATE(BookTable[[#This Row],[Bill No.]],BookTable[[#This Row],[Party]])</f>
        <v/>
      </c>
      <c r="M723" s="24">
        <f>IF(OR(BookTable[[#This Row],[duplicate checker]]="",COUNTIF(DuplicateChecker,BookTable[[#This Row],[duplicate checker]])=1),0,1)</f>
        <v>0</v>
      </c>
    </row>
    <row r="724" spans="1:13" s="14" customFormat="1" x14ac:dyDescent="0.25">
      <c r="A724" s="28"/>
      <c r="B724" s="30"/>
      <c r="C724" s="22"/>
      <c r="D724" s="22"/>
      <c r="E724" s="23"/>
      <c r="F724" s="23"/>
      <c r="G724" s="15">
        <f>BookTable[[#This Row],[Taxable]]*13%</f>
        <v>0</v>
      </c>
      <c r="H724" s="15">
        <f>BookTable[[#This Row],[Taxable]]+BookTable[[#This Row],[Non Taxable]]+BookTable[[#This Row],[VAT]]</f>
        <v>0</v>
      </c>
      <c r="I724" s="28"/>
      <c r="J724" s="45"/>
      <c r="K724" s="22"/>
      <c r="L724" s="33" t="str">
        <f>CONCATENATE(BookTable[[#This Row],[Bill No.]],BookTable[[#This Row],[Party]])</f>
        <v/>
      </c>
      <c r="M724" s="24">
        <f>IF(OR(BookTable[[#This Row],[duplicate checker]]="",COUNTIF(DuplicateChecker,BookTable[[#This Row],[duplicate checker]])=1),0,1)</f>
        <v>0</v>
      </c>
    </row>
    <row r="725" spans="1:13" s="14" customFormat="1" x14ac:dyDescent="0.25">
      <c r="A725" s="28"/>
      <c r="B725" s="30"/>
      <c r="C725" s="22"/>
      <c r="D725" s="22"/>
      <c r="E725" s="23"/>
      <c r="F725" s="23"/>
      <c r="G725" s="15">
        <f>BookTable[[#This Row],[Taxable]]*13%</f>
        <v>0</v>
      </c>
      <c r="H725" s="15">
        <f>BookTable[[#This Row],[Taxable]]+BookTable[[#This Row],[Non Taxable]]+BookTable[[#This Row],[VAT]]</f>
        <v>0</v>
      </c>
      <c r="I725" s="28"/>
      <c r="J725" s="45"/>
      <c r="K725" s="22"/>
      <c r="L725" s="33" t="str">
        <f>CONCATENATE(BookTable[[#This Row],[Bill No.]],BookTable[[#This Row],[Party]])</f>
        <v/>
      </c>
      <c r="M725" s="24">
        <f>IF(OR(BookTable[[#This Row],[duplicate checker]]="",COUNTIF(DuplicateChecker,BookTable[[#This Row],[duplicate checker]])=1),0,1)</f>
        <v>0</v>
      </c>
    </row>
    <row r="726" spans="1:13" s="14" customFormat="1" x14ac:dyDescent="0.25">
      <c r="A726" s="28"/>
      <c r="B726" s="30"/>
      <c r="C726" s="22"/>
      <c r="D726" s="22"/>
      <c r="E726" s="23"/>
      <c r="F726" s="23"/>
      <c r="G726" s="15">
        <f>BookTable[[#This Row],[Taxable]]*13%</f>
        <v>0</v>
      </c>
      <c r="H726" s="15">
        <f>BookTable[[#This Row],[Taxable]]+BookTable[[#This Row],[Non Taxable]]+BookTable[[#This Row],[VAT]]</f>
        <v>0</v>
      </c>
      <c r="I726" s="28"/>
      <c r="J726" s="45"/>
      <c r="K726" s="22"/>
      <c r="L726" s="33" t="str">
        <f>CONCATENATE(BookTable[[#This Row],[Bill No.]],BookTable[[#This Row],[Party]])</f>
        <v/>
      </c>
      <c r="M726" s="24">
        <f>IF(OR(BookTable[[#This Row],[duplicate checker]]="",COUNTIF(DuplicateChecker,BookTable[[#This Row],[duplicate checker]])=1),0,1)</f>
        <v>0</v>
      </c>
    </row>
    <row r="727" spans="1:13" s="14" customFormat="1" x14ac:dyDescent="0.25">
      <c r="A727" s="28"/>
      <c r="B727" s="30"/>
      <c r="C727" s="22"/>
      <c r="D727" s="22"/>
      <c r="E727" s="23"/>
      <c r="F727" s="23"/>
      <c r="G727" s="15">
        <f>BookTable[[#This Row],[Taxable]]*13%</f>
        <v>0</v>
      </c>
      <c r="H727" s="15">
        <f>BookTable[[#This Row],[Taxable]]+BookTable[[#This Row],[Non Taxable]]+BookTable[[#This Row],[VAT]]</f>
        <v>0</v>
      </c>
      <c r="I727" s="28"/>
      <c r="J727" s="45"/>
      <c r="K727" s="22"/>
      <c r="L727" s="33" t="str">
        <f>CONCATENATE(BookTable[[#This Row],[Bill No.]],BookTable[[#This Row],[Party]])</f>
        <v/>
      </c>
      <c r="M727" s="24">
        <f>IF(OR(BookTable[[#This Row],[duplicate checker]]="",COUNTIF(DuplicateChecker,BookTable[[#This Row],[duplicate checker]])=1),0,1)</f>
        <v>0</v>
      </c>
    </row>
    <row r="728" spans="1:13" s="14" customFormat="1" x14ac:dyDescent="0.25">
      <c r="A728" s="28"/>
      <c r="B728" s="30"/>
      <c r="C728" s="22"/>
      <c r="D728" s="22"/>
      <c r="E728" s="23"/>
      <c r="F728" s="23"/>
      <c r="G728" s="15">
        <f>BookTable[[#This Row],[Taxable]]*13%</f>
        <v>0</v>
      </c>
      <c r="H728" s="15">
        <f>BookTable[[#This Row],[Taxable]]+BookTable[[#This Row],[Non Taxable]]+BookTable[[#This Row],[VAT]]</f>
        <v>0</v>
      </c>
      <c r="I728" s="28"/>
      <c r="J728" s="45"/>
      <c r="K728" s="22"/>
      <c r="L728" s="33" t="str">
        <f>CONCATENATE(BookTable[[#This Row],[Bill No.]],BookTable[[#This Row],[Party]])</f>
        <v/>
      </c>
      <c r="M728" s="24">
        <f>IF(OR(BookTable[[#This Row],[duplicate checker]]="",COUNTIF(DuplicateChecker,BookTable[[#This Row],[duplicate checker]])=1),0,1)</f>
        <v>0</v>
      </c>
    </row>
    <row r="729" spans="1:13" s="14" customFormat="1" x14ac:dyDescent="0.25">
      <c r="A729" s="28"/>
      <c r="B729" s="30"/>
      <c r="C729" s="22"/>
      <c r="D729" s="22"/>
      <c r="E729" s="23"/>
      <c r="F729" s="23"/>
      <c r="G729" s="15">
        <f>BookTable[[#This Row],[Taxable]]*13%</f>
        <v>0</v>
      </c>
      <c r="H729" s="15">
        <f>BookTable[[#This Row],[Taxable]]+BookTable[[#This Row],[Non Taxable]]+BookTable[[#This Row],[VAT]]</f>
        <v>0</v>
      </c>
      <c r="I729" s="28"/>
      <c r="J729" s="45"/>
      <c r="K729" s="22"/>
      <c r="L729" s="33" t="str">
        <f>CONCATENATE(BookTable[[#This Row],[Bill No.]],BookTable[[#This Row],[Party]])</f>
        <v/>
      </c>
      <c r="M729" s="24">
        <f>IF(OR(BookTable[[#This Row],[duplicate checker]]="",COUNTIF(DuplicateChecker,BookTable[[#This Row],[duplicate checker]])=1),0,1)</f>
        <v>0</v>
      </c>
    </row>
    <row r="730" spans="1:13" s="14" customFormat="1" x14ac:dyDescent="0.25">
      <c r="A730" s="28"/>
      <c r="B730" s="30"/>
      <c r="C730" s="22"/>
      <c r="D730" s="22"/>
      <c r="E730" s="23"/>
      <c r="F730" s="23"/>
      <c r="G730" s="15">
        <f>BookTable[[#This Row],[Taxable]]*13%</f>
        <v>0</v>
      </c>
      <c r="H730" s="15">
        <f>BookTable[[#This Row],[Taxable]]+BookTable[[#This Row],[Non Taxable]]+BookTable[[#This Row],[VAT]]</f>
        <v>0</v>
      </c>
      <c r="I730" s="28"/>
      <c r="J730" s="45"/>
      <c r="K730" s="22"/>
      <c r="L730" s="33" t="str">
        <f>CONCATENATE(BookTable[[#This Row],[Bill No.]],BookTable[[#This Row],[Party]])</f>
        <v/>
      </c>
      <c r="M730" s="24">
        <f>IF(OR(BookTable[[#This Row],[duplicate checker]]="",COUNTIF(DuplicateChecker,BookTable[[#This Row],[duplicate checker]])=1),0,1)</f>
        <v>0</v>
      </c>
    </row>
    <row r="731" spans="1:13" s="14" customFormat="1" x14ac:dyDescent="0.25">
      <c r="A731" s="28"/>
      <c r="B731" s="30"/>
      <c r="C731" s="22"/>
      <c r="D731" s="22"/>
      <c r="E731" s="23"/>
      <c r="F731" s="23"/>
      <c r="G731" s="15">
        <f>BookTable[[#This Row],[Taxable]]*13%</f>
        <v>0</v>
      </c>
      <c r="H731" s="15">
        <f>BookTable[[#This Row],[Taxable]]+BookTable[[#This Row],[Non Taxable]]+BookTable[[#This Row],[VAT]]</f>
        <v>0</v>
      </c>
      <c r="I731" s="28"/>
      <c r="J731" s="45"/>
      <c r="K731" s="22"/>
      <c r="L731" s="33" t="str">
        <f>CONCATENATE(BookTable[[#This Row],[Bill No.]],BookTable[[#This Row],[Party]])</f>
        <v/>
      </c>
      <c r="M731" s="24">
        <f>IF(OR(BookTable[[#This Row],[duplicate checker]]="",COUNTIF(DuplicateChecker,BookTable[[#This Row],[duplicate checker]])=1),0,1)</f>
        <v>0</v>
      </c>
    </row>
    <row r="732" spans="1:13" s="14" customFormat="1" x14ac:dyDescent="0.25">
      <c r="A732" s="28"/>
      <c r="B732" s="30"/>
      <c r="C732" s="22"/>
      <c r="D732" s="22"/>
      <c r="E732" s="23"/>
      <c r="F732" s="23"/>
      <c r="G732" s="15">
        <f>BookTable[[#This Row],[Taxable]]*13%</f>
        <v>0</v>
      </c>
      <c r="H732" s="15">
        <f>BookTable[[#This Row],[Taxable]]+BookTable[[#This Row],[Non Taxable]]+BookTable[[#This Row],[VAT]]</f>
        <v>0</v>
      </c>
      <c r="I732" s="28"/>
      <c r="J732" s="45"/>
      <c r="K732" s="22"/>
      <c r="L732" s="33" t="str">
        <f>CONCATENATE(BookTable[[#This Row],[Bill No.]],BookTable[[#This Row],[Party]])</f>
        <v/>
      </c>
      <c r="M732" s="24">
        <f>IF(OR(BookTable[[#This Row],[duplicate checker]]="",COUNTIF(DuplicateChecker,BookTable[[#This Row],[duplicate checker]])=1),0,1)</f>
        <v>0</v>
      </c>
    </row>
    <row r="733" spans="1:13" s="14" customFormat="1" x14ac:dyDescent="0.25">
      <c r="A733" s="28"/>
      <c r="B733" s="30"/>
      <c r="C733" s="22"/>
      <c r="D733" s="22"/>
      <c r="E733" s="23"/>
      <c r="F733" s="23"/>
      <c r="G733" s="15">
        <f>BookTable[[#This Row],[Taxable]]*13%</f>
        <v>0</v>
      </c>
      <c r="H733" s="15">
        <f>BookTable[[#This Row],[Taxable]]+BookTable[[#This Row],[Non Taxable]]+BookTable[[#This Row],[VAT]]</f>
        <v>0</v>
      </c>
      <c r="I733" s="28"/>
      <c r="J733" s="45"/>
      <c r="K733" s="22"/>
      <c r="L733" s="33" t="str">
        <f>CONCATENATE(BookTable[[#This Row],[Bill No.]],BookTable[[#This Row],[Party]])</f>
        <v/>
      </c>
      <c r="M733" s="24">
        <f>IF(OR(BookTable[[#This Row],[duplicate checker]]="",COUNTIF(DuplicateChecker,BookTable[[#This Row],[duplicate checker]])=1),0,1)</f>
        <v>0</v>
      </c>
    </row>
    <row r="734" spans="1:13" s="14" customFormat="1" x14ac:dyDescent="0.25">
      <c r="A734" s="28"/>
      <c r="B734" s="30"/>
      <c r="C734" s="22"/>
      <c r="D734" s="22"/>
      <c r="E734" s="23"/>
      <c r="F734" s="23"/>
      <c r="G734" s="15">
        <f>BookTable[[#This Row],[Taxable]]*13%</f>
        <v>0</v>
      </c>
      <c r="H734" s="15">
        <f>BookTable[[#This Row],[Taxable]]+BookTable[[#This Row],[Non Taxable]]+BookTable[[#This Row],[VAT]]</f>
        <v>0</v>
      </c>
      <c r="I734" s="28"/>
      <c r="J734" s="45"/>
      <c r="K734" s="22"/>
      <c r="L734" s="33" t="str">
        <f>CONCATENATE(BookTable[[#This Row],[Bill No.]],BookTable[[#This Row],[Party]])</f>
        <v/>
      </c>
      <c r="M734" s="24">
        <f>IF(OR(BookTable[[#This Row],[duplicate checker]]="",COUNTIF(DuplicateChecker,BookTable[[#This Row],[duplicate checker]])=1),0,1)</f>
        <v>0</v>
      </c>
    </row>
    <row r="735" spans="1:13" s="14" customFormat="1" x14ac:dyDescent="0.25">
      <c r="A735" s="28"/>
      <c r="B735" s="30"/>
      <c r="C735" s="22"/>
      <c r="D735" s="22"/>
      <c r="E735" s="23"/>
      <c r="F735" s="23"/>
      <c r="G735" s="15">
        <f>BookTable[[#This Row],[Taxable]]*13%</f>
        <v>0</v>
      </c>
      <c r="H735" s="15">
        <f>BookTable[[#This Row],[Taxable]]+BookTable[[#This Row],[Non Taxable]]+BookTable[[#This Row],[VAT]]</f>
        <v>0</v>
      </c>
      <c r="I735" s="28"/>
      <c r="J735" s="45"/>
      <c r="K735" s="22"/>
      <c r="L735" s="33" t="str">
        <f>CONCATENATE(BookTable[[#This Row],[Bill No.]],BookTable[[#This Row],[Party]])</f>
        <v/>
      </c>
      <c r="M735" s="24">
        <f>IF(OR(BookTable[[#This Row],[duplicate checker]]="",COUNTIF(DuplicateChecker,BookTable[[#This Row],[duplicate checker]])=1),0,1)</f>
        <v>0</v>
      </c>
    </row>
    <row r="736" spans="1:13" s="14" customFormat="1" x14ac:dyDescent="0.25">
      <c r="A736" s="28"/>
      <c r="B736" s="30"/>
      <c r="C736" s="22"/>
      <c r="D736" s="22"/>
      <c r="E736" s="23"/>
      <c r="F736" s="23"/>
      <c r="G736" s="15">
        <f>BookTable[[#This Row],[Taxable]]*13%</f>
        <v>0</v>
      </c>
      <c r="H736" s="15">
        <f>BookTable[[#This Row],[Taxable]]+BookTable[[#This Row],[Non Taxable]]+BookTable[[#This Row],[VAT]]</f>
        <v>0</v>
      </c>
      <c r="I736" s="28"/>
      <c r="J736" s="45"/>
      <c r="K736" s="22"/>
      <c r="L736" s="33" t="str">
        <f>CONCATENATE(BookTable[[#This Row],[Bill No.]],BookTable[[#This Row],[Party]])</f>
        <v/>
      </c>
      <c r="M736" s="24">
        <f>IF(OR(BookTable[[#This Row],[duplicate checker]]="",COUNTIF(DuplicateChecker,BookTable[[#This Row],[duplicate checker]])=1),0,1)</f>
        <v>0</v>
      </c>
    </row>
    <row r="737" spans="1:13" s="14" customFormat="1" x14ac:dyDescent="0.25">
      <c r="A737" s="28"/>
      <c r="B737" s="30"/>
      <c r="C737" s="22"/>
      <c r="D737" s="22"/>
      <c r="E737" s="23"/>
      <c r="F737" s="23"/>
      <c r="G737" s="15">
        <f>BookTable[[#This Row],[Taxable]]*13%</f>
        <v>0</v>
      </c>
      <c r="H737" s="15">
        <f>BookTable[[#This Row],[Taxable]]+BookTable[[#This Row],[Non Taxable]]+BookTable[[#This Row],[VAT]]</f>
        <v>0</v>
      </c>
      <c r="I737" s="28"/>
      <c r="J737" s="45"/>
      <c r="K737" s="22"/>
      <c r="L737" s="33" t="str">
        <f>CONCATENATE(BookTable[[#This Row],[Bill No.]],BookTable[[#This Row],[Party]])</f>
        <v/>
      </c>
      <c r="M737" s="24">
        <f>IF(OR(BookTable[[#This Row],[duplicate checker]]="",COUNTIF(DuplicateChecker,BookTable[[#This Row],[duplicate checker]])=1),0,1)</f>
        <v>0</v>
      </c>
    </row>
    <row r="738" spans="1:13" s="14" customFormat="1" x14ac:dyDescent="0.25">
      <c r="A738" s="28"/>
      <c r="B738" s="30"/>
      <c r="C738" s="22"/>
      <c r="D738" s="22"/>
      <c r="E738" s="23"/>
      <c r="F738" s="23"/>
      <c r="G738" s="15">
        <f>BookTable[[#This Row],[Taxable]]*13%</f>
        <v>0</v>
      </c>
      <c r="H738" s="15">
        <f>BookTable[[#This Row],[Taxable]]+BookTable[[#This Row],[Non Taxable]]+BookTable[[#This Row],[VAT]]</f>
        <v>0</v>
      </c>
      <c r="I738" s="28"/>
      <c r="J738" s="45"/>
      <c r="K738" s="22"/>
      <c r="L738" s="33" t="str">
        <f>CONCATENATE(BookTable[[#This Row],[Bill No.]],BookTable[[#This Row],[Party]])</f>
        <v/>
      </c>
      <c r="M738" s="24">
        <f>IF(OR(BookTable[[#This Row],[duplicate checker]]="",COUNTIF(DuplicateChecker,BookTable[[#This Row],[duplicate checker]])=1),0,1)</f>
        <v>0</v>
      </c>
    </row>
    <row r="739" spans="1:13" s="14" customFormat="1" x14ac:dyDescent="0.25">
      <c r="A739" s="28"/>
      <c r="B739" s="30"/>
      <c r="C739" s="22"/>
      <c r="D739" s="22"/>
      <c r="E739" s="23"/>
      <c r="F739" s="23"/>
      <c r="G739" s="15">
        <f>BookTable[[#This Row],[Taxable]]*13%</f>
        <v>0</v>
      </c>
      <c r="H739" s="15">
        <f>BookTable[[#This Row],[Taxable]]+BookTable[[#This Row],[Non Taxable]]+BookTable[[#This Row],[VAT]]</f>
        <v>0</v>
      </c>
      <c r="I739" s="28"/>
      <c r="J739" s="45"/>
      <c r="K739" s="22"/>
      <c r="L739" s="33" t="str">
        <f>CONCATENATE(BookTable[[#This Row],[Bill No.]],BookTable[[#This Row],[Party]])</f>
        <v/>
      </c>
      <c r="M739" s="24">
        <f>IF(OR(BookTable[[#This Row],[duplicate checker]]="",COUNTIF(DuplicateChecker,BookTable[[#This Row],[duplicate checker]])=1),0,1)</f>
        <v>0</v>
      </c>
    </row>
    <row r="740" spans="1:13" s="14" customFormat="1" x14ac:dyDescent="0.25">
      <c r="A740" s="28"/>
      <c r="B740" s="30"/>
      <c r="C740" s="22"/>
      <c r="D740" s="22"/>
      <c r="E740" s="23"/>
      <c r="F740" s="23"/>
      <c r="G740" s="15">
        <f>BookTable[[#This Row],[Taxable]]*13%</f>
        <v>0</v>
      </c>
      <c r="H740" s="15">
        <f>BookTable[[#This Row],[Taxable]]+BookTable[[#This Row],[Non Taxable]]+BookTable[[#This Row],[VAT]]</f>
        <v>0</v>
      </c>
      <c r="I740" s="28"/>
      <c r="J740" s="45"/>
      <c r="K740" s="22"/>
      <c r="L740" s="33" t="str">
        <f>CONCATENATE(BookTable[[#This Row],[Bill No.]],BookTable[[#This Row],[Party]])</f>
        <v/>
      </c>
      <c r="M740" s="24">
        <f>IF(OR(BookTable[[#This Row],[duplicate checker]]="",COUNTIF(DuplicateChecker,BookTable[[#This Row],[duplicate checker]])=1),0,1)</f>
        <v>0</v>
      </c>
    </row>
    <row r="741" spans="1:13" s="14" customFormat="1" x14ac:dyDescent="0.25">
      <c r="A741" s="28"/>
      <c r="B741" s="30"/>
      <c r="C741" s="22"/>
      <c r="D741" s="22"/>
      <c r="E741" s="23"/>
      <c r="F741" s="23"/>
      <c r="G741" s="15">
        <f>BookTable[[#This Row],[Taxable]]*13%</f>
        <v>0</v>
      </c>
      <c r="H741" s="15">
        <f>BookTable[[#This Row],[Taxable]]+BookTable[[#This Row],[Non Taxable]]+BookTable[[#This Row],[VAT]]</f>
        <v>0</v>
      </c>
      <c r="I741" s="28"/>
      <c r="J741" s="45"/>
      <c r="K741" s="22"/>
      <c r="L741" s="33" t="str">
        <f>CONCATENATE(BookTable[[#This Row],[Bill No.]],BookTable[[#This Row],[Party]])</f>
        <v/>
      </c>
      <c r="M741" s="24">
        <f>IF(OR(BookTable[[#This Row],[duplicate checker]]="",COUNTIF(DuplicateChecker,BookTable[[#This Row],[duplicate checker]])=1),0,1)</f>
        <v>0</v>
      </c>
    </row>
    <row r="742" spans="1:13" s="14" customFormat="1" x14ac:dyDescent="0.25">
      <c r="A742" s="28"/>
      <c r="B742" s="30"/>
      <c r="C742" s="22"/>
      <c r="D742" s="22"/>
      <c r="E742" s="23"/>
      <c r="F742" s="23"/>
      <c r="G742" s="15">
        <f>BookTable[[#This Row],[Taxable]]*13%</f>
        <v>0</v>
      </c>
      <c r="H742" s="15">
        <f>BookTable[[#This Row],[Taxable]]+BookTable[[#This Row],[Non Taxable]]+BookTable[[#This Row],[VAT]]</f>
        <v>0</v>
      </c>
      <c r="I742" s="28"/>
      <c r="J742" s="45"/>
      <c r="K742" s="22"/>
      <c r="L742" s="33" t="str">
        <f>CONCATENATE(BookTable[[#This Row],[Bill No.]],BookTable[[#This Row],[Party]])</f>
        <v/>
      </c>
      <c r="M742" s="24">
        <f>IF(OR(BookTable[[#This Row],[duplicate checker]]="",COUNTIF(DuplicateChecker,BookTable[[#This Row],[duplicate checker]])=1),0,1)</f>
        <v>0</v>
      </c>
    </row>
    <row r="743" spans="1:13" s="14" customFormat="1" x14ac:dyDescent="0.25">
      <c r="A743" s="28"/>
      <c r="B743" s="30"/>
      <c r="C743" s="22"/>
      <c r="D743" s="22"/>
      <c r="E743" s="23"/>
      <c r="F743" s="23"/>
      <c r="G743" s="15">
        <f>BookTable[[#This Row],[Taxable]]*13%</f>
        <v>0</v>
      </c>
      <c r="H743" s="15">
        <f>BookTable[[#This Row],[Taxable]]+BookTable[[#This Row],[Non Taxable]]+BookTable[[#This Row],[VAT]]</f>
        <v>0</v>
      </c>
      <c r="I743" s="28"/>
      <c r="J743" s="45"/>
      <c r="K743" s="22"/>
      <c r="L743" s="33" t="str">
        <f>CONCATENATE(BookTable[[#This Row],[Bill No.]],BookTable[[#This Row],[Party]])</f>
        <v/>
      </c>
      <c r="M743" s="24">
        <f>IF(OR(BookTable[[#This Row],[duplicate checker]]="",COUNTIF(DuplicateChecker,BookTable[[#This Row],[duplicate checker]])=1),0,1)</f>
        <v>0</v>
      </c>
    </row>
    <row r="744" spans="1:13" s="14" customFormat="1" x14ac:dyDescent="0.25">
      <c r="A744" s="28"/>
      <c r="B744" s="30"/>
      <c r="C744" s="22"/>
      <c r="D744" s="22"/>
      <c r="E744" s="23"/>
      <c r="F744" s="23"/>
      <c r="G744" s="15">
        <f>BookTable[[#This Row],[Taxable]]*13%</f>
        <v>0</v>
      </c>
      <c r="H744" s="15">
        <f>BookTable[[#This Row],[Taxable]]+BookTable[[#This Row],[Non Taxable]]+BookTable[[#This Row],[VAT]]</f>
        <v>0</v>
      </c>
      <c r="I744" s="28"/>
      <c r="J744" s="45"/>
      <c r="K744" s="22"/>
      <c r="L744" s="33" t="str">
        <f>CONCATENATE(BookTable[[#This Row],[Bill No.]],BookTable[[#This Row],[Party]])</f>
        <v/>
      </c>
      <c r="M744" s="24">
        <f>IF(OR(BookTable[[#This Row],[duplicate checker]]="",COUNTIF(DuplicateChecker,BookTable[[#This Row],[duplicate checker]])=1),0,1)</f>
        <v>0</v>
      </c>
    </row>
    <row r="745" spans="1:13" s="14" customFormat="1" x14ac:dyDescent="0.25">
      <c r="A745" s="28"/>
      <c r="B745" s="30"/>
      <c r="C745" s="22"/>
      <c r="D745" s="22"/>
      <c r="E745" s="23"/>
      <c r="F745" s="23"/>
      <c r="G745" s="15">
        <f>BookTable[[#This Row],[Taxable]]*13%</f>
        <v>0</v>
      </c>
      <c r="H745" s="15">
        <f>BookTable[[#This Row],[Taxable]]+BookTable[[#This Row],[Non Taxable]]+BookTable[[#This Row],[VAT]]</f>
        <v>0</v>
      </c>
      <c r="I745" s="28"/>
      <c r="J745" s="45"/>
      <c r="K745" s="22"/>
      <c r="L745" s="33" t="str">
        <f>CONCATENATE(BookTable[[#This Row],[Bill No.]],BookTable[[#This Row],[Party]])</f>
        <v/>
      </c>
      <c r="M745" s="24">
        <f>IF(OR(BookTable[[#This Row],[duplicate checker]]="",COUNTIF(DuplicateChecker,BookTable[[#This Row],[duplicate checker]])=1),0,1)</f>
        <v>0</v>
      </c>
    </row>
    <row r="746" spans="1:13" s="14" customFormat="1" x14ac:dyDescent="0.25">
      <c r="A746" s="28"/>
      <c r="B746" s="30"/>
      <c r="C746" s="22"/>
      <c r="D746" s="22"/>
      <c r="E746" s="23"/>
      <c r="F746" s="23"/>
      <c r="G746" s="15">
        <f>BookTable[[#This Row],[Taxable]]*13%</f>
        <v>0</v>
      </c>
      <c r="H746" s="15">
        <f>BookTable[[#This Row],[Taxable]]+BookTable[[#This Row],[Non Taxable]]+BookTable[[#This Row],[VAT]]</f>
        <v>0</v>
      </c>
      <c r="I746" s="28"/>
      <c r="J746" s="45"/>
      <c r="K746" s="22"/>
      <c r="L746" s="33" t="str">
        <f>CONCATENATE(BookTable[[#This Row],[Bill No.]],BookTable[[#This Row],[Party]])</f>
        <v/>
      </c>
      <c r="M746" s="24">
        <f>IF(OR(BookTable[[#This Row],[duplicate checker]]="",COUNTIF(DuplicateChecker,BookTable[[#This Row],[duplicate checker]])=1),0,1)</f>
        <v>0</v>
      </c>
    </row>
    <row r="747" spans="1:13" s="14" customFormat="1" x14ac:dyDescent="0.25">
      <c r="A747" s="28"/>
      <c r="B747" s="30"/>
      <c r="C747" s="22"/>
      <c r="D747" s="22"/>
      <c r="E747" s="23"/>
      <c r="F747" s="23"/>
      <c r="G747" s="15">
        <f>BookTable[[#This Row],[Taxable]]*13%</f>
        <v>0</v>
      </c>
      <c r="H747" s="15">
        <f>BookTable[[#This Row],[Taxable]]+BookTable[[#This Row],[Non Taxable]]+BookTable[[#This Row],[VAT]]</f>
        <v>0</v>
      </c>
      <c r="I747" s="28"/>
      <c r="J747" s="45"/>
      <c r="K747" s="22"/>
      <c r="L747" s="33" t="str">
        <f>CONCATENATE(BookTable[[#This Row],[Bill No.]],BookTable[[#This Row],[Party]])</f>
        <v/>
      </c>
      <c r="M747" s="24">
        <f>IF(OR(BookTable[[#This Row],[duplicate checker]]="",COUNTIF(DuplicateChecker,BookTable[[#This Row],[duplicate checker]])=1),0,1)</f>
        <v>0</v>
      </c>
    </row>
    <row r="748" spans="1:13" s="14" customFormat="1" x14ac:dyDescent="0.25">
      <c r="A748" s="28"/>
      <c r="B748" s="30"/>
      <c r="C748" s="22"/>
      <c r="D748" s="22"/>
      <c r="E748" s="23"/>
      <c r="F748" s="23"/>
      <c r="G748" s="15">
        <f>BookTable[[#This Row],[Taxable]]*13%</f>
        <v>0</v>
      </c>
      <c r="H748" s="15">
        <f>BookTable[[#This Row],[Taxable]]+BookTable[[#This Row],[Non Taxable]]+BookTable[[#This Row],[VAT]]</f>
        <v>0</v>
      </c>
      <c r="I748" s="28"/>
      <c r="J748" s="45"/>
      <c r="K748" s="22"/>
      <c r="L748" s="33" t="str">
        <f>CONCATENATE(BookTable[[#This Row],[Bill No.]],BookTable[[#This Row],[Party]])</f>
        <v/>
      </c>
      <c r="M748" s="24">
        <f>IF(OR(BookTable[[#This Row],[duplicate checker]]="",COUNTIF(DuplicateChecker,BookTable[[#This Row],[duplicate checker]])=1),0,1)</f>
        <v>0</v>
      </c>
    </row>
    <row r="749" spans="1:13" s="14" customFormat="1" x14ac:dyDescent="0.25">
      <c r="A749" s="28"/>
      <c r="B749" s="30"/>
      <c r="C749" s="22"/>
      <c r="D749" s="22"/>
      <c r="E749" s="23"/>
      <c r="F749" s="23"/>
      <c r="G749" s="15">
        <f>BookTable[[#This Row],[Taxable]]*13%</f>
        <v>0</v>
      </c>
      <c r="H749" s="15">
        <f>BookTable[[#This Row],[Taxable]]+BookTable[[#This Row],[Non Taxable]]+BookTable[[#This Row],[VAT]]</f>
        <v>0</v>
      </c>
      <c r="I749" s="28"/>
      <c r="J749" s="45"/>
      <c r="K749" s="22"/>
      <c r="L749" s="33" t="str">
        <f>CONCATENATE(BookTable[[#This Row],[Bill No.]],BookTable[[#This Row],[Party]])</f>
        <v/>
      </c>
      <c r="M749" s="24">
        <f>IF(OR(BookTable[[#This Row],[duplicate checker]]="",COUNTIF(DuplicateChecker,BookTable[[#This Row],[duplicate checker]])=1),0,1)</f>
        <v>0</v>
      </c>
    </row>
    <row r="750" spans="1:13" s="14" customFormat="1" x14ac:dyDescent="0.25">
      <c r="A750" s="28"/>
      <c r="B750" s="30"/>
      <c r="C750" s="22"/>
      <c r="D750" s="22"/>
      <c r="E750" s="23"/>
      <c r="F750" s="23"/>
      <c r="G750" s="15">
        <f>BookTable[[#This Row],[Taxable]]*13%</f>
        <v>0</v>
      </c>
      <c r="H750" s="15">
        <f>BookTable[[#This Row],[Taxable]]+BookTable[[#This Row],[Non Taxable]]+BookTable[[#This Row],[VAT]]</f>
        <v>0</v>
      </c>
      <c r="I750" s="28"/>
      <c r="J750" s="45"/>
      <c r="K750" s="22"/>
      <c r="L750" s="33" t="str">
        <f>CONCATENATE(BookTable[[#This Row],[Bill No.]],BookTable[[#This Row],[Party]])</f>
        <v/>
      </c>
      <c r="M750" s="24">
        <f>IF(OR(BookTable[[#This Row],[duplicate checker]]="",COUNTIF(DuplicateChecker,BookTable[[#This Row],[duplicate checker]])=1),0,1)</f>
        <v>0</v>
      </c>
    </row>
    <row r="751" spans="1:13" s="14" customFormat="1" x14ac:dyDescent="0.25">
      <c r="A751" s="28"/>
      <c r="B751" s="30"/>
      <c r="C751" s="22"/>
      <c r="D751" s="22"/>
      <c r="E751" s="23"/>
      <c r="F751" s="23"/>
      <c r="G751" s="15">
        <f>BookTable[[#This Row],[Taxable]]*13%</f>
        <v>0</v>
      </c>
      <c r="H751" s="15">
        <f>BookTable[[#This Row],[Taxable]]+BookTable[[#This Row],[Non Taxable]]+BookTable[[#This Row],[VAT]]</f>
        <v>0</v>
      </c>
      <c r="I751" s="28"/>
      <c r="J751" s="45"/>
      <c r="K751" s="22"/>
      <c r="L751" s="33" t="str">
        <f>CONCATENATE(BookTable[[#This Row],[Bill No.]],BookTable[[#This Row],[Party]])</f>
        <v/>
      </c>
      <c r="M751" s="24">
        <f>IF(OR(BookTable[[#This Row],[duplicate checker]]="",COUNTIF(DuplicateChecker,BookTable[[#This Row],[duplicate checker]])=1),0,1)</f>
        <v>0</v>
      </c>
    </row>
    <row r="752" spans="1:13" s="14" customFormat="1" x14ac:dyDescent="0.25">
      <c r="A752" s="28"/>
      <c r="B752" s="30"/>
      <c r="C752" s="22"/>
      <c r="D752" s="22"/>
      <c r="E752" s="23"/>
      <c r="F752" s="23"/>
      <c r="G752" s="15">
        <f>BookTable[[#This Row],[Taxable]]*13%</f>
        <v>0</v>
      </c>
      <c r="H752" s="15">
        <f>BookTable[[#This Row],[Taxable]]+BookTable[[#This Row],[Non Taxable]]+BookTable[[#This Row],[VAT]]</f>
        <v>0</v>
      </c>
      <c r="I752" s="28"/>
      <c r="J752" s="45"/>
      <c r="K752" s="22"/>
      <c r="L752" s="33" t="str">
        <f>CONCATENATE(BookTable[[#This Row],[Bill No.]],BookTable[[#This Row],[Party]])</f>
        <v/>
      </c>
      <c r="M752" s="24">
        <f>IF(OR(BookTable[[#This Row],[duplicate checker]]="",COUNTIF(DuplicateChecker,BookTable[[#This Row],[duplicate checker]])=1),0,1)</f>
        <v>0</v>
      </c>
    </row>
    <row r="753" spans="1:13" s="14" customFormat="1" x14ac:dyDescent="0.25">
      <c r="A753" s="28"/>
      <c r="B753" s="30"/>
      <c r="C753" s="22"/>
      <c r="D753" s="22"/>
      <c r="E753" s="23"/>
      <c r="F753" s="23"/>
      <c r="G753" s="15">
        <f>BookTable[[#This Row],[Taxable]]*13%</f>
        <v>0</v>
      </c>
      <c r="H753" s="15">
        <f>BookTable[[#This Row],[Taxable]]+BookTable[[#This Row],[Non Taxable]]+BookTable[[#This Row],[VAT]]</f>
        <v>0</v>
      </c>
      <c r="I753" s="28"/>
      <c r="J753" s="45"/>
      <c r="K753" s="22"/>
      <c r="L753" s="33" t="str">
        <f>CONCATENATE(BookTable[[#This Row],[Bill No.]],BookTable[[#This Row],[Party]])</f>
        <v/>
      </c>
      <c r="M753" s="24">
        <f>IF(OR(BookTable[[#This Row],[duplicate checker]]="",COUNTIF(DuplicateChecker,BookTable[[#This Row],[duplicate checker]])=1),0,1)</f>
        <v>0</v>
      </c>
    </row>
    <row r="754" spans="1:13" s="14" customFormat="1" x14ac:dyDescent="0.25">
      <c r="A754" s="28"/>
      <c r="B754" s="30"/>
      <c r="C754" s="22"/>
      <c r="D754" s="22"/>
      <c r="E754" s="23"/>
      <c r="F754" s="23"/>
      <c r="G754" s="15">
        <f>BookTable[[#This Row],[Taxable]]*13%</f>
        <v>0</v>
      </c>
      <c r="H754" s="15">
        <f>BookTable[[#This Row],[Taxable]]+BookTable[[#This Row],[Non Taxable]]+BookTable[[#This Row],[VAT]]</f>
        <v>0</v>
      </c>
      <c r="I754" s="28"/>
      <c r="J754" s="45"/>
      <c r="K754" s="22"/>
      <c r="L754" s="33" t="str">
        <f>CONCATENATE(BookTable[[#This Row],[Bill No.]],BookTable[[#This Row],[Party]])</f>
        <v/>
      </c>
      <c r="M754" s="24">
        <f>IF(OR(BookTable[[#This Row],[duplicate checker]]="",COUNTIF(DuplicateChecker,BookTable[[#This Row],[duplicate checker]])=1),0,1)</f>
        <v>0</v>
      </c>
    </row>
    <row r="755" spans="1:13" s="14" customFormat="1" x14ac:dyDescent="0.25">
      <c r="A755" s="28"/>
      <c r="B755" s="30"/>
      <c r="C755" s="22"/>
      <c r="D755" s="22"/>
      <c r="E755" s="23"/>
      <c r="F755" s="23"/>
      <c r="G755" s="15">
        <f>BookTable[[#This Row],[Taxable]]*13%</f>
        <v>0</v>
      </c>
      <c r="H755" s="15">
        <f>BookTable[[#This Row],[Taxable]]+BookTable[[#This Row],[Non Taxable]]+BookTable[[#This Row],[VAT]]</f>
        <v>0</v>
      </c>
      <c r="I755" s="28"/>
      <c r="J755" s="45"/>
      <c r="K755" s="22"/>
      <c r="L755" s="33" t="str">
        <f>CONCATENATE(BookTable[[#This Row],[Bill No.]],BookTable[[#This Row],[Party]])</f>
        <v/>
      </c>
      <c r="M755" s="24">
        <f>IF(OR(BookTable[[#This Row],[duplicate checker]]="",COUNTIF(DuplicateChecker,BookTable[[#This Row],[duplicate checker]])=1),0,1)</f>
        <v>0</v>
      </c>
    </row>
    <row r="756" spans="1:13" s="14" customFormat="1" x14ac:dyDescent="0.25">
      <c r="A756" s="28"/>
      <c r="B756" s="30"/>
      <c r="C756" s="22"/>
      <c r="D756" s="22"/>
      <c r="E756" s="23"/>
      <c r="F756" s="23"/>
      <c r="G756" s="15">
        <f>BookTable[[#This Row],[Taxable]]*13%</f>
        <v>0</v>
      </c>
      <c r="H756" s="15">
        <f>BookTable[[#This Row],[Taxable]]+BookTable[[#This Row],[Non Taxable]]+BookTable[[#This Row],[VAT]]</f>
        <v>0</v>
      </c>
      <c r="I756" s="28"/>
      <c r="J756" s="45"/>
      <c r="K756" s="22"/>
      <c r="L756" s="33" t="str">
        <f>CONCATENATE(BookTable[[#This Row],[Bill No.]],BookTable[[#This Row],[Party]])</f>
        <v/>
      </c>
      <c r="M756" s="24">
        <f>IF(OR(BookTable[[#This Row],[duplicate checker]]="",COUNTIF(DuplicateChecker,BookTable[[#This Row],[duplicate checker]])=1),0,1)</f>
        <v>0</v>
      </c>
    </row>
    <row r="757" spans="1:13" s="14" customFormat="1" x14ac:dyDescent="0.25">
      <c r="A757" s="28"/>
      <c r="B757" s="30"/>
      <c r="C757" s="22"/>
      <c r="D757" s="22"/>
      <c r="E757" s="23"/>
      <c r="F757" s="23"/>
      <c r="G757" s="15">
        <f>BookTable[[#This Row],[Taxable]]*13%</f>
        <v>0</v>
      </c>
      <c r="H757" s="15">
        <f>BookTable[[#This Row],[Taxable]]+BookTable[[#This Row],[Non Taxable]]+BookTable[[#This Row],[VAT]]</f>
        <v>0</v>
      </c>
      <c r="I757" s="28"/>
      <c r="J757" s="45"/>
      <c r="K757" s="22"/>
      <c r="L757" s="33" t="str">
        <f>CONCATENATE(BookTable[[#This Row],[Bill No.]],BookTable[[#This Row],[Party]])</f>
        <v/>
      </c>
      <c r="M757" s="24">
        <f>IF(OR(BookTable[[#This Row],[duplicate checker]]="",COUNTIF(DuplicateChecker,BookTable[[#This Row],[duplicate checker]])=1),0,1)</f>
        <v>0</v>
      </c>
    </row>
    <row r="758" spans="1:13" s="14" customFormat="1" x14ac:dyDescent="0.25">
      <c r="A758" s="28"/>
      <c r="B758" s="30"/>
      <c r="C758" s="22"/>
      <c r="D758" s="22"/>
      <c r="E758" s="23"/>
      <c r="F758" s="23"/>
      <c r="G758" s="15">
        <f>BookTable[[#This Row],[Taxable]]*13%</f>
        <v>0</v>
      </c>
      <c r="H758" s="15">
        <f>BookTable[[#This Row],[Taxable]]+BookTable[[#This Row],[Non Taxable]]+BookTable[[#This Row],[VAT]]</f>
        <v>0</v>
      </c>
      <c r="I758" s="28"/>
      <c r="J758" s="45"/>
      <c r="K758" s="22"/>
      <c r="L758" s="33" t="str">
        <f>CONCATENATE(BookTable[[#This Row],[Bill No.]],BookTable[[#This Row],[Party]])</f>
        <v/>
      </c>
      <c r="M758" s="24">
        <f>IF(OR(BookTable[[#This Row],[duplicate checker]]="",COUNTIF(DuplicateChecker,BookTable[[#This Row],[duplicate checker]])=1),0,1)</f>
        <v>0</v>
      </c>
    </row>
    <row r="759" spans="1:13" s="14" customFormat="1" x14ac:dyDescent="0.25">
      <c r="A759" s="28"/>
      <c r="B759" s="30"/>
      <c r="C759" s="22"/>
      <c r="D759" s="22"/>
      <c r="E759" s="23"/>
      <c r="F759" s="23"/>
      <c r="G759" s="15">
        <f>BookTable[[#This Row],[Taxable]]*13%</f>
        <v>0</v>
      </c>
      <c r="H759" s="15">
        <f>BookTable[[#This Row],[Taxable]]+BookTable[[#This Row],[Non Taxable]]+BookTable[[#This Row],[VAT]]</f>
        <v>0</v>
      </c>
      <c r="I759" s="28"/>
      <c r="J759" s="45"/>
      <c r="K759" s="22"/>
      <c r="L759" s="33" t="str">
        <f>CONCATENATE(BookTable[[#This Row],[Bill No.]],BookTable[[#This Row],[Party]])</f>
        <v/>
      </c>
      <c r="M759" s="24">
        <f>IF(OR(BookTable[[#This Row],[duplicate checker]]="",COUNTIF(DuplicateChecker,BookTable[[#This Row],[duplicate checker]])=1),0,1)</f>
        <v>0</v>
      </c>
    </row>
    <row r="760" spans="1:13" s="14" customFormat="1" x14ac:dyDescent="0.25">
      <c r="A760" s="28"/>
      <c r="B760" s="30"/>
      <c r="C760" s="22"/>
      <c r="D760" s="22"/>
      <c r="E760" s="23"/>
      <c r="F760" s="23"/>
      <c r="G760" s="15">
        <f>BookTable[[#This Row],[Taxable]]*13%</f>
        <v>0</v>
      </c>
      <c r="H760" s="15">
        <f>BookTable[[#This Row],[Taxable]]+BookTable[[#This Row],[Non Taxable]]+BookTable[[#This Row],[VAT]]</f>
        <v>0</v>
      </c>
      <c r="I760" s="28"/>
      <c r="J760" s="45"/>
      <c r="K760" s="22"/>
      <c r="L760" s="33" t="str">
        <f>CONCATENATE(BookTable[[#This Row],[Bill No.]],BookTable[[#This Row],[Party]])</f>
        <v/>
      </c>
      <c r="M760" s="24">
        <f>IF(OR(BookTable[[#This Row],[duplicate checker]]="",COUNTIF(DuplicateChecker,BookTable[[#This Row],[duplicate checker]])=1),0,1)</f>
        <v>0</v>
      </c>
    </row>
    <row r="761" spans="1:13" s="14" customFormat="1" x14ac:dyDescent="0.25">
      <c r="A761" s="28"/>
      <c r="B761" s="30"/>
      <c r="C761" s="22"/>
      <c r="D761" s="22"/>
      <c r="E761" s="23"/>
      <c r="F761" s="23"/>
      <c r="G761" s="15">
        <f>BookTable[[#This Row],[Taxable]]*13%</f>
        <v>0</v>
      </c>
      <c r="H761" s="15">
        <f>BookTable[[#This Row],[Taxable]]+BookTable[[#This Row],[Non Taxable]]+BookTable[[#This Row],[VAT]]</f>
        <v>0</v>
      </c>
      <c r="I761" s="28"/>
      <c r="J761" s="45"/>
      <c r="K761" s="22"/>
      <c r="L761" s="33" t="str">
        <f>CONCATENATE(BookTable[[#This Row],[Bill No.]],BookTable[[#This Row],[Party]])</f>
        <v/>
      </c>
      <c r="M761" s="24">
        <f>IF(OR(BookTable[[#This Row],[duplicate checker]]="",COUNTIF(DuplicateChecker,BookTable[[#This Row],[duplicate checker]])=1),0,1)</f>
        <v>0</v>
      </c>
    </row>
    <row r="762" spans="1:13" s="14" customFormat="1" x14ac:dyDescent="0.25">
      <c r="A762" s="28"/>
      <c r="B762" s="30"/>
      <c r="C762" s="22"/>
      <c r="D762" s="22"/>
      <c r="E762" s="23"/>
      <c r="F762" s="23"/>
      <c r="G762" s="15">
        <f>BookTable[[#This Row],[Taxable]]*13%</f>
        <v>0</v>
      </c>
      <c r="H762" s="15">
        <f>BookTable[[#This Row],[Taxable]]+BookTable[[#This Row],[Non Taxable]]+BookTable[[#This Row],[VAT]]</f>
        <v>0</v>
      </c>
      <c r="I762" s="28"/>
      <c r="J762" s="45"/>
      <c r="K762" s="22"/>
      <c r="L762" s="33" t="str">
        <f>CONCATENATE(BookTable[[#This Row],[Bill No.]],BookTable[[#This Row],[Party]])</f>
        <v/>
      </c>
      <c r="M762" s="24">
        <f>IF(OR(BookTable[[#This Row],[duplicate checker]]="",COUNTIF(DuplicateChecker,BookTable[[#This Row],[duplicate checker]])=1),0,1)</f>
        <v>0</v>
      </c>
    </row>
    <row r="763" spans="1:13" s="14" customFormat="1" x14ac:dyDescent="0.25">
      <c r="A763" s="28"/>
      <c r="B763" s="30"/>
      <c r="C763" s="22"/>
      <c r="D763" s="22"/>
      <c r="E763" s="23"/>
      <c r="F763" s="23"/>
      <c r="G763" s="15">
        <f>BookTable[[#This Row],[Taxable]]*13%</f>
        <v>0</v>
      </c>
      <c r="H763" s="15">
        <f>BookTable[[#This Row],[Taxable]]+BookTable[[#This Row],[Non Taxable]]+BookTable[[#This Row],[VAT]]</f>
        <v>0</v>
      </c>
      <c r="I763" s="28"/>
      <c r="J763" s="45"/>
      <c r="K763" s="22"/>
      <c r="L763" s="33" t="str">
        <f>CONCATENATE(BookTable[[#This Row],[Bill No.]],BookTable[[#This Row],[Party]])</f>
        <v/>
      </c>
      <c r="M763" s="24">
        <f>IF(OR(BookTable[[#This Row],[duplicate checker]]="",COUNTIF(DuplicateChecker,BookTable[[#This Row],[duplicate checker]])=1),0,1)</f>
        <v>0</v>
      </c>
    </row>
    <row r="764" spans="1:13" s="14" customFormat="1" x14ac:dyDescent="0.25">
      <c r="A764" s="28"/>
      <c r="B764" s="30"/>
      <c r="C764" s="22"/>
      <c r="D764" s="22"/>
      <c r="E764" s="23"/>
      <c r="F764" s="23"/>
      <c r="G764" s="15">
        <f>BookTable[[#This Row],[Taxable]]*13%</f>
        <v>0</v>
      </c>
      <c r="H764" s="15">
        <f>BookTable[[#This Row],[Taxable]]+BookTable[[#This Row],[Non Taxable]]+BookTable[[#This Row],[VAT]]</f>
        <v>0</v>
      </c>
      <c r="I764" s="28"/>
      <c r="J764" s="45"/>
      <c r="K764" s="22"/>
      <c r="L764" s="33" t="str">
        <f>CONCATENATE(BookTable[[#This Row],[Bill No.]],BookTable[[#This Row],[Party]])</f>
        <v/>
      </c>
      <c r="M764" s="24">
        <f>IF(OR(BookTable[[#This Row],[duplicate checker]]="",COUNTIF(DuplicateChecker,BookTable[[#This Row],[duplicate checker]])=1),0,1)</f>
        <v>0</v>
      </c>
    </row>
    <row r="765" spans="1:13" s="14" customFormat="1" x14ac:dyDescent="0.25">
      <c r="A765" s="28"/>
      <c r="B765" s="30"/>
      <c r="C765" s="22"/>
      <c r="D765" s="22"/>
      <c r="E765" s="23"/>
      <c r="F765" s="23"/>
      <c r="G765" s="15">
        <f>BookTable[[#This Row],[Taxable]]*13%</f>
        <v>0</v>
      </c>
      <c r="H765" s="15">
        <f>BookTable[[#This Row],[Taxable]]+BookTable[[#This Row],[Non Taxable]]+BookTable[[#This Row],[VAT]]</f>
        <v>0</v>
      </c>
      <c r="I765" s="28"/>
      <c r="J765" s="45"/>
      <c r="K765" s="22"/>
      <c r="L765" s="33" t="str">
        <f>CONCATENATE(BookTable[[#This Row],[Bill No.]],BookTable[[#This Row],[Party]])</f>
        <v/>
      </c>
      <c r="M765" s="24">
        <f>IF(OR(BookTable[[#This Row],[duplicate checker]]="",COUNTIF(DuplicateChecker,BookTable[[#This Row],[duplicate checker]])=1),0,1)</f>
        <v>0</v>
      </c>
    </row>
    <row r="766" spans="1:13" s="14" customFormat="1" x14ac:dyDescent="0.25">
      <c r="A766" s="28"/>
      <c r="B766" s="30"/>
      <c r="C766" s="22"/>
      <c r="D766" s="22"/>
      <c r="E766" s="23"/>
      <c r="F766" s="23"/>
      <c r="G766" s="15">
        <f>BookTable[[#This Row],[Taxable]]*13%</f>
        <v>0</v>
      </c>
      <c r="H766" s="15">
        <f>BookTable[[#This Row],[Taxable]]+BookTable[[#This Row],[Non Taxable]]+BookTable[[#This Row],[VAT]]</f>
        <v>0</v>
      </c>
      <c r="I766" s="28"/>
      <c r="J766" s="45"/>
      <c r="K766" s="22"/>
      <c r="L766" s="33" t="str">
        <f>CONCATENATE(BookTable[[#This Row],[Bill No.]],BookTable[[#This Row],[Party]])</f>
        <v/>
      </c>
      <c r="M766" s="24">
        <f>IF(OR(BookTable[[#This Row],[duplicate checker]]="",COUNTIF(DuplicateChecker,BookTable[[#This Row],[duplicate checker]])=1),0,1)</f>
        <v>0</v>
      </c>
    </row>
    <row r="767" spans="1:13" s="14" customFormat="1" x14ac:dyDescent="0.25">
      <c r="A767" s="28"/>
      <c r="B767" s="30"/>
      <c r="C767" s="22"/>
      <c r="D767" s="22"/>
      <c r="E767" s="23"/>
      <c r="F767" s="23"/>
      <c r="G767" s="15">
        <f>BookTable[[#This Row],[Taxable]]*13%</f>
        <v>0</v>
      </c>
      <c r="H767" s="15">
        <f>BookTable[[#This Row],[Taxable]]+BookTable[[#This Row],[Non Taxable]]+BookTable[[#This Row],[VAT]]</f>
        <v>0</v>
      </c>
      <c r="I767" s="28"/>
      <c r="J767" s="45"/>
      <c r="K767" s="22"/>
      <c r="L767" s="33" t="str">
        <f>CONCATENATE(BookTable[[#This Row],[Bill No.]],BookTable[[#This Row],[Party]])</f>
        <v/>
      </c>
      <c r="M767" s="24">
        <f>IF(OR(BookTable[[#This Row],[duplicate checker]]="",COUNTIF(DuplicateChecker,BookTable[[#This Row],[duplicate checker]])=1),0,1)</f>
        <v>0</v>
      </c>
    </row>
    <row r="768" spans="1:13" s="14" customFormat="1" x14ac:dyDescent="0.25">
      <c r="A768" s="28"/>
      <c r="B768" s="30"/>
      <c r="C768" s="22"/>
      <c r="D768" s="22"/>
      <c r="E768" s="23"/>
      <c r="F768" s="23"/>
      <c r="G768" s="15">
        <f>BookTable[[#This Row],[Taxable]]*13%</f>
        <v>0</v>
      </c>
      <c r="H768" s="15">
        <f>BookTable[[#This Row],[Taxable]]+BookTable[[#This Row],[Non Taxable]]+BookTable[[#This Row],[VAT]]</f>
        <v>0</v>
      </c>
      <c r="I768" s="28"/>
      <c r="J768" s="45"/>
      <c r="K768" s="22"/>
      <c r="L768" s="33" t="str">
        <f>CONCATENATE(BookTable[[#This Row],[Bill No.]],BookTable[[#This Row],[Party]])</f>
        <v/>
      </c>
      <c r="M768" s="24">
        <f>IF(OR(BookTable[[#This Row],[duplicate checker]]="",COUNTIF(DuplicateChecker,BookTable[[#This Row],[duplicate checker]])=1),0,1)</f>
        <v>0</v>
      </c>
    </row>
    <row r="769" spans="1:13" s="14" customFormat="1" x14ac:dyDescent="0.25">
      <c r="A769" s="28"/>
      <c r="B769" s="30"/>
      <c r="C769" s="22"/>
      <c r="D769" s="22"/>
      <c r="E769" s="23"/>
      <c r="F769" s="23"/>
      <c r="G769" s="15">
        <f>BookTable[[#This Row],[Taxable]]*13%</f>
        <v>0</v>
      </c>
      <c r="H769" s="15">
        <f>BookTable[[#This Row],[Taxable]]+BookTable[[#This Row],[Non Taxable]]+BookTable[[#This Row],[VAT]]</f>
        <v>0</v>
      </c>
      <c r="I769" s="28"/>
      <c r="J769" s="45"/>
      <c r="K769" s="22"/>
      <c r="L769" s="33" t="str">
        <f>CONCATENATE(BookTable[[#This Row],[Bill No.]],BookTable[[#This Row],[Party]])</f>
        <v/>
      </c>
      <c r="M769" s="24">
        <f>IF(OR(BookTable[[#This Row],[duplicate checker]]="",COUNTIF(DuplicateChecker,BookTable[[#This Row],[duplicate checker]])=1),0,1)</f>
        <v>0</v>
      </c>
    </row>
    <row r="770" spans="1:13" s="14" customFormat="1" x14ac:dyDescent="0.25">
      <c r="A770" s="28"/>
      <c r="B770" s="30"/>
      <c r="C770" s="22"/>
      <c r="D770" s="22"/>
      <c r="E770" s="23"/>
      <c r="F770" s="23"/>
      <c r="G770" s="15">
        <f>BookTable[[#This Row],[Taxable]]*13%</f>
        <v>0</v>
      </c>
      <c r="H770" s="15">
        <f>BookTable[[#This Row],[Taxable]]+BookTable[[#This Row],[Non Taxable]]+BookTable[[#This Row],[VAT]]</f>
        <v>0</v>
      </c>
      <c r="I770" s="28"/>
      <c r="J770" s="45"/>
      <c r="K770" s="22"/>
      <c r="L770" s="33" t="str">
        <f>CONCATENATE(BookTable[[#This Row],[Bill No.]],BookTable[[#This Row],[Party]])</f>
        <v/>
      </c>
      <c r="M770" s="24">
        <f>IF(OR(BookTable[[#This Row],[duplicate checker]]="",COUNTIF(DuplicateChecker,BookTable[[#This Row],[duplicate checker]])=1),0,1)</f>
        <v>0</v>
      </c>
    </row>
    <row r="771" spans="1:13" s="14" customFormat="1" x14ac:dyDescent="0.25">
      <c r="A771" s="28"/>
      <c r="B771" s="30"/>
      <c r="C771" s="22"/>
      <c r="D771" s="22"/>
      <c r="E771" s="23"/>
      <c r="F771" s="23"/>
      <c r="G771" s="15">
        <f>BookTable[[#This Row],[Taxable]]*13%</f>
        <v>0</v>
      </c>
      <c r="H771" s="15">
        <f>BookTable[[#This Row],[Taxable]]+BookTable[[#This Row],[Non Taxable]]+BookTable[[#This Row],[VAT]]</f>
        <v>0</v>
      </c>
      <c r="I771" s="28"/>
      <c r="J771" s="45"/>
      <c r="K771" s="22"/>
      <c r="L771" s="33" t="str">
        <f>CONCATENATE(BookTable[[#This Row],[Bill No.]],BookTable[[#This Row],[Party]])</f>
        <v/>
      </c>
      <c r="M771" s="24">
        <f>IF(OR(BookTable[[#This Row],[duplicate checker]]="",COUNTIF(DuplicateChecker,BookTable[[#This Row],[duplicate checker]])=1),0,1)</f>
        <v>0</v>
      </c>
    </row>
    <row r="772" spans="1:13" s="14" customFormat="1" x14ac:dyDescent="0.25">
      <c r="A772" s="28"/>
      <c r="B772" s="30"/>
      <c r="C772" s="22"/>
      <c r="D772" s="22"/>
      <c r="E772" s="23"/>
      <c r="F772" s="23"/>
      <c r="G772" s="15">
        <f>BookTable[[#This Row],[Taxable]]*13%</f>
        <v>0</v>
      </c>
      <c r="H772" s="15">
        <f>BookTable[[#This Row],[Taxable]]+BookTable[[#This Row],[Non Taxable]]+BookTable[[#This Row],[VAT]]</f>
        <v>0</v>
      </c>
      <c r="I772" s="28"/>
      <c r="J772" s="45"/>
      <c r="K772" s="22"/>
      <c r="L772" s="33" t="str">
        <f>CONCATENATE(BookTable[[#This Row],[Bill No.]],BookTable[[#This Row],[Party]])</f>
        <v/>
      </c>
      <c r="M772" s="24">
        <f>IF(OR(BookTable[[#This Row],[duplicate checker]]="",COUNTIF(DuplicateChecker,BookTable[[#This Row],[duplicate checker]])=1),0,1)</f>
        <v>0</v>
      </c>
    </row>
    <row r="773" spans="1:13" s="14" customFormat="1" x14ac:dyDescent="0.25">
      <c r="A773" s="28"/>
      <c r="B773" s="30"/>
      <c r="C773" s="22"/>
      <c r="D773" s="22"/>
      <c r="E773" s="23"/>
      <c r="F773" s="23"/>
      <c r="G773" s="15">
        <f>BookTable[[#This Row],[Taxable]]*13%</f>
        <v>0</v>
      </c>
      <c r="H773" s="15">
        <f>BookTable[[#This Row],[Taxable]]+BookTable[[#This Row],[Non Taxable]]+BookTable[[#This Row],[VAT]]</f>
        <v>0</v>
      </c>
      <c r="I773" s="28"/>
      <c r="J773" s="45"/>
      <c r="K773" s="22"/>
      <c r="L773" s="33" t="str">
        <f>CONCATENATE(BookTable[[#This Row],[Bill No.]],BookTable[[#This Row],[Party]])</f>
        <v/>
      </c>
      <c r="M773" s="24">
        <f>IF(OR(BookTable[[#This Row],[duplicate checker]]="",COUNTIF(DuplicateChecker,BookTable[[#This Row],[duplicate checker]])=1),0,1)</f>
        <v>0</v>
      </c>
    </row>
    <row r="774" spans="1:13" s="14" customFormat="1" x14ac:dyDescent="0.25">
      <c r="A774" s="28"/>
      <c r="B774" s="30"/>
      <c r="C774" s="22"/>
      <c r="D774" s="22"/>
      <c r="E774" s="23"/>
      <c r="F774" s="23"/>
      <c r="G774" s="15">
        <f>BookTable[[#This Row],[Taxable]]*13%</f>
        <v>0</v>
      </c>
      <c r="H774" s="15">
        <f>BookTable[[#This Row],[Taxable]]+BookTable[[#This Row],[Non Taxable]]+BookTable[[#This Row],[VAT]]</f>
        <v>0</v>
      </c>
      <c r="I774" s="28"/>
      <c r="J774" s="45"/>
      <c r="K774" s="22"/>
      <c r="L774" s="33" t="str">
        <f>CONCATENATE(BookTable[[#This Row],[Bill No.]],BookTable[[#This Row],[Party]])</f>
        <v/>
      </c>
      <c r="M774" s="24">
        <f>IF(OR(BookTable[[#This Row],[duplicate checker]]="",COUNTIF(DuplicateChecker,BookTable[[#This Row],[duplicate checker]])=1),0,1)</f>
        <v>0</v>
      </c>
    </row>
    <row r="775" spans="1:13" s="14" customFormat="1" x14ac:dyDescent="0.25">
      <c r="A775" s="28"/>
      <c r="B775" s="30"/>
      <c r="C775" s="22"/>
      <c r="D775" s="22"/>
      <c r="E775" s="23"/>
      <c r="F775" s="23"/>
      <c r="G775" s="15">
        <f>BookTable[[#This Row],[Taxable]]*13%</f>
        <v>0</v>
      </c>
      <c r="H775" s="15">
        <f>BookTable[[#This Row],[Taxable]]+BookTable[[#This Row],[Non Taxable]]+BookTable[[#This Row],[VAT]]</f>
        <v>0</v>
      </c>
      <c r="I775" s="28"/>
      <c r="J775" s="45"/>
      <c r="K775" s="22"/>
      <c r="L775" s="33" t="str">
        <f>CONCATENATE(BookTable[[#This Row],[Bill No.]],BookTable[[#This Row],[Party]])</f>
        <v/>
      </c>
      <c r="M775" s="24">
        <f>IF(OR(BookTable[[#This Row],[duplicate checker]]="",COUNTIF(DuplicateChecker,BookTable[[#This Row],[duplicate checker]])=1),0,1)</f>
        <v>0</v>
      </c>
    </row>
    <row r="776" spans="1:13" s="14" customFormat="1" x14ac:dyDescent="0.25">
      <c r="A776" s="28"/>
      <c r="B776" s="30"/>
      <c r="C776" s="22"/>
      <c r="D776" s="22"/>
      <c r="E776" s="23"/>
      <c r="F776" s="23"/>
      <c r="G776" s="15">
        <f>BookTable[[#This Row],[Taxable]]*13%</f>
        <v>0</v>
      </c>
      <c r="H776" s="15">
        <f>BookTable[[#This Row],[Taxable]]+BookTable[[#This Row],[Non Taxable]]+BookTable[[#This Row],[VAT]]</f>
        <v>0</v>
      </c>
      <c r="I776" s="28"/>
      <c r="J776" s="45"/>
      <c r="K776" s="22"/>
      <c r="L776" s="33" t="str">
        <f>CONCATENATE(BookTable[[#This Row],[Bill No.]],BookTable[[#This Row],[Party]])</f>
        <v/>
      </c>
      <c r="M776" s="24">
        <f>IF(OR(BookTable[[#This Row],[duplicate checker]]="",COUNTIF(DuplicateChecker,BookTable[[#This Row],[duplicate checker]])=1),0,1)</f>
        <v>0</v>
      </c>
    </row>
    <row r="777" spans="1:13" s="14" customFormat="1" x14ac:dyDescent="0.25">
      <c r="A777" s="28"/>
      <c r="B777" s="30"/>
      <c r="C777" s="22"/>
      <c r="D777" s="22"/>
      <c r="E777" s="23"/>
      <c r="F777" s="23"/>
      <c r="G777" s="15">
        <f>BookTable[[#This Row],[Taxable]]*13%</f>
        <v>0</v>
      </c>
      <c r="H777" s="15">
        <f>BookTable[[#This Row],[Taxable]]+BookTable[[#This Row],[Non Taxable]]+BookTable[[#This Row],[VAT]]</f>
        <v>0</v>
      </c>
      <c r="I777" s="28"/>
      <c r="J777" s="45"/>
      <c r="K777" s="22"/>
      <c r="L777" s="33" t="str">
        <f>CONCATENATE(BookTable[[#This Row],[Bill No.]],BookTable[[#This Row],[Party]])</f>
        <v/>
      </c>
      <c r="M777" s="24">
        <f>IF(OR(BookTable[[#This Row],[duplicate checker]]="",COUNTIF(DuplicateChecker,BookTable[[#This Row],[duplicate checker]])=1),0,1)</f>
        <v>0</v>
      </c>
    </row>
    <row r="778" spans="1:13" s="14" customFormat="1" x14ac:dyDescent="0.25">
      <c r="A778" s="28"/>
      <c r="B778" s="30"/>
      <c r="C778" s="22"/>
      <c r="D778" s="22"/>
      <c r="E778" s="23"/>
      <c r="F778" s="23"/>
      <c r="G778" s="15">
        <f>BookTable[[#This Row],[Taxable]]*13%</f>
        <v>0</v>
      </c>
      <c r="H778" s="15">
        <f>BookTable[[#This Row],[Taxable]]+BookTable[[#This Row],[Non Taxable]]+BookTable[[#This Row],[VAT]]</f>
        <v>0</v>
      </c>
      <c r="I778" s="28"/>
      <c r="J778" s="45"/>
      <c r="K778" s="22"/>
      <c r="L778" s="33" t="str">
        <f>CONCATENATE(BookTable[[#This Row],[Bill No.]],BookTable[[#This Row],[Party]])</f>
        <v/>
      </c>
      <c r="M778" s="24">
        <f>IF(OR(BookTable[[#This Row],[duplicate checker]]="",COUNTIF(DuplicateChecker,BookTable[[#This Row],[duplicate checker]])=1),0,1)</f>
        <v>0</v>
      </c>
    </row>
    <row r="779" spans="1:13" s="14" customFormat="1" x14ac:dyDescent="0.25">
      <c r="A779" s="28"/>
      <c r="B779" s="30"/>
      <c r="C779" s="22"/>
      <c r="D779" s="22"/>
      <c r="E779" s="23"/>
      <c r="F779" s="23"/>
      <c r="G779" s="15">
        <f>BookTable[[#This Row],[Taxable]]*13%</f>
        <v>0</v>
      </c>
      <c r="H779" s="15">
        <f>BookTable[[#This Row],[Taxable]]+BookTable[[#This Row],[Non Taxable]]+BookTable[[#This Row],[VAT]]</f>
        <v>0</v>
      </c>
      <c r="I779" s="28"/>
      <c r="J779" s="45"/>
      <c r="K779" s="22"/>
      <c r="L779" s="33" t="str">
        <f>CONCATENATE(BookTable[[#This Row],[Bill No.]],BookTable[[#This Row],[Party]])</f>
        <v/>
      </c>
      <c r="M779" s="24">
        <f>IF(OR(BookTable[[#This Row],[duplicate checker]]="",COUNTIF(DuplicateChecker,BookTable[[#This Row],[duplicate checker]])=1),0,1)</f>
        <v>0</v>
      </c>
    </row>
    <row r="780" spans="1:13" s="14" customFormat="1" x14ac:dyDescent="0.25">
      <c r="A780" s="28"/>
      <c r="B780" s="30"/>
      <c r="C780" s="22"/>
      <c r="D780" s="22"/>
      <c r="E780" s="23"/>
      <c r="F780" s="23"/>
      <c r="G780" s="15">
        <f>BookTable[[#This Row],[Taxable]]*13%</f>
        <v>0</v>
      </c>
      <c r="H780" s="15">
        <f>BookTable[[#This Row],[Taxable]]+BookTable[[#This Row],[Non Taxable]]+BookTable[[#This Row],[VAT]]</f>
        <v>0</v>
      </c>
      <c r="I780" s="28"/>
      <c r="J780" s="45"/>
      <c r="K780" s="22"/>
      <c r="L780" s="33" t="str">
        <f>CONCATENATE(BookTable[[#This Row],[Bill No.]],BookTable[[#This Row],[Party]])</f>
        <v/>
      </c>
      <c r="M780" s="24">
        <f>IF(OR(BookTable[[#This Row],[duplicate checker]]="",COUNTIF(DuplicateChecker,BookTable[[#This Row],[duplicate checker]])=1),0,1)</f>
        <v>0</v>
      </c>
    </row>
    <row r="781" spans="1:13" s="14" customFormat="1" x14ac:dyDescent="0.25">
      <c r="A781" s="28"/>
      <c r="B781" s="30"/>
      <c r="C781" s="22"/>
      <c r="D781" s="22"/>
      <c r="E781" s="23"/>
      <c r="F781" s="23"/>
      <c r="G781" s="15">
        <f>BookTable[[#This Row],[Taxable]]*13%</f>
        <v>0</v>
      </c>
      <c r="H781" s="15">
        <f>BookTable[[#This Row],[Taxable]]+BookTable[[#This Row],[Non Taxable]]+BookTable[[#This Row],[VAT]]</f>
        <v>0</v>
      </c>
      <c r="I781" s="28"/>
      <c r="J781" s="45"/>
      <c r="K781" s="22"/>
      <c r="L781" s="33" t="str">
        <f>CONCATENATE(BookTable[[#This Row],[Bill No.]],BookTable[[#This Row],[Party]])</f>
        <v/>
      </c>
      <c r="M781" s="24">
        <f>IF(OR(BookTable[[#This Row],[duplicate checker]]="",COUNTIF(DuplicateChecker,BookTable[[#This Row],[duplicate checker]])=1),0,1)</f>
        <v>0</v>
      </c>
    </row>
    <row r="782" spans="1:13" s="14" customFormat="1" x14ac:dyDescent="0.25">
      <c r="A782" s="28"/>
      <c r="B782" s="30"/>
      <c r="C782" s="22"/>
      <c r="D782" s="22"/>
      <c r="E782" s="23"/>
      <c r="F782" s="23"/>
      <c r="G782" s="15">
        <f>BookTable[[#This Row],[Taxable]]*13%</f>
        <v>0</v>
      </c>
      <c r="H782" s="15">
        <f>BookTable[[#This Row],[Taxable]]+BookTable[[#This Row],[Non Taxable]]+BookTable[[#This Row],[VAT]]</f>
        <v>0</v>
      </c>
      <c r="I782" s="28"/>
      <c r="J782" s="45"/>
      <c r="K782" s="22"/>
      <c r="L782" s="33" t="str">
        <f>CONCATENATE(BookTable[[#This Row],[Bill No.]],BookTable[[#This Row],[Party]])</f>
        <v/>
      </c>
      <c r="M782" s="24">
        <f>IF(OR(BookTable[[#This Row],[duplicate checker]]="",COUNTIF(DuplicateChecker,BookTable[[#This Row],[duplicate checker]])=1),0,1)</f>
        <v>0</v>
      </c>
    </row>
    <row r="783" spans="1:13" s="14" customFormat="1" x14ac:dyDescent="0.25">
      <c r="A783" s="28"/>
      <c r="B783" s="30"/>
      <c r="C783" s="22"/>
      <c r="D783" s="22"/>
      <c r="E783" s="23"/>
      <c r="F783" s="23"/>
      <c r="G783" s="15">
        <f>BookTable[[#This Row],[Taxable]]*13%</f>
        <v>0</v>
      </c>
      <c r="H783" s="15">
        <f>BookTable[[#This Row],[Taxable]]+BookTable[[#This Row],[Non Taxable]]+BookTable[[#This Row],[VAT]]</f>
        <v>0</v>
      </c>
      <c r="I783" s="28"/>
      <c r="J783" s="45"/>
      <c r="K783" s="22"/>
      <c r="L783" s="33" t="str">
        <f>CONCATENATE(BookTable[[#This Row],[Bill No.]],BookTable[[#This Row],[Party]])</f>
        <v/>
      </c>
      <c r="M783" s="24">
        <f>IF(OR(BookTable[[#This Row],[duplicate checker]]="",COUNTIF(DuplicateChecker,BookTable[[#This Row],[duplicate checker]])=1),0,1)</f>
        <v>0</v>
      </c>
    </row>
    <row r="784" spans="1:13" s="14" customFormat="1" x14ac:dyDescent="0.25">
      <c r="A784" s="28"/>
      <c r="B784" s="30"/>
      <c r="C784" s="22"/>
      <c r="D784" s="22"/>
      <c r="E784" s="23"/>
      <c r="F784" s="23"/>
      <c r="G784" s="15">
        <f>BookTable[[#This Row],[Taxable]]*13%</f>
        <v>0</v>
      </c>
      <c r="H784" s="15">
        <f>BookTable[[#This Row],[Taxable]]+BookTable[[#This Row],[Non Taxable]]+BookTable[[#This Row],[VAT]]</f>
        <v>0</v>
      </c>
      <c r="I784" s="28"/>
      <c r="J784" s="45"/>
      <c r="K784" s="22"/>
      <c r="L784" s="33" t="str">
        <f>CONCATENATE(BookTable[[#This Row],[Bill No.]],BookTable[[#This Row],[Party]])</f>
        <v/>
      </c>
      <c r="M784" s="24">
        <f>IF(OR(BookTable[[#This Row],[duplicate checker]]="",COUNTIF(DuplicateChecker,BookTable[[#This Row],[duplicate checker]])=1),0,1)</f>
        <v>0</v>
      </c>
    </row>
    <row r="785" spans="1:13" s="14" customFormat="1" x14ac:dyDescent="0.25">
      <c r="A785" s="28"/>
      <c r="B785" s="30"/>
      <c r="C785" s="22"/>
      <c r="D785" s="22"/>
      <c r="E785" s="23"/>
      <c r="F785" s="23"/>
      <c r="G785" s="15">
        <f>BookTable[[#This Row],[Taxable]]*13%</f>
        <v>0</v>
      </c>
      <c r="H785" s="15">
        <f>BookTable[[#This Row],[Taxable]]+BookTable[[#This Row],[Non Taxable]]+BookTable[[#This Row],[VAT]]</f>
        <v>0</v>
      </c>
      <c r="I785" s="28"/>
      <c r="J785" s="45"/>
      <c r="K785" s="22"/>
      <c r="L785" s="33" t="str">
        <f>CONCATENATE(BookTable[[#This Row],[Bill No.]],BookTable[[#This Row],[Party]])</f>
        <v/>
      </c>
      <c r="M785" s="24">
        <f>IF(OR(BookTable[[#This Row],[duplicate checker]]="",COUNTIF(DuplicateChecker,BookTable[[#This Row],[duplicate checker]])=1),0,1)</f>
        <v>0</v>
      </c>
    </row>
    <row r="786" spans="1:13" s="14" customFormat="1" x14ac:dyDescent="0.25">
      <c r="A786" s="28"/>
      <c r="B786" s="30"/>
      <c r="C786" s="22"/>
      <c r="D786" s="22"/>
      <c r="E786" s="23"/>
      <c r="F786" s="23"/>
      <c r="G786" s="15">
        <f>BookTable[[#This Row],[Taxable]]*13%</f>
        <v>0</v>
      </c>
      <c r="H786" s="15">
        <f>BookTable[[#This Row],[Taxable]]+BookTable[[#This Row],[Non Taxable]]+BookTable[[#This Row],[VAT]]</f>
        <v>0</v>
      </c>
      <c r="I786" s="28"/>
      <c r="J786" s="45"/>
      <c r="K786" s="22"/>
      <c r="L786" s="33" t="str">
        <f>CONCATENATE(BookTable[[#This Row],[Bill No.]],BookTable[[#This Row],[Party]])</f>
        <v/>
      </c>
      <c r="M786" s="24">
        <f>IF(OR(BookTable[[#This Row],[duplicate checker]]="",COUNTIF(DuplicateChecker,BookTable[[#This Row],[duplicate checker]])=1),0,1)</f>
        <v>0</v>
      </c>
    </row>
    <row r="787" spans="1:13" s="14" customFormat="1" x14ac:dyDescent="0.25">
      <c r="A787" s="28"/>
      <c r="B787" s="30"/>
      <c r="C787" s="22"/>
      <c r="D787" s="22"/>
      <c r="E787" s="23"/>
      <c r="F787" s="23"/>
      <c r="G787" s="15">
        <f>BookTable[[#This Row],[Taxable]]*13%</f>
        <v>0</v>
      </c>
      <c r="H787" s="15">
        <f>BookTable[[#This Row],[Taxable]]+BookTable[[#This Row],[Non Taxable]]+BookTable[[#This Row],[VAT]]</f>
        <v>0</v>
      </c>
      <c r="I787" s="28"/>
      <c r="J787" s="45"/>
      <c r="K787" s="22"/>
      <c r="L787" s="33" t="str">
        <f>CONCATENATE(BookTable[[#This Row],[Bill No.]],BookTable[[#This Row],[Party]])</f>
        <v/>
      </c>
      <c r="M787" s="24">
        <f>IF(OR(BookTable[[#This Row],[duplicate checker]]="",COUNTIF(DuplicateChecker,BookTable[[#This Row],[duplicate checker]])=1),0,1)</f>
        <v>0</v>
      </c>
    </row>
    <row r="788" spans="1:13" s="14" customFormat="1" x14ac:dyDescent="0.25">
      <c r="A788" s="28"/>
      <c r="B788" s="30"/>
      <c r="C788" s="22"/>
      <c r="D788" s="22"/>
      <c r="E788" s="23"/>
      <c r="F788" s="23"/>
      <c r="G788" s="15">
        <f>BookTable[[#This Row],[Taxable]]*13%</f>
        <v>0</v>
      </c>
      <c r="H788" s="15">
        <f>BookTable[[#This Row],[Taxable]]+BookTable[[#This Row],[Non Taxable]]+BookTable[[#This Row],[VAT]]</f>
        <v>0</v>
      </c>
      <c r="I788" s="28"/>
      <c r="J788" s="45"/>
      <c r="K788" s="22"/>
      <c r="L788" s="33" t="str">
        <f>CONCATENATE(BookTable[[#This Row],[Bill No.]],BookTable[[#This Row],[Party]])</f>
        <v/>
      </c>
      <c r="M788" s="24">
        <f>IF(OR(BookTable[[#This Row],[duplicate checker]]="",COUNTIF(DuplicateChecker,BookTable[[#This Row],[duplicate checker]])=1),0,1)</f>
        <v>0</v>
      </c>
    </row>
    <row r="789" spans="1:13" s="14" customFormat="1" x14ac:dyDescent="0.25">
      <c r="A789" s="28"/>
      <c r="B789" s="30"/>
      <c r="C789" s="22"/>
      <c r="D789" s="22"/>
      <c r="E789" s="23"/>
      <c r="F789" s="23"/>
      <c r="G789" s="15">
        <f>BookTable[[#This Row],[Taxable]]*13%</f>
        <v>0</v>
      </c>
      <c r="H789" s="15">
        <f>BookTable[[#This Row],[Taxable]]+BookTable[[#This Row],[Non Taxable]]+BookTable[[#This Row],[VAT]]</f>
        <v>0</v>
      </c>
      <c r="I789" s="28"/>
      <c r="J789" s="45"/>
      <c r="K789" s="22"/>
      <c r="L789" s="33" t="str">
        <f>CONCATENATE(BookTable[[#This Row],[Bill No.]],BookTable[[#This Row],[Party]])</f>
        <v/>
      </c>
      <c r="M789" s="24">
        <f>IF(OR(BookTable[[#This Row],[duplicate checker]]="",COUNTIF(DuplicateChecker,BookTable[[#This Row],[duplicate checker]])=1),0,1)</f>
        <v>0</v>
      </c>
    </row>
    <row r="790" spans="1:13" s="14" customFormat="1" x14ac:dyDescent="0.25">
      <c r="A790" s="28"/>
      <c r="B790" s="30"/>
      <c r="C790" s="22"/>
      <c r="D790" s="22"/>
      <c r="E790" s="23"/>
      <c r="F790" s="23"/>
      <c r="G790" s="15">
        <f>BookTable[[#This Row],[Taxable]]*13%</f>
        <v>0</v>
      </c>
      <c r="H790" s="15">
        <f>BookTable[[#This Row],[Taxable]]+BookTable[[#This Row],[Non Taxable]]+BookTable[[#This Row],[VAT]]</f>
        <v>0</v>
      </c>
      <c r="I790" s="28"/>
      <c r="J790" s="45"/>
      <c r="K790" s="22"/>
      <c r="L790" s="33" t="str">
        <f>CONCATENATE(BookTable[[#This Row],[Bill No.]],BookTable[[#This Row],[Party]])</f>
        <v/>
      </c>
      <c r="M790" s="24">
        <f>IF(OR(BookTable[[#This Row],[duplicate checker]]="",COUNTIF(DuplicateChecker,BookTable[[#This Row],[duplicate checker]])=1),0,1)</f>
        <v>0</v>
      </c>
    </row>
    <row r="791" spans="1:13" s="14" customFormat="1" x14ac:dyDescent="0.25">
      <c r="A791" s="28"/>
      <c r="B791" s="30"/>
      <c r="C791" s="22"/>
      <c r="D791" s="22"/>
      <c r="E791" s="23"/>
      <c r="F791" s="23"/>
      <c r="G791" s="15">
        <f>BookTable[[#This Row],[Taxable]]*13%</f>
        <v>0</v>
      </c>
      <c r="H791" s="15">
        <f>BookTable[[#This Row],[Taxable]]+BookTable[[#This Row],[Non Taxable]]+BookTable[[#This Row],[VAT]]</f>
        <v>0</v>
      </c>
      <c r="I791" s="28"/>
      <c r="J791" s="45"/>
      <c r="K791" s="22"/>
      <c r="L791" s="33" t="str">
        <f>CONCATENATE(BookTable[[#This Row],[Bill No.]],BookTable[[#This Row],[Party]])</f>
        <v/>
      </c>
      <c r="M791" s="24">
        <f>IF(OR(BookTable[[#This Row],[duplicate checker]]="",COUNTIF(DuplicateChecker,BookTable[[#This Row],[duplicate checker]])=1),0,1)</f>
        <v>0</v>
      </c>
    </row>
    <row r="792" spans="1:13" s="14" customFormat="1" x14ac:dyDescent="0.25">
      <c r="A792" s="28"/>
      <c r="B792" s="30"/>
      <c r="C792" s="22"/>
      <c r="D792" s="22"/>
      <c r="E792" s="23"/>
      <c r="F792" s="23"/>
      <c r="G792" s="15">
        <f>BookTable[[#This Row],[Taxable]]*13%</f>
        <v>0</v>
      </c>
      <c r="H792" s="15">
        <f>BookTable[[#This Row],[Taxable]]+BookTable[[#This Row],[Non Taxable]]+BookTable[[#This Row],[VAT]]</f>
        <v>0</v>
      </c>
      <c r="I792" s="28"/>
      <c r="J792" s="45"/>
      <c r="K792" s="22"/>
      <c r="L792" s="33" t="str">
        <f>CONCATENATE(BookTable[[#This Row],[Bill No.]],BookTable[[#This Row],[Party]])</f>
        <v/>
      </c>
      <c r="M792" s="24">
        <f>IF(OR(BookTable[[#This Row],[duplicate checker]]="",COUNTIF(DuplicateChecker,BookTable[[#This Row],[duplicate checker]])=1),0,1)</f>
        <v>0</v>
      </c>
    </row>
    <row r="793" spans="1:13" s="14" customFormat="1" x14ac:dyDescent="0.25">
      <c r="A793" s="28"/>
      <c r="B793" s="30"/>
      <c r="C793" s="22"/>
      <c r="D793" s="22"/>
      <c r="E793" s="23"/>
      <c r="F793" s="23"/>
      <c r="G793" s="15">
        <f>BookTable[[#This Row],[Taxable]]*13%</f>
        <v>0</v>
      </c>
      <c r="H793" s="15">
        <f>BookTable[[#This Row],[Taxable]]+BookTable[[#This Row],[Non Taxable]]+BookTable[[#This Row],[VAT]]</f>
        <v>0</v>
      </c>
      <c r="I793" s="28"/>
      <c r="J793" s="45"/>
      <c r="K793" s="22"/>
      <c r="L793" s="33" t="str">
        <f>CONCATENATE(BookTable[[#This Row],[Bill No.]],BookTable[[#This Row],[Party]])</f>
        <v/>
      </c>
      <c r="M793" s="24">
        <f>IF(OR(BookTable[[#This Row],[duplicate checker]]="",COUNTIF(DuplicateChecker,BookTable[[#This Row],[duplicate checker]])=1),0,1)</f>
        <v>0</v>
      </c>
    </row>
    <row r="794" spans="1:13" s="14" customFormat="1" x14ac:dyDescent="0.25">
      <c r="A794" s="28"/>
      <c r="B794" s="30"/>
      <c r="C794" s="22"/>
      <c r="D794" s="22"/>
      <c r="E794" s="23"/>
      <c r="F794" s="23"/>
      <c r="G794" s="15">
        <f>BookTable[[#This Row],[Taxable]]*13%</f>
        <v>0</v>
      </c>
      <c r="H794" s="15">
        <f>BookTable[[#This Row],[Taxable]]+BookTable[[#This Row],[Non Taxable]]+BookTable[[#This Row],[VAT]]</f>
        <v>0</v>
      </c>
      <c r="I794" s="28"/>
      <c r="J794" s="45"/>
      <c r="K794" s="22"/>
      <c r="L794" s="33" t="str">
        <f>CONCATENATE(BookTable[[#This Row],[Bill No.]],BookTable[[#This Row],[Party]])</f>
        <v/>
      </c>
      <c r="M794" s="24">
        <f>IF(OR(BookTable[[#This Row],[duplicate checker]]="",COUNTIF(DuplicateChecker,BookTable[[#This Row],[duplicate checker]])=1),0,1)</f>
        <v>0</v>
      </c>
    </row>
    <row r="795" spans="1:13" s="14" customFormat="1" x14ac:dyDescent="0.25">
      <c r="A795" s="28"/>
      <c r="B795" s="30"/>
      <c r="C795" s="22"/>
      <c r="D795" s="22"/>
      <c r="E795" s="23"/>
      <c r="F795" s="23"/>
      <c r="G795" s="15">
        <f>BookTable[[#This Row],[Taxable]]*13%</f>
        <v>0</v>
      </c>
      <c r="H795" s="15">
        <f>BookTable[[#This Row],[Taxable]]+BookTable[[#This Row],[Non Taxable]]+BookTable[[#This Row],[VAT]]</f>
        <v>0</v>
      </c>
      <c r="I795" s="28"/>
      <c r="J795" s="45"/>
      <c r="K795" s="22"/>
      <c r="L795" s="33" t="str">
        <f>CONCATENATE(BookTable[[#This Row],[Bill No.]],BookTable[[#This Row],[Party]])</f>
        <v/>
      </c>
      <c r="M795" s="24">
        <f>IF(OR(BookTable[[#This Row],[duplicate checker]]="",COUNTIF(DuplicateChecker,BookTable[[#This Row],[duplicate checker]])=1),0,1)</f>
        <v>0</v>
      </c>
    </row>
    <row r="796" spans="1:13" s="14" customFormat="1" x14ac:dyDescent="0.25">
      <c r="A796" s="28"/>
      <c r="B796" s="30"/>
      <c r="C796" s="22"/>
      <c r="D796" s="22"/>
      <c r="E796" s="23"/>
      <c r="F796" s="23"/>
      <c r="G796" s="15">
        <f>BookTable[[#This Row],[Taxable]]*13%</f>
        <v>0</v>
      </c>
      <c r="H796" s="15">
        <f>BookTable[[#This Row],[Taxable]]+BookTable[[#This Row],[Non Taxable]]+BookTable[[#This Row],[VAT]]</f>
        <v>0</v>
      </c>
      <c r="I796" s="28"/>
      <c r="J796" s="45"/>
      <c r="K796" s="22"/>
      <c r="L796" s="33" t="str">
        <f>CONCATENATE(BookTable[[#This Row],[Bill No.]],BookTable[[#This Row],[Party]])</f>
        <v/>
      </c>
      <c r="M796" s="24">
        <f>IF(OR(BookTable[[#This Row],[duplicate checker]]="",COUNTIF(DuplicateChecker,BookTable[[#This Row],[duplicate checker]])=1),0,1)</f>
        <v>0</v>
      </c>
    </row>
    <row r="797" spans="1:13" s="14" customFormat="1" x14ac:dyDescent="0.25">
      <c r="A797" s="28"/>
      <c r="B797" s="30"/>
      <c r="C797" s="22"/>
      <c r="D797" s="22"/>
      <c r="E797" s="23"/>
      <c r="F797" s="23"/>
      <c r="G797" s="15">
        <f>BookTable[[#This Row],[Taxable]]*13%</f>
        <v>0</v>
      </c>
      <c r="H797" s="15">
        <f>BookTable[[#This Row],[Taxable]]+BookTable[[#This Row],[Non Taxable]]+BookTable[[#This Row],[VAT]]</f>
        <v>0</v>
      </c>
      <c r="I797" s="28"/>
      <c r="J797" s="45"/>
      <c r="K797" s="22"/>
      <c r="L797" s="33" t="str">
        <f>CONCATENATE(BookTable[[#This Row],[Bill No.]],BookTable[[#This Row],[Party]])</f>
        <v/>
      </c>
      <c r="M797" s="24">
        <f>IF(OR(BookTable[[#This Row],[duplicate checker]]="",COUNTIF(DuplicateChecker,BookTable[[#This Row],[duplicate checker]])=1),0,1)</f>
        <v>0</v>
      </c>
    </row>
    <row r="798" spans="1:13" s="14" customFormat="1" x14ac:dyDescent="0.25">
      <c r="A798" s="28"/>
      <c r="B798" s="30"/>
      <c r="C798" s="22"/>
      <c r="D798" s="22"/>
      <c r="E798" s="23"/>
      <c r="F798" s="23"/>
      <c r="G798" s="15">
        <f>BookTable[[#This Row],[Taxable]]*13%</f>
        <v>0</v>
      </c>
      <c r="H798" s="15">
        <f>BookTable[[#This Row],[Taxable]]+BookTable[[#This Row],[Non Taxable]]+BookTable[[#This Row],[VAT]]</f>
        <v>0</v>
      </c>
      <c r="I798" s="28"/>
      <c r="J798" s="45"/>
      <c r="K798" s="22"/>
      <c r="L798" s="33" t="str">
        <f>CONCATENATE(BookTable[[#This Row],[Bill No.]],BookTable[[#This Row],[Party]])</f>
        <v/>
      </c>
      <c r="M798" s="24">
        <f>IF(OR(BookTable[[#This Row],[duplicate checker]]="",COUNTIF(DuplicateChecker,BookTable[[#This Row],[duplicate checker]])=1),0,1)</f>
        <v>0</v>
      </c>
    </row>
    <row r="799" spans="1:13" s="14" customFormat="1" x14ac:dyDescent="0.25">
      <c r="A799" s="28"/>
      <c r="B799" s="30"/>
      <c r="C799" s="22"/>
      <c r="D799" s="22"/>
      <c r="E799" s="23"/>
      <c r="F799" s="23"/>
      <c r="G799" s="15">
        <f>BookTable[[#This Row],[Taxable]]*13%</f>
        <v>0</v>
      </c>
      <c r="H799" s="15">
        <f>BookTable[[#This Row],[Taxable]]+BookTable[[#This Row],[Non Taxable]]+BookTable[[#This Row],[VAT]]</f>
        <v>0</v>
      </c>
      <c r="I799" s="28"/>
      <c r="J799" s="45"/>
      <c r="K799" s="22"/>
      <c r="L799" s="33" t="str">
        <f>CONCATENATE(BookTable[[#This Row],[Bill No.]],BookTable[[#This Row],[Party]])</f>
        <v/>
      </c>
      <c r="M799" s="24">
        <f>IF(OR(BookTable[[#This Row],[duplicate checker]]="",COUNTIF(DuplicateChecker,BookTable[[#This Row],[duplicate checker]])=1),0,1)</f>
        <v>0</v>
      </c>
    </row>
    <row r="800" spans="1:13" s="14" customFormat="1" x14ac:dyDescent="0.25">
      <c r="A800" s="28"/>
      <c r="B800" s="30"/>
      <c r="C800" s="22"/>
      <c r="D800" s="22"/>
      <c r="E800" s="23"/>
      <c r="F800" s="23"/>
      <c r="G800" s="15">
        <f>BookTable[[#This Row],[Taxable]]*13%</f>
        <v>0</v>
      </c>
      <c r="H800" s="15">
        <f>BookTable[[#This Row],[Taxable]]+BookTable[[#This Row],[Non Taxable]]+BookTable[[#This Row],[VAT]]</f>
        <v>0</v>
      </c>
      <c r="I800" s="28"/>
      <c r="J800" s="45"/>
      <c r="K800" s="22"/>
      <c r="L800" s="33" t="str">
        <f>CONCATENATE(BookTable[[#This Row],[Bill No.]],BookTable[[#This Row],[Party]])</f>
        <v/>
      </c>
      <c r="M800" s="24">
        <f>IF(OR(BookTable[[#This Row],[duplicate checker]]="",COUNTIF(DuplicateChecker,BookTable[[#This Row],[duplicate checker]])=1),0,1)</f>
        <v>0</v>
      </c>
    </row>
    <row r="801" spans="1:13" s="14" customFormat="1" x14ac:dyDescent="0.25">
      <c r="A801" s="28"/>
      <c r="B801" s="30"/>
      <c r="C801" s="22"/>
      <c r="D801" s="22"/>
      <c r="E801" s="23"/>
      <c r="F801" s="23"/>
      <c r="G801" s="15">
        <f>BookTable[[#This Row],[Taxable]]*13%</f>
        <v>0</v>
      </c>
      <c r="H801" s="15">
        <f>BookTable[[#This Row],[Taxable]]+BookTable[[#This Row],[Non Taxable]]+BookTable[[#This Row],[VAT]]</f>
        <v>0</v>
      </c>
      <c r="I801" s="28"/>
      <c r="J801" s="45"/>
      <c r="K801" s="22"/>
      <c r="L801" s="33" t="str">
        <f>CONCATENATE(BookTable[[#This Row],[Bill No.]],BookTable[[#This Row],[Party]])</f>
        <v/>
      </c>
      <c r="M801" s="24">
        <f>IF(OR(BookTable[[#This Row],[duplicate checker]]="",COUNTIF(DuplicateChecker,BookTable[[#This Row],[duplicate checker]])=1),0,1)</f>
        <v>0</v>
      </c>
    </row>
    <row r="802" spans="1:13" s="14" customFormat="1" x14ac:dyDescent="0.25">
      <c r="A802" s="28"/>
      <c r="B802" s="30"/>
      <c r="C802" s="22"/>
      <c r="D802" s="22"/>
      <c r="E802" s="23"/>
      <c r="F802" s="23"/>
      <c r="G802" s="15">
        <f>BookTable[[#This Row],[Taxable]]*13%</f>
        <v>0</v>
      </c>
      <c r="H802" s="15">
        <f>BookTable[[#This Row],[Taxable]]+BookTable[[#This Row],[Non Taxable]]+BookTable[[#This Row],[VAT]]</f>
        <v>0</v>
      </c>
      <c r="I802" s="28"/>
      <c r="J802" s="45"/>
      <c r="K802" s="22"/>
      <c r="L802" s="33" t="str">
        <f>CONCATENATE(BookTable[[#This Row],[Bill No.]],BookTable[[#This Row],[Party]])</f>
        <v/>
      </c>
      <c r="M802" s="24">
        <f>IF(OR(BookTable[[#This Row],[duplicate checker]]="",COUNTIF(DuplicateChecker,BookTable[[#This Row],[duplicate checker]])=1),0,1)</f>
        <v>0</v>
      </c>
    </row>
    <row r="803" spans="1:13" s="14" customFormat="1" x14ac:dyDescent="0.25">
      <c r="A803" s="28"/>
      <c r="B803" s="30"/>
      <c r="C803" s="22"/>
      <c r="D803" s="22"/>
      <c r="E803" s="23"/>
      <c r="F803" s="23"/>
      <c r="G803" s="15">
        <f>BookTable[[#This Row],[Taxable]]*13%</f>
        <v>0</v>
      </c>
      <c r="H803" s="15">
        <f>BookTable[[#This Row],[Taxable]]+BookTable[[#This Row],[Non Taxable]]+BookTable[[#This Row],[VAT]]</f>
        <v>0</v>
      </c>
      <c r="I803" s="28"/>
      <c r="J803" s="45"/>
      <c r="K803" s="22"/>
      <c r="L803" s="33" t="str">
        <f>CONCATENATE(BookTable[[#This Row],[Bill No.]],BookTable[[#This Row],[Party]])</f>
        <v/>
      </c>
      <c r="M803" s="24">
        <f>IF(OR(BookTable[[#This Row],[duplicate checker]]="",COUNTIF(DuplicateChecker,BookTable[[#This Row],[duplicate checker]])=1),0,1)</f>
        <v>0</v>
      </c>
    </row>
    <row r="804" spans="1:13" s="14" customFormat="1" x14ac:dyDescent="0.25">
      <c r="A804" s="28"/>
      <c r="B804" s="30"/>
      <c r="C804" s="22"/>
      <c r="D804" s="22"/>
      <c r="E804" s="23"/>
      <c r="F804" s="23"/>
      <c r="G804" s="15">
        <f>BookTable[[#This Row],[Taxable]]*13%</f>
        <v>0</v>
      </c>
      <c r="H804" s="15">
        <f>BookTable[[#This Row],[Taxable]]+BookTable[[#This Row],[Non Taxable]]+BookTable[[#This Row],[VAT]]</f>
        <v>0</v>
      </c>
      <c r="I804" s="28"/>
      <c r="J804" s="45"/>
      <c r="K804" s="22"/>
      <c r="L804" s="33" t="str">
        <f>CONCATENATE(BookTable[[#This Row],[Bill No.]],BookTable[[#This Row],[Party]])</f>
        <v/>
      </c>
      <c r="M804" s="24">
        <f>IF(OR(BookTable[[#This Row],[duplicate checker]]="",COUNTIF(DuplicateChecker,BookTable[[#This Row],[duplicate checker]])=1),0,1)</f>
        <v>0</v>
      </c>
    </row>
    <row r="805" spans="1:13" s="14" customFormat="1" x14ac:dyDescent="0.25">
      <c r="A805" s="28"/>
      <c r="B805" s="30"/>
      <c r="C805" s="22"/>
      <c r="D805" s="22"/>
      <c r="E805" s="23"/>
      <c r="F805" s="23"/>
      <c r="G805" s="15">
        <f>BookTable[[#This Row],[Taxable]]*13%</f>
        <v>0</v>
      </c>
      <c r="H805" s="15">
        <f>BookTable[[#This Row],[Taxable]]+BookTable[[#This Row],[Non Taxable]]+BookTable[[#This Row],[VAT]]</f>
        <v>0</v>
      </c>
      <c r="I805" s="28"/>
      <c r="J805" s="45"/>
      <c r="K805" s="22"/>
      <c r="L805" s="33" t="str">
        <f>CONCATENATE(BookTable[[#This Row],[Bill No.]],BookTable[[#This Row],[Party]])</f>
        <v/>
      </c>
      <c r="M805" s="24">
        <f>IF(OR(BookTable[[#This Row],[duplicate checker]]="",COUNTIF(DuplicateChecker,BookTable[[#This Row],[duplicate checker]])=1),0,1)</f>
        <v>0</v>
      </c>
    </row>
    <row r="806" spans="1:13" s="14" customFormat="1" x14ac:dyDescent="0.25">
      <c r="A806" s="28"/>
      <c r="B806" s="30"/>
      <c r="C806" s="22"/>
      <c r="D806" s="22"/>
      <c r="E806" s="23"/>
      <c r="F806" s="23"/>
      <c r="G806" s="15">
        <f>BookTable[[#This Row],[Taxable]]*13%</f>
        <v>0</v>
      </c>
      <c r="H806" s="15">
        <f>BookTable[[#This Row],[Taxable]]+BookTable[[#This Row],[Non Taxable]]+BookTable[[#This Row],[VAT]]</f>
        <v>0</v>
      </c>
      <c r="I806" s="28"/>
      <c r="J806" s="45"/>
      <c r="K806" s="22"/>
      <c r="L806" s="33" t="str">
        <f>CONCATENATE(BookTable[[#This Row],[Bill No.]],BookTable[[#This Row],[Party]])</f>
        <v/>
      </c>
      <c r="M806" s="24">
        <f>IF(OR(BookTable[[#This Row],[duplicate checker]]="",COUNTIF(DuplicateChecker,BookTable[[#This Row],[duplicate checker]])=1),0,1)</f>
        <v>0</v>
      </c>
    </row>
    <row r="807" spans="1:13" s="14" customFormat="1" x14ac:dyDescent="0.25">
      <c r="A807" s="28"/>
      <c r="B807" s="30"/>
      <c r="C807" s="22"/>
      <c r="D807" s="22"/>
      <c r="E807" s="23"/>
      <c r="F807" s="23"/>
      <c r="G807" s="15">
        <f>BookTable[[#This Row],[Taxable]]*13%</f>
        <v>0</v>
      </c>
      <c r="H807" s="15">
        <f>BookTable[[#This Row],[Taxable]]+BookTable[[#This Row],[Non Taxable]]+BookTable[[#This Row],[VAT]]</f>
        <v>0</v>
      </c>
      <c r="I807" s="28"/>
      <c r="J807" s="45"/>
      <c r="K807" s="22"/>
      <c r="L807" s="33" t="str">
        <f>CONCATENATE(BookTable[[#This Row],[Bill No.]],BookTable[[#This Row],[Party]])</f>
        <v/>
      </c>
      <c r="M807" s="24">
        <f>IF(OR(BookTable[[#This Row],[duplicate checker]]="",COUNTIF(DuplicateChecker,BookTable[[#This Row],[duplicate checker]])=1),0,1)</f>
        <v>0</v>
      </c>
    </row>
    <row r="808" spans="1:13" s="14" customFormat="1" x14ac:dyDescent="0.25">
      <c r="A808" s="28"/>
      <c r="B808" s="30"/>
      <c r="C808" s="22"/>
      <c r="D808" s="22"/>
      <c r="E808" s="23"/>
      <c r="F808" s="23"/>
      <c r="G808" s="15">
        <f>BookTable[[#This Row],[Taxable]]*13%</f>
        <v>0</v>
      </c>
      <c r="H808" s="15">
        <f>BookTable[[#This Row],[Taxable]]+BookTable[[#This Row],[Non Taxable]]+BookTable[[#This Row],[VAT]]</f>
        <v>0</v>
      </c>
      <c r="I808" s="28"/>
      <c r="J808" s="45"/>
      <c r="K808" s="22"/>
      <c r="L808" s="33" t="str">
        <f>CONCATENATE(BookTable[[#This Row],[Bill No.]],BookTable[[#This Row],[Party]])</f>
        <v/>
      </c>
      <c r="M808" s="24">
        <f>IF(OR(BookTable[[#This Row],[duplicate checker]]="",COUNTIF(DuplicateChecker,BookTable[[#This Row],[duplicate checker]])=1),0,1)</f>
        <v>0</v>
      </c>
    </row>
    <row r="809" spans="1:13" s="14" customFormat="1" x14ac:dyDescent="0.25">
      <c r="A809" s="28"/>
      <c r="B809" s="30"/>
      <c r="C809" s="22"/>
      <c r="D809" s="22"/>
      <c r="E809" s="23"/>
      <c r="F809" s="23"/>
      <c r="G809" s="15">
        <f>BookTable[[#This Row],[Taxable]]*13%</f>
        <v>0</v>
      </c>
      <c r="H809" s="15">
        <f>BookTable[[#This Row],[Taxable]]+BookTable[[#This Row],[Non Taxable]]+BookTable[[#This Row],[VAT]]</f>
        <v>0</v>
      </c>
      <c r="I809" s="28"/>
      <c r="J809" s="45"/>
      <c r="K809" s="22"/>
      <c r="L809" s="33" t="str">
        <f>CONCATENATE(BookTable[[#This Row],[Bill No.]],BookTable[[#This Row],[Party]])</f>
        <v/>
      </c>
      <c r="M809" s="24">
        <f>IF(OR(BookTable[[#This Row],[duplicate checker]]="",COUNTIF(DuplicateChecker,BookTable[[#This Row],[duplicate checker]])=1),0,1)</f>
        <v>0</v>
      </c>
    </row>
    <row r="810" spans="1:13" s="14" customFormat="1" x14ac:dyDescent="0.25">
      <c r="A810" s="28"/>
      <c r="B810" s="30"/>
      <c r="C810" s="22"/>
      <c r="D810" s="22"/>
      <c r="E810" s="23"/>
      <c r="F810" s="23"/>
      <c r="G810" s="15">
        <f>BookTable[[#This Row],[Taxable]]*13%</f>
        <v>0</v>
      </c>
      <c r="H810" s="15">
        <f>BookTable[[#This Row],[Taxable]]+BookTable[[#This Row],[Non Taxable]]+BookTable[[#This Row],[VAT]]</f>
        <v>0</v>
      </c>
      <c r="I810" s="28"/>
      <c r="J810" s="45"/>
      <c r="K810" s="22"/>
      <c r="L810" s="33" t="str">
        <f>CONCATENATE(BookTable[[#This Row],[Bill No.]],BookTable[[#This Row],[Party]])</f>
        <v/>
      </c>
      <c r="M810" s="24">
        <f>IF(OR(BookTable[[#This Row],[duplicate checker]]="",COUNTIF(DuplicateChecker,BookTable[[#This Row],[duplicate checker]])=1),0,1)</f>
        <v>0</v>
      </c>
    </row>
    <row r="811" spans="1:13" s="14" customFormat="1" x14ac:dyDescent="0.25">
      <c r="A811" s="28"/>
      <c r="B811" s="30"/>
      <c r="C811" s="22"/>
      <c r="D811" s="22"/>
      <c r="E811" s="23"/>
      <c r="F811" s="23"/>
      <c r="G811" s="15">
        <f>BookTable[[#This Row],[Taxable]]*13%</f>
        <v>0</v>
      </c>
      <c r="H811" s="15">
        <f>BookTable[[#This Row],[Taxable]]+BookTable[[#This Row],[Non Taxable]]+BookTable[[#This Row],[VAT]]</f>
        <v>0</v>
      </c>
      <c r="I811" s="28"/>
      <c r="J811" s="45"/>
      <c r="K811" s="22"/>
      <c r="L811" s="33" t="str">
        <f>CONCATENATE(BookTable[[#This Row],[Bill No.]],BookTable[[#This Row],[Party]])</f>
        <v/>
      </c>
      <c r="M811" s="24">
        <f>IF(OR(BookTable[[#This Row],[duplicate checker]]="",COUNTIF(DuplicateChecker,BookTable[[#This Row],[duplicate checker]])=1),0,1)</f>
        <v>0</v>
      </c>
    </row>
    <row r="812" spans="1:13" s="14" customFormat="1" x14ac:dyDescent="0.25">
      <c r="A812" s="28"/>
      <c r="B812" s="30"/>
      <c r="C812" s="22"/>
      <c r="D812" s="22"/>
      <c r="E812" s="23"/>
      <c r="F812" s="23"/>
      <c r="G812" s="15">
        <f>BookTable[[#This Row],[Taxable]]*13%</f>
        <v>0</v>
      </c>
      <c r="H812" s="15">
        <f>BookTable[[#This Row],[Taxable]]+BookTable[[#This Row],[Non Taxable]]+BookTable[[#This Row],[VAT]]</f>
        <v>0</v>
      </c>
      <c r="I812" s="28"/>
      <c r="J812" s="45"/>
      <c r="K812" s="22"/>
      <c r="L812" s="33" t="str">
        <f>CONCATENATE(BookTable[[#This Row],[Bill No.]],BookTable[[#This Row],[Party]])</f>
        <v/>
      </c>
      <c r="M812" s="24">
        <f>IF(OR(BookTable[[#This Row],[duplicate checker]]="",COUNTIF(DuplicateChecker,BookTable[[#This Row],[duplicate checker]])=1),0,1)</f>
        <v>0</v>
      </c>
    </row>
    <row r="813" spans="1:13" s="14" customFormat="1" x14ac:dyDescent="0.25">
      <c r="A813" s="28"/>
      <c r="B813" s="30"/>
      <c r="C813" s="22"/>
      <c r="D813" s="22"/>
      <c r="E813" s="23"/>
      <c r="F813" s="23"/>
      <c r="G813" s="15">
        <f>BookTable[[#This Row],[Taxable]]*13%</f>
        <v>0</v>
      </c>
      <c r="H813" s="15">
        <f>BookTable[[#This Row],[Taxable]]+BookTable[[#This Row],[Non Taxable]]+BookTable[[#This Row],[VAT]]</f>
        <v>0</v>
      </c>
      <c r="I813" s="28"/>
      <c r="J813" s="45"/>
      <c r="K813" s="22"/>
      <c r="L813" s="33" t="str">
        <f>CONCATENATE(BookTable[[#This Row],[Bill No.]],BookTable[[#This Row],[Party]])</f>
        <v/>
      </c>
      <c r="M813" s="24">
        <f>IF(OR(BookTable[[#This Row],[duplicate checker]]="",COUNTIF(DuplicateChecker,BookTable[[#This Row],[duplicate checker]])=1),0,1)</f>
        <v>0</v>
      </c>
    </row>
    <row r="814" spans="1:13" s="14" customFormat="1" x14ac:dyDescent="0.25">
      <c r="A814" s="28"/>
      <c r="B814" s="30"/>
      <c r="C814" s="22"/>
      <c r="D814" s="22"/>
      <c r="E814" s="23"/>
      <c r="F814" s="23"/>
      <c r="G814" s="15">
        <f>BookTable[[#This Row],[Taxable]]*13%</f>
        <v>0</v>
      </c>
      <c r="H814" s="15">
        <f>BookTable[[#This Row],[Taxable]]+BookTable[[#This Row],[Non Taxable]]+BookTable[[#This Row],[VAT]]</f>
        <v>0</v>
      </c>
      <c r="I814" s="28"/>
      <c r="J814" s="45"/>
      <c r="K814" s="22"/>
      <c r="L814" s="33" t="str">
        <f>CONCATENATE(BookTable[[#This Row],[Bill No.]],BookTable[[#This Row],[Party]])</f>
        <v/>
      </c>
      <c r="M814" s="24">
        <f>IF(OR(BookTable[[#This Row],[duplicate checker]]="",COUNTIF(DuplicateChecker,BookTable[[#This Row],[duplicate checker]])=1),0,1)</f>
        <v>0</v>
      </c>
    </row>
    <row r="815" spans="1:13" s="14" customFormat="1" x14ac:dyDescent="0.25">
      <c r="A815" s="28"/>
      <c r="B815" s="30"/>
      <c r="C815" s="22"/>
      <c r="D815" s="22"/>
      <c r="E815" s="23"/>
      <c r="F815" s="23"/>
      <c r="G815" s="15">
        <f>BookTable[[#This Row],[Taxable]]*13%</f>
        <v>0</v>
      </c>
      <c r="H815" s="15">
        <f>BookTable[[#This Row],[Taxable]]+BookTable[[#This Row],[Non Taxable]]+BookTable[[#This Row],[VAT]]</f>
        <v>0</v>
      </c>
      <c r="I815" s="28"/>
      <c r="J815" s="45"/>
      <c r="K815" s="22"/>
      <c r="L815" s="33" t="str">
        <f>CONCATENATE(BookTable[[#This Row],[Bill No.]],BookTable[[#This Row],[Party]])</f>
        <v/>
      </c>
      <c r="M815" s="24">
        <f>IF(OR(BookTable[[#This Row],[duplicate checker]]="",COUNTIF(DuplicateChecker,BookTable[[#This Row],[duplicate checker]])=1),0,1)</f>
        <v>0</v>
      </c>
    </row>
    <row r="816" spans="1:13" s="14" customFormat="1" x14ac:dyDescent="0.25">
      <c r="A816" s="28"/>
      <c r="B816" s="30"/>
      <c r="C816" s="22"/>
      <c r="D816" s="22"/>
      <c r="E816" s="23"/>
      <c r="F816" s="23"/>
      <c r="G816" s="15">
        <f>BookTable[[#This Row],[Taxable]]*13%</f>
        <v>0</v>
      </c>
      <c r="H816" s="15">
        <f>BookTable[[#This Row],[Taxable]]+BookTable[[#This Row],[Non Taxable]]+BookTable[[#This Row],[VAT]]</f>
        <v>0</v>
      </c>
      <c r="I816" s="28"/>
      <c r="J816" s="45"/>
      <c r="K816" s="22"/>
      <c r="L816" s="33" t="str">
        <f>CONCATENATE(BookTable[[#This Row],[Bill No.]],BookTable[[#This Row],[Party]])</f>
        <v/>
      </c>
      <c r="M816" s="24">
        <f>IF(OR(BookTable[[#This Row],[duplicate checker]]="",COUNTIF(DuplicateChecker,BookTable[[#This Row],[duplicate checker]])=1),0,1)</f>
        <v>0</v>
      </c>
    </row>
    <row r="817" spans="1:13" s="14" customFormat="1" x14ac:dyDescent="0.25">
      <c r="A817" s="28"/>
      <c r="B817" s="30"/>
      <c r="C817" s="22"/>
      <c r="D817" s="22"/>
      <c r="E817" s="23"/>
      <c r="F817" s="23"/>
      <c r="G817" s="15">
        <f>BookTable[[#This Row],[Taxable]]*13%</f>
        <v>0</v>
      </c>
      <c r="H817" s="15">
        <f>BookTable[[#This Row],[Taxable]]+BookTable[[#This Row],[Non Taxable]]+BookTable[[#This Row],[VAT]]</f>
        <v>0</v>
      </c>
      <c r="I817" s="28"/>
      <c r="J817" s="45"/>
      <c r="K817" s="22"/>
      <c r="L817" s="33" t="str">
        <f>CONCATENATE(BookTable[[#This Row],[Bill No.]],BookTable[[#This Row],[Party]])</f>
        <v/>
      </c>
      <c r="M817" s="24">
        <f>IF(OR(BookTable[[#This Row],[duplicate checker]]="",COUNTIF(DuplicateChecker,BookTable[[#This Row],[duplicate checker]])=1),0,1)</f>
        <v>0</v>
      </c>
    </row>
    <row r="818" spans="1:13" s="14" customFormat="1" x14ac:dyDescent="0.25">
      <c r="A818" s="28"/>
      <c r="B818" s="30"/>
      <c r="C818" s="22"/>
      <c r="D818" s="22"/>
      <c r="E818" s="23"/>
      <c r="F818" s="23"/>
      <c r="G818" s="15">
        <f>BookTable[[#This Row],[Taxable]]*13%</f>
        <v>0</v>
      </c>
      <c r="H818" s="15">
        <f>BookTable[[#This Row],[Taxable]]+BookTable[[#This Row],[Non Taxable]]+BookTable[[#This Row],[VAT]]</f>
        <v>0</v>
      </c>
      <c r="I818" s="28"/>
      <c r="J818" s="45"/>
      <c r="K818" s="22"/>
      <c r="L818" s="33" t="str">
        <f>CONCATENATE(BookTable[[#This Row],[Bill No.]],BookTable[[#This Row],[Party]])</f>
        <v/>
      </c>
      <c r="M818" s="24">
        <f>IF(OR(BookTable[[#This Row],[duplicate checker]]="",COUNTIF(DuplicateChecker,BookTable[[#This Row],[duplicate checker]])=1),0,1)</f>
        <v>0</v>
      </c>
    </row>
    <row r="819" spans="1:13" s="14" customFormat="1" x14ac:dyDescent="0.25">
      <c r="A819" s="28"/>
      <c r="B819" s="30"/>
      <c r="C819" s="22"/>
      <c r="D819" s="22"/>
      <c r="E819" s="23"/>
      <c r="F819" s="23"/>
      <c r="G819" s="15">
        <f>BookTable[[#This Row],[Taxable]]*13%</f>
        <v>0</v>
      </c>
      <c r="H819" s="15">
        <f>BookTable[[#This Row],[Taxable]]+BookTable[[#This Row],[Non Taxable]]+BookTable[[#This Row],[VAT]]</f>
        <v>0</v>
      </c>
      <c r="I819" s="28"/>
      <c r="J819" s="45"/>
      <c r="K819" s="22"/>
      <c r="L819" s="33" t="str">
        <f>CONCATENATE(BookTable[[#This Row],[Bill No.]],BookTable[[#This Row],[Party]])</f>
        <v/>
      </c>
      <c r="M819" s="24">
        <f>IF(OR(BookTable[[#This Row],[duplicate checker]]="",COUNTIF(DuplicateChecker,BookTable[[#This Row],[duplicate checker]])=1),0,1)</f>
        <v>0</v>
      </c>
    </row>
    <row r="820" spans="1:13" s="14" customFormat="1" x14ac:dyDescent="0.25">
      <c r="A820" s="28"/>
      <c r="B820" s="30"/>
      <c r="C820" s="22"/>
      <c r="D820" s="22"/>
      <c r="E820" s="23"/>
      <c r="F820" s="23"/>
      <c r="G820" s="15">
        <f>BookTable[[#This Row],[Taxable]]*13%</f>
        <v>0</v>
      </c>
      <c r="H820" s="15">
        <f>BookTable[[#This Row],[Taxable]]+BookTable[[#This Row],[Non Taxable]]+BookTable[[#This Row],[VAT]]</f>
        <v>0</v>
      </c>
      <c r="I820" s="28"/>
      <c r="J820" s="45"/>
      <c r="K820" s="22"/>
      <c r="L820" s="33" t="str">
        <f>CONCATENATE(BookTable[[#This Row],[Bill No.]],BookTable[[#This Row],[Party]])</f>
        <v/>
      </c>
      <c r="M820" s="24">
        <f>IF(OR(BookTable[[#This Row],[duplicate checker]]="",COUNTIF(DuplicateChecker,BookTable[[#This Row],[duplicate checker]])=1),0,1)</f>
        <v>0</v>
      </c>
    </row>
    <row r="821" spans="1:13" s="14" customFormat="1" x14ac:dyDescent="0.25">
      <c r="A821" s="28"/>
      <c r="B821" s="30"/>
      <c r="C821" s="22"/>
      <c r="D821" s="22"/>
      <c r="E821" s="23"/>
      <c r="F821" s="23"/>
      <c r="G821" s="15">
        <f>BookTable[[#This Row],[Taxable]]*13%</f>
        <v>0</v>
      </c>
      <c r="H821" s="15">
        <f>BookTable[[#This Row],[Taxable]]+BookTable[[#This Row],[Non Taxable]]+BookTable[[#This Row],[VAT]]</f>
        <v>0</v>
      </c>
      <c r="I821" s="28"/>
      <c r="J821" s="45"/>
      <c r="K821" s="22"/>
      <c r="L821" s="33" t="str">
        <f>CONCATENATE(BookTable[[#This Row],[Bill No.]],BookTable[[#This Row],[Party]])</f>
        <v/>
      </c>
      <c r="M821" s="24">
        <f>IF(OR(BookTable[[#This Row],[duplicate checker]]="",COUNTIF(DuplicateChecker,BookTable[[#This Row],[duplicate checker]])=1),0,1)</f>
        <v>0</v>
      </c>
    </row>
    <row r="822" spans="1:13" s="14" customFormat="1" x14ac:dyDescent="0.25">
      <c r="A822" s="28"/>
      <c r="B822" s="30"/>
      <c r="C822" s="22"/>
      <c r="D822" s="22"/>
      <c r="E822" s="23"/>
      <c r="F822" s="23"/>
      <c r="G822" s="15">
        <f>BookTable[[#This Row],[Taxable]]*13%</f>
        <v>0</v>
      </c>
      <c r="H822" s="15">
        <f>BookTable[[#This Row],[Taxable]]+BookTable[[#This Row],[Non Taxable]]+BookTable[[#This Row],[VAT]]</f>
        <v>0</v>
      </c>
      <c r="I822" s="28"/>
      <c r="J822" s="45"/>
      <c r="K822" s="22"/>
      <c r="L822" s="33" t="str">
        <f>CONCATENATE(BookTable[[#This Row],[Bill No.]],BookTable[[#This Row],[Party]])</f>
        <v/>
      </c>
      <c r="M822" s="24">
        <f>IF(OR(BookTable[[#This Row],[duplicate checker]]="",COUNTIF(DuplicateChecker,BookTable[[#This Row],[duplicate checker]])=1),0,1)</f>
        <v>0</v>
      </c>
    </row>
    <row r="823" spans="1:13" s="14" customFormat="1" x14ac:dyDescent="0.25">
      <c r="A823" s="28"/>
      <c r="B823" s="30"/>
      <c r="C823" s="22"/>
      <c r="D823" s="22"/>
      <c r="E823" s="23"/>
      <c r="F823" s="23"/>
      <c r="G823" s="15">
        <f>BookTable[[#This Row],[Taxable]]*13%</f>
        <v>0</v>
      </c>
      <c r="H823" s="15">
        <f>BookTable[[#This Row],[Taxable]]+BookTable[[#This Row],[Non Taxable]]+BookTable[[#This Row],[VAT]]</f>
        <v>0</v>
      </c>
      <c r="I823" s="28"/>
      <c r="J823" s="45"/>
      <c r="K823" s="22"/>
      <c r="L823" s="33" t="str">
        <f>CONCATENATE(BookTable[[#This Row],[Bill No.]],BookTable[[#This Row],[Party]])</f>
        <v/>
      </c>
      <c r="M823" s="24">
        <f>IF(OR(BookTable[[#This Row],[duplicate checker]]="",COUNTIF(DuplicateChecker,BookTable[[#This Row],[duplicate checker]])=1),0,1)</f>
        <v>0</v>
      </c>
    </row>
    <row r="824" spans="1:13" s="14" customFormat="1" x14ac:dyDescent="0.25">
      <c r="A824" s="28"/>
      <c r="B824" s="30"/>
      <c r="C824" s="22"/>
      <c r="D824" s="22"/>
      <c r="E824" s="23"/>
      <c r="F824" s="23"/>
      <c r="G824" s="15">
        <f>BookTable[[#This Row],[Taxable]]*13%</f>
        <v>0</v>
      </c>
      <c r="H824" s="15">
        <f>BookTable[[#This Row],[Taxable]]+BookTable[[#This Row],[Non Taxable]]+BookTable[[#This Row],[VAT]]</f>
        <v>0</v>
      </c>
      <c r="I824" s="28"/>
      <c r="J824" s="45"/>
      <c r="K824" s="22"/>
      <c r="L824" s="33" t="str">
        <f>CONCATENATE(BookTable[[#This Row],[Bill No.]],BookTable[[#This Row],[Party]])</f>
        <v/>
      </c>
      <c r="M824" s="24">
        <f>IF(OR(BookTable[[#This Row],[duplicate checker]]="",COUNTIF(DuplicateChecker,BookTable[[#This Row],[duplicate checker]])=1),0,1)</f>
        <v>0</v>
      </c>
    </row>
    <row r="825" spans="1:13" s="14" customFormat="1" x14ac:dyDescent="0.25">
      <c r="A825" s="28"/>
      <c r="B825" s="30"/>
      <c r="C825" s="22"/>
      <c r="D825" s="22"/>
      <c r="E825" s="23"/>
      <c r="F825" s="23"/>
      <c r="G825" s="15">
        <f>BookTable[[#This Row],[Taxable]]*13%</f>
        <v>0</v>
      </c>
      <c r="H825" s="15">
        <f>BookTable[[#This Row],[Taxable]]+BookTable[[#This Row],[Non Taxable]]+BookTable[[#This Row],[VAT]]</f>
        <v>0</v>
      </c>
      <c r="I825" s="28"/>
      <c r="J825" s="45"/>
      <c r="K825" s="22"/>
      <c r="L825" s="33" t="str">
        <f>CONCATENATE(BookTable[[#This Row],[Bill No.]],BookTable[[#This Row],[Party]])</f>
        <v/>
      </c>
      <c r="M825" s="24">
        <f>IF(OR(BookTable[[#This Row],[duplicate checker]]="",COUNTIF(DuplicateChecker,BookTable[[#This Row],[duplicate checker]])=1),0,1)</f>
        <v>0</v>
      </c>
    </row>
    <row r="826" spans="1:13" s="14" customFormat="1" x14ac:dyDescent="0.25">
      <c r="A826" s="28"/>
      <c r="B826" s="30"/>
      <c r="C826" s="22"/>
      <c r="D826" s="22"/>
      <c r="E826" s="23"/>
      <c r="F826" s="23"/>
      <c r="G826" s="15">
        <f>BookTable[[#This Row],[Taxable]]*13%</f>
        <v>0</v>
      </c>
      <c r="H826" s="15">
        <f>BookTable[[#This Row],[Taxable]]+BookTable[[#This Row],[Non Taxable]]+BookTable[[#This Row],[VAT]]</f>
        <v>0</v>
      </c>
      <c r="I826" s="28"/>
      <c r="J826" s="45"/>
      <c r="K826" s="22"/>
      <c r="L826" s="33" t="str">
        <f>CONCATENATE(BookTable[[#This Row],[Bill No.]],BookTable[[#This Row],[Party]])</f>
        <v/>
      </c>
      <c r="M826" s="24">
        <f>IF(OR(BookTable[[#This Row],[duplicate checker]]="",COUNTIF(DuplicateChecker,BookTable[[#This Row],[duplicate checker]])=1),0,1)</f>
        <v>0</v>
      </c>
    </row>
    <row r="827" spans="1:13" s="14" customFormat="1" x14ac:dyDescent="0.25">
      <c r="A827" s="28"/>
      <c r="B827" s="30"/>
      <c r="C827" s="22"/>
      <c r="D827" s="22"/>
      <c r="E827" s="23"/>
      <c r="F827" s="23"/>
      <c r="G827" s="15">
        <f>BookTable[[#This Row],[Taxable]]*13%</f>
        <v>0</v>
      </c>
      <c r="H827" s="15">
        <f>BookTable[[#This Row],[Taxable]]+BookTable[[#This Row],[Non Taxable]]+BookTable[[#This Row],[VAT]]</f>
        <v>0</v>
      </c>
      <c r="I827" s="28"/>
      <c r="J827" s="45"/>
      <c r="K827" s="22"/>
      <c r="L827" s="33" t="str">
        <f>CONCATENATE(BookTable[[#This Row],[Bill No.]],BookTable[[#This Row],[Party]])</f>
        <v/>
      </c>
      <c r="M827" s="24">
        <f>IF(OR(BookTable[[#This Row],[duplicate checker]]="",COUNTIF(DuplicateChecker,BookTable[[#This Row],[duplicate checker]])=1),0,1)</f>
        <v>0</v>
      </c>
    </row>
    <row r="828" spans="1:13" s="14" customFormat="1" x14ac:dyDescent="0.25">
      <c r="A828" s="28"/>
      <c r="B828" s="30"/>
      <c r="C828" s="22"/>
      <c r="D828" s="22"/>
      <c r="E828" s="23"/>
      <c r="F828" s="23"/>
      <c r="G828" s="15">
        <f>BookTable[[#This Row],[Taxable]]*13%</f>
        <v>0</v>
      </c>
      <c r="H828" s="15">
        <f>BookTable[[#This Row],[Taxable]]+BookTable[[#This Row],[Non Taxable]]+BookTable[[#This Row],[VAT]]</f>
        <v>0</v>
      </c>
      <c r="I828" s="28"/>
      <c r="J828" s="45"/>
      <c r="K828" s="22"/>
      <c r="L828" s="33" t="str">
        <f>CONCATENATE(BookTable[[#This Row],[Bill No.]],BookTable[[#This Row],[Party]])</f>
        <v/>
      </c>
      <c r="M828" s="24">
        <f>IF(OR(BookTable[[#This Row],[duplicate checker]]="",COUNTIF(DuplicateChecker,BookTable[[#This Row],[duplicate checker]])=1),0,1)</f>
        <v>0</v>
      </c>
    </row>
    <row r="829" spans="1:13" s="14" customFormat="1" x14ac:dyDescent="0.25">
      <c r="A829" s="28"/>
      <c r="B829" s="30"/>
      <c r="C829" s="22"/>
      <c r="D829" s="22"/>
      <c r="E829" s="23"/>
      <c r="F829" s="23"/>
      <c r="G829" s="15">
        <f>BookTable[[#This Row],[Taxable]]*13%</f>
        <v>0</v>
      </c>
      <c r="H829" s="15">
        <f>BookTable[[#This Row],[Taxable]]+BookTable[[#This Row],[Non Taxable]]+BookTable[[#This Row],[VAT]]</f>
        <v>0</v>
      </c>
      <c r="I829" s="28"/>
      <c r="J829" s="45"/>
      <c r="K829" s="22"/>
      <c r="L829" s="33" t="str">
        <f>CONCATENATE(BookTable[[#This Row],[Bill No.]],BookTable[[#This Row],[Party]])</f>
        <v/>
      </c>
      <c r="M829" s="24">
        <f>IF(OR(BookTable[[#This Row],[duplicate checker]]="",COUNTIF(DuplicateChecker,BookTable[[#This Row],[duplicate checker]])=1),0,1)</f>
        <v>0</v>
      </c>
    </row>
    <row r="830" spans="1:13" s="14" customFormat="1" x14ac:dyDescent="0.25">
      <c r="A830" s="28"/>
      <c r="B830" s="30"/>
      <c r="C830" s="22"/>
      <c r="D830" s="22"/>
      <c r="E830" s="23"/>
      <c r="F830" s="23"/>
      <c r="G830" s="15">
        <f>BookTable[[#This Row],[Taxable]]*13%</f>
        <v>0</v>
      </c>
      <c r="H830" s="15">
        <f>BookTable[[#This Row],[Taxable]]+BookTable[[#This Row],[Non Taxable]]+BookTable[[#This Row],[VAT]]</f>
        <v>0</v>
      </c>
      <c r="I830" s="28"/>
      <c r="J830" s="45"/>
      <c r="K830" s="22"/>
      <c r="L830" s="33" t="str">
        <f>CONCATENATE(BookTable[[#This Row],[Bill No.]],BookTable[[#This Row],[Party]])</f>
        <v/>
      </c>
      <c r="M830" s="24">
        <f>IF(OR(BookTable[[#This Row],[duplicate checker]]="",COUNTIF(DuplicateChecker,BookTable[[#This Row],[duplicate checker]])=1),0,1)</f>
        <v>0</v>
      </c>
    </row>
    <row r="831" spans="1:13" s="14" customFormat="1" x14ac:dyDescent="0.25">
      <c r="A831" s="28"/>
      <c r="B831" s="30"/>
      <c r="C831" s="22"/>
      <c r="D831" s="22"/>
      <c r="E831" s="23"/>
      <c r="F831" s="23"/>
      <c r="G831" s="15">
        <f>BookTable[[#This Row],[Taxable]]*13%</f>
        <v>0</v>
      </c>
      <c r="H831" s="15">
        <f>BookTable[[#This Row],[Taxable]]+BookTable[[#This Row],[Non Taxable]]+BookTable[[#This Row],[VAT]]</f>
        <v>0</v>
      </c>
      <c r="I831" s="28"/>
      <c r="J831" s="45"/>
      <c r="K831" s="22"/>
      <c r="L831" s="33" t="str">
        <f>CONCATENATE(BookTable[[#This Row],[Bill No.]],BookTable[[#This Row],[Party]])</f>
        <v/>
      </c>
      <c r="M831" s="24">
        <f>IF(OR(BookTable[[#This Row],[duplicate checker]]="",COUNTIF(DuplicateChecker,BookTable[[#This Row],[duplicate checker]])=1),0,1)</f>
        <v>0</v>
      </c>
    </row>
    <row r="832" spans="1:13" s="14" customFormat="1" x14ac:dyDescent="0.25">
      <c r="A832" s="28"/>
      <c r="B832" s="30"/>
      <c r="C832" s="22"/>
      <c r="D832" s="22"/>
      <c r="E832" s="23"/>
      <c r="F832" s="23"/>
      <c r="G832" s="15">
        <f>BookTable[[#This Row],[Taxable]]*13%</f>
        <v>0</v>
      </c>
      <c r="H832" s="15">
        <f>BookTable[[#This Row],[Taxable]]+BookTable[[#This Row],[Non Taxable]]+BookTable[[#This Row],[VAT]]</f>
        <v>0</v>
      </c>
      <c r="I832" s="28"/>
      <c r="J832" s="45"/>
      <c r="K832" s="22"/>
      <c r="L832" s="33" t="str">
        <f>CONCATENATE(BookTable[[#This Row],[Bill No.]],BookTable[[#This Row],[Party]])</f>
        <v/>
      </c>
      <c r="M832" s="24">
        <f>IF(OR(BookTable[[#This Row],[duplicate checker]]="",COUNTIF(DuplicateChecker,BookTable[[#This Row],[duplicate checker]])=1),0,1)</f>
        <v>0</v>
      </c>
    </row>
    <row r="833" spans="1:13" s="14" customFormat="1" x14ac:dyDescent="0.25">
      <c r="A833" s="28"/>
      <c r="B833" s="30"/>
      <c r="C833" s="22"/>
      <c r="D833" s="22"/>
      <c r="E833" s="23"/>
      <c r="F833" s="23"/>
      <c r="G833" s="15">
        <f>BookTable[[#This Row],[Taxable]]*13%</f>
        <v>0</v>
      </c>
      <c r="H833" s="15">
        <f>BookTable[[#This Row],[Taxable]]+BookTable[[#This Row],[Non Taxable]]+BookTable[[#This Row],[VAT]]</f>
        <v>0</v>
      </c>
      <c r="I833" s="28"/>
      <c r="J833" s="45"/>
      <c r="K833" s="22"/>
      <c r="L833" s="33" t="str">
        <f>CONCATENATE(BookTable[[#This Row],[Bill No.]],BookTable[[#This Row],[Party]])</f>
        <v/>
      </c>
      <c r="M833" s="24">
        <f>IF(OR(BookTable[[#This Row],[duplicate checker]]="",COUNTIF(DuplicateChecker,BookTable[[#This Row],[duplicate checker]])=1),0,1)</f>
        <v>0</v>
      </c>
    </row>
    <row r="834" spans="1:13" s="14" customFormat="1" x14ac:dyDescent="0.25">
      <c r="A834" s="28"/>
      <c r="B834" s="30"/>
      <c r="C834" s="22"/>
      <c r="D834" s="22"/>
      <c r="E834" s="23"/>
      <c r="F834" s="23"/>
      <c r="G834" s="15">
        <f>BookTable[[#This Row],[Taxable]]*13%</f>
        <v>0</v>
      </c>
      <c r="H834" s="15">
        <f>BookTable[[#This Row],[Taxable]]+BookTable[[#This Row],[Non Taxable]]+BookTable[[#This Row],[VAT]]</f>
        <v>0</v>
      </c>
      <c r="I834" s="28"/>
      <c r="J834" s="45"/>
      <c r="K834" s="22"/>
      <c r="L834" s="33" t="str">
        <f>CONCATENATE(BookTable[[#This Row],[Bill No.]],BookTable[[#This Row],[Party]])</f>
        <v/>
      </c>
      <c r="M834" s="24">
        <f>IF(OR(BookTable[[#This Row],[duplicate checker]]="",COUNTIF(DuplicateChecker,BookTable[[#This Row],[duplicate checker]])=1),0,1)</f>
        <v>0</v>
      </c>
    </row>
    <row r="835" spans="1:13" s="14" customFormat="1" x14ac:dyDescent="0.25">
      <c r="A835" s="28"/>
      <c r="B835" s="30"/>
      <c r="C835" s="22"/>
      <c r="D835" s="22"/>
      <c r="E835" s="23"/>
      <c r="F835" s="23"/>
      <c r="G835" s="15">
        <f>BookTable[[#This Row],[Taxable]]*13%</f>
        <v>0</v>
      </c>
      <c r="H835" s="15">
        <f>BookTable[[#This Row],[Taxable]]+BookTable[[#This Row],[Non Taxable]]+BookTable[[#This Row],[VAT]]</f>
        <v>0</v>
      </c>
      <c r="I835" s="28"/>
      <c r="J835" s="45"/>
      <c r="K835" s="22"/>
      <c r="L835" s="33" t="str">
        <f>CONCATENATE(BookTable[[#This Row],[Bill No.]],BookTable[[#This Row],[Party]])</f>
        <v/>
      </c>
      <c r="M835" s="24">
        <f>IF(OR(BookTable[[#This Row],[duplicate checker]]="",COUNTIF(DuplicateChecker,BookTable[[#This Row],[duplicate checker]])=1),0,1)</f>
        <v>0</v>
      </c>
    </row>
    <row r="836" spans="1:13" s="14" customFormat="1" x14ac:dyDescent="0.25">
      <c r="A836" s="28"/>
      <c r="B836" s="30"/>
      <c r="C836" s="22"/>
      <c r="D836" s="22"/>
      <c r="E836" s="23"/>
      <c r="F836" s="23"/>
      <c r="G836" s="15">
        <f>BookTable[[#This Row],[Taxable]]*13%</f>
        <v>0</v>
      </c>
      <c r="H836" s="15">
        <f>BookTable[[#This Row],[Taxable]]+BookTable[[#This Row],[Non Taxable]]+BookTable[[#This Row],[VAT]]</f>
        <v>0</v>
      </c>
      <c r="I836" s="28"/>
      <c r="J836" s="45"/>
      <c r="K836" s="22"/>
      <c r="L836" s="33" t="str">
        <f>CONCATENATE(BookTable[[#This Row],[Bill No.]],BookTable[[#This Row],[Party]])</f>
        <v/>
      </c>
      <c r="M836" s="24">
        <f>IF(OR(BookTable[[#This Row],[duplicate checker]]="",COUNTIF(DuplicateChecker,BookTable[[#This Row],[duplicate checker]])=1),0,1)</f>
        <v>0</v>
      </c>
    </row>
    <row r="837" spans="1:13" s="14" customFormat="1" x14ac:dyDescent="0.25">
      <c r="A837" s="28"/>
      <c r="B837" s="30"/>
      <c r="C837" s="22"/>
      <c r="D837" s="22"/>
      <c r="E837" s="23"/>
      <c r="F837" s="23"/>
      <c r="G837" s="15">
        <f>BookTable[[#This Row],[Taxable]]*13%</f>
        <v>0</v>
      </c>
      <c r="H837" s="15">
        <f>BookTable[[#This Row],[Taxable]]+BookTable[[#This Row],[Non Taxable]]+BookTable[[#This Row],[VAT]]</f>
        <v>0</v>
      </c>
      <c r="I837" s="28"/>
      <c r="J837" s="45"/>
      <c r="K837" s="22"/>
      <c r="L837" s="33" t="str">
        <f>CONCATENATE(BookTable[[#This Row],[Bill No.]],BookTable[[#This Row],[Party]])</f>
        <v/>
      </c>
      <c r="M837" s="24">
        <f>IF(OR(BookTable[[#This Row],[duplicate checker]]="",COUNTIF(DuplicateChecker,BookTable[[#This Row],[duplicate checker]])=1),0,1)</f>
        <v>0</v>
      </c>
    </row>
    <row r="838" spans="1:13" s="14" customFormat="1" x14ac:dyDescent="0.25">
      <c r="A838" s="28"/>
      <c r="B838" s="30"/>
      <c r="C838" s="22"/>
      <c r="D838" s="22"/>
      <c r="E838" s="23"/>
      <c r="F838" s="23"/>
      <c r="G838" s="15">
        <f>BookTable[[#This Row],[Taxable]]*13%</f>
        <v>0</v>
      </c>
      <c r="H838" s="15">
        <f>BookTable[[#This Row],[Taxable]]+BookTable[[#This Row],[Non Taxable]]+BookTable[[#This Row],[VAT]]</f>
        <v>0</v>
      </c>
      <c r="I838" s="28"/>
      <c r="J838" s="45"/>
      <c r="K838" s="22"/>
      <c r="L838" s="33" t="str">
        <f>CONCATENATE(BookTable[[#This Row],[Bill No.]],BookTable[[#This Row],[Party]])</f>
        <v/>
      </c>
      <c r="M838" s="24">
        <f>IF(OR(BookTable[[#This Row],[duplicate checker]]="",COUNTIF(DuplicateChecker,BookTable[[#This Row],[duplicate checker]])=1),0,1)</f>
        <v>0</v>
      </c>
    </row>
    <row r="839" spans="1:13" s="14" customFormat="1" x14ac:dyDescent="0.25">
      <c r="A839" s="28"/>
      <c r="B839" s="30"/>
      <c r="C839" s="22"/>
      <c r="D839" s="22"/>
      <c r="E839" s="23"/>
      <c r="F839" s="23"/>
      <c r="G839" s="15">
        <f>BookTable[[#This Row],[Taxable]]*13%</f>
        <v>0</v>
      </c>
      <c r="H839" s="15">
        <f>BookTable[[#This Row],[Taxable]]+BookTable[[#This Row],[Non Taxable]]+BookTable[[#This Row],[VAT]]</f>
        <v>0</v>
      </c>
      <c r="I839" s="28"/>
      <c r="J839" s="45"/>
      <c r="K839" s="22"/>
      <c r="L839" s="33" t="str">
        <f>CONCATENATE(BookTable[[#This Row],[Bill No.]],BookTable[[#This Row],[Party]])</f>
        <v/>
      </c>
      <c r="M839" s="24">
        <f>IF(OR(BookTable[[#This Row],[duplicate checker]]="",COUNTIF(DuplicateChecker,BookTable[[#This Row],[duplicate checker]])=1),0,1)</f>
        <v>0</v>
      </c>
    </row>
    <row r="840" spans="1:13" s="14" customFormat="1" x14ac:dyDescent="0.25">
      <c r="A840" s="28"/>
      <c r="B840" s="30"/>
      <c r="C840" s="22"/>
      <c r="D840" s="22"/>
      <c r="E840" s="23"/>
      <c r="F840" s="23"/>
      <c r="G840" s="15">
        <f>BookTable[[#This Row],[Taxable]]*13%</f>
        <v>0</v>
      </c>
      <c r="H840" s="15">
        <f>BookTable[[#This Row],[Taxable]]+BookTable[[#This Row],[Non Taxable]]+BookTable[[#This Row],[VAT]]</f>
        <v>0</v>
      </c>
      <c r="I840" s="28"/>
      <c r="J840" s="45"/>
      <c r="K840" s="22"/>
      <c r="L840" s="33" t="str">
        <f>CONCATENATE(BookTable[[#This Row],[Bill No.]],BookTable[[#This Row],[Party]])</f>
        <v/>
      </c>
      <c r="M840" s="24">
        <f>IF(OR(BookTable[[#This Row],[duplicate checker]]="",COUNTIF(DuplicateChecker,BookTable[[#This Row],[duplicate checker]])=1),0,1)</f>
        <v>0</v>
      </c>
    </row>
    <row r="841" spans="1:13" s="14" customFormat="1" x14ac:dyDescent="0.25">
      <c r="A841" s="28"/>
      <c r="B841" s="30"/>
      <c r="C841" s="22"/>
      <c r="D841" s="22"/>
      <c r="E841" s="23"/>
      <c r="F841" s="23"/>
      <c r="G841" s="15">
        <f>BookTable[[#This Row],[Taxable]]*13%</f>
        <v>0</v>
      </c>
      <c r="H841" s="15">
        <f>BookTable[[#This Row],[Taxable]]+BookTable[[#This Row],[Non Taxable]]+BookTable[[#This Row],[VAT]]</f>
        <v>0</v>
      </c>
      <c r="I841" s="28"/>
      <c r="J841" s="45"/>
      <c r="K841" s="22"/>
      <c r="L841" s="33" t="str">
        <f>CONCATENATE(BookTable[[#This Row],[Bill No.]],BookTable[[#This Row],[Party]])</f>
        <v/>
      </c>
      <c r="M841" s="24">
        <f>IF(OR(BookTable[[#This Row],[duplicate checker]]="",COUNTIF(DuplicateChecker,BookTable[[#This Row],[duplicate checker]])=1),0,1)</f>
        <v>0</v>
      </c>
    </row>
    <row r="842" spans="1:13" s="14" customFormat="1" x14ac:dyDescent="0.25">
      <c r="A842" s="28"/>
      <c r="B842" s="30"/>
      <c r="C842" s="22"/>
      <c r="D842" s="22"/>
      <c r="E842" s="23"/>
      <c r="F842" s="23"/>
      <c r="G842" s="15">
        <f>BookTable[[#This Row],[Taxable]]*13%</f>
        <v>0</v>
      </c>
      <c r="H842" s="15">
        <f>BookTable[[#This Row],[Taxable]]+BookTable[[#This Row],[Non Taxable]]+BookTable[[#This Row],[VAT]]</f>
        <v>0</v>
      </c>
      <c r="I842" s="28"/>
      <c r="J842" s="45"/>
      <c r="K842" s="22"/>
      <c r="L842" s="33" t="str">
        <f>CONCATENATE(BookTable[[#This Row],[Bill No.]],BookTable[[#This Row],[Party]])</f>
        <v/>
      </c>
      <c r="M842" s="24">
        <f>IF(OR(BookTable[[#This Row],[duplicate checker]]="",COUNTIF(DuplicateChecker,BookTable[[#This Row],[duplicate checker]])=1),0,1)</f>
        <v>0</v>
      </c>
    </row>
    <row r="843" spans="1:13" s="14" customFormat="1" x14ac:dyDescent="0.25">
      <c r="A843" s="28"/>
      <c r="B843" s="30"/>
      <c r="C843" s="22"/>
      <c r="D843" s="22"/>
      <c r="E843" s="23"/>
      <c r="F843" s="23"/>
      <c r="G843" s="15">
        <f>BookTable[[#This Row],[Taxable]]*13%</f>
        <v>0</v>
      </c>
      <c r="H843" s="15">
        <f>BookTable[[#This Row],[Taxable]]+BookTable[[#This Row],[Non Taxable]]+BookTable[[#This Row],[VAT]]</f>
        <v>0</v>
      </c>
      <c r="I843" s="28"/>
      <c r="J843" s="45"/>
      <c r="K843" s="22"/>
      <c r="L843" s="33" t="str">
        <f>CONCATENATE(BookTable[[#This Row],[Bill No.]],BookTable[[#This Row],[Party]])</f>
        <v/>
      </c>
      <c r="M843" s="24">
        <f>IF(OR(BookTable[[#This Row],[duplicate checker]]="",COUNTIF(DuplicateChecker,BookTable[[#This Row],[duplicate checker]])=1),0,1)</f>
        <v>0</v>
      </c>
    </row>
    <row r="844" spans="1:13" s="14" customFormat="1" x14ac:dyDescent="0.25">
      <c r="A844" s="28"/>
      <c r="B844" s="30"/>
      <c r="C844" s="22"/>
      <c r="D844" s="22"/>
      <c r="E844" s="23"/>
      <c r="F844" s="23"/>
      <c r="G844" s="15">
        <f>BookTable[[#This Row],[Taxable]]*13%</f>
        <v>0</v>
      </c>
      <c r="H844" s="15">
        <f>BookTable[[#This Row],[Taxable]]+BookTable[[#This Row],[Non Taxable]]+BookTable[[#This Row],[VAT]]</f>
        <v>0</v>
      </c>
      <c r="I844" s="28"/>
      <c r="J844" s="45"/>
      <c r="K844" s="22"/>
      <c r="L844" s="33" t="str">
        <f>CONCATENATE(BookTable[[#This Row],[Bill No.]],BookTable[[#This Row],[Party]])</f>
        <v/>
      </c>
      <c r="M844" s="24">
        <f>IF(OR(BookTable[[#This Row],[duplicate checker]]="",COUNTIF(DuplicateChecker,BookTable[[#This Row],[duplicate checker]])=1),0,1)</f>
        <v>0</v>
      </c>
    </row>
    <row r="845" spans="1:13" s="14" customFormat="1" x14ac:dyDescent="0.25">
      <c r="A845" s="28"/>
      <c r="B845" s="30"/>
      <c r="C845" s="22"/>
      <c r="D845" s="22"/>
      <c r="E845" s="23"/>
      <c r="F845" s="23"/>
      <c r="G845" s="15">
        <f>BookTable[[#This Row],[Taxable]]*13%</f>
        <v>0</v>
      </c>
      <c r="H845" s="15">
        <f>BookTable[[#This Row],[Taxable]]+BookTable[[#This Row],[Non Taxable]]+BookTable[[#This Row],[VAT]]</f>
        <v>0</v>
      </c>
      <c r="I845" s="28"/>
      <c r="J845" s="45"/>
      <c r="K845" s="22"/>
      <c r="L845" s="33" t="str">
        <f>CONCATENATE(BookTable[[#This Row],[Bill No.]],BookTable[[#This Row],[Party]])</f>
        <v/>
      </c>
      <c r="M845" s="24">
        <f>IF(OR(BookTable[[#This Row],[duplicate checker]]="",COUNTIF(DuplicateChecker,BookTable[[#This Row],[duplicate checker]])=1),0,1)</f>
        <v>0</v>
      </c>
    </row>
    <row r="846" spans="1:13" s="14" customFormat="1" x14ac:dyDescent="0.25">
      <c r="A846" s="28"/>
      <c r="B846" s="30"/>
      <c r="C846" s="22"/>
      <c r="D846" s="22"/>
      <c r="E846" s="23"/>
      <c r="F846" s="23"/>
      <c r="G846" s="15">
        <f>BookTable[[#This Row],[Taxable]]*13%</f>
        <v>0</v>
      </c>
      <c r="H846" s="15">
        <f>BookTable[[#This Row],[Taxable]]+BookTable[[#This Row],[Non Taxable]]+BookTable[[#This Row],[VAT]]</f>
        <v>0</v>
      </c>
      <c r="I846" s="28"/>
      <c r="J846" s="45"/>
      <c r="K846" s="22"/>
      <c r="L846" s="33" t="str">
        <f>CONCATENATE(BookTable[[#This Row],[Bill No.]],BookTable[[#This Row],[Party]])</f>
        <v/>
      </c>
      <c r="M846" s="24">
        <f>IF(OR(BookTable[[#This Row],[duplicate checker]]="",COUNTIF(DuplicateChecker,BookTable[[#This Row],[duplicate checker]])=1),0,1)</f>
        <v>0</v>
      </c>
    </row>
    <row r="847" spans="1:13" s="14" customFormat="1" x14ac:dyDescent="0.25">
      <c r="A847" s="28"/>
      <c r="B847" s="30"/>
      <c r="C847" s="22"/>
      <c r="D847" s="22"/>
      <c r="E847" s="23"/>
      <c r="F847" s="23"/>
      <c r="G847" s="15">
        <f>BookTable[[#This Row],[Taxable]]*13%</f>
        <v>0</v>
      </c>
      <c r="H847" s="15">
        <f>BookTable[[#This Row],[Taxable]]+BookTable[[#This Row],[Non Taxable]]+BookTable[[#This Row],[VAT]]</f>
        <v>0</v>
      </c>
      <c r="I847" s="28"/>
      <c r="J847" s="45"/>
      <c r="K847" s="22"/>
      <c r="L847" s="33" t="str">
        <f>CONCATENATE(BookTable[[#This Row],[Bill No.]],BookTable[[#This Row],[Party]])</f>
        <v/>
      </c>
      <c r="M847" s="24">
        <f>IF(OR(BookTable[[#This Row],[duplicate checker]]="",COUNTIF(DuplicateChecker,BookTable[[#This Row],[duplicate checker]])=1),0,1)</f>
        <v>0</v>
      </c>
    </row>
    <row r="848" spans="1:13" s="14" customFormat="1" x14ac:dyDescent="0.25">
      <c r="A848" s="28"/>
      <c r="B848" s="30"/>
      <c r="C848" s="22"/>
      <c r="D848" s="22"/>
      <c r="E848" s="23"/>
      <c r="F848" s="23"/>
      <c r="G848" s="15">
        <f>BookTable[[#This Row],[Taxable]]*13%</f>
        <v>0</v>
      </c>
      <c r="H848" s="15">
        <f>BookTable[[#This Row],[Taxable]]+BookTable[[#This Row],[Non Taxable]]+BookTable[[#This Row],[VAT]]</f>
        <v>0</v>
      </c>
      <c r="I848" s="28"/>
      <c r="J848" s="45"/>
      <c r="K848" s="22"/>
      <c r="L848" s="33" t="str">
        <f>CONCATENATE(BookTable[[#This Row],[Bill No.]],BookTable[[#This Row],[Party]])</f>
        <v/>
      </c>
      <c r="M848" s="24">
        <f>IF(OR(BookTable[[#This Row],[duplicate checker]]="",COUNTIF(DuplicateChecker,BookTable[[#This Row],[duplicate checker]])=1),0,1)</f>
        <v>0</v>
      </c>
    </row>
    <row r="849" spans="1:13" s="14" customFormat="1" x14ac:dyDescent="0.25">
      <c r="A849" s="28"/>
      <c r="B849" s="30"/>
      <c r="C849" s="22"/>
      <c r="D849" s="22"/>
      <c r="E849" s="23"/>
      <c r="F849" s="23"/>
      <c r="G849" s="15">
        <f>BookTable[[#This Row],[Taxable]]*13%</f>
        <v>0</v>
      </c>
      <c r="H849" s="15">
        <f>BookTable[[#This Row],[Taxable]]+BookTable[[#This Row],[Non Taxable]]+BookTable[[#This Row],[VAT]]</f>
        <v>0</v>
      </c>
      <c r="I849" s="28"/>
      <c r="J849" s="45"/>
      <c r="K849" s="22"/>
      <c r="L849" s="33" t="str">
        <f>CONCATENATE(BookTable[[#This Row],[Bill No.]],BookTable[[#This Row],[Party]])</f>
        <v/>
      </c>
      <c r="M849" s="24">
        <f>IF(OR(BookTable[[#This Row],[duplicate checker]]="",COUNTIF(DuplicateChecker,BookTable[[#This Row],[duplicate checker]])=1),0,1)</f>
        <v>0</v>
      </c>
    </row>
    <row r="850" spans="1:13" s="14" customFormat="1" x14ac:dyDescent="0.25">
      <c r="A850" s="28"/>
      <c r="B850" s="30"/>
      <c r="C850" s="22"/>
      <c r="D850" s="22"/>
      <c r="E850" s="23"/>
      <c r="F850" s="23"/>
      <c r="G850" s="15">
        <f>BookTable[[#This Row],[Taxable]]*13%</f>
        <v>0</v>
      </c>
      <c r="H850" s="15">
        <f>BookTable[[#This Row],[Taxable]]+BookTable[[#This Row],[Non Taxable]]+BookTable[[#This Row],[VAT]]</f>
        <v>0</v>
      </c>
      <c r="I850" s="28"/>
      <c r="J850" s="45"/>
      <c r="K850" s="22"/>
      <c r="L850" s="33" t="str">
        <f>CONCATENATE(BookTable[[#This Row],[Bill No.]],BookTable[[#This Row],[Party]])</f>
        <v/>
      </c>
      <c r="M850" s="24">
        <f>IF(OR(BookTable[[#This Row],[duplicate checker]]="",COUNTIF(DuplicateChecker,BookTable[[#This Row],[duplicate checker]])=1),0,1)</f>
        <v>0</v>
      </c>
    </row>
    <row r="851" spans="1:13" s="14" customFormat="1" x14ac:dyDescent="0.25">
      <c r="A851" s="28"/>
      <c r="B851" s="30"/>
      <c r="C851" s="22"/>
      <c r="D851" s="22"/>
      <c r="E851" s="23"/>
      <c r="F851" s="23"/>
      <c r="G851" s="15">
        <f>BookTable[[#This Row],[Taxable]]*13%</f>
        <v>0</v>
      </c>
      <c r="H851" s="15">
        <f>BookTable[[#This Row],[Taxable]]+BookTable[[#This Row],[Non Taxable]]+BookTable[[#This Row],[VAT]]</f>
        <v>0</v>
      </c>
      <c r="I851" s="28"/>
      <c r="J851" s="45"/>
      <c r="K851" s="22"/>
      <c r="L851" s="33" t="str">
        <f>CONCATENATE(BookTable[[#This Row],[Bill No.]],BookTable[[#This Row],[Party]])</f>
        <v/>
      </c>
      <c r="M851" s="24">
        <f>IF(OR(BookTable[[#This Row],[duplicate checker]]="",COUNTIF(DuplicateChecker,BookTable[[#This Row],[duplicate checker]])=1),0,1)</f>
        <v>0</v>
      </c>
    </row>
    <row r="852" spans="1:13" s="14" customFormat="1" x14ac:dyDescent="0.25">
      <c r="A852" s="28"/>
      <c r="B852" s="30"/>
      <c r="C852" s="22"/>
      <c r="D852" s="22"/>
      <c r="E852" s="23"/>
      <c r="F852" s="23"/>
      <c r="G852" s="15">
        <f>BookTable[[#This Row],[Taxable]]*13%</f>
        <v>0</v>
      </c>
      <c r="H852" s="15">
        <f>BookTable[[#This Row],[Taxable]]+BookTable[[#This Row],[Non Taxable]]+BookTable[[#This Row],[VAT]]</f>
        <v>0</v>
      </c>
      <c r="I852" s="28"/>
      <c r="J852" s="45"/>
      <c r="K852" s="22"/>
      <c r="L852" s="33" t="str">
        <f>CONCATENATE(BookTable[[#This Row],[Bill No.]],BookTable[[#This Row],[Party]])</f>
        <v/>
      </c>
      <c r="M852" s="24">
        <f>IF(OR(BookTable[[#This Row],[duplicate checker]]="",COUNTIF(DuplicateChecker,BookTable[[#This Row],[duplicate checker]])=1),0,1)</f>
        <v>0</v>
      </c>
    </row>
    <row r="853" spans="1:13" s="14" customFormat="1" x14ac:dyDescent="0.25">
      <c r="A853" s="28"/>
      <c r="B853" s="30"/>
      <c r="C853" s="22"/>
      <c r="D853" s="22"/>
      <c r="E853" s="23"/>
      <c r="F853" s="23"/>
      <c r="G853" s="15">
        <f>BookTable[[#This Row],[Taxable]]*13%</f>
        <v>0</v>
      </c>
      <c r="H853" s="15">
        <f>BookTable[[#This Row],[Taxable]]+BookTable[[#This Row],[Non Taxable]]+BookTable[[#This Row],[VAT]]</f>
        <v>0</v>
      </c>
      <c r="I853" s="28"/>
      <c r="J853" s="45"/>
      <c r="K853" s="22"/>
      <c r="L853" s="33" t="str">
        <f>CONCATENATE(BookTable[[#This Row],[Bill No.]],BookTable[[#This Row],[Party]])</f>
        <v/>
      </c>
      <c r="M853" s="24">
        <f>IF(OR(BookTable[[#This Row],[duplicate checker]]="",COUNTIF(DuplicateChecker,BookTable[[#This Row],[duplicate checker]])=1),0,1)</f>
        <v>0</v>
      </c>
    </row>
    <row r="854" spans="1:13" s="14" customFormat="1" x14ac:dyDescent="0.25">
      <c r="A854" s="28"/>
      <c r="B854" s="30"/>
      <c r="C854" s="22"/>
      <c r="D854" s="22"/>
      <c r="E854" s="23"/>
      <c r="F854" s="23"/>
      <c r="G854" s="15">
        <f>BookTable[[#This Row],[Taxable]]*13%</f>
        <v>0</v>
      </c>
      <c r="H854" s="15">
        <f>BookTable[[#This Row],[Taxable]]+BookTable[[#This Row],[Non Taxable]]+BookTable[[#This Row],[VAT]]</f>
        <v>0</v>
      </c>
      <c r="I854" s="28"/>
      <c r="J854" s="45"/>
      <c r="K854" s="22"/>
      <c r="L854" s="33" t="str">
        <f>CONCATENATE(BookTable[[#This Row],[Bill No.]],BookTable[[#This Row],[Party]])</f>
        <v/>
      </c>
      <c r="M854" s="24">
        <f>IF(OR(BookTable[[#This Row],[duplicate checker]]="",COUNTIF(DuplicateChecker,BookTable[[#This Row],[duplicate checker]])=1),0,1)</f>
        <v>0</v>
      </c>
    </row>
    <row r="855" spans="1:13" s="14" customFormat="1" x14ac:dyDescent="0.25">
      <c r="A855" s="28"/>
      <c r="B855" s="30"/>
      <c r="C855" s="22"/>
      <c r="D855" s="22"/>
      <c r="E855" s="23"/>
      <c r="F855" s="23"/>
      <c r="G855" s="15">
        <f>BookTable[[#This Row],[Taxable]]*13%</f>
        <v>0</v>
      </c>
      <c r="H855" s="15">
        <f>BookTable[[#This Row],[Taxable]]+BookTable[[#This Row],[Non Taxable]]+BookTable[[#This Row],[VAT]]</f>
        <v>0</v>
      </c>
      <c r="I855" s="28"/>
      <c r="J855" s="45"/>
      <c r="K855" s="22"/>
      <c r="L855" s="33" t="str">
        <f>CONCATENATE(BookTable[[#This Row],[Bill No.]],BookTable[[#This Row],[Party]])</f>
        <v/>
      </c>
      <c r="M855" s="24">
        <f>IF(OR(BookTable[[#This Row],[duplicate checker]]="",COUNTIF(DuplicateChecker,BookTable[[#This Row],[duplicate checker]])=1),0,1)</f>
        <v>0</v>
      </c>
    </row>
    <row r="856" spans="1:13" s="14" customFormat="1" x14ac:dyDescent="0.25">
      <c r="A856" s="28"/>
      <c r="B856" s="30"/>
      <c r="C856" s="22"/>
      <c r="D856" s="22"/>
      <c r="E856" s="23"/>
      <c r="F856" s="23"/>
      <c r="G856" s="15">
        <f>BookTable[[#This Row],[Taxable]]*13%</f>
        <v>0</v>
      </c>
      <c r="H856" s="15">
        <f>BookTable[[#This Row],[Taxable]]+BookTable[[#This Row],[Non Taxable]]+BookTable[[#This Row],[VAT]]</f>
        <v>0</v>
      </c>
      <c r="I856" s="28"/>
      <c r="J856" s="45"/>
      <c r="K856" s="22"/>
      <c r="L856" s="33" t="str">
        <f>CONCATENATE(BookTable[[#This Row],[Bill No.]],BookTable[[#This Row],[Party]])</f>
        <v/>
      </c>
      <c r="M856" s="24">
        <f>IF(OR(BookTable[[#This Row],[duplicate checker]]="",COUNTIF(DuplicateChecker,BookTable[[#This Row],[duplicate checker]])=1),0,1)</f>
        <v>0</v>
      </c>
    </row>
    <row r="857" spans="1:13" s="14" customFormat="1" x14ac:dyDescent="0.25">
      <c r="A857" s="28"/>
      <c r="B857" s="30"/>
      <c r="C857" s="22"/>
      <c r="D857" s="22"/>
      <c r="E857" s="23"/>
      <c r="F857" s="23"/>
      <c r="G857" s="15">
        <f>BookTable[[#This Row],[Taxable]]*13%</f>
        <v>0</v>
      </c>
      <c r="H857" s="15">
        <f>BookTable[[#This Row],[Taxable]]+BookTable[[#This Row],[Non Taxable]]+BookTable[[#This Row],[VAT]]</f>
        <v>0</v>
      </c>
      <c r="I857" s="28"/>
      <c r="J857" s="45"/>
      <c r="K857" s="22"/>
      <c r="L857" s="33" t="str">
        <f>CONCATENATE(BookTable[[#This Row],[Bill No.]],BookTable[[#This Row],[Party]])</f>
        <v/>
      </c>
      <c r="M857" s="24">
        <f>IF(OR(BookTable[[#This Row],[duplicate checker]]="",COUNTIF(DuplicateChecker,BookTable[[#This Row],[duplicate checker]])=1),0,1)</f>
        <v>0</v>
      </c>
    </row>
    <row r="858" spans="1:13" s="14" customFormat="1" x14ac:dyDescent="0.25">
      <c r="A858" s="28"/>
      <c r="B858" s="30"/>
      <c r="C858" s="22"/>
      <c r="D858" s="22"/>
      <c r="E858" s="23"/>
      <c r="F858" s="23"/>
      <c r="G858" s="15">
        <f>BookTable[[#This Row],[Taxable]]*13%</f>
        <v>0</v>
      </c>
      <c r="H858" s="15">
        <f>BookTable[[#This Row],[Taxable]]+BookTable[[#This Row],[Non Taxable]]+BookTable[[#This Row],[VAT]]</f>
        <v>0</v>
      </c>
      <c r="I858" s="28"/>
      <c r="J858" s="45"/>
      <c r="K858" s="22"/>
      <c r="L858" s="33" t="str">
        <f>CONCATENATE(BookTable[[#This Row],[Bill No.]],BookTable[[#This Row],[Party]])</f>
        <v/>
      </c>
      <c r="M858" s="24">
        <f>IF(OR(BookTable[[#This Row],[duplicate checker]]="",COUNTIF(DuplicateChecker,BookTable[[#This Row],[duplicate checker]])=1),0,1)</f>
        <v>0</v>
      </c>
    </row>
    <row r="859" spans="1:13" s="14" customFormat="1" x14ac:dyDescent="0.25">
      <c r="A859" s="28"/>
      <c r="B859" s="30"/>
      <c r="C859" s="22"/>
      <c r="D859" s="22"/>
      <c r="E859" s="23"/>
      <c r="F859" s="23"/>
      <c r="G859" s="15">
        <f>BookTable[[#This Row],[Taxable]]*13%</f>
        <v>0</v>
      </c>
      <c r="H859" s="15">
        <f>BookTable[[#This Row],[Taxable]]+BookTable[[#This Row],[Non Taxable]]+BookTable[[#This Row],[VAT]]</f>
        <v>0</v>
      </c>
      <c r="I859" s="28"/>
      <c r="J859" s="45"/>
      <c r="K859" s="22"/>
      <c r="L859" s="33" t="str">
        <f>CONCATENATE(BookTable[[#This Row],[Bill No.]],BookTable[[#This Row],[Party]])</f>
        <v/>
      </c>
      <c r="M859" s="24">
        <f>IF(OR(BookTable[[#This Row],[duplicate checker]]="",COUNTIF(DuplicateChecker,BookTable[[#This Row],[duplicate checker]])=1),0,1)</f>
        <v>0</v>
      </c>
    </row>
    <row r="860" spans="1:13" s="14" customFormat="1" x14ac:dyDescent="0.25">
      <c r="A860" s="28"/>
      <c r="B860" s="30"/>
      <c r="C860" s="22"/>
      <c r="D860" s="22"/>
      <c r="E860" s="23"/>
      <c r="F860" s="23"/>
      <c r="G860" s="15">
        <f>BookTable[[#This Row],[Taxable]]*13%</f>
        <v>0</v>
      </c>
      <c r="H860" s="15">
        <f>BookTable[[#This Row],[Taxable]]+BookTable[[#This Row],[Non Taxable]]+BookTable[[#This Row],[VAT]]</f>
        <v>0</v>
      </c>
      <c r="I860" s="28"/>
      <c r="J860" s="45"/>
      <c r="K860" s="22"/>
      <c r="L860" s="33" t="str">
        <f>CONCATENATE(BookTable[[#This Row],[Bill No.]],BookTable[[#This Row],[Party]])</f>
        <v/>
      </c>
      <c r="M860" s="24">
        <f>IF(OR(BookTable[[#This Row],[duplicate checker]]="",COUNTIF(DuplicateChecker,BookTable[[#This Row],[duplicate checker]])=1),0,1)</f>
        <v>0</v>
      </c>
    </row>
    <row r="861" spans="1:13" s="14" customFormat="1" x14ac:dyDescent="0.25">
      <c r="A861" s="28"/>
      <c r="B861" s="30"/>
      <c r="C861" s="22"/>
      <c r="D861" s="22"/>
      <c r="E861" s="23"/>
      <c r="F861" s="23"/>
      <c r="G861" s="15">
        <f>BookTable[[#This Row],[Taxable]]*13%</f>
        <v>0</v>
      </c>
      <c r="H861" s="15">
        <f>BookTable[[#This Row],[Taxable]]+BookTable[[#This Row],[Non Taxable]]+BookTable[[#This Row],[VAT]]</f>
        <v>0</v>
      </c>
      <c r="I861" s="28"/>
      <c r="J861" s="45"/>
      <c r="K861" s="22"/>
      <c r="L861" s="33" t="str">
        <f>CONCATENATE(BookTable[[#This Row],[Bill No.]],BookTable[[#This Row],[Party]])</f>
        <v/>
      </c>
      <c r="M861" s="24">
        <f>IF(OR(BookTable[[#This Row],[duplicate checker]]="",COUNTIF(DuplicateChecker,BookTable[[#This Row],[duplicate checker]])=1),0,1)</f>
        <v>0</v>
      </c>
    </row>
    <row r="862" spans="1:13" s="14" customFormat="1" x14ac:dyDescent="0.25">
      <c r="A862" s="28"/>
      <c r="B862" s="30"/>
      <c r="C862" s="22"/>
      <c r="D862" s="22"/>
      <c r="E862" s="23"/>
      <c r="F862" s="23"/>
      <c r="G862" s="15">
        <f>BookTable[[#This Row],[Taxable]]*13%</f>
        <v>0</v>
      </c>
      <c r="H862" s="15">
        <f>BookTable[[#This Row],[Taxable]]+BookTable[[#This Row],[Non Taxable]]+BookTable[[#This Row],[VAT]]</f>
        <v>0</v>
      </c>
      <c r="I862" s="28"/>
      <c r="J862" s="45"/>
      <c r="K862" s="22"/>
      <c r="L862" s="33" t="str">
        <f>CONCATENATE(BookTable[[#This Row],[Bill No.]],BookTable[[#This Row],[Party]])</f>
        <v/>
      </c>
      <c r="M862" s="24">
        <f>IF(OR(BookTable[[#This Row],[duplicate checker]]="",COUNTIF(DuplicateChecker,BookTable[[#This Row],[duplicate checker]])=1),0,1)</f>
        <v>0</v>
      </c>
    </row>
    <row r="863" spans="1:13" s="14" customFormat="1" x14ac:dyDescent="0.25">
      <c r="A863" s="28"/>
      <c r="B863" s="30"/>
      <c r="C863" s="22"/>
      <c r="D863" s="22"/>
      <c r="E863" s="23"/>
      <c r="F863" s="23"/>
      <c r="G863" s="15">
        <f>BookTable[[#This Row],[Taxable]]*13%</f>
        <v>0</v>
      </c>
      <c r="H863" s="15">
        <f>BookTable[[#This Row],[Taxable]]+BookTable[[#This Row],[Non Taxable]]+BookTable[[#This Row],[VAT]]</f>
        <v>0</v>
      </c>
      <c r="I863" s="28"/>
      <c r="J863" s="45"/>
      <c r="K863" s="22"/>
      <c r="L863" s="33" t="str">
        <f>CONCATENATE(BookTable[[#This Row],[Bill No.]],BookTable[[#This Row],[Party]])</f>
        <v/>
      </c>
      <c r="M863" s="24">
        <f>IF(OR(BookTable[[#This Row],[duplicate checker]]="",COUNTIF(DuplicateChecker,BookTable[[#This Row],[duplicate checker]])=1),0,1)</f>
        <v>0</v>
      </c>
    </row>
    <row r="864" spans="1:13" s="14" customFormat="1" x14ac:dyDescent="0.25">
      <c r="A864" s="28"/>
      <c r="B864" s="30"/>
      <c r="C864" s="22"/>
      <c r="D864" s="22"/>
      <c r="E864" s="23"/>
      <c r="F864" s="23"/>
      <c r="G864" s="15">
        <f>BookTable[[#This Row],[Taxable]]*13%</f>
        <v>0</v>
      </c>
      <c r="H864" s="15">
        <f>BookTable[[#This Row],[Taxable]]+BookTable[[#This Row],[Non Taxable]]+BookTable[[#This Row],[VAT]]</f>
        <v>0</v>
      </c>
      <c r="I864" s="28"/>
      <c r="J864" s="45"/>
      <c r="K864" s="22"/>
      <c r="L864" s="33" t="str">
        <f>CONCATENATE(BookTable[[#This Row],[Bill No.]],BookTable[[#This Row],[Party]])</f>
        <v/>
      </c>
      <c r="M864" s="24">
        <f>IF(OR(BookTable[[#This Row],[duplicate checker]]="",COUNTIF(DuplicateChecker,BookTable[[#This Row],[duplicate checker]])=1),0,1)</f>
        <v>0</v>
      </c>
    </row>
    <row r="865" spans="1:13" s="14" customFormat="1" x14ac:dyDescent="0.25">
      <c r="A865" s="28"/>
      <c r="B865" s="30"/>
      <c r="C865" s="22"/>
      <c r="D865" s="22"/>
      <c r="E865" s="23"/>
      <c r="F865" s="23"/>
      <c r="G865" s="15">
        <f>BookTable[[#This Row],[Taxable]]*13%</f>
        <v>0</v>
      </c>
      <c r="H865" s="15">
        <f>BookTable[[#This Row],[Taxable]]+BookTable[[#This Row],[Non Taxable]]+BookTable[[#This Row],[VAT]]</f>
        <v>0</v>
      </c>
      <c r="I865" s="28"/>
      <c r="J865" s="45"/>
      <c r="K865" s="22"/>
      <c r="L865" s="33" t="str">
        <f>CONCATENATE(BookTable[[#This Row],[Bill No.]],BookTable[[#This Row],[Party]])</f>
        <v/>
      </c>
      <c r="M865" s="24">
        <f>IF(OR(BookTable[[#This Row],[duplicate checker]]="",COUNTIF(DuplicateChecker,BookTable[[#This Row],[duplicate checker]])=1),0,1)</f>
        <v>0</v>
      </c>
    </row>
    <row r="866" spans="1:13" s="14" customFormat="1" x14ac:dyDescent="0.25">
      <c r="A866" s="28"/>
      <c r="B866" s="30"/>
      <c r="C866" s="22"/>
      <c r="D866" s="22"/>
      <c r="E866" s="23"/>
      <c r="F866" s="23"/>
      <c r="G866" s="15">
        <f>BookTable[[#This Row],[Taxable]]*13%</f>
        <v>0</v>
      </c>
      <c r="H866" s="15">
        <f>BookTable[[#This Row],[Taxable]]+BookTable[[#This Row],[Non Taxable]]+BookTable[[#This Row],[VAT]]</f>
        <v>0</v>
      </c>
      <c r="I866" s="28"/>
      <c r="J866" s="45"/>
      <c r="K866" s="22"/>
      <c r="L866" s="33" t="str">
        <f>CONCATENATE(BookTable[[#This Row],[Bill No.]],BookTable[[#This Row],[Party]])</f>
        <v/>
      </c>
      <c r="M866" s="24">
        <f>IF(OR(BookTable[[#This Row],[duplicate checker]]="",COUNTIF(DuplicateChecker,BookTable[[#This Row],[duplicate checker]])=1),0,1)</f>
        <v>0</v>
      </c>
    </row>
    <row r="867" spans="1:13" s="14" customFormat="1" x14ac:dyDescent="0.25">
      <c r="A867" s="28"/>
      <c r="B867" s="30"/>
      <c r="C867" s="22"/>
      <c r="D867" s="22"/>
      <c r="E867" s="23"/>
      <c r="F867" s="23"/>
      <c r="G867" s="15">
        <f>BookTable[[#This Row],[Taxable]]*13%</f>
        <v>0</v>
      </c>
      <c r="H867" s="15">
        <f>BookTable[[#This Row],[Taxable]]+BookTable[[#This Row],[Non Taxable]]+BookTable[[#This Row],[VAT]]</f>
        <v>0</v>
      </c>
      <c r="I867" s="28"/>
      <c r="J867" s="45"/>
      <c r="K867" s="22"/>
      <c r="L867" s="33" t="str">
        <f>CONCATENATE(BookTable[[#This Row],[Bill No.]],BookTable[[#This Row],[Party]])</f>
        <v/>
      </c>
      <c r="M867" s="24">
        <f>IF(OR(BookTable[[#This Row],[duplicate checker]]="",COUNTIF(DuplicateChecker,BookTable[[#This Row],[duplicate checker]])=1),0,1)</f>
        <v>0</v>
      </c>
    </row>
    <row r="868" spans="1:13" s="14" customFormat="1" x14ac:dyDescent="0.25">
      <c r="A868" s="28"/>
      <c r="B868" s="30"/>
      <c r="C868" s="22"/>
      <c r="D868" s="22"/>
      <c r="E868" s="23"/>
      <c r="F868" s="23"/>
      <c r="G868" s="15">
        <f>BookTable[[#This Row],[Taxable]]*13%</f>
        <v>0</v>
      </c>
      <c r="H868" s="15">
        <f>BookTable[[#This Row],[Taxable]]+BookTable[[#This Row],[Non Taxable]]+BookTable[[#This Row],[VAT]]</f>
        <v>0</v>
      </c>
      <c r="I868" s="28"/>
      <c r="J868" s="45"/>
      <c r="K868" s="22"/>
      <c r="L868" s="33" t="str">
        <f>CONCATENATE(BookTable[[#This Row],[Bill No.]],BookTable[[#This Row],[Party]])</f>
        <v/>
      </c>
      <c r="M868" s="24">
        <f>IF(OR(BookTable[[#This Row],[duplicate checker]]="",COUNTIF(DuplicateChecker,BookTable[[#This Row],[duplicate checker]])=1),0,1)</f>
        <v>0</v>
      </c>
    </row>
    <row r="869" spans="1:13" s="14" customFormat="1" x14ac:dyDescent="0.25">
      <c r="A869" s="28"/>
      <c r="B869" s="30"/>
      <c r="C869" s="22"/>
      <c r="D869" s="22"/>
      <c r="E869" s="23"/>
      <c r="F869" s="23"/>
      <c r="G869" s="15">
        <f>BookTable[[#This Row],[Taxable]]*13%</f>
        <v>0</v>
      </c>
      <c r="H869" s="15">
        <f>BookTable[[#This Row],[Taxable]]+BookTable[[#This Row],[Non Taxable]]+BookTable[[#This Row],[VAT]]</f>
        <v>0</v>
      </c>
      <c r="I869" s="28"/>
      <c r="J869" s="45"/>
      <c r="K869" s="22"/>
      <c r="L869" s="33" t="str">
        <f>CONCATENATE(BookTable[[#This Row],[Bill No.]],BookTable[[#This Row],[Party]])</f>
        <v/>
      </c>
      <c r="M869" s="24">
        <f>IF(OR(BookTable[[#This Row],[duplicate checker]]="",COUNTIF(DuplicateChecker,BookTable[[#This Row],[duplicate checker]])=1),0,1)</f>
        <v>0</v>
      </c>
    </row>
    <row r="870" spans="1:13" s="14" customFormat="1" x14ac:dyDescent="0.25">
      <c r="A870" s="28"/>
      <c r="B870" s="30"/>
      <c r="C870" s="22"/>
      <c r="D870" s="22"/>
      <c r="E870" s="23"/>
      <c r="F870" s="23"/>
      <c r="G870" s="15">
        <f>BookTable[[#This Row],[Taxable]]*13%</f>
        <v>0</v>
      </c>
      <c r="H870" s="15">
        <f>BookTable[[#This Row],[Taxable]]+BookTable[[#This Row],[Non Taxable]]+BookTable[[#This Row],[VAT]]</f>
        <v>0</v>
      </c>
      <c r="I870" s="28"/>
      <c r="J870" s="45"/>
      <c r="K870" s="22"/>
      <c r="L870" s="33" t="str">
        <f>CONCATENATE(BookTable[[#This Row],[Bill No.]],BookTable[[#This Row],[Party]])</f>
        <v/>
      </c>
      <c r="M870" s="24">
        <f>IF(OR(BookTable[[#This Row],[duplicate checker]]="",COUNTIF(DuplicateChecker,BookTable[[#This Row],[duplicate checker]])=1),0,1)</f>
        <v>0</v>
      </c>
    </row>
    <row r="871" spans="1:13" s="14" customFormat="1" x14ac:dyDescent="0.25">
      <c r="A871" s="28"/>
      <c r="B871" s="30"/>
      <c r="C871" s="22"/>
      <c r="D871" s="22"/>
      <c r="E871" s="23"/>
      <c r="F871" s="23"/>
      <c r="G871" s="15">
        <f>BookTable[[#This Row],[Taxable]]*13%</f>
        <v>0</v>
      </c>
      <c r="H871" s="15">
        <f>BookTable[[#This Row],[Taxable]]+BookTable[[#This Row],[Non Taxable]]+BookTable[[#This Row],[VAT]]</f>
        <v>0</v>
      </c>
      <c r="I871" s="28"/>
      <c r="J871" s="45"/>
      <c r="K871" s="22"/>
      <c r="L871" s="33" t="str">
        <f>CONCATENATE(BookTable[[#This Row],[Bill No.]],BookTable[[#This Row],[Party]])</f>
        <v/>
      </c>
      <c r="M871" s="24">
        <f>IF(OR(BookTable[[#This Row],[duplicate checker]]="",COUNTIF(DuplicateChecker,BookTable[[#This Row],[duplicate checker]])=1),0,1)</f>
        <v>0</v>
      </c>
    </row>
    <row r="872" spans="1:13" s="14" customFormat="1" x14ac:dyDescent="0.25">
      <c r="A872" s="28"/>
      <c r="B872" s="30"/>
      <c r="C872" s="22"/>
      <c r="D872" s="22"/>
      <c r="E872" s="23"/>
      <c r="F872" s="23"/>
      <c r="G872" s="15">
        <f>BookTable[[#This Row],[Taxable]]*13%</f>
        <v>0</v>
      </c>
      <c r="H872" s="15">
        <f>BookTable[[#This Row],[Taxable]]+BookTable[[#This Row],[Non Taxable]]+BookTable[[#This Row],[VAT]]</f>
        <v>0</v>
      </c>
      <c r="I872" s="28"/>
      <c r="J872" s="45"/>
      <c r="K872" s="22"/>
      <c r="L872" s="33" t="str">
        <f>CONCATENATE(BookTable[[#This Row],[Bill No.]],BookTable[[#This Row],[Party]])</f>
        <v/>
      </c>
      <c r="M872" s="24">
        <f>IF(OR(BookTable[[#This Row],[duplicate checker]]="",COUNTIF(DuplicateChecker,BookTable[[#This Row],[duplicate checker]])=1),0,1)</f>
        <v>0</v>
      </c>
    </row>
    <row r="873" spans="1:13" s="14" customFormat="1" x14ac:dyDescent="0.25">
      <c r="A873" s="28"/>
      <c r="B873" s="30"/>
      <c r="C873" s="22"/>
      <c r="D873" s="22"/>
      <c r="E873" s="23"/>
      <c r="F873" s="23"/>
      <c r="G873" s="15">
        <f>BookTable[[#This Row],[Taxable]]*13%</f>
        <v>0</v>
      </c>
      <c r="H873" s="15">
        <f>BookTable[[#This Row],[Taxable]]+BookTable[[#This Row],[Non Taxable]]+BookTable[[#This Row],[VAT]]</f>
        <v>0</v>
      </c>
      <c r="I873" s="28"/>
      <c r="J873" s="45"/>
      <c r="K873" s="22"/>
      <c r="L873" s="33" t="str">
        <f>CONCATENATE(BookTable[[#This Row],[Bill No.]],BookTable[[#This Row],[Party]])</f>
        <v/>
      </c>
      <c r="M873" s="24">
        <f>IF(OR(BookTable[[#This Row],[duplicate checker]]="",COUNTIF(DuplicateChecker,BookTable[[#This Row],[duplicate checker]])=1),0,1)</f>
        <v>0</v>
      </c>
    </row>
    <row r="874" spans="1:13" s="14" customFormat="1" x14ac:dyDescent="0.25">
      <c r="A874" s="28"/>
      <c r="B874" s="30"/>
      <c r="C874" s="22"/>
      <c r="D874" s="22"/>
      <c r="E874" s="23"/>
      <c r="F874" s="23"/>
      <c r="G874" s="15">
        <f>BookTable[[#This Row],[Taxable]]*13%</f>
        <v>0</v>
      </c>
      <c r="H874" s="15">
        <f>BookTable[[#This Row],[Taxable]]+BookTable[[#This Row],[Non Taxable]]+BookTable[[#This Row],[VAT]]</f>
        <v>0</v>
      </c>
      <c r="I874" s="28"/>
      <c r="J874" s="45"/>
      <c r="K874" s="22"/>
      <c r="L874" s="33" t="str">
        <f>CONCATENATE(BookTable[[#This Row],[Bill No.]],BookTable[[#This Row],[Party]])</f>
        <v/>
      </c>
      <c r="M874" s="24">
        <f>IF(OR(BookTable[[#This Row],[duplicate checker]]="",COUNTIF(DuplicateChecker,BookTable[[#This Row],[duplicate checker]])=1),0,1)</f>
        <v>0</v>
      </c>
    </row>
    <row r="875" spans="1:13" s="14" customFormat="1" x14ac:dyDescent="0.25">
      <c r="A875" s="28"/>
      <c r="B875" s="30"/>
      <c r="C875" s="22"/>
      <c r="D875" s="22"/>
      <c r="E875" s="23"/>
      <c r="F875" s="23"/>
      <c r="G875" s="15">
        <f>BookTable[[#This Row],[Taxable]]*13%</f>
        <v>0</v>
      </c>
      <c r="H875" s="15">
        <f>BookTable[[#This Row],[Taxable]]+BookTable[[#This Row],[Non Taxable]]+BookTable[[#This Row],[VAT]]</f>
        <v>0</v>
      </c>
      <c r="I875" s="28"/>
      <c r="J875" s="45"/>
      <c r="K875" s="22"/>
      <c r="L875" s="33" t="str">
        <f>CONCATENATE(BookTable[[#This Row],[Bill No.]],BookTable[[#This Row],[Party]])</f>
        <v/>
      </c>
      <c r="M875" s="24">
        <f>IF(OR(BookTable[[#This Row],[duplicate checker]]="",COUNTIF(DuplicateChecker,BookTable[[#This Row],[duplicate checker]])=1),0,1)</f>
        <v>0</v>
      </c>
    </row>
    <row r="876" spans="1:13" s="14" customFormat="1" x14ac:dyDescent="0.25">
      <c r="A876" s="28"/>
      <c r="B876" s="30"/>
      <c r="C876" s="22"/>
      <c r="D876" s="22"/>
      <c r="E876" s="23"/>
      <c r="F876" s="23"/>
      <c r="G876" s="15">
        <f>BookTable[[#This Row],[Taxable]]*13%</f>
        <v>0</v>
      </c>
      <c r="H876" s="15">
        <f>BookTable[[#This Row],[Taxable]]+BookTable[[#This Row],[Non Taxable]]+BookTable[[#This Row],[VAT]]</f>
        <v>0</v>
      </c>
      <c r="I876" s="28"/>
      <c r="J876" s="45"/>
      <c r="K876" s="22"/>
      <c r="L876" s="33" t="str">
        <f>CONCATENATE(BookTable[[#This Row],[Bill No.]],BookTable[[#This Row],[Party]])</f>
        <v/>
      </c>
      <c r="M876" s="24">
        <f>IF(OR(BookTable[[#This Row],[duplicate checker]]="",COUNTIF(DuplicateChecker,BookTable[[#This Row],[duplicate checker]])=1),0,1)</f>
        <v>0</v>
      </c>
    </row>
    <row r="877" spans="1:13" s="14" customFormat="1" x14ac:dyDescent="0.25">
      <c r="A877" s="28"/>
      <c r="B877" s="30"/>
      <c r="C877" s="22"/>
      <c r="D877" s="22"/>
      <c r="E877" s="23"/>
      <c r="F877" s="23"/>
      <c r="G877" s="15">
        <f>BookTable[[#This Row],[Taxable]]*13%</f>
        <v>0</v>
      </c>
      <c r="H877" s="15">
        <f>BookTable[[#This Row],[Taxable]]+BookTable[[#This Row],[Non Taxable]]+BookTable[[#This Row],[VAT]]</f>
        <v>0</v>
      </c>
      <c r="I877" s="28"/>
      <c r="J877" s="45"/>
      <c r="K877" s="22"/>
      <c r="L877" s="33" t="str">
        <f>CONCATENATE(BookTable[[#This Row],[Bill No.]],BookTable[[#This Row],[Party]])</f>
        <v/>
      </c>
      <c r="M877" s="24">
        <f>IF(OR(BookTable[[#This Row],[duplicate checker]]="",COUNTIF(DuplicateChecker,BookTable[[#This Row],[duplicate checker]])=1),0,1)</f>
        <v>0</v>
      </c>
    </row>
    <row r="878" spans="1:13" s="14" customFormat="1" x14ac:dyDescent="0.25">
      <c r="A878" s="28"/>
      <c r="B878" s="30"/>
      <c r="C878" s="22"/>
      <c r="D878" s="22"/>
      <c r="E878" s="23"/>
      <c r="F878" s="23"/>
      <c r="G878" s="15">
        <f>BookTable[[#This Row],[Taxable]]*13%</f>
        <v>0</v>
      </c>
      <c r="H878" s="15">
        <f>BookTable[[#This Row],[Taxable]]+BookTable[[#This Row],[Non Taxable]]+BookTable[[#This Row],[VAT]]</f>
        <v>0</v>
      </c>
      <c r="I878" s="28"/>
      <c r="J878" s="45"/>
      <c r="K878" s="22"/>
      <c r="L878" s="33" t="str">
        <f>CONCATENATE(BookTable[[#This Row],[Bill No.]],BookTable[[#This Row],[Party]])</f>
        <v/>
      </c>
      <c r="M878" s="24">
        <f>IF(OR(BookTable[[#This Row],[duplicate checker]]="",COUNTIF(DuplicateChecker,BookTable[[#This Row],[duplicate checker]])=1),0,1)</f>
        <v>0</v>
      </c>
    </row>
    <row r="879" spans="1:13" s="14" customFormat="1" x14ac:dyDescent="0.25">
      <c r="A879" s="28"/>
      <c r="B879" s="30"/>
      <c r="C879" s="22"/>
      <c r="D879" s="22"/>
      <c r="E879" s="23"/>
      <c r="F879" s="23"/>
      <c r="G879" s="15">
        <f>BookTable[[#This Row],[Taxable]]*13%</f>
        <v>0</v>
      </c>
      <c r="H879" s="15">
        <f>BookTable[[#This Row],[Taxable]]+BookTable[[#This Row],[Non Taxable]]+BookTable[[#This Row],[VAT]]</f>
        <v>0</v>
      </c>
      <c r="I879" s="28"/>
      <c r="J879" s="45"/>
      <c r="K879" s="22"/>
      <c r="L879" s="33" t="str">
        <f>CONCATENATE(BookTable[[#This Row],[Bill No.]],BookTable[[#This Row],[Party]])</f>
        <v/>
      </c>
      <c r="M879" s="24">
        <f>IF(OR(BookTable[[#This Row],[duplicate checker]]="",COUNTIF(DuplicateChecker,BookTable[[#This Row],[duplicate checker]])=1),0,1)</f>
        <v>0</v>
      </c>
    </row>
    <row r="880" spans="1:13" s="14" customFormat="1" x14ac:dyDescent="0.25">
      <c r="A880" s="28"/>
      <c r="B880" s="30"/>
      <c r="C880" s="22"/>
      <c r="D880" s="22"/>
      <c r="E880" s="23"/>
      <c r="F880" s="23"/>
      <c r="G880" s="15">
        <f>BookTable[[#This Row],[Taxable]]*13%</f>
        <v>0</v>
      </c>
      <c r="H880" s="15">
        <f>BookTable[[#This Row],[Taxable]]+BookTable[[#This Row],[Non Taxable]]+BookTable[[#This Row],[VAT]]</f>
        <v>0</v>
      </c>
      <c r="I880" s="28"/>
      <c r="J880" s="45"/>
      <c r="K880" s="22"/>
      <c r="L880" s="33" t="str">
        <f>CONCATENATE(BookTable[[#This Row],[Bill No.]],BookTable[[#This Row],[Party]])</f>
        <v/>
      </c>
      <c r="M880" s="24">
        <f>IF(OR(BookTable[[#This Row],[duplicate checker]]="",COUNTIF(DuplicateChecker,BookTable[[#This Row],[duplicate checker]])=1),0,1)</f>
        <v>0</v>
      </c>
    </row>
    <row r="881" spans="1:13" s="14" customFormat="1" x14ac:dyDescent="0.25">
      <c r="A881" s="28"/>
      <c r="B881" s="30"/>
      <c r="C881" s="22"/>
      <c r="D881" s="22"/>
      <c r="E881" s="23"/>
      <c r="F881" s="23"/>
      <c r="G881" s="15">
        <f>BookTable[[#This Row],[Taxable]]*13%</f>
        <v>0</v>
      </c>
      <c r="H881" s="15">
        <f>BookTable[[#This Row],[Taxable]]+BookTable[[#This Row],[Non Taxable]]+BookTable[[#This Row],[VAT]]</f>
        <v>0</v>
      </c>
      <c r="I881" s="28"/>
      <c r="J881" s="45"/>
      <c r="K881" s="22"/>
      <c r="L881" s="33" t="str">
        <f>CONCATENATE(BookTable[[#This Row],[Bill No.]],BookTable[[#This Row],[Party]])</f>
        <v/>
      </c>
      <c r="M881" s="24">
        <f>IF(OR(BookTable[[#This Row],[duplicate checker]]="",COUNTIF(DuplicateChecker,BookTable[[#This Row],[duplicate checker]])=1),0,1)</f>
        <v>0</v>
      </c>
    </row>
    <row r="882" spans="1:13" s="14" customFormat="1" x14ac:dyDescent="0.25">
      <c r="A882" s="28"/>
      <c r="B882" s="30"/>
      <c r="C882" s="22"/>
      <c r="D882" s="22"/>
      <c r="E882" s="23"/>
      <c r="F882" s="23"/>
      <c r="G882" s="15">
        <f>BookTable[[#This Row],[Taxable]]*13%</f>
        <v>0</v>
      </c>
      <c r="H882" s="15">
        <f>BookTable[[#This Row],[Taxable]]+BookTable[[#This Row],[Non Taxable]]+BookTable[[#This Row],[VAT]]</f>
        <v>0</v>
      </c>
      <c r="I882" s="28"/>
      <c r="J882" s="45"/>
      <c r="K882" s="22"/>
      <c r="L882" s="33" t="str">
        <f>CONCATENATE(BookTable[[#This Row],[Bill No.]],BookTable[[#This Row],[Party]])</f>
        <v/>
      </c>
      <c r="M882" s="24">
        <f>IF(OR(BookTable[[#This Row],[duplicate checker]]="",COUNTIF(DuplicateChecker,BookTable[[#This Row],[duplicate checker]])=1),0,1)</f>
        <v>0</v>
      </c>
    </row>
    <row r="883" spans="1:13" s="14" customFormat="1" x14ac:dyDescent="0.25">
      <c r="A883" s="28"/>
      <c r="B883" s="30"/>
      <c r="C883" s="22"/>
      <c r="D883" s="22"/>
      <c r="E883" s="23"/>
      <c r="F883" s="23"/>
      <c r="G883" s="15">
        <f>BookTable[[#This Row],[Taxable]]*13%</f>
        <v>0</v>
      </c>
      <c r="H883" s="15">
        <f>BookTable[[#This Row],[Taxable]]+BookTable[[#This Row],[Non Taxable]]+BookTable[[#This Row],[VAT]]</f>
        <v>0</v>
      </c>
      <c r="I883" s="28"/>
      <c r="J883" s="45"/>
      <c r="K883" s="22"/>
      <c r="L883" s="33" t="str">
        <f>CONCATENATE(BookTable[[#This Row],[Bill No.]],BookTable[[#This Row],[Party]])</f>
        <v/>
      </c>
      <c r="M883" s="24">
        <f>IF(OR(BookTable[[#This Row],[duplicate checker]]="",COUNTIF(DuplicateChecker,BookTable[[#This Row],[duplicate checker]])=1),0,1)</f>
        <v>0</v>
      </c>
    </row>
    <row r="884" spans="1:13" s="14" customFormat="1" x14ac:dyDescent="0.25">
      <c r="A884" s="28"/>
      <c r="B884" s="30"/>
      <c r="C884" s="22"/>
      <c r="D884" s="22"/>
      <c r="E884" s="23"/>
      <c r="F884" s="23"/>
      <c r="G884" s="15">
        <f>BookTable[[#This Row],[Taxable]]*13%</f>
        <v>0</v>
      </c>
      <c r="H884" s="15">
        <f>BookTable[[#This Row],[Taxable]]+BookTable[[#This Row],[Non Taxable]]+BookTable[[#This Row],[VAT]]</f>
        <v>0</v>
      </c>
      <c r="I884" s="28"/>
      <c r="J884" s="45"/>
      <c r="K884" s="22"/>
      <c r="L884" s="33" t="str">
        <f>CONCATENATE(BookTable[[#This Row],[Bill No.]],BookTable[[#This Row],[Party]])</f>
        <v/>
      </c>
      <c r="M884" s="24">
        <f>IF(OR(BookTable[[#This Row],[duplicate checker]]="",COUNTIF(DuplicateChecker,BookTable[[#This Row],[duplicate checker]])=1),0,1)</f>
        <v>0</v>
      </c>
    </row>
    <row r="885" spans="1:13" s="14" customFormat="1" x14ac:dyDescent="0.25">
      <c r="A885" s="28"/>
      <c r="B885" s="30"/>
      <c r="C885" s="22"/>
      <c r="D885" s="22"/>
      <c r="E885" s="23"/>
      <c r="F885" s="23"/>
      <c r="G885" s="15">
        <f>BookTable[[#This Row],[Taxable]]*13%</f>
        <v>0</v>
      </c>
      <c r="H885" s="15">
        <f>BookTable[[#This Row],[Taxable]]+BookTable[[#This Row],[Non Taxable]]+BookTable[[#This Row],[VAT]]</f>
        <v>0</v>
      </c>
      <c r="I885" s="28"/>
      <c r="J885" s="45"/>
      <c r="K885" s="22"/>
      <c r="L885" s="33" t="str">
        <f>CONCATENATE(BookTable[[#This Row],[Bill No.]],BookTable[[#This Row],[Party]])</f>
        <v/>
      </c>
      <c r="M885" s="24">
        <f>IF(OR(BookTable[[#This Row],[duplicate checker]]="",COUNTIF(DuplicateChecker,BookTable[[#This Row],[duplicate checker]])=1),0,1)</f>
        <v>0</v>
      </c>
    </row>
    <row r="886" spans="1:13" s="14" customFormat="1" x14ac:dyDescent="0.25">
      <c r="A886" s="28"/>
      <c r="B886" s="30"/>
      <c r="C886" s="22"/>
      <c r="D886" s="22"/>
      <c r="E886" s="23"/>
      <c r="F886" s="23"/>
      <c r="G886" s="15">
        <f>BookTable[[#This Row],[Taxable]]*13%</f>
        <v>0</v>
      </c>
      <c r="H886" s="15">
        <f>BookTable[[#This Row],[Taxable]]+BookTable[[#This Row],[Non Taxable]]+BookTable[[#This Row],[VAT]]</f>
        <v>0</v>
      </c>
      <c r="I886" s="28"/>
      <c r="J886" s="45"/>
      <c r="K886" s="22"/>
      <c r="L886" s="33" t="str">
        <f>CONCATENATE(BookTable[[#This Row],[Bill No.]],BookTable[[#This Row],[Party]])</f>
        <v/>
      </c>
      <c r="M886" s="24">
        <f>IF(OR(BookTable[[#This Row],[duplicate checker]]="",COUNTIF(DuplicateChecker,BookTable[[#This Row],[duplicate checker]])=1),0,1)</f>
        <v>0</v>
      </c>
    </row>
    <row r="887" spans="1:13" s="14" customFormat="1" x14ac:dyDescent="0.25">
      <c r="A887" s="28"/>
      <c r="B887" s="30"/>
      <c r="C887" s="22"/>
      <c r="D887" s="22"/>
      <c r="E887" s="23"/>
      <c r="F887" s="23"/>
      <c r="G887" s="15">
        <f>BookTable[[#This Row],[Taxable]]*13%</f>
        <v>0</v>
      </c>
      <c r="H887" s="15">
        <f>BookTable[[#This Row],[Taxable]]+BookTable[[#This Row],[Non Taxable]]+BookTable[[#This Row],[VAT]]</f>
        <v>0</v>
      </c>
      <c r="I887" s="28"/>
      <c r="J887" s="45"/>
      <c r="K887" s="22"/>
      <c r="L887" s="33" t="str">
        <f>CONCATENATE(BookTable[[#This Row],[Bill No.]],BookTable[[#This Row],[Party]])</f>
        <v/>
      </c>
      <c r="M887" s="24">
        <f>IF(OR(BookTable[[#This Row],[duplicate checker]]="",COUNTIF(DuplicateChecker,BookTable[[#This Row],[duplicate checker]])=1),0,1)</f>
        <v>0</v>
      </c>
    </row>
    <row r="888" spans="1:13" s="14" customFormat="1" x14ac:dyDescent="0.25">
      <c r="A888" s="28"/>
      <c r="B888" s="30"/>
      <c r="C888" s="22"/>
      <c r="D888" s="22"/>
      <c r="E888" s="23"/>
      <c r="F888" s="23"/>
      <c r="G888" s="15">
        <f>BookTable[[#This Row],[Taxable]]*13%</f>
        <v>0</v>
      </c>
      <c r="H888" s="15">
        <f>BookTable[[#This Row],[Taxable]]+BookTable[[#This Row],[Non Taxable]]+BookTable[[#This Row],[VAT]]</f>
        <v>0</v>
      </c>
      <c r="I888" s="28"/>
      <c r="J888" s="45"/>
      <c r="K888" s="22"/>
      <c r="L888" s="33" t="str">
        <f>CONCATENATE(BookTable[[#This Row],[Bill No.]],BookTable[[#This Row],[Party]])</f>
        <v/>
      </c>
      <c r="M888" s="24">
        <f>IF(OR(BookTable[[#This Row],[duplicate checker]]="",COUNTIF(DuplicateChecker,BookTable[[#This Row],[duplicate checker]])=1),0,1)</f>
        <v>0</v>
      </c>
    </row>
    <row r="889" spans="1:13" s="14" customFormat="1" x14ac:dyDescent="0.25">
      <c r="A889" s="28"/>
      <c r="B889" s="30"/>
      <c r="C889" s="22"/>
      <c r="D889" s="22"/>
      <c r="E889" s="23"/>
      <c r="F889" s="23"/>
      <c r="G889" s="15">
        <f>BookTable[[#This Row],[Taxable]]*13%</f>
        <v>0</v>
      </c>
      <c r="H889" s="15">
        <f>BookTable[[#This Row],[Taxable]]+BookTable[[#This Row],[Non Taxable]]+BookTable[[#This Row],[VAT]]</f>
        <v>0</v>
      </c>
      <c r="I889" s="28"/>
      <c r="J889" s="45"/>
      <c r="K889" s="22"/>
      <c r="L889" s="33" t="str">
        <f>CONCATENATE(BookTable[[#This Row],[Bill No.]],BookTable[[#This Row],[Party]])</f>
        <v/>
      </c>
      <c r="M889" s="24">
        <f>IF(OR(BookTable[[#This Row],[duplicate checker]]="",COUNTIF(DuplicateChecker,BookTable[[#This Row],[duplicate checker]])=1),0,1)</f>
        <v>0</v>
      </c>
    </row>
    <row r="890" spans="1:13" s="14" customFormat="1" x14ac:dyDescent="0.25">
      <c r="A890" s="28"/>
      <c r="B890" s="30"/>
      <c r="C890" s="22"/>
      <c r="D890" s="22"/>
      <c r="E890" s="23"/>
      <c r="F890" s="23"/>
      <c r="G890" s="15">
        <f>BookTable[[#This Row],[Taxable]]*13%</f>
        <v>0</v>
      </c>
      <c r="H890" s="15">
        <f>BookTable[[#This Row],[Taxable]]+BookTable[[#This Row],[Non Taxable]]+BookTable[[#This Row],[VAT]]</f>
        <v>0</v>
      </c>
      <c r="I890" s="28"/>
      <c r="J890" s="45"/>
      <c r="K890" s="22"/>
      <c r="L890" s="33" t="str">
        <f>CONCATENATE(BookTable[[#This Row],[Bill No.]],BookTable[[#This Row],[Party]])</f>
        <v/>
      </c>
      <c r="M890" s="24">
        <f>IF(OR(BookTable[[#This Row],[duplicate checker]]="",COUNTIF(DuplicateChecker,BookTable[[#This Row],[duplicate checker]])=1),0,1)</f>
        <v>0</v>
      </c>
    </row>
    <row r="891" spans="1:13" s="14" customFormat="1" x14ac:dyDescent="0.25">
      <c r="A891" s="28"/>
      <c r="B891" s="30"/>
      <c r="C891" s="22"/>
      <c r="D891" s="22"/>
      <c r="E891" s="23"/>
      <c r="F891" s="23"/>
      <c r="G891" s="15">
        <f>BookTable[[#This Row],[Taxable]]*13%</f>
        <v>0</v>
      </c>
      <c r="H891" s="15">
        <f>BookTable[[#This Row],[Taxable]]+BookTable[[#This Row],[Non Taxable]]+BookTable[[#This Row],[VAT]]</f>
        <v>0</v>
      </c>
      <c r="I891" s="28"/>
      <c r="J891" s="45"/>
      <c r="K891" s="22"/>
      <c r="L891" s="33" t="str">
        <f>CONCATENATE(BookTable[[#This Row],[Bill No.]],BookTable[[#This Row],[Party]])</f>
        <v/>
      </c>
      <c r="M891" s="24">
        <f>IF(OR(BookTable[[#This Row],[duplicate checker]]="",COUNTIF(DuplicateChecker,BookTable[[#This Row],[duplicate checker]])=1),0,1)</f>
        <v>0</v>
      </c>
    </row>
    <row r="892" spans="1:13" s="14" customFormat="1" x14ac:dyDescent="0.25">
      <c r="A892" s="28"/>
      <c r="B892" s="30"/>
      <c r="C892" s="22"/>
      <c r="D892" s="22"/>
      <c r="E892" s="23"/>
      <c r="F892" s="23"/>
      <c r="G892" s="15">
        <f>BookTable[[#This Row],[Taxable]]*13%</f>
        <v>0</v>
      </c>
      <c r="H892" s="15">
        <f>BookTable[[#This Row],[Taxable]]+BookTable[[#This Row],[Non Taxable]]+BookTable[[#This Row],[VAT]]</f>
        <v>0</v>
      </c>
      <c r="I892" s="28"/>
      <c r="J892" s="45"/>
      <c r="K892" s="22"/>
      <c r="L892" s="33" t="str">
        <f>CONCATENATE(BookTable[[#This Row],[Bill No.]],BookTable[[#This Row],[Party]])</f>
        <v/>
      </c>
      <c r="M892" s="24">
        <f>IF(OR(BookTable[[#This Row],[duplicate checker]]="",COUNTIF(DuplicateChecker,BookTable[[#This Row],[duplicate checker]])=1),0,1)</f>
        <v>0</v>
      </c>
    </row>
    <row r="893" spans="1:13" s="14" customFormat="1" x14ac:dyDescent="0.25">
      <c r="A893" s="28"/>
      <c r="B893" s="30"/>
      <c r="C893" s="22"/>
      <c r="D893" s="22"/>
      <c r="E893" s="23"/>
      <c r="F893" s="23"/>
      <c r="G893" s="15">
        <f>BookTable[[#This Row],[Taxable]]*13%</f>
        <v>0</v>
      </c>
      <c r="H893" s="15">
        <f>BookTable[[#This Row],[Taxable]]+BookTable[[#This Row],[Non Taxable]]+BookTable[[#This Row],[VAT]]</f>
        <v>0</v>
      </c>
      <c r="I893" s="28"/>
      <c r="J893" s="45"/>
      <c r="K893" s="22"/>
      <c r="L893" s="33" t="str">
        <f>CONCATENATE(BookTable[[#This Row],[Bill No.]],BookTable[[#This Row],[Party]])</f>
        <v/>
      </c>
      <c r="M893" s="24">
        <f>IF(OR(BookTable[[#This Row],[duplicate checker]]="",COUNTIF(DuplicateChecker,BookTable[[#This Row],[duplicate checker]])=1),0,1)</f>
        <v>0</v>
      </c>
    </row>
    <row r="894" spans="1:13" s="14" customFormat="1" x14ac:dyDescent="0.25">
      <c r="A894" s="28"/>
      <c r="B894" s="30"/>
      <c r="C894" s="22"/>
      <c r="D894" s="22"/>
      <c r="E894" s="23"/>
      <c r="F894" s="23"/>
      <c r="G894" s="15">
        <f>BookTable[[#This Row],[Taxable]]*13%</f>
        <v>0</v>
      </c>
      <c r="H894" s="15">
        <f>BookTable[[#This Row],[Taxable]]+BookTable[[#This Row],[Non Taxable]]+BookTable[[#This Row],[VAT]]</f>
        <v>0</v>
      </c>
      <c r="I894" s="28"/>
      <c r="J894" s="45"/>
      <c r="K894" s="22"/>
      <c r="L894" s="33" t="str">
        <f>CONCATENATE(BookTable[[#This Row],[Bill No.]],BookTable[[#This Row],[Party]])</f>
        <v/>
      </c>
      <c r="M894" s="24">
        <f>IF(OR(BookTable[[#This Row],[duplicate checker]]="",COUNTIF(DuplicateChecker,BookTable[[#This Row],[duplicate checker]])=1),0,1)</f>
        <v>0</v>
      </c>
    </row>
    <row r="895" spans="1:13" s="14" customFormat="1" x14ac:dyDescent="0.25">
      <c r="A895" s="28"/>
      <c r="B895" s="30"/>
      <c r="C895" s="22"/>
      <c r="D895" s="22"/>
      <c r="E895" s="23"/>
      <c r="F895" s="23"/>
      <c r="G895" s="15">
        <f>BookTable[[#This Row],[Taxable]]*13%</f>
        <v>0</v>
      </c>
      <c r="H895" s="15">
        <f>BookTable[[#This Row],[Taxable]]+BookTable[[#This Row],[Non Taxable]]+BookTable[[#This Row],[VAT]]</f>
        <v>0</v>
      </c>
      <c r="I895" s="28"/>
      <c r="J895" s="45"/>
      <c r="K895" s="22"/>
      <c r="L895" s="33" t="str">
        <f>CONCATENATE(BookTable[[#This Row],[Bill No.]],BookTable[[#This Row],[Party]])</f>
        <v/>
      </c>
      <c r="M895" s="24">
        <f>IF(OR(BookTable[[#This Row],[duplicate checker]]="",COUNTIF(DuplicateChecker,BookTable[[#This Row],[duplicate checker]])=1),0,1)</f>
        <v>0</v>
      </c>
    </row>
    <row r="896" spans="1:13" s="14" customFormat="1" x14ac:dyDescent="0.25">
      <c r="A896" s="28"/>
      <c r="B896" s="30"/>
      <c r="C896" s="22"/>
      <c r="D896" s="22"/>
      <c r="E896" s="23"/>
      <c r="F896" s="23"/>
      <c r="G896" s="15">
        <f>BookTable[[#This Row],[Taxable]]*13%</f>
        <v>0</v>
      </c>
      <c r="H896" s="15">
        <f>BookTable[[#This Row],[Taxable]]+BookTable[[#This Row],[Non Taxable]]+BookTable[[#This Row],[VAT]]</f>
        <v>0</v>
      </c>
      <c r="I896" s="28"/>
      <c r="J896" s="45"/>
      <c r="K896" s="22"/>
      <c r="L896" s="33" t="str">
        <f>CONCATENATE(BookTable[[#This Row],[Bill No.]],BookTable[[#This Row],[Party]])</f>
        <v/>
      </c>
      <c r="M896" s="24">
        <f>IF(OR(BookTable[[#This Row],[duplicate checker]]="",COUNTIF(DuplicateChecker,BookTable[[#This Row],[duplicate checker]])=1),0,1)</f>
        <v>0</v>
      </c>
    </row>
    <row r="897" spans="1:13" s="14" customFormat="1" x14ac:dyDescent="0.25">
      <c r="A897" s="28"/>
      <c r="B897" s="30"/>
      <c r="C897" s="22"/>
      <c r="D897" s="22"/>
      <c r="E897" s="23"/>
      <c r="F897" s="23"/>
      <c r="G897" s="15">
        <f>BookTable[[#This Row],[Taxable]]*13%</f>
        <v>0</v>
      </c>
      <c r="H897" s="15">
        <f>BookTable[[#This Row],[Taxable]]+BookTable[[#This Row],[Non Taxable]]+BookTable[[#This Row],[VAT]]</f>
        <v>0</v>
      </c>
      <c r="I897" s="28"/>
      <c r="J897" s="45"/>
      <c r="K897" s="22"/>
      <c r="L897" s="33" t="str">
        <f>CONCATENATE(BookTable[[#This Row],[Bill No.]],BookTable[[#This Row],[Party]])</f>
        <v/>
      </c>
      <c r="M897" s="24">
        <f>IF(OR(BookTable[[#This Row],[duplicate checker]]="",COUNTIF(DuplicateChecker,BookTable[[#This Row],[duplicate checker]])=1),0,1)</f>
        <v>0</v>
      </c>
    </row>
    <row r="898" spans="1:13" s="14" customFormat="1" x14ac:dyDescent="0.25">
      <c r="A898" s="28"/>
      <c r="B898" s="30"/>
      <c r="C898" s="22"/>
      <c r="D898" s="22"/>
      <c r="E898" s="23"/>
      <c r="F898" s="23"/>
      <c r="G898" s="15">
        <f>BookTable[[#This Row],[Taxable]]*13%</f>
        <v>0</v>
      </c>
      <c r="H898" s="15">
        <f>BookTable[[#This Row],[Taxable]]+BookTable[[#This Row],[Non Taxable]]+BookTable[[#This Row],[VAT]]</f>
        <v>0</v>
      </c>
      <c r="I898" s="28"/>
      <c r="J898" s="45"/>
      <c r="K898" s="22"/>
      <c r="L898" s="33" t="str">
        <f>CONCATENATE(BookTable[[#This Row],[Bill No.]],BookTable[[#This Row],[Party]])</f>
        <v/>
      </c>
      <c r="M898" s="24">
        <f>IF(OR(BookTable[[#This Row],[duplicate checker]]="",COUNTIF(DuplicateChecker,BookTable[[#This Row],[duplicate checker]])=1),0,1)</f>
        <v>0</v>
      </c>
    </row>
    <row r="899" spans="1:13" s="14" customFormat="1" x14ac:dyDescent="0.25">
      <c r="A899" s="28"/>
      <c r="B899" s="30"/>
      <c r="C899" s="22"/>
      <c r="D899" s="22"/>
      <c r="E899" s="23"/>
      <c r="F899" s="23"/>
      <c r="G899" s="15">
        <f>BookTable[[#This Row],[Taxable]]*13%</f>
        <v>0</v>
      </c>
      <c r="H899" s="15">
        <f>BookTable[[#This Row],[Taxable]]+BookTable[[#This Row],[Non Taxable]]+BookTable[[#This Row],[VAT]]</f>
        <v>0</v>
      </c>
      <c r="I899" s="28"/>
      <c r="J899" s="45"/>
      <c r="K899" s="22"/>
      <c r="L899" s="33" t="str">
        <f>CONCATENATE(BookTable[[#This Row],[Bill No.]],BookTable[[#This Row],[Party]])</f>
        <v/>
      </c>
      <c r="M899" s="24">
        <f>IF(OR(BookTable[[#This Row],[duplicate checker]]="",COUNTIF(DuplicateChecker,BookTable[[#This Row],[duplicate checker]])=1),0,1)</f>
        <v>0</v>
      </c>
    </row>
    <row r="900" spans="1:13" s="14" customFormat="1" x14ac:dyDescent="0.25">
      <c r="A900" s="28"/>
      <c r="B900" s="30"/>
      <c r="C900" s="22"/>
      <c r="D900" s="22"/>
      <c r="E900" s="23"/>
      <c r="F900" s="23"/>
      <c r="G900" s="15">
        <f>BookTable[[#This Row],[Taxable]]*13%</f>
        <v>0</v>
      </c>
      <c r="H900" s="15">
        <f>BookTable[[#This Row],[Taxable]]+BookTable[[#This Row],[Non Taxable]]+BookTable[[#This Row],[VAT]]</f>
        <v>0</v>
      </c>
      <c r="I900" s="28"/>
      <c r="J900" s="45"/>
      <c r="K900" s="22"/>
      <c r="L900" s="33" t="str">
        <f>CONCATENATE(BookTable[[#This Row],[Bill No.]],BookTable[[#This Row],[Party]])</f>
        <v/>
      </c>
      <c r="M900" s="24">
        <f>IF(OR(BookTable[[#This Row],[duplicate checker]]="",COUNTIF(DuplicateChecker,BookTable[[#This Row],[duplicate checker]])=1),0,1)</f>
        <v>0</v>
      </c>
    </row>
    <row r="901" spans="1:13" s="14" customFormat="1" x14ac:dyDescent="0.25">
      <c r="A901" s="28"/>
      <c r="B901" s="30"/>
      <c r="C901" s="22"/>
      <c r="D901" s="22"/>
      <c r="E901" s="23"/>
      <c r="F901" s="23"/>
      <c r="G901" s="15">
        <f>BookTable[[#This Row],[Taxable]]*13%</f>
        <v>0</v>
      </c>
      <c r="H901" s="15">
        <f>BookTable[[#This Row],[Taxable]]+BookTable[[#This Row],[Non Taxable]]+BookTable[[#This Row],[VAT]]</f>
        <v>0</v>
      </c>
      <c r="I901" s="28"/>
      <c r="J901" s="45"/>
      <c r="K901" s="22"/>
      <c r="L901" s="33" t="str">
        <f>CONCATENATE(BookTable[[#This Row],[Bill No.]],BookTable[[#This Row],[Party]])</f>
        <v/>
      </c>
      <c r="M901" s="24">
        <f>IF(OR(BookTable[[#This Row],[duplicate checker]]="",COUNTIF(DuplicateChecker,BookTable[[#This Row],[duplicate checker]])=1),0,1)</f>
        <v>0</v>
      </c>
    </row>
    <row r="902" spans="1:13" s="14" customFormat="1" x14ac:dyDescent="0.25">
      <c r="A902" s="28"/>
      <c r="B902" s="30"/>
      <c r="C902" s="22"/>
      <c r="D902" s="22"/>
      <c r="E902" s="23"/>
      <c r="F902" s="23"/>
      <c r="G902" s="15">
        <f>BookTable[[#This Row],[Taxable]]*13%</f>
        <v>0</v>
      </c>
      <c r="H902" s="15">
        <f>BookTable[[#This Row],[Taxable]]+BookTable[[#This Row],[Non Taxable]]+BookTable[[#This Row],[VAT]]</f>
        <v>0</v>
      </c>
      <c r="I902" s="28"/>
      <c r="J902" s="45"/>
      <c r="K902" s="22"/>
      <c r="L902" s="33" t="str">
        <f>CONCATENATE(BookTable[[#This Row],[Bill No.]],BookTable[[#This Row],[Party]])</f>
        <v/>
      </c>
      <c r="M902" s="24">
        <f>IF(OR(BookTable[[#This Row],[duplicate checker]]="",COUNTIF(DuplicateChecker,BookTable[[#This Row],[duplicate checker]])=1),0,1)</f>
        <v>0</v>
      </c>
    </row>
    <row r="903" spans="1:13" s="14" customFormat="1" x14ac:dyDescent="0.25">
      <c r="A903" s="28"/>
      <c r="B903" s="30"/>
      <c r="C903" s="22"/>
      <c r="D903" s="22"/>
      <c r="E903" s="23"/>
      <c r="F903" s="23"/>
      <c r="G903" s="15">
        <f>BookTable[[#This Row],[Taxable]]*13%</f>
        <v>0</v>
      </c>
      <c r="H903" s="15">
        <f>BookTable[[#This Row],[Taxable]]+BookTable[[#This Row],[Non Taxable]]+BookTable[[#This Row],[VAT]]</f>
        <v>0</v>
      </c>
      <c r="I903" s="28"/>
      <c r="J903" s="45"/>
      <c r="K903" s="22"/>
      <c r="L903" s="33" t="str">
        <f>CONCATENATE(BookTable[[#This Row],[Bill No.]],BookTable[[#This Row],[Party]])</f>
        <v/>
      </c>
      <c r="M903" s="24">
        <f>IF(OR(BookTable[[#This Row],[duplicate checker]]="",COUNTIF(DuplicateChecker,BookTable[[#This Row],[duplicate checker]])=1),0,1)</f>
        <v>0</v>
      </c>
    </row>
    <row r="904" spans="1:13" s="14" customFormat="1" x14ac:dyDescent="0.25">
      <c r="A904" s="28"/>
      <c r="B904" s="30"/>
      <c r="C904" s="22"/>
      <c r="D904" s="22"/>
      <c r="E904" s="23"/>
      <c r="F904" s="23"/>
      <c r="G904" s="15">
        <f>BookTable[[#This Row],[Taxable]]*13%</f>
        <v>0</v>
      </c>
      <c r="H904" s="15">
        <f>BookTable[[#This Row],[Taxable]]+BookTable[[#This Row],[Non Taxable]]+BookTable[[#This Row],[VAT]]</f>
        <v>0</v>
      </c>
      <c r="I904" s="28"/>
      <c r="J904" s="45"/>
      <c r="K904" s="22"/>
      <c r="L904" s="33" t="str">
        <f>CONCATENATE(BookTable[[#This Row],[Bill No.]],BookTable[[#This Row],[Party]])</f>
        <v/>
      </c>
      <c r="M904" s="24">
        <f>IF(OR(BookTable[[#This Row],[duplicate checker]]="",COUNTIF(DuplicateChecker,BookTable[[#This Row],[duplicate checker]])=1),0,1)</f>
        <v>0</v>
      </c>
    </row>
    <row r="905" spans="1:13" s="14" customFormat="1" x14ac:dyDescent="0.25">
      <c r="A905" s="28"/>
      <c r="B905" s="30"/>
      <c r="C905" s="22"/>
      <c r="D905" s="22"/>
      <c r="E905" s="23"/>
      <c r="F905" s="23"/>
      <c r="G905" s="15">
        <f>BookTable[[#This Row],[Taxable]]*13%</f>
        <v>0</v>
      </c>
      <c r="H905" s="15">
        <f>BookTable[[#This Row],[Taxable]]+BookTable[[#This Row],[Non Taxable]]+BookTable[[#This Row],[VAT]]</f>
        <v>0</v>
      </c>
      <c r="I905" s="28"/>
      <c r="J905" s="45"/>
      <c r="K905" s="22"/>
      <c r="L905" s="33" t="str">
        <f>CONCATENATE(BookTable[[#This Row],[Bill No.]],BookTable[[#This Row],[Party]])</f>
        <v/>
      </c>
      <c r="M905" s="24">
        <f>IF(OR(BookTable[[#This Row],[duplicate checker]]="",COUNTIF(DuplicateChecker,BookTable[[#This Row],[duplicate checker]])=1),0,1)</f>
        <v>0</v>
      </c>
    </row>
    <row r="906" spans="1:13" s="14" customFormat="1" x14ac:dyDescent="0.25">
      <c r="A906" s="28"/>
      <c r="B906" s="30"/>
      <c r="C906" s="22"/>
      <c r="D906" s="22"/>
      <c r="E906" s="23"/>
      <c r="F906" s="23"/>
      <c r="G906" s="15">
        <f>BookTable[[#This Row],[Taxable]]*13%</f>
        <v>0</v>
      </c>
      <c r="H906" s="15">
        <f>BookTable[[#This Row],[Taxable]]+BookTable[[#This Row],[Non Taxable]]+BookTable[[#This Row],[VAT]]</f>
        <v>0</v>
      </c>
      <c r="I906" s="28"/>
      <c r="J906" s="45"/>
      <c r="K906" s="22"/>
      <c r="L906" s="33" t="str">
        <f>CONCATENATE(BookTable[[#This Row],[Bill No.]],BookTable[[#This Row],[Party]])</f>
        <v/>
      </c>
      <c r="M906" s="24">
        <f>IF(OR(BookTable[[#This Row],[duplicate checker]]="",COUNTIF(DuplicateChecker,BookTable[[#This Row],[duplicate checker]])=1),0,1)</f>
        <v>0</v>
      </c>
    </row>
    <row r="907" spans="1:13" s="14" customFormat="1" x14ac:dyDescent="0.25">
      <c r="A907" s="28"/>
      <c r="B907" s="30"/>
      <c r="C907" s="22"/>
      <c r="D907" s="22"/>
      <c r="E907" s="23"/>
      <c r="F907" s="23"/>
      <c r="G907" s="15">
        <f>BookTable[[#This Row],[Taxable]]*13%</f>
        <v>0</v>
      </c>
      <c r="H907" s="15">
        <f>BookTable[[#This Row],[Taxable]]+BookTable[[#This Row],[Non Taxable]]+BookTable[[#This Row],[VAT]]</f>
        <v>0</v>
      </c>
      <c r="I907" s="28"/>
      <c r="J907" s="45"/>
      <c r="K907" s="22"/>
      <c r="L907" s="33" t="str">
        <f>CONCATENATE(BookTable[[#This Row],[Bill No.]],BookTable[[#This Row],[Party]])</f>
        <v/>
      </c>
      <c r="M907" s="24">
        <f>IF(OR(BookTable[[#This Row],[duplicate checker]]="",COUNTIF(DuplicateChecker,BookTable[[#This Row],[duplicate checker]])=1),0,1)</f>
        <v>0</v>
      </c>
    </row>
    <row r="908" spans="1:13" s="14" customFormat="1" x14ac:dyDescent="0.25">
      <c r="A908" s="28"/>
      <c r="B908" s="30"/>
      <c r="C908" s="22"/>
      <c r="D908" s="22"/>
      <c r="E908" s="23"/>
      <c r="F908" s="23"/>
      <c r="G908" s="15">
        <f>BookTable[[#This Row],[Taxable]]*13%</f>
        <v>0</v>
      </c>
      <c r="H908" s="15">
        <f>BookTable[[#This Row],[Taxable]]+BookTable[[#This Row],[Non Taxable]]+BookTable[[#This Row],[VAT]]</f>
        <v>0</v>
      </c>
      <c r="I908" s="28"/>
      <c r="J908" s="45"/>
      <c r="K908" s="22"/>
      <c r="L908" s="33" t="str">
        <f>CONCATENATE(BookTable[[#This Row],[Bill No.]],BookTable[[#This Row],[Party]])</f>
        <v/>
      </c>
      <c r="M908" s="24">
        <f>IF(OR(BookTable[[#This Row],[duplicate checker]]="",COUNTIF(DuplicateChecker,BookTable[[#This Row],[duplicate checker]])=1),0,1)</f>
        <v>0</v>
      </c>
    </row>
    <row r="909" spans="1:13" s="14" customFormat="1" x14ac:dyDescent="0.25">
      <c r="A909" s="28"/>
      <c r="B909" s="30"/>
      <c r="C909" s="22"/>
      <c r="D909" s="22"/>
      <c r="E909" s="23"/>
      <c r="F909" s="23"/>
      <c r="G909" s="15">
        <f>BookTable[[#This Row],[Taxable]]*13%</f>
        <v>0</v>
      </c>
      <c r="H909" s="15">
        <f>BookTable[[#This Row],[Taxable]]+BookTable[[#This Row],[Non Taxable]]+BookTable[[#This Row],[VAT]]</f>
        <v>0</v>
      </c>
      <c r="I909" s="28"/>
      <c r="J909" s="45"/>
      <c r="K909" s="22"/>
      <c r="L909" s="33" t="str">
        <f>CONCATENATE(BookTable[[#This Row],[Bill No.]],BookTable[[#This Row],[Party]])</f>
        <v/>
      </c>
      <c r="M909" s="24">
        <f>IF(OR(BookTable[[#This Row],[duplicate checker]]="",COUNTIF(DuplicateChecker,BookTable[[#This Row],[duplicate checker]])=1),0,1)</f>
        <v>0</v>
      </c>
    </row>
    <row r="910" spans="1:13" s="14" customFormat="1" x14ac:dyDescent="0.25">
      <c r="A910" s="28"/>
      <c r="B910" s="30"/>
      <c r="C910" s="22"/>
      <c r="D910" s="22"/>
      <c r="E910" s="23"/>
      <c r="F910" s="23"/>
      <c r="G910" s="15">
        <f>BookTable[[#This Row],[Taxable]]*13%</f>
        <v>0</v>
      </c>
      <c r="H910" s="15">
        <f>BookTable[[#This Row],[Taxable]]+BookTable[[#This Row],[Non Taxable]]+BookTable[[#This Row],[VAT]]</f>
        <v>0</v>
      </c>
      <c r="I910" s="28"/>
      <c r="J910" s="45"/>
      <c r="K910" s="22"/>
      <c r="L910" s="33" t="str">
        <f>CONCATENATE(BookTable[[#This Row],[Bill No.]],BookTable[[#This Row],[Party]])</f>
        <v/>
      </c>
      <c r="M910" s="24">
        <f>IF(OR(BookTable[[#This Row],[duplicate checker]]="",COUNTIF(DuplicateChecker,BookTable[[#This Row],[duplicate checker]])=1),0,1)</f>
        <v>0</v>
      </c>
    </row>
    <row r="911" spans="1:13" s="14" customFormat="1" x14ac:dyDescent="0.25">
      <c r="A911" s="28"/>
      <c r="B911" s="30"/>
      <c r="C911" s="22"/>
      <c r="D911" s="22"/>
      <c r="E911" s="23"/>
      <c r="F911" s="23"/>
      <c r="G911" s="15">
        <f>BookTable[[#This Row],[Taxable]]*13%</f>
        <v>0</v>
      </c>
      <c r="H911" s="15">
        <f>BookTable[[#This Row],[Taxable]]+BookTable[[#This Row],[Non Taxable]]+BookTable[[#This Row],[VAT]]</f>
        <v>0</v>
      </c>
      <c r="I911" s="28"/>
      <c r="J911" s="45"/>
      <c r="K911" s="22"/>
      <c r="L911" s="33" t="str">
        <f>CONCATENATE(BookTable[[#This Row],[Bill No.]],BookTable[[#This Row],[Party]])</f>
        <v/>
      </c>
      <c r="M911" s="24">
        <f>IF(OR(BookTable[[#This Row],[duplicate checker]]="",COUNTIF(DuplicateChecker,BookTable[[#This Row],[duplicate checker]])=1),0,1)</f>
        <v>0</v>
      </c>
    </row>
    <row r="912" spans="1:13" s="14" customFormat="1" x14ac:dyDescent="0.25">
      <c r="A912" s="28"/>
      <c r="B912" s="30"/>
      <c r="C912" s="22"/>
      <c r="D912" s="22"/>
      <c r="E912" s="23"/>
      <c r="F912" s="23"/>
      <c r="G912" s="15">
        <f>BookTable[[#This Row],[Taxable]]*13%</f>
        <v>0</v>
      </c>
      <c r="H912" s="15">
        <f>BookTable[[#This Row],[Taxable]]+BookTable[[#This Row],[Non Taxable]]+BookTable[[#This Row],[VAT]]</f>
        <v>0</v>
      </c>
      <c r="I912" s="28"/>
      <c r="J912" s="45"/>
      <c r="K912" s="22"/>
      <c r="L912" s="33" t="str">
        <f>CONCATENATE(BookTable[[#This Row],[Bill No.]],BookTable[[#This Row],[Party]])</f>
        <v/>
      </c>
      <c r="M912" s="24">
        <f>IF(OR(BookTable[[#This Row],[duplicate checker]]="",COUNTIF(DuplicateChecker,BookTable[[#This Row],[duplicate checker]])=1),0,1)</f>
        <v>0</v>
      </c>
    </row>
    <row r="913" spans="1:13" s="14" customFormat="1" x14ac:dyDescent="0.25">
      <c r="A913" s="28"/>
      <c r="B913" s="30"/>
      <c r="C913" s="22"/>
      <c r="D913" s="22"/>
      <c r="E913" s="23"/>
      <c r="F913" s="23"/>
      <c r="G913" s="15">
        <f>BookTable[[#This Row],[Taxable]]*13%</f>
        <v>0</v>
      </c>
      <c r="H913" s="15">
        <f>BookTable[[#This Row],[Taxable]]+BookTable[[#This Row],[Non Taxable]]+BookTable[[#This Row],[VAT]]</f>
        <v>0</v>
      </c>
      <c r="I913" s="28"/>
      <c r="J913" s="45"/>
      <c r="K913" s="22"/>
      <c r="L913" s="33" t="str">
        <f>CONCATENATE(BookTable[[#This Row],[Bill No.]],BookTable[[#This Row],[Party]])</f>
        <v/>
      </c>
      <c r="M913" s="24">
        <f>IF(OR(BookTable[[#This Row],[duplicate checker]]="",COUNTIF(DuplicateChecker,BookTable[[#This Row],[duplicate checker]])=1),0,1)</f>
        <v>0</v>
      </c>
    </row>
    <row r="914" spans="1:13" s="14" customFormat="1" x14ac:dyDescent="0.25">
      <c r="A914" s="28"/>
      <c r="B914" s="30"/>
      <c r="C914" s="22"/>
      <c r="D914" s="22"/>
      <c r="E914" s="23"/>
      <c r="F914" s="23"/>
      <c r="G914" s="15">
        <f>BookTable[[#This Row],[Taxable]]*13%</f>
        <v>0</v>
      </c>
      <c r="H914" s="15">
        <f>BookTable[[#This Row],[Taxable]]+BookTable[[#This Row],[Non Taxable]]+BookTable[[#This Row],[VAT]]</f>
        <v>0</v>
      </c>
      <c r="I914" s="28"/>
      <c r="J914" s="45"/>
      <c r="K914" s="22"/>
      <c r="L914" s="33" t="str">
        <f>CONCATENATE(BookTable[[#This Row],[Bill No.]],BookTable[[#This Row],[Party]])</f>
        <v/>
      </c>
      <c r="M914" s="24">
        <f>IF(OR(BookTable[[#This Row],[duplicate checker]]="",COUNTIF(DuplicateChecker,BookTable[[#This Row],[duplicate checker]])=1),0,1)</f>
        <v>0</v>
      </c>
    </row>
    <row r="915" spans="1:13" s="14" customFormat="1" x14ac:dyDescent="0.25">
      <c r="A915" s="28"/>
      <c r="B915" s="30"/>
      <c r="C915" s="22"/>
      <c r="D915" s="22"/>
      <c r="E915" s="23"/>
      <c r="F915" s="23"/>
      <c r="G915" s="15">
        <f>BookTable[[#This Row],[Taxable]]*13%</f>
        <v>0</v>
      </c>
      <c r="H915" s="15">
        <f>BookTable[[#This Row],[Taxable]]+BookTable[[#This Row],[Non Taxable]]+BookTable[[#This Row],[VAT]]</f>
        <v>0</v>
      </c>
      <c r="I915" s="28"/>
      <c r="J915" s="45"/>
      <c r="K915" s="22"/>
      <c r="L915" s="33" t="str">
        <f>CONCATENATE(BookTable[[#This Row],[Bill No.]],BookTable[[#This Row],[Party]])</f>
        <v/>
      </c>
      <c r="M915" s="24">
        <f>IF(OR(BookTable[[#This Row],[duplicate checker]]="",COUNTIF(DuplicateChecker,BookTable[[#This Row],[duplicate checker]])=1),0,1)</f>
        <v>0</v>
      </c>
    </row>
    <row r="916" spans="1:13" s="14" customFormat="1" x14ac:dyDescent="0.25">
      <c r="A916" s="28"/>
      <c r="B916" s="30"/>
      <c r="C916" s="22"/>
      <c r="D916" s="22"/>
      <c r="E916" s="23"/>
      <c r="F916" s="23"/>
      <c r="G916" s="15">
        <f>BookTable[[#This Row],[Taxable]]*13%</f>
        <v>0</v>
      </c>
      <c r="H916" s="15">
        <f>BookTable[[#This Row],[Taxable]]+BookTable[[#This Row],[Non Taxable]]+BookTable[[#This Row],[VAT]]</f>
        <v>0</v>
      </c>
      <c r="I916" s="28"/>
      <c r="J916" s="45"/>
      <c r="K916" s="22"/>
      <c r="L916" s="33" t="str">
        <f>CONCATENATE(BookTable[[#This Row],[Bill No.]],BookTable[[#This Row],[Party]])</f>
        <v/>
      </c>
      <c r="M916" s="24">
        <f>IF(OR(BookTable[[#This Row],[duplicate checker]]="",COUNTIF(DuplicateChecker,BookTable[[#This Row],[duplicate checker]])=1),0,1)</f>
        <v>0</v>
      </c>
    </row>
    <row r="917" spans="1:13" s="14" customFormat="1" x14ac:dyDescent="0.25">
      <c r="A917" s="28"/>
      <c r="B917" s="30"/>
      <c r="C917" s="22"/>
      <c r="D917" s="22"/>
      <c r="E917" s="23"/>
      <c r="F917" s="23"/>
      <c r="G917" s="15">
        <f>BookTable[[#This Row],[Taxable]]*13%</f>
        <v>0</v>
      </c>
      <c r="H917" s="15">
        <f>BookTable[[#This Row],[Taxable]]+BookTable[[#This Row],[Non Taxable]]+BookTable[[#This Row],[VAT]]</f>
        <v>0</v>
      </c>
      <c r="I917" s="28"/>
      <c r="J917" s="45"/>
      <c r="K917" s="22"/>
      <c r="L917" s="33" t="str">
        <f>CONCATENATE(BookTable[[#This Row],[Bill No.]],BookTable[[#This Row],[Party]])</f>
        <v/>
      </c>
      <c r="M917" s="24">
        <f>IF(OR(BookTable[[#This Row],[duplicate checker]]="",COUNTIF(DuplicateChecker,BookTable[[#This Row],[duplicate checker]])=1),0,1)</f>
        <v>0</v>
      </c>
    </row>
    <row r="918" spans="1:13" s="14" customFormat="1" x14ac:dyDescent="0.25">
      <c r="A918" s="28"/>
      <c r="B918" s="30"/>
      <c r="C918" s="22"/>
      <c r="D918" s="22"/>
      <c r="E918" s="23"/>
      <c r="F918" s="23"/>
      <c r="G918" s="15">
        <f>BookTable[[#This Row],[Taxable]]*13%</f>
        <v>0</v>
      </c>
      <c r="H918" s="15">
        <f>BookTable[[#This Row],[Taxable]]+BookTable[[#This Row],[Non Taxable]]+BookTable[[#This Row],[VAT]]</f>
        <v>0</v>
      </c>
      <c r="I918" s="28"/>
      <c r="J918" s="45"/>
      <c r="K918" s="22"/>
      <c r="L918" s="33" t="str">
        <f>CONCATENATE(BookTable[[#This Row],[Bill No.]],BookTable[[#This Row],[Party]])</f>
        <v/>
      </c>
      <c r="M918" s="24">
        <f>IF(OR(BookTable[[#This Row],[duplicate checker]]="",COUNTIF(DuplicateChecker,BookTable[[#This Row],[duplicate checker]])=1),0,1)</f>
        <v>0</v>
      </c>
    </row>
    <row r="919" spans="1:13" s="14" customFormat="1" x14ac:dyDescent="0.25">
      <c r="A919" s="28"/>
      <c r="B919" s="30"/>
      <c r="C919" s="22"/>
      <c r="D919" s="22"/>
      <c r="E919" s="23"/>
      <c r="F919" s="23"/>
      <c r="G919" s="15">
        <f>BookTable[[#This Row],[Taxable]]*13%</f>
        <v>0</v>
      </c>
      <c r="H919" s="15">
        <f>BookTable[[#This Row],[Taxable]]+BookTable[[#This Row],[Non Taxable]]+BookTable[[#This Row],[VAT]]</f>
        <v>0</v>
      </c>
      <c r="I919" s="28"/>
      <c r="J919" s="45"/>
      <c r="K919" s="22"/>
      <c r="L919" s="33" t="str">
        <f>CONCATENATE(BookTable[[#This Row],[Bill No.]],BookTable[[#This Row],[Party]])</f>
        <v/>
      </c>
      <c r="M919" s="24">
        <f>IF(OR(BookTable[[#This Row],[duplicate checker]]="",COUNTIF(DuplicateChecker,BookTable[[#This Row],[duplicate checker]])=1),0,1)</f>
        <v>0</v>
      </c>
    </row>
    <row r="920" spans="1:13" s="14" customFormat="1" x14ac:dyDescent="0.25">
      <c r="A920" s="28"/>
      <c r="B920" s="30"/>
      <c r="C920" s="22"/>
      <c r="D920" s="22"/>
      <c r="E920" s="23"/>
      <c r="F920" s="23"/>
      <c r="G920" s="15">
        <f>BookTable[[#This Row],[Taxable]]*13%</f>
        <v>0</v>
      </c>
      <c r="H920" s="15">
        <f>BookTable[[#This Row],[Taxable]]+BookTable[[#This Row],[Non Taxable]]+BookTable[[#This Row],[VAT]]</f>
        <v>0</v>
      </c>
      <c r="I920" s="28"/>
      <c r="J920" s="45"/>
      <c r="K920" s="22"/>
      <c r="L920" s="33" t="str">
        <f>CONCATENATE(BookTable[[#This Row],[Bill No.]],BookTable[[#This Row],[Party]])</f>
        <v/>
      </c>
      <c r="M920" s="24">
        <f>IF(OR(BookTable[[#This Row],[duplicate checker]]="",COUNTIF(DuplicateChecker,BookTable[[#This Row],[duplicate checker]])=1),0,1)</f>
        <v>0</v>
      </c>
    </row>
    <row r="921" spans="1:13" s="14" customFormat="1" x14ac:dyDescent="0.25">
      <c r="A921" s="28"/>
      <c r="B921" s="30"/>
      <c r="C921" s="22"/>
      <c r="D921" s="22"/>
      <c r="E921" s="23"/>
      <c r="F921" s="23"/>
      <c r="G921" s="15">
        <f>BookTable[[#This Row],[Taxable]]*13%</f>
        <v>0</v>
      </c>
      <c r="H921" s="15">
        <f>BookTable[[#This Row],[Taxable]]+BookTable[[#This Row],[Non Taxable]]+BookTable[[#This Row],[VAT]]</f>
        <v>0</v>
      </c>
      <c r="I921" s="28"/>
      <c r="J921" s="45"/>
      <c r="K921" s="22"/>
      <c r="L921" s="33" t="str">
        <f>CONCATENATE(BookTable[[#This Row],[Bill No.]],BookTable[[#This Row],[Party]])</f>
        <v/>
      </c>
      <c r="M921" s="24">
        <f>IF(OR(BookTable[[#This Row],[duplicate checker]]="",COUNTIF(DuplicateChecker,BookTable[[#This Row],[duplicate checker]])=1),0,1)</f>
        <v>0</v>
      </c>
    </row>
    <row r="922" spans="1:13" s="14" customFormat="1" x14ac:dyDescent="0.25">
      <c r="A922" s="28"/>
      <c r="B922" s="30"/>
      <c r="C922" s="22"/>
      <c r="D922" s="22"/>
      <c r="E922" s="23"/>
      <c r="F922" s="23"/>
      <c r="G922" s="15">
        <f>BookTable[[#This Row],[Taxable]]*13%</f>
        <v>0</v>
      </c>
      <c r="H922" s="15">
        <f>BookTable[[#This Row],[Taxable]]+BookTable[[#This Row],[Non Taxable]]+BookTable[[#This Row],[VAT]]</f>
        <v>0</v>
      </c>
      <c r="I922" s="28"/>
      <c r="J922" s="45"/>
      <c r="K922" s="22"/>
      <c r="L922" s="33" t="str">
        <f>CONCATENATE(BookTable[[#This Row],[Bill No.]],BookTable[[#This Row],[Party]])</f>
        <v/>
      </c>
      <c r="M922" s="24">
        <f>IF(OR(BookTable[[#This Row],[duplicate checker]]="",COUNTIF(DuplicateChecker,BookTable[[#This Row],[duplicate checker]])=1),0,1)</f>
        <v>0</v>
      </c>
    </row>
    <row r="923" spans="1:13" s="14" customFormat="1" x14ac:dyDescent="0.25">
      <c r="A923" s="28"/>
      <c r="B923" s="30"/>
      <c r="C923" s="22"/>
      <c r="D923" s="22"/>
      <c r="E923" s="23"/>
      <c r="F923" s="23"/>
      <c r="G923" s="15">
        <f>BookTable[[#This Row],[Taxable]]*13%</f>
        <v>0</v>
      </c>
      <c r="H923" s="15">
        <f>BookTable[[#This Row],[Taxable]]+BookTable[[#This Row],[Non Taxable]]+BookTable[[#This Row],[VAT]]</f>
        <v>0</v>
      </c>
      <c r="I923" s="28"/>
      <c r="J923" s="45"/>
      <c r="K923" s="22"/>
      <c r="L923" s="33" t="str">
        <f>CONCATENATE(BookTable[[#This Row],[Bill No.]],BookTable[[#This Row],[Party]])</f>
        <v/>
      </c>
      <c r="M923" s="24">
        <f>IF(OR(BookTable[[#This Row],[duplicate checker]]="",COUNTIF(DuplicateChecker,BookTable[[#This Row],[duplicate checker]])=1),0,1)</f>
        <v>0</v>
      </c>
    </row>
    <row r="924" spans="1:13" s="14" customFormat="1" x14ac:dyDescent="0.25">
      <c r="A924" s="28"/>
      <c r="B924" s="30"/>
      <c r="C924" s="22"/>
      <c r="D924" s="22"/>
      <c r="E924" s="23"/>
      <c r="F924" s="23"/>
      <c r="G924" s="15">
        <f>BookTable[[#This Row],[Taxable]]*13%</f>
        <v>0</v>
      </c>
      <c r="H924" s="15">
        <f>BookTable[[#This Row],[Taxable]]+BookTable[[#This Row],[Non Taxable]]+BookTable[[#This Row],[VAT]]</f>
        <v>0</v>
      </c>
      <c r="I924" s="28"/>
      <c r="J924" s="45"/>
      <c r="K924" s="22"/>
      <c r="L924" s="33" t="str">
        <f>CONCATENATE(BookTable[[#This Row],[Bill No.]],BookTable[[#This Row],[Party]])</f>
        <v/>
      </c>
      <c r="M924" s="24">
        <f>IF(OR(BookTable[[#This Row],[duplicate checker]]="",COUNTIF(DuplicateChecker,BookTable[[#This Row],[duplicate checker]])=1),0,1)</f>
        <v>0</v>
      </c>
    </row>
    <row r="925" spans="1:13" s="14" customFormat="1" x14ac:dyDescent="0.25">
      <c r="A925" s="28"/>
      <c r="B925" s="30"/>
      <c r="C925" s="22"/>
      <c r="D925" s="22"/>
      <c r="E925" s="23"/>
      <c r="F925" s="23"/>
      <c r="G925" s="15">
        <f>BookTable[[#This Row],[Taxable]]*13%</f>
        <v>0</v>
      </c>
      <c r="H925" s="15">
        <f>BookTable[[#This Row],[Taxable]]+BookTable[[#This Row],[Non Taxable]]+BookTable[[#This Row],[VAT]]</f>
        <v>0</v>
      </c>
      <c r="I925" s="28"/>
      <c r="J925" s="45"/>
      <c r="K925" s="22"/>
      <c r="L925" s="33" t="str">
        <f>CONCATENATE(BookTable[[#This Row],[Bill No.]],BookTable[[#This Row],[Party]])</f>
        <v/>
      </c>
      <c r="M925" s="24">
        <f>IF(OR(BookTable[[#This Row],[duplicate checker]]="",COUNTIF(DuplicateChecker,BookTable[[#This Row],[duplicate checker]])=1),0,1)</f>
        <v>0</v>
      </c>
    </row>
    <row r="926" spans="1:13" s="14" customFormat="1" x14ac:dyDescent="0.25">
      <c r="A926" s="28"/>
      <c r="B926" s="30"/>
      <c r="C926" s="22"/>
      <c r="D926" s="22"/>
      <c r="E926" s="23"/>
      <c r="F926" s="23"/>
      <c r="G926" s="15">
        <f>BookTable[[#This Row],[Taxable]]*13%</f>
        <v>0</v>
      </c>
      <c r="H926" s="15">
        <f>BookTable[[#This Row],[Taxable]]+BookTable[[#This Row],[Non Taxable]]+BookTable[[#This Row],[VAT]]</f>
        <v>0</v>
      </c>
      <c r="I926" s="28"/>
      <c r="J926" s="45"/>
      <c r="K926" s="22"/>
      <c r="L926" s="33" t="str">
        <f>CONCATENATE(BookTable[[#This Row],[Bill No.]],BookTable[[#This Row],[Party]])</f>
        <v/>
      </c>
      <c r="M926" s="24">
        <f>IF(OR(BookTable[[#This Row],[duplicate checker]]="",COUNTIF(DuplicateChecker,BookTable[[#This Row],[duplicate checker]])=1),0,1)</f>
        <v>0</v>
      </c>
    </row>
    <row r="927" spans="1:13" s="14" customFormat="1" x14ac:dyDescent="0.25">
      <c r="A927" s="28"/>
      <c r="B927" s="30"/>
      <c r="C927" s="22"/>
      <c r="D927" s="22"/>
      <c r="E927" s="23"/>
      <c r="F927" s="23"/>
      <c r="G927" s="15">
        <f>BookTable[[#This Row],[Taxable]]*13%</f>
        <v>0</v>
      </c>
      <c r="H927" s="15">
        <f>BookTable[[#This Row],[Taxable]]+BookTable[[#This Row],[Non Taxable]]+BookTable[[#This Row],[VAT]]</f>
        <v>0</v>
      </c>
      <c r="I927" s="28"/>
      <c r="J927" s="45"/>
      <c r="K927" s="22"/>
      <c r="L927" s="33" t="str">
        <f>CONCATENATE(BookTable[[#This Row],[Bill No.]],BookTable[[#This Row],[Party]])</f>
        <v/>
      </c>
      <c r="M927" s="24">
        <f>IF(OR(BookTable[[#This Row],[duplicate checker]]="",COUNTIF(DuplicateChecker,BookTable[[#This Row],[duplicate checker]])=1),0,1)</f>
        <v>0</v>
      </c>
    </row>
    <row r="928" spans="1:13" s="14" customFormat="1" x14ac:dyDescent="0.25">
      <c r="A928" s="28"/>
      <c r="B928" s="30"/>
      <c r="C928" s="22"/>
      <c r="D928" s="22"/>
      <c r="E928" s="23"/>
      <c r="F928" s="23"/>
      <c r="G928" s="15">
        <f>BookTable[[#This Row],[Taxable]]*13%</f>
        <v>0</v>
      </c>
      <c r="H928" s="15">
        <f>BookTable[[#This Row],[Taxable]]+BookTable[[#This Row],[Non Taxable]]+BookTable[[#This Row],[VAT]]</f>
        <v>0</v>
      </c>
      <c r="I928" s="28"/>
      <c r="J928" s="45"/>
      <c r="K928" s="22"/>
      <c r="L928" s="33" t="str">
        <f>CONCATENATE(BookTable[[#This Row],[Bill No.]],BookTable[[#This Row],[Party]])</f>
        <v/>
      </c>
      <c r="M928" s="24">
        <f>IF(OR(BookTable[[#This Row],[duplicate checker]]="",COUNTIF(DuplicateChecker,BookTable[[#This Row],[duplicate checker]])=1),0,1)</f>
        <v>0</v>
      </c>
    </row>
    <row r="929" spans="1:13" s="14" customFormat="1" x14ac:dyDescent="0.25">
      <c r="A929" s="28"/>
      <c r="B929" s="30"/>
      <c r="C929" s="22"/>
      <c r="D929" s="22"/>
      <c r="E929" s="23"/>
      <c r="F929" s="23"/>
      <c r="G929" s="15">
        <f>BookTable[[#This Row],[Taxable]]*13%</f>
        <v>0</v>
      </c>
      <c r="H929" s="15">
        <f>BookTable[[#This Row],[Taxable]]+BookTable[[#This Row],[Non Taxable]]+BookTable[[#This Row],[VAT]]</f>
        <v>0</v>
      </c>
      <c r="I929" s="28"/>
      <c r="J929" s="45"/>
      <c r="K929" s="22"/>
      <c r="L929" s="33" t="str">
        <f>CONCATENATE(BookTable[[#This Row],[Bill No.]],BookTable[[#This Row],[Party]])</f>
        <v/>
      </c>
      <c r="M929" s="24">
        <f>IF(OR(BookTable[[#This Row],[duplicate checker]]="",COUNTIF(DuplicateChecker,BookTable[[#This Row],[duplicate checker]])=1),0,1)</f>
        <v>0</v>
      </c>
    </row>
    <row r="930" spans="1:13" s="14" customFormat="1" x14ac:dyDescent="0.25">
      <c r="A930" s="28"/>
      <c r="B930" s="30"/>
      <c r="C930" s="22"/>
      <c r="D930" s="22"/>
      <c r="E930" s="23"/>
      <c r="F930" s="23"/>
      <c r="G930" s="15">
        <f>BookTable[[#This Row],[Taxable]]*13%</f>
        <v>0</v>
      </c>
      <c r="H930" s="15">
        <f>BookTable[[#This Row],[Taxable]]+BookTable[[#This Row],[Non Taxable]]+BookTable[[#This Row],[VAT]]</f>
        <v>0</v>
      </c>
      <c r="I930" s="28"/>
      <c r="J930" s="45"/>
      <c r="K930" s="22"/>
      <c r="L930" s="33" t="str">
        <f>CONCATENATE(BookTable[[#This Row],[Bill No.]],BookTable[[#This Row],[Party]])</f>
        <v/>
      </c>
      <c r="M930" s="24">
        <f>IF(OR(BookTable[[#This Row],[duplicate checker]]="",COUNTIF(DuplicateChecker,BookTable[[#This Row],[duplicate checker]])=1),0,1)</f>
        <v>0</v>
      </c>
    </row>
    <row r="931" spans="1:13" s="14" customFormat="1" x14ac:dyDescent="0.25">
      <c r="A931" s="28"/>
      <c r="B931" s="30"/>
      <c r="C931" s="22"/>
      <c r="D931" s="22"/>
      <c r="E931" s="23"/>
      <c r="F931" s="23"/>
      <c r="G931" s="15">
        <f>BookTable[[#This Row],[Taxable]]*13%</f>
        <v>0</v>
      </c>
      <c r="H931" s="15">
        <f>BookTable[[#This Row],[Taxable]]+BookTable[[#This Row],[Non Taxable]]+BookTable[[#This Row],[VAT]]</f>
        <v>0</v>
      </c>
      <c r="I931" s="28"/>
      <c r="J931" s="45"/>
      <c r="K931" s="22"/>
      <c r="L931" s="33" t="str">
        <f>CONCATENATE(BookTable[[#This Row],[Bill No.]],BookTable[[#This Row],[Party]])</f>
        <v/>
      </c>
      <c r="M931" s="24">
        <f>IF(OR(BookTable[[#This Row],[duplicate checker]]="",COUNTIF(DuplicateChecker,BookTable[[#This Row],[duplicate checker]])=1),0,1)</f>
        <v>0</v>
      </c>
    </row>
    <row r="932" spans="1:13" s="14" customFormat="1" x14ac:dyDescent="0.25">
      <c r="A932" s="28"/>
      <c r="B932" s="30"/>
      <c r="C932" s="22"/>
      <c r="D932" s="22"/>
      <c r="E932" s="23"/>
      <c r="F932" s="23"/>
      <c r="G932" s="15">
        <f>BookTable[[#This Row],[Taxable]]*13%</f>
        <v>0</v>
      </c>
      <c r="H932" s="15">
        <f>BookTable[[#This Row],[Taxable]]+BookTable[[#This Row],[Non Taxable]]+BookTable[[#This Row],[VAT]]</f>
        <v>0</v>
      </c>
      <c r="I932" s="28"/>
      <c r="J932" s="45"/>
      <c r="K932" s="22"/>
      <c r="L932" s="33" t="str">
        <f>CONCATENATE(BookTable[[#This Row],[Bill No.]],BookTable[[#This Row],[Party]])</f>
        <v/>
      </c>
      <c r="M932" s="24">
        <f>IF(OR(BookTable[[#This Row],[duplicate checker]]="",COUNTIF(DuplicateChecker,BookTable[[#This Row],[duplicate checker]])=1),0,1)</f>
        <v>0</v>
      </c>
    </row>
    <row r="933" spans="1:13" s="14" customFormat="1" x14ac:dyDescent="0.25">
      <c r="A933" s="28"/>
      <c r="B933" s="30"/>
      <c r="C933" s="22"/>
      <c r="D933" s="22"/>
      <c r="E933" s="23"/>
      <c r="F933" s="23"/>
      <c r="G933" s="15">
        <f>BookTable[[#This Row],[Taxable]]*13%</f>
        <v>0</v>
      </c>
      <c r="H933" s="15">
        <f>BookTable[[#This Row],[Taxable]]+BookTable[[#This Row],[Non Taxable]]+BookTable[[#This Row],[VAT]]</f>
        <v>0</v>
      </c>
      <c r="I933" s="28"/>
      <c r="J933" s="45"/>
      <c r="K933" s="22"/>
      <c r="L933" s="33" t="str">
        <f>CONCATENATE(BookTable[[#This Row],[Bill No.]],BookTable[[#This Row],[Party]])</f>
        <v/>
      </c>
      <c r="M933" s="24">
        <f>IF(OR(BookTable[[#This Row],[duplicate checker]]="",COUNTIF(DuplicateChecker,BookTable[[#This Row],[duplicate checker]])=1),0,1)</f>
        <v>0</v>
      </c>
    </row>
    <row r="934" spans="1:13" s="14" customFormat="1" x14ac:dyDescent="0.25">
      <c r="A934" s="28"/>
      <c r="B934" s="30"/>
      <c r="C934" s="22"/>
      <c r="D934" s="22"/>
      <c r="E934" s="23"/>
      <c r="F934" s="23"/>
      <c r="G934" s="15">
        <f>BookTable[[#This Row],[Taxable]]*13%</f>
        <v>0</v>
      </c>
      <c r="H934" s="15">
        <f>BookTable[[#This Row],[Taxable]]+BookTable[[#This Row],[Non Taxable]]+BookTable[[#This Row],[VAT]]</f>
        <v>0</v>
      </c>
      <c r="I934" s="28"/>
      <c r="J934" s="45"/>
      <c r="K934" s="22"/>
      <c r="L934" s="33" t="str">
        <f>CONCATENATE(BookTable[[#This Row],[Bill No.]],BookTable[[#This Row],[Party]])</f>
        <v/>
      </c>
      <c r="M934" s="24">
        <f>IF(OR(BookTable[[#This Row],[duplicate checker]]="",COUNTIF(DuplicateChecker,BookTable[[#This Row],[duplicate checker]])=1),0,1)</f>
        <v>0</v>
      </c>
    </row>
    <row r="935" spans="1:13" s="14" customFormat="1" x14ac:dyDescent="0.25">
      <c r="A935" s="28"/>
      <c r="B935" s="30"/>
      <c r="C935" s="22"/>
      <c r="D935" s="22"/>
      <c r="E935" s="23"/>
      <c r="F935" s="23"/>
      <c r="G935" s="15">
        <f>BookTable[[#This Row],[Taxable]]*13%</f>
        <v>0</v>
      </c>
      <c r="H935" s="15">
        <f>BookTable[[#This Row],[Taxable]]+BookTable[[#This Row],[Non Taxable]]+BookTable[[#This Row],[VAT]]</f>
        <v>0</v>
      </c>
      <c r="I935" s="28"/>
      <c r="J935" s="45"/>
      <c r="K935" s="22"/>
      <c r="L935" s="33" t="str">
        <f>CONCATENATE(BookTable[[#This Row],[Bill No.]],BookTable[[#This Row],[Party]])</f>
        <v/>
      </c>
      <c r="M935" s="24">
        <f>IF(OR(BookTable[[#This Row],[duplicate checker]]="",COUNTIF(DuplicateChecker,BookTable[[#This Row],[duplicate checker]])=1),0,1)</f>
        <v>0</v>
      </c>
    </row>
    <row r="936" spans="1:13" s="14" customFormat="1" x14ac:dyDescent="0.25">
      <c r="A936" s="28"/>
      <c r="B936" s="30"/>
      <c r="C936" s="22"/>
      <c r="D936" s="22"/>
      <c r="E936" s="23"/>
      <c r="F936" s="23"/>
      <c r="G936" s="15">
        <f>BookTable[[#This Row],[Taxable]]*13%</f>
        <v>0</v>
      </c>
      <c r="H936" s="15">
        <f>BookTable[[#This Row],[Taxable]]+BookTable[[#This Row],[Non Taxable]]+BookTable[[#This Row],[VAT]]</f>
        <v>0</v>
      </c>
      <c r="I936" s="28"/>
      <c r="J936" s="45"/>
      <c r="K936" s="22"/>
      <c r="L936" s="33" t="str">
        <f>CONCATENATE(BookTable[[#This Row],[Bill No.]],BookTable[[#This Row],[Party]])</f>
        <v/>
      </c>
      <c r="M936" s="24">
        <f>IF(OR(BookTable[[#This Row],[duplicate checker]]="",COUNTIF(DuplicateChecker,BookTable[[#This Row],[duplicate checker]])=1),0,1)</f>
        <v>0</v>
      </c>
    </row>
    <row r="937" spans="1:13" s="14" customFormat="1" x14ac:dyDescent="0.25">
      <c r="A937" s="28"/>
      <c r="B937" s="30"/>
      <c r="C937" s="22"/>
      <c r="D937" s="22"/>
      <c r="E937" s="23"/>
      <c r="F937" s="23"/>
      <c r="G937" s="15">
        <f>BookTable[[#This Row],[Taxable]]*13%</f>
        <v>0</v>
      </c>
      <c r="H937" s="15">
        <f>BookTable[[#This Row],[Taxable]]+BookTable[[#This Row],[Non Taxable]]+BookTable[[#This Row],[VAT]]</f>
        <v>0</v>
      </c>
      <c r="I937" s="28"/>
      <c r="J937" s="45"/>
      <c r="K937" s="22"/>
      <c r="L937" s="33" t="str">
        <f>CONCATENATE(BookTable[[#This Row],[Bill No.]],BookTable[[#This Row],[Party]])</f>
        <v/>
      </c>
      <c r="M937" s="24">
        <f>IF(OR(BookTable[[#This Row],[duplicate checker]]="",COUNTIF(DuplicateChecker,BookTable[[#This Row],[duplicate checker]])=1),0,1)</f>
        <v>0</v>
      </c>
    </row>
    <row r="938" spans="1:13" s="14" customFormat="1" x14ac:dyDescent="0.25">
      <c r="A938" s="28"/>
      <c r="B938" s="30"/>
      <c r="C938" s="22"/>
      <c r="D938" s="22"/>
      <c r="E938" s="23"/>
      <c r="F938" s="23"/>
      <c r="G938" s="15">
        <f>BookTable[[#This Row],[Taxable]]*13%</f>
        <v>0</v>
      </c>
      <c r="H938" s="15">
        <f>BookTable[[#This Row],[Taxable]]+BookTable[[#This Row],[Non Taxable]]+BookTable[[#This Row],[VAT]]</f>
        <v>0</v>
      </c>
      <c r="I938" s="28"/>
      <c r="J938" s="45"/>
      <c r="K938" s="22"/>
      <c r="L938" s="33" t="str">
        <f>CONCATENATE(BookTable[[#This Row],[Bill No.]],BookTable[[#This Row],[Party]])</f>
        <v/>
      </c>
      <c r="M938" s="24">
        <f>IF(OR(BookTable[[#This Row],[duplicate checker]]="",COUNTIF(DuplicateChecker,BookTable[[#This Row],[duplicate checker]])=1),0,1)</f>
        <v>0</v>
      </c>
    </row>
    <row r="939" spans="1:13" s="14" customFormat="1" x14ac:dyDescent="0.25">
      <c r="A939" s="28"/>
      <c r="B939" s="30"/>
      <c r="C939" s="22"/>
      <c r="D939" s="22"/>
      <c r="E939" s="23"/>
      <c r="F939" s="23"/>
      <c r="G939" s="15">
        <f>BookTable[[#This Row],[Taxable]]*13%</f>
        <v>0</v>
      </c>
      <c r="H939" s="15">
        <f>BookTable[[#This Row],[Taxable]]+BookTable[[#This Row],[Non Taxable]]+BookTable[[#This Row],[VAT]]</f>
        <v>0</v>
      </c>
      <c r="I939" s="28"/>
      <c r="J939" s="45"/>
      <c r="K939" s="22"/>
      <c r="L939" s="33" t="str">
        <f>CONCATENATE(BookTable[[#This Row],[Bill No.]],BookTable[[#This Row],[Party]])</f>
        <v/>
      </c>
      <c r="M939" s="24">
        <f>IF(OR(BookTable[[#This Row],[duplicate checker]]="",COUNTIF(DuplicateChecker,BookTable[[#This Row],[duplicate checker]])=1),0,1)</f>
        <v>0</v>
      </c>
    </row>
    <row r="940" spans="1:13" s="14" customFormat="1" x14ac:dyDescent="0.25">
      <c r="A940" s="28"/>
      <c r="B940" s="30"/>
      <c r="C940" s="22"/>
      <c r="D940" s="22"/>
      <c r="E940" s="23"/>
      <c r="F940" s="23"/>
      <c r="G940" s="15">
        <f>BookTable[[#This Row],[Taxable]]*13%</f>
        <v>0</v>
      </c>
      <c r="H940" s="15">
        <f>BookTable[[#This Row],[Taxable]]+BookTable[[#This Row],[Non Taxable]]+BookTable[[#This Row],[VAT]]</f>
        <v>0</v>
      </c>
      <c r="I940" s="28"/>
      <c r="J940" s="45"/>
      <c r="K940" s="22"/>
      <c r="L940" s="33" t="str">
        <f>CONCATENATE(BookTable[[#This Row],[Bill No.]],BookTable[[#This Row],[Party]])</f>
        <v/>
      </c>
      <c r="M940" s="24">
        <f>IF(OR(BookTable[[#This Row],[duplicate checker]]="",COUNTIF(DuplicateChecker,BookTable[[#This Row],[duplicate checker]])=1),0,1)</f>
        <v>0</v>
      </c>
    </row>
    <row r="941" spans="1:13" s="14" customFormat="1" x14ac:dyDescent="0.25">
      <c r="A941" s="28"/>
      <c r="B941" s="30"/>
      <c r="C941" s="22"/>
      <c r="D941" s="22"/>
      <c r="E941" s="23"/>
      <c r="F941" s="23"/>
      <c r="G941" s="15">
        <f>BookTable[[#This Row],[Taxable]]*13%</f>
        <v>0</v>
      </c>
      <c r="H941" s="15">
        <f>BookTable[[#This Row],[Taxable]]+BookTable[[#This Row],[Non Taxable]]+BookTable[[#This Row],[VAT]]</f>
        <v>0</v>
      </c>
      <c r="I941" s="28"/>
      <c r="J941" s="45"/>
      <c r="K941" s="22"/>
      <c r="L941" s="33" t="str">
        <f>CONCATENATE(BookTable[[#This Row],[Bill No.]],BookTable[[#This Row],[Party]])</f>
        <v/>
      </c>
      <c r="M941" s="24">
        <f>IF(OR(BookTable[[#This Row],[duplicate checker]]="",COUNTIF(DuplicateChecker,BookTable[[#This Row],[duplicate checker]])=1),0,1)</f>
        <v>0</v>
      </c>
    </row>
    <row r="942" spans="1:13" s="14" customFormat="1" x14ac:dyDescent="0.25">
      <c r="A942" s="28"/>
      <c r="B942" s="30"/>
      <c r="C942" s="22"/>
      <c r="D942" s="22"/>
      <c r="E942" s="23"/>
      <c r="F942" s="23"/>
      <c r="G942" s="15">
        <f>BookTable[[#This Row],[Taxable]]*13%</f>
        <v>0</v>
      </c>
      <c r="H942" s="15">
        <f>BookTable[[#This Row],[Taxable]]+BookTable[[#This Row],[Non Taxable]]+BookTable[[#This Row],[VAT]]</f>
        <v>0</v>
      </c>
      <c r="I942" s="28"/>
      <c r="J942" s="45"/>
      <c r="K942" s="22"/>
      <c r="L942" s="33" t="str">
        <f>CONCATENATE(BookTable[[#This Row],[Bill No.]],BookTable[[#This Row],[Party]])</f>
        <v/>
      </c>
      <c r="M942" s="24">
        <f>IF(OR(BookTable[[#This Row],[duplicate checker]]="",COUNTIF(DuplicateChecker,BookTable[[#This Row],[duplicate checker]])=1),0,1)</f>
        <v>0</v>
      </c>
    </row>
    <row r="943" spans="1:13" s="14" customFormat="1" x14ac:dyDescent="0.25">
      <c r="A943" s="28"/>
      <c r="B943" s="30"/>
      <c r="C943" s="22"/>
      <c r="D943" s="22"/>
      <c r="E943" s="23"/>
      <c r="F943" s="23"/>
      <c r="G943" s="15">
        <f>BookTable[[#This Row],[Taxable]]*13%</f>
        <v>0</v>
      </c>
      <c r="H943" s="15">
        <f>BookTable[[#This Row],[Taxable]]+BookTable[[#This Row],[Non Taxable]]+BookTable[[#This Row],[VAT]]</f>
        <v>0</v>
      </c>
      <c r="I943" s="28"/>
      <c r="J943" s="45"/>
      <c r="K943" s="22"/>
      <c r="L943" s="33" t="str">
        <f>CONCATENATE(BookTable[[#This Row],[Bill No.]],BookTable[[#This Row],[Party]])</f>
        <v/>
      </c>
      <c r="M943" s="24">
        <f>IF(OR(BookTable[[#This Row],[duplicate checker]]="",COUNTIF(DuplicateChecker,BookTable[[#This Row],[duplicate checker]])=1),0,1)</f>
        <v>0</v>
      </c>
    </row>
    <row r="944" spans="1:13" s="14" customFormat="1" x14ac:dyDescent="0.25">
      <c r="A944" s="28"/>
      <c r="B944" s="30"/>
      <c r="C944" s="22"/>
      <c r="D944" s="22"/>
      <c r="E944" s="23"/>
      <c r="F944" s="23"/>
      <c r="G944" s="15">
        <f>BookTable[[#This Row],[Taxable]]*13%</f>
        <v>0</v>
      </c>
      <c r="H944" s="15">
        <f>BookTable[[#This Row],[Taxable]]+BookTable[[#This Row],[Non Taxable]]+BookTable[[#This Row],[VAT]]</f>
        <v>0</v>
      </c>
      <c r="I944" s="28"/>
      <c r="J944" s="45"/>
      <c r="K944" s="22"/>
      <c r="L944" s="33" t="str">
        <f>CONCATENATE(BookTable[[#This Row],[Bill No.]],BookTable[[#This Row],[Party]])</f>
        <v/>
      </c>
      <c r="M944" s="24">
        <f>IF(OR(BookTable[[#This Row],[duplicate checker]]="",COUNTIF(DuplicateChecker,BookTable[[#This Row],[duplicate checker]])=1),0,1)</f>
        <v>0</v>
      </c>
    </row>
    <row r="945" spans="1:13" s="14" customFormat="1" x14ac:dyDescent="0.25">
      <c r="A945" s="28"/>
      <c r="B945" s="30"/>
      <c r="C945" s="22"/>
      <c r="D945" s="22"/>
      <c r="E945" s="23"/>
      <c r="F945" s="23"/>
      <c r="G945" s="15">
        <f>BookTable[[#This Row],[Taxable]]*13%</f>
        <v>0</v>
      </c>
      <c r="H945" s="15">
        <f>BookTable[[#This Row],[Taxable]]+BookTable[[#This Row],[Non Taxable]]+BookTable[[#This Row],[VAT]]</f>
        <v>0</v>
      </c>
      <c r="I945" s="28"/>
      <c r="J945" s="45"/>
      <c r="K945" s="22"/>
      <c r="L945" s="33" t="str">
        <f>CONCATENATE(BookTable[[#This Row],[Bill No.]],BookTable[[#This Row],[Party]])</f>
        <v/>
      </c>
      <c r="M945" s="24">
        <f>IF(OR(BookTable[[#This Row],[duplicate checker]]="",COUNTIF(DuplicateChecker,BookTable[[#This Row],[duplicate checker]])=1),0,1)</f>
        <v>0</v>
      </c>
    </row>
    <row r="946" spans="1:13" s="14" customFormat="1" x14ac:dyDescent="0.25">
      <c r="A946" s="28"/>
      <c r="B946" s="30"/>
      <c r="C946" s="22"/>
      <c r="D946" s="22"/>
      <c r="E946" s="23"/>
      <c r="F946" s="23"/>
      <c r="G946" s="15">
        <f>BookTable[[#This Row],[Taxable]]*13%</f>
        <v>0</v>
      </c>
      <c r="H946" s="15">
        <f>BookTable[[#This Row],[Taxable]]+BookTable[[#This Row],[Non Taxable]]+BookTable[[#This Row],[VAT]]</f>
        <v>0</v>
      </c>
      <c r="I946" s="28"/>
      <c r="J946" s="45"/>
      <c r="K946" s="22"/>
      <c r="L946" s="33" t="str">
        <f>CONCATENATE(BookTable[[#This Row],[Bill No.]],BookTable[[#This Row],[Party]])</f>
        <v/>
      </c>
      <c r="M946" s="24">
        <f>IF(OR(BookTable[[#This Row],[duplicate checker]]="",COUNTIF(DuplicateChecker,BookTable[[#This Row],[duplicate checker]])=1),0,1)</f>
        <v>0</v>
      </c>
    </row>
    <row r="947" spans="1:13" s="14" customFormat="1" x14ac:dyDescent="0.25">
      <c r="A947" s="28"/>
      <c r="B947" s="30"/>
      <c r="C947" s="22"/>
      <c r="D947" s="22"/>
      <c r="E947" s="23"/>
      <c r="F947" s="23"/>
      <c r="G947" s="15">
        <f>BookTable[[#This Row],[Taxable]]*13%</f>
        <v>0</v>
      </c>
      <c r="H947" s="15">
        <f>BookTable[[#This Row],[Taxable]]+BookTable[[#This Row],[Non Taxable]]+BookTable[[#This Row],[VAT]]</f>
        <v>0</v>
      </c>
      <c r="I947" s="28"/>
      <c r="J947" s="45"/>
      <c r="K947" s="22"/>
      <c r="L947" s="33" t="str">
        <f>CONCATENATE(BookTable[[#This Row],[Bill No.]],BookTable[[#This Row],[Party]])</f>
        <v/>
      </c>
      <c r="M947" s="24">
        <f>IF(OR(BookTable[[#This Row],[duplicate checker]]="",COUNTIF(DuplicateChecker,BookTable[[#This Row],[duplicate checker]])=1),0,1)</f>
        <v>0</v>
      </c>
    </row>
    <row r="948" spans="1:13" s="14" customFormat="1" x14ac:dyDescent="0.25">
      <c r="A948" s="28"/>
      <c r="B948" s="30"/>
      <c r="C948" s="22"/>
      <c r="D948" s="22"/>
      <c r="E948" s="23"/>
      <c r="F948" s="23"/>
      <c r="G948" s="15">
        <f>BookTable[[#This Row],[Taxable]]*13%</f>
        <v>0</v>
      </c>
      <c r="H948" s="15">
        <f>BookTable[[#This Row],[Taxable]]+BookTable[[#This Row],[Non Taxable]]+BookTable[[#This Row],[VAT]]</f>
        <v>0</v>
      </c>
      <c r="I948" s="28"/>
      <c r="J948" s="45"/>
      <c r="K948" s="22"/>
      <c r="L948" s="33" t="str">
        <f>CONCATENATE(BookTable[[#This Row],[Bill No.]],BookTable[[#This Row],[Party]])</f>
        <v/>
      </c>
      <c r="M948" s="24">
        <f>IF(OR(BookTable[[#This Row],[duplicate checker]]="",COUNTIF(DuplicateChecker,BookTable[[#This Row],[duplicate checker]])=1),0,1)</f>
        <v>0</v>
      </c>
    </row>
    <row r="949" spans="1:13" s="14" customFormat="1" x14ac:dyDescent="0.25">
      <c r="A949" s="28"/>
      <c r="B949" s="30"/>
      <c r="C949" s="22"/>
      <c r="D949" s="22"/>
      <c r="E949" s="23"/>
      <c r="F949" s="23"/>
      <c r="G949" s="15">
        <f>BookTable[[#This Row],[Taxable]]*13%</f>
        <v>0</v>
      </c>
      <c r="H949" s="15">
        <f>BookTable[[#This Row],[Taxable]]+BookTable[[#This Row],[Non Taxable]]+BookTable[[#This Row],[VAT]]</f>
        <v>0</v>
      </c>
      <c r="I949" s="28"/>
      <c r="J949" s="45"/>
      <c r="K949" s="22"/>
      <c r="L949" s="33" t="str">
        <f>CONCATENATE(BookTable[[#This Row],[Bill No.]],BookTable[[#This Row],[Party]])</f>
        <v/>
      </c>
      <c r="M949" s="24">
        <f>IF(OR(BookTable[[#This Row],[duplicate checker]]="",COUNTIF(DuplicateChecker,BookTable[[#This Row],[duplicate checker]])=1),0,1)</f>
        <v>0</v>
      </c>
    </row>
    <row r="950" spans="1:13" s="14" customFormat="1" x14ac:dyDescent="0.25">
      <c r="A950" s="28"/>
      <c r="B950" s="30"/>
      <c r="C950" s="22"/>
      <c r="D950" s="22"/>
      <c r="E950" s="23"/>
      <c r="F950" s="23"/>
      <c r="G950" s="15">
        <f>BookTable[[#This Row],[Taxable]]*13%</f>
        <v>0</v>
      </c>
      <c r="H950" s="15">
        <f>BookTable[[#This Row],[Taxable]]+BookTable[[#This Row],[Non Taxable]]+BookTable[[#This Row],[VAT]]</f>
        <v>0</v>
      </c>
      <c r="I950" s="28"/>
      <c r="J950" s="45"/>
      <c r="K950" s="22"/>
      <c r="L950" s="33" t="str">
        <f>CONCATENATE(BookTable[[#This Row],[Bill No.]],BookTable[[#This Row],[Party]])</f>
        <v/>
      </c>
      <c r="M950" s="24">
        <f>IF(OR(BookTable[[#This Row],[duplicate checker]]="",COUNTIF(DuplicateChecker,BookTable[[#This Row],[duplicate checker]])=1),0,1)</f>
        <v>0</v>
      </c>
    </row>
    <row r="951" spans="1:13" s="14" customFormat="1" x14ac:dyDescent="0.25">
      <c r="A951" s="28"/>
      <c r="B951" s="30"/>
      <c r="C951" s="22"/>
      <c r="D951" s="22"/>
      <c r="E951" s="23"/>
      <c r="F951" s="23"/>
      <c r="G951" s="15">
        <f>BookTable[[#This Row],[Taxable]]*13%</f>
        <v>0</v>
      </c>
      <c r="H951" s="15">
        <f>BookTable[[#This Row],[Taxable]]+BookTable[[#This Row],[Non Taxable]]+BookTable[[#This Row],[VAT]]</f>
        <v>0</v>
      </c>
      <c r="I951" s="28"/>
      <c r="J951" s="45"/>
      <c r="K951" s="22"/>
      <c r="L951" s="33" t="str">
        <f>CONCATENATE(BookTable[[#This Row],[Bill No.]],BookTable[[#This Row],[Party]])</f>
        <v/>
      </c>
      <c r="M951" s="24">
        <f>IF(OR(BookTable[[#This Row],[duplicate checker]]="",COUNTIF(DuplicateChecker,BookTable[[#This Row],[duplicate checker]])=1),0,1)</f>
        <v>0</v>
      </c>
    </row>
    <row r="952" spans="1:13" s="14" customFormat="1" x14ac:dyDescent="0.25">
      <c r="A952" s="28"/>
      <c r="B952" s="30"/>
      <c r="C952" s="22"/>
      <c r="D952" s="22"/>
      <c r="E952" s="23"/>
      <c r="F952" s="23"/>
      <c r="G952" s="15">
        <f>BookTable[[#This Row],[Taxable]]*13%</f>
        <v>0</v>
      </c>
      <c r="H952" s="15">
        <f>BookTable[[#This Row],[Taxable]]+BookTable[[#This Row],[Non Taxable]]+BookTable[[#This Row],[VAT]]</f>
        <v>0</v>
      </c>
      <c r="I952" s="28"/>
      <c r="J952" s="45"/>
      <c r="K952" s="22"/>
      <c r="L952" s="33" t="str">
        <f>CONCATENATE(BookTable[[#This Row],[Bill No.]],BookTable[[#This Row],[Party]])</f>
        <v/>
      </c>
      <c r="M952" s="24">
        <f>IF(OR(BookTable[[#This Row],[duplicate checker]]="",COUNTIF(DuplicateChecker,BookTable[[#This Row],[duplicate checker]])=1),0,1)</f>
        <v>0</v>
      </c>
    </row>
    <row r="953" spans="1:13" s="14" customFormat="1" x14ac:dyDescent="0.25">
      <c r="A953" s="28"/>
      <c r="B953" s="30"/>
      <c r="C953" s="22"/>
      <c r="D953" s="22"/>
      <c r="E953" s="23"/>
      <c r="F953" s="23"/>
      <c r="G953" s="15">
        <f>BookTable[[#This Row],[Taxable]]*13%</f>
        <v>0</v>
      </c>
      <c r="H953" s="15">
        <f>BookTable[[#This Row],[Taxable]]+BookTable[[#This Row],[Non Taxable]]+BookTable[[#This Row],[VAT]]</f>
        <v>0</v>
      </c>
      <c r="I953" s="28"/>
      <c r="J953" s="45"/>
      <c r="K953" s="22"/>
      <c r="L953" s="33" t="str">
        <f>CONCATENATE(BookTable[[#This Row],[Bill No.]],BookTable[[#This Row],[Party]])</f>
        <v/>
      </c>
      <c r="M953" s="24">
        <f>IF(OR(BookTable[[#This Row],[duplicate checker]]="",COUNTIF(DuplicateChecker,BookTable[[#This Row],[duplicate checker]])=1),0,1)</f>
        <v>0</v>
      </c>
    </row>
    <row r="954" spans="1:13" s="14" customFormat="1" x14ac:dyDescent="0.25">
      <c r="A954" s="28"/>
      <c r="B954" s="30"/>
      <c r="C954" s="22"/>
      <c r="D954" s="22"/>
      <c r="E954" s="23"/>
      <c r="F954" s="23"/>
      <c r="G954" s="15">
        <f>BookTable[[#This Row],[Taxable]]*13%</f>
        <v>0</v>
      </c>
      <c r="H954" s="15">
        <f>BookTable[[#This Row],[Taxable]]+BookTable[[#This Row],[Non Taxable]]+BookTable[[#This Row],[VAT]]</f>
        <v>0</v>
      </c>
      <c r="I954" s="28"/>
      <c r="J954" s="45"/>
      <c r="K954" s="22"/>
      <c r="L954" s="33" t="str">
        <f>CONCATENATE(BookTable[[#This Row],[Bill No.]],BookTable[[#This Row],[Party]])</f>
        <v/>
      </c>
      <c r="M954" s="24">
        <f>IF(OR(BookTable[[#This Row],[duplicate checker]]="",COUNTIF(DuplicateChecker,BookTable[[#This Row],[duplicate checker]])=1),0,1)</f>
        <v>0</v>
      </c>
    </row>
    <row r="955" spans="1:13" s="14" customFormat="1" x14ac:dyDescent="0.25">
      <c r="A955" s="28"/>
      <c r="B955" s="30"/>
      <c r="C955" s="22"/>
      <c r="D955" s="22"/>
      <c r="E955" s="23"/>
      <c r="F955" s="23"/>
      <c r="G955" s="15">
        <f>BookTable[[#This Row],[Taxable]]*13%</f>
        <v>0</v>
      </c>
      <c r="H955" s="15">
        <f>BookTable[[#This Row],[Taxable]]+BookTable[[#This Row],[Non Taxable]]+BookTable[[#This Row],[VAT]]</f>
        <v>0</v>
      </c>
      <c r="I955" s="28"/>
      <c r="J955" s="45"/>
      <c r="K955" s="22"/>
      <c r="L955" s="33" t="str">
        <f>CONCATENATE(BookTable[[#This Row],[Bill No.]],BookTable[[#This Row],[Party]])</f>
        <v/>
      </c>
      <c r="M955" s="24">
        <f>IF(OR(BookTable[[#This Row],[duplicate checker]]="",COUNTIF(DuplicateChecker,BookTable[[#This Row],[duplicate checker]])=1),0,1)</f>
        <v>0</v>
      </c>
    </row>
    <row r="956" spans="1:13" s="14" customFormat="1" x14ac:dyDescent="0.25">
      <c r="A956" s="28"/>
      <c r="B956" s="30"/>
      <c r="C956" s="22"/>
      <c r="D956" s="22"/>
      <c r="E956" s="23"/>
      <c r="F956" s="23"/>
      <c r="G956" s="15">
        <f>BookTable[[#This Row],[Taxable]]*13%</f>
        <v>0</v>
      </c>
      <c r="H956" s="15">
        <f>BookTable[[#This Row],[Taxable]]+BookTable[[#This Row],[Non Taxable]]+BookTable[[#This Row],[VAT]]</f>
        <v>0</v>
      </c>
      <c r="I956" s="28"/>
      <c r="J956" s="45"/>
      <c r="K956" s="22"/>
      <c r="L956" s="33" t="str">
        <f>CONCATENATE(BookTable[[#This Row],[Bill No.]],BookTable[[#This Row],[Party]])</f>
        <v/>
      </c>
      <c r="M956" s="24">
        <f>IF(OR(BookTable[[#This Row],[duplicate checker]]="",COUNTIF(DuplicateChecker,BookTable[[#This Row],[duplicate checker]])=1),0,1)</f>
        <v>0</v>
      </c>
    </row>
    <row r="957" spans="1:13" s="14" customFormat="1" x14ac:dyDescent="0.25">
      <c r="A957" s="28"/>
      <c r="B957" s="30"/>
      <c r="C957" s="22"/>
      <c r="D957" s="22"/>
      <c r="E957" s="23"/>
      <c r="F957" s="23"/>
      <c r="G957" s="15">
        <f>BookTable[[#This Row],[Taxable]]*13%</f>
        <v>0</v>
      </c>
      <c r="H957" s="15">
        <f>BookTable[[#This Row],[Taxable]]+BookTable[[#This Row],[Non Taxable]]+BookTable[[#This Row],[VAT]]</f>
        <v>0</v>
      </c>
      <c r="I957" s="28"/>
      <c r="J957" s="45"/>
      <c r="K957" s="22"/>
      <c r="L957" s="33" t="str">
        <f>CONCATENATE(BookTable[[#This Row],[Bill No.]],BookTable[[#This Row],[Party]])</f>
        <v/>
      </c>
      <c r="M957" s="24">
        <f>IF(OR(BookTable[[#This Row],[duplicate checker]]="",COUNTIF(DuplicateChecker,BookTable[[#This Row],[duplicate checker]])=1),0,1)</f>
        <v>0</v>
      </c>
    </row>
    <row r="958" spans="1:13" s="14" customFormat="1" x14ac:dyDescent="0.25">
      <c r="A958" s="28"/>
      <c r="B958" s="30"/>
      <c r="C958" s="22"/>
      <c r="D958" s="22"/>
      <c r="E958" s="23"/>
      <c r="F958" s="23"/>
      <c r="G958" s="15">
        <f>BookTable[[#This Row],[Taxable]]*13%</f>
        <v>0</v>
      </c>
      <c r="H958" s="15">
        <f>BookTable[[#This Row],[Taxable]]+BookTable[[#This Row],[Non Taxable]]+BookTable[[#This Row],[VAT]]</f>
        <v>0</v>
      </c>
      <c r="I958" s="28"/>
      <c r="J958" s="45"/>
      <c r="K958" s="22"/>
      <c r="L958" s="33" t="str">
        <f>CONCATENATE(BookTable[[#This Row],[Bill No.]],BookTable[[#This Row],[Party]])</f>
        <v/>
      </c>
      <c r="M958" s="24">
        <f>IF(OR(BookTable[[#This Row],[duplicate checker]]="",COUNTIF(DuplicateChecker,BookTable[[#This Row],[duplicate checker]])=1),0,1)</f>
        <v>0</v>
      </c>
    </row>
    <row r="959" spans="1:13" s="14" customFormat="1" x14ac:dyDescent="0.25">
      <c r="A959" s="28"/>
      <c r="B959" s="30"/>
      <c r="C959" s="22"/>
      <c r="D959" s="22"/>
      <c r="E959" s="23"/>
      <c r="F959" s="23"/>
      <c r="G959" s="15">
        <f>BookTable[[#This Row],[Taxable]]*13%</f>
        <v>0</v>
      </c>
      <c r="H959" s="15">
        <f>BookTable[[#This Row],[Taxable]]+BookTable[[#This Row],[Non Taxable]]+BookTable[[#This Row],[VAT]]</f>
        <v>0</v>
      </c>
      <c r="I959" s="28"/>
      <c r="J959" s="45"/>
      <c r="K959" s="22"/>
      <c r="L959" s="33" t="str">
        <f>CONCATENATE(BookTable[[#This Row],[Bill No.]],BookTable[[#This Row],[Party]])</f>
        <v/>
      </c>
      <c r="M959" s="24">
        <f>IF(OR(BookTable[[#This Row],[duplicate checker]]="",COUNTIF(DuplicateChecker,BookTable[[#This Row],[duplicate checker]])=1),0,1)</f>
        <v>0</v>
      </c>
    </row>
    <row r="960" spans="1:13" s="14" customFormat="1" x14ac:dyDescent="0.25">
      <c r="A960" s="28"/>
      <c r="B960" s="30"/>
      <c r="C960" s="22"/>
      <c r="D960" s="22"/>
      <c r="E960" s="23"/>
      <c r="F960" s="23"/>
      <c r="G960" s="15">
        <f>BookTable[[#This Row],[Taxable]]*13%</f>
        <v>0</v>
      </c>
      <c r="H960" s="15">
        <f>BookTable[[#This Row],[Taxable]]+BookTable[[#This Row],[Non Taxable]]+BookTable[[#This Row],[VAT]]</f>
        <v>0</v>
      </c>
      <c r="I960" s="28"/>
      <c r="J960" s="45"/>
      <c r="K960" s="22"/>
      <c r="L960" s="33" t="str">
        <f>CONCATENATE(BookTable[[#This Row],[Bill No.]],BookTable[[#This Row],[Party]])</f>
        <v/>
      </c>
      <c r="M960" s="24">
        <f>IF(OR(BookTable[[#This Row],[duplicate checker]]="",COUNTIF(DuplicateChecker,BookTable[[#This Row],[duplicate checker]])=1),0,1)</f>
        <v>0</v>
      </c>
    </row>
    <row r="961" spans="1:13" s="14" customFormat="1" x14ac:dyDescent="0.25">
      <c r="A961" s="28"/>
      <c r="B961" s="30"/>
      <c r="C961" s="22"/>
      <c r="D961" s="22"/>
      <c r="E961" s="23"/>
      <c r="F961" s="23"/>
      <c r="G961" s="15">
        <f>BookTable[[#This Row],[Taxable]]*13%</f>
        <v>0</v>
      </c>
      <c r="H961" s="15">
        <f>BookTable[[#This Row],[Taxable]]+BookTable[[#This Row],[Non Taxable]]+BookTable[[#This Row],[VAT]]</f>
        <v>0</v>
      </c>
      <c r="I961" s="28"/>
      <c r="J961" s="45"/>
      <c r="K961" s="22"/>
      <c r="L961" s="33" t="str">
        <f>CONCATENATE(BookTable[[#This Row],[Bill No.]],BookTable[[#This Row],[Party]])</f>
        <v/>
      </c>
      <c r="M961" s="24">
        <f>IF(OR(BookTable[[#This Row],[duplicate checker]]="",COUNTIF(DuplicateChecker,BookTable[[#This Row],[duplicate checker]])=1),0,1)</f>
        <v>0</v>
      </c>
    </row>
    <row r="962" spans="1:13" s="14" customFormat="1" x14ac:dyDescent="0.25">
      <c r="A962" s="28"/>
      <c r="B962" s="30"/>
      <c r="C962" s="22"/>
      <c r="D962" s="22"/>
      <c r="E962" s="23"/>
      <c r="F962" s="23"/>
      <c r="G962" s="15">
        <f>BookTable[[#This Row],[Taxable]]*13%</f>
        <v>0</v>
      </c>
      <c r="H962" s="15">
        <f>BookTable[[#This Row],[Taxable]]+BookTable[[#This Row],[Non Taxable]]+BookTable[[#This Row],[VAT]]</f>
        <v>0</v>
      </c>
      <c r="I962" s="28"/>
      <c r="J962" s="45"/>
      <c r="K962" s="22"/>
      <c r="L962" s="33" t="str">
        <f>CONCATENATE(BookTable[[#This Row],[Bill No.]],BookTable[[#This Row],[Party]])</f>
        <v/>
      </c>
      <c r="M962" s="24">
        <f>IF(OR(BookTable[[#This Row],[duplicate checker]]="",COUNTIF(DuplicateChecker,BookTable[[#This Row],[duplicate checker]])=1),0,1)</f>
        <v>0</v>
      </c>
    </row>
    <row r="963" spans="1:13" s="14" customFormat="1" x14ac:dyDescent="0.25">
      <c r="A963" s="28"/>
      <c r="B963" s="30"/>
      <c r="C963" s="22"/>
      <c r="D963" s="22"/>
      <c r="E963" s="23"/>
      <c r="F963" s="23"/>
      <c r="G963" s="15">
        <f>BookTable[[#This Row],[Taxable]]*13%</f>
        <v>0</v>
      </c>
      <c r="H963" s="15">
        <f>BookTable[[#This Row],[Taxable]]+BookTable[[#This Row],[Non Taxable]]+BookTable[[#This Row],[VAT]]</f>
        <v>0</v>
      </c>
      <c r="I963" s="28"/>
      <c r="J963" s="45"/>
      <c r="K963" s="22"/>
      <c r="L963" s="33" t="str">
        <f>CONCATENATE(BookTable[[#This Row],[Bill No.]],BookTable[[#This Row],[Party]])</f>
        <v/>
      </c>
      <c r="M963" s="24">
        <f>IF(OR(BookTable[[#This Row],[duplicate checker]]="",COUNTIF(DuplicateChecker,BookTable[[#This Row],[duplicate checker]])=1),0,1)</f>
        <v>0</v>
      </c>
    </row>
    <row r="964" spans="1:13" s="14" customFormat="1" x14ac:dyDescent="0.25">
      <c r="A964" s="28"/>
      <c r="B964" s="30"/>
      <c r="C964" s="22"/>
      <c r="D964" s="22"/>
      <c r="E964" s="23"/>
      <c r="F964" s="23"/>
      <c r="G964" s="15">
        <f>BookTable[[#This Row],[Taxable]]*13%</f>
        <v>0</v>
      </c>
      <c r="H964" s="15">
        <f>BookTable[[#This Row],[Taxable]]+BookTable[[#This Row],[Non Taxable]]+BookTable[[#This Row],[VAT]]</f>
        <v>0</v>
      </c>
      <c r="I964" s="28"/>
      <c r="J964" s="45"/>
      <c r="K964" s="22"/>
      <c r="L964" s="33" t="str">
        <f>CONCATENATE(BookTable[[#This Row],[Bill No.]],BookTable[[#This Row],[Party]])</f>
        <v/>
      </c>
      <c r="M964" s="24">
        <f>IF(OR(BookTable[[#This Row],[duplicate checker]]="",COUNTIF(DuplicateChecker,BookTable[[#This Row],[duplicate checker]])=1),0,1)</f>
        <v>0</v>
      </c>
    </row>
    <row r="965" spans="1:13" s="14" customFormat="1" x14ac:dyDescent="0.25">
      <c r="A965" s="28"/>
      <c r="B965" s="30"/>
      <c r="C965" s="22"/>
      <c r="D965" s="22"/>
      <c r="E965" s="23"/>
      <c r="F965" s="23"/>
      <c r="G965" s="15">
        <f>BookTable[[#This Row],[Taxable]]*13%</f>
        <v>0</v>
      </c>
      <c r="H965" s="15">
        <f>BookTable[[#This Row],[Taxable]]+BookTable[[#This Row],[Non Taxable]]+BookTable[[#This Row],[VAT]]</f>
        <v>0</v>
      </c>
      <c r="I965" s="28"/>
      <c r="J965" s="45"/>
      <c r="K965" s="22"/>
      <c r="L965" s="33" t="str">
        <f>CONCATENATE(BookTable[[#This Row],[Bill No.]],BookTable[[#This Row],[Party]])</f>
        <v/>
      </c>
      <c r="M965" s="24">
        <f>IF(OR(BookTable[[#This Row],[duplicate checker]]="",COUNTIF(DuplicateChecker,BookTable[[#This Row],[duplicate checker]])=1),0,1)</f>
        <v>0</v>
      </c>
    </row>
    <row r="966" spans="1:13" s="14" customFormat="1" x14ac:dyDescent="0.25">
      <c r="A966" s="28"/>
      <c r="B966" s="30"/>
      <c r="C966" s="22"/>
      <c r="D966" s="22"/>
      <c r="E966" s="23"/>
      <c r="F966" s="23"/>
      <c r="G966" s="15">
        <f>BookTable[[#This Row],[Taxable]]*13%</f>
        <v>0</v>
      </c>
      <c r="H966" s="15">
        <f>BookTable[[#This Row],[Taxable]]+BookTable[[#This Row],[Non Taxable]]+BookTable[[#This Row],[VAT]]</f>
        <v>0</v>
      </c>
      <c r="I966" s="28"/>
      <c r="J966" s="45"/>
      <c r="K966" s="22"/>
      <c r="L966" s="33" t="str">
        <f>CONCATENATE(BookTable[[#This Row],[Bill No.]],BookTable[[#This Row],[Party]])</f>
        <v/>
      </c>
      <c r="M966" s="24">
        <f>IF(OR(BookTable[[#This Row],[duplicate checker]]="",COUNTIF(DuplicateChecker,BookTable[[#This Row],[duplicate checker]])=1),0,1)</f>
        <v>0</v>
      </c>
    </row>
    <row r="967" spans="1:13" s="14" customFormat="1" x14ac:dyDescent="0.25">
      <c r="A967" s="28"/>
      <c r="B967" s="30"/>
      <c r="C967" s="22"/>
      <c r="D967" s="22"/>
      <c r="E967" s="23"/>
      <c r="F967" s="23"/>
      <c r="G967" s="15">
        <f>BookTable[[#This Row],[Taxable]]*13%</f>
        <v>0</v>
      </c>
      <c r="H967" s="15">
        <f>BookTable[[#This Row],[Taxable]]+BookTable[[#This Row],[Non Taxable]]+BookTable[[#This Row],[VAT]]</f>
        <v>0</v>
      </c>
      <c r="I967" s="28"/>
      <c r="J967" s="45"/>
      <c r="K967" s="22"/>
      <c r="L967" s="33" t="str">
        <f>CONCATENATE(BookTable[[#This Row],[Bill No.]],BookTable[[#This Row],[Party]])</f>
        <v/>
      </c>
      <c r="M967" s="24">
        <f>IF(OR(BookTable[[#This Row],[duplicate checker]]="",COUNTIF(DuplicateChecker,BookTable[[#This Row],[duplicate checker]])=1),0,1)</f>
        <v>0</v>
      </c>
    </row>
    <row r="968" spans="1:13" s="14" customFormat="1" x14ac:dyDescent="0.25">
      <c r="A968" s="28"/>
      <c r="B968" s="30"/>
      <c r="C968" s="22"/>
      <c r="D968" s="22"/>
      <c r="E968" s="23"/>
      <c r="F968" s="23"/>
      <c r="G968" s="15">
        <f>BookTable[[#This Row],[Taxable]]*13%</f>
        <v>0</v>
      </c>
      <c r="H968" s="15">
        <f>BookTable[[#This Row],[Taxable]]+BookTable[[#This Row],[Non Taxable]]+BookTable[[#This Row],[VAT]]</f>
        <v>0</v>
      </c>
      <c r="I968" s="28"/>
      <c r="J968" s="45"/>
      <c r="K968" s="22"/>
      <c r="L968" s="33" t="str">
        <f>CONCATENATE(BookTable[[#This Row],[Bill No.]],BookTable[[#This Row],[Party]])</f>
        <v/>
      </c>
      <c r="M968" s="24">
        <f>IF(OR(BookTable[[#This Row],[duplicate checker]]="",COUNTIF(DuplicateChecker,BookTable[[#This Row],[duplicate checker]])=1),0,1)</f>
        <v>0</v>
      </c>
    </row>
    <row r="969" spans="1:13" s="14" customFormat="1" x14ac:dyDescent="0.25">
      <c r="A969" s="28"/>
      <c r="B969" s="30"/>
      <c r="C969" s="22"/>
      <c r="D969" s="22"/>
      <c r="E969" s="23"/>
      <c r="F969" s="23"/>
      <c r="G969" s="15">
        <f>BookTable[[#This Row],[Taxable]]*13%</f>
        <v>0</v>
      </c>
      <c r="H969" s="15">
        <f>BookTable[[#This Row],[Taxable]]+BookTable[[#This Row],[Non Taxable]]+BookTable[[#This Row],[VAT]]</f>
        <v>0</v>
      </c>
      <c r="I969" s="28"/>
      <c r="J969" s="45"/>
      <c r="K969" s="22"/>
      <c r="L969" s="33" t="str">
        <f>CONCATENATE(BookTable[[#This Row],[Bill No.]],BookTable[[#This Row],[Party]])</f>
        <v/>
      </c>
      <c r="M969" s="24">
        <f>IF(OR(BookTable[[#This Row],[duplicate checker]]="",COUNTIF(DuplicateChecker,BookTable[[#This Row],[duplicate checker]])=1),0,1)</f>
        <v>0</v>
      </c>
    </row>
    <row r="970" spans="1:13" s="14" customFormat="1" x14ac:dyDescent="0.25">
      <c r="A970" s="28"/>
      <c r="B970" s="30"/>
      <c r="C970" s="22"/>
      <c r="D970" s="22"/>
      <c r="E970" s="23"/>
      <c r="F970" s="23"/>
      <c r="G970" s="15">
        <f>BookTable[[#This Row],[Taxable]]*13%</f>
        <v>0</v>
      </c>
      <c r="H970" s="15">
        <f>BookTable[[#This Row],[Taxable]]+BookTable[[#This Row],[Non Taxable]]+BookTable[[#This Row],[VAT]]</f>
        <v>0</v>
      </c>
      <c r="I970" s="28"/>
      <c r="J970" s="45"/>
      <c r="K970" s="22"/>
      <c r="L970" s="33" t="str">
        <f>CONCATENATE(BookTable[[#This Row],[Bill No.]],BookTable[[#This Row],[Party]])</f>
        <v/>
      </c>
      <c r="M970" s="24">
        <f>IF(OR(BookTable[[#This Row],[duplicate checker]]="",COUNTIF(DuplicateChecker,BookTable[[#This Row],[duplicate checker]])=1),0,1)</f>
        <v>0</v>
      </c>
    </row>
    <row r="971" spans="1:13" s="14" customFormat="1" x14ac:dyDescent="0.25">
      <c r="A971" s="28"/>
      <c r="B971" s="30"/>
      <c r="C971" s="22"/>
      <c r="D971" s="22"/>
      <c r="E971" s="23"/>
      <c r="F971" s="23"/>
      <c r="G971" s="15">
        <f>BookTable[[#This Row],[Taxable]]*13%</f>
        <v>0</v>
      </c>
      <c r="H971" s="15">
        <f>BookTable[[#This Row],[Taxable]]+BookTable[[#This Row],[Non Taxable]]+BookTable[[#This Row],[VAT]]</f>
        <v>0</v>
      </c>
      <c r="I971" s="28"/>
      <c r="J971" s="45"/>
      <c r="K971" s="22"/>
      <c r="L971" s="33" t="str">
        <f>CONCATENATE(BookTable[[#This Row],[Bill No.]],BookTable[[#This Row],[Party]])</f>
        <v/>
      </c>
      <c r="M971" s="24">
        <f>IF(OR(BookTable[[#This Row],[duplicate checker]]="",COUNTIF(DuplicateChecker,BookTable[[#This Row],[duplicate checker]])=1),0,1)</f>
        <v>0</v>
      </c>
    </row>
    <row r="972" spans="1:13" s="14" customFormat="1" x14ac:dyDescent="0.25">
      <c r="A972" s="28"/>
      <c r="B972" s="30"/>
      <c r="C972" s="22"/>
      <c r="D972" s="22"/>
      <c r="E972" s="23"/>
      <c r="F972" s="23"/>
      <c r="G972" s="15">
        <f>BookTable[[#This Row],[Taxable]]*13%</f>
        <v>0</v>
      </c>
      <c r="H972" s="15">
        <f>BookTable[[#This Row],[Taxable]]+BookTable[[#This Row],[Non Taxable]]+BookTable[[#This Row],[VAT]]</f>
        <v>0</v>
      </c>
      <c r="I972" s="28"/>
      <c r="J972" s="45"/>
      <c r="K972" s="22"/>
      <c r="L972" s="33" t="str">
        <f>CONCATENATE(BookTable[[#This Row],[Bill No.]],BookTable[[#This Row],[Party]])</f>
        <v/>
      </c>
      <c r="M972" s="24">
        <f>IF(OR(BookTable[[#This Row],[duplicate checker]]="",COUNTIF(DuplicateChecker,BookTable[[#This Row],[duplicate checker]])=1),0,1)</f>
        <v>0</v>
      </c>
    </row>
    <row r="973" spans="1:13" s="14" customFormat="1" x14ac:dyDescent="0.25">
      <c r="A973" s="28"/>
      <c r="B973" s="30"/>
      <c r="C973" s="22"/>
      <c r="D973" s="22"/>
      <c r="E973" s="23"/>
      <c r="F973" s="23"/>
      <c r="G973" s="15">
        <f>BookTable[[#This Row],[Taxable]]*13%</f>
        <v>0</v>
      </c>
      <c r="H973" s="15">
        <f>BookTable[[#This Row],[Taxable]]+BookTable[[#This Row],[Non Taxable]]+BookTable[[#This Row],[VAT]]</f>
        <v>0</v>
      </c>
      <c r="I973" s="28"/>
      <c r="J973" s="45"/>
      <c r="K973" s="22"/>
      <c r="L973" s="33" t="str">
        <f>CONCATENATE(BookTable[[#This Row],[Bill No.]],BookTable[[#This Row],[Party]])</f>
        <v/>
      </c>
      <c r="M973" s="24">
        <f>IF(OR(BookTable[[#This Row],[duplicate checker]]="",COUNTIF(DuplicateChecker,BookTable[[#This Row],[duplicate checker]])=1),0,1)</f>
        <v>0</v>
      </c>
    </row>
    <row r="974" spans="1:13" s="14" customFormat="1" x14ac:dyDescent="0.25">
      <c r="A974" s="28"/>
      <c r="B974" s="30"/>
      <c r="C974" s="22"/>
      <c r="D974" s="22"/>
      <c r="E974" s="23"/>
      <c r="F974" s="23"/>
      <c r="G974" s="15">
        <f>BookTable[[#This Row],[Taxable]]*13%</f>
        <v>0</v>
      </c>
      <c r="H974" s="15">
        <f>BookTable[[#This Row],[Taxable]]+BookTable[[#This Row],[Non Taxable]]+BookTable[[#This Row],[VAT]]</f>
        <v>0</v>
      </c>
      <c r="I974" s="28"/>
      <c r="J974" s="45"/>
      <c r="K974" s="22"/>
      <c r="L974" s="33" t="str">
        <f>CONCATENATE(BookTable[[#This Row],[Bill No.]],BookTable[[#This Row],[Party]])</f>
        <v/>
      </c>
      <c r="M974" s="24">
        <f>IF(OR(BookTable[[#This Row],[duplicate checker]]="",COUNTIF(DuplicateChecker,BookTable[[#This Row],[duplicate checker]])=1),0,1)</f>
        <v>0</v>
      </c>
    </row>
    <row r="975" spans="1:13" s="14" customFormat="1" x14ac:dyDescent="0.25">
      <c r="A975" s="28"/>
      <c r="B975" s="30"/>
      <c r="C975" s="22"/>
      <c r="D975" s="22"/>
      <c r="E975" s="23"/>
      <c r="F975" s="23"/>
      <c r="G975" s="15">
        <f>BookTable[[#This Row],[Taxable]]*13%</f>
        <v>0</v>
      </c>
      <c r="H975" s="15">
        <f>BookTable[[#This Row],[Taxable]]+BookTable[[#This Row],[Non Taxable]]+BookTable[[#This Row],[VAT]]</f>
        <v>0</v>
      </c>
      <c r="I975" s="28"/>
      <c r="J975" s="45"/>
      <c r="K975" s="22"/>
      <c r="L975" s="33" t="str">
        <f>CONCATENATE(BookTable[[#This Row],[Bill No.]],BookTable[[#This Row],[Party]])</f>
        <v/>
      </c>
      <c r="M975" s="24">
        <f>IF(OR(BookTable[[#This Row],[duplicate checker]]="",COUNTIF(DuplicateChecker,BookTable[[#This Row],[duplicate checker]])=1),0,1)</f>
        <v>0</v>
      </c>
    </row>
    <row r="976" spans="1:13" s="14" customFormat="1" x14ac:dyDescent="0.25">
      <c r="A976" s="28"/>
      <c r="B976" s="30"/>
      <c r="C976" s="22"/>
      <c r="D976" s="22"/>
      <c r="E976" s="23"/>
      <c r="F976" s="23"/>
      <c r="G976" s="15">
        <f>BookTable[[#This Row],[Taxable]]*13%</f>
        <v>0</v>
      </c>
      <c r="H976" s="15">
        <f>BookTable[[#This Row],[Taxable]]+BookTable[[#This Row],[Non Taxable]]+BookTable[[#This Row],[VAT]]</f>
        <v>0</v>
      </c>
      <c r="I976" s="28"/>
      <c r="J976" s="45"/>
      <c r="K976" s="22"/>
      <c r="L976" s="33" t="str">
        <f>CONCATENATE(BookTable[[#This Row],[Bill No.]],BookTable[[#This Row],[Party]])</f>
        <v/>
      </c>
      <c r="M976" s="24">
        <f>IF(OR(BookTable[[#This Row],[duplicate checker]]="",COUNTIF(DuplicateChecker,BookTable[[#This Row],[duplicate checker]])=1),0,1)</f>
        <v>0</v>
      </c>
    </row>
    <row r="977" spans="1:13" s="14" customFormat="1" x14ac:dyDescent="0.25">
      <c r="A977" s="28"/>
      <c r="B977" s="30"/>
      <c r="C977" s="22"/>
      <c r="D977" s="22"/>
      <c r="E977" s="23"/>
      <c r="F977" s="23"/>
      <c r="G977" s="15">
        <f>BookTable[[#This Row],[Taxable]]*13%</f>
        <v>0</v>
      </c>
      <c r="H977" s="15">
        <f>BookTable[[#This Row],[Taxable]]+BookTable[[#This Row],[Non Taxable]]+BookTable[[#This Row],[VAT]]</f>
        <v>0</v>
      </c>
      <c r="I977" s="28"/>
      <c r="J977" s="45"/>
      <c r="K977" s="22"/>
      <c r="L977" s="33" t="str">
        <f>CONCATENATE(BookTable[[#This Row],[Bill No.]],BookTable[[#This Row],[Party]])</f>
        <v/>
      </c>
      <c r="M977" s="24">
        <f>IF(OR(BookTable[[#This Row],[duplicate checker]]="",COUNTIF(DuplicateChecker,BookTable[[#This Row],[duplicate checker]])=1),0,1)</f>
        <v>0</v>
      </c>
    </row>
    <row r="978" spans="1:13" s="14" customFormat="1" x14ac:dyDescent="0.25">
      <c r="A978" s="28"/>
      <c r="B978" s="30"/>
      <c r="C978" s="22"/>
      <c r="D978" s="22"/>
      <c r="E978" s="23"/>
      <c r="F978" s="23"/>
      <c r="G978" s="15">
        <f>BookTable[[#This Row],[Taxable]]*13%</f>
        <v>0</v>
      </c>
      <c r="H978" s="15">
        <f>BookTable[[#This Row],[Taxable]]+BookTable[[#This Row],[Non Taxable]]+BookTable[[#This Row],[VAT]]</f>
        <v>0</v>
      </c>
      <c r="I978" s="28"/>
      <c r="J978" s="45"/>
      <c r="K978" s="22"/>
      <c r="L978" s="33" t="str">
        <f>CONCATENATE(BookTable[[#This Row],[Bill No.]],BookTable[[#This Row],[Party]])</f>
        <v/>
      </c>
      <c r="M978" s="24">
        <f>IF(OR(BookTable[[#This Row],[duplicate checker]]="",COUNTIF(DuplicateChecker,BookTable[[#This Row],[duplicate checker]])=1),0,1)</f>
        <v>0</v>
      </c>
    </row>
    <row r="979" spans="1:13" s="14" customFormat="1" x14ac:dyDescent="0.25">
      <c r="A979" s="28"/>
      <c r="B979" s="30"/>
      <c r="C979" s="22"/>
      <c r="D979" s="22"/>
      <c r="E979" s="23"/>
      <c r="F979" s="23"/>
      <c r="G979" s="15">
        <f>BookTable[[#This Row],[Taxable]]*13%</f>
        <v>0</v>
      </c>
      <c r="H979" s="15">
        <f>BookTable[[#This Row],[Taxable]]+BookTable[[#This Row],[Non Taxable]]+BookTable[[#This Row],[VAT]]</f>
        <v>0</v>
      </c>
      <c r="I979" s="28"/>
      <c r="J979" s="45"/>
      <c r="K979" s="22"/>
      <c r="L979" s="33" t="str">
        <f>CONCATENATE(BookTable[[#This Row],[Bill No.]],BookTable[[#This Row],[Party]])</f>
        <v/>
      </c>
      <c r="M979" s="24">
        <f>IF(OR(BookTable[[#This Row],[duplicate checker]]="",COUNTIF(DuplicateChecker,BookTable[[#This Row],[duplicate checker]])=1),0,1)</f>
        <v>0</v>
      </c>
    </row>
    <row r="980" spans="1:13" s="14" customFormat="1" x14ac:dyDescent="0.25">
      <c r="A980" s="28"/>
      <c r="B980" s="30"/>
      <c r="C980" s="22"/>
      <c r="D980" s="22"/>
      <c r="E980" s="23"/>
      <c r="F980" s="23"/>
      <c r="G980" s="15">
        <f>BookTable[[#This Row],[Taxable]]*13%</f>
        <v>0</v>
      </c>
      <c r="H980" s="15">
        <f>BookTable[[#This Row],[Taxable]]+BookTable[[#This Row],[Non Taxable]]+BookTable[[#This Row],[VAT]]</f>
        <v>0</v>
      </c>
      <c r="I980" s="28"/>
      <c r="J980" s="45"/>
      <c r="K980" s="22"/>
      <c r="L980" s="33" t="str">
        <f>CONCATENATE(BookTable[[#This Row],[Bill No.]],BookTable[[#This Row],[Party]])</f>
        <v/>
      </c>
      <c r="M980" s="24">
        <f>IF(OR(BookTable[[#This Row],[duplicate checker]]="",COUNTIF(DuplicateChecker,BookTable[[#This Row],[duplicate checker]])=1),0,1)</f>
        <v>0</v>
      </c>
    </row>
    <row r="981" spans="1:13" s="14" customFormat="1" x14ac:dyDescent="0.25">
      <c r="A981" s="28"/>
      <c r="B981" s="30"/>
      <c r="C981" s="22"/>
      <c r="D981" s="22"/>
      <c r="E981" s="23"/>
      <c r="F981" s="23"/>
      <c r="G981" s="15">
        <f>BookTable[[#This Row],[Taxable]]*13%</f>
        <v>0</v>
      </c>
      <c r="H981" s="15">
        <f>BookTable[[#This Row],[Taxable]]+BookTable[[#This Row],[Non Taxable]]+BookTable[[#This Row],[VAT]]</f>
        <v>0</v>
      </c>
      <c r="I981" s="28"/>
      <c r="J981" s="45"/>
      <c r="K981" s="22"/>
      <c r="L981" s="33" t="str">
        <f>CONCATENATE(BookTable[[#This Row],[Bill No.]],BookTable[[#This Row],[Party]])</f>
        <v/>
      </c>
      <c r="M981" s="24">
        <f>IF(OR(BookTable[[#This Row],[duplicate checker]]="",COUNTIF(DuplicateChecker,BookTable[[#This Row],[duplicate checker]])=1),0,1)</f>
        <v>0</v>
      </c>
    </row>
    <row r="982" spans="1:13" s="14" customFormat="1" x14ac:dyDescent="0.25">
      <c r="A982" s="28"/>
      <c r="B982" s="30"/>
      <c r="C982" s="22"/>
      <c r="D982" s="22"/>
      <c r="E982" s="23"/>
      <c r="F982" s="23"/>
      <c r="G982" s="15">
        <f>BookTable[[#This Row],[Taxable]]*13%</f>
        <v>0</v>
      </c>
      <c r="H982" s="15">
        <f>BookTable[[#This Row],[Taxable]]+BookTable[[#This Row],[Non Taxable]]+BookTable[[#This Row],[VAT]]</f>
        <v>0</v>
      </c>
      <c r="I982" s="28"/>
      <c r="J982" s="45"/>
      <c r="K982" s="22"/>
      <c r="L982" s="33" t="str">
        <f>CONCATENATE(BookTable[[#This Row],[Bill No.]],BookTable[[#This Row],[Party]])</f>
        <v/>
      </c>
      <c r="M982" s="24">
        <f>IF(OR(BookTable[[#This Row],[duplicate checker]]="",COUNTIF(DuplicateChecker,BookTable[[#This Row],[duplicate checker]])=1),0,1)</f>
        <v>0</v>
      </c>
    </row>
    <row r="983" spans="1:13" s="14" customFormat="1" x14ac:dyDescent="0.25">
      <c r="A983" s="28"/>
      <c r="B983" s="30"/>
      <c r="C983" s="22"/>
      <c r="D983" s="22"/>
      <c r="E983" s="23"/>
      <c r="F983" s="23"/>
      <c r="G983" s="15">
        <f>BookTable[[#This Row],[Taxable]]*13%</f>
        <v>0</v>
      </c>
      <c r="H983" s="15">
        <f>BookTable[[#This Row],[Taxable]]+BookTable[[#This Row],[Non Taxable]]+BookTable[[#This Row],[VAT]]</f>
        <v>0</v>
      </c>
      <c r="I983" s="28"/>
      <c r="J983" s="45"/>
      <c r="K983" s="22"/>
      <c r="L983" s="33" t="str">
        <f>CONCATENATE(BookTable[[#This Row],[Bill No.]],BookTable[[#This Row],[Party]])</f>
        <v/>
      </c>
      <c r="M983" s="24">
        <f>IF(OR(BookTable[[#This Row],[duplicate checker]]="",COUNTIF(DuplicateChecker,BookTable[[#This Row],[duplicate checker]])=1),0,1)</f>
        <v>0</v>
      </c>
    </row>
    <row r="984" spans="1:13" s="14" customFormat="1" x14ac:dyDescent="0.25">
      <c r="A984" s="28"/>
      <c r="B984" s="30"/>
      <c r="C984" s="22"/>
      <c r="D984" s="22"/>
      <c r="E984" s="23"/>
      <c r="F984" s="23"/>
      <c r="G984" s="15">
        <f>BookTable[[#This Row],[Taxable]]*13%</f>
        <v>0</v>
      </c>
      <c r="H984" s="15">
        <f>BookTable[[#This Row],[Taxable]]+BookTable[[#This Row],[Non Taxable]]+BookTable[[#This Row],[VAT]]</f>
        <v>0</v>
      </c>
      <c r="I984" s="28"/>
      <c r="J984" s="45"/>
      <c r="K984" s="22"/>
      <c r="L984" s="33" t="str">
        <f>CONCATENATE(BookTable[[#This Row],[Bill No.]],BookTable[[#This Row],[Party]])</f>
        <v/>
      </c>
      <c r="M984" s="24">
        <f>IF(OR(BookTable[[#This Row],[duplicate checker]]="",COUNTIF(DuplicateChecker,BookTable[[#This Row],[duplicate checker]])=1),0,1)</f>
        <v>0</v>
      </c>
    </row>
    <row r="985" spans="1:13" s="14" customFormat="1" x14ac:dyDescent="0.25">
      <c r="A985" s="28"/>
      <c r="B985" s="30"/>
      <c r="C985" s="22"/>
      <c r="D985" s="22"/>
      <c r="E985" s="23"/>
      <c r="F985" s="23"/>
      <c r="G985" s="15">
        <f>BookTable[[#This Row],[Taxable]]*13%</f>
        <v>0</v>
      </c>
      <c r="H985" s="15">
        <f>BookTable[[#This Row],[Taxable]]+BookTable[[#This Row],[Non Taxable]]+BookTable[[#This Row],[VAT]]</f>
        <v>0</v>
      </c>
      <c r="I985" s="28"/>
      <c r="J985" s="45"/>
      <c r="K985" s="22"/>
      <c r="L985" s="33" t="str">
        <f>CONCATENATE(BookTable[[#This Row],[Bill No.]],BookTable[[#This Row],[Party]])</f>
        <v/>
      </c>
      <c r="M985" s="24">
        <f>IF(OR(BookTable[[#This Row],[duplicate checker]]="",COUNTIF(DuplicateChecker,BookTable[[#This Row],[duplicate checker]])=1),0,1)</f>
        <v>0</v>
      </c>
    </row>
    <row r="986" spans="1:13" s="14" customFormat="1" x14ac:dyDescent="0.25">
      <c r="A986" s="28"/>
      <c r="B986" s="30"/>
      <c r="C986" s="22"/>
      <c r="D986" s="22"/>
      <c r="E986" s="23"/>
      <c r="F986" s="23"/>
      <c r="G986" s="15">
        <f>BookTable[[#This Row],[Taxable]]*13%</f>
        <v>0</v>
      </c>
      <c r="H986" s="15">
        <f>BookTable[[#This Row],[Taxable]]+BookTable[[#This Row],[Non Taxable]]+BookTable[[#This Row],[VAT]]</f>
        <v>0</v>
      </c>
      <c r="I986" s="28"/>
      <c r="J986" s="45"/>
      <c r="K986" s="22"/>
      <c r="L986" s="33" t="str">
        <f>CONCATENATE(BookTable[[#This Row],[Bill No.]],BookTable[[#This Row],[Party]])</f>
        <v/>
      </c>
      <c r="M986" s="24">
        <f>IF(OR(BookTable[[#This Row],[duplicate checker]]="",COUNTIF(DuplicateChecker,BookTable[[#This Row],[duplicate checker]])=1),0,1)</f>
        <v>0</v>
      </c>
    </row>
    <row r="987" spans="1:13" s="14" customFormat="1" x14ac:dyDescent="0.25">
      <c r="A987" s="28"/>
      <c r="B987" s="30"/>
      <c r="C987" s="22"/>
      <c r="D987" s="22"/>
      <c r="E987" s="23"/>
      <c r="F987" s="23"/>
      <c r="G987" s="15">
        <f>BookTable[[#This Row],[Taxable]]*13%</f>
        <v>0</v>
      </c>
      <c r="H987" s="15">
        <f>BookTable[[#This Row],[Taxable]]+BookTable[[#This Row],[Non Taxable]]+BookTable[[#This Row],[VAT]]</f>
        <v>0</v>
      </c>
      <c r="I987" s="28"/>
      <c r="J987" s="45"/>
      <c r="K987" s="22"/>
      <c r="L987" s="33" t="str">
        <f>CONCATENATE(BookTable[[#This Row],[Bill No.]],BookTable[[#This Row],[Party]])</f>
        <v/>
      </c>
      <c r="M987" s="24">
        <f>IF(OR(BookTable[[#This Row],[duplicate checker]]="",COUNTIF(DuplicateChecker,BookTable[[#This Row],[duplicate checker]])=1),0,1)</f>
        <v>0</v>
      </c>
    </row>
    <row r="988" spans="1:13" s="14" customFormat="1" x14ac:dyDescent="0.25">
      <c r="A988" s="28"/>
      <c r="B988" s="30"/>
      <c r="C988" s="22"/>
      <c r="D988" s="22"/>
      <c r="E988" s="23"/>
      <c r="F988" s="23"/>
      <c r="G988" s="15">
        <f>BookTable[[#This Row],[Taxable]]*13%</f>
        <v>0</v>
      </c>
      <c r="H988" s="15">
        <f>BookTable[[#This Row],[Taxable]]+BookTable[[#This Row],[Non Taxable]]+BookTable[[#This Row],[VAT]]</f>
        <v>0</v>
      </c>
      <c r="I988" s="28"/>
      <c r="J988" s="45"/>
      <c r="K988" s="22"/>
      <c r="L988" s="33" t="str">
        <f>CONCATENATE(BookTable[[#This Row],[Bill No.]],BookTable[[#This Row],[Party]])</f>
        <v/>
      </c>
      <c r="M988" s="24">
        <f>IF(OR(BookTable[[#This Row],[duplicate checker]]="",COUNTIF(DuplicateChecker,BookTable[[#This Row],[duplicate checker]])=1),0,1)</f>
        <v>0</v>
      </c>
    </row>
    <row r="989" spans="1:13" s="14" customFormat="1" x14ac:dyDescent="0.25">
      <c r="A989" s="28"/>
      <c r="B989" s="30"/>
      <c r="C989" s="22"/>
      <c r="D989" s="22"/>
      <c r="E989" s="23"/>
      <c r="F989" s="23"/>
      <c r="G989" s="15">
        <f>BookTable[[#This Row],[Taxable]]*13%</f>
        <v>0</v>
      </c>
      <c r="H989" s="15">
        <f>BookTable[[#This Row],[Taxable]]+BookTable[[#This Row],[Non Taxable]]+BookTable[[#This Row],[VAT]]</f>
        <v>0</v>
      </c>
      <c r="I989" s="28"/>
      <c r="J989" s="45"/>
      <c r="K989" s="22"/>
      <c r="L989" s="33" t="str">
        <f>CONCATENATE(BookTable[[#This Row],[Bill No.]],BookTable[[#This Row],[Party]])</f>
        <v/>
      </c>
      <c r="M989" s="24">
        <f>IF(OR(BookTable[[#This Row],[duplicate checker]]="",COUNTIF(DuplicateChecker,BookTable[[#This Row],[duplicate checker]])=1),0,1)</f>
        <v>0</v>
      </c>
    </row>
    <row r="990" spans="1:13" s="14" customFormat="1" x14ac:dyDescent="0.25">
      <c r="A990" s="28"/>
      <c r="B990" s="30"/>
      <c r="C990" s="22"/>
      <c r="D990" s="22"/>
      <c r="E990" s="23"/>
      <c r="F990" s="23"/>
      <c r="G990" s="15">
        <f>BookTable[[#This Row],[Taxable]]*13%</f>
        <v>0</v>
      </c>
      <c r="H990" s="15">
        <f>BookTable[[#This Row],[Taxable]]+BookTable[[#This Row],[Non Taxable]]+BookTable[[#This Row],[VAT]]</f>
        <v>0</v>
      </c>
      <c r="I990" s="28"/>
      <c r="J990" s="45"/>
      <c r="K990" s="22"/>
      <c r="L990" s="33" t="str">
        <f>CONCATENATE(BookTable[[#This Row],[Bill No.]],BookTable[[#This Row],[Party]])</f>
        <v/>
      </c>
      <c r="M990" s="24">
        <f>IF(OR(BookTable[[#This Row],[duplicate checker]]="",COUNTIF(DuplicateChecker,BookTable[[#This Row],[duplicate checker]])=1),0,1)</f>
        <v>0</v>
      </c>
    </row>
    <row r="991" spans="1:13" s="14" customFormat="1" x14ac:dyDescent="0.25">
      <c r="A991" s="28"/>
      <c r="B991" s="30"/>
      <c r="C991" s="22"/>
      <c r="D991" s="22"/>
      <c r="E991" s="23"/>
      <c r="F991" s="23"/>
      <c r="G991" s="15">
        <f>BookTable[[#This Row],[Taxable]]*13%</f>
        <v>0</v>
      </c>
      <c r="H991" s="15">
        <f>BookTable[[#This Row],[Taxable]]+BookTable[[#This Row],[Non Taxable]]+BookTable[[#This Row],[VAT]]</f>
        <v>0</v>
      </c>
      <c r="I991" s="28"/>
      <c r="J991" s="45"/>
      <c r="K991" s="22"/>
      <c r="L991" s="33" t="str">
        <f>CONCATENATE(BookTable[[#This Row],[Bill No.]],BookTable[[#This Row],[Party]])</f>
        <v/>
      </c>
      <c r="M991" s="24">
        <f>IF(OR(BookTable[[#This Row],[duplicate checker]]="",COUNTIF(DuplicateChecker,BookTable[[#This Row],[duplicate checker]])=1),0,1)</f>
        <v>0</v>
      </c>
    </row>
    <row r="992" spans="1:13" s="14" customFormat="1" x14ac:dyDescent="0.25">
      <c r="A992" s="28"/>
      <c r="B992" s="30"/>
      <c r="C992" s="22"/>
      <c r="D992" s="22"/>
      <c r="E992" s="23"/>
      <c r="F992" s="23"/>
      <c r="G992" s="15">
        <f>BookTable[[#This Row],[Taxable]]*13%</f>
        <v>0</v>
      </c>
      <c r="H992" s="15">
        <f>BookTable[[#This Row],[Taxable]]+BookTable[[#This Row],[Non Taxable]]+BookTable[[#This Row],[VAT]]</f>
        <v>0</v>
      </c>
      <c r="I992" s="28"/>
      <c r="J992" s="45"/>
      <c r="K992" s="22"/>
      <c r="L992" s="33" t="str">
        <f>CONCATENATE(BookTable[[#This Row],[Bill No.]],BookTable[[#This Row],[Party]])</f>
        <v/>
      </c>
      <c r="M992" s="24">
        <f>IF(OR(BookTable[[#This Row],[duplicate checker]]="",COUNTIF(DuplicateChecker,BookTable[[#This Row],[duplicate checker]])=1),0,1)</f>
        <v>0</v>
      </c>
    </row>
    <row r="993" spans="1:13" s="14" customFormat="1" x14ac:dyDescent="0.25">
      <c r="A993" s="28"/>
      <c r="B993" s="30"/>
      <c r="C993" s="22"/>
      <c r="D993" s="22"/>
      <c r="E993" s="23"/>
      <c r="F993" s="23"/>
      <c r="G993" s="15">
        <f>BookTable[[#This Row],[Taxable]]*13%</f>
        <v>0</v>
      </c>
      <c r="H993" s="15">
        <f>BookTable[[#This Row],[Taxable]]+BookTable[[#This Row],[Non Taxable]]+BookTable[[#This Row],[VAT]]</f>
        <v>0</v>
      </c>
      <c r="I993" s="28"/>
      <c r="J993" s="45"/>
      <c r="K993" s="22"/>
      <c r="L993" s="33" t="str">
        <f>CONCATENATE(BookTable[[#This Row],[Bill No.]],BookTable[[#This Row],[Party]])</f>
        <v/>
      </c>
      <c r="M993" s="24">
        <f>IF(OR(BookTable[[#This Row],[duplicate checker]]="",COUNTIF(DuplicateChecker,BookTable[[#This Row],[duplicate checker]])=1),0,1)</f>
        <v>0</v>
      </c>
    </row>
    <row r="994" spans="1:13" s="14" customFormat="1" x14ac:dyDescent="0.25">
      <c r="A994" s="28"/>
      <c r="B994" s="30"/>
      <c r="C994" s="22"/>
      <c r="D994" s="22"/>
      <c r="E994" s="23"/>
      <c r="F994" s="23"/>
      <c r="G994" s="15">
        <f>BookTable[[#This Row],[Taxable]]*13%</f>
        <v>0</v>
      </c>
      <c r="H994" s="15">
        <f>BookTable[[#This Row],[Taxable]]+BookTable[[#This Row],[Non Taxable]]+BookTable[[#This Row],[VAT]]</f>
        <v>0</v>
      </c>
      <c r="I994" s="28"/>
      <c r="J994" s="45"/>
      <c r="K994" s="22"/>
      <c r="L994" s="33" t="str">
        <f>CONCATENATE(BookTable[[#This Row],[Bill No.]],BookTable[[#This Row],[Party]])</f>
        <v/>
      </c>
      <c r="M994" s="24">
        <f>IF(OR(BookTable[[#This Row],[duplicate checker]]="",COUNTIF(DuplicateChecker,BookTable[[#This Row],[duplicate checker]])=1),0,1)</f>
        <v>0</v>
      </c>
    </row>
    <row r="995" spans="1:13" s="14" customFormat="1" x14ac:dyDescent="0.25">
      <c r="A995" s="28"/>
      <c r="B995" s="30"/>
      <c r="C995" s="22"/>
      <c r="D995" s="22"/>
      <c r="E995" s="23"/>
      <c r="F995" s="23"/>
      <c r="G995" s="15">
        <f>BookTable[[#This Row],[Taxable]]*13%</f>
        <v>0</v>
      </c>
      <c r="H995" s="15">
        <f>BookTable[[#This Row],[Taxable]]+BookTable[[#This Row],[Non Taxable]]+BookTable[[#This Row],[VAT]]</f>
        <v>0</v>
      </c>
      <c r="I995" s="28"/>
      <c r="J995" s="45"/>
      <c r="K995" s="22"/>
      <c r="L995" s="33" t="str">
        <f>CONCATENATE(BookTable[[#This Row],[Bill No.]],BookTable[[#This Row],[Party]])</f>
        <v/>
      </c>
      <c r="M995" s="24">
        <f>IF(OR(BookTable[[#This Row],[duplicate checker]]="",COUNTIF(DuplicateChecker,BookTable[[#This Row],[duplicate checker]])=1),0,1)</f>
        <v>0</v>
      </c>
    </row>
    <row r="996" spans="1:13" s="14" customFormat="1" x14ac:dyDescent="0.25">
      <c r="A996" s="28"/>
      <c r="B996" s="30"/>
      <c r="C996" s="22"/>
      <c r="D996" s="22"/>
      <c r="E996" s="23"/>
      <c r="F996" s="23"/>
      <c r="G996" s="15">
        <f>BookTable[[#This Row],[Taxable]]*13%</f>
        <v>0</v>
      </c>
      <c r="H996" s="15">
        <f>BookTable[[#This Row],[Taxable]]+BookTable[[#This Row],[Non Taxable]]+BookTable[[#This Row],[VAT]]</f>
        <v>0</v>
      </c>
      <c r="I996" s="28"/>
      <c r="J996" s="45"/>
      <c r="K996" s="22"/>
      <c r="L996" s="33" t="str">
        <f>CONCATENATE(BookTable[[#This Row],[Bill No.]],BookTable[[#This Row],[Party]])</f>
        <v/>
      </c>
      <c r="M996" s="24">
        <f>IF(OR(BookTable[[#This Row],[duplicate checker]]="",COUNTIF(DuplicateChecker,BookTable[[#This Row],[duplicate checker]])=1),0,1)</f>
        <v>0</v>
      </c>
    </row>
    <row r="997" spans="1:13" s="14" customFormat="1" x14ac:dyDescent="0.25">
      <c r="A997" s="28"/>
      <c r="B997" s="30"/>
      <c r="C997" s="22"/>
      <c r="D997" s="22"/>
      <c r="E997" s="23"/>
      <c r="F997" s="23"/>
      <c r="G997" s="15">
        <f>BookTable[[#This Row],[Taxable]]*13%</f>
        <v>0</v>
      </c>
      <c r="H997" s="15">
        <f>BookTable[[#This Row],[Taxable]]+BookTable[[#This Row],[Non Taxable]]+BookTable[[#This Row],[VAT]]</f>
        <v>0</v>
      </c>
      <c r="I997" s="28"/>
      <c r="J997" s="45"/>
      <c r="K997" s="22"/>
      <c r="L997" s="33" t="str">
        <f>CONCATENATE(BookTable[[#This Row],[Bill No.]],BookTable[[#This Row],[Party]])</f>
        <v/>
      </c>
      <c r="M997" s="24">
        <f>IF(OR(BookTable[[#This Row],[duplicate checker]]="",COUNTIF(DuplicateChecker,BookTable[[#This Row],[duplicate checker]])=1),0,1)</f>
        <v>0</v>
      </c>
    </row>
    <row r="998" spans="1:13" s="14" customFormat="1" x14ac:dyDescent="0.25">
      <c r="A998" s="28"/>
      <c r="B998" s="30"/>
      <c r="C998" s="22"/>
      <c r="D998" s="22"/>
      <c r="E998" s="23"/>
      <c r="F998" s="23"/>
      <c r="G998" s="15">
        <f>BookTable[[#This Row],[Taxable]]*13%</f>
        <v>0</v>
      </c>
      <c r="H998" s="15">
        <f>BookTable[[#This Row],[Taxable]]+BookTable[[#This Row],[Non Taxable]]+BookTable[[#This Row],[VAT]]</f>
        <v>0</v>
      </c>
      <c r="I998" s="28"/>
      <c r="J998" s="45"/>
      <c r="K998" s="22"/>
      <c r="L998" s="33" t="str">
        <f>CONCATENATE(BookTable[[#This Row],[Bill No.]],BookTable[[#This Row],[Party]])</f>
        <v/>
      </c>
      <c r="M998" s="24">
        <f>IF(OR(BookTable[[#This Row],[duplicate checker]]="",COUNTIF(DuplicateChecker,BookTable[[#This Row],[duplicate checker]])=1),0,1)</f>
        <v>0</v>
      </c>
    </row>
    <row r="999" spans="1:13" s="14" customFormat="1" x14ac:dyDescent="0.25">
      <c r="A999" s="28"/>
      <c r="B999" s="30"/>
      <c r="C999" s="22"/>
      <c r="D999" s="22"/>
      <c r="E999" s="23"/>
      <c r="F999" s="23"/>
      <c r="G999" s="15">
        <f>BookTable[[#This Row],[Taxable]]*13%</f>
        <v>0</v>
      </c>
      <c r="H999" s="15">
        <f>BookTable[[#This Row],[Taxable]]+BookTable[[#This Row],[Non Taxable]]+BookTable[[#This Row],[VAT]]</f>
        <v>0</v>
      </c>
      <c r="I999" s="28"/>
      <c r="J999" s="45"/>
      <c r="K999" s="22"/>
      <c r="L999" s="33" t="str">
        <f>CONCATENATE(BookTable[[#This Row],[Bill No.]],BookTable[[#This Row],[Party]])</f>
        <v/>
      </c>
      <c r="M999" s="24">
        <f>IF(OR(BookTable[[#This Row],[duplicate checker]]="",COUNTIF(DuplicateChecker,BookTable[[#This Row],[duplicate checker]])=1),0,1)</f>
        <v>0</v>
      </c>
    </row>
    <row r="1000" spans="1:13" s="14" customFormat="1" x14ac:dyDescent="0.25">
      <c r="A1000" s="28"/>
      <c r="B1000" s="30"/>
      <c r="C1000" s="22"/>
      <c r="D1000" s="22"/>
      <c r="E1000" s="23"/>
      <c r="F1000" s="23"/>
      <c r="G1000" s="15">
        <f>BookTable[[#This Row],[Taxable]]*13%</f>
        <v>0</v>
      </c>
      <c r="H1000" s="15">
        <f>BookTable[[#This Row],[Taxable]]+BookTable[[#This Row],[Non Taxable]]+BookTable[[#This Row],[VAT]]</f>
        <v>0</v>
      </c>
      <c r="I1000" s="28"/>
      <c r="J1000" s="45"/>
      <c r="K1000" s="22"/>
      <c r="L1000" s="33" t="str">
        <f>CONCATENATE(BookTable[[#This Row],[Bill No.]],BookTable[[#This Row],[Party]])</f>
        <v/>
      </c>
      <c r="M1000" s="24">
        <f>IF(OR(BookTable[[#This Row],[duplicate checker]]="",COUNTIF(DuplicateChecker,BookTable[[#This Row],[duplicate checker]])=1),0,1)</f>
        <v>0</v>
      </c>
    </row>
    <row r="1001" spans="1:13" s="14" customFormat="1" x14ac:dyDescent="0.25">
      <c r="A1001" s="28"/>
      <c r="B1001" s="30"/>
      <c r="C1001" s="22"/>
      <c r="D1001" s="22"/>
      <c r="E1001" s="23"/>
      <c r="F1001" s="23"/>
      <c r="G1001" s="15">
        <f>BookTable[[#This Row],[Taxable]]*13%</f>
        <v>0</v>
      </c>
      <c r="H1001" s="15">
        <f>BookTable[[#This Row],[Taxable]]+BookTable[[#This Row],[Non Taxable]]+BookTable[[#This Row],[VAT]]</f>
        <v>0</v>
      </c>
      <c r="I1001" s="28"/>
      <c r="J1001" s="45"/>
      <c r="K1001" s="22"/>
      <c r="L1001" s="33" t="str">
        <f>CONCATENATE(BookTable[[#This Row],[Bill No.]],BookTable[[#This Row],[Party]])</f>
        <v/>
      </c>
      <c r="M1001" s="24">
        <f>IF(OR(BookTable[[#This Row],[duplicate checker]]="",COUNTIF(DuplicateChecker,BookTable[[#This Row],[duplicate checker]])=1),0,1)</f>
        <v>0</v>
      </c>
    </row>
    <row r="1002" spans="1:13" s="14" customFormat="1" x14ac:dyDescent="0.25">
      <c r="A1002" s="28"/>
      <c r="B1002" s="30"/>
      <c r="C1002" s="22"/>
      <c r="D1002" s="22"/>
      <c r="E1002" s="23"/>
      <c r="F1002" s="23"/>
      <c r="G1002" s="15">
        <f>BookTable[[#This Row],[Taxable]]*13%</f>
        <v>0</v>
      </c>
      <c r="H1002" s="15">
        <f>BookTable[[#This Row],[Taxable]]+BookTable[[#This Row],[Non Taxable]]+BookTable[[#This Row],[VAT]]</f>
        <v>0</v>
      </c>
      <c r="I1002" s="28"/>
      <c r="J1002" s="45"/>
      <c r="K1002" s="22"/>
      <c r="L1002" s="33" t="str">
        <f>CONCATENATE(BookTable[[#This Row],[Bill No.]],BookTable[[#This Row],[Party]])</f>
        <v/>
      </c>
      <c r="M1002" s="24">
        <f>IF(OR(BookTable[[#This Row],[duplicate checker]]="",COUNTIF(DuplicateChecker,BookTable[[#This Row],[duplicate checker]])=1),0,1)</f>
        <v>0</v>
      </c>
    </row>
    <row r="1003" spans="1:13" s="14" customFormat="1" x14ac:dyDescent="0.25">
      <c r="A1003" s="28"/>
      <c r="B1003" s="30"/>
      <c r="C1003" s="22"/>
      <c r="D1003" s="22"/>
      <c r="E1003" s="23"/>
      <c r="F1003" s="23"/>
      <c r="G1003" s="15">
        <f>BookTable[[#This Row],[Taxable]]*13%</f>
        <v>0</v>
      </c>
      <c r="H1003" s="15">
        <f>BookTable[[#This Row],[Taxable]]+BookTable[[#This Row],[Non Taxable]]+BookTable[[#This Row],[VAT]]</f>
        <v>0</v>
      </c>
      <c r="I1003" s="28"/>
      <c r="J1003" s="45"/>
      <c r="K1003" s="22"/>
      <c r="L1003" s="33" t="str">
        <f>CONCATENATE(BookTable[[#This Row],[Bill No.]],BookTable[[#This Row],[Party]])</f>
        <v/>
      </c>
      <c r="M1003" s="24">
        <f>IF(OR(BookTable[[#This Row],[duplicate checker]]="",COUNTIF(DuplicateChecker,BookTable[[#This Row],[duplicate checker]])=1),0,1)</f>
        <v>0</v>
      </c>
    </row>
    <row r="1004" spans="1:13" s="14" customFormat="1" x14ac:dyDescent="0.25">
      <c r="A1004" s="28"/>
      <c r="B1004" s="30"/>
      <c r="C1004" s="22"/>
      <c r="D1004" s="22"/>
      <c r="E1004" s="23"/>
      <c r="F1004" s="23"/>
      <c r="G1004" s="15">
        <f>BookTable[[#This Row],[Taxable]]*13%</f>
        <v>0</v>
      </c>
      <c r="H1004" s="15">
        <f>BookTable[[#This Row],[Taxable]]+BookTable[[#This Row],[Non Taxable]]+BookTable[[#This Row],[VAT]]</f>
        <v>0</v>
      </c>
      <c r="I1004" s="28"/>
      <c r="J1004" s="45"/>
      <c r="K1004" s="22"/>
      <c r="L1004" s="33" t="str">
        <f>CONCATENATE(BookTable[[#This Row],[Bill No.]],BookTable[[#This Row],[Party]])</f>
        <v/>
      </c>
      <c r="M1004" s="24">
        <f>IF(OR(BookTable[[#This Row],[duplicate checker]]="",COUNTIF(DuplicateChecker,BookTable[[#This Row],[duplicate checker]])=1),0,1)</f>
        <v>0</v>
      </c>
    </row>
    <row r="1005" spans="1:13" s="14" customFormat="1" x14ac:dyDescent="0.25">
      <c r="A1005" s="28"/>
      <c r="B1005" s="30"/>
      <c r="C1005" s="22"/>
      <c r="D1005" s="22"/>
      <c r="E1005" s="23"/>
      <c r="F1005" s="23"/>
      <c r="G1005" s="15">
        <f>BookTable[[#This Row],[Taxable]]*13%</f>
        <v>0</v>
      </c>
      <c r="H1005" s="15">
        <f>BookTable[[#This Row],[Taxable]]+BookTable[[#This Row],[Non Taxable]]+BookTable[[#This Row],[VAT]]</f>
        <v>0</v>
      </c>
      <c r="I1005" s="28"/>
      <c r="J1005" s="45"/>
      <c r="K1005" s="22"/>
      <c r="L1005" s="33" t="str">
        <f>CONCATENATE(BookTable[[#This Row],[Bill No.]],BookTable[[#This Row],[Party]])</f>
        <v/>
      </c>
      <c r="M1005" s="24">
        <f>IF(OR(BookTable[[#This Row],[duplicate checker]]="",COUNTIF(DuplicateChecker,BookTable[[#This Row],[duplicate checker]])=1),0,1)</f>
        <v>0</v>
      </c>
    </row>
    <row r="1006" spans="1:13" s="14" customFormat="1" x14ac:dyDescent="0.25">
      <c r="A1006" s="28"/>
      <c r="B1006" s="30"/>
      <c r="C1006" s="22"/>
      <c r="D1006" s="22"/>
      <c r="E1006" s="23"/>
      <c r="F1006" s="23"/>
      <c r="G1006" s="15">
        <f>BookTable[[#This Row],[Taxable]]*13%</f>
        <v>0</v>
      </c>
      <c r="H1006" s="15">
        <f>BookTable[[#This Row],[Taxable]]+BookTable[[#This Row],[Non Taxable]]+BookTable[[#This Row],[VAT]]</f>
        <v>0</v>
      </c>
      <c r="I1006" s="28"/>
      <c r="J1006" s="45"/>
      <c r="K1006" s="22"/>
      <c r="L1006" s="33" t="str">
        <f>CONCATENATE(BookTable[[#This Row],[Bill No.]],BookTable[[#This Row],[Party]])</f>
        <v/>
      </c>
      <c r="M1006" s="24">
        <f>IF(OR(BookTable[[#This Row],[duplicate checker]]="",COUNTIF(DuplicateChecker,BookTable[[#This Row],[duplicate checker]])=1),0,1)</f>
        <v>0</v>
      </c>
    </row>
    <row r="1007" spans="1:13" s="14" customFormat="1" x14ac:dyDescent="0.25">
      <c r="A1007" s="28"/>
      <c r="B1007" s="30"/>
      <c r="C1007" s="22"/>
      <c r="D1007" s="22"/>
      <c r="E1007" s="23"/>
      <c r="F1007" s="23"/>
      <c r="G1007" s="15">
        <f>BookTable[[#This Row],[Taxable]]*13%</f>
        <v>0</v>
      </c>
      <c r="H1007" s="15">
        <f>BookTable[[#This Row],[Taxable]]+BookTable[[#This Row],[Non Taxable]]+BookTable[[#This Row],[VAT]]</f>
        <v>0</v>
      </c>
      <c r="I1007" s="28"/>
      <c r="J1007" s="45"/>
      <c r="K1007" s="22"/>
      <c r="L1007" s="33" t="str">
        <f>CONCATENATE(BookTable[[#This Row],[Bill No.]],BookTable[[#This Row],[Party]])</f>
        <v/>
      </c>
      <c r="M1007" s="24">
        <f>IF(OR(BookTable[[#This Row],[duplicate checker]]="",COUNTIF(DuplicateChecker,BookTable[[#This Row],[duplicate checker]])=1),0,1)</f>
        <v>0</v>
      </c>
    </row>
    <row r="1008" spans="1:13" s="14" customFormat="1" x14ac:dyDescent="0.25">
      <c r="A1008" s="28"/>
      <c r="B1008" s="30"/>
      <c r="C1008" s="22"/>
      <c r="D1008" s="22"/>
      <c r="E1008" s="23"/>
      <c r="F1008" s="23"/>
      <c r="G1008" s="15">
        <f>BookTable[[#This Row],[Taxable]]*13%</f>
        <v>0</v>
      </c>
      <c r="H1008" s="15">
        <f>BookTable[[#This Row],[Taxable]]+BookTable[[#This Row],[Non Taxable]]+BookTable[[#This Row],[VAT]]</f>
        <v>0</v>
      </c>
      <c r="I1008" s="28"/>
      <c r="J1008" s="45"/>
      <c r="K1008" s="22"/>
      <c r="L1008" s="33" t="str">
        <f>CONCATENATE(BookTable[[#This Row],[Bill No.]],BookTable[[#This Row],[Party]])</f>
        <v/>
      </c>
      <c r="M1008" s="24">
        <f>IF(OR(BookTable[[#This Row],[duplicate checker]]="",COUNTIF(DuplicateChecker,BookTable[[#This Row],[duplicate checker]])=1),0,1)</f>
        <v>0</v>
      </c>
    </row>
    <row r="1009" spans="1:13" s="14" customFormat="1" x14ac:dyDescent="0.25">
      <c r="A1009" s="28"/>
      <c r="B1009" s="30"/>
      <c r="C1009" s="22"/>
      <c r="D1009" s="22"/>
      <c r="E1009" s="23"/>
      <c r="F1009" s="23"/>
      <c r="G1009" s="15">
        <f>BookTable[[#This Row],[Taxable]]*13%</f>
        <v>0</v>
      </c>
      <c r="H1009" s="15">
        <f>BookTable[[#This Row],[Taxable]]+BookTable[[#This Row],[Non Taxable]]+BookTable[[#This Row],[VAT]]</f>
        <v>0</v>
      </c>
      <c r="I1009" s="28"/>
      <c r="J1009" s="45"/>
      <c r="K1009" s="22"/>
      <c r="L1009" s="33" t="str">
        <f>CONCATENATE(BookTable[[#This Row],[Bill No.]],BookTable[[#This Row],[Party]])</f>
        <v/>
      </c>
      <c r="M1009" s="24">
        <f>IF(OR(BookTable[[#This Row],[duplicate checker]]="",COUNTIF(DuplicateChecker,BookTable[[#This Row],[duplicate checker]])=1),0,1)</f>
        <v>0</v>
      </c>
    </row>
    <row r="1010" spans="1:13" s="14" customFormat="1" x14ac:dyDescent="0.25">
      <c r="A1010" s="28"/>
      <c r="B1010" s="30"/>
      <c r="C1010" s="22"/>
      <c r="D1010" s="22"/>
      <c r="E1010" s="23"/>
      <c r="F1010" s="23"/>
      <c r="G1010" s="15">
        <f>BookTable[[#This Row],[Taxable]]*13%</f>
        <v>0</v>
      </c>
      <c r="H1010" s="15">
        <f>BookTable[[#This Row],[Taxable]]+BookTable[[#This Row],[Non Taxable]]+BookTable[[#This Row],[VAT]]</f>
        <v>0</v>
      </c>
      <c r="I1010" s="28"/>
      <c r="J1010" s="45"/>
      <c r="K1010" s="22"/>
      <c r="L1010" s="33" t="str">
        <f>CONCATENATE(BookTable[[#This Row],[Bill No.]],BookTable[[#This Row],[Party]])</f>
        <v/>
      </c>
      <c r="M1010" s="24">
        <f>IF(OR(BookTable[[#This Row],[duplicate checker]]="",COUNTIF(DuplicateChecker,BookTable[[#This Row],[duplicate checker]])=1),0,1)</f>
        <v>0</v>
      </c>
    </row>
    <row r="1011" spans="1:13" s="14" customFormat="1" x14ac:dyDescent="0.25">
      <c r="A1011" s="28"/>
      <c r="B1011" s="30"/>
      <c r="C1011" s="22"/>
      <c r="D1011" s="22"/>
      <c r="E1011" s="23"/>
      <c r="F1011" s="23"/>
      <c r="G1011" s="15">
        <f>BookTable[[#This Row],[Taxable]]*13%</f>
        <v>0</v>
      </c>
      <c r="H1011" s="15">
        <f>BookTable[[#This Row],[Taxable]]+BookTable[[#This Row],[Non Taxable]]+BookTable[[#This Row],[VAT]]</f>
        <v>0</v>
      </c>
      <c r="I1011" s="28"/>
      <c r="J1011" s="45"/>
      <c r="K1011" s="22"/>
      <c r="L1011" s="33" t="str">
        <f>CONCATENATE(BookTable[[#This Row],[Bill No.]],BookTable[[#This Row],[Party]])</f>
        <v/>
      </c>
      <c r="M1011" s="24">
        <f>IF(OR(BookTable[[#This Row],[duplicate checker]]="",COUNTIF(DuplicateChecker,BookTable[[#This Row],[duplicate checker]])=1),0,1)</f>
        <v>0</v>
      </c>
    </row>
    <row r="1012" spans="1:13" s="14" customFormat="1" x14ac:dyDescent="0.25">
      <c r="A1012" s="28"/>
      <c r="B1012" s="30"/>
      <c r="C1012" s="22"/>
      <c r="D1012" s="22"/>
      <c r="E1012" s="23"/>
      <c r="F1012" s="23"/>
      <c r="G1012" s="15">
        <f>BookTable[[#This Row],[Taxable]]*13%</f>
        <v>0</v>
      </c>
      <c r="H1012" s="15">
        <f>BookTable[[#This Row],[Taxable]]+BookTable[[#This Row],[Non Taxable]]+BookTable[[#This Row],[VAT]]</f>
        <v>0</v>
      </c>
      <c r="I1012" s="28"/>
      <c r="J1012" s="45"/>
      <c r="K1012" s="22"/>
      <c r="L1012" s="33" t="str">
        <f>CONCATENATE(BookTable[[#This Row],[Bill No.]],BookTable[[#This Row],[Party]])</f>
        <v/>
      </c>
      <c r="M1012" s="24">
        <f>IF(OR(BookTable[[#This Row],[duplicate checker]]="",COUNTIF(DuplicateChecker,BookTable[[#This Row],[duplicate checker]])=1),0,1)</f>
        <v>0</v>
      </c>
    </row>
    <row r="1013" spans="1:13" s="14" customFormat="1" x14ac:dyDescent="0.25">
      <c r="A1013" s="28"/>
      <c r="B1013" s="30"/>
      <c r="C1013" s="22"/>
      <c r="D1013" s="22"/>
      <c r="E1013" s="23"/>
      <c r="F1013" s="23"/>
      <c r="G1013" s="15">
        <f>BookTable[[#This Row],[Taxable]]*13%</f>
        <v>0</v>
      </c>
      <c r="H1013" s="15">
        <f>BookTable[[#This Row],[Taxable]]+BookTable[[#This Row],[Non Taxable]]+BookTable[[#This Row],[VAT]]</f>
        <v>0</v>
      </c>
      <c r="I1013" s="28"/>
      <c r="J1013" s="45"/>
      <c r="K1013" s="22"/>
      <c r="L1013" s="33" t="str">
        <f>CONCATENATE(BookTable[[#This Row],[Bill No.]],BookTable[[#This Row],[Party]])</f>
        <v/>
      </c>
      <c r="M1013" s="24">
        <f>IF(OR(BookTable[[#This Row],[duplicate checker]]="",COUNTIF(DuplicateChecker,BookTable[[#This Row],[duplicate checker]])=1),0,1)</f>
        <v>0</v>
      </c>
    </row>
    <row r="1014" spans="1:13" s="14" customFormat="1" x14ac:dyDescent="0.25">
      <c r="A1014" s="28"/>
      <c r="B1014" s="30"/>
      <c r="C1014" s="22"/>
      <c r="D1014" s="22"/>
      <c r="E1014" s="23"/>
      <c r="F1014" s="23"/>
      <c r="G1014" s="15">
        <f>BookTable[[#This Row],[Taxable]]*13%</f>
        <v>0</v>
      </c>
      <c r="H1014" s="15">
        <f>BookTable[[#This Row],[Taxable]]+BookTable[[#This Row],[Non Taxable]]+BookTable[[#This Row],[VAT]]</f>
        <v>0</v>
      </c>
      <c r="I1014" s="28"/>
      <c r="J1014" s="45"/>
      <c r="K1014" s="22"/>
      <c r="L1014" s="33" t="str">
        <f>CONCATENATE(BookTable[[#This Row],[Bill No.]],BookTable[[#This Row],[Party]])</f>
        <v/>
      </c>
      <c r="M1014" s="24">
        <f>IF(OR(BookTable[[#This Row],[duplicate checker]]="",COUNTIF(DuplicateChecker,BookTable[[#This Row],[duplicate checker]])=1),0,1)</f>
        <v>0</v>
      </c>
    </row>
    <row r="1015" spans="1:13" s="14" customFormat="1" x14ac:dyDescent="0.25">
      <c r="A1015" s="28"/>
      <c r="B1015" s="30"/>
      <c r="C1015" s="22"/>
      <c r="D1015" s="22"/>
      <c r="E1015" s="23"/>
      <c r="F1015" s="23"/>
      <c r="G1015" s="15">
        <f>BookTable[[#This Row],[Taxable]]*13%</f>
        <v>0</v>
      </c>
      <c r="H1015" s="15">
        <f>BookTable[[#This Row],[Taxable]]+BookTable[[#This Row],[Non Taxable]]+BookTable[[#This Row],[VAT]]</f>
        <v>0</v>
      </c>
      <c r="I1015" s="28"/>
      <c r="J1015" s="45"/>
      <c r="K1015" s="22"/>
      <c r="L1015" s="33" t="str">
        <f>CONCATENATE(BookTable[[#This Row],[Bill No.]],BookTable[[#This Row],[Party]])</f>
        <v/>
      </c>
      <c r="M1015" s="24">
        <f>IF(OR(BookTable[[#This Row],[duplicate checker]]="",COUNTIF(DuplicateChecker,BookTable[[#This Row],[duplicate checker]])=1),0,1)</f>
        <v>0</v>
      </c>
    </row>
    <row r="1016" spans="1:13" s="14" customFormat="1" x14ac:dyDescent="0.25">
      <c r="A1016" s="28"/>
      <c r="B1016" s="30"/>
      <c r="C1016" s="22"/>
      <c r="D1016" s="22"/>
      <c r="E1016" s="23"/>
      <c r="F1016" s="23"/>
      <c r="G1016" s="15">
        <f>BookTable[[#This Row],[Taxable]]*13%</f>
        <v>0</v>
      </c>
      <c r="H1016" s="15">
        <f>BookTable[[#This Row],[Taxable]]+BookTable[[#This Row],[Non Taxable]]+BookTable[[#This Row],[VAT]]</f>
        <v>0</v>
      </c>
      <c r="I1016" s="28"/>
      <c r="J1016" s="45"/>
      <c r="K1016" s="22"/>
      <c r="L1016" s="33" t="str">
        <f>CONCATENATE(BookTable[[#This Row],[Bill No.]],BookTable[[#This Row],[Party]])</f>
        <v/>
      </c>
      <c r="M1016" s="24">
        <f>IF(OR(BookTable[[#This Row],[duplicate checker]]="",COUNTIF(DuplicateChecker,BookTable[[#This Row],[duplicate checker]])=1),0,1)</f>
        <v>0</v>
      </c>
    </row>
    <row r="1017" spans="1:13" s="14" customFormat="1" x14ac:dyDescent="0.25">
      <c r="A1017" s="28"/>
      <c r="B1017" s="30"/>
      <c r="C1017" s="22"/>
      <c r="D1017" s="22"/>
      <c r="E1017" s="23"/>
      <c r="F1017" s="23"/>
      <c r="G1017" s="15">
        <f>BookTable[[#This Row],[Taxable]]*13%</f>
        <v>0</v>
      </c>
      <c r="H1017" s="15">
        <f>BookTable[[#This Row],[Taxable]]+BookTable[[#This Row],[Non Taxable]]+BookTable[[#This Row],[VAT]]</f>
        <v>0</v>
      </c>
      <c r="I1017" s="28"/>
      <c r="J1017" s="45"/>
      <c r="K1017" s="22"/>
      <c r="L1017" s="33" t="str">
        <f>CONCATENATE(BookTable[[#This Row],[Bill No.]],BookTable[[#This Row],[Party]])</f>
        <v/>
      </c>
      <c r="M1017" s="24">
        <f>IF(OR(BookTable[[#This Row],[duplicate checker]]="",COUNTIF(DuplicateChecker,BookTable[[#This Row],[duplicate checker]])=1),0,1)</f>
        <v>0</v>
      </c>
    </row>
    <row r="1018" spans="1:13" s="14" customFormat="1" x14ac:dyDescent="0.25">
      <c r="A1018" s="28"/>
      <c r="B1018" s="30"/>
      <c r="C1018" s="22"/>
      <c r="D1018" s="22"/>
      <c r="E1018" s="23"/>
      <c r="F1018" s="23"/>
      <c r="G1018" s="15">
        <f>BookTable[[#This Row],[Taxable]]*13%</f>
        <v>0</v>
      </c>
      <c r="H1018" s="15">
        <f>BookTable[[#This Row],[Taxable]]+BookTable[[#This Row],[Non Taxable]]+BookTable[[#This Row],[VAT]]</f>
        <v>0</v>
      </c>
      <c r="I1018" s="28"/>
      <c r="J1018" s="45"/>
      <c r="K1018" s="22"/>
      <c r="L1018" s="33" t="str">
        <f>CONCATENATE(BookTable[[#This Row],[Bill No.]],BookTable[[#This Row],[Party]])</f>
        <v/>
      </c>
      <c r="M1018" s="24">
        <f>IF(OR(BookTable[[#This Row],[duplicate checker]]="",COUNTIF(DuplicateChecker,BookTable[[#This Row],[duplicate checker]])=1),0,1)</f>
        <v>0</v>
      </c>
    </row>
    <row r="1019" spans="1:13" s="14" customFormat="1" x14ac:dyDescent="0.25">
      <c r="A1019" s="28"/>
      <c r="B1019" s="30"/>
      <c r="C1019" s="22"/>
      <c r="D1019" s="22"/>
      <c r="E1019" s="23"/>
      <c r="F1019" s="23"/>
      <c r="G1019" s="15">
        <f>BookTable[[#This Row],[Taxable]]*13%</f>
        <v>0</v>
      </c>
      <c r="H1019" s="15">
        <f>BookTable[[#This Row],[Taxable]]+BookTable[[#This Row],[Non Taxable]]+BookTable[[#This Row],[VAT]]</f>
        <v>0</v>
      </c>
      <c r="I1019" s="28"/>
      <c r="J1019" s="45"/>
      <c r="K1019" s="22"/>
      <c r="L1019" s="33" t="str">
        <f>CONCATENATE(BookTable[[#This Row],[Bill No.]],BookTable[[#This Row],[Party]])</f>
        <v/>
      </c>
      <c r="M1019" s="24">
        <f>IF(OR(BookTable[[#This Row],[duplicate checker]]="",COUNTIF(DuplicateChecker,BookTable[[#This Row],[duplicate checker]])=1),0,1)</f>
        <v>0</v>
      </c>
    </row>
    <row r="1020" spans="1:13" s="14" customFormat="1" x14ac:dyDescent="0.25">
      <c r="A1020" s="28"/>
      <c r="B1020" s="30"/>
      <c r="C1020" s="22"/>
      <c r="D1020" s="22"/>
      <c r="E1020" s="23"/>
      <c r="F1020" s="23"/>
      <c r="G1020" s="15">
        <f>BookTable[[#This Row],[Taxable]]*13%</f>
        <v>0</v>
      </c>
      <c r="H1020" s="15">
        <f>BookTable[[#This Row],[Taxable]]+BookTable[[#This Row],[Non Taxable]]+BookTable[[#This Row],[VAT]]</f>
        <v>0</v>
      </c>
      <c r="I1020" s="28"/>
      <c r="J1020" s="45"/>
      <c r="K1020" s="22"/>
      <c r="L1020" s="33" t="str">
        <f>CONCATENATE(BookTable[[#This Row],[Bill No.]],BookTable[[#This Row],[Party]])</f>
        <v/>
      </c>
      <c r="M1020" s="24">
        <f>IF(OR(BookTable[[#This Row],[duplicate checker]]="",COUNTIF(DuplicateChecker,BookTable[[#This Row],[duplicate checker]])=1),0,1)</f>
        <v>0</v>
      </c>
    </row>
    <row r="1021" spans="1:13" s="14" customFormat="1" x14ac:dyDescent="0.25">
      <c r="A1021" s="28"/>
      <c r="B1021" s="30"/>
      <c r="C1021" s="22"/>
      <c r="D1021" s="22"/>
      <c r="E1021" s="23"/>
      <c r="F1021" s="23"/>
      <c r="G1021" s="15">
        <f>BookTable[[#This Row],[Taxable]]*13%</f>
        <v>0</v>
      </c>
      <c r="H1021" s="15">
        <f>BookTable[[#This Row],[Taxable]]+BookTable[[#This Row],[Non Taxable]]+BookTable[[#This Row],[VAT]]</f>
        <v>0</v>
      </c>
      <c r="I1021" s="28"/>
      <c r="J1021" s="45"/>
      <c r="K1021" s="22"/>
      <c r="L1021" s="33" t="str">
        <f>CONCATENATE(BookTable[[#This Row],[Bill No.]],BookTable[[#This Row],[Party]])</f>
        <v/>
      </c>
      <c r="M1021" s="24">
        <f>IF(OR(BookTable[[#This Row],[duplicate checker]]="",COUNTIF(DuplicateChecker,BookTable[[#This Row],[duplicate checker]])=1),0,1)</f>
        <v>0</v>
      </c>
    </row>
    <row r="1022" spans="1:13" s="14" customFormat="1" x14ac:dyDescent="0.25">
      <c r="A1022" s="28"/>
      <c r="B1022" s="30"/>
      <c r="C1022" s="22"/>
      <c r="D1022" s="22"/>
      <c r="E1022" s="23"/>
      <c r="F1022" s="23"/>
      <c r="G1022" s="15">
        <f>BookTable[[#This Row],[Taxable]]*13%</f>
        <v>0</v>
      </c>
      <c r="H1022" s="15">
        <f>BookTable[[#This Row],[Taxable]]+BookTable[[#This Row],[Non Taxable]]+BookTable[[#This Row],[VAT]]</f>
        <v>0</v>
      </c>
      <c r="I1022" s="28"/>
      <c r="J1022" s="45"/>
      <c r="K1022" s="22"/>
      <c r="L1022" s="33" t="str">
        <f>CONCATENATE(BookTable[[#This Row],[Bill No.]],BookTable[[#This Row],[Party]])</f>
        <v/>
      </c>
      <c r="M1022" s="24">
        <f>IF(OR(BookTable[[#This Row],[duplicate checker]]="",COUNTIF(DuplicateChecker,BookTable[[#This Row],[duplicate checker]])=1),0,1)</f>
        <v>0</v>
      </c>
    </row>
    <row r="1023" spans="1:13" s="14" customFormat="1" x14ac:dyDescent="0.25">
      <c r="A1023" s="28"/>
      <c r="B1023" s="30"/>
      <c r="C1023" s="22"/>
      <c r="D1023" s="22"/>
      <c r="E1023" s="23"/>
      <c r="F1023" s="23"/>
      <c r="G1023" s="15">
        <f>BookTable[[#This Row],[Taxable]]*13%</f>
        <v>0</v>
      </c>
      <c r="H1023" s="15">
        <f>BookTable[[#This Row],[Taxable]]+BookTable[[#This Row],[Non Taxable]]+BookTable[[#This Row],[VAT]]</f>
        <v>0</v>
      </c>
      <c r="I1023" s="28"/>
      <c r="J1023" s="45"/>
      <c r="K1023" s="22"/>
      <c r="L1023" s="33" t="str">
        <f>CONCATENATE(BookTable[[#This Row],[Bill No.]],BookTable[[#This Row],[Party]])</f>
        <v/>
      </c>
      <c r="M1023" s="24">
        <f>IF(OR(BookTable[[#This Row],[duplicate checker]]="",COUNTIF(DuplicateChecker,BookTable[[#This Row],[duplicate checker]])=1),0,1)</f>
        <v>0</v>
      </c>
    </row>
    <row r="1024" spans="1:13" s="14" customFormat="1" x14ac:dyDescent="0.25">
      <c r="A1024" s="28"/>
      <c r="B1024" s="30"/>
      <c r="C1024" s="22"/>
      <c r="D1024" s="22"/>
      <c r="E1024" s="23"/>
      <c r="F1024" s="23"/>
      <c r="G1024" s="15">
        <f>BookTable[[#This Row],[Taxable]]*13%</f>
        <v>0</v>
      </c>
      <c r="H1024" s="15">
        <f>BookTable[[#This Row],[Taxable]]+BookTable[[#This Row],[Non Taxable]]+BookTable[[#This Row],[VAT]]</f>
        <v>0</v>
      </c>
      <c r="I1024" s="28"/>
      <c r="J1024" s="45"/>
      <c r="K1024" s="22"/>
      <c r="L1024" s="33" t="str">
        <f>CONCATENATE(BookTable[[#This Row],[Bill No.]],BookTable[[#This Row],[Party]])</f>
        <v/>
      </c>
      <c r="M1024" s="24">
        <f>IF(OR(BookTable[[#This Row],[duplicate checker]]="",COUNTIF(DuplicateChecker,BookTable[[#This Row],[duplicate checker]])=1),0,1)</f>
        <v>0</v>
      </c>
    </row>
    <row r="1025" spans="1:13" s="14" customFormat="1" x14ac:dyDescent="0.25">
      <c r="A1025" s="28"/>
      <c r="B1025" s="30"/>
      <c r="C1025" s="22"/>
      <c r="D1025" s="22"/>
      <c r="E1025" s="23"/>
      <c r="F1025" s="23"/>
      <c r="G1025" s="15">
        <f>BookTable[[#This Row],[Taxable]]*13%</f>
        <v>0</v>
      </c>
      <c r="H1025" s="15">
        <f>BookTable[[#This Row],[Taxable]]+BookTable[[#This Row],[Non Taxable]]+BookTable[[#This Row],[VAT]]</f>
        <v>0</v>
      </c>
      <c r="I1025" s="28"/>
      <c r="J1025" s="45"/>
      <c r="K1025" s="22"/>
      <c r="L1025" s="33" t="str">
        <f>CONCATENATE(BookTable[[#This Row],[Bill No.]],BookTable[[#This Row],[Party]])</f>
        <v/>
      </c>
      <c r="M1025" s="24">
        <f>IF(OR(BookTable[[#This Row],[duplicate checker]]="",COUNTIF(DuplicateChecker,BookTable[[#This Row],[duplicate checker]])=1),0,1)</f>
        <v>0</v>
      </c>
    </row>
    <row r="1026" spans="1:13" s="14" customFormat="1" x14ac:dyDescent="0.25">
      <c r="A1026" s="28"/>
      <c r="B1026" s="30"/>
      <c r="C1026" s="22"/>
      <c r="D1026" s="22"/>
      <c r="E1026" s="23"/>
      <c r="F1026" s="23"/>
      <c r="G1026" s="15">
        <f>BookTable[[#This Row],[Taxable]]*13%</f>
        <v>0</v>
      </c>
      <c r="H1026" s="15">
        <f>BookTable[[#This Row],[Taxable]]+BookTable[[#This Row],[Non Taxable]]+BookTable[[#This Row],[VAT]]</f>
        <v>0</v>
      </c>
      <c r="I1026" s="28"/>
      <c r="J1026" s="45"/>
      <c r="K1026" s="22"/>
      <c r="L1026" s="33" t="str">
        <f>CONCATENATE(BookTable[[#This Row],[Bill No.]],BookTable[[#This Row],[Party]])</f>
        <v/>
      </c>
      <c r="M1026" s="24">
        <f>IF(OR(BookTable[[#This Row],[duplicate checker]]="",COUNTIF(DuplicateChecker,BookTable[[#This Row],[duplicate checker]])=1),0,1)</f>
        <v>0</v>
      </c>
    </row>
    <row r="1027" spans="1:13" s="14" customFormat="1" x14ac:dyDescent="0.25">
      <c r="A1027" s="28"/>
      <c r="B1027" s="30"/>
      <c r="C1027" s="22"/>
      <c r="D1027" s="22"/>
      <c r="E1027" s="23"/>
      <c r="F1027" s="23"/>
      <c r="G1027" s="15">
        <f>BookTable[[#This Row],[Taxable]]*13%</f>
        <v>0</v>
      </c>
      <c r="H1027" s="15">
        <f>BookTable[[#This Row],[Taxable]]+BookTable[[#This Row],[Non Taxable]]+BookTable[[#This Row],[VAT]]</f>
        <v>0</v>
      </c>
      <c r="I1027" s="28"/>
      <c r="J1027" s="45"/>
      <c r="K1027" s="22"/>
      <c r="L1027" s="33" t="str">
        <f>CONCATENATE(BookTable[[#This Row],[Bill No.]],BookTable[[#This Row],[Party]])</f>
        <v/>
      </c>
      <c r="M1027" s="24">
        <f>IF(OR(BookTable[[#This Row],[duplicate checker]]="",COUNTIF(DuplicateChecker,BookTable[[#This Row],[duplicate checker]])=1),0,1)</f>
        <v>0</v>
      </c>
    </row>
    <row r="1028" spans="1:13" s="14" customFormat="1" x14ac:dyDescent="0.25">
      <c r="A1028" s="28"/>
      <c r="B1028" s="30"/>
      <c r="C1028" s="22"/>
      <c r="D1028" s="22"/>
      <c r="E1028" s="23"/>
      <c r="F1028" s="23"/>
      <c r="G1028" s="15">
        <f>BookTable[[#This Row],[Taxable]]*13%</f>
        <v>0</v>
      </c>
      <c r="H1028" s="15">
        <f>BookTable[[#This Row],[Taxable]]+BookTable[[#This Row],[Non Taxable]]+BookTable[[#This Row],[VAT]]</f>
        <v>0</v>
      </c>
      <c r="I1028" s="28"/>
      <c r="J1028" s="45"/>
      <c r="K1028" s="22"/>
      <c r="L1028" s="33" t="str">
        <f>CONCATENATE(BookTable[[#This Row],[Bill No.]],BookTable[[#This Row],[Party]])</f>
        <v/>
      </c>
      <c r="M1028" s="24">
        <f>IF(OR(BookTable[[#This Row],[duplicate checker]]="",COUNTIF(DuplicateChecker,BookTable[[#This Row],[duplicate checker]])=1),0,1)</f>
        <v>0</v>
      </c>
    </row>
    <row r="1029" spans="1:13" s="14" customFormat="1" x14ac:dyDescent="0.25">
      <c r="A1029" s="28"/>
      <c r="B1029" s="30"/>
      <c r="C1029" s="22"/>
      <c r="D1029" s="22"/>
      <c r="E1029" s="23"/>
      <c r="F1029" s="23"/>
      <c r="G1029" s="15">
        <f>BookTable[[#This Row],[Taxable]]*13%</f>
        <v>0</v>
      </c>
      <c r="H1029" s="15">
        <f>BookTable[[#This Row],[Taxable]]+BookTable[[#This Row],[Non Taxable]]+BookTable[[#This Row],[VAT]]</f>
        <v>0</v>
      </c>
      <c r="I1029" s="28"/>
      <c r="J1029" s="45"/>
      <c r="K1029" s="22"/>
      <c r="L1029" s="33" t="str">
        <f>CONCATENATE(BookTable[[#This Row],[Bill No.]],BookTable[[#This Row],[Party]])</f>
        <v/>
      </c>
      <c r="M1029" s="24">
        <f>IF(OR(BookTable[[#This Row],[duplicate checker]]="",COUNTIF(DuplicateChecker,BookTable[[#This Row],[duplicate checker]])=1),0,1)</f>
        <v>0</v>
      </c>
    </row>
    <row r="1030" spans="1:13" s="14" customFormat="1" x14ac:dyDescent="0.25">
      <c r="A1030" s="28"/>
      <c r="B1030" s="30"/>
      <c r="C1030" s="22"/>
      <c r="D1030" s="22"/>
      <c r="E1030" s="23"/>
      <c r="F1030" s="23"/>
      <c r="G1030" s="15">
        <f>BookTable[[#This Row],[Taxable]]*13%</f>
        <v>0</v>
      </c>
      <c r="H1030" s="15">
        <f>BookTable[[#This Row],[Taxable]]+BookTable[[#This Row],[Non Taxable]]+BookTable[[#This Row],[VAT]]</f>
        <v>0</v>
      </c>
      <c r="I1030" s="28"/>
      <c r="J1030" s="45"/>
      <c r="K1030" s="22"/>
      <c r="L1030" s="33" t="str">
        <f>CONCATENATE(BookTable[[#This Row],[Bill No.]],BookTable[[#This Row],[Party]])</f>
        <v/>
      </c>
      <c r="M1030" s="24">
        <f>IF(OR(BookTable[[#This Row],[duplicate checker]]="",COUNTIF(DuplicateChecker,BookTable[[#This Row],[duplicate checker]])=1),0,1)</f>
        <v>0</v>
      </c>
    </row>
    <row r="1031" spans="1:13" s="14" customFormat="1" x14ac:dyDescent="0.25">
      <c r="A1031" s="28"/>
      <c r="B1031" s="30"/>
      <c r="C1031" s="22"/>
      <c r="D1031" s="22"/>
      <c r="E1031" s="23"/>
      <c r="F1031" s="23"/>
      <c r="G1031" s="15">
        <f>BookTable[[#This Row],[Taxable]]*13%</f>
        <v>0</v>
      </c>
      <c r="H1031" s="15">
        <f>BookTable[[#This Row],[Taxable]]+BookTable[[#This Row],[Non Taxable]]+BookTable[[#This Row],[VAT]]</f>
        <v>0</v>
      </c>
      <c r="I1031" s="28"/>
      <c r="J1031" s="45"/>
      <c r="K1031" s="22"/>
      <c r="L1031" s="33" t="str">
        <f>CONCATENATE(BookTable[[#This Row],[Bill No.]],BookTable[[#This Row],[Party]])</f>
        <v/>
      </c>
      <c r="M1031" s="24">
        <f>IF(OR(BookTable[[#This Row],[duplicate checker]]="",COUNTIF(DuplicateChecker,BookTable[[#This Row],[duplicate checker]])=1),0,1)</f>
        <v>0</v>
      </c>
    </row>
    <row r="1032" spans="1:13" s="14" customFormat="1" x14ac:dyDescent="0.25">
      <c r="A1032" s="28"/>
      <c r="B1032" s="30"/>
      <c r="C1032" s="22"/>
      <c r="D1032" s="22"/>
      <c r="E1032" s="23"/>
      <c r="F1032" s="23"/>
      <c r="G1032" s="15">
        <f>BookTable[[#This Row],[Taxable]]*13%</f>
        <v>0</v>
      </c>
      <c r="H1032" s="15">
        <f>BookTable[[#This Row],[Taxable]]+BookTable[[#This Row],[Non Taxable]]+BookTable[[#This Row],[VAT]]</f>
        <v>0</v>
      </c>
      <c r="I1032" s="28"/>
      <c r="J1032" s="45"/>
      <c r="K1032" s="22"/>
      <c r="L1032" s="33" t="str">
        <f>CONCATENATE(BookTable[[#This Row],[Bill No.]],BookTable[[#This Row],[Party]])</f>
        <v/>
      </c>
      <c r="M1032" s="24">
        <f>IF(OR(BookTable[[#This Row],[duplicate checker]]="",COUNTIF(DuplicateChecker,BookTable[[#This Row],[duplicate checker]])=1),0,1)</f>
        <v>0</v>
      </c>
    </row>
    <row r="1033" spans="1:13" s="14" customFormat="1" x14ac:dyDescent="0.25">
      <c r="A1033" s="28"/>
      <c r="B1033" s="30"/>
      <c r="C1033" s="22"/>
      <c r="D1033" s="22"/>
      <c r="E1033" s="23"/>
      <c r="F1033" s="23"/>
      <c r="G1033" s="15">
        <f>BookTable[[#This Row],[Taxable]]*13%</f>
        <v>0</v>
      </c>
      <c r="H1033" s="15">
        <f>BookTable[[#This Row],[Taxable]]+BookTable[[#This Row],[Non Taxable]]+BookTable[[#This Row],[VAT]]</f>
        <v>0</v>
      </c>
      <c r="I1033" s="28"/>
      <c r="J1033" s="45"/>
      <c r="K1033" s="22"/>
      <c r="L1033" s="33" t="str">
        <f>CONCATENATE(BookTable[[#This Row],[Bill No.]],BookTable[[#This Row],[Party]])</f>
        <v/>
      </c>
      <c r="M1033" s="24">
        <f>IF(OR(BookTable[[#This Row],[duplicate checker]]="",COUNTIF(DuplicateChecker,BookTable[[#This Row],[duplicate checker]])=1),0,1)</f>
        <v>0</v>
      </c>
    </row>
    <row r="1034" spans="1:13" s="14" customFormat="1" x14ac:dyDescent="0.25">
      <c r="A1034" s="28"/>
      <c r="B1034" s="30"/>
      <c r="C1034" s="22"/>
      <c r="D1034" s="22"/>
      <c r="E1034" s="23"/>
      <c r="F1034" s="23"/>
      <c r="G1034" s="15">
        <f>BookTable[[#This Row],[Taxable]]*13%</f>
        <v>0</v>
      </c>
      <c r="H1034" s="15">
        <f>BookTable[[#This Row],[Taxable]]+BookTable[[#This Row],[Non Taxable]]+BookTable[[#This Row],[VAT]]</f>
        <v>0</v>
      </c>
      <c r="I1034" s="28"/>
      <c r="J1034" s="45"/>
      <c r="K1034" s="22"/>
      <c r="L1034" s="33" t="str">
        <f>CONCATENATE(BookTable[[#This Row],[Bill No.]],BookTable[[#This Row],[Party]])</f>
        <v/>
      </c>
      <c r="M1034" s="24">
        <f>IF(OR(BookTable[[#This Row],[duplicate checker]]="",COUNTIF(DuplicateChecker,BookTable[[#This Row],[duplicate checker]])=1),0,1)</f>
        <v>0</v>
      </c>
    </row>
    <row r="1035" spans="1:13" s="14" customFormat="1" x14ac:dyDescent="0.25">
      <c r="A1035" s="28"/>
      <c r="B1035" s="30"/>
      <c r="C1035" s="22"/>
      <c r="D1035" s="22"/>
      <c r="E1035" s="23"/>
      <c r="F1035" s="23"/>
      <c r="G1035" s="15">
        <f>BookTable[[#This Row],[Taxable]]*13%</f>
        <v>0</v>
      </c>
      <c r="H1035" s="15">
        <f>BookTable[[#This Row],[Taxable]]+BookTable[[#This Row],[Non Taxable]]+BookTable[[#This Row],[VAT]]</f>
        <v>0</v>
      </c>
      <c r="I1035" s="28"/>
      <c r="J1035" s="45"/>
      <c r="K1035" s="22"/>
      <c r="L1035" s="33" t="str">
        <f>CONCATENATE(BookTable[[#This Row],[Bill No.]],BookTable[[#This Row],[Party]])</f>
        <v/>
      </c>
      <c r="M1035" s="24">
        <f>IF(OR(BookTable[[#This Row],[duplicate checker]]="",COUNTIF(DuplicateChecker,BookTable[[#This Row],[duplicate checker]])=1),0,1)</f>
        <v>0</v>
      </c>
    </row>
    <row r="1036" spans="1:13" s="14" customFormat="1" x14ac:dyDescent="0.25">
      <c r="A1036" s="28"/>
      <c r="B1036" s="30"/>
      <c r="C1036" s="22"/>
      <c r="D1036" s="22"/>
      <c r="E1036" s="23"/>
      <c r="F1036" s="23"/>
      <c r="G1036" s="15">
        <f>BookTable[[#This Row],[Taxable]]*13%</f>
        <v>0</v>
      </c>
      <c r="H1036" s="15">
        <f>BookTable[[#This Row],[Taxable]]+BookTable[[#This Row],[Non Taxable]]+BookTable[[#This Row],[VAT]]</f>
        <v>0</v>
      </c>
      <c r="I1036" s="28"/>
      <c r="J1036" s="45"/>
      <c r="K1036" s="22"/>
      <c r="L1036" s="33" t="str">
        <f>CONCATENATE(BookTable[[#This Row],[Bill No.]],BookTable[[#This Row],[Party]])</f>
        <v/>
      </c>
      <c r="M1036" s="24">
        <f>IF(OR(BookTable[[#This Row],[duplicate checker]]="",COUNTIF(DuplicateChecker,BookTable[[#This Row],[duplicate checker]])=1),0,1)</f>
        <v>0</v>
      </c>
    </row>
    <row r="1037" spans="1:13" s="14" customFormat="1" x14ac:dyDescent="0.25">
      <c r="A1037" s="28"/>
      <c r="B1037" s="30"/>
      <c r="C1037" s="22"/>
      <c r="D1037" s="22"/>
      <c r="E1037" s="23"/>
      <c r="F1037" s="23"/>
      <c r="G1037" s="15">
        <f>BookTable[[#This Row],[Taxable]]*13%</f>
        <v>0</v>
      </c>
      <c r="H1037" s="15">
        <f>BookTable[[#This Row],[Taxable]]+BookTable[[#This Row],[Non Taxable]]+BookTable[[#This Row],[VAT]]</f>
        <v>0</v>
      </c>
      <c r="I1037" s="28"/>
      <c r="J1037" s="45"/>
      <c r="K1037" s="22"/>
      <c r="L1037" s="33" t="str">
        <f>CONCATENATE(BookTable[[#This Row],[Bill No.]],BookTable[[#This Row],[Party]])</f>
        <v/>
      </c>
      <c r="M1037" s="24">
        <f>IF(OR(BookTable[[#This Row],[duplicate checker]]="",COUNTIF(DuplicateChecker,BookTable[[#This Row],[duplicate checker]])=1),0,1)</f>
        <v>0</v>
      </c>
    </row>
    <row r="1038" spans="1:13" s="14" customFormat="1" x14ac:dyDescent="0.25">
      <c r="A1038" s="28"/>
      <c r="B1038" s="30"/>
      <c r="C1038" s="22"/>
      <c r="D1038" s="22"/>
      <c r="E1038" s="23"/>
      <c r="F1038" s="23"/>
      <c r="G1038" s="15">
        <f>BookTable[[#This Row],[Taxable]]*13%</f>
        <v>0</v>
      </c>
      <c r="H1038" s="15">
        <f>BookTable[[#This Row],[Taxable]]+BookTable[[#This Row],[Non Taxable]]+BookTable[[#This Row],[VAT]]</f>
        <v>0</v>
      </c>
      <c r="I1038" s="28"/>
      <c r="J1038" s="45"/>
      <c r="K1038" s="22"/>
      <c r="L1038" s="33" t="str">
        <f>CONCATENATE(BookTable[[#This Row],[Bill No.]],BookTable[[#This Row],[Party]])</f>
        <v/>
      </c>
      <c r="M1038" s="24">
        <f>IF(OR(BookTable[[#This Row],[duplicate checker]]="",COUNTIF(DuplicateChecker,BookTable[[#This Row],[duplicate checker]])=1),0,1)</f>
        <v>0</v>
      </c>
    </row>
    <row r="1039" spans="1:13" s="14" customFormat="1" x14ac:dyDescent="0.25">
      <c r="A1039" s="28"/>
      <c r="B1039" s="30"/>
      <c r="C1039" s="22"/>
      <c r="D1039" s="22"/>
      <c r="E1039" s="23"/>
      <c r="F1039" s="23"/>
      <c r="G1039" s="15">
        <f>BookTable[[#This Row],[Taxable]]*13%</f>
        <v>0</v>
      </c>
      <c r="H1039" s="15">
        <f>BookTable[[#This Row],[Taxable]]+BookTable[[#This Row],[Non Taxable]]+BookTable[[#This Row],[VAT]]</f>
        <v>0</v>
      </c>
      <c r="I1039" s="28"/>
      <c r="J1039" s="45"/>
      <c r="K1039" s="22"/>
      <c r="L1039" s="33" t="str">
        <f>CONCATENATE(BookTable[[#This Row],[Bill No.]],BookTable[[#This Row],[Party]])</f>
        <v/>
      </c>
      <c r="M1039" s="24">
        <f>IF(OR(BookTable[[#This Row],[duplicate checker]]="",COUNTIF(DuplicateChecker,BookTable[[#This Row],[duplicate checker]])=1),0,1)</f>
        <v>0</v>
      </c>
    </row>
    <row r="1040" spans="1:13" s="14" customFormat="1" x14ac:dyDescent="0.25">
      <c r="A1040" s="28"/>
      <c r="B1040" s="30"/>
      <c r="C1040" s="22"/>
      <c r="D1040" s="22"/>
      <c r="E1040" s="23"/>
      <c r="F1040" s="23"/>
      <c r="G1040" s="15">
        <f>BookTable[[#This Row],[Taxable]]*13%</f>
        <v>0</v>
      </c>
      <c r="H1040" s="15">
        <f>BookTable[[#This Row],[Taxable]]+BookTable[[#This Row],[Non Taxable]]+BookTable[[#This Row],[VAT]]</f>
        <v>0</v>
      </c>
      <c r="I1040" s="28"/>
      <c r="J1040" s="45"/>
      <c r="K1040" s="22"/>
      <c r="L1040" s="33" t="str">
        <f>CONCATENATE(BookTable[[#This Row],[Bill No.]],BookTable[[#This Row],[Party]])</f>
        <v/>
      </c>
      <c r="M1040" s="24">
        <f>IF(OR(BookTable[[#This Row],[duplicate checker]]="",COUNTIF(DuplicateChecker,BookTable[[#This Row],[duplicate checker]])=1),0,1)</f>
        <v>0</v>
      </c>
    </row>
    <row r="1041" spans="1:13" s="14" customFormat="1" x14ac:dyDescent="0.25">
      <c r="A1041" s="28"/>
      <c r="B1041" s="30"/>
      <c r="C1041" s="22"/>
      <c r="D1041" s="22"/>
      <c r="E1041" s="23"/>
      <c r="F1041" s="23"/>
      <c r="G1041" s="15">
        <f>BookTable[[#This Row],[Taxable]]*13%</f>
        <v>0</v>
      </c>
      <c r="H1041" s="15">
        <f>BookTable[[#This Row],[Taxable]]+BookTable[[#This Row],[Non Taxable]]+BookTable[[#This Row],[VAT]]</f>
        <v>0</v>
      </c>
      <c r="I1041" s="28"/>
      <c r="J1041" s="45"/>
      <c r="K1041" s="22"/>
      <c r="L1041" s="33" t="str">
        <f>CONCATENATE(BookTable[[#This Row],[Bill No.]],BookTable[[#This Row],[Party]])</f>
        <v/>
      </c>
      <c r="M1041" s="24">
        <f>IF(OR(BookTable[[#This Row],[duplicate checker]]="",COUNTIF(DuplicateChecker,BookTable[[#This Row],[duplicate checker]])=1),0,1)</f>
        <v>0</v>
      </c>
    </row>
    <row r="1042" spans="1:13" s="14" customFormat="1" x14ac:dyDescent="0.25">
      <c r="A1042" s="28"/>
      <c r="B1042" s="30"/>
      <c r="C1042" s="22"/>
      <c r="D1042" s="22"/>
      <c r="E1042" s="23"/>
      <c r="F1042" s="23"/>
      <c r="G1042" s="15">
        <f>BookTable[[#This Row],[Taxable]]*13%</f>
        <v>0</v>
      </c>
      <c r="H1042" s="15">
        <f>BookTable[[#This Row],[Taxable]]+BookTable[[#This Row],[Non Taxable]]+BookTable[[#This Row],[VAT]]</f>
        <v>0</v>
      </c>
      <c r="I1042" s="28"/>
      <c r="J1042" s="45"/>
      <c r="K1042" s="22"/>
      <c r="L1042" s="33" t="str">
        <f>CONCATENATE(BookTable[[#This Row],[Bill No.]],BookTable[[#This Row],[Party]])</f>
        <v/>
      </c>
      <c r="M1042" s="24">
        <f>IF(OR(BookTable[[#This Row],[duplicate checker]]="",COUNTIF(DuplicateChecker,BookTable[[#This Row],[duplicate checker]])=1),0,1)</f>
        <v>0</v>
      </c>
    </row>
    <row r="1043" spans="1:13" s="14" customFormat="1" x14ac:dyDescent="0.25">
      <c r="A1043" s="28"/>
      <c r="B1043" s="30"/>
      <c r="C1043" s="22"/>
      <c r="D1043" s="22"/>
      <c r="E1043" s="23"/>
      <c r="F1043" s="23"/>
      <c r="G1043" s="15">
        <f>BookTable[[#This Row],[Taxable]]*13%</f>
        <v>0</v>
      </c>
      <c r="H1043" s="15">
        <f>BookTable[[#This Row],[Taxable]]+BookTable[[#This Row],[Non Taxable]]+BookTable[[#This Row],[VAT]]</f>
        <v>0</v>
      </c>
      <c r="I1043" s="28"/>
      <c r="J1043" s="45"/>
      <c r="K1043" s="22"/>
      <c r="L1043" s="33" t="str">
        <f>CONCATENATE(BookTable[[#This Row],[Bill No.]],BookTable[[#This Row],[Party]])</f>
        <v/>
      </c>
      <c r="M1043" s="24">
        <f>IF(OR(BookTable[[#This Row],[duplicate checker]]="",COUNTIF(DuplicateChecker,BookTable[[#This Row],[duplicate checker]])=1),0,1)</f>
        <v>0</v>
      </c>
    </row>
    <row r="1044" spans="1:13" s="14" customFormat="1" x14ac:dyDescent="0.25">
      <c r="A1044" s="28"/>
      <c r="B1044" s="30"/>
      <c r="C1044" s="22"/>
      <c r="D1044" s="22"/>
      <c r="E1044" s="23"/>
      <c r="F1044" s="23"/>
      <c r="G1044" s="15">
        <f>BookTable[[#This Row],[Taxable]]*13%</f>
        <v>0</v>
      </c>
      <c r="H1044" s="15">
        <f>BookTable[[#This Row],[Taxable]]+BookTable[[#This Row],[Non Taxable]]+BookTable[[#This Row],[VAT]]</f>
        <v>0</v>
      </c>
      <c r="I1044" s="28"/>
      <c r="J1044" s="45"/>
      <c r="K1044" s="22"/>
      <c r="L1044" s="33" t="str">
        <f>CONCATENATE(BookTable[[#This Row],[Bill No.]],BookTable[[#This Row],[Party]])</f>
        <v/>
      </c>
      <c r="M1044" s="24">
        <f>IF(OR(BookTable[[#This Row],[duplicate checker]]="",COUNTIF(DuplicateChecker,BookTable[[#This Row],[duplicate checker]])=1),0,1)</f>
        <v>0</v>
      </c>
    </row>
    <row r="1045" spans="1:13" s="14" customFormat="1" x14ac:dyDescent="0.25">
      <c r="A1045" s="28"/>
      <c r="B1045" s="30"/>
      <c r="C1045" s="22"/>
      <c r="D1045" s="22"/>
      <c r="E1045" s="23"/>
      <c r="F1045" s="23"/>
      <c r="G1045" s="15">
        <f>BookTable[[#This Row],[Taxable]]*13%</f>
        <v>0</v>
      </c>
      <c r="H1045" s="15">
        <f>BookTable[[#This Row],[Taxable]]+BookTable[[#This Row],[Non Taxable]]+BookTable[[#This Row],[VAT]]</f>
        <v>0</v>
      </c>
      <c r="I1045" s="28"/>
      <c r="J1045" s="45"/>
      <c r="K1045" s="22"/>
      <c r="L1045" s="33" t="str">
        <f>CONCATENATE(BookTable[[#This Row],[Bill No.]],BookTable[[#This Row],[Party]])</f>
        <v/>
      </c>
      <c r="M1045" s="24">
        <f>IF(OR(BookTable[[#This Row],[duplicate checker]]="",COUNTIF(DuplicateChecker,BookTable[[#This Row],[duplicate checker]])=1),0,1)</f>
        <v>0</v>
      </c>
    </row>
    <row r="1046" spans="1:13" s="14" customFormat="1" x14ac:dyDescent="0.25">
      <c r="A1046" s="28"/>
      <c r="B1046" s="30"/>
      <c r="C1046" s="22"/>
      <c r="D1046" s="22"/>
      <c r="E1046" s="23"/>
      <c r="F1046" s="23"/>
      <c r="G1046" s="15">
        <f>BookTable[[#This Row],[Taxable]]*13%</f>
        <v>0</v>
      </c>
      <c r="H1046" s="15">
        <f>BookTable[[#This Row],[Taxable]]+BookTable[[#This Row],[Non Taxable]]+BookTable[[#This Row],[VAT]]</f>
        <v>0</v>
      </c>
      <c r="I1046" s="28"/>
      <c r="J1046" s="45"/>
      <c r="K1046" s="22"/>
      <c r="L1046" s="33" t="str">
        <f>CONCATENATE(BookTable[[#This Row],[Bill No.]],BookTable[[#This Row],[Party]])</f>
        <v/>
      </c>
      <c r="M1046" s="24">
        <f>IF(OR(BookTable[[#This Row],[duplicate checker]]="",COUNTIF(DuplicateChecker,BookTable[[#This Row],[duplicate checker]])=1),0,1)</f>
        <v>0</v>
      </c>
    </row>
    <row r="1047" spans="1:13" s="14" customFormat="1" x14ac:dyDescent="0.25">
      <c r="A1047" s="28"/>
      <c r="B1047" s="30"/>
      <c r="C1047" s="22"/>
      <c r="D1047" s="22"/>
      <c r="E1047" s="23"/>
      <c r="F1047" s="23"/>
      <c r="G1047" s="15">
        <f>BookTable[[#This Row],[Taxable]]*13%</f>
        <v>0</v>
      </c>
      <c r="H1047" s="15">
        <f>BookTable[[#This Row],[Taxable]]+BookTable[[#This Row],[Non Taxable]]+BookTable[[#This Row],[VAT]]</f>
        <v>0</v>
      </c>
      <c r="I1047" s="28"/>
      <c r="J1047" s="45"/>
      <c r="K1047" s="22"/>
      <c r="L1047" s="33" t="str">
        <f>CONCATENATE(BookTable[[#This Row],[Bill No.]],BookTable[[#This Row],[Party]])</f>
        <v/>
      </c>
      <c r="M1047" s="24">
        <f>IF(OR(BookTable[[#This Row],[duplicate checker]]="",COUNTIF(DuplicateChecker,BookTable[[#This Row],[duplicate checker]])=1),0,1)</f>
        <v>0</v>
      </c>
    </row>
    <row r="1048" spans="1:13" s="14" customFormat="1" x14ac:dyDescent="0.25">
      <c r="A1048" s="28"/>
      <c r="B1048" s="30"/>
      <c r="C1048" s="22"/>
      <c r="D1048" s="22"/>
      <c r="E1048" s="23"/>
      <c r="F1048" s="23"/>
      <c r="G1048" s="15">
        <f>BookTable[[#This Row],[Taxable]]*13%</f>
        <v>0</v>
      </c>
      <c r="H1048" s="15">
        <f>BookTable[[#This Row],[Taxable]]+BookTable[[#This Row],[Non Taxable]]+BookTable[[#This Row],[VAT]]</f>
        <v>0</v>
      </c>
      <c r="I1048" s="28"/>
      <c r="J1048" s="45"/>
      <c r="K1048" s="22"/>
      <c r="L1048" s="33" t="str">
        <f>CONCATENATE(BookTable[[#This Row],[Bill No.]],BookTable[[#This Row],[Party]])</f>
        <v/>
      </c>
      <c r="M1048" s="24">
        <f>IF(OR(BookTable[[#This Row],[duplicate checker]]="",COUNTIF(DuplicateChecker,BookTable[[#This Row],[duplicate checker]])=1),0,1)</f>
        <v>0</v>
      </c>
    </row>
    <row r="1049" spans="1:13" s="14" customFormat="1" x14ac:dyDescent="0.25">
      <c r="A1049" s="28"/>
      <c r="B1049" s="30"/>
      <c r="C1049" s="22"/>
      <c r="D1049" s="22"/>
      <c r="E1049" s="23"/>
      <c r="F1049" s="23"/>
      <c r="G1049" s="15">
        <f>BookTable[[#This Row],[Taxable]]*13%</f>
        <v>0</v>
      </c>
      <c r="H1049" s="15">
        <f>BookTable[[#This Row],[Taxable]]+BookTable[[#This Row],[Non Taxable]]+BookTable[[#This Row],[VAT]]</f>
        <v>0</v>
      </c>
      <c r="I1049" s="28"/>
      <c r="J1049" s="45"/>
      <c r="K1049" s="22"/>
      <c r="L1049" s="33" t="str">
        <f>CONCATENATE(BookTable[[#This Row],[Bill No.]],BookTable[[#This Row],[Party]])</f>
        <v/>
      </c>
      <c r="M1049" s="24">
        <f>IF(OR(BookTable[[#This Row],[duplicate checker]]="",COUNTIF(DuplicateChecker,BookTable[[#This Row],[duplicate checker]])=1),0,1)</f>
        <v>0</v>
      </c>
    </row>
    <row r="1050" spans="1:13" s="14" customFormat="1" x14ac:dyDescent="0.25">
      <c r="A1050" s="28"/>
      <c r="B1050" s="30"/>
      <c r="C1050" s="22"/>
      <c r="D1050" s="22"/>
      <c r="E1050" s="23"/>
      <c r="F1050" s="23"/>
      <c r="G1050" s="15">
        <f>BookTable[[#This Row],[Taxable]]*13%</f>
        <v>0</v>
      </c>
      <c r="H1050" s="15">
        <f>BookTable[[#This Row],[Taxable]]+BookTable[[#This Row],[Non Taxable]]+BookTable[[#This Row],[VAT]]</f>
        <v>0</v>
      </c>
      <c r="I1050" s="28"/>
      <c r="J1050" s="45"/>
      <c r="K1050" s="22"/>
      <c r="L1050" s="33" t="str">
        <f>CONCATENATE(BookTable[[#This Row],[Bill No.]],BookTable[[#This Row],[Party]])</f>
        <v/>
      </c>
      <c r="M1050" s="24">
        <f>IF(OR(BookTable[[#This Row],[duplicate checker]]="",COUNTIF(DuplicateChecker,BookTable[[#This Row],[duplicate checker]])=1),0,1)</f>
        <v>0</v>
      </c>
    </row>
    <row r="1051" spans="1:13" s="14" customFormat="1" x14ac:dyDescent="0.25">
      <c r="A1051" s="28"/>
      <c r="B1051" s="30"/>
      <c r="C1051" s="22"/>
      <c r="D1051" s="22"/>
      <c r="E1051" s="23"/>
      <c r="F1051" s="23"/>
      <c r="G1051" s="15">
        <f>BookTable[[#This Row],[Taxable]]*13%</f>
        <v>0</v>
      </c>
      <c r="H1051" s="15">
        <f>BookTable[[#This Row],[Taxable]]+BookTable[[#This Row],[Non Taxable]]+BookTable[[#This Row],[VAT]]</f>
        <v>0</v>
      </c>
      <c r="I1051" s="28"/>
      <c r="J1051" s="45"/>
      <c r="K1051" s="22"/>
      <c r="L1051" s="33" t="str">
        <f>CONCATENATE(BookTable[[#This Row],[Bill No.]],BookTable[[#This Row],[Party]])</f>
        <v/>
      </c>
      <c r="M1051" s="24">
        <f>IF(OR(BookTable[[#This Row],[duplicate checker]]="",COUNTIF(DuplicateChecker,BookTable[[#This Row],[duplicate checker]])=1),0,1)</f>
        <v>0</v>
      </c>
    </row>
    <row r="1052" spans="1:13" s="14" customFormat="1" x14ac:dyDescent="0.25">
      <c r="A1052" s="28"/>
      <c r="B1052" s="30"/>
      <c r="C1052" s="22"/>
      <c r="D1052" s="22"/>
      <c r="E1052" s="23"/>
      <c r="F1052" s="23"/>
      <c r="G1052" s="15">
        <f>BookTable[[#This Row],[Taxable]]*13%</f>
        <v>0</v>
      </c>
      <c r="H1052" s="15">
        <f>BookTable[[#This Row],[Taxable]]+BookTable[[#This Row],[Non Taxable]]+BookTable[[#This Row],[VAT]]</f>
        <v>0</v>
      </c>
      <c r="I1052" s="28"/>
      <c r="J1052" s="45"/>
      <c r="K1052" s="22"/>
      <c r="L1052" s="33" t="str">
        <f>CONCATENATE(BookTable[[#This Row],[Bill No.]],BookTable[[#This Row],[Party]])</f>
        <v/>
      </c>
      <c r="M1052" s="24">
        <f>IF(OR(BookTable[[#This Row],[duplicate checker]]="",COUNTIF(DuplicateChecker,BookTable[[#This Row],[duplicate checker]])=1),0,1)</f>
        <v>0</v>
      </c>
    </row>
    <row r="1053" spans="1:13" s="14" customFormat="1" x14ac:dyDescent="0.25">
      <c r="A1053" s="28"/>
      <c r="B1053" s="30"/>
      <c r="C1053" s="22"/>
      <c r="D1053" s="22"/>
      <c r="E1053" s="23"/>
      <c r="F1053" s="23"/>
      <c r="G1053" s="15">
        <f>BookTable[[#This Row],[Taxable]]*13%</f>
        <v>0</v>
      </c>
      <c r="H1053" s="15">
        <f>BookTable[[#This Row],[Taxable]]+BookTable[[#This Row],[Non Taxable]]+BookTable[[#This Row],[VAT]]</f>
        <v>0</v>
      </c>
      <c r="I1053" s="28"/>
      <c r="J1053" s="45"/>
      <c r="K1053" s="22"/>
      <c r="L1053" s="33" t="str">
        <f>CONCATENATE(BookTable[[#This Row],[Bill No.]],BookTable[[#This Row],[Party]])</f>
        <v/>
      </c>
      <c r="M1053" s="24">
        <f>IF(OR(BookTable[[#This Row],[duplicate checker]]="",COUNTIF(DuplicateChecker,BookTable[[#This Row],[duplicate checker]])=1),0,1)</f>
        <v>0</v>
      </c>
    </row>
    <row r="1054" spans="1:13" s="14" customFormat="1" x14ac:dyDescent="0.25">
      <c r="A1054" s="28"/>
      <c r="B1054" s="30"/>
      <c r="C1054" s="22"/>
      <c r="D1054" s="22"/>
      <c r="E1054" s="23"/>
      <c r="F1054" s="23"/>
      <c r="G1054" s="15">
        <f>BookTable[[#This Row],[Taxable]]*13%</f>
        <v>0</v>
      </c>
      <c r="H1054" s="15">
        <f>BookTable[[#This Row],[Taxable]]+BookTable[[#This Row],[Non Taxable]]+BookTable[[#This Row],[VAT]]</f>
        <v>0</v>
      </c>
      <c r="I1054" s="28"/>
      <c r="J1054" s="45"/>
      <c r="K1054" s="22"/>
      <c r="L1054" s="33" t="str">
        <f>CONCATENATE(BookTable[[#This Row],[Bill No.]],BookTable[[#This Row],[Party]])</f>
        <v/>
      </c>
      <c r="M1054" s="24">
        <f>IF(OR(BookTable[[#This Row],[duplicate checker]]="",COUNTIF(DuplicateChecker,BookTable[[#This Row],[duplicate checker]])=1),0,1)</f>
        <v>0</v>
      </c>
    </row>
    <row r="1055" spans="1:13" s="14" customFormat="1" x14ac:dyDescent="0.25">
      <c r="A1055" s="28"/>
      <c r="B1055" s="30"/>
      <c r="C1055" s="22"/>
      <c r="D1055" s="22"/>
      <c r="E1055" s="23"/>
      <c r="F1055" s="23"/>
      <c r="G1055" s="15">
        <f>BookTable[[#This Row],[Taxable]]*13%</f>
        <v>0</v>
      </c>
      <c r="H1055" s="15">
        <f>BookTable[[#This Row],[Taxable]]+BookTable[[#This Row],[Non Taxable]]+BookTable[[#This Row],[VAT]]</f>
        <v>0</v>
      </c>
      <c r="I1055" s="28"/>
      <c r="J1055" s="45"/>
      <c r="K1055" s="22"/>
      <c r="L1055" s="33" t="str">
        <f>CONCATENATE(BookTable[[#This Row],[Bill No.]],BookTable[[#This Row],[Party]])</f>
        <v/>
      </c>
      <c r="M1055" s="24">
        <f>IF(OR(BookTable[[#This Row],[duplicate checker]]="",COUNTIF(DuplicateChecker,BookTable[[#This Row],[duplicate checker]])=1),0,1)</f>
        <v>0</v>
      </c>
    </row>
    <row r="1056" spans="1:13" s="14" customFormat="1" x14ac:dyDescent="0.25">
      <c r="A1056" s="28"/>
      <c r="B1056" s="30"/>
      <c r="C1056" s="22"/>
      <c r="D1056" s="22"/>
      <c r="E1056" s="23"/>
      <c r="F1056" s="23"/>
      <c r="G1056" s="15">
        <f>BookTable[[#This Row],[Taxable]]*13%</f>
        <v>0</v>
      </c>
      <c r="H1056" s="15">
        <f>BookTable[[#This Row],[Taxable]]+BookTable[[#This Row],[Non Taxable]]+BookTable[[#This Row],[VAT]]</f>
        <v>0</v>
      </c>
      <c r="I1056" s="28"/>
      <c r="J1056" s="45"/>
      <c r="K1056" s="22"/>
      <c r="L1056" s="33" t="str">
        <f>CONCATENATE(BookTable[[#This Row],[Bill No.]],BookTable[[#This Row],[Party]])</f>
        <v/>
      </c>
      <c r="M1056" s="24">
        <f>IF(OR(BookTable[[#This Row],[duplicate checker]]="",COUNTIF(DuplicateChecker,BookTable[[#This Row],[duplicate checker]])=1),0,1)</f>
        <v>0</v>
      </c>
    </row>
    <row r="1057" spans="1:13" s="14" customFormat="1" x14ac:dyDescent="0.25">
      <c r="A1057" s="28"/>
      <c r="B1057" s="30"/>
      <c r="C1057" s="22"/>
      <c r="D1057" s="22"/>
      <c r="E1057" s="23"/>
      <c r="F1057" s="23"/>
      <c r="G1057" s="15">
        <f>BookTable[[#This Row],[Taxable]]*13%</f>
        <v>0</v>
      </c>
      <c r="H1057" s="15">
        <f>BookTable[[#This Row],[Taxable]]+BookTable[[#This Row],[Non Taxable]]+BookTable[[#This Row],[VAT]]</f>
        <v>0</v>
      </c>
      <c r="I1057" s="28"/>
      <c r="J1057" s="45"/>
      <c r="K1057" s="22"/>
      <c r="L1057" s="33" t="str">
        <f>CONCATENATE(BookTable[[#This Row],[Bill No.]],BookTable[[#This Row],[Party]])</f>
        <v/>
      </c>
      <c r="M1057" s="24">
        <f>IF(OR(BookTable[[#This Row],[duplicate checker]]="",COUNTIF(DuplicateChecker,BookTable[[#This Row],[duplicate checker]])=1),0,1)</f>
        <v>0</v>
      </c>
    </row>
    <row r="1058" spans="1:13" s="14" customFormat="1" x14ac:dyDescent="0.25">
      <c r="A1058" s="28"/>
      <c r="B1058" s="30"/>
      <c r="C1058" s="22"/>
      <c r="D1058" s="22"/>
      <c r="E1058" s="23"/>
      <c r="F1058" s="23"/>
      <c r="G1058" s="15">
        <f>BookTable[[#This Row],[Taxable]]*13%</f>
        <v>0</v>
      </c>
      <c r="H1058" s="15">
        <f>BookTable[[#This Row],[Taxable]]+BookTable[[#This Row],[Non Taxable]]+BookTable[[#This Row],[VAT]]</f>
        <v>0</v>
      </c>
      <c r="I1058" s="28"/>
      <c r="J1058" s="45"/>
      <c r="K1058" s="22"/>
      <c r="L1058" s="33" t="str">
        <f>CONCATENATE(BookTable[[#This Row],[Bill No.]],BookTable[[#This Row],[Party]])</f>
        <v/>
      </c>
      <c r="M1058" s="24">
        <f>IF(OR(BookTable[[#This Row],[duplicate checker]]="",COUNTIF(DuplicateChecker,BookTable[[#This Row],[duplicate checker]])=1),0,1)</f>
        <v>0</v>
      </c>
    </row>
    <row r="1059" spans="1:13" s="14" customFormat="1" x14ac:dyDescent="0.25">
      <c r="A1059" s="28"/>
      <c r="B1059" s="30"/>
      <c r="C1059" s="22"/>
      <c r="D1059" s="22"/>
      <c r="E1059" s="23"/>
      <c r="F1059" s="23"/>
      <c r="G1059" s="15">
        <f>BookTable[[#This Row],[Taxable]]*13%</f>
        <v>0</v>
      </c>
      <c r="H1059" s="15">
        <f>BookTable[[#This Row],[Taxable]]+BookTable[[#This Row],[Non Taxable]]+BookTable[[#This Row],[VAT]]</f>
        <v>0</v>
      </c>
      <c r="I1059" s="28"/>
      <c r="J1059" s="45"/>
      <c r="K1059" s="22"/>
      <c r="L1059" s="33" t="str">
        <f>CONCATENATE(BookTable[[#This Row],[Bill No.]],BookTable[[#This Row],[Party]])</f>
        <v/>
      </c>
      <c r="M1059" s="24">
        <f>IF(OR(BookTable[[#This Row],[duplicate checker]]="",COUNTIF(DuplicateChecker,BookTable[[#This Row],[duplicate checker]])=1),0,1)</f>
        <v>0</v>
      </c>
    </row>
    <row r="1060" spans="1:13" s="14" customFormat="1" x14ac:dyDescent="0.25">
      <c r="A1060" s="28"/>
      <c r="B1060" s="30"/>
      <c r="C1060" s="22"/>
      <c r="D1060" s="22"/>
      <c r="E1060" s="23"/>
      <c r="F1060" s="23"/>
      <c r="G1060" s="15">
        <f>BookTable[[#This Row],[Taxable]]*13%</f>
        <v>0</v>
      </c>
      <c r="H1060" s="15">
        <f>BookTable[[#This Row],[Taxable]]+BookTable[[#This Row],[Non Taxable]]+BookTable[[#This Row],[VAT]]</f>
        <v>0</v>
      </c>
      <c r="I1060" s="28"/>
      <c r="J1060" s="45"/>
      <c r="K1060" s="22"/>
      <c r="L1060" s="33" t="str">
        <f>CONCATENATE(BookTable[[#This Row],[Bill No.]],BookTable[[#This Row],[Party]])</f>
        <v/>
      </c>
      <c r="M1060" s="24">
        <f>IF(OR(BookTable[[#This Row],[duplicate checker]]="",COUNTIF(DuplicateChecker,BookTable[[#This Row],[duplicate checker]])=1),0,1)</f>
        <v>0</v>
      </c>
    </row>
    <row r="1061" spans="1:13" s="14" customFormat="1" x14ac:dyDescent="0.25">
      <c r="A1061" s="28"/>
      <c r="B1061" s="30"/>
      <c r="C1061" s="22"/>
      <c r="D1061" s="22"/>
      <c r="E1061" s="23"/>
      <c r="F1061" s="23"/>
      <c r="G1061" s="15">
        <f>BookTable[[#This Row],[Taxable]]*13%</f>
        <v>0</v>
      </c>
      <c r="H1061" s="15">
        <f>BookTable[[#This Row],[Taxable]]+BookTable[[#This Row],[Non Taxable]]+BookTable[[#This Row],[VAT]]</f>
        <v>0</v>
      </c>
      <c r="I1061" s="28"/>
      <c r="J1061" s="45"/>
      <c r="K1061" s="22"/>
      <c r="L1061" s="33" t="str">
        <f>CONCATENATE(BookTable[[#This Row],[Bill No.]],BookTable[[#This Row],[Party]])</f>
        <v/>
      </c>
      <c r="M1061" s="24">
        <f>IF(OR(BookTable[[#This Row],[duplicate checker]]="",COUNTIF(DuplicateChecker,BookTable[[#This Row],[duplicate checker]])=1),0,1)</f>
        <v>0</v>
      </c>
    </row>
    <row r="1062" spans="1:13" s="14" customFormat="1" x14ac:dyDescent="0.25">
      <c r="A1062" s="28"/>
      <c r="B1062" s="30"/>
      <c r="C1062" s="22"/>
      <c r="D1062" s="22"/>
      <c r="E1062" s="23"/>
      <c r="F1062" s="23"/>
      <c r="G1062" s="15">
        <f>BookTable[[#This Row],[Taxable]]*13%</f>
        <v>0</v>
      </c>
      <c r="H1062" s="15">
        <f>BookTable[[#This Row],[Taxable]]+BookTable[[#This Row],[Non Taxable]]+BookTable[[#This Row],[VAT]]</f>
        <v>0</v>
      </c>
      <c r="I1062" s="28"/>
      <c r="J1062" s="45"/>
      <c r="K1062" s="22"/>
      <c r="L1062" s="33" t="str">
        <f>CONCATENATE(BookTable[[#This Row],[Bill No.]],BookTable[[#This Row],[Party]])</f>
        <v/>
      </c>
      <c r="M1062" s="24">
        <f>IF(OR(BookTable[[#This Row],[duplicate checker]]="",COUNTIF(DuplicateChecker,BookTable[[#This Row],[duplicate checker]])=1),0,1)</f>
        <v>0</v>
      </c>
    </row>
    <row r="1063" spans="1:13" s="14" customFormat="1" x14ac:dyDescent="0.25">
      <c r="A1063" s="28"/>
      <c r="B1063" s="30"/>
      <c r="C1063" s="22"/>
      <c r="D1063" s="22"/>
      <c r="E1063" s="23"/>
      <c r="F1063" s="23"/>
      <c r="G1063" s="15">
        <f>BookTable[[#This Row],[Taxable]]*13%</f>
        <v>0</v>
      </c>
      <c r="H1063" s="15">
        <f>BookTable[[#This Row],[Taxable]]+BookTable[[#This Row],[Non Taxable]]+BookTable[[#This Row],[VAT]]</f>
        <v>0</v>
      </c>
      <c r="I1063" s="28"/>
      <c r="J1063" s="45"/>
      <c r="K1063" s="22"/>
      <c r="L1063" s="33" t="str">
        <f>CONCATENATE(BookTable[[#This Row],[Bill No.]],BookTable[[#This Row],[Party]])</f>
        <v/>
      </c>
      <c r="M1063" s="24">
        <f>IF(OR(BookTable[[#This Row],[duplicate checker]]="",COUNTIF(DuplicateChecker,BookTable[[#This Row],[duplicate checker]])=1),0,1)</f>
        <v>0</v>
      </c>
    </row>
    <row r="1064" spans="1:13" s="14" customFormat="1" x14ac:dyDescent="0.25">
      <c r="A1064" s="28"/>
      <c r="B1064" s="30"/>
      <c r="C1064" s="22"/>
      <c r="D1064" s="22"/>
      <c r="E1064" s="23"/>
      <c r="F1064" s="23"/>
      <c r="G1064" s="15">
        <f>BookTable[[#This Row],[Taxable]]*13%</f>
        <v>0</v>
      </c>
      <c r="H1064" s="15">
        <f>BookTable[[#This Row],[Taxable]]+BookTable[[#This Row],[Non Taxable]]+BookTable[[#This Row],[VAT]]</f>
        <v>0</v>
      </c>
      <c r="I1064" s="28"/>
      <c r="J1064" s="45"/>
      <c r="K1064" s="22"/>
      <c r="L1064" s="33" t="str">
        <f>CONCATENATE(BookTable[[#This Row],[Bill No.]],BookTable[[#This Row],[Party]])</f>
        <v/>
      </c>
      <c r="M1064" s="24">
        <f>IF(OR(BookTable[[#This Row],[duplicate checker]]="",COUNTIF(DuplicateChecker,BookTable[[#This Row],[duplicate checker]])=1),0,1)</f>
        <v>0</v>
      </c>
    </row>
    <row r="1065" spans="1:13" s="14" customFormat="1" x14ac:dyDescent="0.25">
      <c r="A1065" s="28"/>
      <c r="B1065" s="30"/>
      <c r="C1065" s="22"/>
      <c r="D1065" s="22"/>
      <c r="E1065" s="23"/>
      <c r="F1065" s="23"/>
      <c r="G1065" s="15">
        <f>BookTable[[#This Row],[Taxable]]*13%</f>
        <v>0</v>
      </c>
      <c r="H1065" s="15">
        <f>BookTable[[#This Row],[Taxable]]+BookTable[[#This Row],[Non Taxable]]+BookTable[[#This Row],[VAT]]</f>
        <v>0</v>
      </c>
      <c r="I1065" s="28"/>
      <c r="J1065" s="45"/>
      <c r="K1065" s="22"/>
      <c r="L1065" s="33" t="str">
        <f>CONCATENATE(BookTable[[#This Row],[Bill No.]],BookTable[[#This Row],[Party]])</f>
        <v/>
      </c>
      <c r="M1065" s="24">
        <f>IF(OR(BookTable[[#This Row],[duplicate checker]]="",COUNTIF(DuplicateChecker,BookTable[[#This Row],[duplicate checker]])=1),0,1)</f>
        <v>0</v>
      </c>
    </row>
    <row r="1066" spans="1:13" s="14" customFormat="1" x14ac:dyDescent="0.25">
      <c r="A1066" s="28"/>
      <c r="B1066" s="30"/>
      <c r="C1066" s="22"/>
      <c r="D1066" s="22"/>
      <c r="E1066" s="23"/>
      <c r="F1066" s="23"/>
      <c r="G1066" s="15">
        <f>BookTable[[#This Row],[Taxable]]*13%</f>
        <v>0</v>
      </c>
      <c r="H1066" s="15">
        <f>BookTable[[#This Row],[Taxable]]+BookTable[[#This Row],[Non Taxable]]+BookTable[[#This Row],[VAT]]</f>
        <v>0</v>
      </c>
      <c r="I1066" s="28"/>
      <c r="J1066" s="45"/>
      <c r="K1066" s="22"/>
      <c r="L1066" s="33" t="str">
        <f>CONCATENATE(BookTable[[#This Row],[Bill No.]],BookTable[[#This Row],[Party]])</f>
        <v/>
      </c>
      <c r="M1066" s="24">
        <f>IF(OR(BookTable[[#This Row],[duplicate checker]]="",COUNTIF(DuplicateChecker,BookTable[[#This Row],[duplicate checker]])=1),0,1)</f>
        <v>0</v>
      </c>
    </row>
    <row r="1067" spans="1:13" s="14" customFormat="1" x14ac:dyDescent="0.25">
      <c r="A1067" s="28"/>
      <c r="B1067" s="30"/>
      <c r="C1067" s="22"/>
      <c r="D1067" s="22"/>
      <c r="E1067" s="23"/>
      <c r="F1067" s="23"/>
      <c r="G1067" s="15">
        <f>BookTable[[#This Row],[Taxable]]*13%</f>
        <v>0</v>
      </c>
      <c r="H1067" s="15">
        <f>BookTable[[#This Row],[Taxable]]+BookTable[[#This Row],[Non Taxable]]+BookTable[[#This Row],[VAT]]</f>
        <v>0</v>
      </c>
      <c r="I1067" s="28"/>
      <c r="J1067" s="45"/>
      <c r="K1067" s="22"/>
      <c r="L1067" s="33" t="str">
        <f>CONCATENATE(BookTable[[#This Row],[Bill No.]],BookTable[[#This Row],[Party]])</f>
        <v/>
      </c>
      <c r="M1067" s="24">
        <f>IF(OR(BookTable[[#This Row],[duplicate checker]]="",COUNTIF(DuplicateChecker,BookTable[[#This Row],[duplicate checker]])=1),0,1)</f>
        <v>0</v>
      </c>
    </row>
    <row r="1068" spans="1:13" s="14" customFormat="1" x14ac:dyDescent="0.25">
      <c r="A1068" s="28"/>
      <c r="B1068" s="30"/>
      <c r="C1068" s="22"/>
      <c r="D1068" s="22"/>
      <c r="E1068" s="23"/>
      <c r="F1068" s="23"/>
      <c r="G1068" s="15">
        <f>BookTable[[#This Row],[Taxable]]*13%</f>
        <v>0</v>
      </c>
      <c r="H1068" s="15">
        <f>BookTable[[#This Row],[Taxable]]+BookTable[[#This Row],[Non Taxable]]+BookTable[[#This Row],[VAT]]</f>
        <v>0</v>
      </c>
      <c r="I1068" s="28"/>
      <c r="J1068" s="45"/>
      <c r="K1068" s="22"/>
      <c r="L1068" s="33" t="str">
        <f>CONCATENATE(BookTable[[#This Row],[Bill No.]],BookTable[[#This Row],[Party]])</f>
        <v/>
      </c>
      <c r="M1068" s="24">
        <f>IF(OR(BookTable[[#This Row],[duplicate checker]]="",COUNTIF(DuplicateChecker,BookTable[[#This Row],[duplicate checker]])=1),0,1)</f>
        <v>0</v>
      </c>
    </row>
    <row r="1069" spans="1:13" s="14" customFormat="1" x14ac:dyDescent="0.25">
      <c r="A1069" s="28"/>
      <c r="B1069" s="30"/>
      <c r="C1069" s="22"/>
      <c r="D1069" s="22"/>
      <c r="E1069" s="23"/>
      <c r="F1069" s="23"/>
      <c r="G1069" s="15">
        <f>BookTable[[#This Row],[Taxable]]*13%</f>
        <v>0</v>
      </c>
      <c r="H1069" s="15">
        <f>BookTable[[#This Row],[Taxable]]+BookTable[[#This Row],[Non Taxable]]+BookTable[[#This Row],[VAT]]</f>
        <v>0</v>
      </c>
      <c r="I1069" s="28"/>
      <c r="J1069" s="45"/>
      <c r="K1069" s="22"/>
      <c r="L1069" s="33" t="str">
        <f>CONCATENATE(BookTable[[#This Row],[Bill No.]],BookTable[[#This Row],[Party]])</f>
        <v/>
      </c>
      <c r="M1069" s="24">
        <f>IF(OR(BookTable[[#This Row],[duplicate checker]]="",COUNTIF(DuplicateChecker,BookTable[[#This Row],[duplicate checker]])=1),0,1)</f>
        <v>0</v>
      </c>
    </row>
    <row r="1070" spans="1:13" s="14" customFormat="1" x14ac:dyDescent="0.25">
      <c r="A1070" s="28"/>
      <c r="B1070" s="30"/>
      <c r="C1070" s="22"/>
      <c r="D1070" s="22"/>
      <c r="E1070" s="23"/>
      <c r="F1070" s="23"/>
      <c r="G1070" s="15">
        <f>BookTable[[#This Row],[Taxable]]*13%</f>
        <v>0</v>
      </c>
      <c r="H1070" s="15">
        <f>BookTable[[#This Row],[Taxable]]+BookTable[[#This Row],[Non Taxable]]+BookTable[[#This Row],[VAT]]</f>
        <v>0</v>
      </c>
      <c r="I1070" s="28"/>
      <c r="J1070" s="45"/>
      <c r="K1070" s="22"/>
      <c r="L1070" s="33" t="str">
        <f>CONCATENATE(BookTable[[#This Row],[Bill No.]],BookTable[[#This Row],[Party]])</f>
        <v/>
      </c>
      <c r="M1070" s="24">
        <f>IF(OR(BookTable[[#This Row],[duplicate checker]]="",COUNTIF(DuplicateChecker,BookTable[[#This Row],[duplicate checker]])=1),0,1)</f>
        <v>0</v>
      </c>
    </row>
    <row r="1071" spans="1:13" s="14" customFormat="1" x14ac:dyDescent="0.25">
      <c r="A1071" s="28"/>
      <c r="B1071" s="30"/>
      <c r="C1071" s="22"/>
      <c r="D1071" s="22"/>
      <c r="E1071" s="23"/>
      <c r="F1071" s="23"/>
      <c r="G1071" s="15">
        <f>BookTable[[#This Row],[Taxable]]*13%</f>
        <v>0</v>
      </c>
      <c r="H1071" s="15">
        <f>BookTable[[#This Row],[Taxable]]+BookTable[[#This Row],[Non Taxable]]+BookTable[[#This Row],[VAT]]</f>
        <v>0</v>
      </c>
      <c r="I1071" s="28"/>
      <c r="J1071" s="45"/>
      <c r="K1071" s="22"/>
      <c r="L1071" s="33" t="str">
        <f>CONCATENATE(BookTable[[#This Row],[Bill No.]],BookTable[[#This Row],[Party]])</f>
        <v/>
      </c>
      <c r="M1071" s="24">
        <f>IF(OR(BookTable[[#This Row],[duplicate checker]]="",COUNTIF(DuplicateChecker,BookTable[[#This Row],[duplicate checker]])=1),0,1)</f>
        <v>0</v>
      </c>
    </row>
    <row r="1072" spans="1:13" s="14" customFormat="1" x14ac:dyDescent="0.25">
      <c r="A1072" s="28"/>
      <c r="B1072" s="30"/>
      <c r="C1072" s="22"/>
      <c r="D1072" s="22"/>
      <c r="E1072" s="23"/>
      <c r="F1072" s="23"/>
      <c r="G1072" s="15">
        <f>BookTable[[#This Row],[Taxable]]*13%</f>
        <v>0</v>
      </c>
      <c r="H1072" s="15">
        <f>BookTable[[#This Row],[Taxable]]+BookTable[[#This Row],[Non Taxable]]+BookTable[[#This Row],[VAT]]</f>
        <v>0</v>
      </c>
      <c r="I1072" s="28"/>
      <c r="J1072" s="45"/>
      <c r="K1072" s="22"/>
      <c r="L1072" s="33" t="str">
        <f>CONCATENATE(BookTable[[#This Row],[Bill No.]],BookTable[[#This Row],[Party]])</f>
        <v/>
      </c>
      <c r="M1072" s="24">
        <f>IF(OR(BookTable[[#This Row],[duplicate checker]]="",COUNTIF(DuplicateChecker,BookTable[[#This Row],[duplicate checker]])=1),0,1)</f>
        <v>0</v>
      </c>
    </row>
    <row r="1073" spans="1:13" s="14" customFormat="1" x14ac:dyDescent="0.25">
      <c r="A1073" s="28"/>
      <c r="B1073" s="30"/>
      <c r="C1073" s="22"/>
      <c r="D1073" s="22"/>
      <c r="E1073" s="23"/>
      <c r="F1073" s="23"/>
      <c r="G1073" s="15">
        <f>BookTable[[#This Row],[Taxable]]*13%</f>
        <v>0</v>
      </c>
      <c r="H1073" s="15">
        <f>BookTable[[#This Row],[Taxable]]+BookTable[[#This Row],[Non Taxable]]+BookTable[[#This Row],[VAT]]</f>
        <v>0</v>
      </c>
      <c r="I1073" s="28"/>
      <c r="J1073" s="45"/>
      <c r="K1073" s="22"/>
      <c r="L1073" s="33" t="str">
        <f>CONCATENATE(BookTable[[#This Row],[Bill No.]],BookTable[[#This Row],[Party]])</f>
        <v/>
      </c>
      <c r="M1073" s="24">
        <f>IF(OR(BookTable[[#This Row],[duplicate checker]]="",COUNTIF(DuplicateChecker,BookTable[[#This Row],[duplicate checker]])=1),0,1)</f>
        <v>0</v>
      </c>
    </row>
    <row r="1074" spans="1:13" s="14" customFormat="1" x14ac:dyDescent="0.25">
      <c r="A1074" s="28"/>
      <c r="B1074" s="30"/>
      <c r="C1074" s="22"/>
      <c r="D1074" s="22"/>
      <c r="E1074" s="23"/>
      <c r="F1074" s="23"/>
      <c r="G1074" s="15">
        <f>BookTable[[#This Row],[Taxable]]*13%</f>
        <v>0</v>
      </c>
      <c r="H1074" s="15">
        <f>BookTable[[#This Row],[Taxable]]+BookTable[[#This Row],[Non Taxable]]+BookTable[[#This Row],[VAT]]</f>
        <v>0</v>
      </c>
      <c r="I1074" s="28"/>
      <c r="J1074" s="45"/>
      <c r="K1074" s="22"/>
      <c r="L1074" s="33" t="str">
        <f>CONCATENATE(BookTable[[#This Row],[Bill No.]],BookTable[[#This Row],[Party]])</f>
        <v/>
      </c>
      <c r="M1074" s="24">
        <f>IF(OR(BookTable[[#This Row],[duplicate checker]]="",COUNTIF(DuplicateChecker,BookTable[[#This Row],[duplicate checker]])=1),0,1)</f>
        <v>0</v>
      </c>
    </row>
    <row r="1075" spans="1:13" s="14" customFormat="1" x14ac:dyDescent="0.25">
      <c r="A1075" s="28"/>
      <c r="B1075" s="30"/>
      <c r="C1075" s="22"/>
      <c r="D1075" s="22"/>
      <c r="E1075" s="23"/>
      <c r="F1075" s="23"/>
      <c r="G1075" s="15">
        <f>BookTable[[#This Row],[Taxable]]*13%</f>
        <v>0</v>
      </c>
      <c r="H1075" s="15">
        <f>BookTable[[#This Row],[Taxable]]+BookTable[[#This Row],[Non Taxable]]+BookTable[[#This Row],[VAT]]</f>
        <v>0</v>
      </c>
      <c r="I1075" s="28"/>
      <c r="J1075" s="45"/>
      <c r="K1075" s="22"/>
      <c r="L1075" s="33" t="str">
        <f>CONCATENATE(BookTable[[#This Row],[Bill No.]],BookTable[[#This Row],[Party]])</f>
        <v/>
      </c>
      <c r="M1075" s="24">
        <f>IF(OR(BookTable[[#This Row],[duplicate checker]]="",COUNTIF(DuplicateChecker,BookTable[[#This Row],[duplicate checker]])=1),0,1)</f>
        <v>0</v>
      </c>
    </row>
    <row r="1076" spans="1:13" s="14" customFormat="1" x14ac:dyDescent="0.25">
      <c r="A1076" s="28"/>
      <c r="B1076" s="30"/>
      <c r="C1076" s="22"/>
      <c r="D1076" s="22"/>
      <c r="E1076" s="23"/>
      <c r="F1076" s="23"/>
      <c r="G1076" s="15">
        <f>BookTable[[#This Row],[Taxable]]*13%</f>
        <v>0</v>
      </c>
      <c r="H1076" s="15">
        <f>BookTable[[#This Row],[Taxable]]+BookTable[[#This Row],[Non Taxable]]+BookTable[[#This Row],[VAT]]</f>
        <v>0</v>
      </c>
      <c r="I1076" s="28"/>
      <c r="J1076" s="45"/>
      <c r="K1076" s="22"/>
      <c r="L1076" s="33" t="str">
        <f>CONCATENATE(BookTable[[#This Row],[Bill No.]],BookTable[[#This Row],[Party]])</f>
        <v/>
      </c>
      <c r="M1076" s="24">
        <f>IF(OR(BookTable[[#This Row],[duplicate checker]]="",COUNTIF(DuplicateChecker,BookTable[[#This Row],[duplicate checker]])=1),0,1)</f>
        <v>0</v>
      </c>
    </row>
    <row r="1077" spans="1:13" s="14" customFormat="1" x14ac:dyDescent="0.25">
      <c r="A1077" s="28"/>
      <c r="B1077" s="30"/>
      <c r="C1077" s="22"/>
      <c r="D1077" s="22"/>
      <c r="E1077" s="23"/>
      <c r="F1077" s="23"/>
      <c r="G1077" s="15">
        <f>BookTable[[#This Row],[Taxable]]*13%</f>
        <v>0</v>
      </c>
      <c r="H1077" s="15">
        <f>BookTable[[#This Row],[Taxable]]+BookTable[[#This Row],[Non Taxable]]+BookTable[[#This Row],[VAT]]</f>
        <v>0</v>
      </c>
      <c r="I1077" s="28"/>
      <c r="J1077" s="45"/>
      <c r="K1077" s="22"/>
      <c r="L1077" s="33" t="str">
        <f>CONCATENATE(BookTable[[#This Row],[Bill No.]],BookTable[[#This Row],[Party]])</f>
        <v/>
      </c>
      <c r="M1077" s="24">
        <f>IF(OR(BookTable[[#This Row],[duplicate checker]]="",COUNTIF(DuplicateChecker,BookTable[[#This Row],[duplicate checker]])=1),0,1)</f>
        <v>0</v>
      </c>
    </row>
    <row r="1078" spans="1:13" s="14" customFormat="1" x14ac:dyDescent="0.25">
      <c r="A1078" s="28"/>
      <c r="B1078" s="30"/>
      <c r="C1078" s="22"/>
      <c r="D1078" s="22"/>
      <c r="E1078" s="23"/>
      <c r="F1078" s="23"/>
      <c r="G1078" s="15">
        <f>BookTable[[#This Row],[Taxable]]*13%</f>
        <v>0</v>
      </c>
      <c r="H1078" s="15">
        <f>BookTable[[#This Row],[Taxable]]+BookTable[[#This Row],[Non Taxable]]+BookTable[[#This Row],[VAT]]</f>
        <v>0</v>
      </c>
      <c r="I1078" s="28"/>
      <c r="J1078" s="45"/>
      <c r="K1078" s="22"/>
      <c r="L1078" s="33" t="str">
        <f>CONCATENATE(BookTable[[#This Row],[Bill No.]],BookTable[[#This Row],[Party]])</f>
        <v/>
      </c>
      <c r="M1078" s="24">
        <f>IF(OR(BookTable[[#This Row],[duplicate checker]]="",COUNTIF(DuplicateChecker,BookTable[[#This Row],[duplicate checker]])=1),0,1)</f>
        <v>0</v>
      </c>
    </row>
    <row r="1079" spans="1:13" s="14" customFormat="1" x14ac:dyDescent="0.25">
      <c r="A1079" s="28"/>
      <c r="B1079" s="30"/>
      <c r="C1079" s="22"/>
      <c r="D1079" s="22"/>
      <c r="E1079" s="23"/>
      <c r="F1079" s="23"/>
      <c r="G1079" s="15">
        <f>BookTable[[#This Row],[Taxable]]*13%</f>
        <v>0</v>
      </c>
      <c r="H1079" s="15">
        <f>BookTable[[#This Row],[Taxable]]+BookTable[[#This Row],[Non Taxable]]+BookTable[[#This Row],[VAT]]</f>
        <v>0</v>
      </c>
      <c r="I1079" s="28"/>
      <c r="J1079" s="45"/>
      <c r="K1079" s="22"/>
      <c r="L1079" s="33" t="str">
        <f>CONCATENATE(BookTable[[#This Row],[Bill No.]],BookTable[[#This Row],[Party]])</f>
        <v/>
      </c>
      <c r="M1079" s="24">
        <f>IF(OR(BookTable[[#This Row],[duplicate checker]]="",COUNTIF(DuplicateChecker,BookTable[[#This Row],[duplicate checker]])=1),0,1)</f>
        <v>0</v>
      </c>
    </row>
    <row r="1080" spans="1:13" s="14" customFormat="1" x14ac:dyDescent="0.25">
      <c r="A1080" s="28"/>
      <c r="B1080" s="30"/>
      <c r="C1080" s="22"/>
      <c r="D1080" s="22"/>
      <c r="E1080" s="23"/>
      <c r="F1080" s="23"/>
      <c r="G1080" s="15">
        <f>BookTable[[#This Row],[Taxable]]*13%</f>
        <v>0</v>
      </c>
      <c r="H1080" s="15">
        <f>BookTable[[#This Row],[Taxable]]+BookTable[[#This Row],[Non Taxable]]+BookTable[[#This Row],[VAT]]</f>
        <v>0</v>
      </c>
      <c r="I1080" s="28"/>
      <c r="J1080" s="45"/>
      <c r="K1080" s="22"/>
      <c r="L1080" s="33" t="str">
        <f>CONCATENATE(BookTable[[#This Row],[Bill No.]],BookTable[[#This Row],[Party]])</f>
        <v/>
      </c>
      <c r="M1080" s="24">
        <f>IF(OR(BookTable[[#This Row],[duplicate checker]]="",COUNTIF(DuplicateChecker,BookTable[[#This Row],[duplicate checker]])=1),0,1)</f>
        <v>0</v>
      </c>
    </row>
    <row r="1081" spans="1:13" s="14" customFormat="1" x14ac:dyDescent="0.25">
      <c r="A1081" s="28"/>
      <c r="B1081" s="30"/>
      <c r="C1081" s="22"/>
      <c r="D1081" s="22"/>
      <c r="E1081" s="23"/>
      <c r="F1081" s="23"/>
      <c r="G1081" s="15">
        <f>BookTable[[#This Row],[Taxable]]*13%</f>
        <v>0</v>
      </c>
      <c r="H1081" s="15">
        <f>BookTable[[#This Row],[Taxable]]+BookTable[[#This Row],[Non Taxable]]+BookTable[[#This Row],[VAT]]</f>
        <v>0</v>
      </c>
      <c r="I1081" s="28"/>
      <c r="J1081" s="45"/>
      <c r="K1081" s="22"/>
      <c r="L1081" s="33" t="str">
        <f>CONCATENATE(BookTable[[#This Row],[Bill No.]],BookTable[[#This Row],[Party]])</f>
        <v/>
      </c>
      <c r="M1081" s="24">
        <f>IF(OR(BookTable[[#This Row],[duplicate checker]]="",COUNTIF(DuplicateChecker,BookTable[[#This Row],[duplicate checker]])=1),0,1)</f>
        <v>0</v>
      </c>
    </row>
    <row r="1082" spans="1:13" s="14" customFormat="1" x14ac:dyDescent="0.25">
      <c r="A1082" s="28"/>
      <c r="B1082" s="30"/>
      <c r="C1082" s="22"/>
      <c r="D1082" s="22"/>
      <c r="E1082" s="23"/>
      <c r="F1082" s="23"/>
      <c r="G1082" s="15">
        <f>BookTable[[#This Row],[Taxable]]*13%</f>
        <v>0</v>
      </c>
      <c r="H1082" s="15">
        <f>BookTable[[#This Row],[Taxable]]+BookTable[[#This Row],[Non Taxable]]+BookTable[[#This Row],[VAT]]</f>
        <v>0</v>
      </c>
      <c r="I1082" s="28"/>
      <c r="J1082" s="45"/>
      <c r="K1082" s="22"/>
      <c r="L1082" s="33" t="str">
        <f>CONCATENATE(BookTable[[#This Row],[Bill No.]],BookTable[[#This Row],[Party]])</f>
        <v/>
      </c>
      <c r="M1082" s="24">
        <f>IF(OR(BookTable[[#This Row],[duplicate checker]]="",COUNTIF(DuplicateChecker,BookTable[[#This Row],[duplicate checker]])=1),0,1)</f>
        <v>0</v>
      </c>
    </row>
    <row r="1083" spans="1:13" s="14" customFormat="1" x14ac:dyDescent="0.25">
      <c r="A1083" s="28"/>
      <c r="B1083" s="30"/>
      <c r="C1083" s="22"/>
      <c r="D1083" s="22"/>
      <c r="E1083" s="23"/>
      <c r="F1083" s="23"/>
      <c r="G1083" s="15">
        <f>BookTable[[#This Row],[Taxable]]*13%</f>
        <v>0</v>
      </c>
      <c r="H1083" s="15">
        <f>BookTable[[#This Row],[Taxable]]+BookTable[[#This Row],[Non Taxable]]+BookTable[[#This Row],[VAT]]</f>
        <v>0</v>
      </c>
      <c r="I1083" s="28"/>
      <c r="J1083" s="45"/>
      <c r="K1083" s="22"/>
      <c r="L1083" s="33" t="str">
        <f>CONCATENATE(BookTable[[#This Row],[Bill No.]],BookTable[[#This Row],[Party]])</f>
        <v/>
      </c>
      <c r="M1083" s="24">
        <f>IF(OR(BookTable[[#This Row],[duplicate checker]]="",COUNTIF(DuplicateChecker,BookTable[[#This Row],[duplicate checker]])=1),0,1)</f>
        <v>0</v>
      </c>
    </row>
    <row r="1084" spans="1:13" s="14" customFormat="1" x14ac:dyDescent="0.25">
      <c r="A1084" s="28"/>
      <c r="B1084" s="30"/>
      <c r="C1084" s="22"/>
      <c r="D1084" s="22"/>
      <c r="E1084" s="23"/>
      <c r="F1084" s="23"/>
      <c r="G1084" s="15">
        <f>BookTable[[#This Row],[Taxable]]*13%</f>
        <v>0</v>
      </c>
      <c r="H1084" s="15">
        <f>BookTable[[#This Row],[Taxable]]+BookTable[[#This Row],[Non Taxable]]+BookTable[[#This Row],[VAT]]</f>
        <v>0</v>
      </c>
      <c r="I1084" s="28"/>
      <c r="J1084" s="45"/>
      <c r="K1084" s="22"/>
      <c r="L1084" s="33" t="str">
        <f>CONCATENATE(BookTable[[#This Row],[Bill No.]],BookTable[[#This Row],[Party]])</f>
        <v/>
      </c>
      <c r="M1084" s="24">
        <f>IF(OR(BookTable[[#This Row],[duplicate checker]]="",COUNTIF(DuplicateChecker,BookTable[[#This Row],[duplicate checker]])=1),0,1)</f>
        <v>0</v>
      </c>
    </row>
    <row r="1085" spans="1:13" s="14" customFormat="1" x14ac:dyDescent="0.25">
      <c r="A1085" s="28"/>
      <c r="B1085" s="30"/>
      <c r="C1085" s="22"/>
      <c r="D1085" s="22"/>
      <c r="E1085" s="23"/>
      <c r="F1085" s="23"/>
      <c r="G1085" s="15">
        <f>BookTable[[#This Row],[Taxable]]*13%</f>
        <v>0</v>
      </c>
      <c r="H1085" s="15">
        <f>BookTable[[#This Row],[Taxable]]+BookTable[[#This Row],[Non Taxable]]+BookTable[[#This Row],[VAT]]</f>
        <v>0</v>
      </c>
      <c r="I1085" s="28"/>
      <c r="J1085" s="45"/>
      <c r="K1085" s="22"/>
      <c r="L1085" s="33" t="str">
        <f>CONCATENATE(BookTable[[#This Row],[Bill No.]],BookTable[[#This Row],[Party]])</f>
        <v/>
      </c>
      <c r="M1085" s="24">
        <f>IF(OR(BookTable[[#This Row],[duplicate checker]]="",COUNTIF(DuplicateChecker,BookTable[[#This Row],[duplicate checker]])=1),0,1)</f>
        <v>0</v>
      </c>
    </row>
    <row r="1086" spans="1:13" s="14" customFormat="1" x14ac:dyDescent="0.25">
      <c r="A1086" s="28"/>
      <c r="B1086" s="30"/>
      <c r="C1086" s="22"/>
      <c r="D1086" s="22"/>
      <c r="E1086" s="23"/>
      <c r="F1086" s="23"/>
      <c r="G1086" s="15">
        <f>BookTable[[#This Row],[Taxable]]*13%</f>
        <v>0</v>
      </c>
      <c r="H1086" s="15">
        <f>BookTable[[#This Row],[Taxable]]+BookTable[[#This Row],[Non Taxable]]+BookTable[[#This Row],[VAT]]</f>
        <v>0</v>
      </c>
      <c r="I1086" s="28"/>
      <c r="J1086" s="45"/>
      <c r="K1086" s="22"/>
      <c r="L1086" s="33" t="str">
        <f>CONCATENATE(BookTable[[#This Row],[Bill No.]],BookTable[[#This Row],[Party]])</f>
        <v/>
      </c>
      <c r="M1086" s="24">
        <f>IF(OR(BookTable[[#This Row],[duplicate checker]]="",COUNTIF(DuplicateChecker,BookTable[[#This Row],[duplicate checker]])=1),0,1)</f>
        <v>0</v>
      </c>
    </row>
    <row r="1087" spans="1:13" s="14" customFormat="1" x14ac:dyDescent="0.25">
      <c r="A1087" s="28"/>
      <c r="B1087" s="30"/>
      <c r="C1087" s="22"/>
      <c r="D1087" s="22"/>
      <c r="E1087" s="23"/>
      <c r="F1087" s="23"/>
      <c r="G1087" s="15">
        <f>BookTable[[#This Row],[Taxable]]*13%</f>
        <v>0</v>
      </c>
      <c r="H1087" s="15">
        <f>BookTable[[#This Row],[Taxable]]+BookTable[[#This Row],[Non Taxable]]+BookTable[[#This Row],[VAT]]</f>
        <v>0</v>
      </c>
      <c r="I1087" s="28"/>
      <c r="J1087" s="45"/>
      <c r="K1087" s="22"/>
      <c r="L1087" s="33" t="str">
        <f>CONCATENATE(BookTable[[#This Row],[Bill No.]],BookTable[[#This Row],[Party]])</f>
        <v/>
      </c>
      <c r="M1087" s="24">
        <f>IF(OR(BookTable[[#This Row],[duplicate checker]]="",COUNTIF(DuplicateChecker,BookTable[[#This Row],[duplicate checker]])=1),0,1)</f>
        <v>0</v>
      </c>
    </row>
    <row r="1088" spans="1:13" s="14" customFormat="1" x14ac:dyDescent="0.25">
      <c r="A1088" s="28"/>
      <c r="B1088" s="30"/>
      <c r="C1088" s="22"/>
      <c r="D1088" s="22"/>
      <c r="E1088" s="23"/>
      <c r="F1088" s="23"/>
      <c r="G1088" s="15">
        <f>BookTable[[#This Row],[Taxable]]*13%</f>
        <v>0</v>
      </c>
      <c r="H1088" s="15">
        <f>BookTable[[#This Row],[Taxable]]+BookTable[[#This Row],[Non Taxable]]+BookTable[[#This Row],[VAT]]</f>
        <v>0</v>
      </c>
      <c r="I1088" s="28"/>
      <c r="J1088" s="45"/>
      <c r="K1088" s="22"/>
      <c r="L1088" s="33" t="str">
        <f>CONCATENATE(BookTable[[#This Row],[Bill No.]],BookTable[[#This Row],[Party]])</f>
        <v/>
      </c>
      <c r="M1088" s="24">
        <f>IF(OR(BookTable[[#This Row],[duplicate checker]]="",COUNTIF(DuplicateChecker,BookTable[[#This Row],[duplicate checker]])=1),0,1)</f>
        <v>0</v>
      </c>
    </row>
    <row r="1089" spans="1:13" s="14" customFormat="1" x14ac:dyDescent="0.25">
      <c r="A1089" s="28"/>
      <c r="B1089" s="30"/>
      <c r="C1089" s="22"/>
      <c r="D1089" s="22"/>
      <c r="E1089" s="23"/>
      <c r="F1089" s="23"/>
      <c r="G1089" s="15">
        <f>BookTable[[#This Row],[Taxable]]*13%</f>
        <v>0</v>
      </c>
      <c r="H1089" s="15">
        <f>BookTable[[#This Row],[Taxable]]+BookTable[[#This Row],[Non Taxable]]+BookTable[[#This Row],[VAT]]</f>
        <v>0</v>
      </c>
      <c r="I1089" s="28"/>
      <c r="J1089" s="45"/>
      <c r="K1089" s="22"/>
      <c r="L1089" s="33" t="str">
        <f>CONCATENATE(BookTable[[#This Row],[Bill No.]],BookTable[[#This Row],[Party]])</f>
        <v/>
      </c>
      <c r="M1089" s="24">
        <f>IF(OR(BookTable[[#This Row],[duplicate checker]]="",COUNTIF(DuplicateChecker,BookTable[[#This Row],[duplicate checker]])=1),0,1)</f>
        <v>0</v>
      </c>
    </row>
    <row r="1090" spans="1:13" s="14" customFormat="1" x14ac:dyDescent="0.25">
      <c r="A1090" s="28"/>
      <c r="B1090" s="30"/>
      <c r="C1090" s="22"/>
      <c r="D1090" s="22"/>
      <c r="E1090" s="23"/>
      <c r="F1090" s="23"/>
      <c r="G1090" s="15">
        <f>BookTable[[#This Row],[Taxable]]*13%</f>
        <v>0</v>
      </c>
      <c r="H1090" s="15">
        <f>BookTable[[#This Row],[Taxable]]+BookTable[[#This Row],[Non Taxable]]+BookTable[[#This Row],[VAT]]</f>
        <v>0</v>
      </c>
      <c r="I1090" s="28"/>
      <c r="J1090" s="45"/>
      <c r="K1090" s="22"/>
      <c r="L1090" s="33" t="str">
        <f>CONCATENATE(BookTable[[#This Row],[Bill No.]],BookTable[[#This Row],[Party]])</f>
        <v/>
      </c>
      <c r="M1090" s="24">
        <f>IF(OR(BookTable[[#This Row],[duplicate checker]]="",COUNTIF(DuplicateChecker,BookTable[[#This Row],[duplicate checker]])=1),0,1)</f>
        <v>0</v>
      </c>
    </row>
    <row r="1091" spans="1:13" s="14" customFormat="1" x14ac:dyDescent="0.25">
      <c r="A1091" s="28"/>
      <c r="B1091" s="30"/>
      <c r="C1091" s="22"/>
      <c r="D1091" s="22"/>
      <c r="E1091" s="23"/>
      <c r="F1091" s="23"/>
      <c r="G1091" s="15">
        <f>BookTable[[#This Row],[Taxable]]*13%</f>
        <v>0</v>
      </c>
      <c r="H1091" s="15">
        <f>BookTable[[#This Row],[Taxable]]+BookTable[[#This Row],[Non Taxable]]+BookTable[[#This Row],[VAT]]</f>
        <v>0</v>
      </c>
      <c r="I1091" s="28"/>
      <c r="J1091" s="45"/>
      <c r="K1091" s="22"/>
      <c r="L1091" s="33" t="str">
        <f>CONCATENATE(BookTable[[#This Row],[Bill No.]],BookTable[[#This Row],[Party]])</f>
        <v/>
      </c>
      <c r="M1091" s="24">
        <f>IF(OR(BookTable[[#This Row],[duplicate checker]]="",COUNTIF(DuplicateChecker,BookTable[[#This Row],[duplicate checker]])=1),0,1)</f>
        <v>0</v>
      </c>
    </row>
    <row r="1092" spans="1:13" s="14" customFormat="1" x14ac:dyDescent="0.25">
      <c r="A1092" s="28"/>
      <c r="B1092" s="30"/>
      <c r="C1092" s="22"/>
      <c r="D1092" s="22"/>
      <c r="E1092" s="23"/>
      <c r="F1092" s="23"/>
      <c r="G1092" s="15">
        <f>BookTable[[#This Row],[Taxable]]*13%</f>
        <v>0</v>
      </c>
      <c r="H1092" s="15">
        <f>BookTable[[#This Row],[Taxable]]+BookTable[[#This Row],[Non Taxable]]+BookTable[[#This Row],[VAT]]</f>
        <v>0</v>
      </c>
      <c r="I1092" s="28"/>
      <c r="J1092" s="45"/>
      <c r="K1092" s="22"/>
      <c r="L1092" s="33" t="str">
        <f>CONCATENATE(BookTable[[#This Row],[Bill No.]],BookTable[[#This Row],[Party]])</f>
        <v/>
      </c>
      <c r="M1092" s="24">
        <f>IF(OR(BookTable[[#This Row],[duplicate checker]]="",COUNTIF(DuplicateChecker,BookTable[[#This Row],[duplicate checker]])=1),0,1)</f>
        <v>0</v>
      </c>
    </row>
    <row r="1093" spans="1:13" s="14" customFormat="1" x14ac:dyDescent="0.25">
      <c r="A1093" s="28"/>
      <c r="B1093" s="30"/>
      <c r="C1093" s="22"/>
      <c r="D1093" s="22"/>
      <c r="E1093" s="23"/>
      <c r="F1093" s="23"/>
      <c r="G1093" s="15">
        <f>BookTable[[#This Row],[Taxable]]*13%</f>
        <v>0</v>
      </c>
      <c r="H1093" s="15">
        <f>BookTable[[#This Row],[Taxable]]+BookTable[[#This Row],[Non Taxable]]+BookTable[[#This Row],[VAT]]</f>
        <v>0</v>
      </c>
      <c r="I1093" s="28"/>
      <c r="J1093" s="45"/>
      <c r="K1093" s="22"/>
      <c r="L1093" s="33" t="str">
        <f>CONCATENATE(BookTable[[#This Row],[Bill No.]],BookTable[[#This Row],[Party]])</f>
        <v/>
      </c>
      <c r="M1093" s="24">
        <f>IF(OR(BookTable[[#This Row],[duplicate checker]]="",COUNTIF(DuplicateChecker,BookTable[[#This Row],[duplicate checker]])=1),0,1)</f>
        <v>0</v>
      </c>
    </row>
    <row r="1094" spans="1:13" s="14" customFormat="1" x14ac:dyDescent="0.25">
      <c r="A1094" s="28"/>
      <c r="B1094" s="30"/>
      <c r="C1094" s="22"/>
      <c r="D1094" s="22"/>
      <c r="E1094" s="23"/>
      <c r="F1094" s="23"/>
      <c r="G1094" s="15">
        <f>BookTable[[#This Row],[Taxable]]*13%</f>
        <v>0</v>
      </c>
      <c r="H1094" s="15">
        <f>BookTable[[#This Row],[Taxable]]+BookTable[[#This Row],[Non Taxable]]+BookTable[[#This Row],[VAT]]</f>
        <v>0</v>
      </c>
      <c r="I1094" s="28"/>
      <c r="J1094" s="45"/>
      <c r="K1094" s="22"/>
      <c r="L1094" s="33" t="str">
        <f>CONCATENATE(BookTable[[#This Row],[Bill No.]],BookTable[[#This Row],[Party]])</f>
        <v/>
      </c>
      <c r="M1094" s="24">
        <f>IF(OR(BookTable[[#This Row],[duplicate checker]]="",COUNTIF(DuplicateChecker,BookTable[[#This Row],[duplicate checker]])=1),0,1)</f>
        <v>0</v>
      </c>
    </row>
    <row r="1095" spans="1:13" s="14" customFormat="1" x14ac:dyDescent="0.25">
      <c r="A1095" s="28"/>
      <c r="B1095" s="30"/>
      <c r="C1095" s="22"/>
      <c r="D1095" s="22"/>
      <c r="E1095" s="23"/>
      <c r="F1095" s="23"/>
      <c r="G1095" s="15">
        <f>BookTable[[#This Row],[Taxable]]*13%</f>
        <v>0</v>
      </c>
      <c r="H1095" s="15">
        <f>BookTable[[#This Row],[Taxable]]+BookTable[[#This Row],[Non Taxable]]+BookTable[[#This Row],[VAT]]</f>
        <v>0</v>
      </c>
      <c r="I1095" s="28"/>
      <c r="J1095" s="45"/>
      <c r="K1095" s="22"/>
      <c r="L1095" s="33" t="str">
        <f>CONCATENATE(BookTable[[#This Row],[Bill No.]],BookTable[[#This Row],[Party]])</f>
        <v/>
      </c>
      <c r="M1095" s="24">
        <f>IF(OR(BookTable[[#This Row],[duplicate checker]]="",COUNTIF(DuplicateChecker,BookTable[[#This Row],[duplicate checker]])=1),0,1)</f>
        <v>0</v>
      </c>
    </row>
    <row r="1096" spans="1:13" s="14" customFormat="1" x14ac:dyDescent="0.25">
      <c r="A1096" s="28"/>
      <c r="B1096" s="30"/>
      <c r="C1096" s="22"/>
      <c r="D1096" s="22"/>
      <c r="E1096" s="23"/>
      <c r="F1096" s="23"/>
      <c r="G1096" s="15">
        <f>BookTable[[#This Row],[Taxable]]*13%</f>
        <v>0</v>
      </c>
      <c r="H1096" s="15">
        <f>BookTable[[#This Row],[Taxable]]+BookTable[[#This Row],[Non Taxable]]+BookTable[[#This Row],[VAT]]</f>
        <v>0</v>
      </c>
      <c r="I1096" s="28"/>
      <c r="J1096" s="45"/>
      <c r="K1096" s="22"/>
      <c r="L1096" s="33" t="str">
        <f>CONCATENATE(BookTable[[#This Row],[Bill No.]],BookTable[[#This Row],[Party]])</f>
        <v/>
      </c>
      <c r="M1096" s="24">
        <f>IF(OR(BookTable[[#This Row],[duplicate checker]]="",COUNTIF(DuplicateChecker,BookTable[[#This Row],[duplicate checker]])=1),0,1)</f>
        <v>0</v>
      </c>
    </row>
    <row r="1097" spans="1:13" s="14" customFormat="1" x14ac:dyDescent="0.25">
      <c r="A1097" s="28"/>
      <c r="B1097" s="30"/>
      <c r="C1097" s="22"/>
      <c r="D1097" s="22"/>
      <c r="E1097" s="23"/>
      <c r="F1097" s="23"/>
      <c r="G1097" s="15">
        <f>BookTable[[#This Row],[Taxable]]*13%</f>
        <v>0</v>
      </c>
      <c r="H1097" s="15">
        <f>BookTable[[#This Row],[Taxable]]+BookTable[[#This Row],[Non Taxable]]+BookTable[[#This Row],[VAT]]</f>
        <v>0</v>
      </c>
      <c r="I1097" s="28"/>
      <c r="J1097" s="45"/>
      <c r="K1097" s="22"/>
      <c r="L1097" s="33" t="str">
        <f>CONCATENATE(BookTable[[#This Row],[Bill No.]],BookTable[[#This Row],[Party]])</f>
        <v/>
      </c>
      <c r="M1097" s="24">
        <f>IF(OR(BookTable[[#This Row],[duplicate checker]]="",COUNTIF(DuplicateChecker,BookTable[[#This Row],[duplicate checker]])=1),0,1)</f>
        <v>0</v>
      </c>
    </row>
    <row r="1098" spans="1:13" s="14" customFormat="1" x14ac:dyDescent="0.25">
      <c r="A1098" s="28"/>
      <c r="B1098" s="30"/>
      <c r="C1098" s="22"/>
      <c r="D1098" s="22"/>
      <c r="E1098" s="23"/>
      <c r="F1098" s="23"/>
      <c r="G1098" s="15">
        <f>BookTable[[#This Row],[Taxable]]*13%</f>
        <v>0</v>
      </c>
      <c r="H1098" s="15">
        <f>BookTable[[#This Row],[Taxable]]+BookTable[[#This Row],[Non Taxable]]+BookTable[[#This Row],[VAT]]</f>
        <v>0</v>
      </c>
      <c r="I1098" s="28"/>
      <c r="J1098" s="45"/>
      <c r="K1098" s="22"/>
      <c r="L1098" s="33" t="str">
        <f>CONCATENATE(BookTable[[#This Row],[Bill No.]],BookTable[[#This Row],[Party]])</f>
        <v/>
      </c>
      <c r="M1098" s="24">
        <f>IF(OR(BookTable[[#This Row],[duplicate checker]]="",COUNTIF(DuplicateChecker,BookTable[[#This Row],[duplicate checker]])=1),0,1)</f>
        <v>0</v>
      </c>
    </row>
    <row r="1099" spans="1:13" s="14" customFormat="1" x14ac:dyDescent="0.25">
      <c r="A1099" s="28"/>
      <c r="B1099" s="30"/>
      <c r="C1099" s="22"/>
      <c r="D1099" s="22"/>
      <c r="E1099" s="23"/>
      <c r="F1099" s="23"/>
      <c r="G1099" s="15">
        <f>BookTable[[#This Row],[Taxable]]*13%</f>
        <v>0</v>
      </c>
      <c r="H1099" s="15">
        <f>BookTable[[#This Row],[Taxable]]+BookTable[[#This Row],[Non Taxable]]+BookTable[[#This Row],[VAT]]</f>
        <v>0</v>
      </c>
      <c r="I1099" s="28"/>
      <c r="J1099" s="45"/>
      <c r="K1099" s="22"/>
      <c r="L1099" s="33" t="str">
        <f>CONCATENATE(BookTable[[#This Row],[Bill No.]],BookTable[[#This Row],[Party]])</f>
        <v/>
      </c>
      <c r="M1099" s="24">
        <f>IF(OR(BookTable[[#This Row],[duplicate checker]]="",COUNTIF(DuplicateChecker,BookTable[[#This Row],[duplicate checker]])=1),0,1)</f>
        <v>0</v>
      </c>
    </row>
    <row r="1100" spans="1:13" s="14" customFormat="1" x14ac:dyDescent="0.25">
      <c r="A1100" s="28"/>
      <c r="B1100" s="30"/>
      <c r="C1100" s="22"/>
      <c r="D1100" s="22"/>
      <c r="E1100" s="23"/>
      <c r="F1100" s="23"/>
      <c r="G1100" s="15">
        <f>BookTable[[#This Row],[Taxable]]*13%</f>
        <v>0</v>
      </c>
      <c r="H1100" s="15">
        <f>BookTable[[#This Row],[Taxable]]+BookTable[[#This Row],[Non Taxable]]+BookTable[[#This Row],[VAT]]</f>
        <v>0</v>
      </c>
      <c r="I1100" s="28"/>
      <c r="J1100" s="45"/>
      <c r="K1100" s="22"/>
      <c r="L1100" s="33" t="str">
        <f>CONCATENATE(BookTable[[#This Row],[Bill No.]],BookTable[[#This Row],[Party]])</f>
        <v/>
      </c>
      <c r="M1100" s="24">
        <f>IF(OR(BookTable[[#This Row],[duplicate checker]]="",COUNTIF(DuplicateChecker,BookTable[[#This Row],[duplicate checker]])=1),0,1)</f>
        <v>0</v>
      </c>
    </row>
    <row r="1101" spans="1:13" s="14" customFormat="1" x14ac:dyDescent="0.25">
      <c r="A1101" s="28"/>
      <c r="B1101" s="30"/>
      <c r="C1101" s="22"/>
      <c r="D1101" s="22"/>
      <c r="E1101" s="23"/>
      <c r="F1101" s="23"/>
      <c r="G1101" s="15">
        <f>BookTable[[#This Row],[Taxable]]*13%</f>
        <v>0</v>
      </c>
      <c r="H1101" s="15">
        <f>BookTable[[#This Row],[Taxable]]+BookTable[[#This Row],[Non Taxable]]+BookTable[[#This Row],[VAT]]</f>
        <v>0</v>
      </c>
      <c r="I1101" s="28"/>
      <c r="J1101" s="45"/>
      <c r="K1101" s="22"/>
      <c r="L1101" s="33" t="str">
        <f>CONCATENATE(BookTable[[#This Row],[Bill No.]],BookTable[[#This Row],[Party]])</f>
        <v/>
      </c>
      <c r="M1101" s="24">
        <f>IF(OR(BookTable[[#This Row],[duplicate checker]]="",COUNTIF(DuplicateChecker,BookTable[[#This Row],[duplicate checker]])=1),0,1)</f>
        <v>0</v>
      </c>
    </row>
    <row r="1102" spans="1:13" s="14" customFormat="1" x14ac:dyDescent="0.25">
      <c r="A1102" s="28"/>
      <c r="B1102" s="30"/>
      <c r="C1102" s="22"/>
      <c r="D1102" s="22"/>
      <c r="E1102" s="23"/>
      <c r="F1102" s="23"/>
      <c r="G1102" s="15">
        <f>BookTable[[#This Row],[Taxable]]*13%</f>
        <v>0</v>
      </c>
      <c r="H1102" s="15">
        <f>BookTable[[#This Row],[Taxable]]+BookTable[[#This Row],[Non Taxable]]+BookTable[[#This Row],[VAT]]</f>
        <v>0</v>
      </c>
      <c r="I1102" s="28"/>
      <c r="J1102" s="45"/>
      <c r="K1102" s="22"/>
      <c r="L1102" s="33" t="str">
        <f>CONCATENATE(BookTable[[#This Row],[Bill No.]],BookTable[[#This Row],[Party]])</f>
        <v/>
      </c>
      <c r="M1102" s="24">
        <f>IF(OR(BookTable[[#This Row],[duplicate checker]]="",COUNTIF(DuplicateChecker,BookTable[[#This Row],[duplicate checker]])=1),0,1)</f>
        <v>0</v>
      </c>
    </row>
    <row r="1103" spans="1:13" s="14" customFormat="1" x14ac:dyDescent="0.25">
      <c r="A1103" s="28"/>
      <c r="B1103" s="30"/>
      <c r="C1103" s="22"/>
      <c r="D1103" s="22"/>
      <c r="E1103" s="23"/>
      <c r="F1103" s="23"/>
      <c r="G1103" s="15">
        <f>BookTable[[#This Row],[Taxable]]*13%</f>
        <v>0</v>
      </c>
      <c r="H1103" s="15">
        <f>BookTable[[#This Row],[Taxable]]+BookTable[[#This Row],[Non Taxable]]+BookTable[[#This Row],[VAT]]</f>
        <v>0</v>
      </c>
      <c r="I1103" s="28"/>
      <c r="J1103" s="45"/>
      <c r="K1103" s="22"/>
      <c r="L1103" s="33" t="str">
        <f>CONCATENATE(BookTable[[#This Row],[Bill No.]],BookTable[[#This Row],[Party]])</f>
        <v/>
      </c>
      <c r="M1103" s="24">
        <f>IF(OR(BookTable[[#This Row],[duplicate checker]]="",COUNTIF(DuplicateChecker,BookTable[[#This Row],[duplicate checker]])=1),0,1)</f>
        <v>0</v>
      </c>
    </row>
    <row r="1104" spans="1:13" s="14" customFormat="1" x14ac:dyDescent="0.25">
      <c r="A1104" s="28"/>
      <c r="B1104" s="30"/>
      <c r="C1104" s="22"/>
      <c r="D1104" s="22"/>
      <c r="E1104" s="23"/>
      <c r="F1104" s="23"/>
      <c r="G1104" s="15">
        <f>BookTable[[#This Row],[Taxable]]*13%</f>
        <v>0</v>
      </c>
      <c r="H1104" s="15">
        <f>BookTable[[#This Row],[Taxable]]+BookTable[[#This Row],[Non Taxable]]+BookTable[[#This Row],[VAT]]</f>
        <v>0</v>
      </c>
      <c r="I1104" s="28"/>
      <c r="J1104" s="45"/>
      <c r="K1104" s="22"/>
      <c r="L1104" s="33" t="str">
        <f>CONCATENATE(BookTable[[#This Row],[Bill No.]],BookTable[[#This Row],[Party]])</f>
        <v/>
      </c>
      <c r="M1104" s="24">
        <f>IF(OR(BookTable[[#This Row],[duplicate checker]]="",COUNTIF(DuplicateChecker,BookTable[[#This Row],[duplicate checker]])=1),0,1)</f>
        <v>0</v>
      </c>
    </row>
    <row r="1105" spans="1:13" s="14" customFormat="1" x14ac:dyDescent="0.25">
      <c r="A1105" s="28"/>
      <c r="B1105" s="30"/>
      <c r="C1105" s="22"/>
      <c r="D1105" s="22"/>
      <c r="E1105" s="23"/>
      <c r="F1105" s="23"/>
      <c r="G1105" s="15">
        <f>BookTable[[#This Row],[Taxable]]*13%</f>
        <v>0</v>
      </c>
      <c r="H1105" s="15">
        <f>BookTable[[#This Row],[Taxable]]+BookTable[[#This Row],[Non Taxable]]+BookTable[[#This Row],[VAT]]</f>
        <v>0</v>
      </c>
      <c r="I1105" s="28"/>
      <c r="J1105" s="45"/>
      <c r="K1105" s="22"/>
      <c r="L1105" s="33" t="str">
        <f>CONCATENATE(BookTable[[#This Row],[Bill No.]],BookTable[[#This Row],[Party]])</f>
        <v/>
      </c>
      <c r="M1105" s="24">
        <f>IF(OR(BookTable[[#This Row],[duplicate checker]]="",COUNTIF(DuplicateChecker,BookTable[[#This Row],[duplicate checker]])=1),0,1)</f>
        <v>0</v>
      </c>
    </row>
    <row r="1106" spans="1:13" s="14" customFormat="1" x14ac:dyDescent="0.25">
      <c r="A1106" s="28"/>
      <c r="B1106" s="30"/>
      <c r="C1106" s="22"/>
      <c r="D1106" s="22"/>
      <c r="E1106" s="23"/>
      <c r="F1106" s="23"/>
      <c r="G1106" s="15">
        <f>BookTable[[#This Row],[Taxable]]*13%</f>
        <v>0</v>
      </c>
      <c r="H1106" s="15">
        <f>BookTable[[#This Row],[Taxable]]+BookTable[[#This Row],[Non Taxable]]+BookTable[[#This Row],[VAT]]</f>
        <v>0</v>
      </c>
      <c r="I1106" s="28"/>
      <c r="J1106" s="45"/>
      <c r="K1106" s="22"/>
      <c r="L1106" s="33" t="str">
        <f>CONCATENATE(BookTable[[#This Row],[Bill No.]],BookTable[[#This Row],[Party]])</f>
        <v/>
      </c>
      <c r="M1106" s="24">
        <f>IF(OR(BookTable[[#This Row],[duplicate checker]]="",COUNTIF(DuplicateChecker,BookTable[[#This Row],[duplicate checker]])=1),0,1)</f>
        <v>0</v>
      </c>
    </row>
    <row r="1107" spans="1:13" s="14" customFormat="1" x14ac:dyDescent="0.25">
      <c r="A1107" s="28"/>
      <c r="B1107" s="30"/>
      <c r="C1107" s="22"/>
      <c r="D1107" s="22"/>
      <c r="E1107" s="23"/>
      <c r="F1107" s="23"/>
      <c r="G1107" s="15">
        <f>BookTable[[#This Row],[Taxable]]*13%</f>
        <v>0</v>
      </c>
      <c r="H1107" s="15">
        <f>BookTable[[#This Row],[Taxable]]+BookTable[[#This Row],[Non Taxable]]+BookTable[[#This Row],[VAT]]</f>
        <v>0</v>
      </c>
      <c r="I1107" s="28"/>
      <c r="J1107" s="45"/>
      <c r="K1107" s="22"/>
      <c r="L1107" s="33" t="str">
        <f>CONCATENATE(BookTable[[#This Row],[Bill No.]],BookTable[[#This Row],[Party]])</f>
        <v/>
      </c>
      <c r="M1107" s="24">
        <f>IF(OR(BookTable[[#This Row],[duplicate checker]]="",COUNTIF(DuplicateChecker,BookTable[[#This Row],[duplicate checker]])=1),0,1)</f>
        <v>0</v>
      </c>
    </row>
    <row r="1108" spans="1:13" s="14" customFormat="1" x14ac:dyDescent="0.25">
      <c r="A1108" s="28"/>
      <c r="B1108" s="30"/>
      <c r="C1108" s="22"/>
      <c r="D1108" s="22"/>
      <c r="E1108" s="23"/>
      <c r="F1108" s="23"/>
      <c r="G1108" s="15">
        <f>BookTable[[#This Row],[Taxable]]*13%</f>
        <v>0</v>
      </c>
      <c r="H1108" s="15">
        <f>BookTable[[#This Row],[Taxable]]+BookTable[[#This Row],[Non Taxable]]+BookTable[[#This Row],[VAT]]</f>
        <v>0</v>
      </c>
      <c r="I1108" s="28"/>
      <c r="J1108" s="45"/>
      <c r="K1108" s="22"/>
      <c r="L1108" s="33" t="str">
        <f>CONCATENATE(BookTable[[#This Row],[Bill No.]],BookTable[[#This Row],[Party]])</f>
        <v/>
      </c>
      <c r="M1108" s="24">
        <f>IF(OR(BookTable[[#This Row],[duplicate checker]]="",COUNTIF(DuplicateChecker,BookTable[[#This Row],[duplicate checker]])=1),0,1)</f>
        <v>0</v>
      </c>
    </row>
    <row r="1109" spans="1:13" s="14" customFormat="1" x14ac:dyDescent="0.25">
      <c r="A1109" s="28"/>
      <c r="B1109" s="30"/>
      <c r="C1109" s="22"/>
      <c r="D1109" s="22"/>
      <c r="E1109" s="23"/>
      <c r="F1109" s="23"/>
      <c r="G1109" s="15">
        <f>BookTable[[#This Row],[Taxable]]*13%</f>
        <v>0</v>
      </c>
      <c r="H1109" s="15">
        <f>BookTable[[#This Row],[Taxable]]+BookTable[[#This Row],[Non Taxable]]+BookTable[[#This Row],[VAT]]</f>
        <v>0</v>
      </c>
      <c r="I1109" s="28"/>
      <c r="J1109" s="45"/>
      <c r="K1109" s="22"/>
      <c r="L1109" s="33" t="str">
        <f>CONCATENATE(BookTable[[#This Row],[Bill No.]],BookTable[[#This Row],[Party]])</f>
        <v/>
      </c>
      <c r="M1109" s="24">
        <f>IF(OR(BookTable[[#This Row],[duplicate checker]]="",COUNTIF(DuplicateChecker,BookTable[[#This Row],[duplicate checker]])=1),0,1)</f>
        <v>0</v>
      </c>
    </row>
    <row r="1110" spans="1:13" s="14" customFormat="1" x14ac:dyDescent="0.25">
      <c r="A1110" s="28"/>
      <c r="B1110" s="30"/>
      <c r="C1110" s="22"/>
      <c r="D1110" s="22"/>
      <c r="E1110" s="23"/>
      <c r="F1110" s="23"/>
      <c r="G1110" s="15">
        <f>BookTable[[#This Row],[Taxable]]*13%</f>
        <v>0</v>
      </c>
      <c r="H1110" s="15">
        <f>BookTable[[#This Row],[Taxable]]+BookTable[[#This Row],[Non Taxable]]+BookTable[[#This Row],[VAT]]</f>
        <v>0</v>
      </c>
      <c r="I1110" s="28"/>
      <c r="J1110" s="45"/>
      <c r="K1110" s="22"/>
      <c r="L1110" s="33" t="str">
        <f>CONCATENATE(BookTable[[#This Row],[Bill No.]],BookTable[[#This Row],[Party]])</f>
        <v/>
      </c>
      <c r="M1110" s="24">
        <f>IF(OR(BookTable[[#This Row],[duplicate checker]]="",COUNTIF(DuplicateChecker,BookTable[[#This Row],[duplicate checker]])=1),0,1)</f>
        <v>0</v>
      </c>
    </row>
    <row r="1111" spans="1:13" s="14" customFormat="1" x14ac:dyDescent="0.25">
      <c r="A1111" s="28"/>
      <c r="B1111" s="30"/>
      <c r="C1111" s="22"/>
      <c r="D1111" s="22"/>
      <c r="E1111" s="23"/>
      <c r="F1111" s="23"/>
      <c r="G1111" s="15">
        <f>BookTable[[#This Row],[Taxable]]*13%</f>
        <v>0</v>
      </c>
      <c r="H1111" s="15">
        <f>BookTable[[#This Row],[Taxable]]+BookTable[[#This Row],[Non Taxable]]+BookTable[[#This Row],[VAT]]</f>
        <v>0</v>
      </c>
      <c r="I1111" s="28"/>
      <c r="J1111" s="45"/>
      <c r="K1111" s="22"/>
      <c r="L1111" s="33" t="str">
        <f>CONCATENATE(BookTable[[#This Row],[Bill No.]],BookTable[[#This Row],[Party]])</f>
        <v/>
      </c>
      <c r="M1111" s="24">
        <f>IF(OR(BookTable[[#This Row],[duplicate checker]]="",COUNTIF(DuplicateChecker,BookTable[[#This Row],[duplicate checker]])=1),0,1)</f>
        <v>0</v>
      </c>
    </row>
    <row r="1112" spans="1:13" s="14" customFormat="1" x14ac:dyDescent="0.25">
      <c r="A1112" s="28"/>
      <c r="B1112" s="30"/>
      <c r="C1112" s="22"/>
      <c r="D1112" s="22"/>
      <c r="E1112" s="23"/>
      <c r="F1112" s="23"/>
      <c r="G1112" s="15">
        <f>BookTable[[#This Row],[Taxable]]*13%</f>
        <v>0</v>
      </c>
      <c r="H1112" s="15">
        <f>BookTable[[#This Row],[Taxable]]+BookTable[[#This Row],[Non Taxable]]+BookTable[[#This Row],[VAT]]</f>
        <v>0</v>
      </c>
      <c r="I1112" s="28"/>
      <c r="J1112" s="45"/>
      <c r="K1112" s="22"/>
      <c r="L1112" s="33" t="str">
        <f>CONCATENATE(BookTable[[#This Row],[Bill No.]],BookTable[[#This Row],[Party]])</f>
        <v/>
      </c>
      <c r="M1112" s="24">
        <f>IF(OR(BookTable[[#This Row],[duplicate checker]]="",COUNTIF(DuplicateChecker,BookTable[[#This Row],[duplicate checker]])=1),0,1)</f>
        <v>0</v>
      </c>
    </row>
    <row r="1113" spans="1:13" s="14" customFormat="1" x14ac:dyDescent="0.25">
      <c r="A1113" s="28"/>
      <c r="B1113" s="30"/>
      <c r="C1113" s="22"/>
      <c r="D1113" s="22"/>
      <c r="E1113" s="23"/>
      <c r="F1113" s="23"/>
      <c r="G1113" s="15">
        <f>BookTable[[#This Row],[Taxable]]*13%</f>
        <v>0</v>
      </c>
      <c r="H1113" s="15">
        <f>BookTable[[#This Row],[Taxable]]+BookTable[[#This Row],[Non Taxable]]+BookTable[[#This Row],[VAT]]</f>
        <v>0</v>
      </c>
      <c r="I1113" s="28"/>
      <c r="J1113" s="45"/>
      <c r="K1113" s="22"/>
      <c r="L1113" s="33" t="str">
        <f>CONCATENATE(BookTable[[#This Row],[Bill No.]],BookTable[[#This Row],[Party]])</f>
        <v/>
      </c>
      <c r="M1113" s="24">
        <f>IF(OR(BookTable[[#This Row],[duplicate checker]]="",COUNTIF(DuplicateChecker,BookTable[[#This Row],[duplicate checker]])=1),0,1)</f>
        <v>0</v>
      </c>
    </row>
    <row r="1114" spans="1:13" s="14" customFormat="1" x14ac:dyDescent="0.25">
      <c r="A1114" s="28"/>
      <c r="B1114" s="30"/>
      <c r="C1114" s="22"/>
      <c r="D1114" s="22"/>
      <c r="E1114" s="23"/>
      <c r="F1114" s="23"/>
      <c r="G1114" s="15">
        <f>BookTable[[#This Row],[Taxable]]*13%</f>
        <v>0</v>
      </c>
      <c r="H1114" s="15">
        <f>BookTable[[#This Row],[Taxable]]+BookTable[[#This Row],[Non Taxable]]+BookTable[[#This Row],[VAT]]</f>
        <v>0</v>
      </c>
      <c r="I1114" s="28"/>
      <c r="J1114" s="45"/>
      <c r="K1114" s="22"/>
      <c r="L1114" s="33" t="str">
        <f>CONCATENATE(BookTable[[#This Row],[Bill No.]],BookTable[[#This Row],[Party]])</f>
        <v/>
      </c>
      <c r="M1114" s="24">
        <f>IF(OR(BookTable[[#This Row],[duplicate checker]]="",COUNTIF(DuplicateChecker,BookTable[[#This Row],[duplicate checker]])=1),0,1)</f>
        <v>0</v>
      </c>
    </row>
    <row r="1115" spans="1:13" s="14" customFormat="1" x14ac:dyDescent="0.25">
      <c r="A1115" s="28"/>
      <c r="B1115" s="30"/>
      <c r="C1115" s="22"/>
      <c r="D1115" s="22"/>
      <c r="E1115" s="23"/>
      <c r="F1115" s="23"/>
      <c r="G1115" s="15">
        <f>BookTable[[#This Row],[Taxable]]*13%</f>
        <v>0</v>
      </c>
      <c r="H1115" s="15">
        <f>BookTable[[#This Row],[Taxable]]+BookTable[[#This Row],[Non Taxable]]+BookTable[[#This Row],[VAT]]</f>
        <v>0</v>
      </c>
      <c r="I1115" s="28"/>
      <c r="J1115" s="45"/>
      <c r="K1115" s="22"/>
      <c r="L1115" s="33" t="str">
        <f>CONCATENATE(BookTable[[#This Row],[Bill No.]],BookTable[[#This Row],[Party]])</f>
        <v/>
      </c>
      <c r="M1115" s="24">
        <f>IF(OR(BookTable[[#This Row],[duplicate checker]]="",COUNTIF(DuplicateChecker,BookTable[[#This Row],[duplicate checker]])=1),0,1)</f>
        <v>0</v>
      </c>
    </row>
    <row r="1116" spans="1:13" s="14" customFormat="1" x14ac:dyDescent="0.25">
      <c r="A1116" s="28"/>
      <c r="B1116" s="30"/>
      <c r="C1116" s="22"/>
      <c r="D1116" s="22"/>
      <c r="E1116" s="23"/>
      <c r="F1116" s="23"/>
      <c r="G1116" s="15">
        <f>BookTable[[#This Row],[Taxable]]*13%</f>
        <v>0</v>
      </c>
      <c r="H1116" s="15">
        <f>BookTable[[#This Row],[Taxable]]+BookTable[[#This Row],[Non Taxable]]+BookTable[[#This Row],[VAT]]</f>
        <v>0</v>
      </c>
      <c r="I1116" s="28"/>
      <c r="J1116" s="45"/>
      <c r="K1116" s="22"/>
      <c r="L1116" s="33" t="str">
        <f>CONCATENATE(BookTable[[#This Row],[Bill No.]],BookTable[[#This Row],[Party]])</f>
        <v/>
      </c>
      <c r="M1116" s="24">
        <f>IF(OR(BookTable[[#This Row],[duplicate checker]]="",COUNTIF(DuplicateChecker,BookTable[[#This Row],[duplicate checker]])=1),0,1)</f>
        <v>0</v>
      </c>
    </row>
    <row r="1117" spans="1:13" s="14" customFormat="1" x14ac:dyDescent="0.25">
      <c r="A1117" s="28"/>
      <c r="B1117" s="30"/>
      <c r="C1117" s="22"/>
      <c r="D1117" s="22"/>
      <c r="E1117" s="23"/>
      <c r="F1117" s="23"/>
      <c r="G1117" s="15">
        <f>BookTable[[#This Row],[Taxable]]*13%</f>
        <v>0</v>
      </c>
      <c r="H1117" s="15">
        <f>BookTable[[#This Row],[Taxable]]+BookTable[[#This Row],[Non Taxable]]+BookTable[[#This Row],[VAT]]</f>
        <v>0</v>
      </c>
      <c r="I1117" s="28"/>
      <c r="J1117" s="45"/>
      <c r="K1117" s="22"/>
      <c r="L1117" s="33" t="str">
        <f>CONCATENATE(BookTable[[#This Row],[Bill No.]],BookTable[[#This Row],[Party]])</f>
        <v/>
      </c>
      <c r="M1117" s="24">
        <f>IF(OR(BookTable[[#This Row],[duplicate checker]]="",COUNTIF(DuplicateChecker,BookTable[[#This Row],[duplicate checker]])=1),0,1)</f>
        <v>0</v>
      </c>
    </row>
    <row r="1118" spans="1:13" s="14" customFormat="1" x14ac:dyDescent="0.25">
      <c r="A1118" s="28"/>
      <c r="B1118" s="30"/>
      <c r="C1118" s="22"/>
      <c r="D1118" s="22"/>
      <c r="E1118" s="23"/>
      <c r="F1118" s="23"/>
      <c r="G1118" s="15">
        <f>BookTable[[#This Row],[Taxable]]*13%</f>
        <v>0</v>
      </c>
      <c r="H1118" s="15">
        <f>BookTable[[#This Row],[Taxable]]+BookTable[[#This Row],[Non Taxable]]+BookTable[[#This Row],[VAT]]</f>
        <v>0</v>
      </c>
      <c r="I1118" s="28"/>
      <c r="J1118" s="45"/>
      <c r="K1118" s="22"/>
      <c r="L1118" s="33" t="str">
        <f>CONCATENATE(BookTable[[#This Row],[Bill No.]],BookTable[[#This Row],[Party]])</f>
        <v/>
      </c>
      <c r="M1118" s="24">
        <f>IF(OR(BookTable[[#This Row],[duplicate checker]]="",COUNTIF(DuplicateChecker,BookTable[[#This Row],[duplicate checker]])=1),0,1)</f>
        <v>0</v>
      </c>
    </row>
    <row r="1119" spans="1:13" s="14" customFormat="1" x14ac:dyDescent="0.25">
      <c r="A1119" s="28"/>
      <c r="B1119" s="30"/>
      <c r="C1119" s="22"/>
      <c r="D1119" s="22"/>
      <c r="E1119" s="23"/>
      <c r="F1119" s="23"/>
      <c r="G1119" s="15">
        <f>BookTable[[#This Row],[Taxable]]*13%</f>
        <v>0</v>
      </c>
      <c r="H1119" s="15">
        <f>BookTable[[#This Row],[Taxable]]+BookTable[[#This Row],[Non Taxable]]+BookTable[[#This Row],[VAT]]</f>
        <v>0</v>
      </c>
      <c r="I1119" s="28"/>
      <c r="J1119" s="45"/>
      <c r="K1119" s="22"/>
      <c r="L1119" s="33" t="str">
        <f>CONCATENATE(BookTable[[#This Row],[Bill No.]],BookTable[[#This Row],[Party]])</f>
        <v/>
      </c>
      <c r="M1119" s="24">
        <f>IF(OR(BookTable[[#This Row],[duplicate checker]]="",COUNTIF(DuplicateChecker,BookTable[[#This Row],[duplicate checker]])=1),0,1)</f>
        <v>0</v>
      </c>
    </row>
    <row r="1120" spans="1:13" s="14" customFormat="1" x14ac:dyDescent="0.25">
      <c r="A1120" s="28"/>
      <c r="B1120" s="30"/>
      <c r="C1120" s="22"/>
      <c r="D1120" s="22"/>
      <c r="E1120" s="23"/>
      <c r="F1120" s="23"/>
      <c r="G1120" s="15">
        <f>BookTable[[#This Row],[Taxable]]*13%</f>
        <v>0</v>
      </c>
      <c r="H1120" s="15">
        <f>BookTable[[#This Row],[Taxable]]+BookTable[[#This Row],[Non Taxable]]+BookTable[[#This Row],[VAT]]</f>
        <v>0</v>
      </c>
      <c r="I1120" s="28"/>
      <c r="J1120" s="45"/>
      <c r="K1120" s="22"/>
      <c r="L1120" s="33" t="str">
        <f>CONCATENATE(BookTable[[#This Row],[Bill No.]],BookTable[[#This Row],[Party]])</f>
        <v/>
      </c>
      <c r="M1120" s="24">
        <f>IF(OR(BookTable[[#This Row],[duplicate checker]]="",COUNTIF(DuplicateChecker,BookTable[[#This Row],[duplicate checker]])=1),0,1)</f>
        <v>0</v>
      </c>
    </row>
    <row r="1121" spans="1:13" s="14" customFormat="1" x14ac:dyDescent="0.25">
      <c r="A1121" s="28"/>
      <c r="B1121" s="30"/>
      <c r="C1121" s="22"/>
      <c r="D1121" s="22"/>
      <c r="E1121" s="23"/>
      <c r="F1121" s="23"/>
      <c r="G1121" s="15">
        <f>BookTable[[#This Row],[Taxable]]*13%</f>
        <v>0</v>
      </c>
      <c r="H1121" s="15">
        <f>BookTable[[#This Row],[Taxable]]+BookTable[[#This Row],[Non Taxable]]+BookTable[[#This Row],[VAT]]</f>
        <v>0</v>
      </c>
      <c r="I1121" s="28"/>
      <c r="J1121" s="45"/>
      <c r="K1121" s="22"/>
      <c r="L1121" s="33" t="str">
        <f>CONCATENATE(BookTable[[#This Row],[Bill No.]],BookTable[[#This Row],[Party]])</f>
        <v/>
      </c>
      <c r="M1121" s="24">
        <f>IF(OR(BookTable[[#This Row],[duplicate checker]]="",COUNTIF(DuplicateChecker,BookTable[[#This Row],[duplicate checker]])=1),0,1)</f>
        <v>0</v>
      </c>
    </row>
    <row r="1122" spans="1:13" s="14" customFormat="1" x14ac:dyDescent="0.25">
      <c r="A1122" s="28"/>
      <c r="B1122" s="30"/>
      <c r="C1122" s="22"/>
      <c r="D1122" s="22"/>
      <c r="E1122" s="23"/>
      <c r="F1122" s="23"/>
      <c r="G1122" s="15">
        <f>BookTable[[#This Row],[Taxable]]*13%</f>
        <v>0</v>
      </c>
      <c r="H1122" s="15">
        <f>BookTable[[#This Row],[Taxable]]+BookTable[[#This Row],[Non Taxable]]+BookTable[[#This Row],[VAT]]</f>
        <v>0</v>
      </c>
      <c r="I1122" s="28"/>
      <c r="J1122" s="45"/>
      <c r="K1122" s="22"/>
      <c r="L1122" s="33" t="str">
        <f>CONCATENATE(BookTable[[#This Row],[Bill No.]],BookTable[[#This Row],[Party]])</f>
        <v/>
      </c>
      <c r="M1122" s="24">
        <f>IF(OR(BookTable[[#This Row],[duplicate checker]]="",COUNTIF(DuplicateChecker,BookTable[[#This Row],[duplicate checker]])=1),0,1)</f>
        <v>0</v>
      </c>
    </row>
    <row r="1123" spans="1:13" s="14" customFormat="1" x14ac:dyDescent="0.25">
      <c r="A1123" s="28"/>
      <c r="B1123" s="30"/>
      <c r="C1123" s="22"/>
      <c r="D1123" s="22"/>
      <c r="E1123" s="23"/>
      <c r="F1123" s="23"/>
      <c r="G1123" s="15">
        <f>BookTable[[#This Row],[Taxable]]*13%</f>
        <v>0</v>
      </c>
      <c r="H1123" s="15">
        <f>BookTable[[#This Row],[Taxable]]+BookTable[[#This Row],[Non Taxable]]+BookTable[[#This Row],[VAT]]</f>
        <v>0</v>
      </c>
      <c r="I1123" s="28"/>
      <c r="J1123" s="45"/>
      <c r="K1123" s="22"/>
      <c r="L1123" s="33" t="str">
        <f>CONCATENATE(BookTable[[#This Row],[Bill No.]],BookTable[[#This Row],[Party]])</f>
        <v/>
      </c>
      <c r="M1123" s="24">
        <f>IF(OR(BookTable[[#This Row],[duplicate checker]]="",COUNTIF(DuplicateChecker,BookTable[[#This Row],[duplicate checker]])=1),0,1)</f>
        <v>0</v>
      </c>
    </row>
    <row r="1124" spans="1:13" s="14" customFormat="1" x14ac:dyDescent="0.25">
      <c r="A1124" s="28"/>
      <c r="B1124" s="30"/>
      <c r="C1124" s="22"/>
      <c r="D1124" s="22"/>
      <c r="E1124" s="23"/>
      <c r="F1124" s="23"/>
      <c r="G1124" s="15">
        <f>BookTable[[#This Row],[Taxable]]*13%</f>
        <v>0</v>
      </c>
      <c r="H1124" s="15">
        <f>BookTable[[#This Row],[Taxable]]+BookTable[[#This Row],[Non Taxable]]+BookTable[[#This Row],[VAT]]</f>
        <v>0</v>
      </c>
      <c r="I1124" s="28"/>
      <c r="J1124" s="45"/>
      <c r="K1124" s="22"/>
      <c r="L1124" s="33" t="str">
        <f>CONCATENATE(BookTable[[#This Row],[Bill No.]],BookTable[[#This Row],[Party]])</f>
        <v/>
      </c>
      <c r="M1124" s="24">
        <f>IF(OR(BookTable[[#This Row],[duplicate checker]]="",COUNTIF(DuplicateChecker,BookTable[[#This Row],[duplicate checker]])=1),0,1)</f>
        <v>0</v>
      </c>
    </row>
    <row r="1125" spans="1:13" s="14" customFormat="1" x14ac:dyDescent="0.25">
      <c r="A1125" s="28"/>
      <c r="B1125" s="30"/>
      <c r="C1125" s="22"/>
      <c r="D1125" s="22"/>
      <c r="E1125" s="23"/>
      <c r="F1125" s="23"/>
      <c r="G1125" s="15">
        <f>BookTable[[#This Row],[Taxable]]*13%</f>
        <v>0</v>
      </c>
      <c r="H1125" s="15">
        <f>BookTable[[#This Row],[Taxable]]+BookTable[[#This Row],[Non Taxable]]+BookTable[[#This Row],[VAT]]</f>
        <v>0</v>
      </c>
      <c r="I1125" s="28"/>
      <c r="J1125" s="45"/>
      <c r="K1125" s="22"/>
      <c r="L1125" s="33" t="str">
        <f>CONCATENATE(BookTable[[#This Row],[Bill No.]],BookTable[[#This Row],[Party]])</f>
        <v/>
      </c>
      <c r="M1125" s="24">
        <f>IF(OR(BookTable[[#This Row],[duplicate checker]]="",COUNTIF(DuplicateChecker,BookTable[[#This Row],[duplicate checker]])=1),0,1)</f>
        <v>0</v>
      </c>
    </row>
    <row r="1126" spans="1:13" s="14" customFormat="1" x14ac:dyDescent="0.25">
      <c r="A1126" s="28"/>
      <c r="B1126" s="30"/>
      <c r="C1126" s="22"/>
      <c r="D1126" s="22"/>
      <c r="E1126" s="23"/>
      <c r="F1126" s="23"/>
      <c r="G1126" s="15">
        <f>BookTable[[#This Row],[Taxable]]*13%</f>
        <v>0</v>
      </c>
      <c r="H1126" s="15">
        <f>BookTable[[#This Row],[Taxable]]+BookTable[[#This Row],[Non Taxable]]+BookTable[[#This Row],[VAT]]</f>
        <v>0</v>
      </c>
      <c r="I1126" s="28"/>
      <c r="J1126" s="45"/>
      <c r="K1126" s="22"/>
      <c r="L1126" s="33" t="str">
        <f>CONCATENATE(BookTable[[#This Row],[Bill No.]],BookTable[[#This Row],[Party]])</f>
        <v/>
      </c>
      <c r="M1126" s="24">
        <f>IF(OR(BookTable[[#This Row],[duplicate checker]]="",COUNTIF(DuplicateChecker,BookTable[[#This Row],[duplicate checker]])=1),0,1)</f>
        <v>0</v>
      </c>
    </row>
    <row r="1127" spans="1:13" s="14" customFormat="1" x14ac:dyDescent="0.25">
      <c r="A1127" s="28"/>
      <c r="B1127" s="30"/>
      <c r="C1127" s="22"/>
      <c r="D1127" s="22"/>
      <c r="E1127" s="23"/>
      <c r="F1127" s="23"/>
      <c r="G1127" s="15">
        <f>BookTable[[#This Row],[Taxable]]*13%</f>
        <v>0</v>
      </c>
      <c r="H1127" s="15">
        <f>BookTable[[#This Row],[Taxable]]+BookTable[[#This Row],[Non Taxable]]+BookTable[[#This Row],[VAT]]</f>
        <v>0</v>
      </c>
      <c r="I1127" s="28"/>
      <c r="J1127" s="45"/>
      <c r="K1127" s="22"/>
      <c r="L1127" s="33" t="str">
        <f>CONCATENATE(BookTable[[#This Row],[Bill No.]],BookTable[[#This Row],[Party]])</f>
        <v/>
      </c>
      <c r="M1127" s="24">
        <f>IF(OR(BookTable[[#This Row],[duplicate checker]]="",COUNTIF(DuplicateChecker,BookTable[[#This Row],[duplicate checker]])=1),0,1)</f>
        <v>0</v>
      </c>
    </row>
    <row r="1128" spans="1:13" s="14" customFormat="1" x14ac:dyDescent="0.25">
      <c r="A1128" s="28"/>
      <c r="B1128" s="30"/>
      <c r="C1128" s="22"/>
      <c r="D1128" s="22"/>
      <c r="E1128" s="23"/>
      <c r="F1128" s="23"/>
      <c r="G1128" s="15">
        <f>BookTable[[#This Row],[Taxable]]*13%</f>
        <v>0</v>
      </c>
      <c r="H1128" s="15">
        <f>BookTable[[#This Row],[Taxable]]+BookTable[[#This Row],[Non Taxable]]+BookTable[[#This Row],[VAT]]</f>
        <v>0</v>
      </c>
      <c r="I1128" s="28"/>
      <c r="J1128" s="45"/>
      <c r="K1128" s="22"/>
      <c r="L1128" s="33" t="str">
        <f>CONCATENATE(BookTable[[#This Row],[Bill No.]],BookTable[[#This Row],[Party]])</f>
        <v/>
      </c>
      <c r="M1128" s="24">
        <f>IF(OR(BookTable[[#This Row],[duplicate checker]]="",COUNTIF(DuplicateChecker,BookTable[[#This Row],[duplicate checker]])=1),0,1)</f>
        <v>0</v>
      </c>
    </row>
    <row r="1129" spans="1:13" s="14" customFormat="1" x14ac:dyDescent="0.25">
      <c r="A1129" s="28"/>
      <c r="B1129" s="30"/>
      <c r="C1129" s="22"/>
      <c r="D1129" s="22"/>
      <c r="E1129" s="23"/>
      <c r="F1129" s="23"/>
      <c r="G1129" s="15">
        <f>BookTable[[#This Row],[Taxable]]*13%</f>
        <v>0</v>
      </c>
      <c r="H1129" s="15">
        <f>BookTable[[#This Row],[Taxable]]+BookTable[[#This Row],[Non Taxable]]+BookTable[[#This Row],[VAT]]</f>
        <v>0</v>
      </c>
      <c r="I1129" s="28"/>
      <c r="J1129" s="45"/>
      <c r="K1129" s="22"/>
      <c r="L1129" s="33" t="str">
        <f>CONCATENATE(BookTable[[#This Row],[Bill No.]],BookTable[[#This Row],[Party]])</f>
        <v/>
      </c>
      <c r="M1129" s="24">
        <f>IF(OR(BookTable[[#This Row],[duplicate checker]]="",COUNTIF(DuplicateChecker,BookTable[[#This Row],[duplicate checker]])=1),0,1)</f>
        <v>0</v>
      </c>
    </row>
    <row r="1130" spans="1:13" s="14" customFormat="1" x14ac:dyDescent="0.25">
      <c r="A1130" s="28"/>
      <c r="B1130" s="30"/>
      <c r="C1130" s="22"/>
      <c r="D1130" s="22"/>
      <c r="E1130" s="23"/>
      <c r="F1130" s="23"/>
      <c r="G1130" s="15">
        <f>BookTable[[#This Row],[Taxable]]*13%</f>
        <v>0</v>
      </c>
      <c r="H1130" s="15">
        <f>BookTable[[#This Row],[Taxable]]+BookTable[[#This Row],[Non Taxable]]+BookTable[[#This Row],[VAT]]</f>
        <v>0</v>
      </c>
      <c r="I1130" s="28"/>
      <c r="J1130" s="45"/>
      <c r="K1130" s="22"/>
      <c r="L1130" s="33" t="str">
        <f>CONCATENATE(BookTable[[#This Row],[Bill No.]],BookTable[[#This Row],[Party]])</f>
        <v/>
      </c>
      <c r="M1130" s="24">
        <f>IF(OR(BookTable[[#This Row],[duplicate checker]]="",COUNTIF(DuplicateChecker,BookTable[[#This Row],[duplicate checker]])=1),0,1)</f>
        <v>0</v>
      </c>
    </row>
    <row r="1131" spans="1:13" s="14" customFormat="1" x14ac:dyDescent="0.25">
      <c r="A1131" s="28"/>
      <c r="B1131" s="30"/>
      <c r="C1131" s="22"/>
      <c r="D1131" s="22"/>
      <c r="E1131" s="23"/>
      <c r="F1131" s="23"/>
      <c r="G1131" s="15">
        <f>BookTable[[#This Row],[Taxable]]*13%</f>
        <v>0</v>
      </c>
      <c r="H1131" s="15">
        <f>BookTable[[#This Row],[Taxable]]+BookTable[[#This Row],[Non Taxable]]+BookTable[[#This Row],[VAT]]</f>
        <v>0</v>
      </c>
      <c r="I1131" s="28"/>
      <c r="J1131" s="45"/>
      <c r="K1131" s="22"/>
      <c r="L1131" s="33" t="str">
        <f>CONCATENATE(BookTable[[#This Row],[Bill No.]],BookTable[[#This Row],[Party]])</f>
        <v/>
      </c>
      <c r="M1131" s="24">
        <f>IF(OR(BookTable[[#This Row],[duplicate checker]]="",COUNTIF(DuplicateChecker,BookTable[[#This Row],[duplicate checker]])=1),0,1)</f>
        <v>0</v>
      </c>
    </row>
    <row r="1132" spans="1:13" s="14" customFormat="1" x14ac:dyDescent="0.25">
      <c r="A1132" s="28"/>
      <c r="B1132" s="30"/>
      <c r="C1132" s="22"/>
      <c r="D1132" s="22"/>
      <c r="E1132" s="23"/>
      <c r="F1132" s="23"/>
      <c r="G1132" s="15">
        <f>BookTable[[#This Row],[Taxable]]*13%</f>
        <v>0</v>
      </c>
      <c r="H1132" s="15">
        <f>BookTable[[#This Row],[Taxable]]+BookTable[[#This Row],[Non Taxable]]+BookTable[[#This Row],[VAT]]</f>
        <v>0</v>
      </c>
      <c r="I1132" s="28"/>
      <c r="J1132" s="45"/>
      <c r="K1132" s="22"/>
      <c r="L1132" s="33" t="str">
        <f>CONCATENATE(BookTable[[#This Row],[Bill No.]],BookTable[[#This Row],[Party]])</f>
        <v/>
      </c>
      <c r="M1132" s="24">
        <f>IF(OR(BookTable[[#This Row],[duplicate checker]]="",COUNTIF(DuplicateChecker,BookTable[[#This Row],[duplicate checker]])=1),0,1)</f>
        <v>0</v>
      </c>
    </row>
    <row r="1133" spans="1:13" s="14" customFormat="1" x14ac:dyDescent="0.25">
      <c r="A1133" s="28"/>
      <c r="B1133" s="30"/>
      <c r="C1133" s="22"/>
      <c r="D1133" s="22"/>
      <c r="E1133" s="23"/>
      <c r="F1133" s="23"/>
      <c r="G1133" s="15">
        <f>BookTable[[#This Row],[Taxable]]*13%</f>
        <v>0</v>
      </c>
      <c r="H1133" s="15">
        <f>BookTable[[#This Row],[Taxable]]+BookTable[[#This Row],[Non Taxable]]+BookTable[[#This Row],[VAT]]</f>
        <v>0</v>
      </c>
      <c r="I1133" s="28"/>
      <c r="J1133" s="45"/>
      <c r="K1133" s="22"/>
      <c r="L1133" s="33" t="str">
        <f>CONCATENATE(BookTable[[#This Row],[Bill No.]],BookTable[[#This Row],[Party]])</f>
        <v/>
      </c>
      <c r="M1133" s="24">
        <f>IF(OR(BookTable[[#This Row],[duplicate checker]]="",COUNTIF(DuplicateChecker,BookTable[[#This Row],[duplicate checker]])=1),0,1)</f>
        <v>0</v>
      </c>
    </row>
    <row r="1134" spans="1:13" s="14" customFormat="1" x14ac:dyDescent="0.25">
      <c r="A1134" s="28"/>
      <c r="B1134" s="30"/>
      <c r="C1134" s="22"/>
      <c r="D1134" s="22"/>
      <c r="E1134" s="23"/>
      <c r="F1134" s="23"/>
      <c r="G1134" s="15">
        <f>BookTable[[#This Row],[Taxable]]*13%</f>
        <v>0</v>
      </c>
      <c r="H1134" s="15">
        <f>BookTable[[#This Row],[Taxable]]+BookTable[[#This Row],[Non Taxable]]+BookTable[[#This Row],[VAT]]</f>
        <v>0</v>
      </c>
      <c r="I1134" s="28"/>
      <c r="J1134" s="45"/>
      <c r="K1134" s="22"/>
      <c r="L1134" s="33" t="str">
        <f>CONCATENATE(BookTable[[#This Row],[Bill No.]],BookTable[[#This Row],[Party]])</f>
        <v/>
      </c>
      <c r="M1134" s="24">
        <f>IF(OR(BookTable[[#This Row],[duplicate checker]]="",COUNTIF(DuplicateChecker,BookTable[[#This Row],[duplicate checker]])=1),0,1)</f>
        <v>0</v>
      </c>
    </row>
    <row r="1135" spans="1:13" s="14" customFormat="1" x14ac:dyDescent="0.25">
      <c r="A1135" s="28"/>
      <c r="B1135" s="30"/>
      <c r="C1135" s="22"/>
      <c r="D1135" s="22"/>
      <c r="E1135" s="23"/>
      <c r="F1135" s="23"/>
      <c r="G1135" s="15">
        <f>BookTable[[#This Row],[Taxable]]*13%</f>
        <v>0</v>
      </c>
      <c r="H1135" s="15">
        <f>BookTable[[#This Row],[Taxable]]+BookTable[[#This Row],[Non Taxable]]+BookTable[[#This Row],[VAT]]</f>
        <v>0</v>
      </c>
      <c r="I1135" s="28"/>
      <c r="J1135" s="45"/>
      <c r="K1135" s="22"/>
      <c r="L1135" s="33" t="str">
        <f>CONCATENATE(BookTable[[#This Row],[Bill No.]],BookTable[[#This Row],[Party]])</f>
        <v/>
      </c>
      <c r="M1135" s="24">
        <f>IF(OR(BookTable[[#This Row],[duplicate checker]]="",COUNTIF(DuplicateChecker,BookTable[[#This Row],[duplicate checker]])=1),0,1)</f>
        <v>0</v>
      </c>
    </row>
    <row r="1136" spans="1:13" s="14" customFormat="1" x14ac:dyDescent="0.25">
      <c r="A1136" s="28"/>
      <c r="B1136" s="30"/>
      <c r="C1136" s="22"/>
      <c r="D1136" s="22"/>
      <c r="E1136" s="23"/>
      <c r="F1136" s="23"/>
      <c r="G1136" s="15">
        <f>BookTable[[#This Row],[Taxable]]*13%</f>
        <v>0</v>
      </c>
      <c r="H1136" s="15">
        <f>BookTable[[#This Row],[Taxable]]+BookTable[[#This Row],[Non Taxable]]+BookTable[[#This Row],[VAT]]</f>
        <v>0</v>
      </c>
      <c r="I1136" s="28"/>
      <c r="J1136" s="45"/>
      <c r="K1136" s="22"/>
      <c r="L1136" s="33" t="str">
        <f>CONCATENATE(BookTable[[#This Row],[Bill No.]],BookTable[[#This Row],[Party]])</f>
        <v/>
      </c>
      <c r="M1136" s="24">
        <f>IF(OR(BookTable[[#This Row],[duplicate checker]]="",COUNTIF(DuplicateChecker,BookTable[[#This Row],[duplicate checker]])=1),0,1)</f>
        <v>0</v>
      </c>
    </row>
    <row r="1137" spans="1:13" s="14" customFormat="1" x14ac:dyDescent="0.25">
      <c r="A1137" s="28"/>
      <c r="B1137" s="30"/>
      <c r="C1137" s="22"/>
      <c r="D1137" s="22"/>
      <c r="E1137" s="23"/>
      <c r="F1137" s="23"/>
      <c r="G1137" s="15">
        <f>BookTable[[#This Row],[Taxable]]*13%</f>
        <v>0</v>
      </c>
      <c r="H1137" s="15">
        <f>BookTable[[#This Row],[Taxable]]+BookTable[[#This Row],[Non Taxable]]+BookTable[[#This Row],[VAT]]</f>
        <v>0</v>
      </c>
      <c r="I1137" s="28"/>
      <c r="J1137" s="45"/>
      <c r="K1137" s="22"/>
      <c r="L1137" s="33" t="str">
        <f>CONCATENATE(BookTable[[#This Row],[Bill No.]],BookTable[[#This Row],[Party]])</f>
        <v/>
      </c>
      <c r="M1137" s="24">
        <f>IF(OR(BookTable[[#This Row],[duplicate checker]]="",COUNTIF(DuplicateChecker,BookTable[[#This Row],[duplicate checker]])=1),0,1)</f>
        <v>0</v>
      </c>
    </row>
    <row r="1138" spans="1:13" s="14" customFormat="1" x14ac:dyDescent="0.25">
      <c r="A1138" s="28"/>
      <c r="B1138" s="30"/>
      <c r="C1138" s="22"/>
      <c r="D1138" s="22"/>
      <c r="E1138" s="23"/>
      <c r="F1138" s="23"/>
      <c r="G1138" s="15">
        <f>BookTable[[#This Row],[Taxable]]*13%</f>
        <v>0</v>
      </c>
      <c r="H1138" s="15">
        <f>BookTable[[#This Row],[Taxable]]+BookTable[[#This Row],[Non Taxable]]+BookTable[[#This Row],[VAT]]</f>
        <v>0</v>
      </c>
      <c r="I1138" s="28"/>
      <c r="J1138" s="45"/>
      <c r="K1138" s="22"/>
      <c r="L1138" s="33" t="str">
        <f>CONCATENATE(BookTable[[#This Row],[Bill No.]],BookTable[[#This Row],[Party]])</f>
        <v/>
      </c>
      <c r="M1138" s="24">
        <f>IF(OR(BookTable[[#This Row],[duplicate checker]]="",COUNTIF(DuplicateChecker,BookTable[[#This Row],[duplicate checker]])=1),0,1)</f>
        <v>0</v>
      </c>
    </row>
    <row r="1139" spans="1:13" s="14" customFormat="1" x14ac:dyDescent="0.25">
      <c r="A1139" s="28"/>
      <c r="B1139" s="30"/>
      <c r="C1139" s="22"/>
      <c r="D1139" s="22"/>
      <c r="E1139" s="23"/>
      <c r="F1139" s="23"/>
      <c r="G1139" s="15">
        <f>BookTable[[#This Row],[Taxable]]*13%</f>
        <v>0</v>
      </c>
      <c r="H1139" s="15">
        <f>BookTable[[#This Row],[Taxable]]+BookTable[[#This Row],[Non Taxable]]+BookTable[[#This Row],[VAT]]</f>
        <v>0</v>
      </c>
      <c r="I1139" s="28"/>
      <c r="J1139" s="45"/>
      <c r="K1139" s="22"/>
      <c r="L1139" s="33" t="str">
        <f>CONCATENATE(BookTable[[#This Row],[Bill No.]],BookTable[[#This Row],[Party]])</f>
        <v/>
      </c>
      <c r="M1139" s="24">
        <f>IF(OR(BookTable[[#This Row],[duplicate checker]]="",COUNTIF(DuplicateChecker,BookTable[[#This Row],[duplicate checker]])=1),0,1)</f>
        <v>0</v>
      </c>
    </row>
    <row r="1140" spans="1:13" s="14" customFormat="1" x14ac:dyDescent="0.25">
      <c r="A1140" s="28"/>
      <c r="B1140" s="30"/>
      <c r="C1140" s="22"/>
      <c r="D1140" s="22"/>
      <c r="E1140" s="23"/>
      <c r="F1140" s="23"/>
      <c r="G1140" s="15">
        <f>BookTable[[#This Row],[Taxable]]*13%</f>
        <v>0</v>
      </c>
      <c r="H1140" s="15">
        <f>BookTable[[#This Row],[Taxable]]+BookTable[[#This Row],[Non Taxable]]+BookTable[[#This Row],[VAT]]</f>
        <v>0</v>
      </c>
      <c r="I1140" s="28"/>
      <c r="J1140" s="45"/>
      <c r="K1140" s="22"/>
      <c r="L1140" s="33" t="str">
        <f>CONCATENATE(BookTable[[#This Row],[Bill No.]],BookTable[[#This Row],[Party]])</f>
        <v/>
      </c>
      <c r="M1140" s="24">
        <f>IF(OR(BookTable[[#This Row],[duplicate checker]]="",COUNTIF(DuplicateChecker,BookTable[[#This Row],[duplicate checker]])=1),0,1)</f>
        <v>0</v>
      </c>
    </row>
    <row r="1141" spans="1:13" s="14" customFormat="1" x14ac:dyDescent="0.25">
      <c r="A1141" s="28"/>
      <c r="B1141" s="30"/>
      <c r="C1141" s="22"/>
      <c r="D1141" s="22"/>
      <c r="E1141" s="23"/>
      <c r="F1141" s="23"/>
      <c r="G1141" s="15">
        <f>BookTable[[#This Row],[Taxable]]*13%</f>
        <v>0</v>
      </c>
      <c r="H1141" s="15">
        <f>BookTable[[#This Row],[Taxable]]+BookTable[[#This Row],[Non Taxable]]+BookTable[[#This Row],[VAT]]</f>
        <v>0</v>
      </c>
      <c r="I1141" s="28"/>
      <c r="J1141" s="45"/>
      <c r="K1141" s="22"/>
      <c r="L1141" s="33" t="str">
        <f>CONCATENATE(BookTable[[#This Row],[Bill No.]],BookTable[[#This Row],[Party]])</f>
        <v/>
      </c>
      <c r="M1141" s="24">
        <f>IF(OR(BookTable[[#This Row],[duplicate checker]]="",COUNTIF(DuplicateChecker,BookTable[[#This Row],[duplicate checker]])=1),0,1)</f>
        <v>0</v>
      </c>
    </row>
    <row r="1142" spans="1:13" s="14" customFormat="1" x14ac:dyDescent="0.25">
      <c r="A1142" s="28"/>
      <c r="B1142" s="30"/>
      <c r="C1142" s="22"/>
      <c r="D1142" s="22"/>
      <c r="E1142" s="23"/>
      <c r="F1142" s="23"/>
      <c r="G1142" s="15">
        <f>BookTable[[#This Row],[Taxable]]*13%</f>
        <v>0</v>
      </c>
      <c r="H1142" s="15">
        <f>BookTable[[#This Row],[Taxable]]+BookTable[[#This Row],[Non Taxable]]+BookTable[[#This Row],[VAT]]</f>
        <v>0</v>
      </c>
      <c r="I1142" s="28"/>
      <c r="J1142" s="45"/>
      <c r="K1142" s="22"/>
      <c r="L1142" s="33" t="str">
        <f>CONCATENATE(BookTable[[#This Row],[Bill No.]],BookTable[[#This Row],[Party]])</f>
        <v/>
      </c>
      <c r="M1142" s="24">
        <f>IF(OR(BookTable[[#This Row],[duplicate checker]]="",COUNTIF(DuplicateChecker,BookTable[[#This Row],[duplicate checker]])=1),0,1)</f>
        <v>0</v>
      </c>
    </row>
    <row r="1143" spans="1:13" s="14" customFormat="1" x14ac:dyDescent="0.25">
      <c r="A1143" s="28"/>
      <c r="B1143" s="30"/>
      <c r="C1143" s="22"/>
      <c r="D1143" s="22"/>
      <c r="E1143" s="23"/>
      <c r="F1143" s="23"/>
      <c r="G1143" s="15">
        <f>BookTable[[#This Row],[Taxable]]*13%</f>
        <v>0</v>
      </c>
      <c r="H1143" s="15">
        <f>BookTable[[#This Row],[Taxable]]+BookTable[[#This Row],[Non Taxable]]+BookTable[[#This Row],[VAT]]</f>
        <v>0</v>
      </c>
      <c r="I1143" s="28"/>
      <c r="J1143" s="45"/>
      <c r="K1143" s="22"/>
      <c r="L1143" s="33" t="str">
        <f>CONCATENATE(BookTable[[#This Row],[Bill No.]],BookTable[[#This Row],[Party]])</f>
        <v/>
      </c>
      <c r="M1143" s="24">
        <f>IF(OR(BookTable[[#This Row],[duplicate checker]]="",COUNTIF(DuplicateChecker,BookTable[[#This Row],[duplicate checker]])=1),0,1)</f>
        <v>0</v>
      </c>
    </row>
    <row r="1144" spans="1:13" s="14" customFormat="1" x14ac:dyDescent="0.25">
      <c r="A1144" s="28"/>
      <c r="B1144" s="30"/>
      <c r="C1144" s="22"/>
      <c r="D1144" s="22"/>
      <c r="E1144" s="23"/>
      <c r="F1144" s="23"/>
      <c r="G1144" s="15">
        <f>BookTable[[#This Row],[Taxable]]*13%</f>
        <v>0</v>
      </c>
      <c r="H1144" s="15">
        <f>BookTable[[#This Row],[Taxable]]+BookTable[[#This Row],[Non Taxable]]+BookTable[[#This Row],[VAT]]</f>
        <v>0</v>
      </c>
      <c r="I1144" s="28"/>
      <c r="J1144" s="45"/>
      <c r="K1144" s="22"/>
      <c r="L1144" s="33" t="str">
        <f>CONCATENATE(BookTable[[#This Row],[Bill No.]],BookTable[[#This Row],[Party]])</f>
        <v/>
      </c>
      <c r="M1144" s="24">
        <f>IF(OR(BookTable[[#This Row],[duplicate checker]]="",COUNTIF(DuplicateChecker,BookTable[[#This Row],[duplicate checker]])=1),0,1)</f>
        <v>0</v>
      </c>
    </row>
    <row r="1145" spans="1:13" s="14" customFormat="1" x14ac:dyDescent="0.25">
      <c r="A1145" s="28"/>
      <c r="B1145" s="30"/>
      <c r="C1145" s="22"/>
      <c r="D1145" s="22"/>
      <c r="E1145" s="23"/>
      <c r="F1145" s="23"/>
      <c r="G1145" s="15">
        <f>BookTable[[#This Row],[Taxable]]*13%</f>
        <v>0</v>
      </c>
      <c r="H1145" s="15">
        <f>BookTable[[#This Row],[Taxable]]+BookTable[[#This Row],[Non Taxable]]+BookTable[[#This Row],[VAT]]</f>
        <v>0</v>
      </c>
      <c r="I1145" s="28"/>
      <c r="J1145" s="45"/>
      <c r="K1145" s="22"/>
      <c r="L1145" s="33" t="str">
        <f>CONCATENATE(BookTable[[#This Row],[Bill No.]],BookTable[[#This Row],[Party]])</f>
        <v/>
      </c>
      <c r="M1145" s="24">
        <f>IF(OR(BookTable[[#This Row],[duplicate checker]]="",COUNTIF(DuplicateChecker,BookTable[[#This Row],[duplicate checker]])=1),0,1)</f>
        <v>0</v>
      </c>
    </row>
    <row r="1146" spans="1:13" s="14" customFormat="1" x14ac:dyDescent="0.25">
      <c r="A1146" s="28"/>
      <c r="B1146" s="30"/>
      <c r="C1146" s="22"/>
      <c r="D1146" s="22"/>
      <c r="E1146" s="23"/>
      <c r="F1146" s="23"/>
      <c r="G1146" s="15">
        <f>BookTable[[#This Row],[Taxable]]*13%</f>
        <v>0</v>
      </c>
      <c r="H1146" s="15">
        <f>BookTable[[#This Row],[Taxable]]+BookTable[[#This Row],[Non Taxable]]+BookTable[[#This Row],[VAT]]</f>
        <v>0</v>
      </c>
      <c r="I1146" s="28"/>
      <c r="J1146" s="45"/>
      <c r="K1146" s="22"/>
      <c r="L1146" s="33" t="str">
        <f>CONCATENATE(BookTable[[#This Row],[Bill No.]],BookTable[[#This Row],[Party]])</f>
        <v/>
      </c>
      <c r="M1146" s="24">
        <f>IF(OR(BookTable[[#This Row],[duplicate checker]]="",COUNTIF(DuplicateChecker,BookTable[[#This Row],[duplicate checker]])=1),0,1)</f>
        <v>0</v>
      </c>
    </row>
    <row r="1147" spans="1:13" s="14" customFormat="1" x14ac:dyDescent="0.25">
      <c r="A1147" s="28"/>
      <c r="B1147" s="30"/>
      <c r="C1147" s="22"/>
      <c r="D1147" s="22"/>
      <c r="E1147" s="23"/>
      <c r="F1147" s="23"/>
      <c r="G1147" s="15">
        <f>BookTable[[#This Row],[Taxable]]*13%</f>
        <v>0</v>
      </c>
      <c r="H1147" s="15">
        <f>BookTable[[#This Row],[Taxable]]+BookTable[[#This Row],[Non Taxable]]+BookTable[[#This Row],[VAT]]</f>
        <v>0</v>
      </c>
      <c r="I1147" s="28"/>
      <c r="J1147" s="45"/>
      <c r="K1147" s="22"/>
      <c r="L1147" s="33" t="str">
        <f>CONCATENATE(BookTable[[#This Row],[Bill No.]],BookTable[[#This Row],[Party]])</f>
        <v/>
      </c>
      <c r="M1147" s="24">
        <f>IF(OR(BookTable[[#This Row],[duplicate checker]]="",COUNTIF(DuplicateChecker,BookTable[[#This Row],[duplicate checker]])=1),0,1)</f>
        <v>0</v>
      </c>
    </row>
    <row r="1148" spans="1:13" s="14" customFormat="1" x14ac:dyDescent="0.25">
      <c r="A1148" s="28"/>
      <c r="B1148" s="30"/>
      <c r="C1148" s="22"/>
      <c r="D1148" s="22"/>
      <c r="E1148" s="23"/>
      <c r="F1148" s="23"/>
      <c r="G1148" s="15">
        <f>BookTable[[#This Row],[Taxable]]*13%</f>
        <v>0</v>
      </c>
      <c r="H1148" s="15">
        <f>BookTable[[#This Row],[Taxable]]+BookTable[[#This Row],[Non Taxable]]+BookTable[[#This Row],[VAT]]</f>
        <v>0</v>
      </c>
      <c r="I1148" s="28"/>
      <c r="J1148" s="45"/>
      <c r="K1148" s="22"/>
      <c r="L1148" s="33" t="str">
        <f>CONCATENATE(BookTable[[#This Row],[Bill No.]],BookTable[[#This Row],[Party]])</f>
        <v/>
      </c>
      <c r="M1148" s="24">
        <f>IF(OR(BookTable[[#This Row],[duplicate checker]]="",COUNTIF(DuplicateChecker,BookTable[[#This Row],[duplicate checker]])=1),0,1)</f>
        <v>0</v>
      </c>
    </row>
    <row r="1149" spans="1:13" s="14" customFormat="1" x14ac:dyDescent="0.25">
      <c r="A1149" s="28"/>
      <c r="B1149" s="30"/>
      <c r="C1149" s="22"/>
      <c r="D1149" s="22"/>
      <c r="E1149" s="23"/>
      <c r="F1149" s="23"/>
      <c r="G1149" s="15">
        <f>BookTable[[#This Row],[Taxable]]*13%</f>
        <v>0</v>
      </c>
      <c r="H1149" s="15">
        <f>BookTable[[#This Row],[Taxable]]+BookTable[[#This Row],[Non Taxable]]+BookTable[[#This Row],[VAT]]</f>
        <v>0</v>
      </c>
      <c r="I1149" s="28"/>
      <c r="J1149" s="45"/>
      <c r="K1149" s="22"/>
      <c r="L1149" s="33" t="str">
        <f>CONCATENATE(BookTable[[#This Row],[Bill No.]],BookTable[[#This Row],[Party]])</f>
        <v/>
      </c>
      <c r="M1149" s="24">
        <f>IF(OR(BookTable[[#This Row],[duplicate checker]]="",COUNTIF(DuplicateChecker,BookTable[[#This Row],[duplicate checker]])=1),0,1)</f>
        <v>0</v>
      </c>
    </row>
    <row r="1150" spans="1:13" s="14" customFormat="1" x14ac:dyDescent="0.25">
      <c r="A1150" s="28"/>
      <c r="B1150" s="30"/>
      <c r="C1150" s="22"/>
      <c r="D1150" s="22"/>
      <c r="E1150" s="23"/>
      <c r="F1150" s="23"/>
      <c r="G1150" s="15">
        <f>BookTable[[#This Row],[Taxable]]*13%</f>
        <v>0</v>
      </c>
      <c r="H1150" s="15">
        <f>BookTable[[#This Row],[Taxable]]+BookTable[[#This Row],[Non Taxable]]+BookTable[[#This Row],[VAT]]</f>
        <v>0</v>
      </c>
      <c r="I1150" s="28"/>
      <c r="J1150" s="45"/>
      <c r="K1150" s="22"/>
      <c r="L1150" s="33" t="str">
        <f>CONCATENATE(BookTable[[#This Row],[Bill No.]],BookTable[[#This Row],[Party]])</f>
        <v/>
      </c>
      <c r="M1150" s="24">
        <f>IF(OR(BookTable[[#This Row],[duplicate checker]]="",COUNTIF(DuplicateChecker,BookTable[[#This Row],[duplicate checker]])=1),0,1)</f>
        <v>0</v>
      </c>
    </row>
    <row r="1151" spans="1:13" s="14" customFormat="1" x14ac:dyDescent="0.25">
      <c r="A1151" s="28"/>
      <c r="B1151" s="30"/>
      <c r="C1151" s="22"/>
      <c r="D1151" s="22"/>
      <c r="E1151" s="23"/>
      <c r="F1151" s="23"/>
      <c r="G1151" s="15">
        <f>BookTable[[#This Row],[Taxable]]*13%</f>
        <v>0</v>
      </c>
      <c r="H1151" s="15">
        <f>BookTable[[#This Row],[Taxable]]+BookTable[[#This Row],[Non Taxable]]+BookTable[[#This Row],[VAT]]</f>
        <v>0</v>
      </c>
      <c r="I1151" s="28"/>
      <c r="J1151" s="45"/>
      <c r="K1151" s="22"/>
      <c r="L1151" s="33" t="str">
        <f>CONCATENATE(BookTable[[#This Row],[Bill No.]],BookTable[[#This Row],[Party]])</f>
        <v/>
      </c>
      <c r="M1151" s="24">
        <f>IF(OR(BookTable[[#This Row],[duplicate checker]]="",COUNTIF(DuplicateChecker,BookTable[[#This Row],[duplicate checker]])=1),0,1)</f>
        <v>0</v>
      </c>
    </row>
    <row r="1152" spans="1:13" s="14" customFormat="1" x14ac:dyDescent="0.25">
      <c r="A1152" s="28"/>
      <c r="B1152" s="30"/>
      <c r="C1152" s="22"/>
      <c r="D1152" s="22"/>
      <c r="E1152" s="23"/>
      <c r="F1152" s="23"/>
      <c r="G1152" s="15">
        <f>BookTable[[#This Row],[Taxable]]*13%</f>
        <v>0</v>
      </c>
      <c r="H1152" s="15">
        <f>BookTable[[#This Row],[Taxable]]+BookTable[[#This Row],[Non Taxable]]+BookTable[[#This Row],[VAT]]</f>
        <v>0</v>
      </c>
      <c r="I1152" s="28"/>
      <c r="J1152" s="45"/>
      <c r="K1152" s="22"/>
      <c r="L1152" s="33" t="str">
        <f>CONCATENATE(BookTable[[#This Row],[Bill No.]],BookTable[[#This Row],[Party]])</f>
        <v/>
      </c>
      <c r="M1152" s="24">
        <f>IF(OR(BookTable[[#This Row],[duplicate checker]]="",COUNTIF(DuplicateChecker,BookTable[[#This Row],[duplicate checker]])=1),0,1)</f>
        <v>0</v>
      </c>
    </row>
    <row r="1153" spans="1:13" s="14" customFormat="1" x14ac:dyDescent="0.25">
      <c r="A1153" s="28"/>
      <c r="B1153" s="30"/>
      <c r="C1153" s="22"/>
      <c r="D1153" s="22"/>
      <c r="E1153" s="23"/>
      <c r="F1153" s="23"/>
      <c r="G1153" s="15">
        <f>BookTable[[#This Row],[Taxable]]*13%</f>
        <v>0</v>
      </c>
      <c r="H1153" s="15">
        <f>BookTable[[#This Row],[Taxable]]+BookTable[[#This Row],[Non Taxable]]+BookTable[[#This Row],[VAT]]</f>
        <v>0</v>
      </c>
      <c r="I1153" s="28"/>
      <c r="J1153" s="45"/>
      <c r="K1153" s="22"/>
      <c r="L1153" s="33" t="str">
        <f>CONCATENATE(BookTable[[#This Row],[Bill No.]],BookTable[[#This Row],[Party]])</f>
        <v/>
      </c>
      <c r="M1153" s="24">
        <f>IF(OR(BookTable[[#This Row],[duplicate checker]]="",COUNTIF(DuplicateChecker,BookTable[[#This Row],[duplicate checker]])=1),0,1)</f>
        <v>0</v>
      </c>
    </row>
    <row r="1154" spans="1:13" s="14" customFormat="1" x14ac:dyDescent="0.25">
      <c r="A1154" s="28"/>
      <c r="B1154" s="30"/>
      <c r="C1154" s="22"/>
      <c r="D1154" s="22"/>
      <c r="E1154" s="23"/>
      <c r="F1154" s="23"/>
      <c r="G1154" s="15">
        <f>BookTable[[#This Row],[Taxable]]*13%</f>
        <v>0</v>
      </c>
      <c r="H1154" s="15">
        <f>BookTable[[#This Row],[Taxable]]+BookTable[[#This Row],[Non Taxable]]+BookTable[[#This Row],[VAT]]</f>
        <v>0</v>
      </c>
      <c r="I1154" s="28"/>
      <c r="J1154" s="45"/>
      <c r="K1154" s="22"/>
      <c r="L1154" s="33" t="str">
        <f>CONCATENATE(BookTable[[#This Row],[Bill No.]],BookTable[[#This Row],[Party]])</f>
        <v/>
      </c>
      <c r="M1154" s="24">
        <f>IF(OR(BookTable[[#This Row],[duplicate checker]]="",COUNTIF(DuplicateChecker,BookTable[[#This Row],[duplicate checker]])=1),0,1)</f>
        <v>0</v>
      </c>
    </row>
    <row r="1155" spans="1:13" s="14" customFormat="1" x14ac:dyDescent="0.25">
      <c r="A1155" s="28"/>
      <c r="B1155" s="30"/>
      <c r="C1155" s="22"/>
      <c r="D1155" s="22"/>
      <c r="E1155" s="23"/>
      <c r="F1155" s="23"/>
      <c r="G1155" s="15">
        <f>BookTable[[#This Row],[Taxable]]*13%</f>
        <v>0</v>
      </c>
      <c r="H1155" s="15">
        <f>BookTable[[#This Row],[Taxable]]+BookTable[[#This Row],[Non Taxable]]+BookTable[[#This Row],[VAT]]</f>
        <v>0</v>
      </c>
      <c r="I1155" s="28"/>
      <c r="J1155" s="45"/>
      <c r="K1155" s="22"/>
      <c r="L1155" s="33" t="str">
        <f>CONCATENATE(BookTable[[#This Row],[Bill No.]],BookTable[[#This Row],[Party]])</f>
        <v/>
      </c>
      <c r="M1155" s="24">
        <f>IF(OR(BookTable[[#This Row],[duplicate checker]]="",COUNTIF(DuplicateChecker,BookTable[[#This Row],[duplicate checker]])=1),0,1)</f>
        <v>0</v>
      </c>
    </row>
    <row r="1156" spans="1:13" s="14" customFormat="1" x14ac:dyDescent="0.25">
      <c r="A1156" s="28"/>
      <c r="B1156" s="30"/>
      <c r="C1156" s="22"/>
      <c r="D1156" s="22"/>
      <c r="E1156" s="23"/>
      <c r="F1156" s="23"/>
      <c r="G1156" s="15">
        <f>BookTable[[#This Row],[Taxable]]*13%</f>
        <v>0</v>
      </c>
      <c r="H1156" s="15">
        <f>BookTable[[#This Row],[Taxable]]+BookTable[[#This Row],[Non Taxable]]+BookTable[[#This Row],[VAT]]</f>
        <v>0</v>
      </c>
      <c r="I1156" s="28"/>
      <c r="J1156" s="45"/>
      <c r="K1156" s="22"/>
      <c r="L1156" s="33" t="str">
        <f>CONCATENATE(BookTable[[#This Row],[Bill No.]],BookTable[[#This Row],[Party]])</f>
        <v/>
      </c>
      <c r="M1156" s="24">
        <f>IF(OR(BookTable[[#This Row],[duplicate checker]]="",COUNTIF(DuplicateChecker,BookTable[[#This Row],[duplicate checker]])=1),0,1)</f>
        <v>0</v>
      </c>
    </row>
    <row r="1157" spans="1:13" s="14" customFormat="1" x14ac:dyDescent="0.25">
      <c r="A1157" s="28"/>
      <c r="B1157" s="30"/>
      <c r="C1157" s="22"/>
      <c r="D1157" s="22"/>
      <c r="E1157" s="23"/>
      <c r="F1157" s="23"/>
      <c r="G1157" s="15">
        <f>BookTable[[#This Row],[Taxable]]*13%</f>
        <v>0</v>
      </c>
      <c r="H1157" s="15">
        <f>BookTable[[#This Row],[Taxable]]+BookTable[[#This Row],[Non Taxable]]+BookTable[[#This Row],[VAT]]</f>
        <v>0</v>
      </c>
      <c r="I1157" s="28"/>
      <c r="J1157" s="45"/>
      <c r="K1157" s="22"/>
      <c r="L1157" s="33" t="str">
        <f>CONCATENATE(BookTable[[#This Row],[Bill No.]],BookTable[[#This Row],[Party]])</f>
        <v/>
      </c>
      <c r="M1157" s="24">
        <f>IF(OR(BookTable[[#This Row],[duplicate checker]]="",COUNTIF(DuplicateChecker,BookTable[[#This Row],[duplicate checker]])=1),0,1)</f>
        <v>0</v>
      </c>
    </row>
    <row r="1158" spans="1:13" s="14" customFormat="1" x14ac:dyDescent="0.25">
      <c r="A1158" s="28"/>
      <c r="B1158" s="30"/>
      <c r="C1158" s="22"/>
      <c r="D1158" s="22"/>
      <c r="E1158" s="23"/>
      <c r="F1158" s="23"/>
      <c r="G1158" s="15">
        <f>BookTable[[#This Row],[Taxable]]*13%</f>
        <v>0</v>
      </c>
      <c r="H1158" s="15">
        <f>BookTable[[#This Row],[Taxable]]+BookTable[[#This Row],[Non Taxable]]+BookTable[[#This Row],[VAT]]</f>
        <v>0</v>
      </c>
      <c r="I1158" s="28"/>
      <c r="J1158" s="45"/>
      <c r="K1158" s="22"/>
      <c r="L1158" s="33" t="str">
        <f>CONCATENATE(BookTable[[#This Row],[Bill No.]],BookTable[[#This Row],[Party]])</f>
        <v/>
      </c>
      <c r="M1158" s="24">
        <f>IF(OR(BookTable[[#This Row],[duplicate checker]]="",COUNTIF(DuplicateChecker,BookTable[[#This Row],[duplicate checker]])=1),0,1)</f>
        <v>0</v>
      </c>
    </row>
    <row r="1159" spans="1:13" s="14" customFormat="1" x14ac:dyDescent="0.25">
      <c r="A1159" s="28"/>
      <c r="B1159" s="30"/>
      <c r="C1159" s="22"/>
      <c r="D1159" s="22"/>
      <c r="E1159" s="23"/>
      <c r="F1159" s="23"/>
      <c r="G1159" s="15">
        <f>BookTable[[#This Row],[Taxable]]*13%</f>
        <v>0</v>
      </c>
      <c r="H1159" s="15">
        <f>BookTable[[#This Row],[Taxable]]+BookTable[[#This Row],[Non Taxable]]+BookTable[[#This Row],[VAT]]</f>
        <v>0</v>
      </c>
      <c r="I1159" s="28"/>
      <c r="J1159" s="45"/>
      <c r="K1159" s="22"/>
      <c r="L1159" s="33" t="str">
        <f>CONCATENATE(BookTable[[#This Row],[Bill No.]],BookTable[[#This Row],[Party]])</f>
        <v/>
      </c>
      <c r="M1159" s="24">
        <f>IF(OR(BookTable[[#This Row],[duplicate checker]]="",COUNTIF(DuplicateChecker,BookTable[[#This Row],[duplicate checker]])=1),0,1)</f>
        <v>0</v>
      </c>
    </row>
    <row r="1160" spans="1:13" s="14" customFormat="1" x14ac:dyDescent="0.25">
      <c r="A1160" s="28"/>
      <c r="B1160" s="30"/>
      <c r="C1160" s="22"/>
      <c r="D1160" s="22"/>
      <c r="E1160" s="23"/>
      <c r="F1160" s="23"/>
      <c r="G1160" s="15">
        <f>BookTable[[#This Row],[Taxable]]*13%</f>
        <v>0</v>
      </c>
      <c r="H1160" s="15">
        <f>BookTable[[#This Row],[Taxable]]+BookTable[[#This Row],[Non Taxable]]+BookTable[[#This Row],[VAT]]</f>
        <v>0</v>
      </c>
      <c r="I1160" s="28"/>
      <c r="J1160" s="45"/>
      <c r="K1160" s="22"/>
      <c r="L1160" s="33" t="str">
        <f>CONCATENATE(BookTable[[#This Row],[Bill No.]],BookTable[[#This Row],[Party]])</f>
        <v/>
      </c>
      <c r="M1160" s="24">
        <f>IF(OR(BookTable[[#This Row],[duplicate checker]]="",COUNTIF(DuplicateChecker,BookTable[[#This Row],[duplicate checker]])=1),0,1)</f>
        <v>0</v>
      </c>
    </row>
    <row r="1161" spans="1:13" s="14" customFormat="1" x14ac:dyDescent="0.25">
      <c r="A1161" s="28"/>
      <c r="B1161" s="30"/>
      <c r="C1161" s="22"/>
      <c r="D1161" s="22"/>
      <c r="E1161" s="23"/>
      <c r="F1161" s="23"/>
      <c r="G1161" s="15">
        <f>BookTable[[#This Row],[Taxable]]*13%</f>
        <v>0</v>
      </c>
      <c r="H1161" s="15">
        <f>BookTable[[#This Row],[Taxable]]+BookTable[[#This Row],[Non Taxable]]+BookTable[[#This Row],[VAT]]</f>
        <v>0</v>
      </c>
      <c r="I1161" s="28"/>
      <c r="J1161" s="45"/>
      <c r="K1161" s="22"/>
      <c r="L1161" s="33" t="str">
        <f>CONCATENATE(BookTable[[#This Row],[Bill No.]],BookTable[[#This Row],[Party]])</f>
        <v/>
      </c>
      <c r="M1161" s="24">
        <f>IF(OR(BookTable[[#This Row],[duplicate checker]]="",COUNTIF(DuplicateChecker,BookTable[[#This Row],[duplicate checker]])=1),0,1)</f>
        <v>0</v>
      </c>
    </row>
    <row r="1162" spans="1:13" s="14" customFormat="1" x14ac:dyDescent="0.25">
      <c r="A1162" s="28"/>
      <c r="B1162" s="30"/>
      <c r="C1162" s="22"/>
      <c r="D1162" s="22"/>
      <c r="E1162" s="23"/>
      <c r="F1162" s="23"/>
      <c r="G1162" s="15">
        <f>BookTable[[#This Row],[Taxable]]*13%</f>
        <v>0</v>
      </c>
      <c r="H1162" s="15">
        <f>BookTable[[#This Row],[Taxable]]+BookTable[[#This Row],[Non Taxable]]+BookTable[[#This Row],[VAT]]</f>
        <v>0</v>
      </c>
      <c r="I1162" s="28"/>
      <c r="J1162" s="45"/>
      <c r="K1162" s="22"/>
      <c r="L1162" s="33" t="str">
        <f>CONCATENATE(BookTable[[#This Row],[Bill No.]],BookTable[[#This Row],[Party]])</f>
        <v/>
      </c>
      <c r="M1162" s="24">
        <f>IF(OR(BookTable[[#This Row],[duplicate checker]]="",COUNTIF(DuplicateChecker,BookTable[[#This Row],[duplicate checker]])=1),0,1)</f>
        <v>0</v>
      </c>
    </row>
    <row r="1163" spans="1:13" s="14" customFormat="1" x14ac:dyDescent="0.25">
      <c r="A1163" s="28"/>
      <c r="B1163" s="30"/>
      <c r="C1163" s="22"/>
      <c r="D1163" s="22"/>
      <c r="E1163" s="23"/>
      <c r="F1163" s="23"/>
      <c r="G1163" s="15">
        <f>BookTable[[#This Row],[Taxable]]*13%</f>
        <v>0</v>
      </c>
      <c r="H1163" s="15">
        <f>BookTable[[#This Row],[Taxable]]+BookTable[[#This Row],[Non Taxable]]+BookTable[[#This Row],[VAT]]</f>
        <v>0</v>
      </c>
      <c r="I1163" s="28"/>
      <c r="J1163" s="45"/>
      <c r="K1163" s="22"/>
      <c r="L1163" s="33" t="str">
        <f>CONCATENATE(BookTable[[#This Row],[Bill No.]],BookTable[[#This Row],[Party]])</f>
        <v/>
      </c>
      <c r="M1163" s="24">
        <f>IF(OR(BookTable[[#This Row],[duplicate checker]]="",COUNTIF(DuplicateChecker,BookTable[[#This Row],[duplicate checker]])=1),0,1)</f>
        <v>0</v>
      </c>
    </row>
    <row r="1164" spans="1:13" s="14" customFormat="1" x14ac:dyDescent="0.25">
      <c r="A1164" s="28"/>
      <c r="B1164" s="30"/>
      <c r="C1164" s="22"/>
      <c r="D1164" s="22"/>
      <c r="E1164" s="23"/>
      <c r="F1164" s="23"/>
      <c r="G1164" s="15">
        <f>BookTable[[#This Row],[Taxable]]*13%</f>
        <v>0</v>
      </c>
      <c r="H1164" s="15">
        <f>BookTable[[#This Row],[Taxable]]+BookTable[[#This Row],[Non Taxable]]+BookTable[[#This Row],[VAT]]</f>
        <v>0</v>
      </c>
      <c r="I1164" s="28"/>
      <c r="J1164" s="45"/>
      <c r="K1164" s="22"/>
      <c r="L1164" s="33" t="str">
        <f>CONCATENATE(BookTable[[#This Row],[Bill No.]],BookTable[[#This Row],[Party]])</f>
        <v/>
      </c>
      <c r="M1164" s="24">
        <f>IF(OR(BookTable[[#This Row],[duplicate checker]]="",COUNTIF(DuplicateChecker,BookTable[[#This Row],[duplicate checker]])=1),0,1)</f>
        <v>0</v>
      </c>
    </row>
    <row r="1165" spans="1:13" s="14" customFormat="1" x14ac:dyDescent="0.25">
      <c r="A1165" s="28"/>
      <c r="B1165" s="30"/>
      <c r="C1165" s="22"/>
      <c r="D1165" s="22"/>
      <c r="E1165" s="23"/>
      <c r="F1165" s="23"/>
      <c r="G1165" s="15">
        <f>BookTable[[#This Row],[Taxable]]*13%</f>
        <v>0</v>
      </c>
      <c r="H1165" s="15">
        <f>BookTable[[#This Row],[Taxable]]+BookTable[[#This Row],[Non Taxable]]+BookTable[[#This Row],[VAT]]</f>
        <v>0</v>
      </c>
      <c r="I1165" s="28"/>
      <c r="J1165" s="45"/>
      <c r="K1165" s="22"/>
      <c r="L1165" s="33" t="str">
        <f>CONCATENATE(BookTable[[#This Row],[Bill No.]],BookTable[[#This Row],[Party]])</f>
        <v/>
      </c>
      <c r="M1165" s="24">
        <f>IF(OR(BookTable[[#This Row],[duplicate checker]]="",COUNTIF(DuplicateChecker,BookTable[[#This Row],[duplicate checker]])=1),0,1)</f>
        <v>0</v>
      </c>
    </row>
    <row r="1166" spans="1:13" s="14" customFormat="1" x14ac:dyDescent="0.25">
      <c r="A1166" s="28"/>
      <c r="B1166" s="30"/>
      <c r="C1166" s="22"/>
      <c r="D1166" s="22"/>
      <c r="E1166" s="23"/>
      <c r="F1166" s="23"/>
      <c r="G1166" s="15">
        <f>BookTable[[#This Row],[Taxable]]*13%</f>
        <v>0</v>
      </c>
      <c r="H1166" s="15">
        <f>BookTable[[#This Row],[Taxable]]+BookTable[[#This Row],[Non Taxable]]+BookTable[[#This Row],[VAT]]</f>
        <v>0</v>
      </c>
      <c r="I1166" s="28"/>
      <c r="J1166" s="45"/>
      <c r="K1166" s="22"/>
      <c r="L1166" s="33" t="str">
        <f>CONCATENATE(BookTable[[#This Row],[Bill No.]],BookTable[[#This Row],[Party]])</f>
        <v/>
      </c>
      <c r="M1166" s="24">
        <f>IF(OR(BookTable[[#This Row],[duplicate checker]]="",COUNTIF(DuplicateChecker,BookTable[[#This Row],[duplicate checker]])=1),0,1)</f>
        <v>0</v>
      </c>
    </row>
    <row r="1167" spans="1:13" s="14" customFormat="1" x14ac:dyDescent="0.25">
      <c r="A1167" s="28"/>
      <c r="B1167" s="30"/>
      <c r="C1167" s="22"/>
      <c r="D1167" s="22"/>
      <c r="E1167" s="23"/>
      <c r="F1167" s="23"/>
      <c r="G1167" s="15">
        <f>BookTable[[#This Row],[Taxable]]*13%</f>
        <v>0</v>
      </c>
      <c r="H1167" s="15">
        <f>BookTable[[#This Row],[Taxable]]+BookTable[[#This Row],[Non Taxable]]+BookTable[[#This Row],[VAT]]</f>
        <v>0</v>
      </c>
      <c r="I1167" s="28"/>
      <c r="J1167" s="45"/>
      <c r="K1167" s="22"/>
      <c r="L1167" s="33" t="str">
        <f>CONCATENATE(BookTable[[#This Row],[Bill No.]],BookTable[[#This Row],[Party]])</f>
        <v/>
      </c>
      <c r="M1167" s="24">
        <f>IF(OR(BookTable[[#This Row],[duplicate checker]]="",COUNTIF(DuplicateChecker,BookTable[[#This Row],[duplicate checker]])=1),0,1)</f>
        <v>0</v>
      </c>
    </row>
    <row r="1168" spans="1:13" s="14" customFormat="1" x14ac:dyDescent="0.25">
      <c r="A1168" s="28"/>
      <c r="B1168" s="30"/>
      <c r="C1168" s="22"/>
      <c r="D1168" s="22"/>
      <c r="E1168" s="23"/>
      <c r="F1168" s="23"/>
      <c r="G1168" s="15">
        <f>BookTable[[#This Row],[Taxable]]*13%</f>
        <v>0</v>
      </c>
      <c r="H1168" s="15">
        <f>BookTable[[#This Row],[Taxable]]+BookTable[[#This Row],[Non Taxable]]+BookTable[[#This Row],[VAT]]</f>
        <v>0</v>
      </c>
      <c r="I1168" s="28"/>
      <c r="J1168" s="45"/>
      <c r="K1168" s="22"/>
      <c r="L1168" s="33" t="str">
        <f>CONCATENATE(BookTable[[#This Row],[Bill No.]],BookTable[[#This Row],[Party]])</f>
        <v/>
      </c>
      <c r="M1168" s="24">
        <f>IF(OR(BookTable[[#This Row],[duplicate checker]]="",COUNTIF(DuplicateChecker,BookTable[[#This Row],[duplicate checker]])=1),0,1)</f>
        <v>0</v>
      </c>
    </row>
    <row r="1169" spans="1:13" s="14" customFormat="1" x14ac:dyDescent="0.25">
      <c r="A1169" s="28"/>
      <c r="B1169" s="30"/>
      <c r="C1169" s="22"/>
      <c r="D1169" s="22"/>
      <c r="E1169" s="23"/>
      <c r="F1169" s="23"/>
      <c r="G1169" s="15">
        <f>BookTable[[#This Row],[Taxable]]*13%</f>
        <v>0</v>
      </c>
      <c r="H1169" s="15">
        <f>BookTable[[#This Row],[Taxable]]+BookTable[[#This Row],[Non Taxable]]+BookTable[[#This Row],[VAT]]</f>
        <v>0</v>
      </c>
      <c r="I1169" s="28"/>
      <c r="J1169" s="45"/>
      <c r="K1169" s="22"/>
      <c r="L1169" s="33" t="str">
        <f>CONCATENATE(BookTable[[#This Row],[Bill No.]],BookTable[[#This Row],[Party]])</f>
        <v/>
      </c>
      <c r="M1169" s="24">
        <f>IF(OR(BookTable[[#This Row],[duplicate checker]]="",COUNTIF(DuplicateChecker,BookTable[[#This Row],[duplicate checker]])=1),0,1)</f>
        <v>0</v>
      </c>
    </row>
    <row r="1170" spans="1:13" s="14" customFormat="1" x14ac:dyDescent="0.25">
      <c r="A1170" s="28"/>
      <c r="B1170" s="30"/>
      <c r="C1170" s="22"/>
      <c r="D1170" s="22"/>
      <c r="E1170" s="23"/>
      <c r="F1170" s="23"/>
      <c r="G1170" s="15">
        <f>BookTable[[#This Row],[Taxable]]*13%</f>
        <v>0</v>
      </c>
      <c r="H1170" s="15">
        <f>BookTable[[#This Row],[Taxable]]+BookTable[[#This Row],[Non Taxable]]+BookTable[[#This Row],[VAT]]</f>
        <v>0</v>
      </c>
      <c r="I1170" s="28"/>
      <c r="J1170" s="45"/>
      <c r="K1170" s="22"/>
      <c r="L1170" s="33" t="str">
        <f>CONCATENATE(BookTable[[#This Row],[Bill No.]],BookTable[[#This Row],[Party]])</f>
        <v/>
      </c>
      <c r="M1170" s="24">
        <f>IF(OR(BookTable[[#This Row],[duplicate checker]]="",COUNTIF(DuplicateChecker,BookTable[[#This Row],[duplicate checker]])=1),0,1)</f>
        <v>0</v>
      </c>
    </row>
    <row r="1171" spans="1:13" s="14" customFormat="1" x14ac:dyDescent="0.25">
      <c r="A1171" s="28"/>
      <c r="B1171" s="30"/>
      <c r="C1171" s="22"/>
      <c r="D1171" s="22"/>
      <c r="E1171" s="23"/>
      <c r="F1171" s="23"/>
      <c r="G1171" s="15">
        <f>BookTable[[#This Row],[Taxable]]*13%</f>
        <v>0</v>
      </c>
      <c r="H1171" s="15">
        <f>BookTable[[#This Row],[Taxable]]+BookTable[[#This Row],[Non Taxable]]+BookTable[[#This Row],[VAT]]</f>
        <v>0</v>
      </c>
      <c r="I1171" s="28"/>
      <c r="J1171" s="45"/>
      <c r="K1171" s="22"/>
      <c r="L1171" s="33" t="str">
        <f>CONCATENATE(BookTable[[#This Row],[Bill No.]],BookTable[[#This Row],[Party]])</f>
        <v/>
      </c>
      <c r="M1171" s="24">
        <f>IF(OR(BookTable[[#This Row],[duplicate checker]]="",COUNTIF(DuplicateChecker,BookTable[[#This Row],[duplicate checker]])=1),0,1)</f>
        <v>0</v>
      </c>
    </row>
    <row r="1172" spans="1:13" s="14" customFormat="1" x14ac:dyDescent="0.25">
      <c r="A1172" s="28"/>
      <c r="B1172" s="30"/>
      <c r="C1172" s="22"/>
      <c r="D1172" s="22"/>
      <c r="E1172" s="23"/>
      <c r="F1172" s="23"/>
      <c r="G1172" s="15">
        <f>BookTable[[#This Row],[Taxable]]*13%</f>
        <v>0</v>
      </c>
      <c r="H1172" s="15">
        <f>BookTable[[#This Row],[Taxable]]+BookTable[[#This Row],[Non Taxable]]+BookTable[[#This Row],[VAT]]</f>
        <v>0</v>
      </c>
      <c r="I1172" s="28"/>
      <c r="J1172" s="45"/>
      <c r="K1172" s="22"/>
      <c r="L1172" s="33" t="str">
        <f>CONCATENATE(BookTable[[#This Row],[Bill No.]],BookTable[[#This Row],[Party]])</f>
        <v/>
      </c>
      <c r="M1172" s="24">
        <f>IF(OR(BookTable[[#This Row],[duplicate checker]]="",COUNTIF(DuplicateChecker,BookTable[[#This Row],[duplicate checker]])=1),0,1)</f>
        <v>0</v>
      </c>
    </row>
    <row r="1173" spans="1:13" s="14" customFormat="1" x14ac:dyDescent="0.25">
      <c r="A1173" s="28"/>
      <c r="B1173" s="30"/>
      <c r="C1173" s="22"/>
      <c r="D1173" s="22"/>
      <c r="E1173" s="23"/>
      <c r="F1173" s="23"/>
      <c r="G1173" s="15">
        <f>BookTable[[#This Row],[Taxable]]*13%</f>
        <v>0</v>
      </c>
      <c r="H1173" s="15">
        <f>BookTable[[#This Row],[Taxable]]+BookTable[[#This Row],[Non Taxable]]+BookTable[[#This Row],[VAT]]</f>
        <v>0</v>
      </c>
      <c r="I1173" s="28"/>
      <c r="J1173" s="45"/>
      <c r="K1173" s="22"/>
      <c r="L1173" s="33" t="str">
        <f>CONCATENATE(BookTable[[#This Row],[Bill No.]],BookTable[[#This Row],[Party]])</f>
        <v/>
      </c>
      <c r="M1173" s="24">
        <f>IF(OR(BookTable[[#This Row],[duplicate checker]]="",COUNTIF(DuplicateChecker,BookTable[[#This Row],[duplicate checker]])=1),0,1)</f>
        <v>0</v>
      </c>
    </row>
    <row r="1174" spans="1:13" s="14" customFormat="1" x14ac:dyDescent="0.25">
      <c r="A1174" s="28"/>
      <c r="B1174" s="30"/>
      <c r="C1174" s="22"/>
      <c r="D1174" s="22"/>
      <c r="E1174" s="23"/>
      <c r="F1174" s="23"/>
      <c r="G1174" s="15">
        <f>BookTable[[#This Row],[Taxable]]*13%</f>
        <v>0</v>
      </c>
      <c r="H1174" s="15">
        <f>BookTable[[#This Row],[Taxable]]+BookTable[[#This Row],[Non Taxable]]+BookTable[[#This Row],[VAT]]</f>
        <v>0</v>
      </c>
      <c r="I1174" s="28"/>
      <c r="J1174" s="45"/>
      <c r="K1174" s="22"/>
      <c r="L1174" s="33" t="str">
        <f>CONCATENATE(BookTable[[#This Row],[Bill No.]],BookTable[[#This Row],[Party]])</f>
        <v/>
      </c>
      <c r="M1174" s="24">
        <f>IF(OR(BookTable[[#This Row],[duplicate checker]]="",COUNTIF(DuplicateChecker,BookTable[[#This Row],[duplicate checker]])=1),0,1)</f>
        <v>0</v>
      </c>
    </row>
    <row r="1175" spans="1:13" s="14" customFormat="1" x14ac:dyDescent="0.25">
      <c r="A1175" s="28"/>
      <c r="B1175" s="30"/>
      <c r="C1175" s="22"/>
      <c r="D1175" s="22"/>
      <c r="E1175" s="23"/>
      <c r="F1175" s="23"/>
      <c r="G1175" s="15">
        <f>BookTable[[#This Row],[Taxable]]*13%</f>
        <v>0</v>
      </c>
      <c r="H1175" s="15">
        <f>BookTable[[#This Row],[Taxable]]+BookTable[[#This Row],[Non Taxable]]+BookTable[[#This Row],[VAT]]</f>
        <v>0</v>
      </c>
      <c r="I1175" s="28"/>
      <c r="J1175" s="45"/>
      <c r="K1175" s="22"/>
      <c r="L1175" s="33" t="str">
        <f>CONCATENATE(BookTable[[#This Row],[Bill No.]],BookTable[[#This Row],[Party]])</f>
        <v/>
      </c>
      <c r="M1175" s="24">
        <f>IF(OR(BookTable[[#This Row],[duplicate checker]]="",COUNTIF(DuplicateChecker,BookTable[[#This Row],[duplicate checker]])=1),0,1)</f>
        <v>0</v>
      </c>
    </row>
    <row r="1176" spans="1:13" s="14" customFormat="1" x14ac:dyDescent="0.25">
      <c r="A1176" s="28"/>
      <c r="B1176" s="30"/>
      <c r="C1176" s="22"/>
      <c r="D1176" s="22"/>
      <c r="E1176" s="23"/>
      <c r="F1176" s="23"/>
      <c r="G1176" s="15">
        <f>BookTable[[#This Row],[Taxable]]*13%</f>
        <v>0</v>
      </c>
      <c r="H1176" s="15">
        <f>BookTable[[#This Row],[Taxable]]+BookTable[[#This Row],[Non Taxable]]+BookTable[[#This Row],[VAT]]</f>
        <v>0</v>
      </c>
      <c r="I1176" s="28"/>
      <c r="J1176" s="45"/>
      <c r="K1176" s="22"/>
      <c r="L1176" s="33" t="str">
        <f>CONCATENATE(BookTable[[#This Row],[Bill No.]],BookTable[[#This Row],[Party]])</f>
        <v/>
      </c>
      <c r="M1176" s="24">
        <f>IF(OR(BookTable[[#This Row],[duplicate checker]]="",COUNTIF(DuplicateChecker,BookTable[[#This Row],[duplicate checker]])=1),0,1)</f>
        <v>0</v>
      </c>
    </row>
    <row r="1177" spans="1:13" s="14" customFormat="1" x14ac:dyDescent="0.25">
      <c r="A1177" s="28"/>
      <c r="B1177" s="30"/>
      <c r="C1177" s="22"/>
      <c r="D1177" s="22"/>
      <c r="E1177" s="23"/>
      <c r="F1177" s="23"/>
      <c r="G1177" s="15">
        <f>BookTable[[#This Row],[Taxable]]*13%</f>
        <v>0</v>
      </c>
      <c r="H1177" s="15">
        <f>BookTable[[#This Row],[Taxable]]+BookTable[[#This Row],[Non Taxable]]+BookTable[[#This Row],[VAT]]</f>
        <v>0</v>
      </c>
      <c r="I1177" s="28"/>
      <c r="J1177" s="45"/>
      <c r="K1177" s="22"/>
      <c r="L1177" s="33" t="str">
        <f>CONCATENATE(BookTable[[#This Row],[Bill No.]],BookTable[[#This Row],[Party]])</f>
        <v/>
      </c>
      <c r="M1177" s="24">
        <f>IF(OR(BookTable[[#This Row],[duplicate checker]]="",COUNTIF(DuplicateChecker,BookTable[[#This Row],[duplicate checker]])=1),0,1)</f>
        <v>0</v>
      </c>
    </row>
    <row r="1178" spans="1:13" s="14" customFormat="1" x14ac:dyDescent="0.25">
      <c r="A1178" s="28"/>
      <c r="B1178" s="30"/>
      <c r="C1178" s="22"/>
      <c r="D1178" s="22"/>
      <c r="E1178" s="23"/>
      <c r="F1178" s="23"/>
      <c r="G1178" s="15">
        <f>BookTable[[#This Row],[Taxable]]*13%</f>
        <v>0</v>
      </c>
      <c r="H1178" s="15">
        <f>BookTable[[#This Row],[Taxable]]+BookTable[[#This Row],[Non Taxable]]+BookTable[[#This Row],[VAT]]</f>
        <v>0</v>
      </c>
      <c r="I1178" s="28"/>
      <c r="J1178" s="45"/>
      <c r="K1178" s="22"/>
      <c r="L1178" s="33" t="str">
        <f>CONCATENATE(BookTable[[#This Row],[Bill No.]],BookTable[[#This Row],[Party]])</f>
        <v/>
      </c>
      <c r="M1178" s="24">
        <f>IF(OR(BookTable[[#This Row],[duplicate checker]]="",COUNTIF(DuplicateChecker,BookTable[[#This Row],[duplicate checker]])=1),0,1)</f>
        <v>0</v>
      </c>
    </row>
    <row r="1179" spans="1:13" s="14" customFormat="1" x14ac:dyDescent="0.25">
      <c r="A1179" s="28"/>
      <c r="B1179" s="30"/>
      <c r="C1179" s="22"/>
      <c r="D1179" s="22"/>
      <c r="E1179" s="23"/>
      <c r="F1179" s="23"/>
      <c r="G1179" s="15">
        <f>BookTable[[#This Row],[Taxable]]*13%</f>
        <v>0</v>
      </c>
      <c r="H1179" s="15">
        <f>BookTable[[#This Row],[Taxable]]+BookTable[[#This Row],[Non Taxable]]+BookTable[[#This Row],[VAT]]</f>
        <v>0</v>
      </c>
      <c r="I1179" s="28"/>
      <c r="J1179" s="45"/>
      <c r="K1179" s="22"/>
      <c r="L1179" s="33" t="str">
        <f>CONCATENATE(BookTable[[#This Row],[Bill No.]],BookTable[[#This Row],[Party]])</f>
        <v/>
      </c>
      <c r="M1179" s="24">
        <f>IF(OR(BookTable[[#This Row],[duplicate checker]]="",COUNTIF(DuplicateChecker,BookTable[[#This Row],[duplicate checker]])=1),0,1)</f>
        <v>0</v>
      </c>
    </row>
    <row r="1180" spans="1:13" s="14" customFormat="1" x14ac:dyDescent="0.25">
      <c r="A1180" s="28"/>
      <c r="B1180" s="30"/>
      <c r="C1180" s="22"/>
      <c r="D1180" s="22"/>
      <c r="E1180" s="23"/>
      <c r="F1180" s="23"/>
      <c r="G1180" s="15">
        <f>BookTable[[#This Row],[Taxable]]*13%</f>
        <v>0</v>
      </c>
      <c r="H1180" s="15">
        <f>BookTable[[#This Row],[Taxable]]+BookTable[[#This Row],[Non Taxable]]+BookTable[[#This Row],[VAT]]</f>
        <v>0</v>
      </c>
      <c r="I1180" s="28"/>
      <c r="J1180" s="45"/>
      <c r="K1180" s="22"/>
      <c r="L1180" s="33" t="str">
        <f>CONCATENATE(BookTable[[#This Row],[Bill No.]],BookTable[[#This Row],[Party]])</f>
        <v/>
      </c>
      <c r="M1180" s="24">
        <f>IF(OR(BookTable[[#This Row],[duplicate checker]]="",COUNTIF(DuplicateChecker,BookTable[[#This Row],[duplicate checker]])=1),0,1)</f>
        <v>0</v>
      </c>
    </row>
    <row r="1181" spans="1:13" s="14" customFormat="1" x14ac:dyDescent="0.25">
      <c r="A1181" s="28"/>
      <c r="B1181" s="30"/>
      <c r="C1181" s="22"/>
      <c r="D1181" s="22"/>
      <c r="E1181" s="23"/>
      <c r="F1181" s="23"/>
      <c r="G1181" s="15">
        <f>BookTable[[#This Row],[Taxable]]*13%</f>
        <v>0</v>
      </c>
      <c r="H1181" s="15">
        <f>BookTable[[#This Row],[Taxable]]+BookTable[[#This Row],[Non Taxable]]+BookTable[[#This Row],[VAT]]</f>
        <v>0</v>
      </c>
      <c r="I1181" s="28"/>
      <c r="J1181" s="45"/>
      <c r="K1181" s="22"/>
      <c r="L1181" s="33" t="str">
        <f>CONCATENATE(BookTable[[#This Row],[Bill No.]],BookTable[[#This Row],[Party]])</f>
        <v/>
      </c>
      <c r="M1181" s="24">
        <f>IF(OR(BookTable[[#This Row],[duplicate checker]]="",COUNTIF(DuplicateChecker,BookTable[[#This Row],[duplicate checker]])=1),0,1)</f>
        <v>0</v>
      </c>
    </row>
    <row r="1182" spans="1:13" s="14" customFormat="1" x14ac:dyDescent="0.25">
      <c r="A1182" s="28"/>
      <c r="B1182" s="30"/>
      <c r="C1182" s="22"/>
      <c r="D1182" s="22"/>
      <c r="E1182" s="23"/>
      <c r="F1182" s="23"/>
      <c r="G1182" s="15">
        <f>BookTable[[#This Row],[Taxable]]*13%</f>
        <v>0</v>
      </c>
      <c r="H1182" s="15">
        <f>BookTable[[#This Row],[Taxable]]+BookTable[[#This Row],[Non Taxable]]+BookTable[[#This Row],[VAT]]</f>
        <v>0</v>
      </c>
      <c r="I1182" s="28"/>
      <c r="J1182" s="45"/>
      <c r="K1182" s="22"/>
      <c r="L1182" s="33" t="str">
        <f>CONCATENATE(BookTable[[#This Row],[Bill No.]],BookTable[[#This Row],[Party]])</f>
        <v/>
      </c>
      <c r="M1182" s="24">
        <f>IF(OR(BookTable[[#This Row],[duplicate checker]]="",COUNTIF(DuplicateChecker,BookTable[[#This Row],[duplicate checker]])=1),0,1)</f>
        <v>0</v>
      </c>
    </row>
    <row r="1183" spans="1:13" s="14" customFormat="1" x14ac:dyDescent="0.25">
      <c r="A1183" s="28"/>
      <c r="B1183" s="30"/>
      <c r="C1183" s="22"/>
      <c r="D1183" s="22"/>
      <c r="E1183" s="23"/>
      <c r="F1183" s="23"/>
      <c r="G1183" s="15">
        <f>BookTable[[#This Row],[Taxable]]*13%</f>
        <v>0</v>
      </c>
      <c r="H1183" s="15">
        <f>BookTable[[#This Row],[Taxable]]+BookTable[[#This Row],[Non Taxable]]+BookTable[[#This Row],[VAT]]</f>
        <v>0</v>
      </c>
      <c r="I1183" s="28"/>
      <c r="J1183" s="45"/>
      <c r="K1183" s="22"/>
      <c r="L1183" s="33" t="str">
        <f>CONCATENATE(BookTable[[#This Row],[Bill No.]],BookTable[[#This Row],[Party]])</f>
        <v/>
      </c>
      <c r="M1183" s="24">
        <f>IF(OR(BookTable[[#This Row],[duplicate checker]]="",COUNTIF(DuplicateChecker,BookTable[[#This Row],[duplicate checker]])=1),0,1)</f>
        <v>0</v>
      </c>
    </row>
    <row r="1184" spans="1:13" s="14" customFormat="1" x14ac:dyDescent="0.25">
      <c r="A1184" s="28"/>
      <c r="B1184" s="30"/>
      <c r="C1184" s="22"/>
      <c r="D1184" s="22"/>
      <c r="E1184" s="23"/>
      <c r="F1184" s="23"/>
      <c r="G1184" s="15">
        <f>BookTable[[#This Row],[Taxable]]*13%</f>
        <v>0</v>
      </c>
      <c r="H1184" s="15">
        <f>BookTable[[#This Row],[Taxable]]+BookTable[[#This Row],[Non Taxable]]+BookTable[[#This Row],[VAT]]</f>
        <v>0</v>
      </c>
      <c r="I1184" s="28"/>
      <c r="J1184" s="45"/>
      <c r="K1184" s="22"/>
      <c r="L1184" s="33" t="str">
        <f>CONCATENATE(BookTable[[#This Row],[Bill No.]],BookTable[[#This Row],[Party]])</f>
        <v/>
      </c>
      <c r="M1184" s="24">
        <f>IF(OR(BookTable[[#This Row],[duplicate checker]]="",COUNTIF(DuplicateChecker,BookTable[[#This Row],[duplicate checker]])=1),0,1)</f>
        <v>0</v>
      </c>
    </row>
    <row r="1185" spans="1:13" s="14" customFormat="1" x14ac:dyDescent="0.25">
      <c r="A1185" s="28"/>
      <c r="B1185" s="30"/>
      <c r="C1185" s="22"/>
      <c r="D1185" s="22"/>
      <c r="E1185" s="23"/>
      <c r="F1185" s="23"/>
      <c r="G1185" s="15">
        <f>BookTable[[#This Row],[Taxable]]*13%</f>
        <v>0</v>
      </c>
      <c r="H1185" s="15">
        <f>BookTable[[#This Row],[Taxable]]+BookTable[[#This Row],[Non Taxable]]+BookTable[[#This Row],[VAT]]</f>
        <v>0</v>
      </c>
      <c r="I1185" s="28"/>
      <c r="J1185" s="45"/>
      <c r="K1185" s="22"/>
      <c r="L1185" s="33" t="str">
        <f>CONCATENATE(BookTable[[#This Row],[Bill No.]],BookTable[[#This Row],[Party]])</f>
        <v/>
      </c>
      <c r="M1185" s="24">
        <f>IF(OR(BookTable[[#This Row],[duplicate checker]]="",COUNTIF(DuplicateChecker,BookTable[[#This Row],[duplicate checker]])=1),0,1)</f>
        <v>0</v>
      </c>
    </row>
    <row r="1186" spans="1:13" s="14" customFormat="1" x14ac:dyDescent="0.25">
      <c r="A1186" s="28"/>
      <c r="B1186" s="30"/>
      <c r="C1186" s="22"/>
      <c r="D1186" s="22"/>
      <c r="E1186" s="23"/>
      <c r="F1186" s="23"/>
      <c r="G1186" s="15">
        <f>BookTable[[#This Row],[Taxable]]*13%</f>
        <v>0</v>
      </c>
      <c r="H1186" s="15">
        <f>BookTable[[#This Row],[Taxable]]+BookTable[[#This Row],[Non Taxable]]+BookTable[[#This Row],[VAT]]</f>
        <v>0</v>
      </c>
      <c r="I1186" s="28"/>
      <c r="J1186" s="45"/>
      <c r="K1186" s="22"/>
      <c r="L1186" s="33" t="str">
        <f>CONCATENATE(BookTable[[#This Row],[Bill No.]],BookTable[[#This Row],[Party]])</f>
        <v/>
      </c>
      <c r="M1186" s="24">
        <f>IF(OR(BookTable[[#This Row],[duplicate checker]]="",COUNTIF(DuplicateChecker,BookTable[[#This Row],[duplicate checker]])=1),0,1)</f>
        <v>0</v>
      </c>
    </row>
    <row r="1187" spans="1:13" s="14" customFormat="1" x14ac:dyDescent="0.25">
      <c r="A1187" s="28"/>
      <c r="B1187" s="30"/>
      <c r="C1187" s="22"/>
      <c r="D1187" s="22"/>
      <c r="E1187" s="23"/>
      <c r="F1187" s="23"/>
      <c r="G1187" s="15">
        <f>BookTable[[#This Row],[Taxable]]*13%</f>
        <v>0</v>
      </c>
      <c r="H1187" s="15">
        <f>BookTable[[#This Row],[Taxable]]+BookTable[[#This Row],[Non Taxable]]+BookTable[[#This Row],[VAT]]</f>
        <v>0</v>
      </c>
      <c r="I1187" s="28"/>
      <c r="J1187" s="45"/>
      <c r="K1187" s="22"/>
      <c r="L1187" s="33" t="str">
        <f>CONCATENATE(BookTable[[#This Row],[Bill No.]],BookTable[[#This Row],[Party]])</f>
        <v/>
      </c>
      <c r="M1187" s="24">
        <f>IF(OR(BookTable[[#This Row],[duplicate checker]]="",COUNTIF(DuplicateChecker,BookTable[[#This Row],[duplicate checker]])=1),0,1)</f>
        <v>0</v>
      </c>
    </row>
    <row r="1188" spans="1:13" s="14" customFormat="1" x14ac:dyDescent="0.25">
      <c r="A1188" s="28"/>
      <c r="B1188" s="30"/>
      <c r="C1188" s="22"/>
      <c r="D1188" s="22"/>
      <c r="E1188" s="23"/>
      <c r="F1188" s="23"/>
      <c r="G1188" s="15">
        <f>BookTable[[#This Row],[Taxable]]*13%</f>
        <v>0</v>
      </c>
      <c r="H1188" s="15">
        <f>BookTable[[#This Row],[Taxable]]+BookTable[[#This Row],[Non Taxable]]+BookTable[[#This Row],[VAT]]</f>
        <v>0</v>
      </c>
      <c r="I1188" s="28"/>
      <c r="J1188" s="45"/>
      <c r="K1188" s="22"/>
      <c r="L1188" s="33" t="str">
        <f>CONCATENATE(BookTable[[#This Row],[Bill No.]],BookTable[[#This Row],[Party]])</f>
        <v/>
      </c>
      <c r="M1188" s="24">
        <f>IF(OR(BookTable[[#This Row],[duplicate checker]]="",COUNTIF(DuplicateChecker,BookTable[[#This Row],[duplicate checker]])=1),0,1)</f>
        <v>0</v>
      </c>
    </row>
    <row r="1189" spans="1:13" s="14" customFormat="1" x14ac:dyDescent="0.25">
      <c r="A1189" s="28"/>
      <c r="B1189" s="30"/>
      <c r="C1189" s="22"/>
      <c r="D1189" s="22"/>
      <c r="E1189" s="23"/>
      <c r="F1189" s="23"/>
      <c r="G1189" s="15">
        <f>BookTable[[#This Row],[Taxable]]*13%</f>
        <v>0</v>
      </c>
      <c r="H1189" s="15">
        <f>BookTable[[#This Row],[Taxable]]+BookTable[[#This Row],[Non Taxable]]+BookTable[[#This Row],[VAT]]</f>
        <v>0</v>
      </c>
      <c r="I1189" s="28"/>
      <c r="J1189" s="45"/>
      <c r="K1189" s="22"/>
      <c r="L1189" s="33" t="str">
        <f>CONCATENATE(BookTable[[#This Row],[Bill No.]],BookTable[[#This Row],[Party]])</f>
        <v/>
      </c>
      <c r="M1189" s="24">
        <f>IF(OR(BookTable[[#This Row],[duplicate checker]]="",COUNTIF(DuplicateChecker,BookTable[[#This Row],[duplicate checker]])=1),0,1)</f>
        <v>0</v>
      </c>
    </row>
    <row r="1190" spans="1:13" s="14" customFormat="1" x14ac:dyDescent="0.25">
      <c r="A1190" s="28"/>
      <c r="B1190" s="30"/>
      <c r="C1190" s="22"/>
      <c r="D1190" s="22"/>
      <c r="E1190" s="23"/>
      <c r="F1190" s="23"/>
      <c r="G1190" s="15">
        <f>BookTable[[#This Row],[Taxable]]*13%</f>
        <v>0</v>
      </c>
      <c r="H1190" s="15">
        <f>BookTable[[#This Row],[Taxable]]+BookTable[[#This Row],[Non Taxable]]+BookTable[[#This Row],[VAT]]</f>
        <v>0</v>
      </c>
      <c r="I1190" s="28"/>
      <c r="J1190" s="45"/>
      <c r="K1190" s="22"/>
      <c r="L1190" s="33" t="str">
        <f>CONCATENATE(BookTable[[#This Row],[Bill No.]],BookTable[[#This Row],[Party]])</f>
        <v/>
      </c>
      <c r="M1190" s="24">
        <f>IF(OR(BookTable[[#This Row],[duplicate checker]]="",COUNTIF(DuplicateChecker,BookTable[[#This Row],[duplicate checker]])=1),0,1)</f>
        <v>0</v>
      </c>
    </row>
    <row r="1191" spans="1:13" s="14" customFormat="1" x14ac:dyDescent="0.25">
      <c r="A1191" s="28"/>
      <c r="B1191" s="30"/>
      <c r="C1191" s="22"/>
      <c r="D1191" s="22"/>
      <c r="E1191" s="23"/>
      <c r="F1191" s="23"/>
      <c r="G1191" s="15">
        <f>BookTable[[#This Row],[Taxable]]*13%</f>
        <v>0</v>
      </c>
      <c r="H1191" s="15">
        <f>BookTable[[#This Row],[Taxable]]+BookTable[[#This Row],[Non Taxable]]+BookTable[[#This Row],[VAT]]</f>
        <v>0</v>
      </c>
      <c r="I1191" s="28"/>
      <c r="J1191" s="45"/>
      <c r="K1191" s="22"/>
      <c r="L1191" s="33" t="str">
        <f>CONCATENATE(BookTable[[#This Row],[Bill No.]],BookTable[[#This Row],[Party]])</f>
        <v/>
      </c>
      <c r="M1191" s="24">
        <f>IF(OR(BookTable[[#This Row],[duplicate checker]]="",COUNTIF(DuplicateChecker,BookTable[[#This Row],[duplicate checker]])=1),0,1)</f>
        <v>0</v>
      </c>
    </row>
    <row r="1192" spans="1:13" s="14" customFormat="1" x14ac:dyDescent="0.25">
      <c r="A1192" s="28"/>
      <c r="B1192" s="30"/>
      <c r="C1192" s="22"/>
      <c r="D1192" s="22"/>
      <c r="E1192" s="23"/>
      <c r="F1192" s="23"/>
      <c r="G1192" s="15">
        <f>BookTable[[#This Row],[Taxable]]*13%</f>
        <v>0</v>
      </c>
      <c r="H1192" s="15">
        <f>BookTable[[#This Row],[Taxable]]+BookTable[[#This Row],[Non Taxable]]+BookTable[[#This Row],[VAT]]</f>
        <v>0</v>
      </c>
      <c r="I1192" s="28"/>
      <c r="J1192" s="45"/>
      <c r="K1192" s="22"/>
      <c r="L1192" s="33" t="str">
        <f>CONCATENATE(BookTable[[#This Row],[Bill No.]],BookTable[[#This Row],[Party]])</f>
        <v/>
      </c>
      <c r="M1192" s="24">
        <f>IF(OR(BookTable[[#This Row],[duplicate checker]]="",COUNTIF(DuplicateChecker,BookTable[[#This Row],[duplicate checker]])=1),0,1)</f>
        <v>0</v>
      </c>
    </row>
    <row r="1193" spans="1:13" s="14" customFormat="1" x14ac:dyDescent="0.25">
      <c r="A1193" s="28"/>
      <c r="B1193" s="30"/>
      <c r="C1193" s="22"/>
      <c r="D1193" s="22"/>
      <c r="E1193" s="23"/>
      <c r="F1193" s="23"/>
      <c r="G1193" s="15">
        <f>BookTable[[#This Row],[Taxable]]*13%</f>
        <v>0</v>
      </c>
      <c r="H1193" s="15">
        <f>BookTable[[#This Row],[Taxable]]+BookTable[[#This Row],[Non Taxable]]+BookTable[[#This Row],[VAT]]</f>
        <v>0</v>
      </c>
      <c r="I1193" s="28"/>
      <c r="J1193" s="45"/>
      <c r="K1193" s="22"/>
      <c r="L1193" s="33" t="str">
        <f>CONCATENATE(BookTable[[#This Row],[Bill No.]],BookTable[[#This Row],[Party]])</f>
        <v/>
      </c>
      <c r="M1193" s="24">
        <f>IF(OR(BookTable[[#This Row],[duplicate checker]]="",COUNTIF(DuplicateChecker,BookTable[[#This Row],[duplicate checker]])=1),0,1)</f>
        <v>0</v>
      </c>
    </row>
    <row r="1194" spans="1:13" s="14" customFormat="1" x14ac:dyDescent="0.25">
      <c r="A1194" s="28"/>
      <c r="B1194" s="30"/>
      <c r="C1194" s="22"/>
      <c r="D1194" s="22"/>
      <c r="E1194" s="23"/>
      <c r="F1194" s="23"/>
      <c r="G1194" s="15">
        <f>BookTable[[#This Row],[Taxable]]*13%</f>
        <v>0</v>
      </c>
      <c r="H1194" s="15">
        <f>BookTable[[#This Row],[Taxable]]+BookTable[[#This Row],[Non Taxable]]+BookTable[[#This Row],[VAT]]</f>
        <v>0</v>
      </c>
      <c r="I1194" s="28"/>
      <c r="J1194" s="45"/>
      <c r="K1194" s="22"/>
      <c r="L1194" s="33" t="str">
        <f>CONCATENATE(BookTable[[#This Row],[Bill No.]],BookTable[[#This Row],[Party]])</f>
        <v/>
      </c>
      <c r="M1194" s="24">
        <f>IF(OR(BookTable[[#This Row],[duplicate checker]]="",COUNTIF(DuplicateChecker,BookTable[[#This Row],[duplicate checker]])=1),0,1)</f>
        <v>0</v>
      </c>
    </row>
    <row r="1195" spans="1:13" s="14" customFormat="1" x14ac:dyDescent="0.25">
      <c r="A1195" s="28"/>
      <c r="B1195" s="30"/>
      <c r="C1195" s="22"/>
      <c r="D1195" s="22"/>
      <c r="E1195" s="23"/>
      <c r="F1195" s="23"/>
      <c r="G1195" s="15">
        <f>BookTable[[#This Row],[Taxable]]*13%</f>
        <v>0</v>
      </c>
      <c r="H1195" s="15">
        <f>BookTable[[#This Row],[Taxable]]+BookTable[[#This Row],[Non Taxable]]+BookTable[[#This Row],[VAT]]</f>
        <v>0</v>
      </c>
      <c r="I1195" s="28"/>
      <c r="J1195" s="45"/>
      <c r="K1195" s="22"/>
      <c r="L1195" s="33" t="str">
        <f>CONCATENATE(BookTable[[#This Row],[Bill No.]],BookTable[[#This Row],[Party]])</f>
        <v/>
      </c>
      <c r="M1195" s="24">
        <f>IF(OR(BookTable[[#This Row],[duplicate checker]]="",COUNTIF(DuplicateChecker,BookTable[[#This Row],[duplicate checker]])=1),0,1)</f>
        <v>0</v>
      </c>
    </row>
    <row r="1196" spans="1:13" s="14" customFormat="1" x14ac:dyDescent="0.25">
      <c r="A1196" s="28"/>
      <c r="B1196" s="30"/>
      <c r="C1196" s="22"/>
      <c r="D1196" s="22"/>
      <c r="E1196" s="23"/>
      <c r="F1196" s="23"/>
      <c r="G1196" s="15">
        <f>BookTable[[#This Row],[Taxable]]*13%</f>
        <v>0</v>
      </c>
      <c r="H1196" s="15">
        <f>BookTable[[#This Row],[Taxable]]+BookTable[[#This Row],[Non Taxable]]+BookTable[[#This Row],[VAT]]</f>
        <v>0</v>
      </c>
      <c r="I1196" s="28"/>
      <c r="J1196" s="45"/>
      <c r="K1196" s="22"/>
      <c r="L1196" s="33" t="str">
        <f>CONCATENATE(BookTable[[#This Row],[Bill No.]],BookTable[[#This Row],[Party]])</f>
        <v/>
      </c>
      <c r="M1196" s="24">
        <f>IF(OR(BookTable[[#This Row],[duplicate checker]]="",COUNTIF(DuplicateChecker,BookTable[[#This Row],[duplicate checker]])=1),0,1)</f>
        <v>0</v>
      </c>
    </row>
    <row r="1197" spans="1:13" s="14" customFormat="1" x14ac:dyDescent="0.25">
      <c r="A1197" s="28"/>
      <c r="B1197" s="30"/>
      <c r="C1197" s="22"/>
      <c r="D1197" s="22"/>
      <c r="E1197" s="23"/>
      <c r="F1197" s="23"/>
      <c r="G1197" s="15">
        <f>BookTable[[#This Row],[Taxable]]*13%</f>
        <v>0</v>
      </c>
      <c r="H1197" s="15">
        <f>BookTable[[#This Row],[Taxable]]+BookTable[[#This Row],[Non Taxable]]+BookTable[[#This Row],[VAT]]</f>
        <v>0</v>
      </c>
      <c r="I1197" s="28"/>
      <c r="J1197" s="45"/>
      <c r="K1197" s="22"/>
      <c r="L1197" s="33" t="str">
        <f>CONCATENATE(BookTable[[#This Row],[Bill No.]],BookTable[[#This Row],[Party]])</f>
        <v/>
      </c>
      <c r="M1197" s="24">
        <f>IF(OR(BookTable[[#This Row],[duplicate checker]]="",COUNTIF(DuplicateChecker,BookTable[[#This Row],[duplicate checker]])=1),0,1)</f>
        <v>0</v>
      </c>
    </row>
    <row r="1198" spans="1:13" s="14" customFormat="1" x14ac:dyDescent="0.25">
      <c r="A1198" s="28"/>
      <c r="B1198" s="30"/>
      <c r="C1198" s="22"/>
      <c r="D1198" s="22"/>
      <c r="E1198" s="23"/>
      <c r="F1198" s="23"/>
      <c r="G1198" s="15">
        <f>BookTable[[#This Row],[Taxable]]*13%</f>
        <v>0</v>
      </c>
      <c r="H1198" s="15">
        <f>BookTable[[#This Row],[Taxable]]+BookTable[[#This Row],[Non Taxable]]+BookTable[[#This Row],[VAT]]</f>
        <v>0</v>
      </c>
      <c r="I1198" s="28"/>
      <c r="J1198" s="45"/>
      <c r="K1198" s="22"/>
      <c r="L1198" s="33" t="str">
        <f>CONCATENATE(BookTable[[#This Row],[Bill No.]],BookTable[[#This Row],[Party]])</f>
        <v/>
      </c>
      <c r="M1198" s="24">
        <f>IF(OR(BookTable[[#This Row],[duplicate checker]]="",COUNTIF(DuplicateChecker,BookTable[[#This Row],[duplicate checker]])=1),0,1)</f>
        <v>0</v>
      </c>
    </row>
    <row r="1199" spans="1:13" s="14" customFormat="1" x14ac:dyDescent="0.25">
      <c r="A1199" s="28"/>
      <c r="B1199" s="30"/>
      <c r="C1199" s="22"/>
      <c r="D1199" s="22"/>
      <c r="E1199" s="23"/>
      <c r="F1199" s="23"/>
      <c r="G1199" s="15">
        <f>BookTable[[#This Row],[Taxable]]*13%</f>
        <v>0</v>
      </c>
      <c r="H1199" s="15">
        <f>BookTable[[#This Row],[Taxable]]+BookTable[[#This Row],[Non Taxable]]+BookTable[[#This Row],[VAT]]</f>
        <v>0</v>
      </c>
      <c r="I1199" s="28"/>
      <c r="J1199" s="45"/>
      <c r="K1199" s="22"/>
      <c r="L1199" s="33" t="str">
        <f>CONCATENATE(BookTable[[#This Row],[Bill No.]],BookTable[[#This Row],[Party]])</f>
        <v/>
      </c>
      <c r="M1199" s="24">
        <f>IF(OR(BookTable[[#This Row],[duplicate checker]]="",COUNTIF(DuplicateChecker,BookTable[[#This Row],[duplicate checker]])=1),0,1)</f>
        <v>0</v>
      </c>
    </row>
    <row r="1200" spans="1:13" s="14" customFormat="1" x14ac:dyDescent="0.25">
      <c r="A1200" s="28"/>
      <c r="B1200" s="30"/>
      <c r="C1200" s="22"/>
      <c r="D1200" s="22"/>
      <c r="E1200" s="23"/>
      <c r="F1200" s="23"/>
      <c r="G1200" s="15">
        <f>BookTable[[#This Row],[Taxable]]*13%</f>
        <v>0</v>
      </c>
      <c r="H1200" s="15">
        <f>BookTable[[#This Row],[Taxable]]+BookTable[[#This Row],[Non Taxable]]+BookTable[[#This Row],[VAT]]</f>
        <v>0</v>
      </c>
      <c r="I1200" s="28"/>
      <c r="J1200" s="45"/>
      <c r="K1200" s="22"/>
      <c r="L1200" s="33" t="str">
        <f>CONCATENATE(BookTable[[#This Row],[Bill No.]],BookTable[[#This Row],[Party]])</f>
        <v/>
      </c>
      <c r="M1200" s="24">
        <f>IF(OR(BookTable[[#This Row],[duplicate checker]]="",COUNTIF(DuplicateChecker,BookTable[[#This Row],[duplicate checker]])=1),0,1)</f>
        <v>0</v>
      </c>
    </row>
  </sheetData>
  <sheetProtection sheet="1" formatCells="0" formatColumns="0" selectLockedCells="1" sort="0" autoFilter="0" pivotTables="0"/>
  <protectedRanges>
    <protectedRange sqref="A2:M1200" name="Range1"/>
  </protectedRanges>
  <dataConsolidate/>
  <phoneticPr fontId="7" type="noConversion"/>
  <conditionalFormatting sqref="A2:M2">
    <cfRule type="expression" dxfId="6" priority="7">
      <formula>SUM(DuplicateCounter)&gt;0</formula>
    </cfRule>
    <cfRule type="expression" dxfId="5" priority="8">
      <formula>SUM(DuplicateCounter)=0</formula>
    </cfRule>
  </conditionalFormatting>
  <conditionalFormatting sqref="L1 N2:N1199">
    <cfRule type="expression" dxfId="4" priority="23">
      <formula>$N2&lt;&gt;""</formula>
    </cfRule>
  </conditionalFormatting>
  <conditionalFormatting sqref="A3:M1200">
    <cfRule type="expression" dxfId="3" priority="57">
      <formula>$J3&lt;&gt;$J2</formula>
    </cfRule>
    <cfRule type="expression" dxfId="2" priority="58">
      <formula>$M3&lt;&gt;0</formula>
    </cfRule>
  </conditionalFormatting>
  <conditionalFormatting sqref="K3:K1200">
    <cfRule type="expression" dxfId="1" priority="59">
      <formula>$K3&lt;&gt;""</formula>
    </cfRule>
  </conditionalFormatting>
  <conditionalFormatting sqref="N1200">
    <cfRule type="expression" dxfId="0" priority="63">
      <formula>#REF!&lt;&gt;""</formula>
    </cfRule>
  </conditionalFormatting>
  <dataValidations count="4">
    <dataValidation type="list" showDropDown="1" showInputMessage="1" showErrorMessage="1" sqref="J3:J1200" xr:uid="{00000000-0002-0000-0100-000000000000}">
      <formula1>"2080.04 Shrawan, 2080.05 Bhadra, 2080.06 Ashwin, 2080.07 Kartik, 2080.08 Mangsir, 2080.09 Poush, 2080.10 Magh, 2080.11 Falgun, 2080.12 Chaitra, 2081.01 Baisakh, 2081.02 Jesth, 2081.03 Ashadh"</formula1>
    </dataValidation>
    <dataValidation type="list" showDropDown="1" showInputMessage="1" showErrorMessage="1" sqref="C3:C1200" xr:uid="{00000000-0002-0000-0100-000001000000}">
      <formula1>PartyList</formula1>
    </dataValidation>
    <dataValidation type="list" allowBlank="1" showInputMessage="1" showErrorMessage="1" sqref="I3:I1200" xr:uid="{00000000-0002-0000-0100-000002000000}">
      <formula1>ProjectList</formula1>
    </dataValidation>
    <dataValidation type="textLength" operator="equal" allowBlank="1" showInputMessage="1" showErrorMessage="1" sqref="A3:A1200" xr:uid="{00000000-0002-0000-0100-000003000000}">
      <formula1>10</formula1>
    </dataValidation>
  </dataValidations>
  <printOptions horizontalCentered="1" verticalCentered="1"/>
  <pageMargins left="0.25" right="0.25" top="0.75" bottom="0.25" header="0.3" footer="0.3"/>
  <pageSetup paperSize="9" scale="78" fitToHeight="0" orientation="landscape" blackAndWhite="1" horizontalDpi="1200" verticalDpi="1200" r:id="rId1"/>
  <headerFooter>
    <oddHeader>&amp;R&amp;P/&amp;N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6B191-3190-4109-85C2-C4EC08E1BF11}">
  <dimension ref="A1:F4"/>
  <sheetViews>
    <sheetView workbookViewId="0">
      <selection activeCell="D8" sqref="D8"/>
    </sheetView>
  </sheetViews>
  <sheetFormatPr defaultRowHeight="15" x14ac:dyDescent="0.25"/>
  <cols>
    <col min="1" max="1" width="11.140625" bestFit="1" customWidth="1"/>
    <col min="2" max="2" width="15.5703125" bestFit="1" customWidth="1"/>
    <col min="3" max="3" width="16" bestFit="1" customWidth="1"/>
    <col min="4" max="4" width="20.28515625" bestFit="1" customWidth="1"/>
    <col min="5" max="5" width="12.5703125" bestFit="1" customWidth="1"/>
    <col min="6" max="6" width="13.5703125" bestFit="1" customWidth="1"/>
  </cols>
  <sheetData>
    <row r="1" spans="1:6" s="57" customFormat="1" x14ac:dyDescent="0.25">
      <c r="A1" s="57" t="str">
        <f>CONCATENATE(_firm," (",_fy1,"-",_fy2,") ",_pan)</f>
        <v xml:space="preserve"> (2080-2081) </v>
      </c>
      <c r="F1" s="58" t="s">
        <v>52</v>
      </c>
    </row>
    <row r="3" spans="1:6" x14ac:dyDescent="0.25">
      <c r="A3" s="52" t="s">
        <v>6</v>
      </c>
      <c r="B3" s="1" t="s">
        <v>50</v>
      </c>
      <c r="C3" s="25" t="s">
        <v>45</v>
      </c>
      <c r="D3" s="25" t="s">
        <v>48</v>
      </c>
      <c r="E3" s="25" t="s">
        <v>46</v>
      </c>
      <c r="F3" s="25" t="s">
        <v>47</v>
      </c>
    </row>
    <row r="4" spans="1:6" x14ac:dyDescent="0.25">
      <c r="A4" s="2" t="s">
        <v>67</v>
      </c>
      <c r="B4" s="53"/>
      <c r="C4" s="25"/>
      <c r="D4" s="25"/>
      <c r="E4" s="25"/>
      <c r="F4" s="25"/>
    </row>
  </sheetData>
  <pageMargins left="0.7" right="0.7" top="0.75" bottom="0.75" header="0.3" footer="0.3"/>
  <pageSetup orientation="portrait" horizontalDpi="1200" verticalDpi="12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  <pageSetUpPr fitToPage="1"/>
  </sheetPr>
  <dimension ref="A1:F17"/>
  <sheetViews>
    <sheetView zoomScaleNormal="100" workbookViewId="0">
      <selection activeCell="B9" sqref="B9"/>
    </sheetView>
  </sheetViews>
  <sheetFormatPr defaultRowHeight="15" x14ac:dyDescent="0.25"/>
  <cols>
    <col min="1" max="1" width="17" bestFit="1" customWidth="1"/>
    <col min="2" max="2" width="18.28515625" bestFit="1" customWidth="1"/>
    <col min="3" max="3" width="16.140625" bestFit="1" customWidth="1"/>
    <col min="4" max="4" width="19.42578125" bestFit="1" customWidth="1"/>
    <col min="5" max="5" width="17.7109375" bestFit="1" customWidth="1"/>
    <col min="6" max="6" width="13" bestFit="1" customWidth="1"/>
  </cols>
  <sheetData>
    <row r="1" spans="1:6" ht="15.75" x14ac:dyDescent="0.25">
      <c r="A1" s="64" t="s">
        <v>51</v>
      </c>
      <c r="B1" s="64"/>
      <c r="C1" s="64"/>
      <c r="D1" s="64"/>
      <c r="E1" s="64"/>
      <c r="F1" s="64"/>
    </row>
    <row r="2" spans="1:6" ht="15.75" x14ac:dyDescent="0.25">
      <c r="A2" s="65" t="str">
        <f>CONCATENATE(_firm," (",_fy1,"-",_fy2,")")</f>
        <v xml:space="preserve"> (2080-2081)</v>
      </c>
      <c r="B2" s="65"/>
      <c r="C2" s="65"/>
      <c r="D2" s="65"/>
      <c r="E2" s="65"/>
      <c r="F2" s="65"/>
    </row>
    <row r="3" spans="1:6" ht="15.75" x14ac:dyDescent="0.25">
      <c r="A3" s="9"/>
      <c r="B3" s="9"/>
      <c r="C3" s="9"/>
      <c r="D3" s="9"/>
      <c r="E3" s="9"/>
      <c r="F3" s="9"/>
    </row>
    <row r="4" spans="1:6" ht="15.75" x14ac:dyDescent="0.25">
      <c r="A4" s="10" t="s">
        <v>42</v>
      </c>
      <c r="B4" s="10" t="s">
        <v>8</v>
      </c>
      <c r="C4" s="10" t="s">
        <v>10</v>
      </c>
      <c r="D4" s="10" t="s">
        <v>43</v>
      </c>
      <c r="E4" s="10" t="s">
        <v>11</v>
      </c>
      <c r="F4" s="10" t="s">
        <v>44</v>
      </c>
    </row>
    <row r="5" spans="1:6" ht="15.75" x14ac:dyDescent="0.25">
      <c r="A5" s="9" t="s">
        <v>55</v>
      </c>
      <c r="B5" s="16">
        <f>SUMIF(BookTable[Entry Month],Table4[[#This Row],[Month]],BookTable[Taxable])</f>
        <v>0</v>
      </c>
      <c r="C5" s="16">
        <f>Table4[[#This Row],[Taxable]]*13%</f>
        <v>0</v>
      </c>
      <c r="D5" s="16">
        <f>SUMIF(BookTable[Entry Month],Table4[[#This Row],[Month]],BookTable[Non Taxable])</f>
        <v>0</v>
      </c>
      <c r="E5" s="16">
        <f>Table4[[#This Row],[Taxable]]+Table4[[#This Row],[VAT]]+Table4[[#This Row],[Non-Taxable]]</f>
        <v>0</v>
      </c>
      <c r="F5" s="29">
        <f>COUNTIF(BookTable[Entry Month],Table4[[#This Row],[Month]])</f>
        <v>1</v>
      </c>
    </row>
    <row r="6" spans="1:6" ht="15.75" x14ac:dyDescent="0.25">
      <c r="A6" s="9" t="s">
        <v>56</v>
      </c>
      <c r="B6" s="16">
        <f>SUMIF(BookTable[Entry Month],Table4[[#This Row],[Month]],BookTable[Taxable])</f>
        <v>0</v>
      </c>
      <c r="C6" s="16">
        <f>Table4[[#This Row],[Taxable]]*13%</f>
        <v>0</v>
      </c>
      <c r="D6" s="16">
        <f>SUMIF(BookTable[Entry Month],Table4[[#This Row],[Month]],BookTable[Non Taxable])</f>
        <v>0</v>
      </c>
      <c r="E6" s="16">
        <f>SUMIF(BookTable[Entry Month],Table4[[#This Row],[Month]],BookTable[Total])</f>
        <v>0</v>
      </c>
      <c r="F6" s="29">
        <f>COUNTIF(BookTable[Entry Month],Table4[[#This Row],[Month]])</f>
        <v>0</v>
      </c>
    </row>
    <row r="7" spans="1:6" ht="15.75" x14ac:dyDescent="0.25">
      <c r="A7" s="9" t="s">
        <v>60</v>
      </c>
      <c r="B7" s="16">
        <f>SUMIF(BookTable[Entry Month],Table4[[#This Row],[Month]],BookTable[Taxable])</f>
        <v>0</v>
      </c>
      <c r="C7" s="16">
        <f>Table4[[#This Row],[Taxable]]*13%</f>
        <v>0</v>
      </c>
      <c r="D7" s="16">
        <f>SUMIF(BookTable[Entry Month],Table4[[#This Row],[Month]],BookTable[Non Taxable])</f>
        <v>0</v>
      </c>
      <c r="E7" s="16">
        <f>SUMIF(BookTable[Entry Month],Table4[[#This Row],[Month]],BookTable[Total])</f>
        <v>0</v>
      </c>
      <c r="F7" s="29">
        <f>COUNTIF(BookTable[Entry Month],Table4[[#This Row],[Month]])</f>
        <v>0</v>
      </c>
    </row>
    <row r="8" spans="1:6" ht="15.75" x14ac:dyDescent="0.25">
      <c r="A8" s="9" t="s">
        <v>61</v>
      </c>
      <c r="B8" s="16">
        <f>SUMIF(BookTable[Entry Month],Table4[[#This Row],[Month]],BookTable[Taxable])</f>
        <v>0</v>
      </c>
      <c r="C8" s="16">
        <f>Table4[[#This Row],[Taxable]]*13%</f>
        <v>0</v>
      </c>
      <c r="D8" s="16">
        <f>SUMIF(BookTable[Entry Month],Table4[[#This Row],[Month]],BookTable[Non Taxable])</f>
        <v>0</v>
      </c>
      <c r="E8" s="16">
        <f>SUMIF(BookTable[Entry Month],Table4[[#This Row],[Month]],BookTable[Total])</f>
        <v>0</v>
      </c>
      <c r="F8" s="29">
        <f>COUNTIF(BookTable[Entry Month],Table4[[#This Row],[Month]])</f>
        <v>0</v>
      </c>
    </row>
    <row r="9" spans="1:6" ht="15.75" x14ac:dyDescent="0.25">
      <c r="A9" s="9" t="s">
        <v>62</v>
      </c>
      <c r="B9" s="16">
        <f>SUMIF(BookTable[Entry Month],Table4[[#This Row],[Month]],BookTable[Taxable])</f>
        <v>0</v>
      </c>
      <c r="C9" s="16">
        <f>Table4[[#This Row],[Taxable]]*13%</f>
        <v>0</v>
      </c>
      <c r="D9" s="16">
        <f>SUMIF(BookTable[Entry Month],Table4[[#This Row],[Month]],BookTable[Non Taxable])</f>
        <v>0</v>
      </c>
      <c r="E9" s="16">
        <f>SUMIF(BookTable[Entry Month],Table4[[#This Row],[Month]],BookTable[Total])</f>
        <v>0</v>
      </c>
      <c r="F9" s="29">
        <f>COUNTIF(BookTable[Entry Month],Table4[[#This Row],[Month]])</f>
        <v>0</v>
      </c>
    </row>
    <row r="10" spans="1:6" ht="15.75" x14ac:dyDescent="0.25">
      <c r="A10" s="9" t="s">
        <v>57</v>
      </c>
      <c r="B10" s="16">
        <f>SUMIF(BookTable[Entry Month],Table4[[#This Row],[Month]],BookTable[Taxable])</f>
        <v>0</v>
      </c>
      <c r="C10" s="16">
        <f>Table4[[#This Row],[Taxable]]*13%</f>
        <v>0</v>
      </c>
      <c r="D10" s="16">
        <f>SUMIF(BookTable[Entry Month],Table4[[#This Row],[Month]],BookTable[Non Taxable])</f>
        <v>0</v>
      </c>
      <c r="E10" s="16">
        <f>SUMIF(BookTable[Entry Month],Table4[[#This Row],[Month]],BookTable[Total])</f>
        <v>0</v>
      </c>
      <c r="F10" s="29">
        <f>COUNTIF(BookTable[Entry Month],Table4[[#This Row],[Month]])</f>
        <v>0</v>
      </c>
    </row>
    <row r="11" spans="1:6" ht="15.75" x14ac:dyDescent="0.25">
      <c r="A11" s="9" t="s">
        <v>63</v>
      </c>
      <c r="B11" s="16">
        <f>SUMIF(BookTable[Entry Month],Table4[[#This Row],[Month]],BookTable[Taxable])</f>
        <v>0</v>
      </c>
      <c r="C11" s="16">
        <f>Table4[[#This Row],[Taxable]]*13%</f>
        <v>0</v>
      </c>
      <c r="D11" s="16">
        <f>SUMIF(BookTable[Entry Month],Table4[[#This Row],[Month]],BookTable[Non Taxable])</f>
        <v>0</v>
      </c>
      <c r="E11" s="16">
        <f>SUMIF(BookTable[Entry Month],Table4[[#This Row],[Month]],BookTable[Total])</f>
        <v>0</v>
      </c>
      <c r="F11" s="29">
        <f>COUNTIF(BookTable[Entry Month],Table4[[#This Row],[Month]])</f>
        <v>0</v>
      </c>
    </row>
    <row r="12" spans="1:6" ht="15.75" x14ac:dyDescent="0.25">
      <c r="A12" s="9" t="s">
        <v>58</v>
      </c>
      <c r="B12" s="16">
        <f>SUMIF(BookTable[Entry Month],Table4[[#This Row],[Month]],BookTable[Taxable])</f>
        <v>0</v>
      </c>
      <c r="C12" s="16">
        <f>Table4[[#This Row],[Taxable]]*13%</f>
        <v>0</v>
      </c>
      <c r="D12" s="16">
        <f>SUMIF(BookTable[Entry Month],Table4[[#This Row],[Month]],BookTable[Non Taxable])</f>
        <v>0</v>
      </c>
      <c r="E12" s="16">
        <f>SUMIF(BookTable[Entry Month],Table4[[#This Row],[Month]],BookTable[Total])</f>
        <v>0</v>
      </c>
      <c r="F12" s="29">
        <f>COUNTIF(BookTable[Entry Month],Table4[[#This Row],[Month]])</f>
        <v>0</v>
      </c>
    </row>
    <row r="13" spans="1:6" ht="15.75" x14ac:dyDescent="0.25">
      <c r="A13" s="9" t="s">
        <v>64</v>
      </c>
      <c r="B13" s="16">
        <f>SUMIF(BookTable[Entry Month],Table4[[#This Row],[Month]],BookTable[Taxable])</f>
        <v>0</v>
      </c>
      <c r="C13" s="16">
        <f>Table4[[#This Row],[Taxable]]*13%</f>
        <v>0</v>
      </c>
      <c r="D13" s="16">
        <f>SUMIF(BookTable[Entry Month],Table4[[#This Row],[Month]],BookTable[Non Taxable])</f>
        <v>0</v>
      </c>
      <c r="E13" s="16">
        <f>SUMIF(BookTable[Entry Month],Table4[[#This Row],[Month]],BookTable[Total])</f>
        <v>0</v>
      </c>
      <c r="F13" s="29">
        <f>COUNTIF(BookTable[Entry Month],Table4[[#This Row],[Month]])</f>
        <v>0</v>
      </c>
    </row>
    <row r="14" spans="1:6" ht="15.75" x14ac:dyDescent="0.25">
      <c r="A14" s="9" t="s">
        <v>65</v>
      </c>
      <c r="B14" s="16">
        <f>SUMIF(BookTable[Entry Month],Table4[[#This Row],[Month]],BookTable[Taxable])</f>
        <v>0</v>
      </c>
      <c r="C14" s="16">
        <f>Table4[[#This Row],[Taxable]]*13%</f>
        <v>0</v>
      </c>
      <c r="D14" s="16">
        <f>SUMIF(BookTable[Entry Month],Table4[[#This Row],[Month]],BookTable[Non Taxable])</f>
        <v>0</v>
      </c>
      <c r="E14" s="16">
        <f>SUMIF(BookTable[Entry Month],Table4[[#This Row],[Month]],BookTable[Total])</f>
        <v>0</v>
      </c>
      <c r="F14" s="29">
        <f>COUNTIF(BookTable[Entry Month],Table4[[#This Row],[Month]])</f>
        <v>0</v>
      </c>
    </row>
    <row r="15" spans="1:6" ht="15.75" x14ac:dyDescent="0.25">
      <c r="A15" s="9" t="s">
        <v>59</v>
      </c>
      <c r="B15" s="16">
        <f>SUMIF(BookTable[Entry Month],Table4[[#This Row],[Month]],BookTable[Taxable])</f>
        <v>0</v>
      </c>
      <c r="C15" s="16">
        <f>Table4[[#This Row],[Taxable]]*13%</f>
        <v>0</v>
      </c>
      <c r="D15" s="16">
        <f>SUMIF(BookTable[Entry Month],Table4[[#This Row],[Month]],BookTable[Non Taxable])</f>
        <v>0</v>
      </c>
      <c r="E15" s="16">
        <f>SUMIF(BookTable[Entry Month],Table4[[#This Row],[Month]],BookTable[Total])</f>
        <v>0</v>
      </c>
      <c r="F15" s="29">
        <f>COUNTIF(BookTable[Entry Month],Table4[[#This Row],[Month]])</f>
        <v>0</v>
      </c>
    </row>
    <row r="16" spans="1:6" ht="15.75" x14ac:dyDescent="0.25">
      <c r="A16" s="9" t="s">
        <v>66</v>
      </c>
      <c r="B16" s="16">
        <f>SUMIF(BookTable[Entry Month],Table4[[#This Row],[Month]],BookTable[Taxable])</f>
        <v>0</v>
      </c>
      <c r="C16" s="16">
        <f>Table4[[#This Row],[Taxable]]*13%</f>
        <v>0</v>
      </c>
      <c r="D16" s="16">
        <f>SUMIF(BookTable[Entry Month],Table4[[#This Row],[Month]],BookTable[Non Taxable])</f>
        <v>0</v>
      </c>
      <c r="E16" s="16">
        <f>SUMIF(BookTable[Entry Month],Table4[[#This Row],[Month]],BookTable[Total])</f>
        <v>0</v>
      </c>
      <c r="F16" s="29">
        <f>COUNTIF(BookTable[Entry Month],Table4[[#This Row],[Month]])</f>
        <v>0</v>
      </c>
    </row>
    <row r="17" spans="1:6" ht="15.75" x14ac:dyDescent="0.25">
      <c r="A17" s="10" t="s">
        <v>11</v>
      </c>
      <c r="B17" s="7">
        <f>SUBTOTAL(109,Table4[Taxable])</f>
        <v>0</v>
      </c>
      <c r="C17" s="7">
        <f>SUBTOTAL(109,Table4[VAT])</f>
        <v>0</v>
      </c>
      <c r="D17" s="7">
        <f>SUBTOTAL(109,Table4[Non-Taxable])</f>
        <v>0</v>
      </c>
      <c r="E17" s="7">
        <f>SUBTOTAL(109,Table4[Total])</f>
        <v>0</v>
      </c>
      <c r="F17" s="7">
        <f>SUBTOTAL(109,Table4['# of bills])</f>
        <v>1</v>
      </c>
    </row>
  </sheetData>
  <sheetProtection sheet="1" objects="1" scenarios="1"/>
  <mergeCells count="2">
    <mergeCell ref="A1:F1"/>
    <mergeCell ref="A2:F2"/>
  </mergeCells>
  <pageMargins left="0.7" right="0.7" top="0.75" bottom="0.75" header="0.3" footer="0.3"/>
  <pageSetup paperSize="9" scale="90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P253"/>
  <sheetViews>
    <sheetView zoomScale="90" zoomScaleNormal="90" zoomScaleSheetLayoutView="70" workbookViewId="0">
      <selection activeCell="F259" sqref="F259"/>
    </sheetView>
  </sheetViews>
  <sheetFormatPr defaultColWidth="9.42578125" defaultRowHeight="15" x14ac:dyDescent="0.25"/>
  <cols>
    <col min="1" max="1" width="11.140625" bestFit="1" customWidth="1"/>
    <col min="2" max="2" width="8.28515625" customWidth="1"/>
    <col min="3" max="3" width="10.5703125" customWidth="1"/>
    <col min="4" max="4" width="25.7109375" customWidth="1"/>
    <col min="5" max="5" width="12.42578125" customWidth="1"/>
    <col min="6" max="6" width="29.7109375" bestFit="1" customWidth="1"/>
    <col min="7" max="7" width="16.7109375" bestFit="1" customWidth="1"/>
    <col min="8" max="8" width="11" customWidth="1"/>
    <col min="9" max="12" width="12.5703125" customWidth="1"/>
    <col min="13" max="16" width="6.140625" customWidth="1"/>
  </cols>
  <sheetData>
    <row r="1" spans="1:16" x14ac:dyDescent="0.25">
      <c r="A1" s="66" t="s">
        <v>13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</row>
    <row r="2" spans="1:16" x14ac:dyDescent="0.25">
      <c r="A2" s="66" t="s">
        <v>14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</row>
    <row r="4" spans="1:16" s="1" customFormat="1" x14ac:dyDescent="0.25">
      <c r="B4" s="4" t="s">
        <v>35</v>
      </c>
      <c r="C4" s="5">
        <f>_pan</f>
        <v>0</v>
      </c>
      <c r="D4" s="3"/>
      <c r="E4" s="4" t="s">
        <v>36</v>
      </c>
      <c r="F4" s="2">
        <f>_firm</f>
        <v>0</v>
      </c>
      <c r="K4" s="4" t="s">
        <v>38</v>
      </c>
      <c r="L4" s="2">
        <f>_fy1</f>
        <v>2080</v>
      </c>
      <c r="N4" s="4" t="s">
        <v>37</v>
      </c>
      <c r="O4" s="2" t="s">
        <v>55</v>
      </c>
      <c r="P4"/>
    </row>
    <row r="5" spans="1:16" ht="53.25" customHeight="1" x14ac:dyDescent="0.25">
      <c r="A5" s="67" t="s">
        <v>15</v>
      </c>
      <c r="B5" s="68"/>
      <c r="C5" s="68"/>
      <c r="D5" s="68"/>
      <c r="E5" s="68"/>
      <c r="F5" s="68"/>
      <c r="G5" s="68"/>
      <c r="H5" s="69"/>
      <c r="I5" s="67"/>
      <c r="J5" s="69"/>
      <c r="K5" s="67" t="s">
        <v>16</v>
      </c>
      <c r="L5" s="69"/>
      <c r="M5" s="67" t="s">
        <v>17</v>
      </c>
      <c r="N5" s="69"/>
      <c r="O5" s="67" t="s">
        <v>18</v>
      </c>
      <c r="P5" s="69"/>
    </row>
    <row r="6" spans="1:16" ht="60" customHeight="1" x14ac:dyDescent="0.25">
      <c r="A6" s="8" t="s">
        <v>19</v>
      </c>
      <c r="B6" s="8" t="s">
        <v>20</v>
      </c>
      <c r="C6" s="8" t="s">
        <v>21</v>
      </c>
      <c r="D6" s="8" t="s">
        <v>22</v>
      </c>
      <c r="E6" s="8" t="s">
        <v>23</v>
      </c>
      <c r="F6" s="8" t="s">
        <v>24</v>
      </c>
      <c r="G6" s="8" t="s">
        <v>25</v>
      </c>
      <c r="H6" s="8" t="s">
        <v>26</v>
      </c>
      <c r="I6" s="8" t="s">
        <v>27</v>
      </c>
      <c r="J6" s="8" t="s">
        <v>28</v>
      </c>
      <c r="K6" s="8" t="s">
        <v>29</v>
      </c>
      <c r="L6" s="8" t="s">
        <v>30</v>
      </c>
      <c r="M6" s="8" t="s">
        <v>31</v>
      </c>
      <c r="N6" s="8" t="s">
        <v>32</v>
      </c>
      <c r="O6" s="8" t="s">
        <v>33</v>
      </c>
      <c r="P6" s="8" t="s">
        <v>34</v>
      </c>
    </row>
    <row r="7" spans="1:16" x14ac:dyDescent="0.25">
      <c r="A7">
        <f t="array" ref="A7">IF(ROWS(A$7:A7)&gt;COUNTIF(BookTable[Entry Month],$O$4),"",INDEX(Book!A$3:A$1200,SMALL(IF(BookTable[Entry Month]=$O$4,ROW(BookTable[Entry Month])-ROW(Book!$J$2)),ROWS(A$7:A7))))</f>
        <v>0</v>
      </c>
      <c r="B7" s="1">
        <f t="array" ref="B7">IF(ROWS(B$7:B7)&gt;COUNTIF(BookTable[Entry Month],$O$4),"",INDEX(Book!B$3:B$1200,SMALL(IF(BookTable[Entry Month]=$O$4,ROW(BookTable[Entry Month])-ROW(Book!$J$2)),ROWS(B$7:B7))))</f>
        <v>0</v>
      </c>
      <c r="C7" s="1"/>
      <c r="D7">
        <f t="array" ref="D7">IF(ROWS(C$7:C7)&gt;COUNTIF(BookTable[Entry Month],$O$4),"",INDEX(Book!C$3:C$1200,SMALL(IF(BookTable[Entry Month]=$O$4,ROW(BookTable[Entry Month])-ROW(Book!$J$2)),ROWS(C$7:C7))))</f>
        <v>0</v>
      </c>
      <c r="E7" s="26" t="e">
        <f>VLOOKUP(Shrawan[[#This Row],[आपूर्तिकर्ताको नाम]],PartyTable[],2,FALSE)</f>
        <v>#N/A</v>
      </c>
      <c r="F7" s="26" cm="1">
        <f t="array" ref="F7">IF(ROWS(G$7:G7)&gt;COUNTIF(BookTable[Entry Month],$O$4),"",INDEX(Book!D$3:D$1200,SMALL(IF(BookTable[Entry Month]=$O$4,ROW(BookTable[Entry Month])-ROW(Book!$J$2)),ROWS(G$7:G7))))</f>
        <v>0</v>
      </c>
      <c r="G7" s="1"/>
      <c r="I7" s="6">
        <f>Shrawan[[#This Row],[कर छुट हुने वस्तु वा सेवाको खरिद / पैठारी मूल्य (रु)]]+Shrawan[[#This Row],[मूल्य (रु)]]</f>
        <v>0</v>
      </c>
      <c r="J7" s="6" cm="1">
        <f t="array" ref="J7">IF(ROWS(G$7:G7)&gt;COUNTIF(BookTable[Entry Month],$O$4),"",INDEX(Book!F$3:F$1200,SMALL(IF(BookTable[Entry Month]=$O$4,ROW(BookTable[Entry Month])-ROW(Book!$J$2)),ROWS(G$7:G7))))</f>
        <v>0</v>
      </c>
      <c r="K7" s="6" cm="1">
        <f t="array" ref="K7">IF(ROWS(G$7:G7)&gt;COUNTIF(BookTable[Entry Month],$O$4),"",INDEX(Book!E$3:E$1200,SMALL(IF(BookTable[Entry Month]=$O$4,ROW(BookTable[Entry Month])-ROW(Book!$J$2)),ROWS(G$7:G7))))</f>
        <v>0</v>
      </c>
      <c r="L7" s="6">
        <f>Shrawan[[#This Row],[मूल्य (रु)]]*13%</f>
        <v>0</v>
      </c>
      <c r="M7" s="1"/>
    </row>
    <row r="8" spans="1:16" hidden="1" x14ac:dyDescent="0.25">
      <c r="A8" s="1" t="str">
        <f t="array" ref="A8">IF(ROWS(A$7:A8)&gt;COUNTIF(BookTable[Entry Month],$O$4),"",INDEX(Book!A$3:A$1200,SMALL(IF(BookTable[Entry Month]=$O$4,ROW(BookTable[Entry Month])-ROW(Book!$J$2)),ROWS(A$7:A8))))</f>
        <v/>
      </c>
      <c r="B8" s="1" t="str">
        <f t="array" ref="B8">IF(ROWS(B$7:B8)&gt;COUNTIF(BookTable[Entry Month],$O$4),"",INDEX(Book!B$3:B$1200,SMALL(IF(BookTable[Entry Month]=$O$4,ROW(BookTable[Entry Month])-ROW(Book!$J$2)),ROWS(B$7:B8))))</f>
        <v/>
      </c>
      <c r="C8" s="1"/>
      <c r="D8" s="1" t="str">
        <f t="array" ref="D8">IF(ROWS(C$7:C8)&gt;COUNTIF(BookTable[Entry Month],$O$4),"",INDEX(Book!C$3:C$1200,SMALL(IF(BookTable[Entry Month]=$O$4,ROW(BookTable[Entry Month])-ROW(Book!$J$2)),ROWS(C$7:C8))))</f>
        <v/>
      </c>
      <c r="E8" s="26" t="e">
        <f>VLOOKUP(Shrawan[[#This Row],[आपूर्तिकर्ताको नाम]],PartyTable[],2,FALSE)</f>
        <v>#N/A</v>
      </c>
      <c r="F8" s="26" t="str" cm="1">
        <f t="array" ref="F8">IF(ROWS(G$7:G8)&gt;COUNTIF(BookTable[Entry Month],$O$4),"",INDEX(Book!D$3:D$1200,SMALL(IF(BookTable[Entry Month]=$O$4,ROW(BookTable[Entry Month])-ROW(Book!$J$2)),ROWS(G$7:G8))))</f>
        <v/>
      </c>
      <c r="G8" s="1"/>
      <c r="H8" s="1"/>
      <c r="I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8" s="6" t="str" cm="1">
        <f t="array" ref="J8">IF(ROWS(G$7:G8)&gt;COUNTIF(BookTable[Entry Month],$O$4),"",INDEX(Book!F$3:F$1200,SMALL(IF(BookTable[Entry Month]=$O$4,ROW(BookTable[Entry Month])-ROW(Book!$J$2)),ROWS(G$7:G8))))</f>
        <v/>
      </c>
      <c r="K8" s="6" t="str" cm="1">
        <f t="array" ref="K8">IF(ROWS(G$7:G8)&gt;COUNTIF(BookTable[Entry Month],$O$4),"",INDEX(Book!E$3:E$1200,SMALL(IF(BookTable[Entry Month]=$O$4,ROW(BookTable[Entry Month])-ROW(Book!$J$2)),ROWS(G$7:G8))))</f>
        <v/>
      </c>
      <c r="L8" s="6" t="e">
        <f>Shrawan[[#This Row],[मूल्य (रु)]]*13%</f>
        <v>#VALUE!</v>
      </c>
      <c r="M8" s="1"/>
      <c r="N8" s="1"/>
      <c r="O8" s="1"/>
      <c r="P8" s="1"/>
    </row>
    <row r="9" spans="1:16" hidden="1" x14ac:dyDescent="0.25">
      <c r="A9" s="1" t="str">
        <f t="array" ref="A9">IF(ROWS(A$7:A9)&gt;COUNTIF(BookTable[Entry Month],$O$4),"",INDEX(Book!A$3:A$1200,SMALL(IF(BookTable[Entry Month]=$O$4,ROW(BookTable[Entry Month])-ROW(Book!$J$2)),ROWS(A$7:A9))))</f>
        <v/>
      </c>
      <c r="B9" s="1" t="str">
        <f t="array" ref="B9">IF(ROWS(B$7:B9)&gt;COUNTIF(BookTable[Entry Month],$O$4),"",INDEX(Book!B$3:B$1200,SMALL(IF(BookTable[Entry Month]=$O$4,ROW(BookTable[Entry Month])-ROW(Book!$J$2)),ROWS(B$7:B9))))</f>
        <v/>
      </c>
      <c r="C9" s="1"/>
      <c r="D9" s="1" t="str">
        <f t="array" ref="D9">IF(ROWS(C$7:C9)&gt;COUNTIF(BookTable[Entry Month],$O$4),"",INDEX(Book!C$3:C$1200,SMALL(IF(BookTable[Entry Month]=$O$4,ROW(BookTable[Entry Month])-ROW(Book!$J$2)),ROWS(C$7:C9))))</f>
        <v/>
      </c>
      <c r="E9" s="26" t="e">
        <f>VLOOKUP(Shrawan[[#This Row],[आपूर्तिकर्ताको नाम]],PartyTable[],2,FALSE)</f>
        <v>#N/A</v>
      </c>
      <c r="F9" s="26" t="str" cm="1">
        <f t="array" ref="F9">IF(ROWS(G$7:G9)&gt;COUNTIF(BookTable[Entry Month],$O$4),"",INDEX(Book!D$3:D$1200,SMALL(IF(BookTable[Entry Month]=$O$4,ROW(BookTable[Entry Month])-ROW(Book!$J$2)),ROWS(G$7:G9))))</f>
        <v/>
      </c>
      <c r="G9" s="1"/>
      <c r="H9" s="1"/>
      <c r="I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9" s="6" t="str" cm="1">
        <f t="array" ref="J9">IF(ROWS(G$7:G9)&gt;COUNTIF(BookTable[Entry Month],$O$4),"",INDEX(Book!F$3:F$1200,SMALL(IF(BookTable[Entry Month]=$O$4,ROW(BookTable[Entry Month])-ROW(Book!$J$2)),ROWS(G$7:G9))))</f>
        <v/>
      </c>
      <c r="K9" s="6" t="str" cm="1">
        <f t="array" ref="K9">IF(ROWS(G$7:G9)&gt;COUNTIF(BookTable[Entry Month],$O$4),"",INDEX(Book!E$3:E$1200,SMALL(IF(BookTable[Entry Month]=$O$4,ROW(BookTable[Entry Month])-ROW(Book!$J$2)),ROWS(G$7:G9))))</f>
        <v/>
      </c>
      <c r="L9" s="6" t="e">
        <f>Shrawan[[#This Row],[मूल्य (रु)]]*13%</f>
        <v>#VALUE!</v>
      </c>
      <c r="M9" s="1"/>
      <c r="N9" s="1"/>
      <c r="O9" s="1"/>
      <c r="P9" s="1"/>
    </row>
    <row r="10" spans="1:16" hidden="1" x14ac:dyDescent="0.25">
      <c r="A10" s="1" t="str">
        <f t="array" ref="A10">IF(ROWS(A$7:A10)&gt;COUNTIF(BookTable[Entry Month],$O$4),"",INDEX(Book!A$3:A$1200,SMALL(IF(BookTable[Entry Month]=$O$4,ROW(BookTable[Entry Month])-ROW(Book!$J$2)),ROWS(A$7:A10))))</f>
        <v/>
      </c>
      <c r="B10" s="1" t="str">
        <f t="array" ref="B10">IF(ROWS(B$7:B10)&gt;COUNTIF(BookTable[Entry Month],$O$4),"",INDEX(Book!B$3:B$1200,SMALL(IF(BookTable[Entry Month]=$O$4,ROW(BookTable[Entry Month])-ROW(Book!$J$2)),ROWS(B$7:B10))))</f>
        <v/>
      </c>
      <c r="C10" s="1"/>
      <c r="D10" s="1" t="str">
        <f t="array" ref="D10">IF(ROWS(C$7:C10)&gt;COUNTIF(BookTable[Entry Month],$O$4),"",INDEX(Book!C$3:C$1200,SMALL(IF(BookTable[Entry Month]=$O$4,ROW(BookTable[Entry Month])-ROW(Book!$J$2)),ROWS(C$7:C10))))</f>
        <v/>
      </c>
      <c r="E10" s="26" t="e">
        <f>VLOOKUP(Shrawan[[#This Row],[आपूर्तिकर्ताको नाम]],PartyTable[],2,FALSE)</f>
        <v>#N/A</v>
      </c>
      <c r="F10" s="26" t="str" cm="1">
        <f t="array" ref="F10">IF(ROWS(G$7:G10)&gt;COUNTIF(BookTable[Entry Month],$O$4),"",INDEX(Book!D$3:D$1200,SMALL(IF(BookTable[Entry Month]=$O$4,ROW(BookTable[Entry Month])-ROW(Book!$J$2)),ROWS(G$7:G10))))</f>
        <v/>
      </c>
      <c r="G10" s="1"/>
      <c r="H10" s="1"/>
      <c r="I1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0" s="6" t="str" cm="1">
        <f t="array" ref="J10">IF(ROWS(G$7:G10)&gt;COUNTIF(BookTable[Entry Month],$O$4),"",INDEX(Book!F$3:F$1200,SMALL(IF(BookTable[Entry Month]=$O$4,ROW(BookTable[Entry Month])-ROW(Book!$J$2)),ROWS(G$7:G10))))</f>
        <v/>
      </c>
      <c r="K10" s="6" t="str" cm="1">
        <f t="array" ref="K10">IF(ROWS(G$7:G10)&gt;COUNTIF(BookTable[Entry Month],$O$4),"",INDEX(Book!E$3:E$1200,SMALL(IF(BookTable[Entry Month]=$O$4,ROW(BookTable[Entry Month])-ROW(Book!$J$2)),ROWS(G$7:G10))))</f>
        <v/>
      </c>
      <c r="L10" s="6" t="e">
        <f>Shrawan[[#This Row],[मूल्य (रु)]]*13%</f>
        <v>#VALUE!</v>
      </c>
      <c r="M10" s="1"/>
      <c r="N10" s="1"/>
      <c r="O10" s="1"/>
      <c r="P10" s="1"/>
    </row>
    <row r="11" spans="1:16" hidden="1" x14ac:dyDescent="0.25">
      <c r="A11" s="1" t="str">
        <f t="array" ref="A11">IF(ROWS(A$7:A11)&gt;COUNTIF(BookTable[Entry Month],$O$4),"",INDEX(Book!A$3:A$1200,SMALL(IF(BookTable[Entry Month]=$O$4,ROW(BookTable[Entry Month])-ROW(Book!$J$2)),ROWS(A$7:A11))))</f>
        <v/>
      </c>
      <c r="B11" s="1" t="str">
        <f t="array" ref="B11">IF(ROWS(B$7:B11)&gt;COUNTIF(BookTable[Entry Month],$O$4),"",INDEX(Book!B$3:B$1200,SMALL(IF(BookTable[Entry Month]=$O$4,ROW(BookTable[Entry Month])-ROW(Book!$J$2)),ROWS(B$7:B11))))</f>
        <v/>
      </c>
      <c r="C11" s="1"/>
      <c r="D11" s="1" t="str">
        <f t="array" ref="D11">IF(ROWS(C$7:C11)&gt;COUNTIF(BookTable[Entry Month],$O$4),"",INDEX(Book!C$3:C$1200,SMALL(IF(BookTable[Entry Month]=$O$4,ROW(BookTable[Entry Month])-ROW(Book!$J$2)),ROWS(C$7:C11))))</f>
        <v/>
      </c>
      <c r="E11" s="26" t="e">
        <f>VLOOKUP(Shrawan[[#This Row],[आपूर्तिकर्ताको नाम]],PartyTable[],2,FALSE)</f>
        <v>#N/A</v>
      </c>
      <c r="F11" s="26" t="str" cm="1">
        <f t="array" ref="F11">IF(ROWS(G$7:G11)&gt;COUNTIF(BookTable[Entry Month],$O$4),"",INDEX(Book!D$3:D$1200,SMALL(IF(BookTable[Entry Month]=$O$4,ROW(BookTable[Entry Month])-ROW(Book!$J$2)),ROWS(G$7:G11))))</f>
        <v/>
      </c>
      <c r="G11" s="1"/>
      <c r="H11" s="1"/>
      <c r="I1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1" s="6" t="str" cm="1">
        <f t="array" ref="J11">IF(ROWS(G$7:G11)&gt;COUNTIF(BookTable[Entry Month],$O$4),"",INDEX(Book!F$3:F$1200,SMALL(IF(BookTable[Entry Month]=$O$4,ROW(BookTable[Entry Month])-ROW(Book!$J$2)),ROWS(G$7:G11))))</f>
        <v/>
      </c>
      <c r="K11" s="6" t="str" cm="1">
        <f t="array" ref="K11">IF(ROWS(G$7:G11)&gt;COUNTIF(BookTable[Entry Month],$O$4),"",INDEX(Book!E$3:E$1200,SMALL(IF(BookTable[Entry Month]=$O$4,ROW(BookTable[Entry Month])-ROW(Book!$J$2)),ROWS(G$7:G11))))</f>
        <v/>
      </c>
      <c r="L11" s="6" t="e">
        <f>Shrawan[[#This Row],[मूल्य (रु)]]*13%</f>
        <v>#VALUE!</v>
      </c>
      <c r="M11" s="1"/>
      <c r="N11" s="1"/>
      <c r="O11" s="1"/>
      <c r="P11" s="1"/>
    </row>
    <row r="12" spans="1:16" hidden="1" x14ac:dyDescent="0.25">
      <c r="A12" s="1" t="str">
        <f t="array" ref="A12">IF(ROWS(A$7:A12)&gt;COUNTIF(BookTable[Entry Month],$O$4),"",INDEX(Book!A$3:A$1200,SMALL(IF(BookTable[Entry Month]=$O$4,ROW(BookTable[Entry Month])-ROW(Book!$J$2)),ROWS(A$7:A12))))</f>
        <v/>
      </c>
      <c r="B12" s="1" t="str">
        <f t="array" ref="B12">IF(ROWS(B$7:B12)&gt;COUNTIF(BookTable[Entry Month],$O$4),"",INDEX(Book!B$3:B$1200,SMALL(IF(BookTable[Entry Month]=$O$4,ROW(BookTable[Entry Month])-ROW(Book!$J$2)),ROWS(B$7:B12))))</f>
        <v/>
      </c>
      <c r="C12" s="1"/>
      <c r="D12" s="1" t="str">
        <f t="array" ref="D12">IF(ROWS(C$7:C12)&gt;COUNTIF(BookTable[Entry Month],$O$4),"",INDEX(Book!C$3:C$1200,SMALL(IF(BookTable[Entry Month]=$O$4,ROW(BookTable[Entry Month])-ROW(Book!$J$2)),ROWS(C$7:C12))))</f>
        <v/>
      </c>
      <c r="E12" s="26" t="e">
        <f>VLOOKUP(Shrawan[[#This Row],[आपूर्तिकर्ताको नाम]],PartyTable[],2,FALSE)</f>
        <v>#N/A</v>
      </c>
      <c r="F12" s="26" t="str" cm="1">
        <f t="array" ref="F12">IF(ROWS(G$7:G12)&gt;COUNTIF(BookTable[Entry Month],$O$4),"",INDEX(Book!D$3:D$1200,SMALL(IF(BookTable[Entry Month]=$O$4,ROW(BookTable[Entry Month])-ROW(Book!$J$2)),ROWS(G$7:G12))))</f>
        <v/>
      </c>
      <c r="G12" s="1"/>
      <c r="H12" s="1"/>
      <c r="I1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2" s="6" t="str" cm="1">
        <f t="array" ref="J12">IF(ROWS(G$7:G12)&gt;COUNTIF(BookTable[Entry Month],$O$4),"",INDEX(Book!F$3:F$1200,SMALL(IF(BookTable[Entry Month]=$O$4,ROW(BookTable[Entry Month])-ROW(Book!$J$2)),ROWS(G$7:G12))))</f>
        <v/>
      </c>
      <c r="K12" s="6" t="str" cm="1">
        <f t="array" ref="K12">IF(ROWS(G$7:G12)&gt;COUNTIF(BookTable[Entry Month],$O$4),"",INDEX(Book!E$3:E$1200,SMALL(IF(BookTable[Entry Month]=$O$4,ROW(BookTable[Entry Month])-ROW(Book!$J$2)),ROWS(G$7:G12))))</f>
        <v/>
      </c>
      <c r="L12" s="6" t="e">
        <f>Shrawan[[#This Row],[मूल्य (रु)]]*13%</f>
        <v>#VALUE!</v>
      </c>
      <c r="M12" s="1"/>
      <c r="N12" s="1"/>
      <c r="O12" s="1"/>
      <c r="P12" s="1"/>
    </row>
    <row r="13" spans="1:16" hidden="1" x14ac:dyDescent="0.25">
      <c r="A13" s="1" t="str">
        <f t="array" ref="A13">IF(ROWS(A$7:A13)&gt;COUNTIF(BookTable[Entry Month],$O$4),"",INDEX(Book!A$3:A$1200,SMALL(IF(BookTable[Entry Month]=$O$4,ROW(BookTable[Entry Month])-ROW(Book!$J$2)),ROWS(A$7:A13))))</f>
        <v/>
      </c>
      <c r="B13" s="1" t="str">
        <f t="array" ref="B13">IF(ROWS(B$7:B13)&gt;COUNTIF(BookTable[Entry Month],$O$4),"",INDEX(Book!B$3:B$1200,SMALL(IF(BookTable[Entry Month]=$O$4,ROW(BookTable[Entry Month])-ROW(Book!$J$2)),ROWS(B$7:B13))))</f>
        <v/>
      </c>
      <c r="C13" s="1"/>
      <c r="D13" s="1" t="str">
        <f t="array" ref="D13">IF(ROWS(C$7:C13)&gt;COUNTIF(BookTable[Entry Month],$O$4),"",INDEX(Book!C$3:C$1200,SMALL(IF(BookTable[Entry Month]=$O$4,ROW(BookTable[Entry Month])-ROW(Book!$J$2)),ROWS(C$7:C13))))</f>
        <v/>
      </c>
      <c r="E13" s="26" t="e">
        <f>VLOOKUP(Shrawan[[#This Row],[आपूर्तिकर्ताको नाम]],PartyTable[],2,FALSE)</f>
        <v>#N/A</v>
      </c>
      <c r="F13" s="26" t="str" cm="1">
        <f t="array" ref="F13">IF(ROWS(G$7:G13)&gt;COUNTIF(BookTable[Entry Month],$O$4),"",INDEX(Book!D$3:D$1200,SMALL(IF(BookTable[Entry Month]=$O$4,ROW(BookTable[Entry Month])-ROW(Book!$J$2)),ROWS(G$7:G13))))</f>
        <v/>
      </c>
      <c r="G13" s="1"/>
      <c r="H13" s="1"/>
      <c r="I1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3" s="6" t="str" cm="1">
        <f t="array" ref="J13">IF(ROWS(G$7:G13)&gt;COUNTIF(BookTable[Entry Month],$O$4),"",INDEX(Book!F$3:F$1200,SMALL(IF(BookTable[Entry Month]=$O$4,ROW(BookTable[Entry Month])-ROW(Book!$J$2)),ROWS(G$7:G13))))</f>
        <v/>
      </c>
      <c r="K13" s="6" t="str" cm="1">
        <f t="array" ref="K13">IF(ROWS(G$7:G13)&gt;COUNTIF(BookTable[Entry Month],$O$4),"",INDEX(Book!E$3:E$1200,SMALL(IF(BookTable[Entry Month]=$O$4,ROW(BookTable[Entry Month])-ROW(Book!$J$2)),ROWS(G$7:G13))))</f>
        <v/>
      </c>
      <c r="L13" s="6" t="e">
        <f>Shrawan[[#This Row],[मूल्य (रु)]]*13%</f>
        <v>#VALUE!</v>
      </c>
      <c r="M13" s="1"/>
      <c r="N13" s="1"/>
      <c r="O13" s="1"/>
      <c r="P13" s="1"/>
    </row>
    <row r="14" spans="1:16" hidden="1" x14ac:dyDescent="0.25">
      <c r="A14" s="1" t="str">
        <f t="array" ref="A14">IF(ROWS(A$7:A14)&gt;COUNTIF(BookTable[Entry Month],$O$4),"",INDEX(Book!A$3:A$1200,SMALL(IF(BookTable[Entry Month]=$O$4,ROW(BookTable[Entry Month])-ROW(Book!$J$2)),ROWS(A$7:A14))))</f>
        <v/>
      </c>
      <c r="B14" s="1" t="str">
        <f t="array" ref="B14">IF(ROWS(B$7:B14)&gt;COUNTIF(BookTable[Entry Month],$O$4),"",INDEX(Book!B$3:B$1200,SMALL(IF(BookTable[Entry Month]=$O$4,ROW(BookTable[Entry Month])-ROW(Book!$J$2)),ROWS(B$7:B14))))</f>
        <v/>
      </c>
      <c r="C14" s="1"/>
      <c r="D14" s="1" t="str">
        <f t="array" ref="D14">IF(ROWS(C$7:C14)&gt;COUNTIF(BookTable[Entry Month],$O$4),"",INDEX(Book!C$3:C$1200,SMALL(IF(BookTable[Entry Month]=$O$4,ROW(BookTable[Entry Month])-ROW(Book!$J$2)),ROWS(C$7:C14))))</f>
        <v/>
      </c>
      <c r="E14" s="26" t="e">
        <f>VLOOKUP(Shrawan[[#This Row],[आपूर्तिकर्ताको नाम]],PartyTable[],2,FALSE)</f>
        <v>#N/A</v>
      </c>
      <c r="F14" s="26" t="str" cm="1">
        <f t="array" ref="F14">IF(ROWS(G$7:G14)&gt;COUNTIF(BookTable[Entry Month],$O$4),"",INDEX(Book!D$3:D$1200,SMALL(IF(BookTable[Entry Month]=$O$4,ROW(BookTable[Entry Month])-ROW(Book!$J$2)),ROWS(G$7:G14))))</f>
        <v/>
      </c>
      <c r="G14" s="1"/>
      <c r="H14" s="1"/>
      <c r="I1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4" s="6" t="str" cm="1">
        <f t="array" ref="J14">IF(ROWS(G$7:G14)&gt;COUNTIF(BookTable[Entry Month],$O$4),"",INDEX(Book!F$3:F$1200,SMALL(IF(BookTable[Entry Month]=$O$4,ROW(BookTable[Entry Month])-ROW(Book!$J$2)),ROWS(G$7:G14))))</f>
        <v/>
      </c>
      <c r="K14" s="6" t="str" cm="1">
        <f t="array" ref="K14">IF(ROWS(G$7:G14)&gt;COUNTIF(BookTable[Entry Month],$O$4),"",INDEX(Book!E$3:E$1200,SMALL(IF(BookTable[Entry Month]=$O$4,ROW(BookTable[Entry Month])-ROW(Book!$J$2)),ROWS(G$7:G14))))</f>
        <v/>
      </c>
      <c r="L14" s="6" t="e">
        <f>Shrawan[[#This Row],[मूल्य (रु)]]*13%</f>
        <v>#VALUE!</v>
      </c>
      <c r="M14" s="1"/>
      <c r="N14" s="1"/>
      <c r="O14" s="1"/>
      <c r="P14" s="1"/>
    </row>
    <row r="15" spans="1:16" hidden="1" x14ac:dyDescent="0.25">
      <c r="A15" s="1" t="str">
        <f t="array" ref="A15">IF(ROWS(A$7:A15)&gt;COUNTIF(BookTable[Entry Month],$O$4),"",INDEX(Book!A$3:A$1200,SMALL(IF(BookTable[Entry Month]=$O$4,ROW(BookTable[Entry Month])-ROW(Book!$J$2)),ROWS(A$7:A15))))</f>
        <v/>
      </c>
      <c r="B15" s="12" t="str">
        <f t="array" ref="B15">IF(ROWS(B$7:B15)&gt;COUNTIF(BookTable[Entry Month],$O$4),"",INDEX(Book!B$3:B$1200,SMALL(IF(BookTable[Entry Month]=$O$4,ROW(BookTable[Entry Month])-ROW(Book!$J$2)),ROWS(B$7:B15))))</f>
        <v/>
      </c>
      <c r="C15" s="1"/>
      <c r="D15" s="1" t="str">
        <f t="array" ref="D15">IF(ROWS(C$7:C15)&gt;COUNTIF(BookTable[Entry Month],$O$4),"",INDEX(Book!C$3:C$1200,SMALL(IF(BookTable[Entry Month]=$O$4,ROW(BookTable[Entry Month])-ROW(Book!$J$2)),ROWS(C$7:C15))))</f>
        <v/>
      </c>
      <c r="E15" s="26" t="e">
        <f>VLOOKUP(Shrawan[[#This Row],[आपूर्तिकर्ताको नाम]],PartyTable[],2,FALSE)</f>
        <v>#N/A</v>
      </c>
      <c r="F15" s="26" t="str" cm="1">
        <f t="array" ref="F15">IF(ROWS(G$7:G15)&gt;COUNTIF(BookTable[Entry Month],$O$4),"",INDEX(Book!D$3:D$1200,SMALL(IF(BookTable[Entry Month]=$O$4,ROW(BookTable[Entry Month])-ROW(Book!$J$2)),ROWS(G$7:G15))))</f>
        <v/>
      </c>
      <c r="G15" s="1"/>
      <c r="H15" s="1"/>
      <c r="I1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5" s="6" t="str" cm="1">
        <f t="array" ref="J15">IF(ROWS(G$7:G15)&gt;COUNTIF(BookTable[Entry Month],$O$4),"",INDEX(Book!F$3:F$1200,SMALL(IF(BookTable[Entry Month]=$O$4,ROW(BookTable[Entry Month])-ROW(Book!$J$2)),ROWS(G$7:G15))))</f>
        <v/>
      </c>
      <c r="K15" s="6" t="str" cm="1">
        <f t="array" ref="K15">IF(ROWS(G$7:G15)&gt;COUNTIF(BookTable[Entry Month],$O$4),"",INDEX(Book!E$3:E$1200,SMALL(IF(BookTable[Entry Month]=$O$4,ROW(BookTable[Entry Month])-ROW(Book!$J$2)),ROWS(G$7:G15))))</f>
        <v/>
      </c>
      <c r="L15" s="6" t="e">
        <f>Shrawan[[#This Row],[मूल्य (रु)]]*13%</f>
        <v>#VALUE!</v>
      </c>
      <c r="M15" s="1"/>
      <c r="N15" s="1"/>
      <c r="O15" s="1"/>
      <c r="P15" s="1"/>
    </row>
    <row r="16" spans="1:16" hidden="1" x14ac:dyDescent="0.25">
      <c r="A16" s="1" t="str">
        <f t="array" ref="A16">IF(ROWS(A$7:A16)&gt;COUNTIF(BookTable[Entry Month],$O$4),"",INDEX(Book!A$3:A$1200,SMALL(IF(BookTable[Entry Month]=$O$4,ROW(BookTable[Entry Month])-ROW(Book!$J$2)),ROWS(A$7:A16))))</f>
        <v/>
      </c>
      <c r="B16" s="1" t="str">
        <f t="array" ref="B16">IF(ROWS(B$7:B16)&gt;COUNTIF(BookTable[Entry Month],$O$4),"",INDEX(Book!B$3:B$1200,SMALL(IF(BookTable[Entry Month]=$O$4,ROW(BookTable[Entry Month])-ROW(Book!$J$2)),ROWS(B$7:B16))))</f>
        <v/>
      </c>
      <c r="C16" s="1"/>
      <c r="D16" s="1" t="str">
        <f t="array" ref="D16">IF(ROWS(C$7:C16)&gt;COUNTIF(BookTable[Entry Month],$O$4),"",INDEX(Book!C$3:C$1200,SMALL(IF(BookTable[Entry Month]=$O$4,ROW(BookTable[Entry Month])-ROW(Book!$J$2)),ROWS(C$7:C16))))</f>
        <v/>
      </c>
      <c r="E16" s="26" t="e">
        <f>VLOOKUP(Shrawan[[#This Row],[आपूर्तिकर्ताको नाम]],PartyTable[],2,FALSE)</f>
        <v>#N/A</v>
      </c>
      <c r="F16" s="26" t="str" cm="1">
        <f t="array" ref="F16">IF(ROWS(G$7:G16)&gt;COUNTIF(BookTable[Entry Month],$O$4),"",INDEX(Book!D$3:D$1200,SMALL(IF(BookTable[Entry Month]=$O$4,ROW(BookTable[Entry Month])-ROW(Book!$J$2)),ROWS(G$7:G16))))</f>
        <v/>
      </c>
      <c r="G16" s="1"/>
      <c r="H16" s="1"/>
      <c r="I1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6" s="6" t="str" cm="1">
        <f t="array" ref="J16">IF(ROWS(G$7:G16)&gt;COUNTIF(BookTable[Entry Month],$O$4),"",INDEX(Book!F$3:F$1200,SMALL(IF(BookTable[Entry Month]=$O$4,ROW(BookTable[Entry Month])-ROW(Book!$J$2)),ROWS(G$7:G16))))</f>
        <v/>
      </c>
      <c r="K16" s="6" t="str" cm="1">
        <f t="array" ref="K16">IF(ROWS(G$7:G16)&gt;COUNTIF(BookTable[Entry Month],$O$4),"",INDEX(Book!E$3:E$1200,SMALL(IF(BookTable[Entry Month]=$O$4,ROW(BookTable[Entry Month])-ROW(Book!$J$2)),ROWS(G$7:G16))))</f>
        <v/>
      </c>
      <c r="L16" s="6" t="e">
        <f>Shrawan[[#This Row],[मूल्य (रु)]]*13%</f>
        <v>#VALUE!</v>
      </c>
      <c r="M16" s="1"/>
      <c r="N16" s="1"/>
      <c r="O16" s="1"/>
      <c r="P16" s="1"/>
    </row>
    <row r="17" spans="1:16" hidden="1" x14ac:dyDescent="0.25">
      <c r="A17" s="1" t="str">
        <f t="array" ref="A17">IF(ROWS(A$7:A17)&gt;COUNTIF(BookTable[Entry Month],$O$4),"",INDEX(Book!A$3:A$1200,SMALL(IF(BookTable[Entry Month]=$O$4,ROW(BookTable[Entry Month])-ROW(Book!$J$2)),ROWS(A$7:A17))))</f>
        <v/>
      </c>
      <c r="B17" s="1" t="str">
        <f t="array" ref="B17">IF(ROWS(B$7:B17)&gt;COUNTIF(BookTable[Entry Month],$O$4),"",INDEX(Book!B$3:B$1200,SMALL(IF(BookTable[Entry Month]=$O$4,ROW(BookTable[Entry Month])-ROW(Book!$J$2)),ROWS(B$7:B17))))</f>
        <v/>
      </c>
      <c r="C17" s="1"/>
      <c r="D17" s="1" t="str">
        <f t="array" ref="D17">IF(ROWS(C$7:C17)&gt;COUNTIF(BookTable[Entry Month],$O$4),"",INDEX(Book!C$3:C$1200,SMALL(IF(BookTable[Entry Month]=$O$4,ROW(BookTable[Entry Month])-ROW(Book!$J$2)),ROWS(C$7:C17))))</f>
        <v/>
      </c>
      <c r="E17" s="26" t="e">
        <f>VLOOKUP(Shrawan[[#This Row],[आपूर्तिकर्ताको नाम]],PartyTable[],2,FALSE)</f>
        <v>#N/A</v>
      </c>
      <c r="F17" s="26" t="str" cm="1">
        <f t="array" ref="F17">IF(ROWS(G$7:G17)&gt;COUNTIF(BookTable[Entry Month],$O$4),"",INDEX(Book!D$3:D$1200,SMALL(IF(BookTable[Entry Month]=$O$4,ROW(BookTable[Entry Month])-ROW(Book!$J$2)),ROWS(G$7:G17))))</f>
        <v/>
      </c>
      <c r="G17" s="1"/>
      <c r="H17" s="1"/>
      <c r="I1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7" s="6" t="str" cm="1">
        <f t="array" ref="J17">IF(ROWS(G$7:G17)&gt;COUNTIF(BookTable[Entry Month],$O$4),"",INDEX(Book!F$3:F$1200,SMALL(IF(BookTable[Entry Month]=$O$4,ROW(BookTable[Entry Month])-ROW(Book!$J$2)),ROWS(G$7:G17))))</f>
        <v/>
      </c>
      <c r="K17" s="6" t="str" cm="1">
        <f t="array" ref="K17">IF(ROWS(G$7:G17)&gt;COUNTIF(BookTable[Entry Month],$O$4),"",INDEX(Book!E$3:E$1200,SMALL(IF(BookTable[Entry Month]=$O$4,ROW(BookTable[Entry Month])-ROW(Book!$J$2)),ROWS(G$7:G17))))</f>
        <v/>
      </c>
      <c r="L17" s="6" t="e">
        <f>Shrawan[[#This Row],[मूल्य (रु)]]*13%</f>
        <v>#VALUE!</v>
      </c>
      <c r="M17" s="1"/>
      <c r="N17" s="1"/>
      <c r="O17" s="1"/>
      <c r="P17" s="1"/>
    </row>
    <row r="18" spans="1:16" hidden="1" x14ac:dyDescent="0.25">
      <c r="A18" s="1" t="str">
        <f t="array" ref="A18">IF(ROWS(A$7:A18)&gt;COUNTIF(BookTable[Entry Month],$O$4),"",INDEX(Book!A$3:A$1200,SMALL(IF(BookTable[Entry Month]=$O$4,ROW(BookTable[Entry Month])-ROW(Book!$J$2)),ROWS(A$7:A18))))</f>
        <v/>
      </c>
      <c r="B18" s="1" t="str">
        <f t="array" ref="B18">IF(ROWS(B$7:B18)&gt;COUNTIF(BookTable[Entry Month],$O$4),"",INDEX(Book!B$3:B$1200,SMALL(IF(BookTable[Entry Month]=$O$4,ROW(BookTable[Entry Month])-ROW(Book!$J$2)),ROWS(B$7:B18))))</f>
        <v/>
      </c>
      <c r="C18" s="1"/>
      <c r="D18" s="1" t="str">
        <f t="array" ref="D18">IF(ROWS(C$7:C18)&gt;COUNTIF(BookTable[Entry Month],$O$4),"",INDEX(Book!C$3:C$1200,SMALL(IF(BookTable[Entry Month]=$O$4,ROW(BookTable[Entry Month])-ROW(Book!$J$2)),ROWS(C$7:C18))))</f>
        <v/>
      </c>
      <c r="E18" s="26" t="e">
        <f>VLOOKUP(Shrawan[[#This Row],[आपूर्तिकर्ताको नाम]],PartyTable[],2,FALSE)</f>
        <v>#N/A</v>
      </c>
      <c r="F18" s="26" t="str" cm="1">
        <f t="array" ref="F18">IF(ROWS(G$7:G18)&gt;COUNTIF(BookTable[Entry Month],$O$4),"",INDEX(Book!D$3:D$1200,SMALL(IF(BookTable[Entry Month]=$O$4,ROW(BookTable[Entry Month])-ROW(Book!$J$2)),ROWS(G$7:G18))))</f>
        <v/>
      </c>
      <c r="G18" s="1"/>
      <c r="H18" s="1"/>
      <c r="I1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8" s="6" t="str" cm="1">
        <f t="array" ref="J18">IF(ROWS(G$7:G18)&gt;COUNTIF(BookTable[Entry Month],$O$4),"",INDEX(Book!F$3:F$1200,SMALL(IF(BookTable[Entry Month]=$O$4,ROW(BookTable[Entry Month])-ROW(Book!$J$2)),ROWS(G$7:G18))))</f>
        <v/>
      </c>
      <c r="K18" s="6" t="str" cm="1">
        <f t="array" ref="K18">IF(ROWS(G$7:G18)&gt;COUNTIF(BookTable[Entry Month],$O$4),"",INDEX(Book!E$3:E$1200,SMALL(IF(BookTable[Entry Month]=$O$4,ROW(BookTable[Entry Month])-ROW(Book!$J$2)),ROWS(G$7:G18))))</f>
        <v/>
      </c>
      <c r="L18" s="6" t="e">
        <f>Shrawan[[#This Row],[मूल्य (रु)]]*13%</f>
        <v>#VALUE!</v>
      </c>
      <c r="M18" s="1"/>
      <c r="N18" s="1"/>
      <c r="O18" s="1"/>
      <c r="P18" s="1"/>
    </row>
    <row r="19" spans="1:16" hidden="1" x14ac:dyDescent="0.25">
      <c r="A19" s="1" t="str">
        <f t="array" ref="A19">IF(ROWS(A$7:A19)&gt;COUNTIF(BookTable[Entry Month],$O$4),"",INDEX(Book!A$3:A$1200,SMALL(IF(BookTable[Entry Month]=$O$4,ROW(BookTable[Entry Month])-ROW(Book!$J$2)),ROWS(A$7:A19))))</f>
        <v/>
      </c>
      <c r="B19" s="1" t="str">
        <f t="array" ref="B19">IF(ROWS(B$7:B19)&gt;COUNTIF(BookTable[Entry Month],$O$4),"",INDEX(Book!B$3:B$1200,SMALL(IF(BookTable[Entry Month]=$O$4,ROW(BookTable[Entry Month])-ROW(Book!$J$2)),ROWS(B$7:B19))))</f>
        <v/>
      </c>
      <c r="C19" s="1"/>
      <c r="D19" s="1" t="str">
        <f t="array" ref="D19">IF(ROWS(C$7:C19)&gt;COUNTIF(BookTable[Entry Month],$O$4),"",INDEX(Book!C$3:C$1200,SMALL(IF(BookTable[Entry Month]=$O$4,ROW(BookTable[Entry Month])-ROW(Book!$J$2)),ROWS(C$7:C19))))</f>
        <v/>
      </c>
      <c r="E19" s="26" t="e">
        <f>VLOOKUP(Shrawan[[#This Row],[आपूर्तिकर्ताको नाम]],PartyTable[],2,FALSE)</f>
        <v>#N/A</v>
      </c>
      <c r="F19" s="26" t="str" cm="1">
        <f t="array" ref="F19">IF(ROWS(G$7:G19)&gt;COUNTIF(BookTable[Entry Month],$O$4),"",INDEX(Book!D$3:D$1200,SMALL(IF(BookTable[Entry Month]=$O$4,ROW(BookTable[Entry Month])-ROW(Book!$J$2)),ROWS(G$7:G19))))</f>
        <v/>
      </c>
      <c r="G19" s="1"/>
      <c r="H19" s="1"/>
      <c r="I1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9" s="6" t="str" cm="1">
        <f t="array" ref="J19">IF(ROWS(G$7:G19)&gt;COUNTIF(BookTable[Entry Month],$O$4),"",INDEX(Book!F$3:F$1200,SMALL(IF(BookTable[Entry Month]=$O$4,ROW(BookTable[Entry Month])-ROW(Book!$J$2)),ROWS(G$7:G19))))</f>
        <v/>
      </c>
      <c r="K19" s="6" t="str" cm="1">
        <f t="array" ref="K19">IF(ROWS(G$7:G19)&gt;COUNTIF(BookTable[Entry Month],$O$4),"",INDEX(Book!E$3:E$1200,SMALL(IF(BookTable[Entry Month]=$O$4,ROW(BookTable[Entry Month])-ROW(Book!$J$2)),ROWS(G$7:G19))))</f>
        <v/>
      </c>
      <c r="L19" s="6" t="e">
        <f>Shrawan[[#This Row],[मूल्य (रु)]]*13%</f>
        <v>#VALUE!</v>
      </c>
      <c r="M19" s="1"/>
      <c r="N19" s="1"/>
      <c r="O19" s="1"/>
      <c r="P19" s="1"/>
    </row>
    <row r="20" spans="1:16" hidden="1" x14ac:dyDescent="0.25">
      <c r="A20" s="1" t="str">
        <f t="array" ref="A20">IF(ROWS(A$7:A20)&gt;COUNTIF(BookTable[Entry Month],$O$4),"",INDEX(Book!A$3:A$1200,SMALL(IF(BookTable[Entry Month]=$O$4,ROW(BookTable[Entry Month])-ROW(Book!$J$2)),ROWS(A$7:A20))))</f>
        <v/>
      </c>
      <c r="B20" s="12" t="str">
        <f t="array" ref="B20">IF(ROWS(B$7:B20)&gt;COUNTIF(BookTable[Entry Month],$O$4),"",INDEX(Book!B$3:B$1200,SMALL(IF(BookTable[Entry Month]=$O$4,ROW(BookTable[Entry Month])-ROW(Book!$J$2)),ROWS(B$7:B20))))</f>
        <v/>
      </c>
      <c r="C20" s="1"/>
      <c r="D20" s="1" t="str">
        <f t="array" ref="D20">IF(ROWS(C$7:C20)&gt;COUNTIF(BookTable[Entry Month],$O$4),"",INDEX(Book!C$3:C$1200,SMALL(IF(BookTable[Entry Month]=$O$4,ROW(BookTable[Entry Month])-ROW(Book!$J$2)),ROWS(C$7:C20))))</f>
        <v/>
      </c>
      <c r="E20" s="26" t="e">
        <f>VLOOKUP(Shrawan[[#This Row],[आपूर्तिकर्ताको नाम]],PartyTable[],2,FALSE)</f>
        <v>#N/A</v>
      </c>
      <c r="F20" s="26" t="str" cm="1">
        <f t="array" ref="F20">IF(ROWS(G$7:G20)&gt;COUNTIF(BookTable[Entry Month],$O$4),"",INDEX(Book!D$3:D$1200,SMALL(IF(BookTable[Entry Month]=$O$4,ROW(BookTable[Entry Month])-ROW(Book!$J$2)),ROWS(G$7:G20))))</f>
        <v/>
      </c>
      <c r="G20" s="1"/>
      <c r="H20" s="1"/>
      <c r="I2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0" s="6" t="str" cm="1">
        <f t="array" ref="J20">IF(ROWS(G$7:G20)&gt;COUNTIF(BookTable[Entry Month],$O$4),"",INDEX(Book!F$3:F$1200,SMALL(IF(BookTable[Entry Month]=$O$4,ROW(BookTable[Entry Month])-ROW(Book!$J$2)),ROWS(G$7:G20))))</f>
        <v/>
      </c>
      <c r="K20" s="6" t="str" cm="1">
        <f t="array" ref="K20">IF(ROWS(G$7:G20)&gt;COUNTIF(BookTable[Entry Month],$O$4),"",INDEX(Book!E$3:E$1200,SMALL(IF(BookTable[Entry Month]=$O$4,ROW(BookTable[Entry Month])-ROW(Book!$J$2)),ROWS(G$7:G20))))</f>
        <v/>
      </c>
      <c r="L20" s="6" t="e">
        <f>Shrawan[[#This Row],[मूल्य (रु)]]*13%</f>
        <v>#VALUE!</v>
      </c>
      <c r="M20" s="1"/>
      <c r="N20" s="1"/>
      <c r="O20" s="1"/>
      <c r="P20" s="1"/>
    </row>
    <row r="21" spans="1:16" hidden="1" x14ac:dyDescent="0.25">
      <c r="A21" s="1" t="str">
        <f t="array" ref="A21">IF(ROWS(A$7:A21)&gt;COUNTIF(BookTable[Entry Month],$O$4),"",INDEX(Book!A$3:A$1200,SMALL(IF(BookTable[Entry Month]=$O$4,ROW(BookTable[Entry Month])-ROW(Book!$J$2)),ROWS(A$7:A21))))</f>
        <v/>
      </c>
      <c r="B21" s="1" t="str">
        <f t="array" ref="B21">IF(ROWS(B$7:B21)&gt;COUNTIF(BookTable[Entry Month],$O$4),"",INDEX(Book!B$3:B$1200,SMALL(IF(BookTable[Entry Month]=$O$4,ROW(BookTable[Entry Month])-ROW(Book!$J$2)),ROWS(B$7:B21))))</f>
        <v/>
      </c>
      <c r="C21" s="1"/>
      <c r="D21" s="1" t="str">
        <f t="array" ref="D21">IF(ROWS(C$7:C21)&gt;COUNTIF(BookTable[Entry Month],$O$4),"",INDEX(Book!C$3:C$1200,SMALL(IF(BookTable[Entry Month]=$O$4,ROW(BookTable[Entry Month])-ROW(Book!$J$2)),ROWS(C$7:C21))))</f>
        <v/>
      </c>
      <c r="E21" s="26" t="e">
        <f>VLOOKUP(Shrawan[[#This Row],[आपूर्तिकर्ताको नाम]],PartyTable[],2,FALSE)</f>
        <v>#N/A</v>
      </c>
      <c r="F21" s="26" t="str" cm="1">
        <f t="array" ref="F21">IF(ROWS(G$7:G21)&gt;COUNTIF(BookTable[Entry Month],$O$4),"",INDEX(Book!D$3:D$1200,SMALL(IF(BookTable[Entry Month]=$O$4,ROW(BookTable[Entry Month])-ROW(Book!$J$2)),ROWS(G$7:G21))))</f>
        <v/>
      </c>
      <c r="G21" s="1"/>
      <c r="H21" s="1"/>
      <c r="I2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1" s="6" t="str" cm="1">
        <f t="array" ref="J21">IF(ROWS(G$7:G21)&gt;COUNTIF(BookTable[Entry Month],$O$4),"",INDEX(Book!F$3:F$1200,SMALL(IF(BookTable[Entry Month]=$O$4,ROW(BookTable[Entry Month])-ROW(Book!$J$2)),ROWS(G$7:G21))))</f>
        <v/>
      </c>
      <c r="K21" s="6" t="str" cm="1">
        <f t="array" ref="K21">IF(ROWS(G$7:G21)&gt;COUNTIF(BookTable[Entry Month],$O$4),"",INDEX(Book!E$3:E$1200,SMALL(IF(BookTable[Entry Month]=$O$4,ROW(BookTable[Entry Month])-ROW(Book!$J$2)),ROWS(G$7:G21))))</f>
        <v/>
      </c>
      <c r="L21" s="6" t="e">
        <f>Shrawan[[#This Row],[मूल्य (रु)]]*13%</f>
        <v>#VALUE!</v>
      </c>
      <c r="M21" s="1"/>
      <c r="N21" s="1"/>
      <c r="O21" s="1"/>
      <c r="P21" s="1"/>
    </row>
    <row r="22" spans="1:16" hidden="1" x14ac:dyDescent="0.25">
      <c r="A22" s="1" t="str">
        <f t="array" ref="A22">IF(ROWS(A$7:A22)&gt;COUNTIF(BookTable[Entry Month],$O$4),"",INDEX(Book!A$3:A$1200,SMALL(IF(BookTable[Entry Month]=$O$4,ROW(BookTable[Entry Month])-ROW(Book!$J$2)),ROWS(A$7:A22))))</f>
        <v/>
      </c>
      <c r="B22" s="1" t="str">
        <f t="array" ref="B22">IF(ROWS(B$7:B22)&gt;COUNTIF(BookTable[Entry Month],$O$4),"",INDEX(Book!B$3:B$1200,SMALL(IF(BookTable[Entry Month]=$O$4,ROW(BookTable[Entry Month])-ROW(Book!$J$2)),ROWS(B$7:B22))))</f>
        <v/>
      </c>
      <c r="C22" s="1"/>
      <c r="D22" s="1" t="str">
        <f t="array" ref="D22">IF(ROWS(C$7:C22)&gt;COUNTIF(BookTable[Entry Month],$O$4),"",INDEX(Book!C$3:C$1200,SMALL(IF(BookTable[Entry Month]=$O$4,ROW(BookTable[Entry Month])-ROW(Book!$J$2)),ROWS(C$7:C22))))</f>
        <v/>
      </c>
      <c r="E22" s="26" t="e">
        <f>VLOOKUP(Shrawan[[#This Row],[आपूर्तिकर्ताको नाम]],PartyTable[],2,FALSE)</f>
        <v>#N/A</v>
      </c>
      <c r="F22" s="26" t="str" cm="1">
        <f t="array" ref="F22">IF(ROWS(G$7:G22)&gt;COUNTIF(BookTable[Entry Month],$O$4),"",INDEX(Book!D$3:D$1200,SMALL(IF(BookTable[Entry Month]=$O$4,ROW(BookTable[Entry Month])-ROW(Book!$J$2)),ROWS(G$7:G22))))</f>
        <v/>
      </c>
      <c r="G22" s="1"/>
      <c r="H22" s="1"/>
      <c r="I2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2" s="6" t="str" cm="1">
        <f t="array" ref="J22">IF(ROWS(G$7:G22)&gt;COUNTIF(BookTable[Entry Month],$O$4),"",INDEX(Book!F$3:F$1200,SMALL(IF(BookTable[Entry Month]=$O$4,ROW(BookTable[Entry Month])-ROW(Book!$J$2)),ROWS(G$7:G22))))</f>
        <v/>
      </c>
      <c r="K22" s="6" t="str" cm="1">
        <f t="array" ref="K22">IF(ROWS(G$7:G22)&gt;COUNTIF(BookTable[Entry Month],$O$4),"",INDEX(Book!E$3:E$1200,SMALL(IF(BookTable[Entry Month]=$O$4,ROW(BookTable[Entry Month])-ROW(Book!$J$2)),ROWS(G$7:G22))))</f>
        <v/>
      </c>
      <c r="L22" s="6" t="e">
        <f>Shrawan[[#This Row],[मूल्य (रु)]]*13%</f>
        <v>#VALUE!</v>
      </c>
      <c r="M22" s="1"/>
      <c r="N22" s="1"/>
      <c r="O22" s="1"/>
      <c r="P22" s="1"/>
    </row>
    <row r="23" spans="1:16" hidden="1" x14ac:dyDescent="0.25">
      <c r="A23" s="1" t="str">
        <f t="array" ref="A23">IF(ROWS(A$7:A23)&gt;COUNTIF(BookTable[Entry Month],$O$4),"",INDEX(Book!A$3:A$1200,SMALL(IF(BookTable[Entry Month]=$O$4,ROW(BookTable[Entry Month])-ROW(Book!$J$2)),ROWS(A$7:A23))))</f>
        <v/>
      </c>
      <c r="B23" s="1" t="str">
        <f t="array" ref="B23">IF(ROWS(B$7:B23)&gt;COUNTIF(BookTable[Entry Month],$O$4),"",INDEX(Book!B$3:B$1200,SMALL(IF(BookTable[Entry Month]=$O$4,ROW(BookTable[Entry Month])-ROW(Book!$J$2)),ROWS(B$7:B23))))</f>
        <v/>
      </c>
      <c r="C23" s="1"/>
      <c r="D23" s="1" t="str">
        <f t="array" ref="D23">IF(ROWS(C$7:C23)&gt;COUNTIF(BookTable[Entry Month],$O$4),"",INDEX(Book!C$3:C$1200,SMALL(IF(BookTable[Entry Month]=$O$4,ROW(BookTable[Entry Month])-ROW(Book!$J$2)),ROWS(C$7:C23))))</f>
        <v/>
      </c>
      <c r="E23" s="26" t="e">
        <f>VLOOKUP(Shrawan[[#This Row],[आपूर्तिकर्ताको नाम]],PartyTable[],2,FALSE)</f>
        <v>#N/A</v>
      </c>
      <c r="F23" s="26" t="str" cm="1">
        <f t="array" ref="F23">IF(ROWS(G$7:G23)&gt;COUNTIF(BookTable[Entry Month],$O$4),"",INDEX(Book!D$3:D$1200,SMALL(IF(BookTable[Entry Month]=$O$4,ROW(BookTable[Entry Month])-ROW(Book!$J$2)),ROWS(G$7:G23))))</f>
        <v/>
      </c>
      <c r="G23" s="1"/>
      <c r="H23" s="1"/>
      <c r="I2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3" s="6" t="str" cm="1">
        <f t="array" ref="J23">IF(ROWS(G$7:G23)&gt;COUNTIF(BookTable[Entry Month],$O$4),"",INDEX(Book!F$3:F$1200,SMALL(IF(BookTable[Entry Month]=$O$4,ROW(BookTable[Entry Month])-ROW(Book!$J$2)),ROWS(G$7:G23))))</f>
        <v/>
      </c>
      <c r="K23" s="6" t="str" cm="1">
        <f t="array" ref="K23">IF(ROWS(G$7:G23)&gt;COUNTIF(BookTable[Entry Month],$O$4),"",INDEX(Book!E$3:E$1200,SMALL(IF(BookTable[Entry Month]=$O$4,ROW(BookTable[Entry Month])-ROW(Book!$J$2)),ROWS(G$7:G23))))</f>
        <v/>
      </c>
      <c r="L23" s="6" t="e">
        <f>Shrawan[[#This Row],[मूल्य (रु)]]*13%</f>
        <v>#VALUE!</v>
      </c>
      <c r="M23" s="1"/>
      <c r="N23" s="1"/>
      <c r="O23" s="1"/>
      <c r="P23" s="1"/>
    </row>
    <row r="24" spans="1:16" hidden="1" x14ac:dyDescent="0.25">
      <c r="A24" s="1" t="str">
        <f t="array" ref="A24">IF(ROWS(A$7:A24)&gt;COUNTIF(BookTable[Entry Month],$O$4),"",INDEX(Book!A$3:A$1200,SMALL(IF(BookTable[Entry Month]=$O$4,ROW(BookTable[Entry Month])-ROW(Book!$J$2)),ROWS(A$7:A24))))</f>
        <v/>
      </c>
      <c r="B24" s="1" t="str">
        <f t="array" ref="B24">IF(ROWS(B$7:B24)&gt;COUNTIF(BookTable[Entry Month],$O$4),"",INDEX(Book!B$3:B$1200,SMALL(IF(BookTable[Entry Month]=$O$4,ROW(BookTable[Entry Month])-ROW(Book!$J$2)),ROWS(B$7:B24))))</f>
        <v/>
      </c>
      <c r="C24" s="1"/>
      <c r="D24" s="1" t="str">
        <f t="array" ref="D24">IF(ROWS(C$7:C24)&gt;COUNTIF(BookTable[Entry Month],$O$4),"",INDEX(Book!C$3:C$1200,SMALL(IF(BookTable[Entry Month]=$O$4,ROW(BookTable[Entry Month])-ROW(Book!$J$2)),ROWS(C$7:C24))))</f>
        <v/>
      </c>
      <c r="E24" s="26" t="e">
        <f>VLOOKUP(Shrawan[[#This Row],[आपूर्तिकर्ताको नाम]],PartyTable[],2,FALSE)</f>
        <v>#N/A</v>
      </c>
      <c r="F24" s="26" t="str" cm="1">
        <f t="array" ref="F24">IF(ROWS(G$7:G24)&gt;COUNTIF(BookTable[Entry Month],$O$4),"",INDEX(Book!D$3:D$1200,SMALL(IF(BookTable[Entry Month]=$O$4,ROW(BookTable[Entry Month])-ROW(Book!$J$2)),ROWS(G$7:G24))))</f>
        <v/>
      </c>
      <c r="G24" s="1"/>
      <c r="H24" s="1"/>
      <c r="I2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4" s="6" t="str" cm="1">
        <f t="array" ref="J24">IF(ROWS(G$7:G24)&gt;COUNTIF(BookTable[Entry Month],$O$4),"",INDEX(Book!F$3:F$1200,SMALL(IF(BookTable[Entry Month]=$O$4,ROW(BookTable[Entry Month])-ROW(Book!$J$2)),ROWS(G$7:G24))))</f>
        <v/>
      </c>
      <c r="K24" s="6" t="str" cm="1">
        <f t="array" ref="K24">IF(ROWS(G$7:G24)&gt;COUNTIF(BookTable[Entry Month],$O$4),"",INDEX(Book!E$3:E$1200,SMALL(IF(BookTable[Entry Month]=$O$4,ROW(BookTable[Entry Month])-ROW(Book!$J$2)),ROWS(G$7:G24))))</f>
        <v/>
      </c>
      <c r="L24" s="6" t="e">
        <f>Shrawan[[#This Row],[मूल्य (रु)]]*13%</f>
        <v>#VALUE!</v>
      </c>
      <c r="M24" s="1"/>
      <c r="N24" s="1"/>
      <c r="O24" s="1"/>
      <c r="P24" s="1"/>
    </row>
    <row r="25" spans="1:16" hidden="1" x14ac:dyDescent="0.25">
      <c r="A25" s="1" t="str">
        <f t="array" ref="A25">IF(ROWS(A$7:A25)&gt;COUNTIF(BookTable[Entry Month],$O$4),"",INDEX(Book!A$3:A$1200,SMALL(IF(BookTable[Entry Month]=$O$4,ROW(BookTable[Entry Month])-ROW(Book!$J$2)),ROWS(A$7:A25))))</f>
        <v/>
      </c>
      <c r="B25" s="1" t="str">
        <f t="array" ref="B25">IF(ROWS(B$7:B25)&gt;COUNTIF(BookTable[Entry Month],$O$4),"",INDEX(Book!B$3:B$1200,SMALL(IF(BookTable[Entry Month]=$O$4,ROW(BookTable[Entry Month])-ROW(Book!$J$2)),ROWS(B$7:B25))))</f>
        <v/>
      </c>
      <c r="C25" s="1"/>
      <c r="D25" s="1" t="str">
        <f t="array" ref="D25">IF(ROWS(C$7:C25)&gt;COUNTIF(BookTable[Entry Month],$O$4),"",INDEX(Book!C$3:C$1200,SMALL(IF(BookTable[Entry Month]=$O$4,ROW(BookTable[Entry Month])-ROW(Book!$J$2)),ROWS(C$7:C25))))</f>
        <v/>
      </c>
      <c r="E25" s="26" t="e">
        <f>VLOOKUP(Shrawan[[#This Row],[आपूर्तिकर्ताको नाम]],PartyTable[],2,FALSE)</f>
        <v>#N/A</v>
      </c>
      <c r="F25" s="26" t="str" cm="1">
        <f t="array" ref="F25">IF(ROWS(G$7:G25)&gt;COUNTIF(BookTable[Entry Month],$O$4),"",INDEX(Book!D$3:D$1200,SMALL(IF(BookTable[Entry Month]=$O$4,ROW(BookTable[Entry Month])-ROW(Book!$J$2)),ROWS(G$7:G25))))</f>
        <v/>
      </c>
      <c r="G25" s="1"/>
      <c r="H25" s="1"/>
      <c r="I2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5" s="6" t="str" cm="1">
        <f t="array" ref="J25">IF(ROWS(G$7:G25)&gt;COUNTIF(BookTable[Entry Month],$O$4),"",INDEX(Book!F$3:F$1200,SMALL(IF(BookTable[Entry Month]=$O$4,ROW(BookTable[Entry Month])-ROW(Book!$J$2)),ROWS(G$7:G25))))</f>
        <v/>
      </c>
      <c r="K25" s="6" t="str" cm="1">
        <f t="array" ref="K25">IF(ROWS(G$7:G25)&gt;COUNTIF(BookTable[Entry Month],$O$4),"",INDEX(Book!E$3:E$1200,SMALL(IF(BookTable[Entry Month]=$O$4,ROW(BookTable[Entry Month])-ROW(Book!$J$2)),ROWS(G$7:G25))))</f>
        <v/>
      </c>
      <c r="L25" s="6" t="e">
        <f>Shrawan[[#This Row],[मूल्य (रु)]]*13%</f>
        <v>#VALUE!</v>
      </c>
      <c r="M25" s="1"/>
      <c r="N25" s="1"/>
      <c r="O25" s="1"/>
      <c r="P25" s="1"/>
    </row>
    <row r="26" spans="1:16" hidden="1" x14ac:dyDescent="0.25">
      <c r="A26" s="1" t="str">
        <f t="array" ref="A26">IF(ROWS(A$7:A26)&gt;COUNTIF(BookTable[Entry Month],$O$4),"",INDEX(Book!A$3:A$1200,SMALL(IF(BookTable[Entry Month]=$O$4,ROW(BookTable[Entry Month])-ROW(Book!$J$2)),ROWS(A$7:A26))))</f>
        <v/>
      </c>
      <c r="B26" s="1" t="str">
        <f t="array" ref="B26">IF(ROWS(B$7:B26)&gt;COUNTIF(BookTable[Entry Month],$O$4),"",INDEX(Book!B$3:B$1200,SMALL(IF(BookTable[Entry Month]=$O$4,ROW(BookTable[Entry Month])-ROW(Book!$J$2)),ROWS(B$7:B26))))</f>
        <v/>
      </c>
      <c r="C26" s="1"/>
      <c r="D26" s="1" t="str">
        <f t="array" ref="D26">IF(ROWS(C$7:C26)&gt;COUNTIF(BookTable[Entry Month],$O$4),"",INDEX(Book!C$3:C$1200,SMALL(IF(BookTable[Entry Month]=$O$4,ROW(BookTable[Entry Month])-ROW(Book!$J$2)),ROWS(C$7:C26))))</f>
        <v/>
      </c>
      <c r="E26" s="26" t="e">
        <f>VLOOKUP(Shrawan[[#This Row],[आपूर्तिकर्ताको नाम]],PartyTable[],2,FALSE)</f>
        <v>#N/A</v>
      </c>
      <c r="F26" s="26" t="str" cm="1">
        <f t="array" ref="F26">IF(ROWS(G$7:G26)&gt;COUNTIF(BookTable[Entry Month],$O$4),"",INDEX(Book!D$3:D$1200,SMALL(IF(BookTable[Entry Month]=$O$4,ROW(BookTable[Entry Month])-ROW(Book!$J$2)),ROWS(G$7:G26))))</f>
        <v/>
      </c>
      <c r="G26" s="1"/>
      <c r="H26" s="1"/>
      <c r="I2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6" s="6" t="str" cm="1">
        <f t="array" ref="J26">IF(ROWS(G$7:G26)&gt;COUNTIF(BookTable[Entry Month],$O$4),"",INDEX(Book!F$3:F$1200,SMALL(IF(BookTable[Entry Month]=$O$4,ROW(BookTable[Entry Month])-ROW(Book!$J$2)),ROWS(G$7:G26))))</f>
        <v/>
      </c>
      <c r="K26" s="6" t="str" cm="1">
        <f t="array" ref="K26">IF(ROWS(G$7:G26)&gt;COUNTIF(BookTable[Entry Month],$O$4),"",INDEX(Book!E$3:E$1200,SMALL(IF(BookTable[Entry Month]=$O$4,ROW(BookTable[Entry Month])-ROW(Book!$J$2)),ROWS(G$7:G26))))</f>
        <v/>
      </c>
      <c r="L26" s="6" t="e">
        <f>Shrawan[[#This Row],[मूल्य (रु)]]*13%</f>
        <v>#VALUE!</v>
      </c>
      <c r="M26" s="1"/>
      <c r="N26" s="1"/>
      <c r="O26" s="1"/>
      <c r="P26" s="1"/>
    </row>
    <row r="27" spans="1:16" hidden="1" x14ac:dyDescent="0.25">
      <c r="A27" s="1" t="str">
        <f t="array" ref="A27">IF(ROWS(A$7:A27)&gt;COUNTIF(BookTable[Entry Month],$O$4),"",INDEX(Book!A$3:A$1200,SMALL(IF(BookTable[Entry Month]=$O$4,ROW(BookTable[Entry Month])-ROW(Book!$J$2)),ROWS(A$7:A27))))</f>
        <v/>
      </c>
      <c r="B27" s="1" t="str">
        <f t="array" ref="B27">IF(ROWS(B$7:B27)&gt;COUNTIF(BookTable[Entry Month],$O$4),"",INDEX(Book!B$3:B$1200,SMALL(IF(BookTable[Entry Month]=$O$4,ROW(BookTable[Entry Month])-ROW(Book!$J$2)),ROWS(B$7:B27))))</f>
        <v/>
      </c>
      <c r="C27" s="1"/>
      <c r="D27" s="1" t="str">
        <f t="array" ref="D27">IF(ROWS(C$7:C27)&gt;COUNTIF(BookTable[Entry Month],$O$4),"",INDEX(Book!C$3:C$1200,SMALL(IF(BookTable[Entry Month]=$O$4,ROW(BookTable[Entry Month])-ROW(Book!$J$2)),ROWS(C$7:C27))))</f>
        <v/>
      </c>
      <c r="E27" s="26" t="e">
        <f>VLOOKUP(Shrawan[[#This Row],[आपूर्तिकर्ताको नाम]],PartyTable[],2,FALSE)</f>
        <v>#N/A</v>
      </c>
      <c r="F27" s="26" t="str" cm="1">
        <f t="array" ref="F27">IF(ROWS(G$7:G27)&gt;COUNTIF(BookTable[Entry Month],$O$4),"",INDEX(Book!D$3:D$1200,SMALL(IF(BookTable[Entry Month]=$O$4,ROW(BookTable[Entry Month])-ROW(Book!$J$2)),ROWS(G$7:G27))))</f>
        <v/>
      </c>
      <c r="G27" s="1"/>
      <c r="H27" s="1"/>
      <c r="I2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7" s="6" t="str" cm="1">
        <f t="array" ref="J27">IF(ROWS(G$7:G27)&gt;COUNTIF(BookTable[Entry Month],$O$4),"",INDEX(Book!F$3:F$1200,SMALL(IF(BookTable[Entry Month]=$O$4,ROW(BookTable[Entry Month])-ROW(Book!$J$2)),ROWS(G$7:G27))))</f>
        <v/>
      </c>
      <c r="K27" s="6" t="str" cm="1">
        <f t="array" ref="K27">IF(ROWS(G$7:G27)&gt;COUNTIF(BookTable[Entry Month],$O$4),"",INDEX(Book!E$3:E$1200,SMALL(IF(BookTable[Entry Month]=$O$4,ROW(BookTable[Entry Month])-ROW(Book!$J$2)),ROWS(G$7:G27))))</f>
        <v/>
      </c>
      <c r="L27" s="6" t="e">
        <f>Shrawan[[#This Row],[मूल्य (रु)]]*13%</f>
        <v>#VALUE!</v>
      </c>
      <c r="M27" s="1"/>
      <c r="N27" s="1"/>
      <c r="O27" s="1"/>
      <c r="P27" s="1"/>
    </row>
    <row r="28" spans="1:16" hidden="1" x14ac:dyDescent="0.25">
      <c r="A28" s="1" t="str">
        <f t="array" ref="A28">IF(ROWS(A$7:A28)&gt;COUNTIF(BookTable[Entry Month],$O$4),"",INDEX(Book!A$3:A$1200,SMALL(IF(BookTable[Entry Month]=$O$4,ROW(BookTable[Entry Month])-ROW(Book!$J$2)),ROWS(A$7:A28))))</f>
        <v/>
      </c>
      <c r="B28" s="1" t="str">
        <f t="array" ref="B28">IF(ROWS(B$7:B28)&gt;COUNTIF(BookTable[Entry Month],$O$4),"",INDEX(Book!B$3:B$1200,SMALL(IF(BookTable[Entry Month]=$O$4,ROW(BookTable[Entry Month])-ROW(Book!$J$2)),ROWS(B$7:B28))))</f>
        <v/>
      </c>
      <c r="C28" s="1"/>
      <c r="D28" s="1" t="str">
        <f t="array" ref="D28">IF(ROWS(C$7:C28)&gt;COUNTIF(BookTable[Entry Month],$O$4),"",INDEX(Book!C$3:C$1200,SMALL(IF(BookTable[Entry Month]=$O$4,ROW(BookTable[Entry Month])-ROW(Book!$J$2)),ROWS(C$7:C28))))</f>
        <v/>
      </c>
      <c r="E28" s="26" t="e">
        <f>VLOOKUP(Shrawan[[#This Row],[आपूर्तिकर्ताको नाम]],PartyTable[],2,FALSE)</f>
        <v>#N/A</v>
      </c>
      <c r="F28" s="26" t="str" cm="1">
        <f t="array" ref="F28">IF(ROWS(G$7:G28)&gt;COUNTIF(BookTable[Entry Month],$O$4),"",INDEX(Book!D$3:D$1200,SMALL(IF(BookTable[Entry Month]=$O$4,ROW(BookTable[Entry Month])-ROW(Book!$J$2)),ROWS(G$7:G28))))</f>
        <v/>
      </c>
      <c r="G28" s="1"/>
      <c r="H28" s="1"/>
      <c r="I2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8" s="6" t="str" cm="1">
        <f t="array" ref="J28">IF(ROWS(G$7:G28)&gt;COUNTIF(BookTable[Entry Month],$O$4),"",INDEX(Book!F$3:F$1200,SMALL(IF(BookTable[Entry Month]=$O$4,ROW(BookTable[Entry Month])-ROW(Book!$J$2)),ROWS(G$7:G28))))</f>
        <v/>
      </c>
      <c r="K28" s="6" t="str" cm="1">
        <f t="array" ref="K28">IF(ROWS(G$7:G28)&gt;COUNTIF(BookTable[Entry Month],$O$4),"",INDEX(Book!E$3:E$1200,SMALL(IF(BookTable[Entry Month]=$O$4,ROW(BookTable[Entry Month])-ROW(Book!$J$2)),ROWS(G$7:G28))))</f>
        <v/>
      </c>
      <c r="L28" s="6" t="e">
        <f>Shrawan[[#This Row],[मूल्य (रु)]]*13%</f>
        <v>#VALUE!</v>
      </c>
      <c r="M28" s="1"/>
      <c r="N28" s="1"/>
      <c r="O28" s="1"/>
      <c r="P28" s="1"/>
    </row>
    <row r="29" spans="1:16" hidden="1" x14ac:dyDescent="0.25">
      <c r="A29" s="1" t="str">
        <f t="array" ref="A29">IF(ROWS(A$7:A29)&gt;COUNTIF(BookTable[Entry Month],$O$4),"",INDEX(Book!A$3:A$1200,SMALL(IF(BookTable[Entry Month]=$O$4,ROW(BookTable[Entry Month])-ROW(Book!$J$2)),ROWS(A$7:A29))))</f>
        <v/>
      </c>
      <c r="B29" s="1" t="str">
        <f t="array" ref="B29">IF(ROWS(B$7:B29)&gt;COUNTIF(BookTable[Entry Month],$O$4),"",INDEX(Book!B$3:B$1200,SMALL(IF(BookTable[Entry Month]=$O$4,ROW(BookTable[Entry Month])-ROW(Book!$J$2)),ROWS(B$7:B29))))</f>
        <v/>
      </c>
      <c r="C29" s="1"/>
      <c r="D29" s="1" t="str">
        <f t="array" ref="D29">IF(ROWS(C$7:C29)&gt;COUNTIF(BookTable[Entry Month],$O$4),"",INDEX(Book!C$3:C$1200,SMALL(IF(BookTable[Entry Month]=$O$4,ROW(BookTable[Entry Month])-ROW(Book!$J$2)),ROWS(C$7:C29))))</f>
        <v/>
      </c>
      <c r="E29" s="26" t="e">
        <f>VLOOKUP(Shrawan[[#This Row],[आपूर्तिकर्ताको नाम]],PartyTable[],2,FALSE)</f>
        <v>#N/A</v>
      </c>
      <c r="F29" s="26" t="str" cm="1">
        <f t="array" ref="F29">IF(ROWS(G$7:G29)&gt;COUNTIF(BookTable[Entry Month],$O$4),"",INDEX(Book!D$3:D$1200,SMALL(IF(BookTable[Entry Month]=$O$4,ROW(BookTable[Entry Month])-ROW(Book!$J$2)),ROWS(G$7:G29))))</f>
        <v/>
      </c>
      <c r="G29" s="1"/>
      <c r="H29" s="1"/>
      <c r="I2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9" s="6" t="str" cm="1">
        <f t="array" ref="J29">IF(ROWS(G$7:G29)&gt;COUNTIF(BookTable[Entry Month],$O$4),"",INDEX(Book!F$3:F$1200,SMALL(IF(BookTable[Entry Month]=$O$4,ROW(BookTable[Entry Month])-ROW(Book!$J$2)),ROWS(G$7:G29))))</f>
        <v/>
      </c>
      <c r="K29" s="6" t="str" cm="1">
        <f t="array" ref="K29">IF(ROWS(G$7:G29)&gt;COUNTIF(BookTable[Entry Month],$O$4),"",INDEX(Book!E$3:E$1200,SMALL(IF(BookTable[Entry Month]=$O$4,ROW(BookTable[Entry Month])-ROW(Book!$J$2)),ROWS(G$7:G29))))</f>
        <v/>
      </c>
      <c r="L29" s="6" t="e">
        <f>Shrawan[[#This Row],[मूल्य (रु)]]*13%</f>
        <v>#VALUE!</v>
      </c>
      <c r="M29" s="1"/>
      <c r="N29" s="1"/>
      <c r="O29" s="1"/>
      <c r="P29" s="1"/>
    </row>
    <row r="30" spans="1:16" hidden="1" x14ac:dyDescent="0.25">
      <c r="A30" s="1" t="str">
        <f t="array" ref="A30">IF(ROWS(A$7:A30)&gt;COUNTIF(BookTable[Entry Month],$O$4),"",INDEX(Book!A$3:A$1200,SMALL(IF(BookTable[Entry Month]=$O$4,ROW(BookTable[Entry Month])-ROW(Book!$J$2)),ROWS(A$7:A30))))</f>
        <v/>
      </c>
      <c r="B30" s="1" t="str">
        <f t="array" ref="B30">IF(ROWS(B$7:B30)&gt;COUNTIF(BookTable[Entry Month],$O$4),"",INDEX(Book!B$3:B$1200,SMALL(IF(BookTable[Entry Month]=$O$4,ROW(BookTable[Entry Month])-ROW(Book!$J$2)),ROWS(B$7:B30))))</f>
        <v/>
      </c>
      <c r="C30" s="1"/>
      <c r="D30" s="1" t="str">
        <f t="array" ref="D30">IF(ROWS(C$7:C30)&gt;COUNTIF(BookTable[Entry Month],$O$4),"",INDEX(Book!C$3:C$1200,SMALL(IF(BookTable[Entry Month]=$O$4,ROW(BookTable[Entry Month])-ROW(Book!$J$2)),ROWS(C$7:C30))))</f>
        <v/>
      </c>
      <c r="E30" s="26" t="e">
        <f>VLOOKUP(Shrawan[[#This Row],[आपूर्तिकर्ताको नाम]],PartyTable[],2,FALSE)</f>
        <v>#N/A</v>
      </c>
      <c r="F30" s="26" t="str" cm="1">
        <f t="array" ref="F30">IF(ROWS(G$7:G30)&gt;COUNTIF(BookTable[Entry Month],$O$4),"",INDEX(Book!D$3:D$1200,SMALL(IF(BookTable[Entry Month]=$O$4,ROW(BookTable[Entry Month])-ROW(Book!$J$2)),ROWS(G$7:G30))))</f>
        <v/>
      </c>
      <c r="G30" s="1"/>
      <c r="H30" s="1"/>
      <c r="I3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30" s="6" t="str" cm="1">
        <f t="array" ref="J30">IF(ROWS(G$7:G30)&gt;COUNTIF(BookTable[Entry Month],$O$4),"",INDEX(Book!F$3:F$1200,SMALL(IF(BookTable[Entry Month]=$O$4,ROW(BookTable[Entry Month])-ROW(Book!$J$2)),ROWS(G$7:G30))))</f>
        <v/>
      </c>
      <c r="K30" s="6" t="str" cm="1">
        <f t="array" ref="K30">IF(ROWS(G$7:G30)&gt;COUNTIF(BookTable[Entry Month],$O$4),"",INDEX(Book!E$3:E$1200,SMALL(IF(BookTable[Entry Month]=$O$4,ROW(BookTable[Entry Month])-ROW(Book!$J$2)),ROWS(G$7:G30))))</f>
        <v/>
      </c>
      <c r="L30" s="6" t="e">
        <f>Shrawan[[#This Row],[मूल्य (रु)]]*13%</f>
        <v>#VALUE!</v>
      </c>
      <c r="M30" s="1"/>
      <c r="N30" s="1"/>
      <c r="O30" s="1"/>
      <c r="P30" s="1"/>
    </row>
    <row r="31" spans="1:16" hidden="1" x14ac:dyDescent="0.25">
      <c r="A31" s="1" t="str">
        <f t="array" ref="A31">IF(ROWS(A$7:A31)&gt;COUNTIF(BookTable[Entry Month],$O$4),"",INDEX(Book!A$3:A$1200,SMALL(IF(BookTable[Entry Month]=$O$4,ROW(BookTable[Entry Month])-ROW(Book!$J$2)),ROWS(A$7:A31))))</f>
        <v/>
      </c>
      <c r="B31" s="1" t="str">
        <f t="array" ref="B31">IF(ROWS(B$7:B31)&gt;COUNTIF(BookTable[Entry Month],$O$4),"",INDEX(Book!B$3:B$1200,SMALL(IF(BookTable[Entry Month]=$O$4,ROW(BookTable[Entry Month])-ROW(Book!$J$2)),ROWS(B$7:B31))))</f>
        <v/>
      </c>
      <c r="C31" s="1"/>
      <c r="D31" s="1" t="str">
        <f t="array" ref="D31">IF(ROWS(C$7:C31)&gt;COUNTIF(BookTable[Entry Month],$O$4),"",INDEX(Book!C$3:C$1200,SMALL(IF(BookTable[Entry Month]=$O$4,ROW(BookTable[Entry Month])-ROW(Book!$J$2)),ROWS(C$7:C31))))</f>
        <v/>
      </c>
      <c r="E31" s="26" t="e">
        <f>VLOOKUP(Shrawan[[#This Row],[आपूर्तिकर्ताको नाम]],PartyTable[],2,FALSE)</f>
        <v>#N/A</v>
      </c>
      <c r="F31" s="26" t="str" cm="1">
        <f t="array" ref="F31">IF(ROWS(G$7:G31)&gt;COUNTIF(BookTable[Entry Month],$O$4),"",INDEX(Book!D$3:D$1200,SMALL(IF(BookTable[Entry Month]=$O$4,ROW(BookTable[Entry Month])-ROW(Book!$J$2)),ROWS(G$7:G31))))</f>
        <v/>
      </c>
      <c r="G31" s="1"/>
      <c r="H31" s="1"/>
      <c r="I3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31" s="6" t="str" cm="1">
        <f t="array" ref="J31">IF(ROWS(G$7:G31)&gt;COUNTIF(BookTable[Entry Month],$O$4),"",INDEX(Book!F$3:F$1200,SMALL(IF(BookTable[Entry Month]=$O$4,ROW(BookTable[Entry Month])-ROW(Book!$J$2)),ROWS(G$7:G31))))</f>
        <v/>
      </c>
      <c r="K31" s="6" t="str" cm="1">
        <f t="array" ref="K31">IF(ROWS(G$7:G31)&gt;COUNTIF(BookTable[Entry Month],$O$4),"",INDEX(Book!E$3:E$1200,SMALL(IF(BookTable[Entry Month]=$O$4,ROW(BookTable[Entry Month])-ROW(Book!$J$2)),ROWS(G$7:G31))))</f>
        <v/>
      </c>
      <c r="L31" s="6" t="e">
        <f>Shrawan[[#This Row],[मूल्य (रु)]]*13%</f>
        <v>#VALUE!</v>
      </c>
      <c r="M31" s="1"/>
      <c r="N31" s="1"/>
      <c r="O31" s="1"/>
      <c r="P31" s="1"/>
    </row>
    <row r="32" spans="1:16" hidden="1" x14ac:dyDescent="0.25">
      <c r="A32" s="1" t="str">
        <f t="array" ref="A32">IF(ROWS(A$7:A32)&gt;COUNTIF(BookTable[Entry Month],$O$4),"",INDEX(Book!A$3:A$1200,SMALL(IF(BookTable[Entry Month]=$O$4,ROW(BookTable[Entry Month])-ROW(Book!$J$2)),ROWS(A$7:A32))))</f>
        <v/>
      </c>
      <c r="B32" s="1" t="str">
        <f t="array" ref="B32">IF(ROWS(B$7:B32)&gt;COUNTIF(BookTable[Entry Month],$O$4),"",INDEX(Book!B$3:B$1200,SMALL(IF(BookTable[Entry Month]=$O$4,ROW(BookTable[Entry Month])-ROW(Book!$J$2)),ROWS(B$7:B32))))</f>
        <v/>
      </c>
      <c r="C32" s="1"/>
      <c r="D32" s="1" t="str">
        <f t="array" ref="D32">IF(ROWS(C$7:C32)&gt;COUNTIF(BookTable[Entry Month],$O$4),"",INDEX(Book!C$3:C$1200,SMALL(IF(BookTable[Entry Month]=$O$4,ROW(BookTable[Entry Month])-ROW(Book!$J$2)),ROWS(C$7:C32))))</f>
        <v/>
      </c>
      <c r="E32" s="26" t="e">
        <f>VLOOKUP(Shrawan[[#This Row],[आपूर्तिकर्ताको नाम]],PartyTable[],2,FALSE)</f>
        <v>#N/A</v>
      </c>
      <c r="F32" s="26" t="str" cm="1">
        <f t="array" ref="F32">IF(ROWS(G$7:G32)&gt;COUNTIF(BookTable[Entry Month],$O$4),"",INDEX(Book!D$3:D$1200,SMALL(IF(BookTable[Entry Month]=$O$4,ROW(BookTable[Entry Month])-ROW(Book!$J$2)),ROWS(G$7:G32))))</f>
        <v/>
      </c>
      <c r="G32" s="1"/>
      <c r="H32" s="1"/>
      <c r="I3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32" s="6" t="str" cm="1">
        <f t="array" ref="J32">IF(ROWS(G$7:G32)&gt;COUNTIF(BookTable[Entry Month],$O$4),"",INDEX(Book!F$3:F$1200,SMALL(IF(BookTable[Entry Month]=$O$4,ROW(BookTable[Entry Month])-ROW(Book!$J$2)),ROWS(G$7:G32))))</f>
        <v/>
      </c>
      <c r="K32" s="6" t="str" cm="1">
        <f t="array" ref="K32">IF(ROWS(G$7:G32)&gt;COUNTIF(BookTable[Entry Month],$O$4),"",INDEX(Book!E$3:E$1200,SMALL(IF(BookTable[Entry Month]=$O$4,ROW(BookTable[Entry Month])-ROW(Book!$J$2)),ROWS(G$7:G32))))</f>
        <v/>
      </c>
      <c r="L32" s="6" t="e">
        <f>Shrawan[[#This Row],[मूल्य (रु)]]*13%</f>
        <v>#VALUE!</v>
      </c>
      <c r="M32" s="1"/>
      <c r="N32" s="1"/>
      <c r="O32" s="1"/>
      <c r="P32" s="1"/>
    </row>
    <row r="33" spans="1:16" hidden="1" x14ac:dyDescent="0.25">
      <c r="A33" s="1" t="str">
        <f t="array" ref="A33">IF(ROWS(A$7:A33)&gt;COUNTIF(BookTable[Entry Month],$O$4),"",INDEX(Book!A$3:A$1200,SMALL(IF(BookTable[Entry Month]=$O$4,ROW(BookTable[Entry Month])-ROW(Book!$J$2)),ROWS(A$7:A33))))</f>
        <v/>
      </c>
      <c r="B33" s="1" t="str">
        <f t="array" ref="B33">IF(ROWS(B$7:B33)&gt;COUNTIF(BookTable[Entry Month],$O$4),"",INDEX(Book!B$3:B$1200,SMALL(IF(BookTable[Entry Month]=$O$4,ROW(BookTable[Entry Month])-ROW(Book!$J$2)),ROWS(B$7:B33))))</f>
        <v/>
      </c>
      <c r="C33" s="1"/>
      <c r="D33" s="1" t="str">
        <f t="array" ref="D33">IF(ROWS(C$7:C33)&gt;COUNTIF(BookTable[Entry Month],$O$4),"",INDEX(Book!C$3:C$1200,SMALL(IF(BookTable[Entry Month]=$O$4,ROW(BookTable[Entry Month])-ROW(Book!$J$2)),ROWS(C$7:C33))))</f>
        <v/>
      </c>
      <c r="E33" s="26" t="e">
        <f>VLOOKUP(Shrawan[[#This Row],[आपूर्तिकर्ताको नाम]],PartyTable[],2,FALSE)</f>
        <v>#N/A</v>
      </c>
      <c r="F33" s="26" t="str" cm="1">
        <f t="array" ref="F33">IF(ROWS(G$7:G33)&gt;COUNTIF(BookTable[Entry Month],$O$4),"",INDEX(Book!D$3:D$1200,SMALL(IF(BookTable[Entry Month]=$O$4,ROW(BookTable[Entry Month])-ROW(Book!$J$2)),ROWS(G$7:G33))))</f>
        <v/>
      </c>
      <c r="G33" s="1"/>
      <c r="H33" s="1"/>
      <c r="I3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33" s="6" t="str" cm="1">
        <f t="array" ref="J33">IF(ROWS(G$7:G33)&gt;COUNTIF(BookTable[Entry Month],$O$4),"",INDEX(Book!F$3:F$1200,SMALL(IF(BookTable[Entry Month]=$O$4,ROW(BookTable[Entry Month])-ROW(Book!$J$2)),ROWS(G$7:G33))))</f>
        <v/>
      </c>
      <c r="K33" s="6" t="str" cm="1">
        <f t="array" ref="K33">IF(ROWS(G$7:G33)&gt;COUNTIF(BookTable[Entry Month],$O$4),"",INDEX(Book!E$3:E$1200,SMALL(IF(BookTable[Entry Month]=$O$4,ROW(BookTable[Entry Month])-ROW(Book!$J$2)),ROWS(G$7:G33))))</f>
        <v/>
      </c>
      <c r="L33" s="6" t="e">
        <f>Shrawan[[#This Row],[मूल्य (रु)]]*13%</f>
        <v>#VALUE!</v>
      </c>
      <c r="M33" s="1"/>
      <c r="N33" s="1"/>
      <c r="O33" s="1"/>
      <c r="P33" s="1"/>
    </row>
    <row r="34" spans="1:16" hidden="1" x14ac:dyDescent="0.25">
      <c r="A34" s="1" t="str">
        <f t="array" ref="A34">IF(ROWS(A$7:A34)&gt;COUNTIF(BookTable[Entry Month],$O$4),"",INDEX(Book!A$3:A$1200,SMALL(IF(BookTable[Entry Month]=$O$4,ROW(BookTable[Entry Month])-ROW(Book!$J$2)),ROWS(A$7:A34))))</f>
        <v/>
      </c>
      <c r="B34" s="1" t="str">
        <f t="array" ref="B34">IF(ROWS(B$7:B34)&gt;COUNTIF(BookTable[Entry Month],$O$4),"",INDEX(Book!B$3:B$1200,SMALL(IF(BookTable[Entry Month]=$O$4,ROW(BookTable[Entry Month])-ROW(Book!$J$2)),ROWS(B$7:B34))))</f>
        <v/>
      </c>
      <c r="C34" s="1"/>
      <c r="D34" s="1" t="str">
        <f t="array" ref="D34">IF(ROWS(C$7:C34)&gt;COUNTIF(BookTable[Entry Month],$O$4),"",INDEX(Book!C$3:C$1200,SMALL(IF(BookTable[Entry Month]=$O$4,ROW(BookTable[Entry Month])-ROW(Book!$J$2)),ROWS(C$7:C34))))</f>
        <v/>
      </c>
      <c r="E34" s="26" t="e">
        <f>VLOOKUP(Shrawan[[#This Row],[आपूर्तिकर्ताको नाम]],PartyTable[],2,FALSE)</f>
        <v>#N/A</v>
      </c>
      <c r="F34" s="26" t="str" cm="1">
        <f t="array" ref="F34">IF(ROWS(G$7:G34)&gt;COUNTIF(BookTable[Entry Month],$O$4),"",INDEX(Book!D$3:D$1200,SMALL(IF(BookTable[Entry Month]=$O$4,ROW(BookTable[Entry Month])-ROW(Book!$J$2)),ROWS(G$7:G34))))</f>
        <v/>
      </c>
      <c r="G34" s="1"/>
      <c r="H34" s="1"/>
      <c r="I3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34" s="6" t="str" cm="1">
        <f t="array" ref="J34">IF(ROWS(G$7:G34)&gt;COUNTIF(BookTable[Entry Month],$O$4),"",INDEX(Book!F$3:F$1200,SMALL(IF(BookTable[Entry Month]=$O$4,ROW(BookTable[Entry Month])-ROW(Book!$J$2)),ROWS(G$7:G34))))</f>
        <v/>
      </c>
      <c r="K34" s="6" t="str" cm="1">
        <f t="array" ref="K34">IF(ROWS(G$7:G34)&gt;COUNTIF(BookTable[Entry Month],$O$4),"",INDEX(Book!E$3:E$1200,SMALL(IF(BookTable[Entry Month]=$O$4,ROW(BookTable[Entry Month])-ROW(Book!$J$2)),ROWS(G$7:G34))))</f>
        <v/>
      </c>
      <c r="L34" s="6" t="e">
        <f>Shrawan[[#This Row],[मूल्य (रु)]]*13%</f>
        <v>#VALUE!</v>
      </c>
      <c r="M34" s="1"/>
      <c r="N34" s="1"/>
      <c r="O34" s="1"/>
      <c r="P34" s="1"/>
    </row>
    <row r="35" spans="1:16" hidden="1" x14ac:dyDescent="0.25">
      <c r="A35" s="1" t="str">
        <f t="array" ref="A35">IF(ROWS(A$7:A35)&gt;COUNTIF(BookTable[Entry Month],$O$4),"",INDEX(Book!A$3:A$1200,SMALL(IF(BookTable[Entry Month]=$O$4,ROW(BookTable[Entry Month])-ROW(Book!$J$2)),ROWS(A$7:A35))))</f>
        <v/>
      </c>
      <c r="B35" s="1" t="str">
        <f t="array" ref="B35">IF(ROWS(B$7:B35)&gt;COUNTIF(BookTable[Entry Month],$O$4),"",INDEX(Book!B$3:B$1200,SMALL(IF(BookTable[Entry Month]=$O$4,ROW(BookTable[Entry Month])-ROW(Book!$J$2)),ROWS(B$7:B35))))</f>
        <v/>
      </c>
      <c r="C35" s="1"/>
      <c r="D35" s="1" t="str">
        <f t="array" ref="D35">IF(ROWS(C$7:C35)&gt;COUNTIF(BookTable[Entry Month],$O$4),"",INDEX(Book!C$3:C$1200,SMALL(IF(BookTable[Entry Month]=$O$4,ROW(BookTable[Entry Month])-ROW(Book!$J$2)),ROWS(C$7:C35))))</f>
        <v/>
      </c>
      <c r="E35" s="26" t="e">
        <f>VLOOKUP(Shrawan[[#This Row],[आपूर्तिकर्ताको नाम]],PartyTable[],2,FALSE)</f>
        <v>#N/A</v>
      </c>
      <c r="F35" s="26" t="str" cm="1">
        <f t="array" ref="F35">IF(ROWS(G$7:G35)&gt;COUNTIF(BookTable[Entry Month],$O$4),"",INDEX(Book!D$3:D$1200,SMALL(IF(BookTable[Entry Month]=$O$4,ROW(BookTable[Entry Month])-ROW(Book!$J$2)),ROWS(G$7:G35))))</f>
        <v/>
      </c>
      <c r="G35" s="1"/>
      <c r="H35" s="1"/>
      <c r="I3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35" s="6" t="str" cm="1">
        <f t="array" ref="J35">IF(ROWS(G$7:G35)&gt;COUNTIF(BookTable[Entry Month],$O$4),"",INDEX(Book!F$3:F$1200,SMALL(IF(BookTable[Entry Month]=$O$4,ROW(BookTable[Entry Month])-ROW(Book!$J$2)),ROWS(G$7:G35))))</f>
        <v/>
      </c>
      <c r="K35" s="6" t="str" cm="1">
        <f t="array" ref="K35">IF(ROWS(G$7:G35)&gt;COUNTIF(BookTable[Entry Month],$O$4),"",INDEX(Book!E$3:E$1200,SMALL(IF(BookTable[Entry Month]=$O$4,ROW(BookTable[Entry Month])-ROW(Book!$J$2)),ROWS(G$7:G35))))</f>
        <v/>
      </c>
      <c r="L35" s="6" t="e">
        <f>Shrawan[[#This Row],[मूल्य (रु)]]*13%</f>
        <v>#VALUE!</v>
      </c>
      <c r="M35" s="1"/>
      <c r="N35" s="1"/>
      <c r="O35" s="1"/>
      <c r="P35" s="1"/>
    </row>
    <row r="36" spans="1:16" hidden="1" x14ac:dyDescent="0.25">
      <c r="A36" s="1" t="str">
        <f t="array" ref="A36">IF(ROWS(A$7:A36)&gt;COUNTIF(BookTable[Entry Month],$O$4),"",INDEX(Book!A$3:A$1200,SMALL(IF(BookTable[Entry Month]=$O$4,ROW(BookTable[Entry Month])-ROW(Book!$J$2)),ROWS(A$7:A36))))</f>
        <v/>
      </c>
      <c r="B36" s="1" t="str">
        <f t="array" ref="B36">IF(ROWS(B$7:B36)&gt;COUNTIF(BookTable[Entry Month],$O$4),"",INDEX(Book!B$3:B$1200,SMALL(IF(BookTable[Entry Month]=$O$4,ROW(BookTable[Entry Month])-ROW(Book!$J$2)),ROWS(B$7:B36))))</f>
        <v/>
      </c>
      <c r="C36" s="1"/>
      <c r="D36" s="1" t="str">
        <f t="array" ref="D36">IF(ROWS(C$7:C36)&gt;COUNTIF(BookTable[Entry Month],$O$4),"",INDEX(Book!C$3:C$1200,SMALL(IF(BookTable[Entry Month]=$O$4,ROW(BookTable[Entry Month])-ROW(Book!$J$2)),ROWS(C$7:C36))))</f>
        <v/>
      </c>
      <c r="E36" s="26" t="e">
        <f>VLOOKUP(Shrawan[[#This Row],[आपूर्तिकर्ताको नाम]],PartyTable[],2,FALSE)</f>
        <v>#N/A</v>
      </c>
      <c r="F36" s="26" t="str" cm="1">
        <f t="array" ref="F36">IF(ROWS(G$7:G36)&gt;COUNTIF(BookTable[Entry Month],$O$4),"",INDEX(Book!D$3:D$1200,SMALL(IF(BookTable[Entry Month]=$O$4,ROW(BookTable[Entry Month])-ROW(Book!$J$2)),ROWS(G$7:G36))))</f>
        <v/>
      </c>
      <c r="G36" s="1"/>
      <c r="H36" s="1"/>
      <c r="I3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36" s="6" t="str" cm="1">
        <f t="array" ref="J36">IF(ROWS(G$7:G36)&gt;COUNTIF(BookTable[Entry Month],$O$4),"",INDEX(Book!F$3:F$1200,SMALL(IF(BookTable[Entry Month]=$O$4,ROW(BookTable[Entry Month])-ROW(Book!$J$2)),ROWS(G$7:G36))))</f>
        <v/>
      </c>
      <c r="K36" s="6" t="str" cm="1">
        <f t="array" ref="K36">IF(ROWS(G$7:G36)&gt;COUNTIF(BookTable[Entry Month],$O$4),"",INDEX(Book!E$3:E$1200,SMALL(IF(BookTable[Entry Month]=$O$4,ROW(BookTable[Entry Month])-ROW(Book!$J$2)),ROWS(G$7:G36))))</f>
        <v/>
      </c>
      <c r="L36" s="6" t="e">
        <f>Shrawan[[#This Row],[मूल्य (रु)]]*13%</f>
        <v>#VALUE!</v>
      </c>
      <c r="M36" s="1"/>
      <c r="N36" s="1"/>
      <c r="O36" s="1"/>
      <c r="P36" s="1"/>
    </row>
    <row r="37" spans="1:16" hidden="1" x14ac:dyDescent="0.25">
      <c r="A37" s="1" t="str">
        <f t="array" ref="A37">IF(ROWS(A$7:A37)&gt;COUNTIF(BookTable[Entry Month],$O$4),"",INDEX(Book!A$3:A$1200,SMALL(IF(BookTable[Entry Month]=$O$4,ROW(BookTable[Entry Month])-ROW(Book!$J$2)),ROWS(A$7:A37))))</f>
        <v/>
      </c>
      <c r="B37" s="1" t="str">
        <f t="array" ref="B37">IF(ROWS(B$7:B37)&gt;COUNTIF(BookTable[Entry Month],$O$4),"",INDEX(Book!B$3:B$1200,SMALL(IF(BookTable[Entry Month]=$O$4,ROW(BookTable[Entry Month])-ROW(Book!$J$2)),ROWS(B$7:B37))))</f>
        <v/>
      </c>
      <c r="C37" s="1"/>
      <c r="D37" s="1" t="str">
        <f t="array" ref="D37">IF(ROWS(C$7:C37)&gt;COUNTIF(BookTable[Entry Month],$O$4),"",INDEX(Book!C$3:C$1200,SMALL(IF(BookTable[Entry Month]=$O$4,ROW(BookTable[Entry Month])-ROW(Book!$J$2)),ROWS(C$7:C37))))</f>
        <v/>
      </c>
      <c r="E37" s="26" t="e">
        <f>VLOOKUP(Shrawan[[#This Row],[आपूर्तिकर्ताको नाम]],PartyTable[],2,FALSE)</f>
        <v>#N/A</v>
      </c>
      <c r="F37" s="26" t="str" cm="1">
        <f t="array" ref="F37">IF(ROWS(G$7:G37)&gt;COUNTIF(BookTable[Entry Month],$O$4),"",INDEX(Book!D$3:D$1200,SMALL(IF(BookTable[Entry Month]=$O$4,ROW(BookTable[Entry Month])-ROW(Book!$J$2)),ROWS(G$7:G37))))</f>
        <v/>
      </c>
      <c r="G37" s="1"/>
      <c r="H37" s="1"/>
      <c r="I3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37" s="6" t="str" cm="1">
        <f t="array" ref="J37">IF(ROWS(G$7:G37)&gt;COUNTIF(BookTable[Entry Month],$O$4),"",INDEX(Book!F$3:F$1200,SMALL(IF(BookTable[Entry Month]=$O$4,ROW(BookTable[Entry Month])-ROW(Book!$J$2)),ROWS(G$7:G37))))</f>
        <v/>
      </c>
      <c r="K37" s="6" t="str" cm="1">
        <f t="array" ref="K37">IF(ROWS(G$7:G37)&gt;COUNTIF(BookTable[Entry Month],$O$4),"",INDEX(Book!E$3:E$1200,SMALL(IF(BookTable[Entry Month]=$O$4,ROW(BookTable[Entry Month])-ROW(Book!$J$2)),ROWS(G$7:G37))))</f>
        <v/>
      </c>
      <c r="L37" s="6" t="e">
        <f>Shrawan[[#This Row],[मूल्य (रु)]]*13%</f>
        <v>#VALUE!</v>
      </c>
      <c r="M37" s="1"/>
      <c r="N37" s="1"/>
      <c r="O37" s="1"/>
      <c r="P37" s="1"/>
    </row>
    <row r="38" spans="1:16" hidden="1" x14ac:dyDescent="0.25">
      <c r="A38" s="1" t="str">
        <f t="array" ref="A38">IF(ROWS(A$7:A38)&gt;COUNTIF(BookTable[Entry Month],$O$4),"",INDEX(Book!A$3:A$1200,SMALL(IF(BookTable[Entry Month]=$O$4,ROW(BookTable[Entry Month])-ROW(Book!$J$2)),ROWS(A$7:A38))))</f>
        <v/>
      </c>
      <c r="B38" s="1" t="str">
        <f t="array" ref="B38">IF(ROWS(B$7:B38)&gt;COUNTIF(BookTable[Entry Month],$O$4),"",INDEX(Book!B$3:B$1200,SMALL(IF(BookTable[Entry Month]=$O$4,ROW(BookTable[Entry Month])-ROW(Book!$J$2)),ROWS(B$7:B38))))</f>
        <v/>
      </c>
      <c r="C38" s="1"/>
      <c r="D38" s="1" t="str">
        <f t="array" ref="D38">IF(ROWS(C$7:C38)&gt;COUNTIF(BookTable[Entry Month],$O$4),"",INDEX(Book!C$3:C$1200,SMALL(IF(BookTable[Entry Month]=$O$4,ROW(BookTable[Entry Month])-ROW(Book!$J$2)),ROWS(C$7:C38))))</f>
        <v/>
      </c>
      <c r="E38" s="26" t="e">
        <f>VLOOKUP(Shrawan[[#This Row],[आपूर्तिकर्ताको नाम]],PartyTable[],2,FALSE)</f>
        <v>#N/A</v>
      </c>
      <c r="F38" s="26" t="str" cm="1">
        <f t="array" ref="F38">IF(ROWS(G$7:G38)&gt;COUNTIF(BookTable[Entry Month],$O$4),"",INDEX(Book!D$3:D$1200,SMALL(IF(BookTable[Entry Month]=$O$4,ROW(BookTable[Entry Month])-ROW(Book!$J$2)),ROWS(G$7:G38))))</f>
        <v/>
      </c>
      <c r="G38" s="1"/>
      <c r="H38" s="1"/>
      <c r="I3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38" s="6" t="str" cm="1">
        <f t="array" ref="J38">IF(ROWS(G$7:G38)&gt;COUNTIF(BookTable[Entry Month],$O$4),"",INDEX(Book!F$3:F$1200,SMALL(IF(BookTable[Entry Month]=$O$4,ROW(BookTable[Entry Month])-ROW(Book!$J$2)),ROWS(G$7:G38))))</f>
        <v/>
      </c>
      <c r="K38" s="6" t="str" cm="1">
        <f t="array" ref="K38">IF(ROWS(G$7:G38)&gt;COUNTIF(BookTable[Entry Month],$O$4),"",INDEX(Book!E$3:E$1200,SMALL(IF(BookTable[Entry Month]=$O$4,ROW(BookTable[Entry Month])-ROW(Book!$J$2)),ROWS(G$7:G38))))</f>
        <v/>
      </c>
      <c r="L38" s="6" t="e">
        <f>Shrawan[[#This Row],[मूल्य (रु)]]*13%</f>
        <v>#VALUE!</v>
      </c>
      <c r="M38" s="1"/>
      <c r="N38" s="1"/>
      <c r="O38" s="1"/>
      <c r="P38" s="1"/>
    </row>
    <row r="39" spans="1:16" hidden="1" x14ac:dyDescent="0.25">
      <c r="A39" s="1" t="str">
        <f t="array" ref="A39">IF(ROWS(A$7:A39)&gt;COUNTIF(BookTable[Entry Month],$O$4),"",INDEX(Book!A$3:A$1200,SMALL(IF(BookTable[Entry Month]=$O$4,ROW(BookTable[Entry Month])-ROW(Book!$J$2)),ROWS(A$7:A39))))</f>
        <v/>
      </c>
      <c r="B39" s="1" t="str">
        <f t="array" ref="B39">IF(ROWS(B$7:B39)&gt;COUNTIF(BookTable[Entry Month],$O$4),"",INDEX(Book!B$3:B$1200,SMALL(IF(BookTable[Entry Month]=$O$4,ROW(BookTable[Entry Month])-ROW(Book!$J$2)),ROWS(B$7:B39))))</f>
        <v/>
      </c>
      <c r="C39" s="1"/>
      <c r="D39" s="1" t="str">
        <f t="array" ref="D39">IF(ROWS(C$7:C39)&gt;COUNTIF(BookTable[Entry Month],$O$4),"",INDEX(Book!C$3:C$1200,SMALL(IF(BookTable[Entry Month]=$O$4,ROW(BookTable[Entry Month])-ROW(Book!$J$2)),ROWS(C$7:C39))))</f>
        <v/>
      </c>
      <c r="E39" s="26" t="e">
        <f>VLOOKUP(Shrawan[[#This Row],[आपूर्तिकर्ताको नाम]],PartyTable[],2,FALSE)</f>
        <v>#N/A</v>
      </c>
      <c r="F39" s="26" t="str" cm="1">
        <f t="array" ref="F39">IF(ROWS(G$7:G39)&gt;COUNTIF(BookTable[Entry Month],$O$4),"",INDEX(Book!D$3:D$1200,SMALL(IF(BookTable[Entry Month]=$O$4,ROW(BookTable[Entry Month])-ROW(Book!$J$2)),ROWS(G$7:G39))))</f>
        <v/>
      </c>
      <c r="G39" s="1"/>
      <c r="H39" s="1"/>
      <c r="I3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39" s="6" t="str" cm="1">
        <f t="array" ref="J39">IF(ROWS(G$7:G39)&gt;COUNTIF(BookTable[Entry Month],$O$4),"",INDEX(Book!F$3:F$1200,SMALL(IF(BookTable[Entry Month]=$O$4,ROW(BookTable[Entry Month])-ROW(Book!$J$2)),ROWS(G$7:G39))))</f>
        <v/>
      </c>
      <c r="K39" s="6" t="str" cm="1">
        <f t="array" ref="K39">IF(ROWS(G$7:G39)&gt;COUNTIF(BookTable[Entry Month],$O$4),"",INDEX(Book!E$3:E$1200,SMALL(IF(BookTable[Entry Month]=$O$4,ROW(BookTable[Entry Month])-ROW(Book!$J$2)),ROWS(G$7:G39))))</f>
        <v/>
      </c>
      <c r="L39" s="6" t="e">
        <f>Shrawan[[#This Row],[मूल्य (रु)]]*13%</f>
        <v>#VALUE!</v>
      </c>
      <c r="M39" s="1"/>
      <c r="N39" s="1"/>
      <c r="O39" s="1"/>
      <c r="P39" s="1"/>
    </row>
    <row r="40" spans="1:16" hidden="1" x14ac:dyDescent="0.25">
      <c r="A40" s="1" t="str">
        <f t="array" ref="A40">IF(ROWS(A$7:A40)&gt;COUNTIF(BookTable[Entry Month],$O$4),"",INDEX(Book!A$3:A$1200,SMALL(IF(BookTable[Entry Month]=$O$4,ROW(BookTable[Entry Month])-ROW(Book!$J$2)),ROWS(A$7:A40))))</f>
        <v/>
      </c>
      <c r="B40" s="1" t="str">
        <f t="array" ref="B40">IF(ROWS(B$7:B40)&gt;COUNTIF(BookTable[Entry Month],$O$4),"",INDEX(Book!B$3:B$1200,SMALL(IF(BookTable[Entry Month]=$O$4,ROW(BookTable[Entry Month])-ROW(Book!$J$2)),ROWS(B$7:B40))))</f>
        <v/>
      </c>
      <c r="C40" s="1"/>
      <c r="D40" s="1" t="str">
        <f t="array" ref="D40">IF(ROWS(C$7:C40)&gt;COUNTIF(BookTable[Entry Month],$O$4),"",INDEX(Book!C$3:C$1200,SMALL(IF(BookTable[Entry Month]=$O$4,ROW(BookTable[Entry Month])-ROW(Book!$J$2)),ROWS(C$7:C40))))</f>
        <v/>
      </c>
      <c r="E40" s="26" t="e">
        <f>VLOOKUP(Shrawan[[#This Row],[आपूर्तिकर्ताको नाम]],PartyTable[],2,FALSE)</f>
        <v>#N/A</v>
      </c>
      <c r="F40" s="26" t="str" cm="1">
        <f t="array" ref="F40">IF(ROWS(G$7:G40)&gt;COUNTIF(BookTable[Entry Month],$O$4),"",INDEX(Book!D$3:D$1200,SMALL(IF(BookTable[Entry Month]=$O$4,ROW(BookTable[Entry Month])-ROW(Book!$J$2)),ROWS(G$7:G40))))</f>
        <v/>
      </c>
      <c r="G40" s="1"/>
      <c r="H40" s="1"/>
      <c r="I4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40" s="6" t="str" cm="1">
        <f t="array" ref="J40">IF(ROWS(G$7:G40)&gt;COUNTIF(BookTable[Entry Month],$O$4),"",INDEX(Book!F$3:F$1200,SMALL(IF(BookTable[Entry Month]=$O$4,ROW(BookTable[Entry Month])-ROW(Book!$J$2)),ROWS(G$7:G40))))</f>
        <v/>
      </c>
      <c r="K40" s="6" t="str" cm="1">
        <f t="array" ref="K40">IF(ROWS(G$7:G40)&gt;COUNTIF(BookTable[Entry Month],$O$4),"",INDEX(Book!E$3:E$1200,SMALL(IF(BookTable[Entry Month]=$O$4,ROW(BookTable[Entry Month])-ROW(Book!$J$2)),ROWS(G$7:G40))))</f>
        <v/>
      </c>
      <c r="L40" s="6" t="e">
        <f>Shrawan[[#This Row],[मूल्य (रु)]]*13%</f>
        <v>#VALUE!</v>
      </c>
      <c r="M40" s="1"/>
      <c r="N40" s="1"/>
      <c r="O40" s="1"/>
      <c r="P40" s="1"/>
    </row>
    <row r="41" spans="1:16" hidden="1" x14ac:dyDescent="0.25">
      <c r="A41" s="1" t="str">
        <f t="array" ref="A41">IF(ROWS(A$7:A41)&gt;COUNTIF(BookTable[Entry Month],$O$4),"",INDEX(Book!A$3:A$1200,SMALL(IF(BookTable[Entry Month]=$O$4,ROW(BookTable[Entry Month])-ROW(Book!$J$2)),ROWS(A$7:A41))))</f>
        <v/>
      </c>
      <c r="B41" s="1" t="str">
        <f t="array" ref="B41">IF(ROWS(B$7:B41)&gt;COUNTIF(BookTable[Entry Month],$O$4),"",INDEX(Book!B$3:B$1200,SMALL(IF(BookTable[Entry Month]=$O$4,ROW(BookTable[Entry Month])-ROW(Book!$J$2)),ROWS(B$7:B41))))</f>
        <v/>
      </c>
      <c r="C41" s="1"/>
      <c r="D41" s="1" t="str">
        <f t="array" ref="D41">IF(ROWS(C$7:C41)&gt;COUNTIF(BookTable[Entry Month],$O$4),"",INDEX(Book!C$3:C$1200,SMALL(IF(BookTable[Entry Month]=$O$4,ROW(BookTable[Entry Month])-ROW(Book!$J$2)),ROWS(C$7:C41))))</f>
        <v/>
      </c>
      <c r="E41" s="26" t="e">
        <f>VLOOKUP(Shrawan[[#This Row],[आपूर्तिकर्ताको नाम]],PartyTable[],2,FALSE)</f>
        <v>#N/A</v>
      </c>
      <c r="F41" s="26" t="str" cm="1">
        <f t="array" ref="F41">IF(ROWS(G$7:G41)&gt;COUNTIF(BookTable[Entry Month],$O$4),"",INDEX(Book!D$3:D$1200,SMALL(IF(BookTable[Entry Month]=$O$4,ROW(BookTable[Entry Month])-ROW(Book!$J$2)),ROWS(G$7:G41))))</f>
        <v/>
      </c>
      <c r="G41" s="1"/>
      <c r="H41" s="1"/>
      <c r="I4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41" s="6" t="str" cm="1">
        <f t="array" ref="J41">IF(ROWS(G$7:G41)&gt;COUNTIF(BookTable[Entry Month],$O$4),"",INDEX(Book!F$3:F$1200,SMALL(IF(BookTable[Entry Month]=$O$4,ROW(BookTable[Entry Month])-ROW(Book!$J$2)),ROWS(G$7:G41))))</f>
        <v/>
      </c>
      <c r="K41" s="6" t="str" cm="1">
        <f t="array" ref="K41">IF(ROWS(G$7:G41)&gt;COUNTIF(BookTable[Entry Month],$O$4),"",INDEX(Book!E$3:E$1200,SMALL(IF(BookTable[Entry Month]=$O$4,ROW(BookTable[Entry Month])-ROW(Book!$J$2)),ROWS(G$7:G41))))</f>
        <v/>
      </c>
      <c r="L41" s="6" t="e">
        <f>Shrawan[[#This Row],[मूल्य (रु)]]*13%</f>
        <v>#VALUE!</v>
      </c>
      <c r="M41" s="1"/>
      <c r="N41" s="1"/>
      <c r="O41" s="1"/>
      <c r="P41" s="1"/>
    </row>
    <row r="42" spans="1:16" hidden="1" x14ac:dyDescent="0.25">
      <c r="A42" s="1" t="str">
        <f t="array" ref="A42">IF(ROWS(A$7:A42)&gt;COUNTIF(BookTable[Entry Month],$O$4),"",INDEX(Book!A$3:A$1200,SMALL(IF(BookTable[Entry Month]=$O$4,ROW(BookTable[Entry Month])-ROW(Book!$J$2)),ROWS(A$7:A42))))</f>
        <v/>
      </c>
      <c r="B42" s="1" t="str">
        <f t="array" ref="B42">IF(ROWS(B$7:B42)&gt;COUNTIF(BookTable[Entry Month],$O$4),"",INDEX(Book!B$3:B$1200,SMALL(IF(BookTable[Entry Month]=$O$4,ROW(BookTable[Entry Month])-ROW(Book!$J$2)),ROWS(B$7:B42))))</f>
        <v/>
      </c>
      <c r="C42" s="1"/>
      <c r="D42" s="1" t="str">
        <f t="array" ref="D42">IF(ROWS(C$7:C42)&gt;COUNTIF(BookTable[Entry Month],$O$4),"",INDEX(Book!C$3:C$1200,SMALL(IF(BookTable[Entry Month]=$O$4,ROW(BookTable[Entry Month])-ROW(Book!$J$2)),ROWS(C$7:C42))))</f>
        <v/>
      </c>
      <c r="E42" s="26" t="e">
        <f>VLOOKUP(Shrawan[[#This Row],[आपूर्तिकर्ताको नाम]],PartyTable[],2,FALSE)</f>
        <v>#N/A</v>
      </c>
      <c r="F42" s="26" t="str" cm="1">
        <f t="array" ref="F42">IF(ROWS(G$7:G42)&gt;COUNTIF(BookTable[Entry Month],$O$4),"",INDEX(Book!D$3:D$1200,SMALL(IF(BookTable[Entry Month]=$O$4,ROW(BookTable[Entry Month])-ROW(Book!$J$2)),ROWS(G$7:G42))))</f>
        <v/>
      </c>
      <c r="G42" s="1"/>
      <c r="H42" s="1"/>
      <c r="I4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42" s="6" t="str" cm="1">
        <f t="array" ref="J42">IF(ROWS(G$7:G42)&gt;COUNTIF(BookTable[Entry Month],$O$4),"",INDEX(Book!F$3:F$1200,SMALL(IF(BookTable[Entry Month]=$O$4,ROW(BookTable[Entry Month])-ROW(Book!$J$2)),ROWS(G$7:G42))))</f>
        <v/>
      </c>
      <c r="K42" s="6" t="str" cm="1">
        <f t="array" ref="K42">IF(ROWS(G$7:G42)&gt;COUNTIF(BookTable[Entry Month],$O$4),"",INDEX(Book!E$3:E$1200,SMALL(IF(BookTable[Entry Month]=$O$4,ROW(BookTable[Entry Month])-ROW(Book!$J$2)),ROWS(G$7:G42))))</f>
        <v/>
      </c>
      <c r="L42" s="6" t="e">
        <f>Shrawan[[#This Row],[मूल्य (रु)]]*13%</f>
        <v>#VALUE!</v>
      </c>
      <c r="M42" s="1"/>
      <c r="N42" s="1"/>
      <c r="O42" s="1"/>
      <c r="P42" s="1"/>
    </row>
    <row r="43" spans="1:16" hidden="1" x14ac:dyDescent="0.25">
      <c r="A43" s="1" t="str">
        <f t="array" ref="A43">IF(ROWS(A$7:A43)&gt;COUNTIF(BookTable[Entry Month],$O$4),"",INDEX(Book!A$3:A$1200,SMALL(IF(BookTable[Entry Month]=$O$4,ROW(BookTable[Entry Month])-ROW(Book!$J$2)),ROWS(A$7:A43))))</f>
        <v/>
      </c>
      <c r="B43" s="1" t="str">
        <f t="array" ref="B43">IF(ROWS(B$7:B43)&gt;COUNTIF(BookTable[Entry Month],$O$4),"",INDEX(Book!B$3:B$1200,SMALL(IF(BookTable[Entry Month]=$O$4,ROW(BookTable[Entry Month])-ROW(Book!$J$2)),ROWS(B$7:B43))))</f>
        <v/>
      </c>
      <c r="C43" s="1"/>
      <c r="D43" s="1" t="str">
        <f t="array" ref="D43">IF(ROWS(C$7:C43)&gt;COUNTIF(BookTable[Entry Month],$O$4),"",INDEX(Book!C$3:C$1200,SMALL(IF(BookTable[Entry Month]=$O$4,ROW(BookTable[Entry Month])-ROW(Book!$J$2)),ROWS(C$7:C43))))</f>
        <v/>
      </c>
      <c r="E43" s="26" t="e">
        <f>VLOOKUP(Shrawan[[#This Row],[आपूर्तिकर्ताको नाम]],PartyTable[],2,FALSE)</f>
        <v>#N/A</v>
      </c>
      <c r="F43" s="26" t="str" cm="1">
        <f t="array" ref="F43">IF(ROWS(G$7:G43)&gt;COUNTIF(BookTable[Entry Month],$O$4),"",INDEX(Book!D$3:D$1200,SMALL(IF(BookTable[Entry Month]=$O$4,ROW(BookTable[Entry Month])-ROW(Book!$J$2)),ROWS(G$7:G43))))</f>
        <v/>
      </c>
      <c r="G43" s="1"/>
      <c r="H43" s="1"/>
      <c r="I4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43" s="6" t="str" cm="1">
        <f t="array" ref="J43">IF(ROWS(G$7:G43)&gt;COUNTIF(BookTable[Entry Month],$O$4),"",INDEX(Book!F$3:F$1200,SMALL(IF(BookTable[Entry Month]=$O$4,ROW(BookTable[Entry Month])-ROW(Book!$J$2)),ROWS(G$7:G43))))</f>
        <v/>
      </c>
      <c r="K43" s="6" t="str" cm="1">
        <f t="array" ref="K43">IF(ROWS(G$7:G43)&gt;COUNTIF(BookTable[Entry Month],$O$4),"",INDEX(Book!E$3:E$1200,SMALL(IF(BookTable[Entry Month]=$O$4,ROW(BookTable[Entry Month])-ROW(Book!$J$2)),ROWS(G$7:G43))))</f>
        <v/>
      </c>
      <c r="L43" s="6" t="e">
        <f>Shrawan[[#This Row],[मूल्य (रु)]]*13%</f>
        <v>#VALUE!</v>
      </c>
      <c r="M43" s="1"/>
      <c r="N43" s="1"/>
      <c r="O43" s="1"/>
      <c r="P43" s="1"/>
    </row>
    <row r="44" spans="1:16" hidden="1" x14ac:dyDescent="0.25">
      <c r="A44" s="1" t="str">
        <f t="array" ref="A44">IF(ROWS(A$7:A44)&gt;COUNTIF(BookTable[Entry Month],$O$4),"",INDEX(Book!A$3:A$1200,SMALL(IF(BookTable[Entry Month]=$O$4,ROW(BookTable[Entry Month])-ROW(Book!$J$2)),ROWS(A$7:A44))))</f>
        <v/>
      </c>
      <c r="B44" s="1" t="str">
        <f t="array" ref="B44">IF(ROWS(B$7:B44)&gt;COUNTIF(BookTable[Entry Month],$O$4),"",INDEX(Book!B$3:B$1200,SMALL(IF(BookTable[Entry Month]=$O$4,ROW(BookTable[Entry Month])-ROW(Book!$J$2)),ROWS(B$7:B44))))</f>
        <v/>
      </c>
      <c r="C44" s="1"/>
      <c r="D44" s="1" t="str">
        <f t="array" ref="D44">IF(ROWS(C$7:C44)&gt;COUNTIF(BookTable[Entry Month],$O$4),"",INDEX(Book!C$3:C$1200,SMALL(IF(BookTable[Entry Month]=$O$4,ROW(BookTable[Entry Month])-ROW(Book!$J$2)),ROWS(C$7:C44))))</f>
        <v/>
      </c>
      <c r="E44" s="26" t="e">
        <f>VLOOKUP(Shrawan[[#This Row],[आपूर्तिकर्ताको नाम]],PartyTable[],2,FALSE)</f>
        <v>#N/A</v>
      </c>
      <c r="F44" s="26" t="str" cm="1">
        <f t="array" ref="F44">IF(ROWS(G$7:G44)&gt;COUNTIF(BookTable[Entry Month],$O$4),"",INDEX(Book!D$3:D$1200,SMALL(IF(BookTable[Entry Month]=$O$4,ROW(BookTable[Entry Month])-ROW(Book!$J$2)),ROWS(G$7:G44))))</f>
        <v/>
      </c>
      <c r="G44" s="1"/>
      <c r="H44" s="1"/>
      <c r="I4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44" s="6" t="str" cm="1">
        <f t="array" ref="J44">IF(ROWS(G$7:G44)&gt;COUNTIF(BookTable[Entry Month],$O$4),"",INDEX(Book!F$3:F$1200,SMALL(IF(BookTable[Entry Month]=$O$4,ROW(BookTable[Entry Month])-ROW(Book!$J$2)),ROWS(G$7:G44))))</f>
        <v/>
      </c>
      <c r="K44" s="6" t="str" cm="1">
        <f t="array" ref="K44">IF(ROWS(G$7:G44)&gt;COUNTIF(BookTable[Entry Month],$O$4),"",INDEX(Book!E$3:E$1200,SMALL(IF(BookTable[Entry Month]=$O$4,ROW(BookTable[Entry Month])-ROW(Book!$J$2)),ROWS(G$7:G44))))</f>
        <v/>
      </c>
      <c r="L44" s="6" t="e">
        <f>Shrawan[[#This Row],[मूल्य (रु)]]*13%</f>
        <v>#VALUE!</v>
      </c>
      <c r="M44" s="1"/>
      <c r="N44" s="1"/>
      <c r="O44" s="1"/>
      <c r="P44" s="1"/>
    </row>
    <row r="45" spans="1:16" hidden="1" x14ac:dyDescent="0.25">
      <c r="A45" s="1" t="str">
        <f t="array" ref="A45">IF(ROWS(A$7:A45)&gt;COUNTIF(BookTable[Entry Month],$O$4),"",INDEX(Book!A$3:A$1200,SMALL(IF(BookTable[Entry Month]=$O$4,ROW(BookTable[Entry Month])-ROW(Book!$J$2)),ROWS(A$7:A45))))</f>
        <v/>
      </c>
      <c r="B45" s="1" t="str">
        <f t="array" ref="B45">IF(ROWS(B$7:B45)&gt;COUNTIF(BookTable[Entry Month],$O$4),"",INDEX(Book!B$3:B$1200,SMALL(IF(BookTable[Entry Month]=$O$4,ROW(BookTable[Entry Month])-ROW(Book!$J$2)),ROWS(B$7:B45))))</f>
        <v/>
      </c>
      <c r="C45" s="1"/>
      <c r="D45" s="1" t="str">
        <f t="array" ref="D45">IF(ROWS(C$7:C45)&gt;COUNTIF(BookTable[Entry Month],$O$4),"",INDEX(Book!C$3:C$1200,SMALL(IF(BookTable[Entry Month]=$O$4,ROW(BookTable[Entry Month])-ROW(Book!$J$2)),ROWS(C$7:C45))))</f>
        <v/>
      </c>
      <c r="E45" s="26" t="e">
        <f>VLOOKUP(Shrawan[[#This Row],[आपूर्तिकर्ताको नाम]],PartyTable[],2,FALSE)</f>
        <v>#N/A</v>
      </c>
      <c r="F45" s="26" t="str" cm="1">
        <f t="array" ref="F45">IF(ROWS(G$7:G45)&gt;COUNTIF(BookTable[Entry Month],$O$4),"",INDEX(Book!D$3:D$1200,SMALL(IF(BookTable[Entry Month]=$O$4,ROW(BookTable[Entry Month])-ROW(Book!$J$2)),ROWS(G$7:G45))))</f>
        <v/>
      </c>
      <c r="G45" s="1"/>
      <c r="H45" s="1"/>
      <c r="I4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45" s="6" t="str" cm="1">
        <f t="array" ref="J45">IF(ROWS(G$7:G45)&gt;COUNTIF(BookTable[Entry Month],$O$4),"",INDEX(Book!F$3:F$1200,SMALL(IF(BookTable[Entry Month]=$O$4,ROW(BookTable[Entry Month])-ROW(Book!$J$2)),ROWS(G$7:G45))))</f>
        <v/>
      </c>
      <c r="K45" s="6" t="str" cm="1">
        <f t="array" ref="K45">IF(ROWS(G$7:G45)&gt;COUNTIF(BookTable[Entry Month],$O$4),"",INDEX(Book!E$3:E$1200,SMALL(IF(BookTable[Entry Month]=$O$4,ROW(BookTable[Entry Month])-ROW(Book!$J$2)),ROWS(G$7:G45))))</f>
        <v/>
      </c>
      <c r="L45" s="6" t="e">
        <f>Shrawan[[#This Row],[मूल्य (रु)]]*13%</f>
        <v>#VALUE!</v>
      </c>
      <c r="M45" s="1"/>
      <c r="N45" s="1"/>
      <c r="O45" s="1"/>
      <c r="P45" s="1"/>
    </row>
    <row r="46" spans="1:16" hidden="1" x14ac:dyDescent="0.25">
      <c r="A46" s="1" t="str">
        <f t="array" ref="A46">IF(ROWS(A$7:A46)&gt;COUNTIF(BookTable[Entry Month],$O$4),"",INDEX(Book!A$3:A$1200,SMALL(IF(BookTable[Entry Month]=$O$4,ROW(BookTable[Entry Month])-ROW(Book!$J$2)),ROWS(A$7:A46))))</f>
        <v/>
      </c>
      <c r="B46" s="12" t="str">
        <f t="array" ref="B46">IF(ROWS(B$7:B46)&gt;COUNTIF(BookTable[Entry Month],$O$4),"",INDEX(Book!B$3:B$1200,SMALL(IF(BookTable[Entry Month]=$O$4,ROW(BookTable[Entry Month])-ROW(Book!$J$2)),ROWS(B$7:B46))))</f>
        <v/>
      </c>
      <c r="C46" s="1"/>
      <c r="D46" s="1" t="str">
        <f t="array" ref="D46">IF(ROWS(C$7:C46)&gt;COUNTIF(BookTable[Entry Month],$O$4),"",INDEX(Book!C$3:C$1200,SMALL(IF(BookTable[Entry Month]=$O$4,ROW(BookTable[Entry Month])-ROW(Book!$J$2)),ROWS(C$7:C46))))</f>
        <v/>
      </c>
      <c r="E46" s="26" t="e">
        <f>VLOOKUP(Shrawan[[#This Row],[आपूर्तिकर्ताको नाम]],PartyTable[],2,FALSE)</f>
        <v>#N/A</v>
      </c>
      <c r="F46" s="26" t="str" cm="1">
        <f t="array" ref="F46">IF(ROWS(G$7:G46)&gt;COUNTIF(BookTable[Entry Month],$O$4),"",INDEX(Book!D$3:D$1200,SMALL(IF(BookTable[Entry Month]=$O$4,ROW(BookTable[Entry Month])-ROW(Book!$J$2)),ROWS(G$7:G46))))</f>
        <v/>
      </c>
      <c r="G46" s="1"/>
      <c r="H46" s="1"/>
      <c r="I4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46" s="6" t="str" cm="1">
        <f t="array" ref="J46">IF(ROWS(G$7:G46)&gt;COUNTIF(BookTable[Entry Month],$O$4),"",INDEX(Book!F$3:F$1200,SMALL(IF(BookTable[Entry Month]=$O$4,ROW(BookTable[Entry Month])-ROW(Book!$J$2)),ROWS(G$7:G46))))</f>
        <v/>
      </c>
      <c r="K46" s="6" t="str" cm="1">
        <f t="array" ref="K46">IF(ROWS(G$7:G46)&gt;COUNTIF(BookTable[Entry Month],$O$4),"",INDEX(Book!E$3:E$1200,SMALL(IF(BookTable[Entry Month]=$O$4,ROW(BookTable[Entry Month])-ROW(Book!$J$2)),ROWS(G$7:G46))))</f>
        <v/>
      </c>
      <c r="L46" s="6" t="e">
        <f>Shrawan[[#This Row],[मूल्य (रु)]]*13%</f>
        <v>#VALUE!</v>
      </c>
      <c r="M46" s="1"/>
      <c r="N46" s="1"/>
      <c r="O46" s="1"/>
      <c r="P46" s="1"/>
    </row>
    <row r="47" spans="1:16" hidden="1" x14ac:dyDescent="0.25">
      <c r="A47" s="1" t="str">
        <f t="array" ref="A47">IF(ROWS(A$7:A47)&gt;COUNTIF(BookTable[Entry Month],$O$4),"",INDEX(Book!A$3:A$1200,SMALL(IF(BookTable[Entry Month]=$O$4,ROW(BookTable[Entry Month])-ROW(Book!$J$2)),ROWS(A$7:A47))))</f>
        <v/>
      </c>
      <c r="B47" s="1" t="str">
        <f t="array" ref="B47">IF(ROWS(B$7:B47)&gt;COUNTIF(BookTable[Entry Month],$O$4),"",INDEX(Book!B$3:B$1200,SMALL(IF(BookTable[Entry Month]=$O$4,ROW(BookTable[Entry Month])-ROW(Book!$J$2)),ROWS(B$7:B47))))</f>
        <v/>
      </c>
      <c r="C47" s="1"/>
      <c r="D47" s="1" t="str">
        <f t="array" ref="D47">IF(ROWS(C$7:C47)&gt;COUNTIF(BookTable[Entry Month],$O$4),"",INDEX(Book!C$3:C$1200,SMALL(IF(BookTable[Entry Month]=$O$4,ROW(BookTable[Entry Month])-ROW(Book!$J$2)),ROWS(C$7:C47))))</f>
        <v/>
      </c>
      <c r="E47" s="26" t="e">
        <f>VLOOKUP(Shrawan[[#This Row],[आपूर्तिकर्ताको नाम]],PartyTable[],2,FALSE)</f>
        <v>#N/A</v>
      </c>
      <c r="F47" s="26" t="str" cm="1">
        <f t="array" ref="F47">IF(ROWS(G$7:G47)&gt;COUNTIF(BookTable[Entry Month],$O$4),"",INDEX(Book!D$3:D$1200,SMALL(IF(BookTable[Entry Month]=$O$4,ROW(BookTable[Entry Month])-ROW(Book!$J$2)),ROWS(G$7:G47))))</f>
        <v/>
      </c>
      <c r="G47" s="1"/>
      <c r="H47" s="1"/>
      <c r="I4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47" s="6" t="str" cm="1">
        <f t="array" ref="J47">IF(ROWS(G$7:G47)&gt;COUNTIF(BookTable[Entry Month],$O$4),"",INDEX(Book!F$3:F$1200,SMALL(IF(BookTable[Entry Month]=$O$4,ROW(BookTable[Entry Month])-ROW(Book!$J$2)),ROWS(G$7:G47))))</f>
        <v/>
      </c>
      <c r="K47" s="6" t="str" cm="1">
        <f t="array" ref="K47">IF(ROWS(G$7:G47)&gt;COUNTIF(BookTable[Entry Month],$O$4),"",INDEX(Book!E$3:E$1200,SMALL(IF(BookTable[Entry Month]=$O$4,ROW(BookTable[Entry Month])-ROW(Book!$J$2)),ROWS(G$7:G47))))</f>
        <v/>
      </c>
      <c r="L47" s="6" t="e">
        <f>Shrawan[[#This Row],[मूल्य (रु)]]*13%</f>
        <v>#VALUE!</v>
      </c>
      <c r="M47" s="1"/>
      <c r="N47" s="1"/>
      <c r="O47" s="1"/>
      <c r="P47" s="1"/>
    </row>
    <row r="48" spans="1:16" hidden="1" x14ac:dyDescent="0.25">
      <c r="A48" s="1" t="str">
        <f t="array" ref="A48">IF(ROWS(A$7:A48)&gt;COUNTIF(BookTable[Entry Month],$O$4),"",INDEX(Book!A$3:A$1200,SMALL(IF(BookTable[Entry Month]=$O$4,ROW(BookTable[Entry Month])-ROW(Book!$J$2)),ROWS(A$7:A48))))</f>
        <v/>
      </c>
      <c r="B48" s="1" t="str">
        <f t="array" ref="B48">IF(ROWS(B$7:B48)&gt;COUNTIF(BookTable[Entry Month],$O$4),"",INDEX(Book!B$3:B$1200,SMALL(IF(BookTable[Entry Month]=$O$4,ROW(BookTable[Entry Month])-ROW(Book!$J$2)),ROWS(B$7:B48))))</f>
        <v/>
      </c>
      <c r="C48" s="1"/>
      <c r="D48" s="1" t="str">
        <f t="array" ref="D48">IF(ROWS(C$7:C48)&gt;COUNTIF(BookTable[Entry Month],$O$4),"",INDEX(Book!C$3:C$1200,SMALL(IF(BookTable[Entry Month]=$O$4,ROW(BookTable[Entry Month])-ROW(Book!$J$2)),ROWS(C$7:C48))))</f>
        <v/>
      </c>
      <c r="E48" s="26" t="e">
        <f>VLOOKUP(Shrawan[[#This Row],[आपूर्तिकर्ताको नाम]],PartyTable[],2,FALSE)</f>
        <v>#N/A</v>
      </c>
      <c r="F48" s="26" t="str" cm="1">
        <f t="array" ref="F48">IF(ROWS(G$7:G48)&gt;COUNTIF(BookTable[Entry Month],$O$4),"",INDEX(Book!D$3:D$1200,SMALL(IF(BookTable[Entry Month]=$O$4,ROW(BookTable[Entry Month])-ROW(Book!$J$2)),ROWS(G$7:G48))))</f>
        <v/>
      </c>
      <c r="G48" s="1"/>
      <c r="H48" s="1"/>
      <c r="I4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48" s="6" t="str" cm="1">
        <f t="array" ref="J48">IF(ROWS(G$7:G48)&gt;COUNTIF(BookTable[Entry Month],$O$4),"",INDEX(Book!F$3:F$1200,SMALL(IF(BookTable[Entry Month]=$O$4,ROW(BookTable[Entry Month])-ROW(Book!$J$2)),ROWS(G$7:G48))))</f>
        <v/>
      </c>
      <c r="K48" s="6" t="str" cm="1">
        <f t="array" ref="K48">IF(ROWS(G$7:G48)&gt;COUNTIF(BookTable[Entry Month],$O$4),"",INDEX(Book!E$3:E$1200,SMALL(IF(BookTable[Entry Month]=$O$4,ROW(BookTable[Entry Month])-ROW(Book!$J$2)),ROWS(G$7:G48))))</f>
        <v/>
      </c>
      <c r="L48" s="6" t="e">
        <f>Shrawan[[#This Row],[मूल्य (रु)]]*13%</f>
        <v>#VALUE!</v>
      </c>
      <c r="M48" s="1"/>
      <c r="N48" s="1"/>
      <c r="O48" s="1"/>
      <c r="P48" s="1"/>
    </row>
    <row r="49" spans="1:16" hidden="1" x14ac:dyDescent="0.25">
      <c r="A49" s="1" t="str">
        <f t="array" ref="A49">IF(ROWS(A$7:A49)&gt;COUNTIF(BookTable[Entry Month],$O$4),"",INDEX(Book!A$3:A$1200,SMALL(IF(BookTable[Entry Month]=$O$4,ROW(BookTable[Entry Month])-ROW(Book!$J$2)),ROWS(A$7:A49))))</f>
        <v/>
      </c>
      <c r="B49" s="1" t="str">
        <f t="array" ref="B49">IF(ROWS(B$7:B49)&gt;COUNTIF(BookTable[Entry Month],$O$4),"",INDEX(Book!B$3:B$1200,SMALL(IF(BookTable[Entry Month]=$O$4,ROW(BookTable[Entry Month])-ROW(Book!$J$2)),ROWS(B$7:B49))))</f>
        <v/>
      </c>
      <c r="C49" s="1"/>
      <c r="D49" s="1" t="str">
        <f t="array" ref="D49">IF(ROWS(C$7:C49)&gt;COUNTIF(BookTable[Entry Month],$O$4),"",INDEX(Book!C$3:C$1200,SMALL(IF(BookTable[Entry Month]=$O$4,ROW(BookTable[Entry Month])-ROW(Book!$J$2)),ROWS(C$7:C49))))</f>
        <v/>
      </c>
      <c r="E49" s="26" t="e">
        <f>VLOOKUP(Shrawan[[#This Row],[आपूर्तिकर्ताको नाम]],PartyTable[],2,FALSE)</f>
        <v>#N/A</v>
      </c>
      <c r="F49" s="26" t="str" cm="1">
        <f t="array" ref="F49">IF(ROWS(G$7:G49)&gt;COUNTIF(BookTable[Entry Month],$O$4),"",INDEX(Book!D$3:D$1200,SMALL(IF(BookTable[Entry Month]=$O$4,ROW(BookTable[Entry Month])-ROW(Book!$J$2)),ROWS(G$7:G49))))</f>
        <v/>
      </c>
      <c r="G49" s="1"/>
      <c r="H49" s="1"/>
      <c r="I4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49" s="6" t="str" cm="1">
        <f t="array" ref="J49">IF(ROWS(G$7:G49)&gt;COUNTIF(BookTable[Entry Month],$O$4),"",INDEX(Book!F$3:F$1200,SMALL(IF(BookTable[Entry Month]=$O$4,ROW(BookTable[Entry Month])-ROW(Book!$J$2)),ROWS(G$7:G49))))</f>
        <v/>
      </c>
      <c r="K49" s="6" t="str" cm="1">
        <f t="array" ref="K49">IF(ROWS(G$7:G49)&gt;COUNTIF(BookTable[Entry Month],$O$4),"",INDEX(Book!E$3:E$1200,SMALL(IF(BookTable[Entry Month]=$O$4,ROW(BookTable[Entry Month])-ROW(Book!$J$2)),ROWS(G$7:G49))))</f>
        <v/>
      </c>
      <c r="L49" s="6" t="e">
        <f>Shrawan[[#This Row],[मूल्य (रु)]]*13%</f>
        <v>#VALUE!</v>
      </c>
      <c r="M49" s="1"/>
      <c r="N49" s="1"/>
      <c r="O49" s="1"/>
      <c r="P49" s="1"/>
    </row>
    <row r="50" spans="1:16" hidden="1" x14ac:dyDescent="0.25">
      <c r="A50" s="1" t="str">
        <f t="array" ref="A50">IF(ROWS(A$7:A50)&gt;COUNTIF(BookTable[Entry Month],$O$4),"",INDEX(Book!A$3:A$1200,SMALL(IF(BookTable[Entry Month]=$O$4,ROW(BookTable[Entry Month])-ROW(Book!$J$2)),ROWS(A$7:A50))))</f>
        <v/>
      </c>
      <c r="B50" s="12" t="str">
        <f t="array" ref="B50">IF(ROWS(B$7:B50)&gt;COUNTIF(BookTable[Entry Month],$O$4),"",INDEX(Book!B$3:B$1200,SMALL(IF(BookTable[Entry Month]=$O$4,ROW(BookTable[Entry Month])-ROW(Book!$J$2)),ROWS(B$7:B50))))</f>
        <v/>
      </c>
      <c r="C50" s="1"/>
      <c r="D50" s="1" t="str">
        <f t="array" ref="D50">IF(ROWS(C$7:C50)&gt;COUNTIF(BookTable[Entry Month],$O$4),"",INDEX(Book!C$3:C$1200,SMALL(IF(BookTable[Entry Month]=$O$4,ROW(BookTable[Entry Month])-ROW(Book!$J$2)),ROWS(C$7:C50))))</f>
        <v/>
      </c>
      <c r="E50" s="26" t="e">
        <f>VLOOKUP(Shrawan[[#This Row],[आपूर्तिकर्ताको नाम]],PartyTable[],2,FALSE)</f>
        <v>#N/A</v>
      </c>
      <c r="F50" s="26" t="str" cm="1">
        <f t="array" ref="F50">IF(ROWS(G$7:G50)&gt;COUNTIF(BookTable[Entry Month],$O$4),"",INDEX(Book!D$3:D$1200,SMALL(IF(BookTable[Entry Month]=$O$4,ROW(BookTable[Entry Month])-ROW(Book!$J$2)),ROWS(G$7:G50))))</f>
        <v/>
      </c>
      <c r="G50" s="1"/>
      <c r="H50" s="1"/>
      <c r="I5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50" s="6" t="str" cm="1">
        <f t="array" ref="J50">IF(ROWS(G$7:G50)&gt;COUNTIF(BookTable[Entry Month],$O$4),"",INDEX(Book!F$3:F$1200,SMALL(IF(BookTable[Entry Month]=$O$4,ROW(BookTable[Entry Month])-ROW(Book!$J$2)),ROWS(G$7:G50))))</f>
        <v/>
      </c>
      <c r="K50" s="6" t="str" cm="1">
        <f t="array" ref="K50">IF(ROWS(G$7:G50)&gt;COUNTIF(BookTable[Entry Month],$O$4),"",INDEX(Book!E$3:E$1200,SMALL(IF(BookTable[Entry Month]=$O$4,ROW(BookTable[Entry Month])-ROW(Book!$J$2)),ROWS(G$7:G50))))</f>
        <v/>
      </c>
      <c r="L50" s="6" t="e">
        <f>Shrawan[[#This Row],[मूल्य (रु)]]*13%</f>
        <v>#VALUE!</v>
      </c>
      <c r="M50" s="1"/>
      <c r="N50" s="1"/>
      <c r="O50" s="1"/>
      <c r="P50" s="1"/>
    </row>
    <row r="51" spans="1:16" hidden="1" x14ac:dyDescent="0.25">
      <c r="A51" s="1" t="str">
        <f t="array" ref="A51">IF(ROWS(A$7:A51)&gt;COUNTIF(BookTable[Entry Month],$O$4),"",INDEX(Book!A$3:A$1200,SMALL(IF(BookTable[Entry Month]=$O$4,ROW(BookTable[Entry Month])-ROW(Book!$J$2)),ROWS(A$7:A51))))</f>
        <v/>
      </c>
      <c r="B51" s="1" t="str">
        <f t="array" ref="B51">IF(ROWS(B$7:B51)&gt;COUNTIF(BookTable[Entry Month],$O$4),"",INDEX(Book!B$3:B$1200,SMALL(IF(BookTable[Entry Month]=$O$4,ROW(BookTable[Entry Month])-ROW(Book!$J$2)),ROWS(B$7:B51))))</f>
        <v/>
      </c>
      <c r="C51" s="1"/>
      <c r="D51" s="1" t="str">
        <f t="array" ref="D51">IF(ROWS(C$7:C51)&gt;COUNTIF(BookTable[Entry Month],$O$4),"",INDEX(Book!C$3:C$1200,SMALL(IF(BookTable[Entry Month]=$O$4,ROW(BookTable[Entry Month])-ROW(Book!$J$2)),ROWS(C$7:C51))))</f>
        <v/>
      </c>
      <c r="E51" s="26" t="e">
        <f>VLOOKUP(Shrawan[[#This Row],[आपूर्तिकर्ताको नाम]],PartyTable[],2,FALSE)</f>
        <v>#N/A</v>
      </c>
      <c r="F51" s="26" t="str" cm="1">
        <f t="array" ref="F51">IF(ROWS(G$7:G51)&gt;COUNTIF(BookTable[Entry Month],$O$4),"",INDEX(Book!D$3:D$1200,SMALL(IF(BookTable[Entry Month]=$O$4,ROW(BookTable[Entry Month])-ROW(Book!$J$2)),ROWS(G$7:G51))))</f>
        <v/>
      </c>
      <c r="G51" s="1"/>
      <c r="H51" s="1"/>
      <c r="I5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51" s="6" t="str" cm="1">
        <f t="array" ref="J51">IF(ROWS(G$7:G51)&gt;COUNTIF(BookTable[Entry Month],$O$4),"",INDEX(Book!F$3:F$1200,SMALL(IF(BookTable[Entry Month]=$O$4,ROW(BookTable[Entry Month])-ROW(Book!$J$2)),ROWS(G$7:G51))))</f>
        <v/>
      </c>
      <c r="K51" s="6" t="str" cm="1">
        <f t="array" ref="K51">IF(ROWS(G$7:G51)&gt;COUNTIF(BookTable[Entry Month],$O$4),"",INDEX(Book!E$3:E$1200,SMALL(IF(BookTable[Entry Month]=$O$4,ROW(BookTable[Entry Month])-ROW(Book!$J$2)),ROWS(G$7:G51))))</f>
        <v/>
      </c>
      <c r="L51" s="6" t="e">
        <f>Shrawan[[#This Row],[मूल्य (रु)]]*13%</f>
        <v>#VALUE!</v>
      </c>
      <c r="M51" s="1"/>
      <c r="N51" s="1"/>
      <c r="O51" s="1"/>
      <c r="P51" s="1"/>
    </row>
    <row r="52" spans="1:16" hidden="1" x14ac:dyDescent="0.25">
      <c r="A52" s="1" t="str">
        <f t="array" ref="A52">IF(ROWS(A$7:A52)&gt;COUNTIF(BookTable[Entry Month],$O$4),"",INDEX(Book!A$3:A$1200,SMALL(IF(BookTable[Entry Month]=$O$4,ROW(BookTable[Entry Month])-ROW(Book!$J$2)),ROWS(A$7:A52))))</f>
        <v/>
      </c>
      <c r="B52" s="12" t="str">
        <f t="array" ref="B52">IF(ROWS(B$7:B52)&gt;COUNTIF(BookTable[Entry Month],$O$4),"",INDEX(Book!B$3:B$1200,SMALL(IF(BookTable[Entry Month]=$O$4,ROW(BookTable[Entry Month])-ROW(Book!$J$2)),ROWS(B$7:B52))))</f>
        <v/>
      </c>
      <c r="C52" s="1"/>
      <c r="D52" s="1" t="str">
        <f t="array" ref="D52">IF(ROWS(C$7:C52)&gt;COUNTIF(BookTable[Entry Month],$O$4),"",INDEX(Book!C$3:C$1200,SMALL(IF(BookTable[Entry Month]=$O$4,ROW(BookTable[Entry Month])-ROW(Book!$J$2)),ROWS(C$7:C52))))</f>
        <v/>
      </c>
      <c r="E52" s="26" t="e">
        <f>VLOOKUP(Shrawan[[#This Row],[आपूर्तिकर्ताको नाम]],PartyTable[],2,FALSE)</f>
        <v>#N/A</v>
      </c>
      <c r="F52" s="26" t="str" cm="1">
        <f t="array" ref="F52">IF(ROWS(G$7:G52)&gt;COUNTIF(BookTable[Entry Month],$O$4),"",INDEX(Book!D$3:D$1200,SMALL(IF(BookTable[Entry Month]=$O$4,ROW(BookTable[Entry Month])-ROW(Book!$J$2)),ROWS(G$7:G52))))</f>
        <v/>
      </c>
      <c r="G52" s="1"/>
      <c r="H52" s="1"/>
      <c r="I5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52" s="6" t="str" cm="1">
        <f t="array" ref="J52">IF(ROWS(G$7:G52)&gt;COUNTIF(BookTable[Entry Month],$O$4),"",INDEX(Book!F$3:F$1200,SMALL(IF(BookTable[Entry Month]=$O$4,ROW(BookTable[Entry Month])-ROW(Book!$J$2)),ROWS(G$7:G52))))</f>
        <v/>
      </c>
      <c r="K52" s="6" t="str" cm="1">
        <f t="array" ref="K52">IF(ROWS(G$7:G52)&gt;COUNTIF(BookTable[Entry Month],$O$4),"",INDEX(Book!E$3:E$1200,SMALL(IF(BookTable[Entry Month]=$O$4,ROW(BookTable[Entry Month])-ROW(Book!$J$2)),ROWS(G$7:G52))))</f>
        <v/>
      </c>
      <c r="L52" s="6" t="e">
        <f>Shrawan[[#This Row],[मूल्य (रु)]]*13%</f>
        <v>#VALUE!</v>
      </c>
      <c r="M52" s="1"/>
      <c r="N52" s="1"/>
      <c r="O52" s="1"/>
      <c r="P52" s="1"/>
    </row>
    <row r="53" spans="1:16" hidden="1" x14ac:dyDescent="0.25">
      <c r="A53" s="1" t="str">
        <f t="array" ref="A53">IF(ROWS(A$7:A53)&gt;COUNTIF(BookTable[Entry Month],$O$4),"",INDEX(Book!A$3:A$1200,SMALL(IF(BookTable[Entry Month]=$O$4,ROW(BookTable[Entry Month])-ROW(Book!$J$2)),ROWS(A$7:A53))))</f>
        <v/>
      </c>
      <c r="B53" s="1" t="str">
        <f t="array" ref="B53">IF(ROWS(B$7:B53)&gt;COUNTIF(BookTable[Entry Month],$O$4),"",INDEX(Book!B$3:B$1200,SMALL(IF(BookTable[Entry Month]=$O$4,ROW(BookTable[Entry Month])-ROW(Book!$J$2)),ROWS(B$7:B53))))</f>
        <v/>
      </c>
      <c r="C53" s="1"/>
      <c r="D53" s="1" t="str">
        <f t="array" ref="D53">IF(ROWS(C$7:C53)&gt;COUNTIF(BookTable[Entry Month],$O$4),"",INDEX(Book!C$3:C$1200,SMALL(IF(BookTable[Entry Month]=$O$4,ROW(BookTable[Entry Month])-ROW(Book!$J$2)),ROWS(C$7:C53))))</f>
        <v/>
      </c>
      <c r="E53" s="26" t="e">
        <f>VLOOKUP(Shrawan[[#This Row],[आपूर्तिकर्ताको नाम]],PartyTable[],2,FALSE)</f>
        <v>#N/A</v>
      </c>
      <c r="F53" s="26" t="str" cm="1">
        <f t="array" ref="F53">IF(ROWS(G$7:G53)&gt;COUNTIF(BookTable[Entry Month],$O$4),"",INDEX(Book!D$3:D$1200,SMALL(IF(BookTable[Entry Month]=$O$4,ROW(BookTable[Entry Month])-ROW(Book!$J$2)),ROWS(G$7:G53))))</f>
        <v/>
      </c>
      <c r="G53" s="1"/>
      <c r="H53" s="1"/>
      <c r="I5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53" s="6" t="str" cm="1">
        <f t="array" ref="J53">IF(ROWS(G$7:G53)&gt;COUNTIF(BookTable[Entry Month],$O$4),"",INDEX(Book!F$3:F$1200,SMALL(IF(BookTable[Entry Month]=$O$4,ROW(BookTable[Entry Month])-ROW(Book!$J$2)),ROWS(G$7:G53))))</f>
        <v/>
      </c>
      <c r="K53" s="6" t="str" cm="1">
        <f t="array" ref="K53">IF(ROWS(G$7:G53)&gt;COUNTIF(BookTable[Entry Month],$O$4),"",INDEX(Book!E$3:E$1200,SMALL(IF(BookTable[Entry Month]=$O$4,ROW(BookTable[Entry Month])-ROW(Book!$J$2)),ROWS(G$7:G53))))</f>
        <v/>
      </c>
      <c r="L53" s="6" t="e">
        <f>Shrawan[[#This Row],[मूल्य (रु)]]*13%</f>
        <v>#VALUE!</v>
      </c>
      <c r="M53" s="1"/>
      <c r="N53" s="1"/>
      <c r="O53" s="1"/>
      <c r="P53" s="1"/>
    </row>
    <row r="54" spans="1:16" hidden="1" x14ac:dyDescent="0.25">
      <c r="A54" s="1" t="str">
        <f t="array" ref="A54">IF(ROWS(A$7:A54)&gt;COUNTIF(BookTable[Entry Month],$O$4),"",INDEX(Book!A$3:A$1200,SMALL(IF(BookTable[Entry Month]=$O$4,ROW(BookTable[Entry Month])-ROW(Book!$J$2)),ROWS(A$7:A54))))</f>
        <v/>
      </c>
      <c r="B54" s="1" t="str">
        <f t="array" ref="B54">IF(ROWS(B$7:B54)&gt;COUNTIF(BookTable[Entry Month],$O$4),"",INDEX(Book!B$3:B$1200,SMALL(IF(BookTable[Entry Month]=$O$4,ROW(BookTable[Entry Month])-ROW(Book!$J$2)),ROWS(B$7:B54))))</f>
        <v/>
      </c>
      <c r="C54" s="1"/>
      <c r="D54" s="1" t="str">
        <f t="array" ref="D54">IF(ROWS(C$7:C54)&gt;COUNTIF(BookTable[Entry Month],$O$4),"",INDEX(Book!C$3:C$1200,SMALL(IF(BookTable[Entry Month]=$O$4,ROW(BookTable[Entry Month])-ROW(Book!$J$2)),ROWS(C$7:C54))))</f>
        <v/>
      </c>
      <c r="E54" s="26" t="e">
        <f>VLOOKUP(Shrawan[[#This Row],[आपूर्तिकर्ताको नाम]],PartyTable[],2,FALSE)</f>
        <v>#N/A</v>
      </c>
      <c r="F54" s="26" t="str" cm="1">
        <f t="array" ref="F54">IF(ROWS(G$7:G54)&gt;COUNTIF(BookTable[Entry Month],$O$4),"",INDEX(Book!D$3:D$1200,SMALL(IF(BookTable[Entry Month]=$O$4,ROW(BookTable[Entry Month])-ROW(Book!$J$2)),ROWS(G$7:G54))))</f>
        <v/>
      </c>
      <c r="G54" s="1"/>
      <c r="H54" s="1"/>
      <c r="I5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54" s="6" t="str" cm="1">
        <f t="array" ref="J54">IF(ROWS(G$7:G54)&gt;COUNTIF(BookTable[Entry Month],$O$4),"",INDEX(Book!F$3:F$1200,SMALL(IF(BookTable[Entry Month]=$O$4,ROW(BookTable[Entry Month])-ROW(Book!$J$2)),ROWS(G$7:G54))))</f>
        <v/>
      </c>
      <c r="K54" s="6" t="str" cm="1">
        <f t="array" ref="K54">IF(ROWS(G$7:G54)&gt;COUNTIF(BookTable[Entry Month],$O$4),"",INDEX(Book!E$3:E$1200,SMALL(IF(BookTable[Entry Month]=$O$4,ROW(BookTable[Entry Month])-ROW(Book!$J$2)),ROWS(G$7:G54))))</f>
        <v/>
      </c>
      <c r="L54" s="6" t="e">
        <f>Shrawan[[#This Row],[मूल्य (रु)]]*13%</f>
        <v>#VALUE!</v>
      </c>
      <c r="M54" s="1"/>
      <c r="N54" s="1"/>
      <c r="O54" s="1"/>
      <c r="P54" s="1"/>
    </row>
    <row r="55" spans="1:16" hidden="1" x14ac:dyDescent="0.25">
      <c r="A55" s="1" t="str">
        <f t="array" ref="A55">IF(ROWS(A$7:A55)&gt;COUNTIF(BookTable[Entry Month],$O$4),"",INDEX(Book!A$3:A$1200,SMALL(IF(BookTable[Entry Month]=$O$4,ROW(BookTable[Entry Month])-ROW(Book!$J$2)),ROWS(A$7:A55))))</f>
        <v/>
      </c>
      <c r="B55" s="1" t="str">
        <f t="array" ref="B55">IF(ROWS(B$7:B55)&gt;COUNTIF(BookTable[Entry Month],$O$4),"",INDEX(Book!B$3:B$1200,SMALL(IF(BookTable[Entry Month]=$O$4,ROW(BookTable[Entry Month])-ROW(Book!$J$2)),ROWS(B$7:B55))))</f>
        <v/>
      </c>
      <c r="C55" s="1"/>
      <c r="D55" s="1" t="str">
        <f t="array" ref="D55">IF(ROWS(C$7:C55)&gt;COUNTIF(BookTable[Entry Month],$O$4),"",INDEX(Book!C$3:C$1200,SMALL(IF(BookTable[Entry Month]=$O$4,ROW(BookTable[Entry Month])-ROW(Book!$J$2)),ROWS(C$7:C55))))</f>
        <v/>
      </c>
      <c r="E55" s="26" t="e">
        <f>VLOOKUP(Shrawan[[#This Row],[आपूर्तिकर्ताको नाम]],PartyTable[],2,FALSE)</f>
        <v>#N/A</v>
      </c>
      <c r="F55" s="26" t="str" cm="1">
        <f t="array" ref="F55">IF(ROWS(G$7:G55)&gt;COUNTIF(BookTable[Entry Month],$O$4),"",INDEX(Book!D$3:D$1200,SMALL(IF(BookTable[Entry Month]=$O$4,ROW(BookTable[Entry Month])-ROW(Book!$J$2)),ROWS(G$7:G55))))</f>
        <v/>
      </c>
      <c r="G55" s="1"/>
      <c r="H55" s="1"/>
      <c r="I5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55" s="6" t="str" cm="1">
        <f t="array" ref="J55">IF(ROWS(G$7:G55)&gt;COUNTIF(BookTable[Entry Month],$O$4),"",INDEX(Book!F$3:F$1200,SMALL(IF(BookTable[Entry Month]=$O$4,ROW(BookTable[Entry Month])-ROW(Book!$J$2)),ROWS(G$7:G55))))</f>
        <v/>
      </c>
      <c r="K55" s="6" t="str" cm="1">
        <f t="array" ref="K55">IF(ROWS(G$7:G55)&gt;COUNTIF(BookTable[Entry Month],$O$4),"",INDEX(Book!E$3:E$1200,SMALL(IF(BookTable[Entry Month]=$O$4,ROW(BookTable[Entry Month])-ROW(Book!$J$2)),ROWS(G$7:G55))))</f>
        <v/>
      </c>
      <c r="L55" s="6" t="e">
        <f>Shrawan[[#This Row],[मूल्य (रु)]]*13%</f>
        <v>#VALUE!</v>
      </c>
      <c r="M55" s="1"/>
      <c r="N55" s="1"/>
      <c r="O55" s="1"/>
      <c r="P55" s="1"/>
    </row>
    <row r="56" spans="1:16" hidden="1" x14ac:dyDescent="0.25">
      <c r="A56" s="1" t="str">
        <f t="array" ref="A56">IF(ROWS(A$7:A56)&gt;COUNTIF(BookTable[Entry Month],$O$4),"",INDEX(Book!A$3:A$1200,SMALL(IF(BookTable[Entry Month]=$O$4,ROW(BookTable[Entry Month])-ROW(Book!$J$2)),ROWS(A$7:A56))))</f>
        <v/>
      </c>
      <c r="B56" s="1" t="str">
        <f t="array" ref="B56">IF(ROWS(B$7:B56)&gt;COUNTIF(BookTable[Entry Month],$O$4),"",INDEX(Book!B$3:B$1200,SMALL(IF(BookTable[Entry Month]=$O$4,ROW(BookTable[Entry Month])-ROW(Book!$J$2)),ROWS(B$7:B56))))</f>
        <v/>
      </c>
      <c r="C56" s="1"/>
      <c r="D56" s="1" t="str">
        <f t="array" ref="D56">IF(ROWS(C$7:C56)&gt;COUNTIF(BookTable[Entry Month],$O$4),"",INDEX(Book!C$3:C$1200,SMALL(IF(BookTable[Entry Month]=$O$4,ROW(BookTable[Entry Month])-ROW(Book!$J$2)),ROWS(C$7:C56))))</f>
        <v/>
      </c>
      <c r="E56" s="26" t="e">
        <f>VLOOKUP(Shrawan[[#This Row],[आपूर्तिकर्ताको नाम]],PartyTable[],2,FALSE)</f>
        <v>#N/A</v>
      </c>
      <c r="F56" s="26" t="str" cm="1">
        <f t="array" ref="F56">IF(ROWS(G$7:G56)&gt;COUNTIF(BookTable[Entry Month],$O$4),"",INDEX(Book!D$3:D$1200,SMALL(IF(BookTable[Entry Month]=$O$4,ROW(BookTable[Entry Month])-ROW(Book!$J$2)),ROWS(G$7:G56))))</f>
        <v/>
      </c>
      <c r="G56" s="1"/>
      <c r="H56" s="1"/>
      <c r="I5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56" s="6" t="str" cm="1">
        <f t="array" ref="J56">IF(ROWS(G$7:G56)&gt;COUNTIF(BookTable[Entry Month],$O$4),"",INDEX(Book!F$3:F$1200,SMALL(IF(BookTable[Entry Month]=$O$4,ROW(BookTable[Entry Month])-ROW(Book!$J$2)),ROWS(G$7:G56))))</f>
        <v/>
      </c>
      <c r="K56" s="6" t="str" cm="1">
        <f t="array" ref="K56">IF(ROWS(G$7:G56)&gt;COUNTIF(BookTable[Entry Month],$O$4),"",INDEX(Book!E$3:E$1200,SMALL(IF(BookTable[Entry Month]=$O$4,ROW(BookTable[Entry Month])-ROW(Book!$J$2)),ROWS(G$7:G56))))</f>
        <v/>
      </c>
      <c r="L56" s="6" t="e">
        <f>Shrawan[[#This Row],[मूल्य (रु)]]*13%</f>
        <v>#VALUE!</v>
      </c>
      <c r="M56" s="1"/>
      <c r="N56" s="1"/>
      <c r="O56" s="1"/>
      <c r="P56" s="1"/>
    </row>
    <row r="57" spans="1:16" hidden="1" x14ac:dyDescent="0.25">
      <c r="A57" s="1" t="str">
        <f t="array" ref="A57">IF(ROWS(A$7:A57)&gt;COUNTIF(BookTable[Entry Month],$O$4),"",INDEX(Book!A$3:A$1200,SMALL(IF(BookTable[Entry Month]=$O$4,ROW(BookTable[Entry Month])-ROW(Book!$J$2)),ROWS(A$7:A57))))</f>
        <v/>
      </c>
      <c r="B57" s="1" t="str">
        <f t="array" ref="B57">IF(ROWS(B$7:B57)&gt;COUNTIF(BookTable[Entry Month],$O$4),"",INDEX(Book!B$3:B$1200,SMALL(IF(BookTable[Entry Month]=$O$4,ROW(BookTable[Entry Month])-ROW(Book!$J$2)),ROWS(B$7:B57))))</f>
        <v/>
      </c>
      <c r="C57" s="1"/>
      <c r="D57" s="1" t="str">
        <f t="array" ref="D57">IF(ROWS(C$7:C57)&gt;COUNTIF(BookTable[Entry Month],$O$4),"",INDEX(Book!C$3:C$1200,SMALL(IF(BookTable[Entry Month]=$O$4,ROW(BookTable[Entry Month])-ROW(Book!$J$2)),ROWS(C$7:C57))))</f>
        <v/>
      </c>
      <c r="E57" s="26" t="e">
        <f>VLOOKUP(Shrawan[[#This Row],[आपूर्तिकर्ताको नाम]],PartyTable[],2,FALSE)</f>
        <v>#N/A</v>
      </c>
      <c r="F57" s="26" t="str" cm="1">
        <f t="array" ref="F57">IF(ROWS(G$7:G57)&gt;COUNTIF(BookTable[Entry Month],$O$4),"",INDEX(Book!D$3:D$1200,SMALL(IF(BookTable[Entry Month]=$O$4,ROW(BookTable[Entry Month])-ROW(Book!$J$2)),ROWS(G$7:G57))))</f>
        <v/>
      </c>
      <c r="G57" s="1"/>
      <c r="H57" s="1"/>
      <c r="I5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57" s="6" t="str" cm="1">
        <f t="array" ref="J57">IF(ROWS(G$7:G57)&gt;COUNTIF(BookTable[Entry Month],$O$4),"",INDEX(Book!F$3:F$1200,SMALL(IF(BookTable[Entry Month]=$O$4,ROW(BookTable[Entry Month])-ROW(Book!$J$2)),ROWS(G$7:G57))))</f>
        <v/>
      </c>
      <c r="K57" s="6" t="str" cm="1">
        <f t="array" ref="K57">IF(ROWS(G$7:G57)&gt;COUNTIF(BookTable[Entry Month],$O$4),"",INDEX(Book!E$3:E$1200,SMALL(IF(BookTable[Entry Month]=$O$4,ROW(BookTable[Entry Month])-ROW(Book!$J$2)),ROWS(G$7:G57))))</f>
        <v/>
      </c>
      <c r="L57" s="6" t="e">
        <f>Shrawan[[#This Row],[मूल्य (रु)]]*13%</f>
        <v>#VALUE!</v>
      </c>
      <c r="M57" s="1"/>
      <c r="N57" s="1"/>
      <c r="O57" s="1"/>
      <c r="P57" s="1"/>
    </row>
    <row r="58" spans="1:16" hidden="1" x14ac:dyDescent="0.25">
      <c r="A58" s="1" t="str">
        <f t="array" ref="A58">IF(ROWS(A$7:A58)&gt;COUNTIF(BookTable[Entry Month],$O$4),"",INDEX(Book!A$3:A$1200,SMALL(IF(BookTable[Entry Month]=$O$4,ROW(BookTable[Entry Month])-ROW(Book!$J$2)),ROWS(A$7:A58))))</f>
        <v/>
      </c>
      <c r="B58" s="12" t="str">
        <f t="array" ref="B58">IF(ROWS(B$7:B58)&gt;COUNTIF(BookTable[Entry Month],$O$4),"",INDEX(Book!B$3:B$1200,SMALL(IF(BookTable[Entry Month]=$O$4,ROW(BookTable[Entry Month])-ROW(Book!$J$2)),ROWS(B$7:B58))))</f>
        <v/>
      </c>
      <c r="C58" s="1"/>
      <c r="D58" s="1" t="str">
        <f t="array" ref="D58">IF(ROWS(C$7:C58)&gt;COUNTIF(BookTable[Entry Month],$O$4),"",INDEX(Book!C$3:C$1200,SMALL(IF(BookTable[Entry Month]=$O$4,ROW(BookTable[Entry Month])-ROW(Book!$J$2)),ROWS(C$7:C58))))</f>
        <v/>
      </c>
      <c r="E58" s="26" t="e">
        <f>VLOOKUP(Shrawan[[#This Row],[आपूर्तिकर्ताको नाम]],PartyTable[],2,FALSE)</f>
        <v>#N/A</v>
      </c>
      <c r="F58" s="26" t="str" cm="1">
        <f t="array" ref="F58">IF(ROWS(G$7:G58)&gt;COUNTIF(BookTable[Entry Month],$O$4),"",INDEX(Book!D$3:D$1200,SMALL(IF(BookTable[Entry Month]=$O$4,ROW(BookTable[Entry Month])-ROW(Book!$J$2)),ROWS(G$7:G58))))</f>
        <v/>
      </c>
      <c r="G58" s="1"/>
      <c r="H58" s="1"/>
      <c r="I5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58" s="6" t="str" cm="1">
        <f t="array" ref="J58">IF(ROWS(G$7:G58)&gt;COUNTIF(BookTable[Entry Month],$O$4),"",INDEX(Book!F$3:F$1200,SMALL(IF(BookTable[Entry Month]=$O$4,ROW(BookTable[Entry Month])-ROW(Book!$J$2)),ROWS(G$7:G58))))</f>
        <v/>
      </c>
      <c r="K58" s="6" t="str" cm="1">
        <f t="array" ref="K58">IF(ROWS(G$7:G58)&gt;COUNTIF(BookTable[Entry Month],$O$4),"",INDEX(Book!E$3:E$1200,SMALL(IF(BookTable[Entry Month]=$O$4,ROW(BookTable[Entry Month])-ROW(Book!$J$2)),ROWS(G$7:G58))))</f>
        <v/>
      </c>
      <c r="L58" s="6" t="e">
        <f>Shrawan[[#This Row],[मूल्य (रु)]]*13%</f>
        <v>#VALUE!</v>
      </c>
      <c r="M58" s="1"/>
      <c r="N58" s="1"/>
      <c r="O58" s="1"/>
      <c r="P58" s="1"/>
    </row>
    <row r="59" spans="1:16" hidden="1" x14ac:dyDescent="0.25">
      <c r="A59" s="1" t="str">
        <f t="array" ref="A59">IF(ROWS(A$7:A59)&gt;COUNTIF(BookTable[Entry Month],$O$4),"",INDEX(Book!A$3:A$1200,SMALL(IF(BookTable[Entry Month]=$O$4,ROW(BookTable[Entry Month])-ROW(Book!$J$2)),ROWS(A$7:A59))))</f>
        <v/>
      </c>
      <c r="B59" s="1" t="str">
        <f t="array" ref="B59">IF(ROWS(B$7:B59)&gt;COUNTIF(BookTable[Entry Month],$O$4),"",INDEX(Book!B$3:B$1200,SMALL(IF(BookTable[Entry Month]=$O$4,ROW(BookTable[Entry Month])-ROW(Book!$J$2)),ROWS(B$7:B59))))</f>
        <v/>
      </c>
      <c r="C59" s="1"/>
      <c r="D59" s="1" t="str">
        <f t="array" ref="D59">IF(ROWS(C$7:C59)&gt;COUNTIF(BookTable[Entry Month],$O$4),"",INDEX(Book!C$3:C$1200,SMALL(IF(BookTable[Entry Month]=$O$4,ROW(BookTable[Entry Month])-ROW(Book!$J$2)),ROWS(C$7:C59))))</f>
        <v/>
      </c>
      <c r="E59" s="26" t="e">
        <f>VLOOKUP(Shrawan[[#This Row],[आपूर्तिकर्ताको नाम]],PartyTable[],2,FALSE)</f>
        <v>#N/A</v>
      </c>
      <c r="F59" s="26" t="str" cm="1">
        <f t="array" ref="F59">IF(ROWS(G$7:G59)&gt;COUNTIF(BookTable[Entry Month],$O$4),"",INDEX(Book!D$3:D$1200,SMALL(IF(BookTable[Entry Month]=$O$4,ROW(BookTable[Entry Month])-ROW(Book!$J$2)),ROWS(G$7:G59))))</f>
        <v/>
      </c>
      <c r="G59" s="1"/>
      <c r="H59" s="1"/>
      <c r="I5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59" s="6" t="str" cm="1">
        <f t="array" ref="J59">IF(ROWS(G$7:G59)&gt;COUNTIF(BookTable[Entry Month],$O$4),"",INDEX(Book!F$3:F$1200,SMALL(IF(BookTable[Entry Month]=$O$4,ROW(BookTable[Entry Month])-ROW(Book!$J$2)),ROWS(G$7:G59))))</f>
        <v/>
      </c>
      <c r="K59" s="6" t="str" cm="1">
        <f t="array" ref="K59">IF(ROWS(G$7:G59)&gt;COUNTIF(BookTable[Entry Month],$O$4),"",INDEX(Book!E$3:E$1200,SMALL(IF(BookTable[Entry Month]=$O$4,ROW(BookTable[Entry Month])-ROW(Book!$J$2)),ROWS(G$7:G59))))</f>
        <v/>
      </c>
      <c r="L59" s="6" t="e">
        <f>Shrawan[[#This Row],[मूल्य (रु)]]*13%</f>
        <v>#VALUE!</v>
      </c>
      <c r="M59" s="1"/>
      <c r="N59" s="1"/>
      <c r="O59" s="1"/>
      <c r="P59" s="1"/>
    </row>
    <row r="60" spans="1:16" hidden="1" x14ac:dyDescent="0.25">
      <c r="A60" s="1" t="str">
        <f t="array" ref="A60">IF(ROWS(A$7:A60)&gt;COUNTIF(BookTable[Entry Month],$O$4),"",INDEX(Book!A$3:A$1200,SMALL(IF(BookTable[Entry Month]=$O$4,ROW(BookTable[Entry Month])-ROW(Book!$J$2)),ROWS(A$7:A60))))</f>
        <v/>
      </c>
      <c r="B60" s="1" t="str">
        <f t="array" ref="B60">IF(ROWS(B$7:B60)&gt;COUNTIF(BookTable[Entry Month],$O$4),"",INDEX(Book!B$3:B$1200,SMALL(IF(BookTable[Entry Month]=$O$4,ROW(BookTable[Entry Month])-ROW(Book!$J$2)),ROWS(B$7:B60))))</f>
        <v/>
      </c>
      <c r="C60" s="1"/>
      <c r="D60" s="1" t="str">
        <f t="array" ref="D60">IF(ROWS(C$7:C60)&gt;COUNTIF(BookTable[Entry Month],$O$4),"",INDEX(Book!C$3:C$1200,SMALL(IF(BookTable[Entry Month]=$O$4,ROW(BookTable[Entry Month])-ROW(Book!$J$2)),ROWS(C$7:C60))))</f>
        <v/>
      </c>
      <c r="E60" s="26" t="e">
        <f>VLOOKUP(Shrawan[[#This Row],[आपूर्तिकर्ताको नाम]],PartyTable[],2,FALSE)</f>
        <v>#N/A</v>
      </c>
      <c r="F60" s="26" t="str" cm="1">
        <f t="array" ref="F60">IF(ROWS(G$7:G60)&gt;COUNTIF(BookTable[Entry Month],$O$4),"",INDEX(Book!D$3:D$1200,SMALL(IF(BookTable[Entry Month]=$O$4,ROW(BookTable[Entry Month])-ROW(Book!$J$2)),ROWS(G$7:G60))))</f>
        <v/>
      </c>
      <c r="G60" s="1"/>
      <c r="H60" s="1"/>
      <c r="I6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60" s="6" t="str" cm="1">
        <f t="array" ref="J60">IF(ROWS(G$7:G60)&gt;COUNTIF(BookTable[Entry Month],$O$4),"",INDEX(Book!F$3:F$1200,SMALL(IF(BookTable[Entry Month]=$O$4,ROW(BookTable[Entry Month])-ROW(Book!$J$2)),ROWS(G$7:G60))))</f>
        <v/>
      </c>
      <c r="K60" s="6" t="str" cm="1">
        <f t="array" ref="K60">IF(ROWS(G$7:G60)&gt;COUNTIF(BookTable[Entry Month],$O$4),"",INDEX(Book!E$3:E$1200,SMALL(IF(BookTable[Entry Month]=$O$4,ROW(BookTable[Entry Month])-ROW(Book!$J$2)),ROWS(G$7:G60))))</f>
        <v/>
      </c>
      <c r="L60" s="6" t="e">
        <f>Shrawan[[#This Row],[मूल्य (रु)]]*13%</f>
        <v>#VALUE!</v>
      </c>
      <c r="M60" s="1"/>
      <c r="N60" s="1"/>
      <c r="O60" s="1"/>
      <c r="P60" s="1"/>
    </row>
    <row r="61" spans="1:16" hidden="1" x14ac:dyDescent="0.25">
      <c r="A61" s="1" t="str">
        <f t="array" ref="A61">IF(ROWS(A$7:A61)&gt;COUNTIF(BookTable[Entry Month],$O$4),"",INDEX(Book!A$3:A$1200,SMALL(IF(BookTable[Entry Month]=$O$4,ROW(BookTable[Entry Month])-ROW(Book!$J$2)),ROWS(A$7:A61))))</f>
        <v/>
      </c>
      <c r="B61" s="1" t="str">
        <f t="array" ref="B61">IF(ROWS(B$7:B61)&gt;COUNTIF(BookTable[Entry Month],$O$4),"",INDEX(Book!B$3:B$1200,SMALL(IF(BookTable[Entry Month]=$O$4,ROW(BookTable[Entry Month])-ROW(Book!$J$2)),ROWS(B$7:B61))))</f>
        <v/>
      </c>
      <c r="C61" s="1"/>
      <c r="D61" s="1" t="str">
        <f t="array" ref="D61">IF(ROWS(C$7:C61)&gt;COUNTIF(BookTable[Entry Month],$O$4),"",INDEX(Book!C$3:C$1200,SMALL(IF(BookTable[Entry Month]=$O$4,ROW(BookTable[Entry Month])-ROW(Book!$J$2)),ROWS(C$7:C61))))</f>
        <v/>
      </c>
      <c r="E61" s="26" t="e">
        <f>VLOOKUP(Shrawan[[#This Row],[आपूर्तिकर्ताको नाम]],PartyTable[],2,FALSE)</f>
        <v>#N/A</v>
      </c>
      <c r="F61" s="26" t="str" cm="1">
        <f t="array" ref="F61">IF(ROWS(G$7:G61)&gt;COUNTIF(BookTable[Entry Month],$O$4),"",INDEX(Book!D$3:D$1200,SMALL(IF(BookTable[Entry Month]=$O$4,ROW(BookTable[Entry Month])-ROW(Book!$J$2)),ROWS(G$7:G61))))</f>
        <v/>
      </c>
      <c r="G61" s="1"/>
      <c r="H61" s="1"/>
      <c r="I6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61" s="6" t="str" cm="1">
        <f t="array" ref="J61">IF(ROWS(G$7:G61)&gt;COUNTIF(BookTable[Entry Month],$O$4),"",INDEX(Book!F$3:F$1200,SMALL(IF(BookTable[Entry Month]=$O$4,ROW(BookTable[Entry Month])-ROW(Book!$J$2)),ROWS(G$7:G61))))</f>
        <v/>
      </c>
      <c r="K61" s="6" t="str" cm="1">
        <f t="array" ref="K61">IF(ROWS(G$7:G61)&gt;COUNTIF(BookTable[Entry Month],$O$4),"",INDEX(Book!E$3:E$1200,SMALL(IF(BookTable[Entry Month]=$O$4,ROW(BookTable[Entry Month])-ROW(Book!$J$2)),ROWS(G$7:G61))))</f>
        <v/>
      </c>
      <c r="L61" s="6" t="e">
        <f>Shrawan[[#This Row],[मूल्य (रु)]]*13%</f>
        <v>#VALUE!</v>
      </c>
      <c r="M61" s="1"/>
      <c r="N61" s="1"/>
      <c r="O61" s="1"/>
      <c r="P61" s="1"/>
    </row>
    <row r="62" spans="1:16" hidden="1" x14ac:dyDescent="0.25">
      <c r="A62" s="1" t="str">
        <f t="array" ref="A62">IF(ROWS(A$7:A62)&gt;COUNTIF(BookTable[Entry Month],$O$4),"",INDEX(Book!A$3:A$1200,SMALL(IF(BookTable[Entry Month]=$O$4,ROW(BookTable[Entry Month])-ROW(Book!$J$2)),ROWS(A$7:A62))))</f>
        <v/>
      </c>
      <c r="B62" s="1" t="str">
        <f t="array" ref="B62">IF(ROWS(B$7:B62)&gt;COUNTIF(BookTable[Entry Month],$O$4),"",INDEX(Book!B$3:B$1200,SMALL(IF(BookTable[Entry Month]=$O$4,ROW(BookTable[Entry Month])-ROW(Book!$J$2)),ROWS(B$7:B62))))</f>
        <v/>
      </c>
      <c r="C62" s="1"/>
      <c r="D62" s="1" t="str">
        <f t="array" ref="D62">IF(ROWS(C$7:C62)&gt;COUNTIF(BookTable[Entry Month],$O$4),"",INDEX(Book!C$3:C$1200,SMALL(IF(BookTable[Entry Month]=$O$4,ROW(BookTable[Entry Month])-ROW(Book!$J$2)),ROWS(C$7:C62))))</f>
        <v/>
      </c>
      <c r="E62" s="26" t="e">
        <f>VLOOKUP(Shrawan[[#This Row],[आपूर्तिकर्ताको नाम]],PartyTable[],2,FALSE)</f>
        <v>#N/A</v>
      </c>
      <c r="F62" s="26" t="str" cm="1">
        <f t="array" ref="F62">IF(ROWS(G$7:G62)&gt;COUNTIF(BookTable[Entry Month],$O$4),"",INDEX(Book!D$3:D$1200,SMALL(IF(BookTable[Entry Month]=$O$4,ROW(BookTable[Entry Month])-ROW(Book!$J$2)),ROWS(G$7:G62))))</f>
        <v/>
      </c>
      <c r="G62" s="1"/>
      <c r="H62" s="1"/>
      <c r="I6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62" s="6" t="str" cm="1">
        <f t="array" ref="J62">IF(ROWS(G$7:G62)&gt;COUNTIF(BookTable[Entry Month],$O$4),"",INDEX(Book!F$3:F$1200,SMALL(IF(BookTable[Entry Month]=$O$4,ROW(BookTable[Entry Month])-ROW(Book!$J$2)),ROWS(G$7:G62))))</f>
        <v/>
      </c>
      <c r="K62" s="6" t="str" cm="1">
        <f t="array" ref="K62">IF(ROWS(G$7:G62)&gt;COUNTIF(BookTable[Entry Month],$O$4),"",INDEX(Book!E$3:E$1200,SMALL(IF(BookTable[Entry Month]=$O$4,ROW(BookTable[Entry Month])-ROW(Book!$J$2)),ROWS(G$7:G62))))</f>
        <v/>
      </c>
      <c r="L62" s="6" t="e">
        <f>Shrawan[[#This Row],[मूल्य (रु)]]*13%</f>
        <v>#VALUE!</v>
      </c>
      <c r="M62" s="1"/>
      <c r="N62" s="1"/>
      <c r="O62" s="1"/>
      <c r="P62" s="1"/>
    </row>
    <row r="63" spans="1:16" hidden="1" x14ac:dyDescent="0.25">
      <c r="A63" s="1" t="str">
        <f t="array" ref="A63">IF(ROWS(A$7:A63)&gt;COUNTIF(BookTable[Entry Month],$O$4),"",INDEX(Book!A$3:A$1200,SMALL(IF(BookTable[Entry Month]=$O$4,ROW(BookTable[Entry Month])-ROW(Book!$J$2)),ROWS(A$7:A63))))</f>
        <v/>
      </c>
      <c r="B63" s="1" t="str">
        <f t="array" ref="B63">IF(ROWS(B$7:B63)&gt;COUNTIF(BookTable[Entry Month],$O$4),"",INDEX(Book!B$3:B$1200,SMALL(IF(BookTable[Entry Month]=$O$4,ROW(BookTable[Entry Month])-ROW(Book!$J$2)),ROWS(B$7:B63))))</f>
        <v/>
      </c>
      <c r="C63" s="1"/>
      <c r="D63" s="1" t="str">
        <f t="array" ref="D63">IF(ROWS(C$7:C63)&gt;COUNTIF(BookTable[Entry Month],$O$4),"",INDEX(Book!C$3:C$1200,SMALL(IF(BookTable[Entry Month]=$O$4,ROW(BookTable[Entry Month])-ROW(Book!$J$2)),ROWS(C$7:C63))))</f>
        <v/>
      </c>
      <c r="E63" s="26" t="e">
        <f>VLOOKUP(Shrawan[[#This Row],[आपूर्तिकर्ताको नाम]],PartyTable[],2,FALSE)</f>
        <v>#N/A</v>
      </c>
      <c r="F63" s="26" t="str" cm="1">
        <f t="array" ref="F63">IF(ROWS(G$7:G63)&gt;COUNTIF(BookTable[Entry Month],$O$4),"",INDEX(Book!D$3:D$1200,SMALL(IF(BookTable[Entry Month]=$O$4,ROW(BookTable[Entry Month])-ROW(Book!$J$2)),ROWS(G$7:G63))))</f>
        <v/>
      </c>
      <c r="G63" s="1"/>
      <c r="H63" s="1"/>
      <c r="I6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63" s="6" t="str" cm="1">
        <f t="array" ref="J63">IF(ROWS(G$7:G63)&gt;COUNTIF(BookTable[Entry Month],$O$4),"",INDEX(Book!F$3:F$1200,SMALL(IF(BookTable[Entry Month]=$O$4,ROW(BookTable[Entry Month])-ROW(Book!$J$2)),ROWS(G$7:G63))))</f>
        <v/>
      </c>
      <c r="K63" s="6" t="str" cm="1">
        <f t="array" ref="K63">IF(ROWS(G$7:G63)&gt;COUNTIF(BookTable[Entry Month],$O$4),"",INDEX(Book!E$3:E$1200,SMALL(IF(BookTable[Entry Month]=$O$4,ROW(BookTable[Entry Month])-ROW(Book!$J$2)),ROWS(G$7:G63))))</f>
        <v/>
      </c>
      <c r="L63" s="6" t="e">
        <f>Shrawan[[#This Row],[मूल्य (रु)]]*13%</f>
        <v>#VALUE!</v>
      </c>
      <c r="M63" s="1"/>
      <c r="N63" s="1"/>
      <c r="O63" s="1"/>
      <c r="P63" s="1"/>
    </row>
    <row r="64" spans="1:16" hidden="1" x14ac:dyDescent="0.25">
      <c r="A64" s="1" t="str">
        <f t="array" ref="A64">IF(ROWS(A$7:A64)&gt;COUNTIF(BookTable[Entry Month],$O$4),"",INDEX(Book!A$3:A$1200,SMALL(IF(BookTable[Entry Month]=$O$4,ROW(BookTable[Entry Month])-ROW(Book!$J$2)),ROWS(A$7:A64))))</f>
        <v/>
      </c>
      <c r="B64" s="1" t="str">
        <f t="array" ref="B64">IF(ROWS(B$7:B64)&gt;COUNTIF(BookTable[Entry Month],$O$4),"",INDEX(Book!B$3:B$1200,SMALL(IF(BookTable[Entry Month]=$O$4,ROW(BookTable[Entry Month])-ROW(Book!$J$2)),ROWS(B$7:B64))))</f>
        <v/>
      </c>
      <c r="C64" s="1"/>
      <c r="D64" s="1" t="str">
        <f t="array" ref="D64">IF(ROWS(C$7:C64)&gt;COUNTIF(BookTable[Entry Month],$O$4),"",INDEX(Book!C$3:C$1200,SMALL(IF(BookTable[Entry Month]=$O$4,ROW(BookTable[Entry Month])-ROW(Book!$J$2)),ROWS(C$7:C64))))</f>
        <v/>
      </c>
      <c r="E64" s="26" t="e">
        <f>VLOOKUP(Shrawan[[#This Row],[आपूर्तिकर्ताको नाम]],PartyTable[],2,FALSE)</f>
        <v>#N/A</v>
      </c>
      <c r="F64" s="26" t="str" cm="1">
        <f t="array" ref="F64">IF(ROWS(G$7:G64)&gt;COUNTIF(BookTable[Entry Month],$O$4),"",INDEX(Book!D$3:D$1200,SMALL(IF(BookTable[Entry Month]=$O$4,ROW(BookTable[Entry Month])-ROW(Book!$J$2)),ROWS(G$7:G64))))</f>
        <v/>
      </c>
      <c r="G64" s="1"/>
      <c r="H64" s="1"/>
      <c r="I6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64" s="6" t="str" cm="1">
        <f t="array" ref="J64">IF(ROWS(G$7:G64)&gt;COUNTIF(BookTable[Entry Month],$O$4),"",INDEX(Book!F$3:F$1200,SMALL(IF(BookTable[Entry Month]=$O$4,ROW(BookTable[Entry Month])-ROW(Book!$J$2)),ROWS(G$7:G64))))</f>
        <v/>
      </c>
      <c r="K64" s="6" t="str" cm="1">
        <f t="array" ref="K64">IF(ROWS(G$7:G64)&gt;COUNTIF(BookTable[Entry Month],$O$4),"",INDEX(Book!E$3:E$1200,SMALL(IF(BookTable[Entry Month]=$O$4,ROW(BookTable[Entry Month])-ROW(Book!$J$2)),ROWS(G$7:G64))))</f>
        <v/>
      </c>
      <c r="L64" s="6" t="e">
        <f>Shrawan[[#This Row],[मूल्य (रु)]]*13%</f>
        <v>#VALUE!</v>
      </c>
      <c r="M64" s="1"/>
      <c r="N64" s="1"/>
      <c r="O64" s="1"/>
      <c r="P64" s="1"/>
    </row>
    <row r="65" spans="1:16" hidden="1" x14ac:dyDescent="0.25">
      <c r="A65" s="1" t="str">
        <f t="array" ref="A65">IF(ROWS(A$7:A65)&gt;COUNTIF(BookTable[Entry Month],$O$4),"",INDEX(Book!A$3:A$1200,SMALL(IF(BookTable[Entry Month]=$O$4,ROW(BookTable[Entry Month])-ROW(Book!$J$2)),ROWS(A$7:A65))))</f>
        <v/>
      </c>
      <c r="B65" s="12" t="str">
        <f t="array" ref="B65">IF(ROWS(B$7:B65)&gt;COUNTIF(BookTable[Entry Month],$O$4),"",INDEX(Book!B$3:B$1200,SMALL(IF(BookTable[Entry Month]=$O$4,ROW(BookTable[Entry Month])-ROW(Book!$J$2)),ROWS(B$7:B65))))</f>
        <v/>
      </c>
      <c r="C65" s="1"/>
      <c r="D65" s="1" t="str">
        <f t="array" ref="D65">IF(ROWS(C$7:C65)&gt;COUNTIF(BookTable[Entry Month],$O$4),"",INDEX(Book!C$3:C$1200,SMALL(IF(BookTable[Entry Month]=$O$4,ROW(BookTable[Entry Month])-ROW(Book!$J$2)),ROWS(C$7:C65))))</f>
        <v/>
      </c>
      <c r="E65" s="26" t="e">
        <f>VLOOKUP(Shrawan[[#This Row],[आपूर्तिकर्ताको नाम]],PartyTable[],2,FALSE)</f>
        <v>#N/A</v>
      </c>
      <c r="F65" s="26" t="str" cm="1">
        <f t="array" ref="F65">IF(ROWS(G$7:G65)&gt;COUNTIF(BookTable[Entry Month],$O$4),"",INDEX(Book!D$3:D$1200,SMALL(IF(BookTable[Entry Month]=$O$4,ROW(BookTable[Entry Month])-ROW(Book!$J$2)),ROWS(G$7:G65))))</f>
        <v/>
      </c>
      <c r="G65" s="1"/>
      <c r="H65" s="1"/>
      <c r="I6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65" s="6" t="str" cm="1">
        <f t="array" ref="J65">IF(ROWS(G$7:G65)&gt;COUNTIF(BookTable[Entry Month],$O$4),"",INDEX(Book!F$3:F$1200,SMALL(IF(BookTable[Entry Month]=$O$4,ROW(BookTable[Entry Month])-ROW(Book!$J$2)),ROWS(G$7:G65))))</f>
        <v/>
      </c>
      <c r="K65" s="6" t="str" cm="1">
        <f t="array" ref="K65">IF(ROWS(G$7:G65)&gt;COUNTIF(BookTable[Entry Month],$O$4),"",INDEX(Book!E$3:E$1200,SMALL(IF(BookTable[Entry Month]=$O$4,ROW(BookTable[Entry Month])-ROW(Book!$J$2)),ROWS(G$7:G65))))</f>
        <v/>
      </c>
      <c r="L65" s="6" t="e">
        <f>Shrawan[[#This Row],[मूल्य (रु)]]*13%</f>
        <v>#VALUE!</v>
      </c>
      <c r="M65" s="1"/>
      <c r="N65" s="1"/>
      <c r="O65" s="1"/>
      <c r="P65" s="1"/>
    </row>
    <row r="66" spans="1:16" hidden="1" x14ac:dyDescent="0.25">
      <c r="A66" s="1" t="str">
        <f t="array" ref="A66">IF(ROWS(A$7:A66)&gt;COUNTIF(BookTable[Entry Month],$O$4),"",INDEX(Book!A$3:A$1200,SMALL(IF(BookTable[Entry Month]=$O$4,ROW(BookTable[Entry Month])-ROW(Book!$J$2)),ROWS(A$7:A66))))</f>
        <v/>
      </c>
      <c r="B66" s="1" t="str">
        <f t="array" ref="B66">IF(ROWS(B$7:B66)&gt;COUNTIF(BookTable[Entry Month],$O$4),"",INDEX(Book!B$3:B$1200,SMALL(IF(BookTable[Entry Month]=$O$4,ROW(BookTable[Entry Month])-ROW(Book!$J$2)),ROWS(B$7:B66))))</f>
        <v/>
      </c>
      <c r="C66" s="1"/>
      <c r="D66" s="1" t="str">
        <f t="array" ref="D66">IF(ROWS(C$7:C66)&gt;COUNTIF(BookTable[Entry Month],$O$4),"",INDEX(Book!C$3:C$1200,SMALL(IF(BookTable[Entry Month]=$O$4,ROW(BookTable[Entry Month])-ROW(Book!$J$2)),ROWS(C$7:C66))))</f>
        <v/>
      </c>
      <c r="E66" s="26" t="e">
        <f>VLOOKUP(Shrawan[[#This Row],[आपूर्तिकर्ताको नाम]],PartyTable[],2,FALSE)</f>
        <v>#N/A</v>
      </c>
      <c r="F66" s="26" t="str" cm="1">
        <f t="array" ref="F66">IF(ROWS(G$7:G66)&gt;COUNTIF(BookTable[Entry Month],$O$4),"",INDEX(Book!D$3:D$1200,SMALL(IF(BookTable[Entry Month]=$O$4,ROW(BookTable[Entry Month])-ROW(Book!$J$2)),ROWS(G$7:G66))))</f>
        <v/>
      </c>
      <c r="G66" s="1"/>
      <c r="H66" s="1"/>
      <c r="I6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66" s="6" t="str" cm="1">
        <f t="array" ref="J66">IF(ROWS(G$7:G66)&gt;COUNTIF(BookTable[Entry Month],$O$4),"",INDEX(Book!F$3:F$1200,SMALL(IF(BookTable[Entry Month]=$O$4,ROW(BookTable[Entry Month])-ROW(Book!$J$2)),ROWS(G$7:G66))))</f>
        <v/>
      </c>
      <c r="K66" s="6" t="str" cm="1">
        <f t="array" ref="K66">IF(ROWS(G$7:G66)&gt;COUNTIF(BookTable[Entry Month],$O$4),"",INDEX(Book!E$3:E$1200,SMALL(IF(BookTable[Entry Month]=$O$4,ROW(BookTable[Entry Month])-ROW(Book!$J$2)),ROWS(G$7:G66))))</f>
        <v/>
      </c>
      <c r="L66" s="6" t="e">
        <f>Shrawan[[#This Row],[मूल्य (रु)]]*13%</f>
        <v>#VALUE!</v>
      </c>
      <c r="M66" s="1"/>
      <c r="N66" s="1"/>
      <c r="O66" s="1"/>
      <c r="P66" s="1"/>
    </row>
    <row r="67" spans="1:16" hidden="1" x14ac:dyDescent="0.25">
      <c r="A67" s="1" t="str">
        <f t="array" ref="A67">IF(ROWS(A$7:A67)&gt;COUNTIF(BookTable[Entry Month],$O$4),"",INDEX(Book!A$3:A$1200,SMALL(IF(BookTable[Entry Month]=$O$4,ROW(BookTable[Entry Month])-ROW(Book!$J$2)),ROWS(A$7:A67))))</f>
        <v/>
      </c>
      <c r="B67" s="1" t="str">
        <f t="array" ref="B67">IF(ROWS(B$7:B67)&gt;COUNTIF(BookTable[Entry Month],$O$4),"",INDEX(Book!B$3:B$1200,SMALL(IF(BookTable[Entry Month]=$O$4,ROW(BookTable[Entry Month])-ROW(Book!$J$2)),ROWS(B$7:B67))))</f>
        <v/>
      </c>
      <c r="C67" s="1"/>
      <c r="D67" s="1" t="str">
        <f t="array" ref="D67">IF(ROWS(C$7:C67)&gt;COUNTIF(BookTable[Entry Month],$O$4),"",INDEX(Book!C$3:C$1200,SMALL(IF(BookTable[Entry Month]=$O$4,ROW(BookTable[Entry Month])-ROW(Book!$J$2)),ROWS(C$7:C67))))</f>
        <v/>
      </c>
      <c r="E67" s="26" t="e">
        <f>VLOOKUP(Shrawan[[#This Row],[आपूर्तिकर्ताको नाम]],PartyTable[],2,FALSE)</f>
        <v>#N/A</v>
      </c>
      <c r="F67" s="26" t="str" cm="1">
        <f t="array" ref="F67">IF(ROWS(G$7:G67)&gt;COUNTIF(BookTable[Entry Month],$O$4),"",INDEX(Book!D$3:D$1200,SMALL(IF(BookTable[Entry Month]=$O$4,ROW(BookTable[Entry Month])-ROW(Book!$J$2)),ROWS(G$7:G67))))</f>
        <v/>
      </c>
      <c r="G67" s="1"/>
      <c r="H67" s="1"/>
      <c r="I6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67" s="6" t="str" cm="1">
        <f t="array" ref="J67">IF(ROWS(G$7:G67)&gt;COUNTIF(BookTable[Entry Month],$O$4),"",INDEX(Book!F$3:F$1200,SMALL(IF(BookTable[Entry Month]=$O$4,ROW(BookTable[Entry Month])-ROW(Book!$J$2)),ROWS(G$7:G67))))</f>
        <v/>
      </c>
      <c r="K67" s="6" t="str" cm="1">
        <f t="array" ref="K67">IF(ROWS(G$7:G67)&gt;COUNTIF(BookTable[Entry Month],$O$4),"",INDEX(Book!E$3:E$1200,SMALL(IF(BookTable[Entry Month]=$O$4,ROW(BookTable[Entry Month])-ROW(Book!$J$2)),ROWS(G$7:G67))))</f>
        <v/>
      </c>
      <c r="L67" s="6" t="e">
        <f>Shrawan[[#This Row],[मूल्य (रु)]]*13%</f>
        <v>#VALUE!</v>
      </c>
      <c r="M67" s="1"/>
      <c r="N67" s="1"/>
      <c r="O67" s="1"/>
      <c r="P67" s="1"/>
    </row>
    <row r="68" spans="1:16" hidden="1" x14ac:dyDescent="0.25">
      <c r="A68" s="1" t="str">
        <f t="array" ref="A68">IF(ROWS(A$7:A68)&gt;COUNTIF(BookTable[Entry Month],$O$4),"",INDEX(Book!A$3:A$1200,SMALL(IF(BookTable[Entry Month]=$O$4,ROW(BookTable[Entry Month])-ROW(Book!$J$2)),ROWS(A$7:A68))))</f>
        <v/>
      </c>
      <c r="B68" s="1" t="str">
        <f t="array" ref="B68">IF(ROWS(B$7:B68)&gt;COUNTIF(BookTable[Entry Month],$O$4),"",INDEX(Book!B$3:B$1200,SMALL(IF(BookTable[Entry Month]=$O$4,ROW(BookTable[Entry Month])-ROW(Book!$J$2)),ROWS(B$7:B68))))</f>
        <v/>
      </c>
      <c r="C68" s="1"/>
      <c r="D68" s="1" t="str">
        <f t="array" ref="D68">IF(ROWS(C$7:C68)&gt;COUNTIF(BookTable[Entry Month],$O$4),"",INDEX(Book!C$3:C$1200,SMALL(IF(BookTable[Entry Month]=$O$4,ROW(BookTable[Entry Month])-ROW(Book!$J$2)),ROWS(C$7:C68))))</f>
        <v/>
      </c>
      <c r="E68" s="26" t="e">
        <f>VLOOKUP(Shrawan[[#This Row],[आपूर्तिकर्ताको नाम]],PartyTable[],2,FALSE)</f>
        <v>#N/A</v>
      </c>
      <c r="F68" s="26" t="str" cm="1">
        <f t="array" ref="F68">IF(ROWS(G$7:G68)&gt;COUNTIF(BookTable[Entry Month],$O$4),"",INDEX(Book!D$3:D$1200,SMALL(IF(BookTable[Entry Month]=$O$4,ROW(BookTable[Entry Month])-ROW(Book!$J$2)),ROWS(G$7:G68))))</f>
        <v/>
      </c>
      <c r="G68" s="1"/>
      <c r="H68" s="1"/>
      <c r="I6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68" s="6" t="str" cm="1">
        <f t="array" ref="J68">IF(ROWS(G$7:G68)&gt;COUNTIF(BookTable[Entry Month],$O$4),"",INDEX(Book!F$3:F$1200,SMALL(IF(BookTable[Entry Month]=$O$4,ROW(BookTable[Entry Month])-ROW(Book!$J$2)),ROWS(G$7:G68))))</f>
        <v/>
      </c>
      <c r="K68" s="6" t="str" cm="1">
        <f t="array" ref="K68">IF(ROWS(G$7:G68)&gt;COUNTIF(BookTable[Entry Month],$O$4),"",INDEX(Book!E$3:E$1200,SMALL(IF(BookTable[Entry Month]=$O$4,ROW(BookTable[Entry Month])-ROW(Book!$J$2)),ROWS(G$7:G68))))</f>
        <v/>
      </c>
      <c r="L68" s="6" t="e">
        <f>Shrawan[[#This Row],[मूल्य (रु)]]*13%</f>
        <v>#VALUE!</v>
      </c>
      <c r="M68" s="1"/>
      <c r="N68" s="1"/>
      <c r="O68" s="1"/>
      <c r="P68" s="1"/>
    </row>
    <row r="69" spans="1:16" hidden="1" x14ac:dyDescent="0.25">
      <c r="A69" s="1" t="str">
        <f t="array" ref="A69">IF(ROWS(A$7:A69)&gt;COUNTIF(BookTable[Entry Month],$O$4),"",INDEX(Book!A$3:A$1200,SMALL(IF(BookTable[Entry Month]=$O$4,ROW(BookTable[Entry Month])-ROW(Book!$J$2)),ROWS(A$7:A69))))</f>
        <v/>
      </c>
      <c r="B69" s="12" t="str">
        <f t="array" ref="B69">IF(ROWS(B$7:B69)&gt;COUNTIF(BookTable[Entry Month],$O$4),"",INDEX(Book!B$3:B$1200,SMALL(IF(BookTable[Entry Month]=$O$4,ROW(BookTable[Entry Month])-ROW(Book!$J$2)),ROWS(B$7:B69))))</f>
        <v/>
      </c>
      <c r="C69" s="1"/>
      <c r="D69" s="1" t="str">
        <f t="array" ref="D69">IF(ROWS(C$7:C69)&gt;COUNTIF(BookTable[Entry Month],$O$4),"",INDEX(Book!C$3:C$1200,SMALL(IF(BookTable[Entry Month]=$O$4,ROW(BookTable[Entry Month])-ROW(Book!$J$2)),ROWS(C$7:C69))))</f>
        <v/>
      </c>
      <c r="E69" s="26" t="e">
        <f>VLOOKUP(Shrawan[[#This Row],[आपूर्तिकर्ताको नाम]],PartyTable[],2,FALSE)</f>
        <v>#N/A</v>
      </c>
      <c r="F69" s="26" t="str" cm="1">
        <f t="array" ref="F69">IF(ROWS(G$7:G69)&gt;COUNTIF(BookTable[Entry Month],$O$4),"",INDEX(Book!D$3:D$1200,SMALL(IF(BookTable[Entry Month]=$O$4,ROW(BookTable[Entry Month])-ROW(Book!$J$2)),ROWS(G$7:G69))))</f>
        <v/>
      </c>
      <c r="G69" s="1"/>
      <c r="H69" s="1"/>
      <c r="I6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69" s="6" t="str" cm="1">
        <f t="array" ref="J69">IF(ROWS(G$7:G69)&gt;COUNTIF(BookTable[Entry Month],$O$4),"",INDEX(Book!F$3:F$1200,SMALL(IF(BookTable[Entry Month]=$O$4,ROW(BookTable[Entry Month])-ROW(Book!$J$2)),ROWS(G$7:G69))))</f>
        <v/>
      </c>
      <c r="K69" s="6" t="str" cm="1">
        <f t="array" ref="K69">IF(ROWS(G$7:G69)&gt;COUNTIF(BookTable[Entry Month],$O$4),"",INDEX(Book!E$3:E$1200,SMALL(IF(BookTable[Entry Month]=$O$4,ROW(BookTable[Entry Month])-ROW(Book!$J$2)),ROWS(G$7:G69))))</f>
        <v/>
      </c>
      <c r="L69" s="6" t="e">
        <f>Shrawan[[#This Row],[मूल्य (रु)]]*13%</f>
        <v>#VALUE!</v>
      </c>
      <c r="M69" s="1"/>
      <c r="N69" s="1"/>
      <c r="O69" s="1"/>
      <c r="P69" s="1"/>
    </row>
    <row r="70" spans="1:16" hidden="1" x14ac:dyDescent="0.25">
      <c r="A70" s="1" t="str">
        <f t="array" ref="A70">IF(ROWS(A$7:A70)&gt;COUNTIF(BookTable[Entry Month],$O$4),"",INDEX(Book!A$3:A$1200,SMALL(IF(BookTable[Entry Month]=$O$4,ROW(BookTable[Entry Month])-ROW(Book!$J$2)),ROWS(A$7:A70))))</f>
        <v/>
      </c>
      <c r="B70" s="1" t="str">
        <f t="array" ref="B70">IF(ROWS(B$7:B70)&gt;COUNTIF(BookTable[Entry Month],$O$4),"",INDEX(Book!B$3:B$1200,SMALL(IF(BookTable[Entry Month]=$O$4,ROW(BookTable[Entry Month])-ROW(Book!$J$2)),ROWS(B$7:B70))))</f>
        <v/>
      </c>
      <c r="C70" s="1"/>
      <c r="D70" s="1" t="str">
        <f t="array" ref="D70">IF(ROWS(C$7:C70)&gt;COUNTIF(BookTable[Entry Month],$O$4),"",INDEX(Book!C$3:C$1200,SMALL(IF(BookTable[Entry Month]=$O$4,ROW(BookTable[Entry Month])-ROW(Book!$J$2)),ROWS(C$7:C70))))</f>
        <v/>
      </c>
      <c r="E70" s="26" t="e">
        <f>VLOOKUP(Shrawan[[#This Row],[आपूर्तिकर्ताको नाम]],PartyTable[],2,FALSE)</f>
        <v>#N/A</v>
      </c>
      <c r="F70" s="26" t="str" cm="1">
        <f t="array" ref="F70">IF(ROWS(G$7:G70)&gt;COUNTIF(BookTable[Entry Month],$O$4),"",INDEX(Book!D$3:D$1200,SMALL(IF(BookTable[Entry Month]=$O$4,ROW(BookTable[Entry Month])-ROW(Book!$J$2)),ROWS(G$7:G70))))</f>
        <v/>
      </c>
      <c r="G70" s="1"/>
      <c r="H70" s="1"/>
      <c r="I7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70" s="6" t="str" cm="1">
        <f t="array" ref="J70">IF(ROWS(G$7:G70)&gt;COUNTIF(BookTable[Entry Month],$O$4),"",INDEX(Book!F$3:F$1200,SMALL(IF(BookTable[Entry Month]=$O$4,ROW(BookTable[Entry Month])-ROW(Book!$J$2)),ROWS(G$7:G70))))</f>
        <v/>
      </c>
      <c r="K70" s="6" t="str" cm="1">
        <f t="array" ref="K70">IF(ROWS(G$7:G70)&gt;COUNTIF(BookTable[Entry Month],$O$4),"",INDEX(Book!E$3:E$1200,SMALL(IF(BookTable[Entry Month]=$O$4,ROW(BookTable[Entry Month])-ROW(Book!$J$2)),ROWS(G$7:G70))))</f>
        <v/>
      </c>
      <c r="L70" s="6" t="e">
        <f>Shrawan[[#This Row],[मूल्य (रु)]]*13%</f>
        <v>#VALUE!</v>
      </c>
      <c r="M70" s="1"/>
      <c r="N70" s="1"/>
      <c r="O70" s="1"/>
      <c r="P70" s="1"/>
    </row>
    <row r="71" spans="1:16" hidden="1" x14ac:dyDescent="0.25">
      <c r="A71" s="1" t="str">
        <f t="array" ref="A71">IF(ROWS(A$7:A71)&gt;COUNTIF(BookTable[Entry Month],$O$4),"",INDEX(Book!A$3:A$1200,SMALL(IF(BookTable[Entry Month]=$O$4,ROW(BookTable[Entry Month])-ROW(Book!$J$2)),ROWS(A$7:A71))))</f>
        <v/>
      </c>
      <c r="B71" s="1" t="str">
        <f t="array" ref="B71">IF(ROWS(B$7:B71)&gt;COUNTIF(BookTable[Entry Month],$O$4),"",INDEX(Book!B$3:B$1200,SMALL(IF(BookTable[Entry Month]=$O$4,ROW(BookTable[Entry Month])-ROW(Book!$J$2)),ROWS(B$7:B71))))</f>
        <v/>
      </c>
      <c r="C71" s="1"/>
      <c r="D71" s="1" t="str">
        <f t="array" ref="D71">IF(ROWS(C$7:C71)&gt;COUNTIF(BookTable[Entry Month],$O$4),"",INDEX(Book!C$3:C$1200,SMALL(IF(BookTable[Entry Month]=$O$4,ROW(BookTable[Entry Month])-ROW(Book!$J$2)),ROWS(C$7:C71))))</f>
        <v/>
      </c>
      <c r="E71" s="26" t="e">
        <f>VLOOKUP(Shrawan[[#This Row],[आपूर्तिकर्ताको नाम]],PartyTable[],2,FALSE)</f>
        <v>#N/A</v>
      </c>
      <c r="F71" s="26" t="str" cm="1">
        <f t="array" ref="F71">IF(ROWS(G$7:G71)&gt;COUNTIF(BookTable[Entry Month],$O$4),"",INDEX(Book!D$3:D$1200,SMALL(IF(BookTable[Entry Month]=$O$4,ROW(BookTable[Entry Month])-ROW(Book!$J$2)),ROWS(G$7:G71))))</f>
        <v/>
      </c>
      <c r="G71" s="1"/>
      <c r="H71" s="1"/>
      <c r="I7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71" s="6" t="str" cm="1">
        <f t="array" ref="J71">IF(ROWS(G$7:G71)&gt;COUNTIF(BookTable[Entry Month],$O$4),"",INDEX(Book!F$3:F$1200,SMALL(IF(BookTable[Entry Month]=$O$4,ROW(BookTable[Entry Month])-ROW(Book!$J$2)),ROWS(G$7:G71))))</f>
        <v/>
      </c>
      <c r="K71" s="6" t="str" cm="1">
        <f t="array" ref="K71">IF(ROWS(G$7:G71)&gt;COUNTIF(BookTable[Entry Month],$O$4),"",INDEX(Book!E$3:E$1200,SMALL(IF(BookTable[Entry Month]=$O$4,ROW(BookTable[Entry Month])-ROW(Book!$J$2)),ROWS(G$7:G71))))</f>
        <v/>
      </c>
      <c r="L71" s="6" t="e">
        <f>Shrawan[[#This Row],[मूल्य (रु)]]*13%</f>
        <v>#VALUE!</v>
      </c>
      <c r="M71" s="1"/>
      <c r="N71" s="1"/>
      <c r="O71" s="1"/>
      <c r="P71" s="1"/>
    </row>
    <row r="72" spans="1:16" hidden="1" x14ac:dyDescent="0.25">
      <c r="A72" s="1" t="str">
        <f t="array" ref="A72">IF(ROWS(A$7:A72)&gt;COUNTIF(BookTable[Entry Month],$O$4),"",INDEX(Book!A$3:A$1200,SMALL(IF(BookTable[Entry Month]=$O$4,ROW(BookTable[Entry Month])-ROW(Book!$J$2)),ROWS(A$7:A72))))</f>
        <v/>
      </c>
      <c r="B72" s="1" t="str">
        <f t="array" ref="B72">IF(ROWS(B$7:B72)&gt;COUNTIF(BookTable[Entry Month],$O$4),"",INDEX(Book!B$3:B$1200,SMALL(IF(BookTable[Entry Month]=$O$4,ROW(BookTable[Entry Month])-ROW(Book!$J$2)),ROWS(B$7:B72))))</f>
        <v/>
      </c>
      <c r="C72" s="1"/>
      <c r="D72" s="1" t="str">
        <f t="array" ref="D72">IF(ROWS(C$7:C72)&gt;COUNTIF(BookTable[Entry Month],$O$4),"",INDEX(Book!C$3:C$1200,SMALL(IF(BookTable[Entry Month]=$O$4,ROW(BookTable[Entry Month])-ROW(Book!$J$2)),ROWS(C$7:C72))))</f>
        <v/>
      </c>
      <c r="E72" s="26" t="e">
        <f>VLOOKUP(Shrawan[[#This Row],[आपूर्तिकर्ताको नाम]],PartyTable[],2,FALSE)</f>
        <v>#N/A</v>
      </c>
      <c r="F72" s="26" t="str" cm="1">
        <f t="array" ref="F72">IF(ROWS(G$7:G72)&gt;COUNTIF(BookTable[Entry Month],$O$4),"",INDEX(Book!D$3:D$1200,SMALL(IF(BookTable[Entry Month]=$O$4,ROW(BookTable[Entry Month])-ROW(Book!$J$2)),ROWS(G$7:G72))))</f>
        <v/>
      </c>
      <c r="G72" s="1"/>
      <c r="H72" s="1"/>
      <c r="I7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72" s="6" t="str" cm="1">
        <f t="array" ref="J72">IF(ROWS(G$7:G72)&gt;COUNTIF(BookTable[Entry Month],$O$4),"",INDEX(Book!F$3:F$1200,SMALL(IF(BookTable[Entry Month]=$O$4,ROW(BookTable[Entry Month])-ROW(Book!$J$2)),ROWS(G$7:G72))))</f>
        <v/>
      </c>
      <c r="K72" s="6" t="str" cm="1">
        <f t="array" ref="K72">IF(ROWS(G$7:G72)&gt;COUNTIF(BookTable[Entry Month],$O$4),"",INDEX(Book!E$3:E$1200,SMALL(IF(BookTable[Entry Month]=$O$4,ROW(BookTable[Entry Month])-ROW(Book!$J$2)),ROWS(G$7:G72))))</f>
        <v/>
      </c>
      <c r="L72" s="6" t="e">
        <f>Shrawan[[#This Row],[मूल्य (रु)]]*13%</f>
        <v>#VALUE!</v>
      </c>
      <c r="M72" s="1"/>
      <c r="N72" s="1"/>
      <c r="O72" s="1"/>
      <c r="P72" s="1"/>
    </row>
    <row r="73" spans="1:16" hidden="1" x14ac:dyDescent="0.25">
      <c r="A73" s="1" t="str">
        <f t="array" ref="A73">IF(ROWS(A$7:A73)&gt;COUNTIF(BookTable[Entry Month],$O$4),"",INDEX(Book!A$3:A$1200,SMALL(IF(BookTable[Entry Month]=$O$4,ROW(BookTable[Entry Month])-ROW(Book!$J$2)),ROWS(A$7:A73))))</f>
        <v/>
      </c>
      <c r="B73" s="1" t="str">
        <f t="array" ref="B73">IF(ROWS(B$7:B73)&gt;COUNTIF(BookTable[Entry Month],$O$4),"",INDEX(Book!B$3:B$1200,SMALL(IF(BookTable[Entry Month]=$O$4,ROW(BookTable[Entry Month])-ROW(Book!$J$2)),ROWS(B$7:B73))))</f>
        <v/>
      </c>
      <c r="C73" s="1"/>
      <c r="D73" s="1" t="str">
        <f t="array" ref="D73">IF(ROWS(C$7:C73)&gt;COUNTIF(BookTable[Entry Month],$O$4),"",INDEX(Book!C$3:C$1200,SMALL(IF(BookTable[Entry Month]=$O$4,ROW(BookTable[Entry Month])-ROW(Book!$J$2)),ROWS(C$7:C73))))</f>
        <v/>
      </c>
      <c r="E73" s="26" t="e">
        <f>VLOOKUP(Shrawan[[#This Row],[आपूर्तिकर्ताको नाम]],PartyTable[],2,FALSE)</f>
        <v>#N/A</v>
      </c>
      <c r="F73" s="26" t="str" cm="1">
        <f t="array" ref="F73">IF(ROWS(G$7:G73)&gt;COUNTIF(BookTable[Entry Month],$O$4),"",INDEX(Book!D$3:D$1200,SMALL(IF(BookTable[Entry Month]=$O$4,ROW(BookTable[Entry Month])-ROW(Book!$J$2)),ROWS(G$7:G73))))</f>
        <v/>
      </c>
      <c r="G73" s="1"/>
      <c r="H73" s="1"/>
      <c r="I7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73" s="6" t="str" cm="1">
        <f t="array" ref="J73">IF(ROWS(G$7:G73)&gt;COUNTIF(BookTable[Entry Month],$O$4),"",INDEX(Book!F$3:F$1200,SMALL(IF(BookTable[Entry Month]=$O$4,ROW(BookTable[Entry Month])-ROW(Book!$J$2)),ROWS(G$7:G73))))</f>
        <v/>
      </c>
      <c r="K73" s="6" t="str" cm="1">
        <f t="array" ref="K73">IF(ROWS(G$7:G73)&gt;COUNTIF(BookTable[Entry Month],$O$4),"",INDEX(Book!E$3:E$1200,SMALL(IF(BookTable[Entry Month]=$O$4,ROW(BookTable[Entry Month])-ROW(Book!$J$2)),ROWS(G$7:G73))))</f>
        <v/>
      </c>
      <c r="L73" s="6" t="e">
        <f>Shrawan[[#This Row],[मूल्य (रु)]]*13%</f>
        <v>#VALUE!</v>
      </c>
      <c r="M73" s="1"/>
      <c r="N73" s="1"/>
      <c r="O73" s="1"/>
      <c r="P73" s="1"/>
    </row>
    <row r="74" spans="1:16" hidden="1" x14ac:dyDescent="0.25">
      <c r="A74" s="1" t="str">
        <f t="array" ref="A74">IF(ROWS(A$7:A74)&gt;COUNTIF(BookTable[Entry Month],$O$4),"",INDEX(Book!A$3:A$1200,SMALL(IF(BookTable[Entry Month]=$O$4,ROW(BookTable[Entry Month])-ROW(Book!$J$2)),ROWS(A$7:A74))))</f>
        <v/>
      </c>
      <c r="B74" s="1" t="str">
        <f t="array" ref="B74">IF(ROWS(B$7:B74)&gt;COUNTIF(BookTable[Entry Month],$O$4),"",INDEX(Book!B$3:B$1200,SMALL(IF(BookTable[Entry Month]=$O$4,ROW(BookTable[Entry Month])-ROW(Book!$J$2)),ROWS(B$7:B74))))</f>
        <v/>
      </c>
      <c r="C74" s="1"/>
      <c r="D74" s="1" t="str">
        <f t="array" ref="D74">IF(ROWS(C$7:C74)&gt;COUNTIF(BookTable[Entry Month],$O$4),"",INDEX(Book!C$3:C$1200,SMALL(IF(BookTable[Entry Month]=$O$4,ROW(BookTable[Entry Month])-ROW(Book!$J$2)),ROWS(C$7:C74))))</f>
        <v/>
      </c>
      <c r="E74" s="26" t="e">
        <f>VLOOKUP(Shrawan[[#This Row],[आपूर्तिकर्ताको नाम]],PartyTable[],2,FALSE)</f>
        <v>#N/A</v>
      </c>
      <c r="F74" s="26" t="str" cm="1">
        <f t="array" ref="F74">IF(ROWS(G$7:G74)&gt;COUNTIF(BookTable[Entry Month],$O$4),"",INDEX(Book!D$3:D$1200,SMALL(IF(BookTable[Entry Month]=$O$4,ROW(BookTable[Entry Month])-ROW(Book!$J$2)),ROWS(G$7:G74))))</f>
        <v/>
      </c>
      <c r="G74" s="1"/>
      <c r="H74" s="1"/>
      <c r="I7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74" s="6" t="str" cm="1">
        <f t="array" ref="J74">IF(ROWS(G$7:G74)&gt;COUNTIF(BookTable[Entry Month],$O$4),"",INDEX(Book!F$3:F$1200,SMALL(IF(BookTable[Entry Month]=$O$4,ROW(BookTable[Entry Month])-ROW(Book!$J$2)),ROWS(G$7:G74))))</f>
        <v/>
      </c>
      <c r="K74" s="6" t="str" cm="1">
        <f t="array" ref="K74">IF(ROWS(G$7:G74)&gt;COUNTIF(BookTable[Entry Month],$O$4),"",INDEX(Book!E$3:E$1200,SMALL(IF(BookTable[Entry Month]=$O$4,ROW(BookTable[Entry Month])-ROW(Book!$J$2)),ROWS(G$7:G74))))</f>
        <v/>
      </c>
      <c r="L74" s="6" t="e">
        <f>Shrawan[[#This Row],[मूल्य (रु)]]*13%</f>
        <v>#VALUE!</v>
      </c>
      <c r="M74" s="1"/>
      <c r="N74" s="1"/>
      <c r="O74" s="1"/>
      <c r="P74" s="1"/>
    </row>
    <row r="75" spans="1:16" hidden="1" x14ac:dyDescent="0.25">
      <c r="A75" s="1" t="str">
        <f t="array" ref="A75">IF(ROWS(A$7:A75)&gt;COUNTIF(BookTable[Entry Month],$O$4),"",INDEX(Book!A$3:A$1200,SMALL(IF(BookTable[Entry Month]=$O$4,ROW(BookTable[Entry Month])-ROW(Book!$J$2)),ROWS(A$7:A75))))</f>
        <v/>
      </c>
      <c r="B75" s="1" t="str">
        <f t="array" ref="B75">IF(ROWS(B$7:B75)&gt;COUNTIF(BookTable[Entry Month],$O$4),"",INDEX(Book!B$3:B$1200,SMALL(IF(BookTable[Entry Month]=$O$4,ROW(BookTable[Entry Month])-ROW(Book!$J$2)),ROWS(B$7:B75))))</f>
        <v/>
      </c>
      <c r="C75" s="1"/>
      <c r="D75" s="1" t="str">
        <f t="array" ref="D75">IF(ROWS(C$7:C75)&gt;COUNTIF(BookTable[Entry Month],$O$4),"",INDEX(Book!C$3:C$1200,SMALL(IF(BookTable[Entry Month]=$O$4,ROW(BookTable[Entry Month])-ROW(Book!$J$2)),ROWS(C$7:C75))))</f>
        <v/>
      </c>
      <c r="E75" s="26" t="e">
        <f>VLOOKUP(Shrawan[[#This Row],[आपूर्तिकर्ताको नाम]],PartyTable[],2,FALSE)</f>
        <v>#N/A</v>
      </c>
      <c r="F75" s="26" t="str" cm="1">
        <f t="array" ref="F75">IF(ROWS(G$7:G75)&gt;COUNTIF(BookTable[Entry Month],$O$4),"",INDEX(Book!D$3:D$1200,SMALL(IF(BookTable[Entry Month]=$O$4,ROW(BookTable[Entry Month])-ROW(Book!$J$2)),ROWS(G$7:G75))))</f>
        <v/>
      </c>
      <c r="G75" s="1"/>
      <c r="H75" s="1"/>
      <c r="I7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75" s="6" t="str" cm="1">
        <f t="array" ref="J75">IF(ROWS(G$7:G75)&gt;COUNTIF(BookTable[Entry Month],$O$4),"",INDEX(Book!F$3:F$1200,SMALL(IF(BookTable[Entry Month]=$O$4,ROW(BookTable[Entry Month])-ROW(Book!$J$2)),ROWS(G$7:G75))))</f>
        <v/>
      </c>
      <c r="K75" s="6" t="str" cm="1">
        <f t="array" ref="K75">IF(ROWS(G$7:G75)&gt;COUNTIF(BookTable[Entry Month],$O$4),"",INDEX(Book!E$3:E$1200,SMALL(IF(BookTable[Entry Month]=$O$4,ROW(BookTable[Entry Month])-ROW(Book!$J$2)),ROWS(G$7:G75))))</f>
        <v/>
      </c>
      <c r="L75" s="6" t="e">
        <f>Shrawan[[#This Row],[मूल्य (रु)]]*13%</f>
        <v>#VALUE!</v>
      </c>
      <c r="M75" s="1"/>
      <c r="N75" s="1"/>
      <c r="O75" s="1"/>
      <c r="P75" s="1"/>
    </row>
    <row r="76" spans="1:16" hidden="1" x14ac:dyDescent="0.25">
      <c r="A76" s="1" t="str">
        <f t="array" ref="A76">IF(ROWS(A$7:A76)&gt;COUNTIF(BookTable[Entry Month],$O$4),"",INDEX(Book!A$3:A$1200,SMALL(IF(BookTable[Entry Month]=$O$4,ROW(BookTable[Entry Month])-ROW(Book!$J$2)),ROWS(A$7:A76))))</f>
        <v/>
      </c>
      <c r="B76" s="1" t="str">
        <f t="array" ref="B76">IF(ROWS(B$7:B76)&gt;COUNTIF(BookTable[Entry Month],$O$4),"",INDEX(Book!B$3:B$1200,SMALL(IF(BookTable[Entry Month]=$O$4,ROW(BookTable[Entry Month])-ROW(Book!$J$2)),ROWS(B$7:B76))))</f>
        <v/>
      </c>
      <c r="C76" s="1"/>
      <c r="D76" s="1" t="str">
        <f t="array" ref="D76">IF(ROWS(C$7:C76)&gt;COUNTIF(BookTable[Entry Month],$O$4),"",INDEX(Book!C$3:C$1200,SMALL(IF(BookTable[Entry Month]=$O$4,ROW(BookTable[Entry Month])-ROW(Book!$J$2)),ROWS(C$7:C76))))</f>
        <v/>
      </c>
      <c r="E76" s="26" t="e">
        <f>VLOOKUP(Shrawan[[#This Row],[आपूर्तिकर्ताको नाम]],PartyTable[],2,FALSE)</f>
        <v>#N/A</v>
      </c>
      <c r="F76" s="26" t="str" cm="1">
        <f t="array" ref="F76">IF(ROWS(G$7:G76)&gt;COUNTIF(BookTable[Entry Month],$O$4),"",INDEX(Book!D$3:D$1200,SMALL(IF(BookTable[Entry Month]=$O$4,ROW(BookTable[Entry Month])-ROW(Book!$J$2)),ROWS(G$7:G76))))</f>
        <v/>
      </c>
      <c r="G76" s="1"/>
      <c r="H76" s="1"/>
      <c r="I7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76" s="6" t="str" cm="1">
        <f t="array" ref="J76">IF(ROWS(G$7:G76)&gt;COUNTIF(BookTable[Entry Month],$O$4),"",INDEX(Book!F$3:F$1200,SMALL(IF(BookTable[Entry Month]=$O$4,ROW(BookTable[Entry Month])-ROW(Book!$J$2)),ROWS(G$7:G76))))</f>
        <v/>
      </c>
      <c r="K76" s="6" t="str" cm="1">
        <f t="array" ref="K76">IF(ROWS(G$7:G76)&gt;COUNTIF(BookTable[Entry Month],$O$4),"",INDEX(Book!E$3:E$1200,SMALL(IF(BookTable[Entry Month]=$O$4,ROW(BookTable[Entry Month])-ROW(Book!$J$2)),ROWS(G$7:G76))))</f>
        <v/>
      </c>
      <c r="L76" s="6" t="e">
        <f>Shrawan[[#This Row],[मूल्य (रु)]]*13%</f>
        <v>#VALUE!</v>
      </c>
      <c r="M76" s="1"/>
      <c r="N76" s="1"/>
      <c r="O76" s="1"/>
      <c r="P76" s="1"/>
    </row>
    <row r="77" spans="1:16" hidden="1" x14ac:dyDescent="0.25">
      <c r="A77" s="1" t="str">
        <f t="array" ref="A77">IF(ROWS(A$7:A77)&gt;COUNTIF(BookTable[Entry Month],$O$4),"",INDEX(Book!A$3:A$1200,SMALL(IF(BookTable[Entry Month]=$O$4,ROW(BookTable[Entry Month])-ROW(Book!$J$2)),ROWS(A$7:A77))))</f>
        <v/>
      </c>
      <c r="B77" s="1" t="str">
        <f t="array" ref="B77">IF(ROWS(B$7:B77)&gt;COUNTIF(BookTable[Entry Month],$O$4),"",INDEX(Book!B$3:B$1200,SMALL(IF(BookTable[Entry Month]=$O$4,ROW(BookTable[Entry Month])-ROW(Book!$J$2)),ROWS(B$7:B77))))</f>
        <v/>
      </c>
      <c r="C77" s="1"/>
      <c r="D77" s="1" t="str">
        <f t="array" ref="D77">IF(ROWS(C$7:C77)&gt;COUNTIF(BookTable[Entry Month],$O$4),"",INDEX(Book!C$3:C$1200,SMALL(IF(BookTable[Entry Month]=$O$4,ROW(BookTable[Entry Month])-ROW(Book!$J$2)),ROWS(C$7:C77))))</f>
        <v/>
      </c>
      <c r="E77" s="26" t="e">
        <f>VLOOKUP(Shrawan[[#This Row],[आपूर्तिकर्ताको नाम]],PartyTable[],2,FALSE)</f>
        <v>#N/A</v>
      </c>
      <c r="F77" s="26" t="str" cm="1">
        <f t="array" ref="F77">IF(ROWS(G$7:G77)&gt;COUNTIF(BookTable[Entry Month],$O$4),"",INDEX(Book!D$3:D$1200,SMALL(IF(BookTable[Entry Month]=$O$4,ROW(BookTable[Entry Month])-ROW(Book!$J$2)),ROWS(G$7:G77))))</f>
        <v/>
      </c>
      <c r="G77" s="1"/>
      <c r="H77" s="1"/>
      <c r="I7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77" s="6" t="str" cm="1">
        <f t="array" ref="J77">IF(ROWS(G$7:G77)&gt;COUNTIF(BookTable[Entry Month],$O$4),"",INDEX(Book!F$3:F$1200,SMALL(IF(BookTable[Entry Month]=$O$4,ROW(BookTable[Entry Month])-ROW(Book!$J$2)),ROWS(G$7:G77))))</f>
        <v/>
      </c>
      <c r="K77" s="6" t="str" cm="1">
        <f t="array" ref="K77">IF(ROWS(G$7:G77)&gt;COUNTIF(BookTable[Entry Month],$O$4),"",INDEX(Book!E$3:E$1200,SMALL(IF(BookTable[Entry Month]=$O$4,ROW(BookTable[Entry Month])-ROW(Book!$J$2)),ROWS(G$7:G77))))</f>
        <v/>
      </c>
      <c r="L77" s="6" t="e">
        <f>Shrawan[[#This Row],[मूल्य (रु)]]*13%</f>
        <v>#VALUE!</v>
      </c>
      <c r="M77" s="1"/>
      <c r="N77" s="1"/>
      <c r="O77" s="1"/>
      <c r="P77" s="1"/>
    </row>
    <row r="78" spans="1:16" hidden="1" x14ac:dyDescent="0.25">
      <c r="A78" s="1" t="str">
        <f t="array" ref="A78">IF(ROWS(A$7:A78)&gt;COUNTIF(BookTable[Entry Month],$O$4),"",INDEX(Book!A$3:A$1200,SMALL(IF(BookTable[Entry Month]=$O$4,ROW(BookTable[Entry Month])-ROW(Book!$J$2)),ROWS(A$7:A78))))</f>
        <v/>
      </c>
      <c r="B78" s="1" t="str">
        <f t="array" ref="B78">IF(ROWS(B$7:B78)&gt;COUNTIF(BookTable[Entry Month],$O$4),"",INDEX(Book!B$3:B$1200,SMALL(IF(BookTable[Entry Month]=$O$4,ROW(BookTable[Entry Month])-ROW(Book!$J$2)),ROWS(B$7:B78))))</f>
        <v/>
      </c>
      <c r="C78" s="1"/>
      <c r="D78" s="1" t="str">
        <f t="array" ref="D78">IF(ROWS(C$7:C78)&gt;COUNTIF(BookTable[Entry Month],$O$4),"",INDEX(Book!C$3:C$1200,SMALL(IF(BookTable[Entry Month]=$O$4,ROW(BookTable[Entry Month])-ROW(Book!$J$2)),ROWS(C$7:C78))))</f>
        <v/>
      </c>
      <c r="E78" s="26" t="e">
        <f>VLOOKUP(Shrawan[[#This Row],[आपूर्तिकर्ताको नाम]],PartyTable[],2,FALSE)</f>
        <v>#N/A</v>
      </c>
      <c r="F78" s="26" t="str" cm="1">
        <f t="array" ref="F78">IF(ROWS(G$7:G78)&gt;COUNTIF(BookTable[Entry Month],$O$4),"",INDEX(Book!D$3:D$1200,SMALL(IF(BookTable[Entry Month]=$O$4,ROW(BookTable[Entry Month])-ROW(Book!$J$2)),ROWS(G$7:G78))))</f>
        <v/>
      </c>
      <c r="G78" s="1"/>
      <c r="H78" s="1"/>
      <c r="I7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78" s="6" t="str" cm="1">
        <f t="array" ref="J78">IF(ROWS(G$7:G78)&gt;COUNTIF(BookTable[Entry Month],$O$4),"",INDEX(Book!F$3:F$1200,SMALL(IF(BookTable[Entry Month]=$O$4,ROW(BookTable[Entry Month])-ROW(Book!$J$2)),ROWS(G$7:G78))))</f>
        <v/>
      </c>
      <c r="K78" s="6" t="str" cm="1">
        <f t="array" ref="K78">IF(ROWS(G$7:G78)&gt;COUNTIF(BookTable[Entry Month],$O$4),"",INDEX(Book!E$3:E$1200,SMALL(IF(BookTable[Entry Month]=$O$4,ROW(BookTable[Entry Month])-ROW(Book!$J$2)),ROWS(G$7:G78))))</f>
        <v/>
      </c>
      <c r="L78" s="6" t="e">
        <f>Shrawan[[#This Row],[मूल्य (रु)]]*13%</f>
        <v>#VALUE!</v>
      </c>
      <c r="M78" s="1"/>
      <c r="N78" s="1"/>
      <c r="O78" s="1"/>
      <c r="P78" s="1"/>
    </row>
    <row r="79" spans="1:16" hidden="1" x14ac:dyDescent="0.25">
      <c r="A79" s="1" t="str">
        <f t="array" ref="A79">IF(ROWS(A$7:A79)&gt;COUNTIF(BookTable[Entry Month],$O$4),"",INDEX(Book!A$3:A$1200,SMALL(IF(BookTable[Entry Month]=$O$4,ROW(BookTable[Entry Month])-ROW(Book!$J$2)),ROWS(A$7:A79))))</f>
        <v/>
      </c>
      <c r="B79" s="1" t="str">
        <f t="array" ref="B79">IF(ROWS(B$7:B79)&gt;COUNTIF(BookTable[Entry Month],$O$4),"",INDEX(Book!B$3:B$1200,SMALL(IF(BookTable[Entry Month]=$O$4,ROW(BookTable[Entry Month])-ROW(Book!$J$2)),ROWS(B$7:B79))))</f>
        <v/>
      </c>
      <c r="C79" s="1"/>
      <c r="D79" s="1" t="str">
        <f t="array" ref="D79">IF(ROWS(C$7:C79)&gt;COUNTIF(BookTable[Entry Month],$O$4),"",INDEX(Book!C$3:C$1200,SMALL(IF(BookTable[Entry Month]=$O$4,ROW(BookTable[Entry Month])-ROW(Book!$J$2)),ROWS(C$7:C79))))</f>
        <v/>
      </c>
      <c r="E79" s="26" t="e">
        <f>VLOOKUP(Shrawan[[#This Row],[आपूर्तिकर्ताको नाम]],PartyTable[],2,FALSE)</f>
        <v>#N/A</v>
      </c>
      <c r="F79" s="26" t="str" cm="1">
        <f t="array" ref="F79">IF(ROWS(G$7:G79)&gt;COUNTIF(BookTable[Entry Month],$O$4),"",INDEX(Book!D$3:D$1200,SMALL(IF(BookTable[Entry Month]=$O$4,ROW(BookTable[Entry Month])-ROW(Book!$J$2)),ROWS(G$7:G79))))</f>
        <v/>
      </c>
      <c r="G79" s="1"/>
      <c r="H79" s="1"/>
      <c r="I7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79" s="6" t="str" cm="1">
        <f t="array" ref="J79">IF(ROWS(G$7:G79)&gt;COUNTIF(BookTable[Entry Month],$O$4),"",INDEX(Book!F$3:F$1200,SMALL(IF(BookTable[Entry Month]=$O$4,ROW(BookTable[Entry Month])-ROW(Book!$J$2)),ROWS(G$7:G79))))</f>
        <v/>
      </c>
      <c r="K79" s="6" t="str" cm="1">
        <f t="array" ref="K79">IF(ROWS(G$7:G79)&gt;COUNTIF(BookTable[Entry Month],$O$4),"",INDEX(Book!E$3:E$1200,SMALL(IF(BookTable[Entry Month]=$O$4,ROW(BookTable[Entry Month])-ROW(Book!$J$2)),ROWS(G$7:G79))))</f>
        <v/>
      </c>
      <c r="L79" s="6" t="e">
        <f>Shrawan[[#This Row],[मूल्य (रु)]]*13%</f>
        <v>#VALUE!</v>
      </c>
      <c r="M79" s="1"/>
      <c r="N79" s="1"/>
      <c r="O79" s="1"/>
      <c r="P79" s="1"/>
    </row>
    <row r="80" spans="1:16" hidden="1" x14ac:dyDescent="0.25">
      <c r="A80" s="1" t="str">
        <f t="array" ref="A80">IF(ROWS(A$7:A80)&gt;COUNTIF(BookTable[Entry Month],$O$4),"",INDEX(Book!A$3:A$1200,SMALL(IF(BookTable[Entry Month]=$O$4,ROW(BookTable[Entry Month])-ROW(Book!$J$2)),ROWS(A$7:A80))))</f>
        <v/>
      </c>
      <c r="B80" s="1" t="str">
        <f t="array" ref="B80">IF(ROWS(B$7:B80)&gt;COUNTIF(BookTable[Entry Month],$O$4),"",INDEX(Book!B$3:B$1200,SMALL(IF(BookTable[Entry Month]=$O$4,ROW(BookTable[Entry Month])-ROW(Book!$J$2)),ROWS(B$7:B80))))</f>
        <v/>
      </c>
      <c r="C80" s="1"/>
      <c r="D80" s="1" t="str">
        <f t="array" ref="D80">IF(ROWS(C$7:C80)&gt;COUNTIF(BookTable[Entry Month],$O$4),"",INDEX(Book!C$3:C$1200,SMALL(IF(BookTable[Entry Month]=$O$4,ROW(BookTable[Entry Month])-ROW(Book!$J$2)),ROWS(C$7:C80))))</f>
        <v/>
      </c>
      <c r="E80" s="26" t="e">
        <f>VLOOKUP(Shrawan[[#This Row],[आपूर्तिकर्ताको नाम]],PartyTable[],2,FALSE)</f>
        <v>#N/A</v>
      </c>
      <c r="F80" s="26" t="str" cm="1">
        <f t="array" ref="F80">IF(ROWS(G$7:G80)&gt;COUNTIF(BookTable[Entry Month],$O$4),"",INDEX(Book!D$3:D$1200,SMALL(IF(BookTable[Entry Month]=$O$4,ROW(BookTable[Entry Month])-ROW(Book!$J$2)),ROWS(G$7:G80))))</f>
        <v/>
      </c>
      <c r="G80" s="1"/>
      <c r="H80" s="1"/>
      <c r="I8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80" s="6" t="str" cm="1">
        <f t="array" ref="J80">IF(ROWS(G$7:G80)&gt;COUNTIF(BookTable[Entry Month],$O$4),"",INDEX(Book!F$3:F$1200,SMALL(IF(BookTable[Entry Month]=$O$4,ROW(BookTable[Entry Month])-ROW(Book!$J$2)),ROWS(G$7:G80))))</f>
        <v/>
      </c>
      <c r="K80" s="6" t="str" cm="1">
        <f t="array" ref="K80">IF(ROWS(G$7:G80)&gt;COUNTIF(BookTable[Entry Month],$O$4),"",INDEX(Book!E$3:E$1200,SMALL(IF(BookTable[Entry Month]=$O$4,ROW(BookTable[Entry Month])-ROW(Book!$J$2)),ROWS(G$7:G80))))</f>
        <v/>
      </c>
      <c r="L80" s="6" t="e">
        <f>Shrawan[[#This Row],[मूल्य (रु)]]*13%</f>
        <v>#VALUE!</v>
      </c>
      <c r="M80" s="1"/>
      <c r="N80" s="1"/>
      <c r="O80" s="1"/>
      <c r="P80" s="1"/>
    </row>
    <row r="81" spans="1:16" hidden="1" x14ac:dyDescent="0.25">
      <c r="A81" s="1" t="str">
        <f t="array" ref="A81">IF(ROWS(A$7:A81)&gt;COUNTIF(BookTable[Entry Month],$O$4),"",INDEX(Book!A$3:A$1200,SMALL(IF(BookTable[Entry Month]=$O$4,ROW(BookTable[Entry Month])-ROW(Book!$J$2)),ROWS(A$7:A81))))</f>
        <v/>
      </c>
      <c r="B81" s="1" t="str">
        <f t="array" ref="B81">IF(ROWS(B$7:B81)&gt;COUNTIF(BookTable[Entry Month],$O$4),"",INDEX(Book!B$3:B$1200,SMALL(IF(BookTable[Entry Month]=$O$4,ROW(BookTable[Entry Month])-ROW(Book!$J$2)),ROWS(B$7:B81))))</f>
        <v/>
      </c>
      <c r="C81" s="1"/>
      <c r="D81" s="1" t="str">
        <f t="array" ref="D81">IF(ROWS(C$7:C81)&gt;COUNTIF(BookTable[Entry Month],$O$4),"",INDEX(Book!C$3:C$1200,SMALL(IF(BookTable[Entry Month]=$O$4,ROW(BookTable[Entry Month])-ROW(Book!$J$2)),ROWS(C$7:C81))))</f>
        <v/>
      </c>
      <c r="E81" s="26" t="e">
        <f>VLOOKUP(Shrawan[[#This Row],[आपूर्तिकर्ताको नाम]],PartyTable[],2,FALSE)</f>
        <v>#N/A</v>
      </c>
      <c r="F81" s="26" t="str" cm="1">
        <f t="array" ref="F81">IF(ROWS(G$7:G81)&gt;COUNTIF(BookTable[Entry Month],$O$4),"",INDEX(Book!D$3:D$1200,SMALL(IF(BookTable[Entry Month]=$O$4,ROW(BookTable[Entry Month])-ROW(Book!$J$2)),ROWS(G$7:G81))))</f>
        <v/>
      </c>
      <c r="G81" s="1"/>
      <c r="H81" s="1"/>
      <c r="I8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81" s="6" t="str" cm="1">
        <f t="array" ref="J81">IF(ROWS(G$7:G81)&gt;COUNTIF(BookTable[Entry Month],$O$4),"",INDEX(Book!F$3:F$1200,SMALL(IF(BookTable[Entry Month]=$O$4,ROW(BookTable[Entry Month])-ROW(Book!$J$2)),ROWS(G$7:G81))))</f>
        <v/>
      </c>
      <c r="K81" s="6" t="str" cm="1">
        <f t="array" ref="K81">IF(ROWS(G$7:G81)&gt;COUNTIF(BookTable[Entry Month],$O$4),"",INDEX(Book!E$3:E$1200,SMALL(IF(BookTable[Entry Month]=$O$4,ROW(BookTable[Entry Month])-ROW(Book!$J$2)),ROWS(G$7:G81))))</f>
        <v/>
      </c>
      <c r="L81" s="6" t="e">
        <f>Shrawan[[#This Row],[मूल्य (रु)]]*13%</f>
        <v>#VALUE!</v>
      </c>
      <c r="M81" s="1"/>
      <c r="N81" s="1"/>
      <c r="O81" s="1"/>
      <c r="P81" s="1"/>
    </row>
    <row r="82" spans="1:16" hidden="1" x14ac:dyDescent="0.25">
      <c r="A82" s="1" t="str">
        <f t="array" ref="A82">IF(ROWS(A$7:A82)&gt;COUNTIF(BookTable[Entry Month],$O$4),"",INDEX(Book!A$3:A$1200,SMALL(IF(BookTable[Entry Month]=$O$4,ROW(BookTable[Entry Month])-ROW(Book!$J$2)),ROWS(A$7:A82))))</f>
        <v/>
      </c>
      <c r="B82" s="1" t="str">
        <f t="array" ref="B82">IF(ROWS(B$7:B82)&gt;COUNTIF(BookTable[Entry Month],$O$4),"",INDEX(Book!B$3:B$1200,SMALL(IF(BookTable[Entry Month]=$O$4,ROW(BookTable[Entry Month])-ROW(Book!$J$2)),ROWS(B$7:B82))))</f>
        <v/>
      </c>
      <c r="C82" s="1"/>
      <c r="D82" s="1" t="str">
        <f t="array" ref="D82">IF(ROWS(C$7:C82)&gt;COUNTIF(BookTable[Entry Month],$O$4),"",INDEX(Book!C$3:C$1200,SMALL(IF(BookTable[Entry Month]=$O$4,ROW(BookTable[Entry Month])-ROW(Book!$J$2)),ROWS(C$7:C82))))</f>
        <v/>
      </c>
      <c r="E82" s="26" t="e">
        <f>VLOOKUP(Shrawan[[#This Row],[आपूर्तिकर्ताको नाम]],PartyTable[],2,FALSE)</f>
        <v>#N/A</v>
      </c>
      <c r="F82" s="26" t="str" cm="1">
        <f t="array" ref="F82">IF(ROWS(G$7:G82)&gt;COUNTIF(BookTable[Entry Month],$O$4),"",INDEX(Book!D$3:D$1200,SMALL(IF(BookTable[Entry Month]=$O$4,ROW(BookTable[Entry Month])-ROW(Book!$J$2)),ROWS(G$7:G82))))</f>
        <v/>
      </c>
      <c r="G82" s="1"/>
      <c r="H82" s="1"/>
      <c r="I8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82" s="6" t="str" cm="1">
        <f t="array" ref="J82">IF(ROWS(G$7:G82)&gt;COUNTIF(BookTable[Entry Month],$O$4),"",INDEX(Book!F$3:F$1200,SMALL(IF(BookTable[Entry Month]=$O$4,ROW(BookTable[Entry Month])-ROW(Book!$J$2)),ROWS(G$7:G82))))</f>
        <v/>
      </c>
      <c r="K82" s="6" t="str" cm="1">
        <f t="array" ref="K82">IF(ROWS(G$7:G82)&gt;COUNTIF(BookTable[Entry Month],$O$4),"",INDEX(Book!E$3:E$1200,SMALL(IF(BookTable[Entry Month]=$O$4,ROW(BookTable[Entry Month])-ROW(Book!$J$2)),ROWS(G$7:G82))))</f>
        <v/>
      </c>
      <c r="L82" s="6" t="e">
        <f>Shrawan[[#This Row],[मूल्य (रु)]]*13%</f>
        <v>#VALUE!</v>
      </c>
      <c r="M82" s="1"/>
      <c r="N82" s="1"/>
      <c r="O82" s="1"/>
      <c r="P82" s="1"/>
    </row>
    <row r="83" spans="1:16" hidden="1" x14ac:dyDescent="0.25">
      <c r="A83" s="1" t="str">
        <f t="array" ref="A83">IF(ROWS(A$7:A83)&gt;COUNTIF(BookTable[Entry Month],$O$4),"",INDEX(Book!A$3:A$1200,SMALL(IF(BookTable[Entry Month]=$O$4,ROW(BookTable[Entry Month])-ROW(Book!$J$2)),ROWS(A$7:A83))))</f>
        <v/>
      </c>
      <c r="B83" s="1" t="str">
        <f t="array" ref="B83">IF(ROWS(B$7:B83)&gt;COUNTIF(BookTable[Entry Month],$O$4),"",INDEX(Book!B$3:B$1200,SMALL(IF(BookTable[Entry Month]=$O$4,ROW(BookTable[Entry Month])-ROW(Book!$J$2)),ROWS(B$7:B83))))</f>
        <v/>
      </c>
      <c r="C83" s="1"/>
      <c r="D83" s="1" t="str">
        <f t="array" ref="D83">IF(ROWS(C$7:C83)&gt;COUNTIF(BookTable[Entry Month],$O$4),"",INDEX(Book!C$3:C$1200,SMALL(IF(BookTable[Entry Month]=$O$4,ROW(BookTable[Entry Month])-ROW(Book!$J$2)),ROWS(C$7:C83))))</f>
        <v/>
      </c>
      <c r="E83" s="26" t="e">
        <f>VLOOKUP(Shrawan[[#This Row],[आपूर्तिकर्ताको नाम]],PartyTable[],2,FALSE)</f>
        <v>#N/A</v>
      </c>
      <c r="F83" s="26" t="str" cm="1">
        <f t="array" ref="F83">IF(ROWS(G$7:G83)&gt;COUNTIF(BookTable[Entry Month],$O$4),"",INDEX(Book!D$3:D$1200,SMALL(IF(BookTable[Entry Month]=$O$4,ROW(BookTable[Entry Month])-ROW(Book!$J$2)),ROWS(G$7:G83))))</f>
        <v/>
      </c>
      <c r="G83" s="1"/>
      <c r="H83" s="1"/>
      <c r="I8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83" s="6" t="str" cm="1">
        <f t="array" ref="J83">IF(ROWS(G$7:G83)&gt;COUNTIF(BookTable[Entry Month],$O$4),"",INDEX(Book!F$3:F$1200,SMALL(IF(BookTable[Entry Month]=$O$4,ROW(BookTable[Entry Month])-ROW(Book!$J$2)),ROWS(G$7:G83))))</f>
        <v/>
      </c>
      <c r="K83" s="6" t="str" cm="1">
        <f t="array" ref="K83">IF(ROWS(G$7:G83)&gt;COUNTIF(BookTable[Entry Month],$O$4),"",INDEX(Book!E$3:E$1200,SMALL(IF(BookTable[Entry Month]=$O$4,ROW(BookTable[Entry Month])-ROW(Book!$J$2)),ROWS(G$7:G83))))</f>
        <v/>
      </c>
      <c r="L83" s="6" t="e">
        <f>Shrawan[[#This Row],[मूल्य (रु)]]*13%</f>
        <v>#VALUE!</v>
      </c>
      <c r="M83" s="1"/>
      <c r="N83" s="1"/>
      <c r="O83" s="1"/>
      <c r="P83" s="1"/>
    </row>
    <row r="84" spans="1:16" hidden="1" x14ac:dyDescent="0.25">
      <c r="A84" s="1" t="str">
        <f t="array" ref="A84">IF(ROWS(A$7:A84)&gt;COUNTIF(BookTable[Entry Month],$O$4),"",INDEX(Book!A$3:A$1200,SMALL(IF(BookTable[Entry Month]=$O$4,ROW(BookTable[Entry Month])-ROW(Book!$J$2)),ROWS(A$7:A84))))</f>
        <v/>
      </c>
      <c r="B84" s="1" t="str">
        <f t="array" ref="B84">IF(ROWS(B$7:B84)&gt;COUNTIF(BookTable[Entry Month],$O$4),"",INDEX(Book!B$3:B$1200,SMALL(IF(BookTable[Entry Month]=$O$4,ROW(BookTable[Entry Month])-ROW(Book!$J$2)),ROWS(B$7:B84))))</f>
        <v/>
      </c>
      <c r="C84" s="1"/>
      <c r="D84" s="1" t="str">
        <f t="array" ref="D84">IF(ROWS(C$7:C84)&gt;COUNTIF(BookTable[Entry Month],$O$4),"",INDEX(Book!C$3:C$1200,SMALL(IF(BookTable[Entry Month]=$O$4,ROW(BookTable[Entry Month])-ROW(Book!$J$2)),ROWS(C$7:C84))))</f>
        <v/>
      </c>
      <c r="E84" s="26" t="e">
        <f>VLOOKUP(Shrawan[[#This Row],[आपूर्तिकर्ताको नाम]],PartyTable[],2,FALSE)</f>
        <v>#N/A</v>
      </c>
      <c r="F84" s="26" t="str" cm="1">
        <f t="array" ref="F84">IF(ROWS(G$7:G84)&gt;COUNTIF(BookTable[Entry Month],$O$4),"",INDEX(Book!D$3:D$1200,SMALL(IF(BookTable[Entry Month]=$O$4,ROW(BookTable[Entry Month])-ROW(Book!$J$2)),ROWS(G$7:G84))))</f>
        <v/>
      </c>
      <c r="G84" s="1"/>
      <c r="H84" s="1"/>
      <c r="I8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84" s="6" t="str" cm="1">
        <f t="array" ref="J84">IF(ROWS(G$7:G84)&gt;COUNTIF(BookTable[Entry Month],$O$4),"",INDEX(Book!F$3:F$1200,SMALL(IF(BookTable[Entry Month]=$O$4,ROW(BookTable[Entry Month])-ROW(Book!$J$2)),ROWS(G$7:G84))))</f>
        <v/>
      </c>
      <c r="K84" s="6" t="str" cm="1">
        <f t="array" ref="K84">IF(ROWS(G$7:G84)&gt;COUNTIF(BookTable[Entry Month],$O$4),"",INDEX(Book!E$3:E$1200,SMALL(IF(BookTable[Entry Month]=$O$4,ROW(BookTable[Entry Month])-ROW(Book!$J$2)),ROWS(G$7:G84))))</f>
        <v/>
      </c>
      <c r="L84" s="6" t="e">
        <f>Shrawan[[#This Row],[मूल्य (रु)]]*13%</f>
        <v>#VALUE!</v>
      </c>
      <c r="M84" s="1"/>
      <c r="N84" s="1"/>
      <c r="O84" s="1"/>
      <c r="P84" s="1"/>
    </row>
    <row r="85" spans="1:16" hidden="1" x14ac:dyDescent="0.25">
      <c r="A85" s="1" t="str">
        <f t="array" ref="A85">IF(ROWS(A$7:A85)&gt;COUNTIF(BookTable[Entry Month],$O$4),"",INDEX(Book!A$3:A$1200,SMALL(IF(BookTable[Entry Month]=$O$4,ROW(BookTable[Entry Month])-ROW(Book!$J$2)),ROWS(A$7:A85))))</f>
        <v/>
      </c>
      <c r="B85" s="1" t="str">
        <f t="array" ref="B85">IF(ROWS(B$7:B85)&gt;COUNTIF(BookTable[Entry Month],$O$4),"",INDEX(Book!B$3:B$1200,SMALL(IF(BookTable[Entry Month]=$O$4,ROW(BookTable[Entry Month])-ROW(Book!$J$2)),ROWS(B$7:B85))))</f>
        <v/>
      </c>
      <c r="C85" s="1"/>
      <c r="D85" s="1" t="str">
        <f t="array" ref="D85">IF(ROWS(C$7:C85)&gt;COUNTIF(BookTable[Entry Month],$O$4),"",INDEX(Book!C$3:C$1200,SMALL(IF(BookTable[Entry Month]=$O$4,ROW(BookTable[Entry Month])-ROW(Book!$J$2)),ROWS(C$7:C85))))</f>
        <v/>
      </c>
      <c r="E85" s="26" t="e">
        <f>VLOOKUP(Shrawan[[#This Row],[आपूर्तिकर्ताको नाम]],PartyTable[],2,FALSE)</f>
        <v>#N/A</v>
      </c>
      <c r="F85" s="26" t="str" cm="1">
        <f t="array" ref="F85">IF(ROWS(G$7:G85)&gt;COUNTIF(BookTable[Entry Month],$O$4),"",INDEX(Book!D$3:D$1200,SMALL(IF(BookTable[Entry Month]=$O$4,ROW(BookTable[Entry Month])-ROW(Book!$J$2)),ROWS(G$7:G85))))</f>
        <v/>
      </c>
      <c r="G85" s="1"/>
      <c r="H85" s="1"/>
      <c r="I8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85" s="6" t="str" cm="1">
        <f t="array" ref="J85">IF(ROWS(G$7:G85)&gt;COUNTIF(BookTable[Entry Month],$O$4),"",INDEX(Book!F$3:F$1200,SMALL(IF(BookTable[Entry Month]=$O$4,ROW(BookTable[Entry Month])-ROW(Book!$J$2)),ROWS(G$7:G85))))</f>
        <v/>
      </c>
      <c r="K85" s="6" t="str" cm="1">
        <f t="array" ref="K85">IF(ROWS(G$7:G85)&gt;COUNTIF(BookTable[Entry Month],$O$4),"",INDEX(Book!E$3:E$1200,SMALL(IF(BookTable[Entry Month]=$O$4,ROW(BookTable[Entry Month])-ROW(Book!$J$2)),ROWS(G$7:G85))))</f>
        <v/>
      </c>
      <c r="L85" s="6" t="e">
        <f>Shrawan[[#This Row],[मूल्य (रु)]]*13%</f>
        <v>#VALUE!</v>
      </c>
      <c r="M85" s="1"/>
      <c r="N85" s="1"/>
      <c r="O85" s="1"/>
      <c r="P85" s="1"/>
    </row>
    <row r="86" spans="1:16" hidden="1" x14ac:dyDescent="0.25">
      <c r="A86" s="1" t="str">
        <f t="array" ref="A86">IF(ROWS(A$7:A86)&gt;COUNTIF(BookTable[Entry Month],$O$4),"",INDEX(Book!A$3:A$1200,SMALL(IF(BookTable[Entry Month]=$O$4,ROW(BookTable[Entry Month])-ROW(Book!$J$2)),ROWS(A$7:A86))))</f>
        <v/>
      </c>
      <c r="B86" s="1" t="str">
        <f t="array" ref="B86">IF(ROWS(B$7:B86)&gt;COUNTIF(BookTable[Entry Month],$O$4),"",INDEX(Book!B$3:B$1200,SMALL(IF(BookTable[Entry Month]=$O$4,ROW(BookTable[Entry Month])-ROW(Book!$J$2)),ROWS(B$7:B86))))</f>
        <v/>
      </c>
      <c r="C86" s="1"/>
      <c r="D86" s="1" t="str">
        <f t="array" ref="D86">IF(ROWS(C$7:C86)&gt;COUNTIF(BookTable[Entry Month],$O$4),"",INDEX(Book!C$3:C$1200,SMALL(IF(BookTable[Entry Month]=$O$4,ROW(BookTable[Entry Month])-ROW(Book!$J$2)),ROWS(C$7:C86))))</f>
        <v/>
      </c>
      <c r="E86" s="1" t="e">
        <f>VLOOKUP(Shrawan[[#This Row],[आपूर्तिकर्ताको नाम]],PartyTable[],2,FALSE)</f>
        <v>#N/A</v>
      </c>
      <c r="F86" s="1" t="str" cm="1">
        <f t="array" ref="F86">IF(ROWS(G$7:G86)&gt;COUNTIF(BookTable[Entry Month],$O$4),"",INDEX(Book!D$3:D$1200,SMALL(IF(BookTable[Entry Month]=$O$4,ROW(BookTable[Entry Month])-ROW(Book!$J$2)),ROWS(G$7:G86))))</f>
        <v/>
      </c>
      <c r="G86" s="1"/>
      <c r="H86" s="1"/>
      <c r="I8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86" s="6" t="str" cm="1">
        <f t="array" ref="J86">IF(ROWS(G$7:G86)&gt;COUNTIF(BookTable[Entry Month],$O$4),"",INDEX(Book!F$3:F$1200,SMALL(IF(BookTable[Entry Month]=$O$4,ROW(BookTable[Entry Month])-ROW(Book!$J$2)),ROWS(G$7:G86))))</f>
        <v/>
      </c>
      <c r="K86" s="6" t="str" cm="1">
        <f t="array" ref="K86">IF(ROWS(G$7:G86)&gt;COUNTIF(BookTable[Entry Month],$O$4),"",INDEX(Book!E$3:E$1200,SMALL(IF(BookTable[Entry Month]=$O$4,ROW(BookTable[Entry Month])-ROW(Book!$J$2)),ROWS(G$7:G86))))</f>
        <v/>
      </c>
      <c r="L86" s="6" t="e">
        <f>Shrawan[[#This Row],[मूल्य (रु)]]*13%</f>
        <v>#VALUE!</v>
      </c>
      <c r="M86" s="1"/>
      <c r="N86" s="1"/>
      <c r="O86" s="1"/>
      <c r="P86" s="1"/>
    </row>
    <row r="87" spans="1:16" hidden="1" x14ac:dyDescent="0.25">
      <c r="A87" s="1" t="str">
        <f t="array" ref="A87">IF(ROWS(A$7:A87)&gt;COUNTIF(BookTable[Entry Month],$O$4),"",INDEX(Book!A$3:A$1200,SMALL(IF(BookTable[Entry Month]=$O$4,ROW(BookTable[Entry Month])-ROW(Book!$J$2)),ROWS(A$7:A87))))</f>
        <v/>
      </c>
      <c r="B87" s="1" t="str">
        <f t="array" ref="B87">IF(ROWS(B$7:B87)&gt;COUNTIF(BookTable[Entry Month],$O$4),"",INDEX(Book!B$3:B$1200,SMALL(IF(BookTable[Entry Month]=$O$4,ROW(BookTable[Entry Month])-ROW(Book!$J$2)),ROWS(B$7:B87))))</f>
        <v/>
      </c>
      <c r="C87" s="1"/>
      <c r="D87" s="1" t="str">
        <f t="array" ref="D87">IF(ROWS(C$7:C87)&gt;COUNTIF(BookTable[Entry Month],$O$4),"",INDEX(Book!C$3:C$1200,SMALL(IF(BookTable[Entry Month]=$O$4,ROW(BookTable[Entry Month])-ROW(Book!$J$2)),ROWS(C$7:C87))))</f>
        <v/>
      </c>
      <c r="E87" s="1" t="e">
        <f>VLOOKUP(Shrawan[[#This Row],[आपूर्तिकर्ताको नाम]],PartyTable[],2,FALSE)</f>
        <v>#N/A</v>
      </c>
      <c r="F87" s="1" t="str" cm="1">
        <f t="array" ref="F87">IF(ROWS(G$7:G87)&gt;COUNTIF(BookTable[Entry Month],$O$4),"",INDEX(Book!D$3:D$1200,SMALL(IF(BookTable[Entry Month]=$O$4,ROW(BookTable[Entry Month])-ROW(Book!$J$2)),ROWS(G$7:G87))))</f>
        <v/>
      </c>
      <c r="G87" s="1"/>
      <c r="H87" s="1"/>
      <c r="I8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87" s="6" t="str" cm="1">
        <f t="array" ref="J87">IF(ROWS(G$7:G87)&gt;COUNTIF(BookTable[Entry Month],$O$4),"",INDEX(Book!F$3:F$1200,SMALL(IF(BookTable[Entry Month]=$O$4,ROW(BookTable[Entry Month])-ROW(Book!$J$2)),ROWS(G$7:G87))))</f>
        <v/>
      </c>
      <c r="K87" s="6" t="str" cm="1">
        <f t="array" ref="K87">IF(ROWS(G$7:G87)&gt;COUNTIF(BookTable[Entry Month],$O$4),"",INDEX(Book!E$3:E$1200,SMALL(IF(BookTable[Entry Month]=$O$4,ROW(BookTable[Entry Month])-ROW(Book!$J$2)),ROWS(G$7:G87))))</f>
        <v/>
      </c>
      <c r="L87" s="6" t="e">
        <f>Shrawan[[#This Row],[मूल्य (रु)]]*13%</f>
        <v>#VALUE!</v>
      </c>
      <c r="M87" s="1"/>
      <c r="N87" s="1"/>
      <c r="O87" s="1"/>
      <c r="P87" s="1"/>
    </row>
    <row r="88" spans="1:16" hidden="1" x14ac:dyDescent="0.25">
      <c r="A88" s="1" t="str">
        <f t="array" ref="A88">IF(ROWS(A$7:A88)&gt;COUNTIF(BookTable[Entry Month],$O$4),"",INDEX(Book!A$3:A$1200,SMALL(IF(BookTable[Entry Month]=$O$4,ROW(BookTable[Entry Month])-ROW(Book!$J$2)),ROWS(A$7:A88))))</f>
        <v/>
      </c>
      <c r="B88" s="1" t="str">
        <f t="array" ref="B88">IF(ROWS(B$7:B88)&gt;COUNTIF(BookTable[Entry Month],$O$4),"",INDEX(Book!B$3:B$1200,SMALL(IF(BookTable[Entry Month]=$O$4,ROW(BookTable[Entry Month])-ROW(Book!$J$2)),ROWS(B$7:B88))))</f>
        <v/>
      </c>
      <c r="C88" s="1"/>
      <c r="D88" s="1" t="str">
        <f t="array" ref="D88">IF(ROWS(C$7:C88)&gt;COUNTIF(BookTable[Entry Month],$O$4),"",INDEX(Book!C$3:C$1200,SMALL(IF(BookTable[Entry Month]=$O$4,ROW(BookTable[Entry Month])-ROW(Book!$J$2)),ROWS(C$7:C88))))</f>
        <v/>
      </c>
      <c r="E88" s="1" t="e">
        <f>VLOOKUP(Shrawan[[#This Row],[आपूर्तिकर्ताको नाम]],PartyTable[],2,FALSE)</f>
        <v>#N/A</v>
      </c>
      <c r="F88" s="1" t="str" cm="1">
        <f t="array" ref="F88">IF(ROWS(G$7:G88)&gt;COUNTIF(BookTable[Entry Month],$O$4),"",INDEX(Book!D$3:D$1200,SMALL(IF(BookTable[Entry Month]=$O$4,ROW(BookTable[Entry Month])-ROW(Book!$J$2)),ROWS(G$7:G88))))</f>
        <v/>
      </c>
      <c r="G88" s="1"/>
      <c r="H88" s="1"/>
      <c r="I8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88" s="6" t="str" cm="1">
        <f t="array" ref="J88">IF(ROWS(G$7:G88)&gt;COUNTIF(BookTable[Entry Month],$O$4),"",INDEX(Book!F$3:F$1200,SMALL(IF(BookTable[Entry Month]=$O$4,ROW(BookTable[Entry Month])-ROW(Book!$J$2)),ROWS(G$7:G88))))</f>
        <v/>
      </c>
      <c r="K88" s="6" t="str" cm="1">
        <f t="array" ref="K88">IF(ROWS(G$7:G88)&gt;COUNTIF(BookTable[Entry Month],$O$4),"",INDEX(Book!E$3:E$1200,SMALL(IF(BookTable[Entry Month]=$O$4,ROW(BookTable[Entry Month])-ROW(Book!$J$2)),ROWS(G$7:G88))))</f>
        <v/>
      </c>
      <c r="L88" s="6" t="e">
        <f>Shrawan[[#This Row],[मूल्य (रु)]]*13%</f>
        <v>#VALUE!</v>
      </c>
      <c r="M88" s="1"/>
      <c r="N88" s="1"/>
      <c r="O88" s="1"/>
      <c r="P88" s="1"/>
    </row>
    <row r="89" spans="1:16" hidden="1" x14ac:dyDescent="0.25">
      <c r="A89" s="1" t="str">
        <f t="array" ref="A89">IF(ROWS(A$7:A89)&gt;COUNTIF(BookTable[Entry Month],$O$4),"",INDEX(Book!A$3:A$1200,SMALL(IF(BookTable[Entry Month]=$O$4,ROW(BookTable[Entry Month])-ROW(Book!$J$2)),ROWS(A$7:A89))))</f>
        <v/>
      </c>
      <c r="B89" s="1" t="str">
        <f t="array" ref="B89">IF(ROWS(B$7:B89)&gt;COUNTIF(BookTable[Entry Month],$O$4),"",INDEX(Book!B$3:B$1200,SMALL(IF(BookTable[Entry Month]=$O$4,ROW(BookTable[Entry Month])-ROW(Book!$J$2)),ROWS(B$7:B89))))</f>
        <v/>
      </c>
      <c r="C89" s="1"/>
      <c r="D89" s="1" t="str">
        <f t="array" ref="D89">IF(ROWS(C$7:C89)&gt;COUNTIF(BookTable[Entry Month],$O$4),"",INDEX(Book!C$3:C$1200,SMALL(IF(BookTable[Entry Month]=$O$4,ROW(BookTable[Entry Month])-ROW(Book!$J$2)),ROWS(C$7:C89))))</f>
        <v/>
      </c>
      <c r="E89" s="1" t="e">
        <f>VLOOKUP(Shrawan[[#This Row],[आपूर्तिकर्ताको नाम]],PartyTable[],2,FALSE)</f>
        <v>#N/A</v>
      </c>
      <c r="F89" s="1" t="str" cm="1">
        <f t="array" ref="F89">IF(ROWS(G$7:G89)&gt;COUNTIF(BookTable[Entry Month],$O$4),"",INDEX(Book!D$3:D$1200,SMALL(IF(BookTable[Entry Month]=$O$4,ROW(BookTable[Entry Month])-ROW(Book!$J$2)),ROWS(G$7:G89))))</f>
        <v/>
      </c>
      <c r="G89" s="1"/>
      <c r="H89" s="1"/>
      <c r="I8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89" s="6" t="str" cm="1">
        <f t="array" ref="J89">IF(ROWS(G$7:G89)&gt;COUNTIF(BookTable[Entry Month],$O$4),"",INDEX(Book!F$3:F$1200,SMALL(IF(BookTable[Entry Month]=$O$4,ROW(BookTable[Entry Month])-ROW(Book!$J$2)),ROWS(G$7:G89))))</f>
        <v/>
      </c>
      <c r="K89" s="6" t="str" cm="1">
        <f t="array" ref="K89">IF(ROWS(G$7:G89)&gt;COUNTIF(BookTable[Entry Month],$O$4),"",INDEX(Book!E$3:E$1200,SMALL(IF(BookTable[Entry Month]=$O$4,ROW(BookTable[Entry Month])-ROW(Book!$J$2)),ROWS(G$7:G89))))</f>
        <v/>
      </c>
      <c r="L89" s="6" t="e">
        <f>Shrawan[[#This Row],[मूल्य (रु)]]*13%</f>
        <v>#VALUE!</v>
      </c>
      <c r="M89" s="1"/>
      <c r="N89" s="1"/>
      <c r="O89" s="1"/>
      <c r="P89" s="1"/>
    </row>
    <row r="90" spans="1:16" hidden="1" x14ac:dyDescent="0.25">
      <c r="A90" s="1" t="str">
        <f t="array" ref="A90">IF(ROWS(A$7:A90)&gt;COUNTIF(BookTable[Entry Month],$O$4),"",INDEX(Book!A$3:A$1200,SMALL(IF(BookTable[Entry Month]=$O$4,ROW(BookTable[Entry Month])-ROW(Book!$J$2)),ROWS(A$7:A90))))</f>
        <v/>
      </c>
      <c r="B90" s="1" t="str">
        <f t="array" ref="B90">IF(ROWS(B$7:B90)&gt;COUNTIF(BookTable[Entry Month],$O$4),"",INDEX(Book!B$3:B$1200,SMALL(IF(BookTable[Entry Month]=$O$4,ROW(BookTable[Entry Month])-ROW(Book!$J$2)),ROWS(B$7:B90))))</f>
        <v/>
      </c>
      <c r="C90" s="1"/>
      <c r="D90" s="1" t="str">
        <f t="array" ref="D90">IF(ROWS(C$7:C90)&gt;COUNTIF(BookTable[Entry Month],$O$4),"",INDEX(Book!C$3:C$1200,SMALL(IF(BookTable[Entry Month]=$O$4,ROW(BookTable[Entry Month])-ROW(Book!$J$2)),ROWS(C$7:C90))))</f>
        <v/>
      </c>
      <c r="E90" s="1" t="e">
        <f>VLOOKUP(Shrawan[[#This Row],[आपूर्तिकर्ताको नाम]],PartyTable[],2,FALSE)</f>
        <v>#N/A</v>
      </c>
      <c r="F90" s="1" t="str" cm="1">
        <f t="array" ref="F90">IF(ROWS(G$7:G90)&gt;COUNTIF(BookTable[Entry Month],$O$4),"",INDEX(Book!D$3:D$1200,SMALL(IF(BookTable[Entry Month]=$O$4,ROW(BookTable[Entry Month])-ROW(Book!$J$2)),ROWS(G$7:G90))))</f>
        <v/>
      </c>
      <c r="G90" s="1"/>
      <c r="H90" s="1"/>
      <c r="I9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90" s="6" t="str" cm="1">
        <f t="array" ref="J90">IF(ROWS(G$7:G90)&gt;COUNTIF(BookTable[Entry Month],$O$4),"",INDEX(Book!F$3:F$1200,SMALL(IF(BookTable[Entry Month]=$O$4,ROW(BookTable[Entry Month])-ROW(Book!$J$2)),ROWS(G$7:G90))))</f>
        <v/>
      </c>
      <c r="K90" s="6" t="str" cm="1">
        <f t="array" ref="K90">IF(ROWS(G$7:G90)&gt;COUNTIF(BookTable[Entry Month],$O$4),"",INDEX(Book!E$3:E$1200,SMALL(IF(BookTable[Entry Month]=$O$4,ROW(BookTable[Entry Month])-ROW(Book!$J$2)),ROWS(G$7:G90))))</f>
        <v/>
      </c>
      <c r="L90" s="6" t="e">
        <f>Shrawan[[#This Row],[मूल्य (रु)]]*13%</f>
        <v>#VALUE!</v>
      </c>
      <c r="M90" s="1"/>
      <c r="N90" s="1"/>
      <c r="O90" s="1"/>
      <c r="P90" s="1"/>
    </row>
    <row r="91" spans="1:16" hidden="1" x14ac:dyDescent="0.25">
      <c r="A91" s="1" t="str">
        <f t="array" ref="A91">IF(ROWS(A$7:A91)&gt;COUNTIF(BookTable[Entry Month],$O$4),"",INDEX(Book!A$3:A$1200,SMALL(IF(BookTable[Entry Month]=$O$4,ROW(BookTable[Entry Month])-ROW(Book!$J$2)),ROWS(A$7:A91))))</f>
        <v/>
      </c>
      <c r="B91" s="1" t="str">
        <f t="array" ref="B91">IF(ROWS(B$7:B91)&gt;COUNTIF(BookTable[Entry Month],$O$4),"",INDEX(Book!B$3:B$1200,SMALL(IF(BookTable[Entry Month]=$O$4,ROW(BookTable[Entry Month])-ROW(Book!$J$2)),ROWS(B$7:B91))))</f>
        <v/>
      </c>
      <c r="C91" s="1"/>
      <c r="D91" s="1" t="str">
        <f t="array" ref="D91">IF(ROWS(C$7:C91)&gt;COUNTIF(BookTable[Entry Month],$O$4),"",INDEX(Book!C$3:C$1200,SMALL(IF(BookTable[Entry Month]=$O$4,ROW(BookTable[Entry Month])-ROW(Book!$J$2)),ROWS(C$7:C91))))</f>
        <v/>
      </c>
      <c r="E91" s="1" t="e">
        <f>VLOOKUP(Shrawan[[#This Row],[आपूर्तिकर्ताको नाम]],PartyTable[],2,FALSE)</f>
        <v>#N/A</v>
      </c>
      <c r="F91" s="1" t="str" cm="1">
        <f t="array" ref="F91">IF(ROWS(G$7:G91)&gt;COUNTIF(BookTable[Entry Month],$O$4),"",INDEX(Book!D$3:D$1200,SMALL(IF(BookTable[Entry Month]=$O$4,ROW(BookTable[Entry Month])-ROW(Book!$J$2)),ROWS(G$7:G91))))</f>
        <v/>
      </c>
      <c r="G91" s="1"/>
      <c r="H91" s="1"/>
      <c r="I9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91" s="6" t="str" cm="1">
        <f t="array" ref="J91">IF(ROWS(G$7:G91)&gt;COUNTIF(BookTable[Entry Month],$O$4),"",INDEX(Book!F$3:F$1200,SMALL(IF(BookTable[Entry Month]=$O$4,ROW(BookTable[Entry Month])-ROW(Book!$J$2)),ROWS(G$7:G91))))</f>
        <v/>
      </c>
      <c r="K91" s="6" t="str" cm="1">
        <f t="array" ref="K91">IF(ROWS(G$7:G91)&gt;COUNTIF(BookTable[Entry Month],$O$4),"",INDEX(Book!E$3:E$1200,SMALL(IF(BookTable[Entry Month]=$O$4,ROW(BookTable[Entry Month])-ROW(Book!$J$2)),ROWS(G$7:G91))))</f>
        <v/>
      </c>
      <c r="L91" s="6" t="e">
        <f>Shrawan[[#This Row],[मूल्य (रु)]]*13%</f>
        <v>#VALUE!</v>
      </c>
      <c r="M91" s="1"/>
      <c r="N91" s="1"/>
      <c r="O91" s="1"/>
      <c r="P91" s="1"/>
    </row>
    <row r="92" spans="1:16" hidden="1" x14ac:dyDescent="0.25">
      <c r="A92" s="1" t="str">
        <f t="array" ref="A92">IF(ROWS(A$7:A92)&gt;COUNTIF(BookTable[Entry Month],$O$4),"",INDEX(Book!A$3:A$1200,SMALL(IF(BookTable[Entry Month]=$O$4,ROW(BookTable[Entry Month])-ROW(Book!$J$2)),ROWS(A$7:A92))))</f>
        <v/>
      </c>
      <c r="B92" s="1" t="str">
        <f t="array" ref="B92">IF(ROWS(B$7:B92)&gt;COUNTIF(BookTable[Entry Month],$O$4),"",INDEX(Book!B$3:B$1200,SMALL(IF(BookTable[Entry Month]=$O$4,ROW(BookTable[Entry Month])-ROW(Book!$J$2)),ROWS(B$7:B92))))</f>
        <v/>
      </c>
      <c r="C92" s="1"/>
      <c r="D92" s="1" t="str">
        <f t="array" ref="D92">IF(ROWS(C$7:C92)&gt;COUNTIF(BookTable[Entry Month],$O$4),"",INDEX(Book!C$3:C$1200,SMALL(IF(BookTable[Entry Month]=$O$4,ROW(BookTable[Entry Month])-ROW(Book!$J$2)),ROWS(C$7:C92))))</f>
        <v/>
      </c>
      <c r="E92" s="1" t="e">
        <f>VLOOKUP(Shrawan[[#This Row],[आपूर्तिकर्ताको नाम]],PartyTable[],2,FALSE)</f>
        <v>#N/A</v>
      </c>
      <c r="F92" s="1" t="str" cm="1">
        <f t="array" ref="F92">IF(ROWS(G$7:G92)&gt;COUNTIF(BookTable[Entry Month],$O$4),"",INDEX(Book!D$3:D$1200,SMALL(IF(BookTable[Entry Month]=$O$4,ROW(BookTable[Entry Month])-ROW(Book!$J$2)),ROWS(G$7:G92))))</f>
        <v/>
      </c>
      <c r="G92" s="1"/>
      <c r="H92" s="1"/>
      <c r="I9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92" s="6" t="str" cm="1">
        <f t="array" ref="J92">IF(ROWS(G$7:G92)&gt;COUNTIF(BookTable[Entry Month],$O$4),"",INDEX(Book!F$3:F$1200,SMALL(IF(BookTable[Entry Month]=$O$4,ROW(BookTable[Entry Month])-ROW(Book!$J$2)),ROWS(G$7:G92))))</f>
        <v/>
      </c>
      <c r="K92" s="6" t="str" cm="1">
        <f t="array" ref="K92">IF(ROWS(G$7:G92)&gt;COUNTIF(BookTable[Entry Month],$O$4),"",INDEX(Book!E$3:E$1200,SMALL(IF(BookTable[Entry Month]=$O$4,ROW(BookTable[Entry Month])-ROW(Book!$J$2)),ROWS(G$7:G92))))</f>
        <v/>
      </c>
      <c r="L92" s="6" t="e">
        <f>Shrawan[[#This Row],[मूल्य (रु)]]*13%</f>
        <v>#VALUE!</v>
      </c>
      <c r="M92" s="1"/>
      <c r="N92" s="1"/>
      <c r="O92" s="1"/>
      <c r="P92" s="1"/>
    </row>
    <row r="93" spans="1:16" hidden="1" x14ac:dyDescent="0.25">
      <c r="A93" s="1" t="str">
        <f t="array" ref="A93">IF(ROWS(A$7:A93)&gt;COUNTIF(BookTable[Entry Month],$O$4),"",INDEX(Book!A$3:A$1200,SMALL(IF(BookTable[Entry Month]=$O$4,ROW(BookTable[Entry Month])-ROW(Book!$J$2)),ROWS(A$7:A93))))</f>
        <v/>
      </c>
      <c r="B93" s="1" t="str">
        <f t="array" ref="B93">IF(ROWS(B$7:B93)&gt;COUNTIF(BookTable[Entry Month],$O$4),"",INDEX(Book!B$3:B$1200,SMALL(IF(BookTable[Entry Month]=$O$4,ROW(BookTable[Entry Month])-ROW(Book!$J$2)),ROWS(B$7:B93))))</f>
        <v/>
      </c>
      <c r="C93" s="1"/>
      <c r="D93" s="1" t="str">
        <f t="array" ref="D93">IF(ROWS(C$7:C93)&gt;COUNTIF(BookTable[Entry Month],$O$4),"",INDEX(Book!C$3:C$1200,SMALL(IF(BookTable[Entry Month]=$O$4,ROW(BookTable[Entry Month])-ROW(Book!$J$2)),ROWS(C$7:C93))))</f>
        <v/>
      </c>
      <c r="E93" s="1" t="e">
        <f>VLOOKUP(Shrawan[[#This Row],[आपूर्तिकर्ताको नाम]],PartyTable[],2,FALSE)</f>
        <v>#N/A</v>
      </c>
      <c r="F93" s="1" t="str" cm="1">
        <f t="array" ref="F93">IF(ROWS(G$7:G93)&gt;COUNTIF(BookTable[Entry Month],$O$4),"",INDEX(Book!D$3:D$1200,SMALL(IF(BookTable[Entry Month]=$O$4,ROW(BookTable[Entry Month])-ROW(Book!$J$2)),ROWS(G$7:G93))))</f>
        <v/>
      </c>
      <c r="G93" s="1"/>
      <c r="H93" s="1"/>
      <c r="I9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93" s="6" t="str" cm="1">
        <f t="array" ref="J93">IF(ROWS(G$7:G93)&gt;COUNTIF(BookTable[Entry Month],$O$4),"",INDEX(Book!F$3:F$1200,SMALL(IF(BookTable[Entry Month]=$O$4,ROW(BookTable[Entry Month])-ROW(Book!$J$2)),ROWS(G$7:G93))))</f>
        <v/>
      </c>
      <c r="K93" s="6" t="str" cm="1">
        <f t="array" ref="K93">IF(ROWS(G$7:G93)&gt;COUNTIF(BookTable[Entry Month],$O$4),"",INDEX(Book!E$3:E$1200,SMALL(IF(BookTable[Entry Month]=$O$4,ROW(BookTable[Entry Month])-ROW(Book!$J$2)),ROWS(G$7:G93))))</f>
        <v/>
      </c>
      <c r="L93" s="6" t="e">
        <f>Shrawan[[#This Row],[मूल्य (रु)]]*13%</f>
        <v>#VALUE!</v>
      </c>
      <c r="M93" s="1"/>
      <c r="N93" s="1"/>
      <c r="O93" s="1"/>
      <c r="P93" s="1"/>
    </row>
    <row r="94" spans="1:16" hidden="1" x14ac:dyDescent="0.25">
      <c r="A94" s="1" t="str">
        <f t="array" ref="A94">IF(ROWS(A$7:A94)&gt;COUNTIF(BookTable[Entry Month],$O$4),"",INDEX(Book!A$3:A$1200,SMALL(IF(BookTable[Entry Month]=$O$4,ROW(BookTable[Entry Month])-ROW(Book!$J$2)),ROWS(A$7:A94))))</f>
        <v/>
      </c>
      <c r="B94" s="1" t="str">
        <f t="array" ref="B94">IF(ROWS(B$7:B94)&gt;COUNTIF(BookTable[Entry Month],$O$4),"",INDEX(Book!B$3:B$1200,SMALL(IF(BookTable[Entry Month]=$O$4,ROW(BookTable[Entry Month])-ROW(Book!$J$2)),ROWS(B$7:B94))))</f>
        <v/>
      </c>
      <c r="C94" s="1"/>
      <c r="D94" s="1" t="str">
        <f t="array" ref="D94">IF(ROWS(C$7:C94)&gt;COUNTIF(BookTable[Entry Month],$O$4),"",INDEX(Book!C$3:C$1200,SMALL(IF(BookTable[Entry Month]=$O$4,ROW(BookTable[Entry Month])-ROW(Book!$J$2)),ROWS(C$7:C94))))</f>
        <v/>
      </c>
      <c r="E94" s="1" t="e">
        <f>VLOOKUP(Shrawan[[#This Row],[आपूर्तिकर्ताको नाम]],PartyTable[],2,FALSE)</f>
        <v>#N/A</v>
      </c>
      <c r="F94" s="1" t="str" cm="1">
        <f t="array" ref="F94">IF(ROWS(G$7:G94)&gt;COUNTIF(BookTable[Entry Month],$O$4),"",INDEX(Book!D$3:D$1200,SMALL(IF(BookTable[Entry Month]=$O$4,ROW(BookTable[Entry Month])-ROW(Book!$J$2)),ROWS(G$7:G94))))</f>
        <v/>
      </c>
      <c r="G94" s="1"/>
      <c r="H94" s="1"/>
      <c r="I9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94" s="6" t="str" cm="1">
        <f t="array" ref="J94">IF(ROWS(G$7:G94)&gt;COUNTIF(BookTable[Entry Month],$O$4),"",INDEX(Book!F$3:F$1200,SMALL(IF(BookTable[Entry Month]=$O$4,ROW(BookTable[Entry Month])-ROW(Book!$J$2)),ROWS(G$7:G94))))</f>
        <v/>
      </c>
      <c r="K94" s="6" t="str" cm="1">
        <f t="array" ref="K94">IF(ROWS(G$7:G94)&gt;COUNTIF(BookTable[Entry Month],$O$4),"",INDEX(Book!E$3:E$1200,SMALL(IF(BookTable[Entry Month]=$O$4,ROW(BookTable[Entry Month])-ROW(Book!$J$2)),ROWS(G$7:G94))))</f>
        <v/>
      </c>
      <c r="L94" s="6" t="e">
        <f>Shrawan[[#This Row],[मूल्य (रु)]]*13%</f>
        <v>#VALUE!</v>
      </c>
      <c r="M94" s="1"/>
      <c r="N94" s="1"/>
      <c r="O94" s="1"/>
      <c r="P94" s="1"/>
    </row>
    <row r="95" spans="1:16" hidden="1" x14ac:dyDescent="0.25">
      <c r="A95" s="1" t="str">
        <f t="array" ref="A95">IF(ROWS(A$7:A95)&gt;COUNTIF(BookTable[Entry Month],$O$4),"",INDEX(Book!A$3:A$1200,SMALL(IF(BookTable[Entry Month]=$O$4,ROW(BookTable[Entry Month])-ROW(Book!$J$2)),ROWS(A$7:A95))))</f>
        <v/>
      </c>
      <c r="B95" s="1" t="str">
        <f t="array" ref="B95">IF(ROWS(B$7:B95)&gt;COUNTIF(BookTable[Entry Month],$O$4),"",INDEX(Book!B$3:B$1200,SMALL(IF(BookTable[Entry Month]=$O$4,ROW(BookTable[Entry Month])-ROW(Book!$J$2)),ROWS(B$7:B95))))</f>
        <v/>
      </c>
      <c r="C95" s="1"/>
      <c r="D95" s="1" t="str">
        <f t="array" ref="D95">IF(ROWS(C$7:C95)&gt;COUNTIF(BookTable[Entry Month],$O$4),"",INDEX(Book!C$3:C$1200,SMALL(IF(BookTable[Entry Month]=$O$4,ROW(BookTable[Entry Month])-ROW(Book!$J$2)),ROWS(C$7:C95))))</f>
        <v/>
      </c>
      <c r="E95" s="1" t="e">
        <f>VLOOKUP(Shrawan[[#This Row],[आपूर्तिकर्ताको नाम]],PartyTable[],2,FALSE)</f>
        <v>#N/A</v>
      </c>
      <c r="F95" s="1" t="str" cm="1">
        <f t="array" ref="F95">IF(ROWS(G$7:G95)&gt;COUNTIF(BookTable[Entry Month],$O$4),"",INDEX(Book!D$3:D$1200,SMALL(IF(BookTable[Entry Month]=$O$4,ROW(BookTable[Entry Month])-ROW(Book!$J$2)),ROWS(G$7:G95))))</f>
        <v/>
      </c>
      <c r="G95" s="1"/>
      <c r="H95" s="1"/>
      <c r="I9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95" s="6" t="str" cm="1">
        <f t="array" ref="J95">IF(ROWS(G$7:G95)&gt;COUNTIF(BookTable[Entry Month],$O$4),"",INDEX(Book!F$3:F$1200,SMALL(IF(BookTable[Entry Month]=$O$4,ROW(BookTable[Entry Month])-ROW(Book!$J$2)),ROWS(G$7:G95))))</f>
        <v/>
      </c>
      <c r="K95" s="6" t="str" cm="1">
        <f t="array" ref="K95">IF(ROWS(G$7:G95)&gt;COUNTIF(BookTable[Entry Month],$O$4),"",INDEX(Book!E$3:E$1200,SMALL(IF(BookTable[Entry Month]=$O$4,ROW(BookTable[Entry Month])-ROW(Book!$J$2)),ROWS(G$7:G95))))</f>
        <v/>
      </c>
      <c r="L95" s="6" t="e">
        <f>Shrawan[[#This Row],[मूल्य (रु)]]*13%</f>
        <v>#VALUE!</v>
      </c>
      <c r="M95" s="1"/>
      <c r="N95" s="1"/>
      <c r="O95" s="1"/>
      <c r="P95" s="1"/>
    </row>
    <row r="96" spans="1:16" hidden="1" x14ac:dyDescent="0.25">
      <c r="A96" s="1" t="str">
        <f t="array" ref="A96">IF(ROWS(A$7:A96)&gt;COUNTIF(BookTable[Entry Month],$O$4),"",INDEX(Book!A$3:A$1200,SMALL(IF(BookTable[Entry Month]=$O$4,ROW(BookTable[Entry Month])-ROW(Book!$J$2)),ROWS(A$7:A96))))</f>
        <v/>
      </c>
      <c r="B96" s="1" t="str">
        <f t="array" ref="B96">IF(ROWS(B$7:B96)&gt;COUNTIF(BookTable[Entry Month],$O$4),"",INDEX(Book!B$3:B$1200,SMALL(IF(BookTable[Entry Month]=$O$4,ROW(BookTable[Entry Month])-ROW(Book!$J$2)),ROWS(B$7:B96))))</f>
        <v/>
      </c>
      <c r="C96" s="1"/>
      <c r="D96" s="1" t="str">
        <f t="array" ref="D96">IF(ROWS(C$7:C96)&gt;COUNTIF(BookTable[Entry Month],$O$4),"",INDEX(Book!C$3:C$1200,SMALL(IF(BookTable[Entry Month]=$O$4,ROW(BookTable[Entry Month])-ROW(Book!$J$2)),ROWS(C$7:C96))))</f>
        <v/>
      </c>
      <c r="E96" s="1" t="e">
        <f>VLOOKUP(Shrawan[[#This Row],[आपूर्तिकर्ताको नाम]],PartyTable[],2,FALSE)</f>
        <v>#N/A</v>
      </c>
      <c r="F96" s="1" t="str" cm="1">
        <f t="array" ref="F96">IF(ROWS(G$7:G96)&gt;COUNTIF(BookTable[Entry Month],$O$4),"",INDEX(Book!D$3:D$1200,SMALL(IF(BookTable[Entry Month]=$O$4,ROW(BookTable[Entry Month])-ROW(Book!$J$2)),ROWS(G$7:G96))))</f>
        <v/>
      </c>
      <c r="G96" s="1"/>
      <c r="H96" s="1"/>
      <c r="I9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96" s="6" t="str" cm="1">
        <f t="array" ref="J96">IF(ROWS(G$7:G96)&gt;COUNTIF(BookTable[Entry Month],$O$4),"",INDEX(Book!F$3:F$1200,SMALL(IF(BookTable[Entry Month]=$O$4,ROW(BookTable[Entry Month])-ROW(Book!$J$2)),ROWS(G$7:G96))))</f>
        <v/>
      </c>
      <c r="K96" s="6" t="str" cm="1">
        <f t="array" ref="K96">IF(ROWS(G$7:G96)&gt;COUNTIF(BookTable[Entry Month],$O$4),"",INDEX(Book!E$3:E$1200,SMALL(IF(BookTable[Entry Month]=$O$4,ROW(BookTable[Entry Month])-ROW(Book!$J$2)),ROWS(G$7:G96))))</f>
        <v/>
      </c>
      <c r="L96" s="6" t="e">
        <f>Shrawan[[#This Row],[मूल्य (रु)]]*13%</f>
        <v>#VALUE!</v>
      </c>
      <c r="M96" s="1"/>
      <c r="N96" s="1"/>
      <c r="O96" s="1"/>
      <c r="P96" s="1"/>
    </row>
    <row r="97" spans="1:16" hidden="1" x14ac:dyDescent="0.25">
      <c r="A97" s="1" t="str">
        <f t="array" ref="A97">IF(ROWS(A$7:A97)&gt;COUNTIF(BookTable[Entry Month],$O$4),"",INDEX(Book!A$3:A$1200,SMALL(IF(BookTable[Entry Month]=$O$4,ROW(BookTable[Entry Month])-ROW(Book!$J$2)),ROWS(A$7:A97))))</f>
        <v/>
      </c>
      <c r="B97" s="1" t="str">
        <f t="array" ref="B97">IF(ROWS(B$7:B97)&gt;COUNTIF(BookTable[Entry Month],$O$4),"",INDEX(Book!B$3:B$1200,SMALL(IF(BookTable[Entry Month]=$O$4,ROW(BookTable[Entry Month])-ROW(Book!$J$2)),ROWS(B$7:B97))))</f>
        <v/>
      </c>
      <c r="C97" s="1"/>
      <c r="D97" s="1" t="str">
        <f t="array" ref="D97">IF(ROWS(C$7:C97)&gt;COUNTIF(BookTable[Entry Month],$O$4),"",INDEX(Book!C$3:C$1200,SMALL(IF(BookTable[Entry Month]=$O$4,ROW(BookTable[Entry Month])-ROW(Book!$J$2)),ROWS(C$7:C97))))</f>
        <v/>
      </c>
      <c r="E97" s="1" t="e">
        <f>VLOOKUP(Shrawan[[#This Row],[आपूर्तिकर्ताको नाम]],PartyTable[],2,FALSE)</f>
        <v>#N/A</v>
      </c>
      <c r="F97" s="1" t="str" cm="1">
        <f t="array" ref="F97">IF(ROWS(G$7:G97)&gt;COUNTIF(BookTable[Entry Month],$O$4),"",INDEX(Book!D$3:D$1200,SMALL(IF(BookTable[Entry Month]=$O$4,ROW(BookTable[Entry Month])-ROW(Book!$J$2)),ROWS(G$7:G97))))</f>
        <v/>
      </c>
      <c r="G97" s="1"/>
      <c r="H97" s="1"/>
      <c r="I9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97" s="6" t="str" cm="1">
        <f t="array" ref="J97">IF(ROWS(G$7:G97)&gt;COUNTIF(BookTable[Entry Month],$O$4),"",INDEX(Book!F$3:F$1200,SMALL(IF(BookTable[Entry Month]=$O$4,ROW(BookTable[Entry Month])-ROW(Book!$J$2)),ROWS(G$7:G97))))</f>
        <v/>
      </c>
      <c r="K97" s="6" t="str" cm="1">
        <f t="array" ref="K97">IF(ROWS(G$7:G97)&gt;COUNTIF(BookTable[Entry Month],$O$4),"",INDEX(Book!E$3:E$1200,SMALL(IF(BookTable[Entry Month]=$O$4,ROW(BookTable[Entry Month])-ROW(Book!$J$2)),ROWS(G$7:G97))))</f>
        <v/>
      </c>
      <c r="L97" s="6" t="e">
        <f>Shrawan[[#This Row],[मूल्य (रु)]]*13%</f>
        <v>#VALUE!</v>
      </c>
      <c r="M97" s="1"/>
      <c r="N97" s="1"/>
      <c r="O97" s="1"/>
      <c r="P97" s="1"/>
    </row>
    <row r="98" spans="1:16" hidden="1" x14ac:dyDescent="0.25">
      <c r="A98" s="1" t="str">
        <f t="array" ref="A98">IF(ROWS(A$7:A98)&gt;COUNTIF(BookTable[Entry Month],$O$4),"",INDEX(Book!A$3:A$1200,SMALL(IF(BookTable[Entry Month]=$O$4,ROW(BookTable[Entry Month])-ROW(Book!$J$2)),ROWS(A$7:A98))))</f>
        <v/>
      </c>
      <c r="B98" s="1" t="str">
        <f t="array" ref="B98">IF(ROWS(B$7:B98)&gt;COUNTIF(BookTable[Entry Month],$O$4),"",INDEX(Book!B$3:B$1200,SMALL(IF(BookTable[Entry Month]=$O$4,ROW(BookTable[Entry Month])-ROW(Book!$J$2)),ROWS(B$7:B98))))</f>
        <v/>
      </c>
      <c r="C98" s="1"/>
      <c r="D98" s="1" t="str">
        <f t="array" ref="D98">IF(ROWS(C$7:C98)&gt;COUNTIF(BookTable[Entry Month],$O$4),"",INDEX(Book!C$3:C$1200,SMALL(IF(BookTable[Entry Month]=$O$4,ROW(BookTable[Entry Month])-ROW(Book!$J$2)),ROWS(C$7:C98))))</f>
        <v/>
      </c>
      <c r="E98" s="1" t="e">
        <f>VLOOKUP(Shrawan[[#This Row],[आपूर्तिकर्ताको नाम]],PartyTable[],2,FALSE)</f>
        <v>#N/A</v>
      </c>
      <c r="F98" s="1" t="str" cm="1">
        <f t="array" ref="F98">IF(ROWS(G$7:G98)&gt;COUNTIF(BookTable[Entry Month],$O$4),"",INDEX(Book!D$3:D$1200,SMALL(IF(BookTable[Entry Month]=$O$4,ROW(BookTable[Entry Month])-ROW(Book!$J$2)),ROWS(G$7:G98))))</f>
        <v/>
      </c>
      <c r="G98" s="1"/>
      <c r="H98" s="1"/>
      <c r="I9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98" s="6" t="str" cm="1">
        <f t="array" ref="J98">IF(ROWS(G$7:G98)&gt;COUNTIF(BookTable[Entry Month],$O$4),"",INDEX(Book!F$3:F$1200,SMALL(IF(BookTable[Entry Month]=$O$4,ROW(BookTable[Entry Month])-ROW(Book!$J$2)),ROWS(G$7:G98))))</f>
        <v/>
      </c>
      <c r="K98" s="6" t="str" cm="1">
        <f t="array" ref="K98">IF(ROWS(G$7:G98)&gt;COUNTIF(BookTable[Entry Month],$O$4),"",INDEX(Book!E$3:E$1200,SMALL(IF(BookTable[Entry Month]=$O$4,ROW(BookTable[Entry Month])-ROW(Book!$J$2)),ROWS(G$7:G98))))</f>
        <v/>
      </c>
      <c r="L98" s="6" t="e">
        <f>Shrawan[[#This Row],[मूल्य (रु)]]*13%</f>
        <v>#VALUE!</v>
      </c>
      <c r="M98" s="1"/>
      <c r="N98" s="1"/>
      <c r="O98" s="1"/>
      <c r="P98" s="1"/>
    </row>
    <row r="99" spans="1:16" hidden="1" x14ac:dyDescent="0.25">
      <c r="A99" s="1" t="str">
        <f t="array" ref="A99">IF(ROWS(A$7:A99)&gt;COUNTIF(BookTable[Entry Month],$O$4),"",INDEX(Book!A$3:A$1200,SMALL(IF(BookTable[Entry Month]=$O$4,ROW(BookTable[Entry Month])-ROW(Book!$J$2)),ROWS(A$7:A99))))</f>
        <v/>
      </c>
      <c r="B99" s="1" t="str">
        <f t="array" ref="B99">IF(ROWS(B$7:B99)&gt;COUNTIF(BookTable[Entry Month],$O$4),"",INDEX(Book!B$3:B$1200,SMALL(IF(BookTable[Entry Month]=$O$4,ROW(BookTable[Entry Month])-ROW(Book!$J$2)),ROWS(B$7:B99))))</f>
        <v/>
      </c>
      <c r="C99" s="1"/>
      <c r="D99" s="1" t="str">
        <f t="array" ref="D99">IF(ROWS(C$7:C99)&gt;COUNTIF(BookTable[Entry Month],$O$4),"",INDEX(Book!C$3:C$1200,SMALL(IF(BookTable[Entry Month]=$O$4,ROW(BookTable[Entry Month])-ROW(Book!$J$2)),ROWS(C$7:C99))))</f>
        <v/>
      </c>
      <c r="E99" s="1" t="e">
        <f>VLOOKUP(Shrawan[[#This Row],[आपूर्तिकर्ताको नाम]],PartyTable[],2,FALSE)</f>
        <v>#N/A</v>
      </c>
      <c r="F99" s="1" t="str" cm="1">
        <f t="array" ref="F99">IF(ROWS(G$7:G99)&gt;COUNTIF(BookTable[Entry Month],$O$4),"",INDEX(Book!D$3:D$1200,SMALL(IF(BookTable[Entry Month]=$O$4,ROW(BookTable[Entry Month])-ROW(Book!$J$2)),ROWS(G$7:G99))))</f>
        <v/>
      </c>
      <c r="G99" s="1"/>
      <c r="H99" s="1"/>
      <c r="I9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99" s="6" t="str" cm="1">
        <f t="array" ref="J99">IF(ROWS(G$7:G99)&gt;COUNTIF(BookTable[Entry Month],$O$4),"",INDEX(Book!F$3:F$1200,SMALL(IF(BookTable[Entry Month]=$O$4,ROW(BookTable[Entry Month])-ROW(Book!$J$2)),ROWS(G$7:G99))))</f>
        <v/>
      </c>
      <c r="K99" s="6" t="str" cm="1">
        <f t="array" ref="K99">IF(ROWS(G$7:G99)&gt;COUNTIF(BookTable[Entry Month],$O$4),"",INDEX(Book!E$3:E$1200,SMALL(IF(BookTable[Entry Month]=$O$4,ROW(BookTable[Entry Month])-ROW(Book!$J$2)),ROWS(G$7:G99))))</f>
        <v/>
      </c>
      <c r="L99" s="6" t="e">
        <f>Shrawan[[#This Row],[मूल्य (रु)]]*13%</f>
        <v>#VALUE!</v>
      </c>
      <c r="M99" s="1"/>
      <c r="N99" s="1"/>
      <c r="O99" s="1"/>
      <c r="P99" s="1"/>
    </row>
    <row r="100" spans="1:16" hidden="1" x14ac:dyDescent="0.25">
      <c r="A100" s="1" t="str">
        <f t="array" ref="A100">IF(ROWS(A$7:A100)&gt;COUNTIF(BookTable[Entry Month],$O$4),"",INDEX(Book!A$3:A$1200,SMALL(IF(BookTable[Entry Month]=$O$4,ROW(BookTable[Entry Month])-ROW(Book!$J$2)),ROWS(A$7:A100))))</f>
        <v/>
      </c>
      <c r="B100" s="1" t="str">
        <f t="array" ref="B100">IF(ROWS(B$7:B100)&gt;COUNTIF(BookTable[Entry Month],$O$4),"",INDEX(Book!B$3:B$1200,SMALL(IF(BookTable[Entry Month]=$O$4,ROW(BookTable[Entry Month])-ROW(Book!$J$2)),ROWS(B$7:B100))))</f>
        <v/>
      </c>
      <c r="C100" s="1"/>
      <c r="D100" s="1" t="str">
        <f t="array" ref="D100">IF(ROWS(C$7:C100)&gt;COUNTIF(BookTable[Entry Month],$O$4),"",INDEX(Book!C$3:C$1200,SMALL(IF(BookTable[Entry Month]=$O$4,ROW(BookTable[Entry Month])-ROW(Book!$J$2)),ROWS(C$7:C100))))</f>
        <v/>
      </c>
      <c r="E100" s="1" t="e">
        <f>VLOOKUP(Shrawan[[#This Row],[आपूर्तिकर्ताको नाम]],PartyTable[],2,FALSE)</f>
        <v>#N/A</v>
      </c>
      <c r="F100" s="1" t="str" cm="1">
        <f t="array" ref="F100">IF(ROWS(G$7:G100)&gt;COUNTIF(BookTable[Entry Month],$O$4),"",INDEX(Book!D$3:D$1200,SMALL(IF(BookTable[Entry Month]=$O$4,ROW(BookTable[Entry Month])-ROW(Book!$J$2)),ROWS(G$7:G100))))</f>
        <v/>
      </c>
      <c r="G100" s="1"/>
      <c r="H100" s="1"/>
      <c r="I10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00" s="6" t="str" cm="1">
        <f t="array" ref="J100">IF(ROWS(G$7:G100)&gt;COUNTIF(BookTable[Entry Month],$O$4),"",INDEX(Book!F$3:F$1200,SMALL(IF(BookTable[Entry Month]=$O$4,ROW(BookTable[Entry Month])-ROW(Book!$J$2)),ROWS(G$7:G100))))</f>
        <v/>
      </c>
      <c r="K100" s="6" t="str" cm="1">
        <f t="array" ref="K100">IF(ROWS(G$7:G100)&gt;COUNTIF(BookTable[Entry Month],$O$4),"",INDEX(Book!E$3:E$1200,SMALL(IF(BookTable[Entry Month]=$O$4,ROW(BookTable[Entry Month])-ROW(Book!$J$2)),ROWS(G$7:G100))))</f>
        <v/>
      </c>
      <c r="L100" s="6" t="e">
        <f>Shrawan[[#This Row],[मूल्य (रु)]]*13%</f>
        <v>#VALUE!</v>
      </c>
      <c r="M100" s="1"/>
      <c r="N100" s="1"/>
      <c r="O100" s="1"/>
      <c r="P100" s="1"/>
    </row>
    <row r="101" spans="1:16" hidden="1" x14ac:dyDescent="0.25">
      <c r="A101" s="1" t="str">
        <f t="array" ref="A101">IF(ROWS(A$7:A101)&gt;COUNTIF(BookTable[Entry Month],$O$4),"",INDEX(Book!A$3:A$1200,SMALL(IF(BookTable[Entry Month]=$O$4,ROW(BookTable[Entry Month])-ROW(Book!$J$2)),ROWS(A$7:A101))))</f>
        <v/>
      </c>
      <c r="B101" s="1" t="str">
        <f t="array" ref="B101">IF(ROWS(B$7:B101)&gt;COUNTIF(BookTable[Entry Month],$O$4),"",INDEX(Book!B$3:B$1200,SMALL(IF(BookTable[Entry Month]=$O$4,ROW(BookTable[Entry Month])-ROW(Book!$J$2)),ROWS(B$7:B101))))</f>
        <v/>
      </c>
      <c r="C101" s="1"/>
      <c r="D101" s="1" t="str">
        <f t="array" ref="D101">IF(ROWS(C$7:C101)&gt;COUNTIF(BookTable[Entry Month],$O$4),"",INDEX(Book!C$3:C$1200,SMALL(IF(BookTable[Entry Month]=$O$4,ROW(BookTable[Entry Month])-ROW(Book!$J$2)),ROWS(C$7:C101))))</f>
        <v/>
      </c>
      <c r="E101" s="1" t="e">
        <f>VLOOKUP(Shrawan[[#This Row],[आपूर्तिकर्ताको नाम]],PartyTable[],2,FALSE)</f>
        <v>#N/A</v>
      </c>
      <c r="F101" s="1" t="str" cm="1">
        <f t="array" ref="F101">IF(ROWS(G$7:G101)&gt;COUNTIF(BookTable[Entry Month],$O$4),"",INDEX(Book!D$3:D$1200,SMALL(IF(BookTable[Entry Month]=$O$4,ROW(BookTable[Entry Month])-ROW(Book!$J$2)),ROWS(G$7:G101))))</f>
        <v/>
      </c>
      <c r="G101" s="1"/>
      <c r="H101" s="1"/>
      <c r="I10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01" s="6" t="str" cm="1">
        <f t="array" ref="J101">IF(ROWS(G$7:G101)&gt;COUNTIF(BookTable[Entry Month],$O$4),"",INDEX(Book!F$3:F$1200,SMALL(IF(BookTable[Entry Month]=$O$4,ROW(BookTable[Entry Month])-ROW(Book!$J$2)),ROWS(G$7:G101))))</f>
        <v/>
      </c>
      <c r="K101" s="6" t="str" cm="1">
        <f t="array" ref="K101">IF(ROWS(G$7:G101)&gt;COUNTIF(BookTable[Entry Month],$O$4),"",INDEX(Book!E$3:E$1200,SMALL(IF(BookTable[Entry Month]=$O$4,ROW(BookTable[Entry Month])-ROW(Book!$J$2)),ROWS(G$7:G101))))</f>
        <v/>
      </c>
      <c r="L101" s="6" t="e">
        <f>Shrawan[[#This Row],[मूल्य (रु)]]*13%</f>
        <v>#VALUE!</v>
      </c>
      <c r="M101" s="1"/>
      <c r="N101" s="1"/>
      <c r="O101" s="1"/>
      <c r="P101" s="1"/>
    </row>
    <row r="102" spans="1:16" hidden="1" x14ac:dyDescent="0.25">
      <c r="A102" s="1" t="str">
        <f t="array" ref="A102">IF(ROWS(A$7:A102)&gt;COUNTIF(BookTable[Entry Month],$O$4),"",INDEX(Book!A$3:A$1200,SMALL(IF(BookTable[Entry Month]=$O$4,ROW(BookTable[Entry Month])-ROW(Book!$J$2)),ROWS(A$7:A102))))</f>
        <v/>
      </c>
      <c r="B102" s="1" t="str">
        <f t="array" ref="B102">IF(ROWS(B$7:B102)&gt;COUNTIF(BookTable[Entry Month],$O$4),"",INDEX(Book!B$3:B$1200,SMALL(IF(BookTable[Entry Month]=$O$4,ROW(BookTable[Entry Month])-ROW(Book!$J$2)),ROWS(B$7:B102))))</f>
        <v/>
      </c>
      <c r="C102" s="1"/>
      <c r="D102" s="1" t="str">
        <f t="array" ref="D102">IF(ROWS(C$7:C102)&gt;COUNTIF(BookTable[Entry Month],$O$4),"",INDEX(Book!C$3:C$1200,SMALL(IF(BookTable[Entry Month]=$O$4,ROW(BookTable[Entry Month])-ROW(Book!$J$2)),ROWS(C$7:C102))))</f>
        <v/>
      </c>
      <c r="E102" s="1" t="e">
        <f>VLOOKUP(Shrawan[[#This Row],[आपूर्तिकर्ताको नाम]],PartyTable[],2,FALSE)</f>
        <v>#N/A</v>
      </c>
      <c r="F102" s="1" t="str" cm="1">
        <f t="array" ref="F102">IF(ROWS(G$7:G102)&gt;COUNTIF(BookTable[Entry Month],$O$4),"",INDEX(Book!D$3:D$1200,SMALL(IF(BookTable[Entry Month]=$O$4,ROW(BookTable[Entry Month])-ROW(Book!$J$2)),ROWS(G$7:G102))))</f>
        <v/>
      </c>
      <c r="G102" s="1"/>
      <c r="H102" s="1"/>
      <c r="I10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02" s="6" t="str" cm="1">
        <f t="array" ref="J102">IF(ROWS(G$7:G102)&gt;COUNTIF(BookTable[Entry Month],$O$4),"",INDEX(Book!F$3:F$1200,SMALL(IF(BookTable[Entry Month]=$O$4,ROW(BookTable[Entry Month])-ROW(Book!$J$2)),ROWS(G$7:G102))))</f>
        <v/>
      </c>
      <c r="K102" s="6" t="str" cm="1">
        <f t="array" ref="K102">IF(ROWS(G$7:G102)&gt;COUNTIF(BookTable[Entry Month],$O$4),"",INDEX(Book!E$3:E$1200,SMALL(IF(BookTable[Entry Month]=$O$4,ROW(BookTable[Entry Month])-ROW(Book!$J$2)),ROWS(G$7:G102))))</f>
        <v/>
      </c>
      <c r="L102" s="6" t="e">
        <f>Shrawan[[#This Row],[मूल्य (रु)]]*13%</f>
        <v>#VALUE!</v>
      </c>
      <c r="M102" s="1"/>
      <c r="N102" s="1"/>
      <c r="O102" s="1"/>
      <c r="P102" s="1"/>
    </row>
    <row r="103" spans="1:16" hidden="1" x14ac:dyDescent="0.25">
      <c r="A103" s="1" t="str">
        <f t="array" ref="A103">IF(ROWS(A$7:A103)&gt;COUNTIF(BookTable[Entry Month],$O$4),"",INDEX(Book!A$3:A$1200,SMALL(IF(BookTable[Entry Month]=$O$4,ROW(BookTable[Entry Month])-ROW(Book!$J$2)),ROWS(A$7:A103))))</f>
        <v/>
      </c>
      <c r="B103" s="1" t="str">
        <f t="array" ref="B103">IF(ROWS(B$7:B103)&gt;COUNTIF(BookTable[Entry Month],$O$4),"",INDEX(Book!B$3:B$1200,SMALL(IF(BookTable[Entry Month]=$O$4,ROW(BookTable[Entry Month])-ROW(Book!$J$2)),ROWS(B$7:B103))))</f>
        <v/>
      </c>
      <c r="C103" s="1"/>
      <c r="D103" s="1" t="str">
        <f t="array" ref="D103">IF(ROWS(C$7:C103)&gt;COUNTIF(BookTable[Entry Month],$O$4),"",INDEX(Book!C$3:C$1200,SMALL(IF(BookTable[Entry Month]=$O$4,ROW(BookTable[Entry Month])-ROW(Book!$J$2)),ROWS(C$7:C103))))</f>
        <v/>
      </c>
      <c r="E103" s="1" t="e">
        <f>VLOOKUP(Shrawan[[#This Row],[आपूर्तिकर्ताको नाम]],PartyTable[],2,FALSE)</f>
        <v>#N/A</v>
      </c>
      <c r="F103" s="1" t="str" cm="1">
        <f t="array" ref="F103">IF(ROWS(G$7:G103)&gt;COUNTIF(BookTable[Entry Month],$O$4),"",INDEX(Book!D$3:D$1200,SMALL(IF(BookTable[Entry Month]=$O$4,ROW(BookTable[Entry Month])-ROW(Book!$J$2)),ROWS(G$7:G103))))</f>
        <v/>
      </c>
      <c r="G103" s="1"/>
      <c r="H103" s="1"/>
      <c r="I10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03" s="6" t="str" cm="1">
        <f t="array" ref="J103">IF(ROWS(G$7:G103)&gt;COUNTIF(BookTable[Entry Month],$O$4),"",INDEX(Book!F$3:F$1200,SMALL(IF(BookTable[Entry Month]=$O$4,ROW(BookTable[Entry Month])-ROW(Book!$J$2)),ROWS(G$7:G103))))</f>
        <v/>
      </c>
      <c r="K103" s="6" t="str" cm="1">
        <f t="array" ref="K103">IF(ROWS(G$7:G103)&gt;COUNTIF(BookTable[Entry Month],$O$4),"",INDEX(Book!E$3:E$1200,SMALL(IF(BookTable[Entry Month]=$O$4,ROW(BookTable[Entry Month])-ROW(Book!$J$2)),ROWS(G$7:G103))))</f>
        <v/>
      </c>
      <c r="L103" s="6" t="e">
        <f>Shrawan[[#This Row],[मूल्य (रु)]]*13%</f>
        <v>#VALUE!</v>
      </c>
      <c r="M103" s="1"/>
      <c r="N103" s="1"/>
      <c r="O103" s="1"/>
      <c r="P103" s="1"/>
    </row>
    <row r="104" spans="1:16" hidden="1" x14ac:dyDescent="0.25">
      <c r="A104" s="1" t="str">
        <f t="array" ref="A104">IF(ROWS(A$7:A104)&gt;COUNTIF(BookTable[Entry Month],$O$4),"",INDEX(Book!A$3:A$1200,SMALL(IF(BookTable[Entry Month]=$O$4,ROW(BookTable[Entry Month])-ROW(Book!$J$2)),ROWS(A$7:A104))))</f>
        <v/>
      </c>
      <c r="B104" s="1" t="str">
        <f t="array" ref="B104">IF(ROWS(B$7:B104)&gt;COUNTIF(BookTable[Entry Month],$O$4),"",INDEX(Book!B$3:B$1200,SMALL(IF(BookTable[Entry Month]=$O$4,ROW(BookTable[Entry Month])-ROW(Book!$J$2)),ROWS(B$7:B104))))</f>
        <v/>
      </c>
      <c r="C104" s="1"/>
      <c r="D104" s="1" t="str">
        <f t="array" ref="D104">IF(ROWS(C$7:C104)&gt;COUNTIF(BookTable[Entry Month],$O$4),"",INDEX(Book!C$3:C$1200,SMALL(IF(BookTable[Entry Month]=$O$4,ROW(BookTable[Entry Month])-ROW(Book!$J$2)),ROWS(C$7:C104))))</f>
        <v/>
      </c>
      <c r="E104" s="1" t="e">
        <f>VLOOKUP(Shrawan[[#This Row],[आपूर्तिकर्ताको नाम]],PartyTable[],2,FALSE)</f>
        <v>#N/A</v>
      </c>
      <c r="F104" s="1" t="str" cm="1">
        <f t="array" ref="F104">IF(ROWS(G$7:G104)&gt;COUNTIF(BookTable[Entry Month],$O$4),"",INDEX(Book!D$3:D$1200,SMALL(IF(BookTable[Entry Month]=$O$4,ROW(BookTable[Entry Month])-ROW(Book!$J$2)),ROWS(G$7:G104))))</f>
        <v/>
      </c>
      <c r="G104" s="1"/>
      <c r="H104" s="1"/>
      <c r="I10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04" s="6" t="str" cm="1">
        <f t="array" ref="J104">IF(ROWS(G$7:G104)&gt;COUNTIF(BookTable[Entry Month],$O$4),"",INDEX(Book!F$3:F$1200,SMALL(IF(BookTable[Entry Month]=$O$4,ROW(BookTable[Entry Month])-ROW(Book!$J$2)),ROWS(G$7:G104))))</f>
        <v/>
      </c>
      <c r="K104" s="6" t="str" cm="1">
        <f t="array" ref="K104">IF(ROWS(G$7:G104)&gt;COUNTIF(BookTable[Entry Month],$O$4),"",INDEX(Book!E$3:E$1200,SMALL(IF(BookTable[Entry Month]=$O$4,ROW(BookTable[Entry Month])-ROW(Book!$J$2)),ROWS(G$7:G104))))</f>
        <v/>
      </c>
      <c r="L104" s="6" t="e">
        <f>Shrawan[[#This Row],[मूल्य (रु)]]*13%</f>
        <v>#VALUE!</v>
      </c>
      <c r="M104" s="1"/>
      <c r="N104" s="1"/>
      <c r="O104" s="1"/>
      <c r="P104" s="1"/>
    </row>
    <row r="105" spans="1:16" hidden="1" x14ac:dyDescent="0.25">
      <c r="A105" s="1" t="str">
        <f t="array" ref="A105">IF(ROWS(A$7:A105)&gt;COUNTIF(BookTable[Entry Month],$O$4),"",INDEX(Book!A$3:A$1200,SMALL(IF(BookTable[Entry Month]=$O$4,ROW(BookTable[Entry Month])-ROW(Book!$J$2)),ROWS(A$7:A105))))</f>
        <v/>
      </c>
      <c r="B105" s="1" t="str">
        <f t="array" ref="B105">IF(ROWS(B$7:B105)&gt;COUNTIF(BookTable[Entry Month],$O$4),"",INDEX(Book!B$3:B$1200,SMALL(IF(BookTable[Entry Month]=$O$4,ROW(BookTable[Entry Month])-ROW(Book!$J$2)),ROWS(B$7:B105))))</f>
        <v/>
      </c>
      <c r="C105" s="1"/>
      <c r="D105" s="1" t="str">
        <f t="array" ref="D105">IF(ROWS(C$7:C105)&gt;COUNTIF(BookTable[Entry Month],$O$4),"",INDEX(Book!C$3:C$1200,SMALL(IF(BookTable[Entry Month]=$O$4,ROW(BookTable[Entry Month])-ROW(Book!$J$2)),ROWS(C$7:C105))))</f>
        <v/>
      </c>
      <c r="E105" s="1" t="e">
        <f>VLOOKUP(Shrawan[[#This Row],[आपूर्तिकर्ताको नाम]],PartyTable[],2,FALSE)</f>
        <v>#N/A</v>
      </c>
      <c r="F105" s="1" t="str" cm="1">
        <f t="array" ref="F105">IF(ROWS(G$7:G105)&gt;COUNTIF(BookTable[Entry Month],$O$4),"",INDEX(Book!D$3:D$1200,SMALL(IF(BookTable[Entry Month]=$O$4,ROW(BookTable[Entry Month])-ROW(Book!$J$2)),ROWS(G$7:G105))))</f>
        <v/>
      </c>
      <c r="G105" s="1"/>
      <c r="H105" s="1"/>
      <c r="I10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05" s="6" t="str" cm="1">
        <f t="array" ref="J105">IF(ROWS(G$7:G105)&gt;COUNTIF(BookTable[Entry Month],$O$4),"",INDEX(Book!F$3:F$1200,SMALL(IF(BookTable[Entry Month]=$O$4,ROW(BookTable[Entry Month])-ROW(Book!$J$2)),ROWS(G$7:G105))))</f>
        <v/>
      </c>
      <c r="K105" s="6" t="str" cm="1">
        <f t="array" ref="K105">IF(ROWS(G$7:G105)&gt;COUNTIF(BookTable[Entry Month],$O$4),"",INDEX(Book!E$3:E$1200,SMALL(IF(BookTable[Entry Month]=$O$4,ROW(BookTable[Entry Month])-ROW(Book!$J$2)),ROWS(G$7:G105))))</f>
        <v/>
      </c>
      <c r="L105" s="6" t="e">
        <f>Shrawan[[#This Row],[मूल्य (रु)]]*13%</f>
        <v>#VALUE!</v>
      </c>
      <c r="M105" s="1"/>
      <c r="N105" s="1"/>
      <c r="O105" s="1"/>
      <c r="P105" s="1"/>
    </row>
    <row r="106" spans="1:16" hidden="1" x14ac:dyDescent="0.25">
      <c r="A106" s="1" t="str">
        <f t="array" ref="A106">IF(ROWS(A$7:A106)&gt;COUNTIF(BookTable[Entry Month],$O$4),"",INDEX(Book!A$3:A$1200,SMALL(IF(BookTable[Entry Month]=$O$4,ROW(BookTable[Entry Month])-ROW(Book!$J$2)),ROWS(A$7:A106))))</f>
        <v/>
      </c>
      <c r="B106" s="1" t="str">
        <f t="array" ref="B106">IF(ROWS(B$7:B106)&gt;COUNTIF(BookTable[Entry Month],$O$4),"",INDEX(Book!B$3:B$1200,SMALL(IF(BookTable[Entry Month]=$O$4,ROW(BookTable[Entry Month])-ROW(Book!$J$2)),ROWS(B$7:B106))))</f>
        <v/>
      </c>
      <c r="C106" s="1"/>
      <c r="D106" s="1" t="str">
        <f t="array" ref="D106">IF(ROWS(C$7:C106)&gt;COUNTIF(BookTable[Entry Month],$O$4),"",INDEX(Book!C$3:C$1200,SMALL(IF(BookTable[Entry Month]=$O$4,ROW(BookTable[Entry Month])-ROW(Book!$J$2)),ROWS(C$7:C106))))</f>
        <v/>
      </c>
      <c r="E106" s="1" t="e">
        <f>VLOOKUP(Shrawan[[#This Row],[आपूर्तिकर्ताको नाम]],PartyTable[],2,FALSE)</f>
        <v>#N/A</v>
      </c>
      <c r="F106" s="1" t="str" cm="1">
        <f t="array" ref="F106">IF(ROWS(G$7:G106)&gt;COUNTIF(BookTable[Entry Month],$O$4),"",INDEX(Book!D$3:D$1200,SMALL(IF(BookTable[Entry Month]=$O$4,ROW(BookTable[Entry Month])-ROW(Book!$J$2)),ROWS(G$7:G106))))</f>
        <v/>
      </c>
      <c r="G106" s="1"/>
      <c r="H106" s="1"/>
      <c r="I10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06" s="6" t="str" cm="1">
        <f t="array" ref="J106">IF(ROWS(G$7:G106)&gt;COUNTIF(BookTable[Entry Month],$O$4),"",INDEX(Book!F$3:F$1200,SMALL(IF(BookTable[Entry Month]=$O$4,ROW(BookTable[Entry Month])-ROW(Book!$J$2)),ROWS(G$7:G106))))</f>
        <v/>
      </c>
      <c r="K106" s="6" t="str" cm="1">
        <f t="array" ref="K106">IF(ROWS(G$7:G106)&gt;COUNTIF(BookTable[Entry Month],$O$4),"",INDEX(Book!E$3:E$1200,SMALL(IF(BookTable[Entry Month]=$O$4,ROW(BookTable[Entry Month])-ROW(Book!$J$2)),ROWS(G$7:G106))))</f>
        <v/>
      </c>
      <c r="L106" s="6" t="e">
        <f>Shrawan[[#This Row],[मूल्य (रु)]]*13%</f>
        <v>#VALUE!</v>
      </c>
      <c r="M106" s="1"/>
      <c r="N106" s="1"/>
      <c r="O106" s="1"/>
      <c r="P106" s="1"/>
    </row>
    <row r="107" spans="1:16" hidden="1" x14ac:dyDescent="0.25">
      <c r="A107" s="1" t="str">
        <f t="array" ref="A107">IF(ROWS(A$7:A107)&gt;COUNTIF(BookTable[Entry Month],$O$4),"",INDEX(Book!A$3:A$1200,SMALL(IF(BookTable[Entry Month]=$O$4,ROW(BookTable[Entry Month])-ROW(Book!$J$2)),ROWS(A$7:A107))))</f>
        <v/>
      </c>
      <c r="B107" s="1" t="str">
        <f t="array" ref="B107">IF(ROWS(B$7:B107)&gt;COUNTIF(BookTable[Entry Month],$O$4),"",INDEX(Book!B$3:B$1200,SMALL(IF(BookTable[Entry Month]=$O$4,ROW(BookTable[Entry Month])-ROW(Book!$J$2)),ROWS(B$7:B107))))</f>
        <v/>
      </c>
      <c r="C107" s="1"/>
      <c r="D107" s="1" t="str">
        <f t="array" ref="D107">IF(ROWS(C$7:C107)&gt;COUNTIF(BookTable[Entry Month],$O$4),"",INDEX(Book!C$3:C$1200,SMALL(IF(BookTable[Entry Month]=$O$4,ROW(BookTable[Entry Month])-ROW(Book!$J$2)),ROWS(C$7:C107))))</f>
        <v/>
      </c>
      <c r="E107" s="1" t="e">
        <f>VLOOKUP(Shrawan[[#This Row],[आपूर्तिकर्ताको नाम]],PartyTable[],2,FALSE)</f>
        <v>#N/A</v>
      </c>
      <c r="F107" s="1" t="str" cm="1">
        <f t="array" ref="F107">IF(ROWS(G$7:G107)&gt;COUNTIF(BookTable[Entry Month],$O$4),"",INDEX(Book!D$3:D$1200,SMALL(IF(BookTable[Entry Month]=$O$4,ROW(BookTable[Entry Month])-ROW(Book!$J$2)),ROWS(G$7:G107))))</f>
        <v/>
      </c>
      <c r="G107" s="1"/>
      <c r="H107" s="1"/>
      <c r="I10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07" s="6" t="str" cm="1">
        <f t="array" ref="J107">IF(ROWS(G$7:G107)&gt;COUNTIF(BookTable[Entry Month],$O$4),"",INDEX(Book!F$3:F$1200,SMALL(IF(BookTable[Entry Month]=$O$4,ROW(BookTable[Entry Month])-ROW(Book!$J$2)),ROWS(G$7:G107))))</f>
        <v/>
      </c>
      <c r="K107" s="6" t="str" cm="1">
        <f t="array" ref="K107">IF(ROWS(G$7:G107)&gt;COUNTIF(BookTable[Entry Month],$O$4),"",INDEX(Book!E$3:E$1200,SMALL(IF(BookTable[Entry Month]=$O$4,ROW(BookTable[Entry Month])-ROW(Book!$J$2)),ROWS(G$7:G107))))</f>
        <v/>
      </c>
      <c r="L107" s="6" t="e">
        <f>Shrawan[[#This Row],[मूल्य (रु)]]*13%</f>
        <v>#VALUE!</v>
      </c>
      <c r="M107" s="1"/>
      <c r="N107" s="1"/>
      <c r="O107" s="1"/>
      <c r="P107" s="1"/>
    </row>
    <row r="108" spans="1:16" hidden="1" x14ac:dyDescent="0.25">
      <c r="A108" s="1" t="str">
        <f t="array" ref="A108">IF(ROWS(A$7:A108)&gt;COUNTIF(BookTable[Entry Month],$O$4),"",INDEX(Book!A$3:A$1200,SMALL(IF(BookTable[Entry Month]=$O$4,ROW(BookTable[Entry Month])-ROW(Book!$J$2)),ROWS(A$7:A108))))</f>
        <v/>
      </c>
      <c r="B108" s="1" t="str">
        <f t="array" ref="B108">IF(ROWS(B$7:B108)&gt;COUNTIF(BookTable[Entry Month],$O$4),"",INDEX(Book!B$3:B$1200,SMALL(IF(BookTable[Entry Month]=$O$4,ROW(BookTable[Entry Month])-ROW(Book!$J$2)),ROWS(B$7:B108))))</f>
        <v/>
      </c>
      <c r="C108" s="1"/>
      <c r="D108" s="1" t="str">
        <f t="array" ref="D108">IF(ROWS(C$7:C108)&gt;COUNTIF(BookTable[Entry Month],$O$4),"",INDEX(Book!C$3:C$1200,SMALL(IF(BookTable[Entry Month]=$O$4,ROW(BookTable[Entry Month])-ROW(Book!$J$2)),ROWS(C$7:C108))))</f>
        <v/>
      </c>
      <c r="E108" s="1" t="e">
        <f>VLOOKUP(Shrawan[[#This Row],[आपूर्तिकर्ताको नाम]],PartyTable[],2,FALSE)</f>
        <v>#N/A</v>
      </c>
      <c r="F108" s="1" t="str" cm="1">
        <f t="array" ref="F108">IF(ROWS(G$7:G108)&gt;COUNTIF(BookTable[Entry Month],$O$4),"",INDEX(Book!D$3:D$1200,SMALL(IF(BookTable[Entry Month]=$O$4,ROW(BookTable[Entry Month])-ROW(Book!$J$2)),ROWS(G$7:G108))))</f>
        <v/>
      </c>
      <c r="G108" s="1"/>
      <c r="H108" s="1"/>
      <c r="I10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08" s="6" t="str" cm="1">
        <f t="array" ref="J108">IF(ROWS(G$7:G108)&gt;COUNTIF(BookTable[Entry Month],$O$4),"",INDEX(Book!F$3:F$1200,SMALL(IF(BookTable[Entry Month]=$O$4,ROW(BookTable[Entry Month])-ROW(Book!$J$2)),ROWS(G$7:G108))))</f>
        <v/>
      </c>
      <c r="K108" s="6" t="str" cm="1">
        <f t="array" ref="K108">IF(ROWS(G$7:G108)&gt;COUNTIF(BookTable[Entry Month],$O$4),"",INDEX(Book!E$3:E$1200,SMALL(IF(BookTable[Entry Month]=$O$4,ROW(BookTable[Entry Month])-ROW(Book!$J$2)),ROWS(G$7:G108))))</f>
        <v/>
      </c>
      <c r="L108" s="6" t="e">
        <f>Shrawan[[#This Row],[मूल्य (रु)]]*13%</f>
        <v>#VALUE!</v>
      </c>
      <c r="M108" s="1"/>
      <c r="N108" s="1"/>
      <c r="O108" s="1"/>
      <c r="P108" s="1"/>
    </row>
    <row r="109" spans="1:16" hidden="1" x14ac:dyDescent="0.25">
      <c r="A109" s="1" t="str">
        <f t="array" ref="A109">IF(ROWS(A$7:A109)&gt;COUNTIF(BookTable[Entry Month],$O$4),"",INDEX(Book!A$3:A$1200,SMALL(IF(BookTable[Entry Month]=$O$4,ROW(BookTable[Entry Month])-ROW(Book!$J$2)),ROWS(A$7:A109))))</f>
        <v/>
      </c>
      <c r="B109" s="1" t="str">
        <f t="array" ref="B109">IF(ROWS(B$7:B109)&gt;COUNTIF(BookTable[Entry Month],$O$4),"",INDEX(Book!B$3:B$1200,SMALL(IF(BookTable[Entry Month]=$O$4,ROW(BookTable[Entry Month])-ROW(Book!$J$2)),ROWS(B$7:B109))))</f>
        <v/>
      </c>
      <c r="C109" s="1"/>
      <c r="D109" s="1" t="str">
        <f t="array" ref="D109">IF(ROWS(C$7:C109)&gt;COUNTIF(BookTable[Entry Month],$O$4),"",INDEX(Book!C$3:C$1200,SMALL(IF(BookTable[Entry Month]=$O$4,ROW(BookTable[Entry Month])-ROW(Book!$J$2)),ROWS(C$7:C109))))</f>
        <v/>
      </c>
      <c r="E109" s="1" t="e">
        <f>VLOOKUP(Shrawan[[#This Row],[आपूर्तिकर्ताको नाम]],PartyTable[],2,FALSE)</f>
        <v>#N/A</v>
      </c>
      <c r="F109" s="1" t="str" cm="1">
        <f t="array" ref="F109">IF(ROWS(G$7:G109)&gt;COUNTIF(BookTable[Entry Month],$O$4),"",INDEX(Book!D$3:D$1200,SMALL(IF(BookTable[Entry Month]=$O$4,ROW(BookTable[Entry Month])-ROW(Book!$J$2)),ROWS(G$7:G109))))</f>
        <v/>
      </c>
      <c r="G109" s="1"/>
      <c r="H109" s="1"/>
      <c r="I10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09" s="6" t="str" cm="1">
        <f t="array" ref="J109">IF(ROWS(G$7:G109)&gt;COUNTIF(BookTable[Entry Month],$O$4),"",INDEX(Book!F$3:F$1200,SMALL(IF(BookTable[Entry Month]=$O$4,ROW(BookTable[Entry Month])-ROW(Book!$J$2)),ROWS(G$7:G109))))</f>
        <v/>
      </c>
      <c r="K109" s="6" t="str" cm="1">
        <f t="array" ref="K109">IF(ROWS(G$7:G109)&gt;COUNTIF(BookTable[Entry Month],$O$4),"",INDEX(Book!E$3:E$1200,SMALL(IF(BookTable[Entry Month]=$O$4,ROW(BookTable[Entry Month])-ROW(Book!$J$2)),ROWS(G$7:G109))))</f>
        <v/>
      </c>
      <c r="L109" s="6" t="e">
        <f>Shrawan[[#This Row],[मूल्य (रु)]]*13%</f>
        <v>#VALUE!</v>
      </c>
      <c r="M109" s="1"/>
      <c r="N109" s="1"/>
      <c r="O109" s="1"/>
      <c r="P109" s="1"/>
    </row>
    <row r="110" spans="1:16" hidden="1" x14ac:dyDescent="0.25">
      <c r="A110" s="1" t="str">
        <f t="array" ref="A110">IF(ROWS(A$7:A110)&gt;COUNTIF(BookTable[Entry Month],$O$4),"",INDEX(Book!A$3:A$1200,SMALL(IF(BookTable[Entry Month]=$O$4,ROW(BookTable[Entry Month])-ROW(Book!$J$2)),ROWS(A$7:A110))))</f>
        <v/>
      </c>
      <c r="B110" s="1" t="str">
        <f t="array" ref="B110">IF(ROWS(B$7:B110)&gt;COUNTIF(BookTable[Entry Month],$O$4),"",INDEX(Book!B$3:B$1200,SMALL(IF(BookTable[Entry Month]=$O$4,ROW(BookTable[Entry Month])-ROW(Book!$J$2)),ROWS(B$7:B110))))</f>
        <v/>
      </c>
      <c r="C110" s="1"/>
      <c r="D110" s="1" t="str">
        <f t="array" ref="D110">IF(ROWS(C$7:C110)&gt;COUNTIF(BookTable[Entry Month],$O$4),"",INDEX(Book!C$3:C$1200,SMALL(IF(BookTable[Entry Month]=$O$4,ROW(BookTable[Entry Month])-ROW(Book!$J$2)),ROWS(C$7:C110))))</f>
        <v/>
      </c>
      <c r="E110" s="1" t="e">
        <f>VLOOKUP(Shrawan[[#This Row],[आपूर्तिकर्ताको नाम]],PartyTable[],2,FALSE)</f>
        <v>#N/A</v>
      </c>
      <c r="F110" s="1" t="str" cm="1">
        <f t="array" ref="F110">IF(ROWS(G$7:G110)&gt;COUNTIF(BookTable[Entry Month],$O$4),"",INDEX(Book!D$3:D$1200,SMALL(IF(BookTable[Entry Month]=$O$4,ROW(BookTable[Entry Month])-ROW(Book!$J$2)),ROWS(G$7:G110))))</f>
        <v/>
      </c>
      <c r="G110" s="1"/>
      <c r="H110" s="1"/>
      <c r="I11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10" s="6" t="str" cm="1">
        <f t="array" ref="J110">IF(ROWS(G$7:G110)&gt;COUNTIF(BookTable[Entry Month],$O$4),"",INDEX(Book!F$3:F$1200,SMALL(IF(BookTable[Entry Month]=$O$4,ROW(BookTable[Entry Month])-ROW(Book!$J$2)),ROWS(G$7:G110))))</f>
        <v/>
      </c>
      <c r="K110" s="6" t="str" cm="1">
        <f t="array" ref="K110">IF(ROWS(G$7:G110)&gt;COUNTIF(BookTable[Entry Month],$O$4),"",INDEX(Book!E$3:E$1200,SMALL(IF(BookTable[Entry Month]=$O$4,ROW(BookTable[Entry Month])-ROW(Book!$J$2)),ROWS(G$7:G110))))</f>
        <v/>
      </c>
      <c r="L110" s="6" t="e">
        <f>Shrawan[[#This Row],[मूल्य (रु)]]*13%</f>
        <v>#VALUE!</v>
      </c>
      <c r="M110" s="1"/>
      <c r="N110" s="1"/>
      <c r="O110" s="1"/>
      <c r="P110" s="1"/>
    </row>
    <row r="111" spans="1:16" hidden="1" x14ac:dyDescent="0.25">
      <c r="A111" s="1" t="str">
        <f t="array" ref="A111">IF(ROWS(A$7:A111)&gt;COUNTIF(BookTable[Entry Month],$O$4),"",INDEX(Book!A$3:A$1200,SMALL(IF(BookTable[Entry Month]=$O$4,ROW(BookTable[Entry Month])-ROW(Book!$J$2)),ROWS(A$7:A111))))</f>
        <v/>
      </c>
      <c r="B111" s="1" t="str">
        <f t="array" ref="B111">IF(ROWS(B$7:B111)&gt;COUNTIF(BookTable[Entry Month],$O$4),"",INDEX(Book!B$3:B$1200,SMALL(IF(BookTable[Entry Month]=$O$4,ROW(BookTable[Entry Month])-ROW(Book!$J$2)),ROWS(B$7:B111))))</f>
        <v/>
      </c>
      <c r="C111" s="1"/>
      <c r="D111" s="1" t="str">
        <f t="array" ref="D111">IF(ROWS(C$7:C111)&gt;COUNTIF(BookTable[Entry Month],$O$4),"",INDEX(Book!C$3:C$1200,SMALL(IF(BookTable[Entry Month]=$O$4,ROW(BookTable[Entry Month])-ROW(Book!$J$2)),ROWS(C$7:C111))))</f>
        <v/>
      </c>
      <c r="E111" s="1" t="e">
        <f>VLOOKUP(Shrawan[[#This Row],[आपूर्तिकर्ताको नाम]],PartyTable[],2,FALSE)</f>
        <v>#N/A</v>
      </c>
      <c r="F111" s="1" t="str" cm="1">
        <f t="array" ref="F111">IF(ROWS(G$7:G111)&gt;COUNTIF(BookTable[Entry Month],$O$4),"",INDEX(Book!D$3:D$1200,SMALL(IF(BookTable[Entry Month]=$O$4,ROW(BookTable[Entry Month])-ROW(Book!$J$2)),ROWS(G$7:G111))))</f>
        <v/>
      </c>
      <c r="G111" s="1"/>
      <c r="H111" s="1"/>
      <c r="I11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11" s="6" t="str" cm="1">
        <f t="array" ref="J111">IF(ROWS(G$7:G111)&gt;COUNTIF(BookTable[Entry Month],$O$4),"",INDEX(Book!F$3:F$1200,SMALL(IF(BookTable[Entry Month]=$O$4,ROW(BookTable[Entry Month])-ROW(Book!$J$2)),ROWS(G$7:G111))))</f>
        <v/>
      </c>
      <c r="K111" s="6" t="str" cm="1">
        <f t="array" ref="K111">IF(ROWS(G$7:G111)&gt;COUNTIF(BookTable[Entry Month],$O$4),"",INDEX(Book!E$3:E$1200,SMALL(IF(BookTable[Entry Month]=$O$4,ROW(BookTable[Entry Month])-ROW(Book!$J$2)),ROWS(G$7:G111))))</f>
        <v/>
      </c>
      <c r="L111" s="6" t="e">
        <f>Shrawan[[#This Row],[मूल्य (रु)]]*13%</f>
        <v>#VALUE!</v>
      </c>
      <c r="M111" s="1"/>
      <c r="N111" s="1"/>
      <c r="O111" s="1"/>
      <c r="P111" s="1"/>
    </row>
    <row r="112" spans="1:16" hidden="1" x14ac:dyDescent="0.25">
      <c r="A112" s="1" t="str">
        <f t="array" ref="A112">IF(ROWS(A$7:A112)&gt;COUNTIF(BookTable[Entry Month],$O$4),"",INDEX(Book!A$3:A$1200,SMALL(IF(BookTable[Entry Month]=$O$4,ROW(BookTable[Entry Month])-ROW(Book!$J$2)),ROWS(A$7:A112))))</f>
        <v/>
      </c>
      <c r="B112" s="1" t="str">
        <f t="array" ref="B112">IF(ROWS(B$7:B112)&gt;COUNTIF(BookTable[Entry Month],$O$4),"",INDEX(Book!B$3:B$1200,SMALL(IF(BookTable[Entry Month]=$O$4,ROW(BookTable[Entry Month])-ROW(Book!$J$2)),ROWS(B$7:B112))))</f>
        <v/>
      </c>
      <c r="C112" s="1"/>
      <c r="D112" s="1" t="str">
        <f t="array" ref="D112">IF(ROWS(C$7:C112)&gt;COUNTIF(BookTable[Entry Month],$O$4),"",INDEX(Book!C$3:C$1200,SMALL(IF(BookTable[Entry Month]=$O$4,ROW(BookTable[Entry Month])-ROW(Book!$J$2)),ROWS(C$7:C112))))</f>
        <v/>
      </c>
      <c r="E112" s="1" t="e">
        <f>VLOOKUP(Shrawan[[#This Row],[आपूर्तिकर्ताको नाम]],PartyTable[],2,FALSE)</f>
        <v>#N/A</v>
      </c>
      <c r="F112" s="1" t="str" cm="1">
        <f t="array" ref="F112">IF(ROWS(G$7:G112)&gt;COUNTIF(BookTable[Entry Month],$O$4),"",INDEX(Book!D$3:D$1200,SMALL(IF(BookTable[Entry Month]=$O$4,ROW(BookTable[Entry Month])-ROW(Book!$J$2)),ROWS(G$7:G112))))</f>
        <v/>
      </c>
      <c r="G112" s="1"/>
      <c r="H112" s="1"/>
      <c r="I11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12" s="6" t="str" cm="1">
        <f t="array" ref="J112">IF(ROWS(G$7:G112)&gt;COUNTIF(BookTable[Entry Month],$O$4),"",INDEX(Book!F$3:F$1200,SMALL(IF(BookTable[Entry Month]=$O$4,ROW(BookTable[Entry Month])-ROW(Book!$J$2)),ROWS(G$7:G112))))</f>
        <v/>
      </c>
      <c r="K112" s="6" t="str" cm="1">
        <f t="array" ref="K112">IF(ROWS(G$7:G112)&gt;COUNTIF(BookTable[Entry Month],$O$4),"",INDEX(Book!E$3:E$1200,SMALL(IF(BookTable[Entry Month]=$O$4,ROW(BookTable[Entry Month])-ROW(Book!$J$2)),ROWS(G$7:G112))))</f>
        <v/>
      </c>
      <c r="L112" s="6" t="e">
        <f>Shrawan[[#This Row],[मूल्य (रु)]]*13%</f>
        <v>#VALUE!</v>
      </c>
      <c r="M112" s="1"/>
      <c r="N112" s="1"/>
      <c r="O112" s="1"/>
      <c r="P112" s="1"/>
    </row>
    <row r="113" spans="1:16" hidden="1" x14ac:dyDescent="0.25">
      <c r="A113" s="1" t="str">
        <f t="array" ref="A113">IF(ROWS(A$7:A113)&gt;COUNTIF(BookTable[Entry Month],$O$4),"",INDEX(Book!A$3:A$1200,SMALL(IF(BookTable[Entry Month]=$O$4,ROW(BookTable[Entry Month])-ROW(Book!$J$2)),ROWS(A$7:A113))))</f>
        <v/>
      </c>
      <c r="B113" s="1" t="str">
        <f t="array" ref="B113">IF(ROWS(B$7:B113)&gt;COUNTIF(BookTable[Entry Month],$O$4),"",INDEX(Book!B$3:B$1200,SMALL(IF(BookTable[Entry Month]=$O$4,ROW(BookTable[Entry Month])-ROW(Book!$J$2)),ROWS(B$7:B113))))</f>
        <v/>
      </c>
      <c r="C113" s="1"/>
      <c r="D113" s="1" t="str">
        <f t="array" ref="D113">IF(ROWS(C$7:C113)&gt;COUNTIF(BookTable[Entry Month],$O$4),"",INDEX(Book!C$3:C$1200,SMALL(IF(BookTable[Entry Month]=$O$4,ROW(BookTable[Entry Month])-ROW(Book!$J$2)),ROWS(C$7:C113))))</f>
        <v/>
      </c>
      <c r="E113" s="1" t="e">
        <f>VLOOKUP(Shrawan[[#This Row],[आपूर्तिकर्ताको नाम]],PartyTable[],2,FALSE)</f>
        <v>#N/A</v>
      </c>
      <c r="F113" s="1" t="str" cm="1">
        <f t="array" ref="F113">IF(ROWS(G$7:G113)&gt;COUNTIF(BookTable[Entry Month],$O$4),"",INDEX(Book!D$3:D$1200,SMALL(IF(BookTable[Entry Month]=$O$4,ROW(BookTable[Entry Month])-ROW(Book!$J$2)),ROWS(G$7:G113))))</f>
        <v/>
      </c>
      <c r="G113" s="1"/>
      <c r="H113" s="1"/>
      <c r="I11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13" s="6" t="str" cm="1">
        <f t="array" ref="J113">IF(ROWS(G$7:G113)&gt;COUNTIF(BookTable[Entry Month],$O$4),"",INDEX(Book!F$3:F$1200,SMALL(IF(BookTable[Entry Month]=$O$4,ROW(BookTable[Entry Month])-ROW(Book!$J$2)),ROWS(G$7:G113))))</f>
        <v/>
      </c>
      <c r="K113" s="6" t="str" cm="1">
        <f t="array" ref="K113">IF(ROWS(G$7:G113)&gt;COUNTIF(BookTable[Entry Month],$O$4),"",INDEX(Book!E$3:E$1200,SMALL(IF(BookTable[Entry Month]=$O$4,ROW(BookTable[Entry Month])-ROW(Book!$J$2)),ROWS(G$7:G113))))</f>
        <v/>
      </c>
      <c r="L113" s="6" t="e">
        <f>Shrawan[[#This Row],[मूल्य (रु)]]*13%</f>
        <v>#VALUE!</v>
      </c>
      <c r="M113" s="1"/>
      <c r="N113" s="1"/>
      <c r="O113" s="1"/>
      <c r="P113" s="1"/>
    </row>
    <row r="114" spans="1:16" hidden="1" x14ac:dyDescent="0.25">
      <c r="A114" s="1" t="str">
        <f t="array" ref="A114">IF(ROWS(A$7:A114)&gt;COUNTIF(BookTable[Entry Month],$O$4),"",INDEX(Book!A$3:A$1200,SMALL(IF(BookTable[Entry Month]=$O$4,ROW(BookTable[Entry Month])-ROW(Book!$J$2)),ROWS(A$7:A114))))</f>
        <v/>
      </c>
      <c r="B114" s="1" t="str">
        <f t="array" ref="B114">IF(ROWS(B$7:B114)&gt;COUNTIF(BookTable[Entry Month],$O$4),"",INDEX(Book!B$3:B$1200,SMALL(IF(BookTable[Entry Month]=$O$4,ROW(BookTable[Entry Month])-ROW(Book!$J$2)),ROWS(B$7:B114))))</f>
        <v/>
      </c>
      <c r="C114" s="1"/>
      <c r="D114" s="1" t="str">
        <f t="array" ref="D114">IF(ROWS(C$7:C114)&gt;COUNTIF(BookTable[Entry Month],$O$4),"",INDEX(Book!C$3:C$1200,SMALL(IF(BookTable[Entry Month]=$O$4,ROW(BookTable[Entry Month])-ROW(Book!$J$2)),ROWS(C$7:C114))))</f>
        <v/>
      </c>
      <c r="E114" s="1" t="e">
        <f>VLOOKUP(Shrawan[[#This Row],[आपूर्तिकर्ताको नाम]],PartyTable[],2,FALSE)</f>
        <v>#N/A</v>
      </c>
      <c r="F114" s="1" t="str" cm="1">
        <f t="array" ref="F114">IF(ROWS(G$7:G114)&gt;COUNTIF(BookTable[Entry Month],$O$4),"",INDEX(Book!D$3:D$1200,SMALL(IF(BookTable[Entry Month]=$O$4,ROW(BookTable[Entry Month])-ROW(Book!$J$2)),ROWS(G$7:G114))))</f>
        <v/>
      </c>
      <c r="G114" s="1"/>
      <c r="H114" s="1"/>
      <c r="I11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14" s="6" t="str" cm="1">
        <f t="array" ref="J114">IF(ROWS(G$7:G114)&gt;COUNTIF(BookTable[Entry Month],$O$4),"",INDEX(Book!F$3:F$1200,SMALL(IF(BookTable[Entry Month]=$O$4,ROW(BookTable[Entry Month])-ROW(Book!$J$2)),ROWS(G$7:G114))))</f>
        <v/>
      </c>
      <c r="K114" s="6" t="str" cm="1">
        <f t="array" ref="K114">IF(ROWS(G$7:G114)&gt;COUNTIF(BookTable[Entry Month],$O$4),"",INDEX(Book!E$3:E$1200,SMALL(IF(BookTable[Entry Month]=$O$4,ROW(BookTable[Entry Month])-ROW(Book!$J$2)),ROWS(G$7:G114))))</f>
        <v/>
      </c>
      <c r="L114" s="6" t="e">
        <f>Shrawan[[#This Row],[मूल्य (रु)]]*13%</f>
        <v>#VALUE!</v>
      </c>
      <c r="M114" s="1"/>
      <c r="N114" s="1"/>
      <c r="O114" s="1"/>
      <c r="P114" s="1"/>
    </row>
    <row r="115" spans="1:16" hidden="1" x14ac:dyDescent="0.25">
      <c r="A115" s="1" t="str">
        <f t="array" ref="A115">IF(ROWS(A$7:A115)&gt;COUNTIF(BookTable[Entry Month],$O$4),"",INDEX(Book!A$3:A$1200,SMALL(IF(BookTable[Entry Month]=$O$4,ROW(BookTable[Entry Month])-ROW(Book!$J$2)),ROWS(A$7:A115))))</f>
        <v/>
      </c>
      <c r="B115" s="1" t="str">
        <f t="array" ref="B115">IF(ROWS(B$7:B115)&gt;COUNTIF(BookTable[Entry Month],$O$4),"",INDEX(Book!B$3:B$1200,SMALL(IF(BookTable[Entry Month]=$O$4,ROW(BookTable[Entry Month])-ROW(Book!$J$2)),ROWS(B$7:B115))))</f>
        <v/>
      </c>
      <c r="C115" s="1"/>
      <c r="D115" s="1" t="str">
        <f t="array" ref="D115">IF(ROWS(C$7:C115)&gt;COUNTIF(BookTable[Entry Month],$O$4),"",INDEX(Book!C$3:C$1200,SMALL(IF(BookTable[Entry Month]=$O$4,ROW(BookTable[Entry Month])-ROW(Book!$J$2)),ROWS(C$7:C115))))</f>
        <v/>
      </c>
      <c r="E115" s="1" t="e">
        <f>VLOOKUP(Shrawan[[#This Row],[आपूर्तिकर्ताको नाम]],PartyTable[],2,FALSE)</f>
        <v>#N/A</v>
      </c>
      <c r="F115" s="1" t="str" cm="1">
        <f t="array" ref="F115">IF(ROWS(G$7:G115)&gt;COUNTIF(BookTable[Entry Month],$O$4),"",INDEX(Book!D$3:D$1200,SMALL(IF(BookTable[Entry Month]=$O$4,ROW(BookTable[Entry Month])-ROW(Book!$J$2)),ROWS(G$7:G115))))</f>
        <v/>
      </c>
      <c r="G115" s="1"/>
      <c r="H115" s="1"/>
      <c r="I11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15" s="6" t="str" cm="1">
        <f t="array" ref="J115">IF(ROWS(G$7:G115)&gt;COUNTIF(BookTable[Entry Month],$O$4),"",INDEX(Book!F$3:F$1200,SMALL(IF(BookTable[Entry Month]=$O$4,ROW(BookTable[Entry Month])-ROW(Book!$J$2)),ROWS(G$7:G115))))</f>
        <v/>
      </c>
      <c r="K115" s="6" t="str" cm="1">
        <f t="array" ref="K115">IF(ROWS(G$7:G115)&gt;COUNTIF(BookTable[Entry Month],$O$4),"",INDEX(Book!E$3:E$1200,SMALL(IF(BookTable[Entry Month]=$O$4,ROW(BookTable[Entry Month])-ROW(Book!$J$2)),ROWS(G$7:G115))))</f>
        <v/>
      </c>
      <c r="L115" s="6" t="e">
        <f>Shrawan[[#This Row],[मूल्य (रु)]]*13%</f>
        <v>#VALUE!</v>
      </c>
      <c r="M115" s="1"/>
      <c r="N115" s="1"/>
      <c r="O115" s="1"/>
      <c r="P115" s="1"/>
    </row>
    <row r="116" spans="1:16" hidden="1" x14ac:dyDescent="0.25">
      <c r="A116" s="1" t="str">
        <f t="array" ref="A116">IF(ROWS(A$7:A116)&gt;COUNTIF(BookTable[Entry Month],$O$4),"",INDEX(Book!A$3:A$1200,SMALL(IF(BookTable[Entry Month]=$O$4,ROW(BookTable[Entry Month])-ROW(Book!$J$2)),ROWS(A$7:A116))))</f>
        <v/>
      </c>
      <c r="B116" s="1" t="str">
        <f t="array" ref="B116">IF(ROWS(B$7:B116)&gt;COUNTIF(BookTable[Entry Month],$O$4),"",INDEX(Book!B$3:B$1200,SMALL(IF(BookTable[Entry Month]=$O$4,ROW(BookTable[Entry Month])-ROW(Book!$J$2)),ROWS(B$7:B116))))</f>
        <v/>
      </c>
      <c r="C116" s="1"/>
      <c r="D116" s="1" t="str">
        <f t="array" ref="D116">IF(ROWS(C$7:C116)&gt;COUNTIF(BookTable[Entry Month],$O$4),"",INDEX(Book!C$3:C$1200,SMALL(IF(BookTable[Entry Month]=$O$4,ROW(BookTable[Entry Month])-ROW(Book!$J$2)),ROWS(C$7:C116))))</f>
        <v/>
      </c>
      <c r="E116" s="1" t="e">
        <f>VLOOKUP(Shrawan[[#This Row],[आपूर्तिकर्ताको नाम]],PartyTable[],2,FALSE)</f>
        <v>#N/A</v>
      </c>
      <c r="F116" s="1" t="str" cm="1">
        <f t="array" ref="F116">IF(ROWS(G$7:G116)&gt;COUNTIF(BookTable[Entry Month],$O$4),"",INDEX(Book!D$3:D$1200,SMALL(IF(BookTable[Entry Month]=$O$4,ROW(BookTable[Entry Month])-ROW(Book!$J$2)),ROWS(G$7:G116))))</f>
        <v/>
      </c>
      <c r="G116" s="1"/>
      <c r="H116" s="1"/>
      <c r="I11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16" s="6" t="str" cm="1">
        <f t="array" ref="J116">IF(ROWS(G$7:G116)&gt;COUNTIF(BookTable[Entry Month],$O$4),"",INDEX(Book!F$3:F$1200,SMALL(IF(BookTable[Entry Month]=$O$4,ROW(BookTable[Entry Month])-ROW(Book!$J$2)),ROWS(G$7:G116))))</f>
        <v/>
      </c>
      <c r="K116" s="6" t="str" cm="1">
        <f t="array" ref="K116">IF(ROWS(G$7:G116)&gt;COUNTIF(BookTable[Entry Month],$O$4),"",INDEX(Book!E$3:E$1200,SMALL(IF(BookTable[Entry Month]=$O$4,ROW(BookTable[Entry Month])-ROW(Book!$J$2)),ROWS(G$7:G116))))</f>
        <v/>
      </c>
      <c r="L116" s="6" t="e">
        <f>Shrawan[[#This Row],[मूल्य (रु)]]*13%</f>
        <v>#VALUE!</v>
      </c>
      <c r="M116" s="1"/>
      <c r="N116" s="1"/>
      <c r="O116" s="1"/>
      <c r="P116" s="1"/>
    </row>
    <row r="117" spans="1:16" hidden="1" x14ac:dyDescent="0.25">
      <c r="A117" s="1" t="str">
        <f t="array" ref="A117">IF(ROWS(A$7:A117)&gt;COUNTIF(BookTable[Entry Month],$O$4),"",INDEX(Book!A$3:A$1200,SMALL(IF(BookTable[Entry Month]=$O$4,ROW(BookTable[Entry Month])-ROW(Book!$J$2)),ROWS(A$7:A117))))</f>
        <v/>
      </c>
      <c r="B117" s="1" t="str">
        <f t="array" ref="B117">IF(ROWS(B$7:B117)&gt;COUNTIF(BookTable[Entry Month],$O$4),"",INDEX(Book!B$3:B$1200,SMALL(IF(BookTable[Entry Month]=$O$4,ROW(BookTable[Entry Month])-ROW(Book!$J$2)),ROWS(B$7:B117))))</f>
        <v/>
      </c>
      <c r="C117" s="1"/>
      <c r="D117" s="1" t="str">
        <f t="array" ref="D117">IF(ROWS(C$7:C117)&gt;COUNTIF(BookTable[Entry Month],$O$4),"",INDEX(Book!C$3:C$1200,SMALL(IF(BookTable[Entry Month]=$O$4,ROW(BookTable[Entry Month])-ROW(Book!$J$2)),ROWS(C$7:C117))))</f>
        <v/>
      </c>
      <c r="E117" s="1" t="e">
        <f>VLOOKUP(Shrawan[[#This Row],[आपूर्तिकर्ताको नाम]],PartyTable[],2,FALSE)</f>
        <v>#N/A</v>
      </c>
      <c r="F117" s="1" t="str" cm="1">
        <f t="array" ref="F117">IF(ROWS(G$7:G117)&gt;COUNTIF(BookTable[Entry Month],$O$4),"",INDEX(Book!D$3:D$1200,SMALL(IF(BookTable[Entry Month]=$O$4,ROW(BookTable[Entry Month])-ROW(Book!$J$2)),ROWS(G$7:G117))))</f>
        <v/>
      </c>
      <c r="G117" s="1"/>
      <c r="H117" s="1"/>
      <c r="I11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17" s="6" t="str" cm="1">
        <f t="array" ref="J117">IF(ROWS(G$7:G117)&gt;COUNTIF(BookTable[Entry Month],$O$4),"",INDEX(Book!F$3:F$1200,SMALL(IF(BookTable[Entry Month]=$O$4,ROW(BookTable[Entry Month])-ROW(Book!$J$2)),ROWS(G$7:G117))))</f>
        <v/>
      </c>
      <c r="K117" s="6" t="str" cm="1">
        <f t="array" ref="K117">IF(ROWS(G$7:G117)&gt;COUNTIF(BookTable[Entry Month],$O$4),"",INDEX(Book!E$3:E$1200,SMALL(IF(BookTable[Entry Month]=$O$4,ROW(BookTable[Entry Month])-ROW(Book!$J$2)),ROWS(G$7:G117))))</f>
        <v/>
      </c>
      <c r="L117" s="6" t="e">
        <f>Shrawan[[#This Row],[मूल्य (रु)]]*13%</f>
        <v>#VALUE!</v>
      </c>
      <c r="M117" s="1"/>
      <c r="N117" s="1"/>
      <c r="O117" s="1"/>
      <c r="P117" s="1"/>
    </row>
    <row r="118" spans="1:16" hidden="1" x14ac:dyDescent="0.25">
      <c r="A118" s="1" t="str">
        <f t="array" ref="A118">IF(ROWS(A$7:A118)&gt;COUNTIF(BookTable[Entry Month],$O$4),"",INDEX(Book!A$3:A$1200,SMALL(IF(BookTable[Entry Month]=$O$4,ROW(BookTable[Entry Month])-ROW(Book!$J$2)),ROWS(A$7:A118))))</f>
        <v/>
      </c>
      <c r="B118" s="1" t="str">
        <f t="array" ref="B118">IF(ROWS(B$7:B118)&gt;COUNTIF(BookTable[Entry Month],$O$4),"",INDEX(Book!B$3:B$1200,SMALL(IF(BookTable[Entry Month]=$O$4,ROW(BookTable[Entry Month])-ROW(Book!$J$2)),ROWS(B$7:B118))))</f>
        <v/>
      </c>
      <c r="C118" s="1"/>
      <c r="D118" s="1" t="str">
        <f t="array" ref="D118">IF(ROWS(C$7:C118)&gt;COUNTIF(BookTable[Entry Month],$O$4),"",INDEX(Book!C$3:C$1200,SMALL(IF(BookTable[Entry Month]=$O$4,ROW(BookTable[Entry Month])-ROW(Book!$J$2)),ROWS(C$7:C118))))</f>
        <v/>
      </c>
      <c r="E118" s="1" t="e">
        <f>VLOOKUP(Shrawan[[#This Row],[आपूर्तिकर्ताको नाम]],PartyTable[],2,FALSE)</f>
        <v>#N/A</v>
      </c>
      <c r="F118" s="1" t="str" cm="1">
        <f t="array" ref="F118">IF(ROWS(G$7:G118)&gt;COUNTIF(BookTable[Entry Month],$O$4),"",INDEX(Book!D$3:D$1200,SMALL(IF(BookTable[Entry Month]=$O$4,ROW(BookTable[Entry Month])-ROW(Book!$J$2)),ROWS(G$7:G118))))</f>
        <v/>
      </c>
      <c r="G118" s="1"/>
      <c r="H118" s="1"/>
      <c r="I11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18" s="6" t="str" cm="1">
        <f t="array" ref="J118">IF(ROWS(G$7:G118)&gt;COUNTIF(BookTable[Entry Month],$O$4),"",INDEX(Book!F$3:F$1200,SMALL(IF(BookTable[Entry Month]=$O$4,ROW(BookTable[Entry Month])-ROW(Book!$J$2)),ROWS(G$7:G118))))</f>
        <v/>
      </c>
      <c r="K118" s="6" t="str" cm="1">
        <f t="array" ref="K118">IF(ROWS(G$7:G118)&gt;COUNTIF(BookTable[Entry Month],$O$4),"",INDEX(Book!E$3:E$1200,SMALL(IF(BookTable[Entry Month]=$O$4,ROW(BookTable[Entry Month])-ROW(Book!$J$2)),ROWS(G$7:G118))))</f>
        <v/>
      </c>
      <c r="L118" s="6" t="e">
        <f>Shrawan[[#This Row],[मूल्य (रु)]]*13%</f>
        <v>#VALUE!</v>
      </c>
      <c r="M118" s="1"/>
      <c r="N118" s="1"/>
      <c r="O118" s="1"/>
      <c r="P118" s="1"/>
    </row>
    <row r="119" spans="1:16" hidden="1" x14ac:dyDescent="0.25">
      <c r="A119" s="1" t="str">
        <f t="array" ref="A119">IF(ROWS(A$7:A119)&gt;COUNTIF(BookTable[Entry Month],$O$4),"",INDEX(Book!A$3:A$1200,SMALL(IF(BookTable[Entry Month]=$O$4,ROW(BookTable[Entry Month])-ROW(Book!$J$2)),ROWS(A$7:A119))))</f>
        <v/>
      </c>
      <c r="B119" s="1" t="str">
        <f t="array" ref="B119">IF(ROWS(B$7:B119)&gt;COUNTIF(BookTable[Entry Month],$O$4),"",INDEX(Book!B$3:B$1200,SMALL(IF(BookTable[Entry Month]=$O$4,ROW(BookTable[Entry Month])-ROW(Book!$J$2)),ROWS(B$7:B119))))</f>
        <v/>
      </c>
      <c r="C119" s="1"/>
      <c r="D119" s="1" t="str">
        <f t="array" ref="D119">IF(ROWS(C$7:C119)&gt;COUNTIF(BookTable[Entry Month],$O$4),"",INDEX(Book!C$3:C$1200,SMALL(IF(BookTable[Entry Month]=$O$4,ROW(BookTable[Entry Month])-ROW(Book!$J$2)),ROWS(C$7:C119))))</f>
        <v/>
      </c>
      <c r="E119" s="1" t="e">
        <f>VLOOKUP(Shrawan[[#This Row],[आपूर्तिकर्ताको नाम]],PartyTable[],2,FALSE)</f>
        <v>#N/A</v>
      </c>
      <c r="F119" s="1" t="str" cm="1">
        <f t="array" ref="F119">IF(ROWS(G$7:G119)&gt;COUNTIF(BookTable[Entry Month],$O$4),"",INDEX(Book!D$3:D$1200,SMALL(IF(BookTable[Entry Month]=$O$4,ROW(BookTable[Entry Month])-ROW(Book!$J$2)),ROWS(G$7:G119))))</f>
        <v/>
      </c>
      <c r="G119" s="1"/>
      <c r="H119" s="1"/>
      <c r="I11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19" s="6" t="str" cm="1">
        <f t="array" ref="J119">IF(ROWS(G$7:G119)&gt;COUNTIF(BookTable[Entry Month],$O$4),"",INDEX(Book!F$3:F$1200,SMALL(IF(BookTable[Entry Month]=$O$4,ROW(BookTable[Entry Month])-ROW(Book!$J$2)),ROWS(G$7:G119))))</f>
        <v/>
      </c>
      <c r="K119" s="6" t="str" cm="1">
        <f t="array" ref="K119">IF(ROWS(G$7:G119)&gt;COUNTIF(BookTable[Entry Month],$O$4),"",INDEX(Book!E$3:E$1200,SMALL(IF(BookTable[Entry Month]=$O$4,ROW(BookTable[Entry Month])-ROW(Book!$J$2)),ROWS(G$7:G119))))</f>
        <v/>
      </c>
      <c r="L119" s="6" t="e">
        <f>Shrawan[[#This Row],[मूल्य (रु)]]*13%</f>
        <v>#VALUE!</v>
      </c>
      <c r="M119" s="1"/>
      <c r="N119" s="1"/>
      <c r="O119" s="1"/>
      <c r="P119" s="1"/>
    </row>
    <row r="120" spans="1:16" hidden="1" x14ac:dyDescent="0.25">
      <c r="A120" s="1" t="str">
        <f t="array" ref="A120">IF(ROWS(A$7:A120)&gt;COUNTIF(BookTable[Entry Month],$O$4),"",INDEX(Book!A$3:A$1200,SMALL(IF(BookTable[Entry Month]=$O$4,ROW(BookTable[Entry Month])-ROW(Book!$J$2)),ROWS(A$7:A120))))</f>
        <v/>
      </c>
      <c r="B120" s="1" t="str">
        <f t="array" ref="B120">IF(ROWS(B$7:B120)&gt;COUNTIF(BookTable[Entry Month],$O$4),"",INDEX(Book!B$3:B$1200,SMALL(IF(BookTable[Entry Month]=$O$4,ROW(BookTable[Entry Month])-ROW(Book!$J$2)),ROWS(B$7:B120))))</f>
        <v/>
      </c>
      <c r="C120" s="1"/>
      <c r="D120" s="1" t="str">
        <f t="array" ref="D120">IF(ROWS(C$7:C120)&gt;COUNTIF(BookTable[Entry Month],$O$4),"",INDEX(Book!C$3:C$1200,SMALL(IF(BookTable[Entry Month]=$O$4,ROW(BookTable[Entry Month])-ROW(Book!$J$2)),ROWS(C$7:C120))))</f>
        <v/>
      </c>
      <c r="E120" s="1" t="e">
        <f>VLOOKUP(Shrawan[[#This Row],[आपूर्तिकर्ताको नाम]],PartyTable[],2,FALSE)</f>
        <v>#N/A</v>
      </c>
      <c r="F120" s="1" t="str" cm="1">
        <f t="array" ref="F120">IF(ROWS(G$7:G120)&gt;COUNTIF(BookTable[Entry Month],$O$4),"",INDEX(Book!D$3:D$1200,SMALL(IF(BookTable[Entry Month]=$O$4,ROW(BookTable[Entry Month])-ROW(Book!$J$2)),ROWS(G$7:G120))))</f>
        <v/>
      </c>
      <c r="G120" s="1"/>
      <c r="H120" s="1"/>
      <c r="I12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20" s="6" t="str" cm="1">
        <f t="array" ref="J120">IF(ROWS(G$7:G120)&gt;COUNTIF(BookTable[Entry Month],$O$4),"",INDEX(Book!F$3:F$1200,SMALL(IF(BookTable[Entry Month]=$O$4,ROW(BookTable[Entry Month])-ROW(Book!$J$2)),ROWS(G$7:G120))))</f>
        <v/>
      </c>
      <c r="K120" s="6" t="str" cm="1">
        <f t="array" ref="K120">IF(ROWS(G$7:G120)&gt;COUNTIF(BookTable[Entry Month],$O$4),"",INDEX(Book!E$3:E$1200,SMALL(IF(BookTable[Entry Month]=$O$4,ROW(BookTable[Entry Month])-ROW(Book!$J$2)),ROWS(G$7:G120))))</f>
        <v/>
      </c>
      <c r="L120" s="6" t="e">
        <f>Shrawan[[#This Row],[मूल्य (रु)]]*13%</f>
        <v>#VALUE!</v>
      </c>
      <c r="M120" s="1"/>
      <c r="N120" s="1"/>
      <c r="O120" s="1"/>
      <c r="P120" s="1"/>
    </row>
    <row r="121" spans="1:16" hidden="1" x14ac:dyDescent="0.25">
      <c r="A121" s="1" t="str">
        <f t="array" ref="A121">IF(ROWS(A$7:A121)&gt;COUNTIF(BookTable[Entry Month],$O$4),"",INDEX(Book!A$3:A$1200,SMALL(IF(BookTable[Entry Month]=$O$4,ROW(BookTable[Entry Month])-ROW(Book!$J$2)),ROWS(A$7:A121))))</f>
        <v/>
      </c>
      <c r="B121" s="1" t="str">
        <f t="array" ref="B121">IF(ROWS(B$7:B121)&gt;COUNTIF(BookTable[Entry Month],$O$4),"",INDEX(Book!B$3:B$1200,SMALL(IF(BookTable[Entry Month]=$O$4,ROW(BookTable[Entry Month])-ROW(Book!$J$2)),ROWS(B$7:B121))))</f>
        <v/>
      </c>
      <c r="C121" s="1"/>
      <c r="D121" s="1" t="str">
        <f t="array" ref="D121">IF(ROWS(C$7:C121)&gt;COUNTIF(BookTable[Entry Month],$O$4),"",INDEX(Book!C$3:C$1200,SMALL(IF(BookTable[Entry Month]=$O$4,ROW(BookTable[Entry Month])-ROW(Book!$J$2)),ROWS(C$7:C121))))</f>
        <v/>
      </c>
      <c r="E121" s="1" t="e">
        <f>VLOOKUP(Shrawan[[#This Row],[आपूर्तिकर्ताको नाम]],PartyTable[],2,FALSE)</f>
        <v>#N/A</v>
      </c>
      <c r="F121" s="1" t="str" cm="1">
        <f t="array" ref="F121">IF(ROWS(G$7:G121)&gt;COUNTIF(BookTable[Entry Month],$O$4),"",INDEX(Book!D$3:D$1200,SMALL(IF(BookTable[Entry Month]=$O$4,ROW(BookTable[Entry Month])-ROW(Book!$J$2)),ROWS(G$7:G121))))</f>
        <v/>
      </c>
      <c r="G121" s="1"/>
      <c r="H121" s="1"/>
      <c r="I12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21" s="6" t="str" cm="1">
        <f t="array" ref="J121">IF(ROWS(G$7:G121)&gt;COUNTIF(BookTable[Entry Month],$O$4),"",INDEX(Book!F$3:F$1200,SMALL(IF(BookTable[Entry Month]=$O$4,ROW(BookTable[Entry Month])-ROW(Book!$J$2)),ROWS(G$7:G121))))</f>
        <v/>
      </c>
      <c r="K121" s="6" t="str" cm="1">
        <f t="array" ref="K121">IF(ROWS(G$7:G121)&gt;COUNTIF(BookTable[Entry Month],$O$4),"",INDEX(Book!E$3:E$1200,SMALL(IF(BookTable[Entry Month]=$O$4,ROW(BookTable[Entry Month])-ROW(Book!$J$2)),ROWS(G$7:G121))))</f>
        <v/>
      </c>
      <c r="L121" s="6" t="e">
        <f>Shrawan[[#This Row],[मूल्य (रु)]]*13%</f>
        <v>#VALUE!</v>
      </c>
      <c r="M121" s="1"/>
      <c r="N121" s="1"/>
      <c r="O121" s="1"/>
      <c r="P121" s="1"/>
    </row>
    <row r="122" spans="1:16" hidden="1" x14ac:dyDescent="0.25">
      <c r="A122" s="1" t="str">
        <f t="array" ref="A122">IF(ROWS(A$7:A122)&gt;COUNTIF(BookTable[Entry Month],$O$4),"",INDEX(Book!A$3:A$1200,SMALL(IF(BookTable[Entry Month]=$O$4,ROW(BookTable[Entry Month])-ROW(Book!$J$2)),ROWS(A$7:A122))))</f>
        <v/>
      </c>
      <c r="B122" s="1" t="str">
        <f t="array" ref="B122">IF(ROWS(B$7:B122)&gt;COUNTIF(BookTable[Entry Month],$O$4),"",INDEX(Book!B$3:B$1200,SMALL(IF(BookTable[Entry Month]=$O$4,ROW(BookTable[Entry Month])-ROW(Book!$J$2)),ROWS(B$7:B122))))</f>
        <v/>
      </c>
      <c r="C122" s="1"/>
      <c r="D122" s="1" t="str">
        <f t="array" ref="D122">IF(ROWS(C$7:C122)&gt;COUNTIF(BookTable[Entry Month],$O$4),"",INDEX(Book!C$3:C$1200,SMALL(IF(BookTable[Entry Month]=$O$4,ROW(BookTable[Entry Month])-ROW(Book!$J$2)),ROWS(C$7:C122))))</f>
        <v/>
      </c>
      <c r="E122" s="1" t="e">
        <f>VLOOKUP(Shrawan[[#This Row],[आपूर्तिकर्ताको नाम]],PartyTable[],2,FALSE)</f>
        <v>#N/A</v>
      </c>
      <c r="F122" s="1" t="str" cm="1">
        <f t="array" ref="F122">IF(ROWS(G$7:G122)&gt;COUNTIF(BookTable[Entry Month],$O$4),"",INDEX(Book!D$3:D$1200,SMALL(IF(BookTable[Entry Month]=$O$4,ROW(BookTable[Entry Month])-ROW(Book!$J$2)),ROWS(G$7:G122))))</f>
        <v/>
      </c>
      <c r="G122" s="1"/>
      <c r="H122" s="1"/>
      <c r="I12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22" s="6" t="str" cm="1">
        <f t="array" ref="J122">IF(ROWS(G$7:G122)&gt;COUNTIF(BookTable[Entry Month],$O$4),"",INDEX(Book!F$3:F$1200,SMALL(IF(BookTable[Entry Month]=$O$4,ROW(BookTable[Entry Month])-ROW(Book!$J$2)),ROWS(G$7:G122))))</f>
        <v/>
      </c>
      <c r="K122" s="6" t="str" cm="1">
        <f t="array" ref="K122">IF(ROWS(G$7:G122)&gt;COUNTIF(BookTable[Entry Month],$O$4),"",INDEX(Book!E$3:E$1200,SMALL(IF(BookTable[Entry Month]=$O$4,ROW(BookTable[Entry Month])-ROW(Book!$J$2)),ROWS(G$7:G122))))</f>
        <v/>
      </c>
      <c r="L122" s="6" t="e">
        <f>Shrawan[[#This Row],[मूल्य (रु)]]*13%</f>
        <v>#VALUE!</v>
      </c>
      <c r="M122" s="1"/>
      <c r="N122" s="1"/>
      <c r="O122" s="1"/>
      <c r="P122" s="1"/>
    </row>
    <row r="123" spans="1:16" hidden="1" x14ac:dyDescent="0.25">
      <c r="A123" s="1" t="str">
        <f t="array" ref="A123">IF(ROWS(A$7:A123)&gt;COUNTIF(BookTable[Entry Month],$O$4),"",INDEX(Book!A$3:A$1200,SMALL(IF(BookTable[Entry Month]=$O$4,ROW(BookTable[Entry Month])-ROW(Book!$J$2)),ROWS(A$7:A123))))</f>
        <v/>
      </c>
      <c r="B123" s="1" t="str">
        <f t="array" ref="B123">IF(ROWS(B$7:B123)&gt;COUNTIF(BookTable[Entry Month],$O$4),"",INDEX(Book!B$3:B$1200,SMALL(IF(BookTable[Entry Month]=$O$4,ROW(BookTable[Entry Month])-ROW(Book!$J$2)),ROWS(B$7:B123))))</f>
        <v/>
      </c>
      <c r="C123" s="1"/>
      <c r="D123" s="1" t="str">
        <f t="array" ref="D123">IF(ROWS(C$7:C123)&gt;COUNTIF(BookTable[Entry Month],$O$4),"",INDEX(Book!C$3:C$1200,SMALL(IF(BookTable[Entry Month]=$O$4,ROW(BookTable[Entry Month])-ROW(Book!$J$2)),ROWS(C$7:C123))))</f>
        <v/>
      </c>
      <c r="E123" s="1" t="e">
        <f>VLOOKUP(Shrawan[[#This Row],[आपूर्तिकर्ताको नाम]],PartyTable[],2,FALSE)</f>
        <v>#N/A</v>
      </c>
      <c r="F123" s="1" t="str" cm="1">
        <f t="array" ref="F123">IF(ROWS(G$7:G123)&gt;COUNTIF(BookTable[Entry Month],$O$4),"",INDEX(Book!D$3:D$1200,SMALL(IF(BookTable[Entry Month]=$O$4,ROW(BookTable[Entry Month])-ROW(Book!$J$2)),ROWS(G$7:G123))))</f>
        <v/>
      </c>
      <c r="G123" s="1"/>
      <c r="H123" s="1"/>
      <c r="I12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23" s="6" t="str" cm="1">
        <f t="array" ref="J123">IF(ROWS(G$7:G123)&gt;COUNTIF(BookTable[Entry Month],$O$4),"",INDEX(Book!F$3:F$1200,SMALL(IF(BookTable[Entry Month]=$O$4,ROW(BookTable[Entry Month])-ROW(Book!$J$2)),ROWS(G$7:G123))))</f>
        <v/>
      </c>
      <c r="K123" s="6" t="str" cm="1">
        <f t="array" ref="K123">IF(ROWS(G$7:G123)&gt;COUNTIF(BookTable[Entry Month],$O$4),"",INDEX(Book!E$3:E$1200,SMALL(IF(BookTable[Entry Month]=$O$4,ROW(BookTable[Entry Month])-ROW(Book!$J$2)),ROWS(G$7:G123))))</f>
        <v/>
      </c>
      <c r="L123" s="6" t="e">
        <f>Shrawan[[#This Row],[मूल्य (रु)]]*13%</f>
        <v>#VALUE!</v>
      </c>
      <c r="M123" s="1"/>
      <c r="N123" s="1"/>
      <c r="O123" s="1"/>
      <c r="P123" s="1"/>
    </row>
    <row r="124" spans="1:16" hidden="1" x14ac:dyDescent="0.25">
      <c r="A124" s="1" t="str">
        <f t="array" ref="A124">IF(ROWS(A$7:A124)&gt;COUNTIF(BookTable[Entry Month],$O$4),"",INDEX(Book!A$3:A$1200,SMALL(IF(BookTable[Entry Month]=$O$4,ROW(BookTable[Entry Month])-ROW(Book!$J$2)),ROWS(A$7:A124))))</f>
        <v/>
      </c>
      <c r="B124" s="1" t="str">
        <f t="array" ref="B124">IF(ROWS(B$7:B124)&gt;COUNTIF(BookTable[Entry Month],$O$4),"",INDEX(Book!B$3:B$1200,SMALL(IF(BookTable[Entry Month]=$O$4,ROW(BookTable[Entry Month])-ROW(Book!$J$2)),ROWS(B$7:B124))))</f>
        <v/>
      </c>
      <c r="C124" s="1"/>
      <c r="D124" s="1" t="str">
        <f t="array" ref="D124">IF(ROWS(C$7:C124)&gt;COUNTIF(BookTable[Entry Month],$O$4),"",INDEX(Book!C$3:C$1200,SMALL(IF(BookTable[Entry Month]=$O$4,ROW(BookTable[Entry Month])-ROW(Book!$J$2)),ROWS(C$7:C124))))</f>
        <v/>
      </c>
      <c r="E124" s="1" t="e">
        <f>VLOOKUP(Shrawan[[#This Row],[आपूर्तिकर्ताको नाम]],PartyTable[],2,FALSE)</f>
        <v>#N/A</v>
      </c>
      <c r="F124" s="1" t="str" cm="1">
        <f t="array" ref="F124">IF(ROWS(G$7:G124)&gt;COUNTIF(BookTable[Entry Month],$O$4),"",INDEX(Book!D$3:D$1200,SMALL(IF(BookTable[Entry Month]=$O$4,ROW(BookTable[Entry Month])-ROW(Book!$J$2)),ROWS(G$7:G124))))</f>
        <v/>
      </c>
      <c r="G124" s="1"/>
      <c r="H124" s="1"/>
      <c r="I12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24" s="6" t="str" cm="1">
        <f t="array" ref="J124">IF(ROWS(G$7:G124)&gt;COUNTIF(BookTable[Entry Month],$O$4),"",INDEX(Book!F$3:F$1200,SMALL(IF(BookTable[Entry Month]=$O$4,ROW(BookTable[Entry Month])-ROW(Book!$J$2)),ROWS(G$7:G124))))</f>
        <v/>
      </c>
      <c r="K124" s="6" t="str" cm="1">
        <f t="array" ref="K124">IF(ROWS(G$7:G124)&gt;COUNTIF(BookTable[Entry Month],$O$4),"",INDEX(Book!E$3:E$1200,SMALL(IF(BookTable[Entry Month]=$O$4,ROW(BookTable[Entry Month])-ROW(Book!$J$2)),ROWS(G$7:G124))))</f>
        <v/>
      </c>
      <c r="L124" s="6" t="e">
        <f>Shrawan[[#This Row],[मूल्य (रु)]]*13%</f>
        <v>#VALUE!</v>
      </c>
      <c r="M124" s="1"/>
      <c r="N124" s="1"/>
      <c r="O124" s="1"/>
      <c r="P124" s="1"/>
    </row>
    <row r="125" spans="1:16" hidden="1" x14ac:dyDescent="0.25">
      <c r="A125" s="1" t="str">
        <f t="array" ref="A125">IF(ROWS(A$7:A125)&gt;COUNTIF(BookTable[Entry Month],$O$4),"",INDEX(Book!A$3:A$1200,SMALL(IF(BookTable[Entry Month]=$O$4,ROW(BookTable[Entry Month])-ROW(Book!$J$2)),ROWS(A$7:A125))))</f>
        <v/>
      </c>
      <c r="B125" s="1" t="str">
        <f t="array" ref="B125">IF(ROWS(B$7:B125)&gt;COUNTIF(BookTable[Entry Month],$O$4),"",INDEX(Book!B$3:B$1200,SMALL(IF(BookTable[Entry Month]=$O$4,ROW(BookTable[Entry Month])-ROW(Book!$J$2)),ROWS(B$7:B125))))</f>
        <v/>
      </c>
      <c r="C125" s="1"/>
      <c r="D125" s="1" t="str">
        <f t="array" ref="D125">IF(ROWS(C$7:C125)&gt;COUNTIF(BookTable[Entry Month],$O$4),"",INDEX(Book!C$3:C$1200,SMALL(IF(BookTable[Entry Month]=$O$4,ROW(BookTable[Entry Month])-ROW(Book!$J$2)),ROWS(C$7:C125))))</f>
        <v/>
      </c>
      <c r="E125" s="1" t="e">
        <f>VLOOKUP(Shrawan[[#This Row],[आपूर्तिकर्ताको नाम]],PartyTable[],2,FALSE)</f>
        <v>#N/A</v>
      </c>
      <c r="F125" s="1" t="str" cm="1">
        <f t="array" ref="F125">IF(ROWS(G$7:G125)&gt;COUNTIF(BookTable[Entry Month],$O$4),"",INDEX(Book!D$3:D$1200,SMALL(IF(BookTable[Entry Month]=$O$4,ROW(BookTable[Entry Month])-ROW(Book!$J$2)),ROWS(G$7:G125))))</f>
        <v/>
      </c>
      <c r="G125" s="1"/>
      <c r="H125" s="1"/>
      <c r="I12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25" s="6" t="str" cm="1">
        <f t="array" ref="J125">IF(ROWS(G$7:G125)&gt;COUNTIF(BookTable[Entry Month],$O$4),"",INDEX(Book!F$3:F$1200,SMALL(IF(BookTable[Entry Month]=$O$4,ROW(BookTable[Entry Month])-ROW(Book!$J$2)),ROWS(G$7:G125))))</f>
        <v/>
      </c>
      <c r="K125" s="6" t="str" cm="1">
        <f t="array" ref="K125">IF(ROWS(G$7:G125)&gt;COUNTIF(BookTable[Entry Month],$O$4),"",INDEX(Book!E$3:E$1200,SMALL(IF(BookTable[Entry Month]=$O$4,ROW(BookTable[Entry Month])-ROW(Book!$J$2)),ROWS(G$7:G125))))</f>
        <v/>
      </c>
      <c r="L125" s="6" t="e">
        <f>Shrawan[[#This Row],[मूल्य (रु)]]*13%</f>
        <v>#VALUE!</v>
      </c>
      <c r="M125" s="1"/>
      <c r="N125" s="1"/>
      <c r="O125" s="1"/>
      <c r="P125" s="1"/>
    </row>
    <row r="126" spans="1:16" hidden="1" x14ac:dyDescent="0.25">
      <c r="A126" s="1" t="str">
        <f t="array" ref="A126">IF(ROWS(A$7:A126)&gt;COUNTIF(BookTable[Entry Month],$O$4),"",INDEX(Book!A$3:A$1200,SMALL(IF(BookTable[Entry Month]=$O$4,ROW(BookTable[Entry Month])-ROW(Book!$J$2)),ROWS(A$7:A126))))</f>
        <v/>
      </c>
      <c r="B126" s="1" t="str">
        <f t="array" ref="B126">IF(ROWS(B$7:B126)&gt;COUNTIF(BookTable[Entry Month],$O$4),"",INDEX(Book!B$3:B$1200,SMALL(IF(BookTable[Entry Month]=$O$4,ROW(BookTable[Entry Month])-ROW(Book!$J$2)),ROWS(B$7:B126))))</f>
        <v/>
      </c>
      <c r="C126" s="1"/>
      <c r="D126" s="1" t="str">
        <f t="array" ref="D126">IF(ROWS(C$7:C126)&gt;COUNTIF(BookTable[Entry Month],$O$4),"",INDEX(Book!C$3:C$1200,SMALL(IF(BookTable[Entry Month]=$O$4,ROW(BookTable[Entry Month])-ROW(Book!$J$2)),ROWS(C$7:C126))))</f>
        <v/>
      </c>
      <c r="E126" s="1" t="e">
        <f>VLOOKUP(Shrawan[[#This Row],[आपूर्तिकर्ताको नाम]],PartyTable[],2,FALSE)</f>
        <v>#N/A</v>
      </c>
      <c r="F126" s="1" t="str" cm="1">
        <f t="array" ref="F126">IF(ROWS(G$7:G126)&gt;COUNTIF(BookTable[Entry Month],$O$4),"",INDEX(Book!D$3:D$1200,SMALL(IF(BookTable[Entry Month]=$O$4,ROW(BookTable[Entry Month])-ROW(Book!$J$2)),ROWS(G$7:G126))))</f>
        <v/>
      </c>
      <c r="G126" s="1"/>
      <c r="H126" s="1"/>
      <c r="I12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26" s="6" t="str" cm="1">
        <f t="array" ref="J126">IF(ROWS(G$7:G126)&gt;COUNTIF(BookTable[Entry Month],$O$4),"",INDEX(Book!F$3:F$1200,SMALL(IF(BookTable[Entry Month]=$O$4,ROW(BookTable[Entry Month])-ROW(Book!$J$2)),ROWS(G$7:G126))))</f>
        <v/>
      </c>
      <c r="K126" s="6" t="str" cm="1">
        <f t="array" ref="K126">IF(ROWS(G$7:G126)&gt;COUNTIF(BookTable[Entry Month],$O$4),"",INDEX(Book!E$3:E$1200,SMALL(IF(BookTable[Entry Month]=$O$4,ROW(BookTable[Entry Month])-ROW(Book!$J$2)),ROWS(G$7:G126))))</f>
        <v/>
      </c>
      <c r="L126" s="6" t="e">
        <f>Shrawan[[#This Row],[मूल्य (रु)]]*13%</f>
        <v>#VALUE!</v>
      </c>
      <c r="M126" s="1"/>
      <c r="N126" s="1"/>
      <c r="O126" s="1"/>
      <c r="P126" s="1"/>
    </row>
    <row r="127" spans="1:16" hidden="1" x14ac:dyDescent="0.25">
      <c r="A127" s="1" t="str">
        <f t="array" ref="A127">IF(ROWS(A$7:A127)&gt;COUNTIF(BookTable[Entry Month],$O$4),"",INDEX(Book!A$3:A$1200,SMALL(IF(BookTable[Entry Month]=$O$4,ROW(BookTable[Entry Month])-ROW(Book!$J$2)),ROWS(A$7:A127))))</f>
        <v/>
      </c>
      <c r="B127" s="1" t="str">
        <f t="array" ref="B127">IF(ROWS(B$7:B127)&gt;COUNTIF(BookTable[Entry Month],$O$4),"",INDEX(Book!B$3:B$1200,SMALL(IF(BookTable[Entry Month]=$O$4,ROW(BookTable[Entry Month])-ROW(Book!$J$2)),ROWS(B$7:B127))))</f>
        <v/>
      </c>
      <c r="C127" s="1"/>
      <c r="D127" s="1" t="str">
        <f t="array" ref="D127">IF(ROWS(C$7:C127)&gt;COUNTIF(BookTable[Entry Month],$O$4),"",INDEX(Book!C$3:C$1200,SMALL(IF(BookTable[Entry Month]=$O$4,ROW(BookTable[Entry Month])-ROW(Book!$J$2)),ROWS(C$7:C127))))</f>
        <v/>
      </c>
      <c r="E127" s="1" t="e">
        <f>VLOOKUP(Shrawan[[#This Row],[आपूर्तिकर्ताको नाम]],PartyTable[],2,FALSE)</f>
        <v>#N/A</v>
      </c>
      <c r="F127" s="1" t="str" cm="1">
        <f t="array" ref="F127">IF(ROWS(G$7:G127)&gt;COUNTIF(BookTable[Entry Month],$O$4),"",INDEX(Book!D$3:D$1200,SMALL(IF(BookTable[Entry Month]=$O$4,ROW(BookTable[Entry Month])-ROW(Book!$J$2)),ROWS(G$7:G127))))</f>
        <v/>
      </c>
      <c r="G127" s="1"/>
      <c r="H127" s="1"/>
      <c r="I12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27" s="6" t="str" cm="1">
        <f t="array" ref="J127">IF(ROWS(G$7:G127)&gt;COUNTIF(BookTable[Entry Month],$O$4),"",INDEX(Book!F$3:F$1200,SMALL(IF(BookTable[Entry Month]=$O$4,ROW(BookTable[Entry Month])-ROW(Book!$J$2)),ROWS(G$7:G127))))</f>
        <v/>
      </c>
      <c r="K127" s="6" t="str" cm="1">
        <f t="array" ref="K127">IF(ROWS(G$7:G127)&gt;COUNTIF(BookTable[Entry Month],$O$4),"",INDEX(Book!E$3:E$1200,SMALL(IF(BookTable[Entry Month]=$O$4,ROW(BookTable[Entry Month])-ROW(Book!$J$2)),ROWS(G$7:G127))))</f>
        <v/>
      </c>
      <c r="L127" s="6" t="e">
        <f>Shrawan[[#This Row],[मूल्य (रु)]]*13%</f>
        <v>#VALUE!</v>
      </c>
      <c r="M127" s="1"/>
      <c r="N127" s="1"/>
      <c r="O127" s="1"/>
      <c r="P127" s="1"/>
    </row>
    <row r="128" spans="1:16" hidden="1" x14ac:dyDescent="0.25">
      <c r="A128" s="1" t="str">
        <f t="array" ref="A128">IF(ROWS(A$7:A128)&gt;COUNTIF(BookTable[Entry Month],$O$4),"",INDEX(Book!A$3:A$1200,SMALL(IF(BookTable[Entry Month]=$O$4,ROW(BookTable[Entry Month])-ROW(Book!$J$2)),ROWS(A$7:A128))))</f>
        <v/>
      </c>
      <c r="B128" s="1" t="str">
        <f t="array" ref="B128">IF(ROWS(B$7:B128)&gt;COUNTIF(BookTable[Entry Month],$O$4),"",INDEX(Book!B$3:B$1200,SMALL(IF(BookTable[Entry Month]=$O$4,ROW(BookTable[Entry Month])-ROW(Book!$J$2)),ROWS(B$7:B128))))</f>
        <v/>
      </c>
      <c r="C128" s="1"/>
      <c r="D128" s="1" t="str">
        <f t="array" ref="D128">IF(ROWS(C$7:C128)&gt;COUNTIF(BookTable[Entry Month],$O$4),"",INDEX(Book!C$3:C$1200,SMALL(IF(BookTable[Entry Month]=$O$4,ROW(BookTable[Entry Month])-ROW(Book!$J$2)),ROWS(C$7:C128))))</f>
        <v/>
      </c>
      <c r="E128" s="1" t="e">
        <f>VLOOKUP(Shrawan[[#This Row],[आपूर्तिकर्ताको नाम]],PartyTable[],2,FALSE)</f>
        <v>#N/A</v>
      </c>
      <c r="F128" s="1" t="str" cm="1">
        <f t="array" ref="F128">IF(ROWS(G$7:G128)&gt;COUNTIF(BookTable[Entry Month],$O$4),"",INDEX(Book!D$3:D$1200,SMALL(IF(BookTable[Entry Month]=$O$4,ROW(BookTable[Entry Month])-ROW(Book!$J$2)),ROWS(G$7:G128))))</f>
        <v/>
      </c>
      <c r="G128" s="1"/>
      <c r="H128" s="1"/>
      <c r="I12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28" s="6" t="str" cm="1">
        <f t="array" ref="J128">IF(ROWS(G$7:G128)&gt;COUNTIF(BookTable[Entry Month],$O$4),"",INDEX(Book!F$3:F$1200,SMALL(IF(BookTable[Entry Month]=$O$4,ROW(BookTable[Entry Month])-ROW(Book!$J$2)),ROWS(G$7:G128))))</f>
        <v/>
      </c>
      <c r="K128" s="6" t="str" cm="1">
        <f t="array" ref="K128">IF(ROWS(G$7:G128)&gt;COUNTIF(BookTable[Entry Month],$O$4),"",INDEX(Book!E$3:E$1200,SMALL(IF(BookTable[Entry Month]=$O$4,ROW(BookTable[Entry Month])-ROW(Book!$J$2)),ROWS(G$7:G128))))</f>
        <v/>
      </c>
      <c r="L128" s="6" t="e">
        <f>Shrawan[[#This Row],[मूल्य (रु)]]*13%</f>
        <v>#VALUE!</v>
      </c>
      <c r="M128" s="1"/>
      <c r="N128" s="1"/>
      <c r="O128" s="1"/>
      <c r="P128" s="1"/>
    </row>
    <row r="129" spans="1:16" hidden="1" x14ac:dyDescent="0.25">
      <c r="A129" s="1" t="str">
        <f t="array" ref="A129">IF(ROWS(A$7:A129)&gt;COUNTIF(BookTable[Entry Month],$O$4),"",INDEX(Book!A$3:A$1200,SMALL(IF(BookTable[Entry Month]=$O$4,ROW(BookTable[Entry Month])-ROW(Book!$J$2)),ROWS(A$7:A129))))</f>
        <v/>
      </c>
      <c r="B129" s="1" t="str">
        <f t="array" ref="B129">IF(ROWS(B$7:B129)&gt;COUNTIF(BookTable[Entry Month],$O$4),"",INDEX(Book!B$3:B$1200,SMALL(IF(BookTable[Entry Month]=$O$4,ROW(BookTable[Entry Month])-ROW(Book!$J$2)),ROWS(B$7:B129))))</f>
        <v/>
      </c>
      <c r="C129" s="1"/>
      <c r="D129" s="1" t="str">
        <f t="array" ref="D129">IF(ROWS(C$7:C129)&gt;COUNTIF(BookTable[Entry Month],$O$4),"",INDEX(Book!C$3:C$1200,SMALL(IF(BookTable[Entry Month]=$O$4,ROW(BookTable[Entry Month])-ROW(Book!$J$2)),ROWS(C$7:C129))))</f>
        <v/>
      </c>
      <c r="E129" s="1" t="e">
        <f>VLOOKUP(Shrawan[[#This Row],[आपूर्तिकर्ताको नाम]],PartyTable[],2,FALSE)</f>
        <v>#N/A</v>
      </c>
      <c r="F129" s="1" t="str" cm="1">
        <f t="array" ref="F129">IF(ROWS(G$7:G129)&gt;COUNTIF(BookTable[Entry Month],$O$4),"",INDEX(Book!D$3:D$1200,SMALL(IF(BookTable[Entry Month]=$O$4,ROW(BookTable[Entry Month])-ROW(Book!$J$2)),ROWS(G$7:G129))))</f>
        <v/>
      </c>
      <c r="G129" s="1"/>
      <c r="H129" s="1"/>
      <c r="I12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29" s="6" t="str" cm="1">
        <f t="array" ref="J129">IF(ROWS(G$7:G129)&gt;COUNTIF(BookTable[Entry Month],$O$4),"",INDEX(Book!F$3:F$1200,SMALL(IF(BookTable[Entry Month]=$O$4,ROW(BookTable[Entry Month])-ROW(Book!$J$2)),ROWS(G$7:G129))))</f>
        <v/>
      </c>
      <c r="K129" s="6" t="str" cm="1">
        <f t="array" ref="K129">IF(ROWS(G$7:G129)&gt;COUNTIF(BookTable[Entry Month],$O$4),"",INDEX(Book!E$3:E$1200,SMALL(IF(BookTable[Entry Month]=$O$4,ROW(BookTable[Entry Month])-ROW(Book!$J$2)),ROWS(G$7:G129))))</f>
        <v/>
      </c>
      <c r="L129" s="6" t="e">
        <f>Shrawan[[#This Row],[मूल्य (रु)]]*13%</f>
        <v>#VALUE!</v>
      </c>
      <c r="M129" s="1"/>
      <c r="N129" s="1"/>
      <c r="O129" s="1"/>
      <c r="P129" s="1"/>
    </row>
    <row r="130" spans="1:16" hidden="1" x14ac:dyDescent="0.25">
      <c r="A130" s="1" t="str">
        <f t="array" ref="A130">IF(ROWS(A$7:A130)&gt;COUNTIF(BookTable[Entry Month],$O$4),"",INDEX(Book!A$3:A$1200,SMALL(IF(BookTable[Entry Month]=$O$4,ROW(BookTable[Entry Month])-ROW(Book!$J$2)),ROWS(A$7:A130))))</f>
        <v/>
      </c>
      <c r="B130" s="1" t="str">
        <f t="array" ref="B130">IF(ROWS(B$7:B130)&gt;COUNTIF(BookTable[Entry Month],$O$4),"",INDEX(Book!B$3:B$1200,SMALL(IF(BookTable[Entry Month]=$O$4,ROW(BookTable[Entry Month])-ROW(Book!$J$2)),ROWS(B$7:B130))))</f>
        <v/>
      </c>
      <c r="C130" s="1"/>
      <c r="D130" s="1" t="str">
        <f t="array" ref="D130">IF(ROWS(C$7:C130)&gt;COUNTIF(BookTable[Entry Month],$O$4),"",INDEX(Book!C$3:C$1200,SMALL(IF(BookTable[Entry Month]=$O$4,ROW(BookTable[Entry Month])-ROW(Book!$J$2)),ROWS(C$7:C130))))</f>
        <v/>
      </c>
      <c r="E130" s="1" t="e">
        <f>VLOOKUP(Shrawan[[#This Row],[आपूर्तिकर्ताको नाम]],PartyTable[],2,FALSE)</f>
        <v>#N/A</v>
      </c>
      <c r="F130" s="1" t="str" cm="1">
        <f t="array" ref="F130">IF(ROWS(G$7:G130)&gt;COUNTIF(BookTable[Entry Month],$O$4),"",INDEX(Book!D$3:D$1200,SMALL(IF(BookTable[Entry Month]=$O$4,ROW(BookTable[Entry Month])-ROW(Book!$J$2)),ROWS(G$7:G130))))</f>
        <v/>
      </c>
      <c r="G130" s="1"/>
      <c r="H130" s="1"/>
      <c r="I13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30" s="6" t="str" cm="1">
        <f t="array" ref="J130">IF(ROWS(G$7:G130)&gt;COUNTIF(BookTable[Entry Month],$O$4),"",INDEX(Book!F$3:F$1200,SMALL(IF(BookTable[Entry Month]=$O$4,ROW(BookTable[Entry Month])-ROW(Book!$J$2)),ROWS(G$7:G130))))</f>
        <v/>
      </c>
      <c r="K130" s="6" t="str" cm="1">
        <f t="array" ref="K130">IF(ROWS(G$7:G130)&gt;COUNTIF(BookTable[Entry Month],$O$4),"",INDEX(Book!E$3:E$1200,SMALL(IF(BookTable[Entry Month]=$O$4,ROW(BookTable[Entry Month])-ROW(Book!$J$2)),ROWS(G$7:G130))))</f>
        <v/>
      </c>
      <c r="L130" s="6" t="e">
        <f>Shrawan[[#This Row],[मूल्य (रु)]]*13%</f>
        <v>#VALUE!</v>
      </c>
      <c r="M130" s="1"/>
      <c r="N130" s="1"/>
      <c r="O130" s="1"/>
      <c r="P130" s="1"/>
    </row>
    <row r="131" spans="1:16" hidden="1" x14ac:dyDescent="0.25">
      <c r="A131" s="1" t="str">
        <f t="array" ref="A131">IF(ROWS(A$7:A131)&gt;COUNTIF(BookTable[Entry Month],$O$4),"",INDEX(Book!A$3:A$1200,SMALL(IF(BookTable[Entry Month]=$O$4,ROW(BookTable[Entry Month])-ROW(Book!$J$2)),ROWS(A$7:A131))))</f>
        <v/>
      </c>
      <c r="B131" s="1" t="str">
        <f t="array" ref="B131">IF(ROWS(B$7:B131)&gt;COUNTIF(BookTable[Entry Month],$O$4),"",INDEX(Book!B$3:B$1200,SMALL(IF(BookTable[Entry Month]=$O$4,ROW(BookTable[Entry Month])-ROW(Book!$J$2)),ROWS(B$7:B131))))</f>
        <v/>
      </c>
      <c r="C131" s="1"/>
      <c r="D131" s="1" t="str">
        <f t="array" ref="D131">IF(ROWS(C$7:C131)&gt;COUNTIF(BookTable[Entry Month],$O$4),"",INDEX(Book!C$3:C$1200,SMALL(IF(BookTable[Entry Month]=$O$4,ROW(BookTable[Entry Month])-ROW(Book!$J$2)),ROWS(C$7:C131))))</f>
        <v/>
      </c>
      <c r="E131" s="1" t="e">
        <f>VLOOKUP(Shrawan[[#This Row],[आपूर्तिकर्ताको नाम]],PartyTable[],2,FALSE)</f>
        <v>#N/A</v>
      </c>
      <c r="F131" s="1" t="str" cm="1">
        <f t="array" ref="F131">IF(ROWS(G$7:G131)&gt;COUNTIF(BookTable[Entry Month],$O$4),"",INDEX(Book!D$3:D$1200,SMALL(IF(BookTable[Entry Month]=$O$4,ROW(BookTable[Entry Month])-ROW(Book!$J$2)),ROWS(G$7:G131))))</f>
        <v/>
      </c>
      <c r="G131" s="1"/>
      <c r="H131" s="1"/>
      <c r="I13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31" s="6" t="str" cm="1">
        <f t="array" ref="J131">IF(ROWS(G$7:G131)&gt;COUNTIF(BookTable[Entry Month],$O$4),"",INDEX(Book!F$3:F$1200,SMALL(IF(BookTable[Entry Month]=$O$4,ROW(BookTable[Entry Month])-ROW(Book!$J$2)),ROWS(G$7:G131))))</f>
        <v/>
      </c>
      <c r="K131" s="6" t="str" cm="1">
        <f t="array" ref="K131">IF(ROWS(G$7:G131)&gt;COUNTIF(BookTable[Entry Month],$O$4),"",INDEX(Book!E$3:E$1200,SMALL(IF(BookTable[Entry Month]=$O$4,ROW(BookTable[Entry Month])-ROW(Book!$J$2)),ROWS(G$7:G131))))</f>
        <v/>
      </c>
      <c r="L131" s="6" t="e">
        <f>Shrawan[[#This Row],[मूल्य (रु)]]*13%</f>
        <v>#VALUE!</v>
      </c>
      <c r="M131" s="1"/>
      <c r="N131" s="1"/>
      <c r="O131" s="1"/>
      <c r="P131" s="1"/>
    </row>
    <row r="132" spans="1:16" hidden="1" x14ac:dyDescent="0.25">
      <c r="A132" s="1" t="str">
        <f t="array" ref="A132">IF(ROWS(A$7:A132)&gt;COUNTIF(BookTable[Entry Month],$O$4),"",INDEX(Book!A$3:A$1200,SMALL(IF(BookTable[Entry Month]=$O$4,ROW(BookTable[Entry Month])-ROW(Book!$J$2)),ROWS(A$7:A132))))</f>
        <v/>
      </c>
      <c r="B132" s="1" t="str">
        <f t="array" ref="B132">IF(ROWS(B$7:B132)&gt;COUNTIF(BookTable[Entry Month],$O$4),"",INDEX(Book!B$3:B$1200,SMALL(IF(BookTable[Entry Month]=$O$4,ROW(BookTable[Entry Month])-ROW(Book!$J$2)),ROWS(B$7:B132))))</f>
        <v/>
      </c>
      <c r="C132" s="1"/>
      <c r="D132" s="1" t="str">
        <f t="array" ref="D132">IF(ROWS(C$7:C132)&gt;COUNTIF(BookTable[Entry Month],$O$4),"",INDEX(Book!C$3:C$1200,SMALL(IF(BookTable[Entry Month]=$O$4,ROW(BookTable[Entry Month])-ROW(Book!$J$2)),ROWS(C$7:C132))))</f>
        <v/>
      </c>
      <c r="E132" s="1" t="e">
        <f>VLOOKUP(Shrawan[[#This Row],[आपूर्तिकर्ताको नाम]],PartyTable[],2,FALSE)</f>
        <v>#N/A</v>
      </c>
      <c r="F132" s="1" t="str" cm="1">
        <f t="array" ref="F132">IF(ROWS(G$7:G132)&gt;COUNTIF(BookTable[Entry Month],$O$4),"",INDEX(Book!D$3:D$1200,SMALL(IF(BookTable[Entry Month]=$O$4,ROW(BookTable[Entry Month])-ROW(Book!$J$2)),ROWS(G$7:G132))))</f>
        <v/>
      </c>
      <c r="G132" s="1"/>
      <c r="H132" s="1"/>
      <c r="I13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32" s="6" t="str" cm="1">
        <f t="array" ref="J132">IF(ROWS(G$7:G132)&gt;COUNTIF(BookTable[Entry Month],$O$4),"",INDEX(Book!F$3:F$1200,SMALL(IF(BookTable[Entry Month]=$O$4,ROW(BookTable[Entry Month])-ROW(Book!$J$2)),ROWS(G$7:G132))))</f>
        <v/>
      </c>
      <c r="K132" s="6" t="str" cm="1">
        <f t="array" ref="K132">IF(ROWS(G$7:G132)&gt;COUNTIF(BookTable[Entry Month],$O$4),"",INDEX(Book!E$3:E$1200,SMALL(IF(BookTable[Entry Month]=$O$4,ROW(BookTable[Entry Month])-ROW(Book!$J$2)),ROWS(G$7:G132))))</f>
        <v/>
      </c>
      <c r="L132" s="6" t="e">
        <f>Shrawan[[#This Row],[मूल्य (रु)]]*13%</f>
        <v>#VALUE!</v>
      </c>
      <c r="M132" s="1"/>
      <c r="N132" s="1"/>
      <c r="O132" s="1"/>
      <c r="P132" s="1"/>
    </row>
    <row r="133" spans="1:16" hidden="1" x14ac:dyDescent="0.25">
      <c r="A133" s="1" t="str">
        <f t="array" ref="A133">IF(ROWS(A$7:A133)&gt;COUNTIF(BookTable[Entry Month],$O$4),"",INDEX(Book!A$3:A$1200,SMALL(IF(BookTable[Entry Month]=$O$4,ROW(BookTable[Entry Month])-ROW(Book!$J$2)),ROWS(A$7:A133))))</f>
        <v/>
      </c>
      <c r="B133" s="1" t="str">
        <f t="array" ref="B133">IF(ROWS(B$7:B133)&gt;COUNTIF(BookTable[Entry Month],$O$4),"",INDEX(Book!B$3:B$1200,SMALL(IF(BookTable[Entry Month]=$O$4,ROW(BookTable[Entry Month])-ROW(Book!$J$2)),ROWS(B$7:B133))))</f>
        <v/>
      </c>
      <c r="C133" s="1"/>
      <c r="D133" s="1" t="str">
        <f t="array" ref="D133">IF(ROWS(C$7:C133)&gt;COUNTIF(BookTable[Entry Month],$O$4),"",INDEX(Book!C$3:C$1200,SMALL(IF(BookTable[Entry Month]=$O$4,ROW(BookTable[Entry Month])-ROW(Book!$J$2)),ROWS(C$7:C133))))</f>
        <v/>
      </c>
      <c r="E133" s="1" t="e">
        <f>VLOOKUP(Shrawan[[#This Row],[आपूर्तिकर्ताको नाम]],PartyTable[],2,FALSE)</f>
        <v>#N/A</v>
      </c>
      <c r="F133" s="1" t="str" cm="1">
        <f t="array" ref="F133">IF(ROWS(G$7:G133)&gt;COUNTIF(BookTable[Entry Month],$O$4),"",INDEX(Book!D$3:D$1200,SMALL(IF(BookTable[Entry Month]=$O$4,ROW(BookTable[Entry Month])-ROW(Book!$J$2)),ROWS(G$7:G133))))</f>
        <v/>
      </c>
      <c r="G133" s="1"/>
      <c r="H133" s="1"/>
      <c r="I13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33" s="6" t="str" cm="1">
        <f t="array" ref="J133">IF(ROWS(G$7:G133)&gt;COUNTIF(BookTable[Entry Month],$O$4),"",INDEX(Book!F$3:F$1200,SMALL(IF(BookTable[Entry Month]=$O$4,ROW(BookTable[Entry Month])-ROW(Book!$J$2)),ROWS(G$7:G133))))</f>
        <v/>
      </c>
      <c r="K133" s="6" t="str" cm="1">
        <f t="array" ref="K133">IF(ROWS(G$7:G133)&gt;COUNTIF(BookTable[Entry Month],$O$4),"",INDEX(Book!E$3:E$1200,SMALL(IF(BookTable[Entry Month]=$O$4,ROW(BookTable[Entry Month])-ROW(Book!$J$2)),ROWS(G$7:G133))))</f>
        <v/>
      </c>
      <c r="L133" s="6" t="e">
        <f>Shrawan[[#This Row],[मूल्य (रु)]]*13%</f>
        <v>#VALUE!</v>
      </c>
      <c r="M133" s="1"/>
      <c r="N133" s="1"/>
      <c r="O133" s="1"/>
      <c r="P133" s="1"/>
    </row>
    <row r="134" spans="1:16" hidden="1" x14ac:dyDescent="0.25">
      <c r="A134" s="1" t="str">
        <f t="array" ref="A134">IF(ROWS(A$7:A134)&gt;COUNTIF(BookTable[Entry Month],$O$4),"",INDEX(Book!A$3:A$1200,SMALL(IF(BookTable[Entry Month]=$O$4,ROW(BookTable[Entry Month])-ROW(Book!$J$2)),ROWS(A$7:A134))))</f>
        <v/>
      </c>
      <c r="B134" s="1" t="str">
        <f t="array" ref="B134">IF(ROWS(B$7:B134)&gt;COUNTIF(BookTable[Entry Month],$O$4),"",INDEX(Book!B$3:B$1200,SMALL(IF(BookTable[Entry Month]=$O$4,ROW(BookTable[Entry Month])-ROW(Book!$J$2)),ROWS(B$7:B134))))</f>
        <v/>
      </c>
      <c r="C134" s="1"/>
      <c r="D134" s="1" t="str">
        <f t="array" ref="D134">IF(ROWS(C$7:C134)&gt;COUNTIF(BookTable[Entry Month],$O$4),"",INDEX(Book!C$3:C$1200,SMALL(IF(BookTable[Entry Month]=$O$4,ROW(BookTable[Entry Month])-ROW(Book!$J$2)),ROWS(C$7:C134))))</f>
        <v/>
      </c>
      <c r="E134" s="1" t="e">
        <f>VLOOKUP(Shrawan[[#This Row],[आपूर्तिकर्ताको नाम]],PartyTable[],2,FALSE)</f>
        <v>#N/A</v>
      </c>
      <c r="F134" s="1" t="str" cm="1">
        <f t="array" ref="F134">IF(ROWS(G$7:G134)&gt;COUNTIF(BookTable[Entry Month],$O$4),"",INDEX(Book!D$3:D$1200,SMALL(IF(BookTable[Entry Month]=$O$4,ROW(BookTable[Entry Month])-ROW(Book!$J$2)),ROWS(G$7:G134))))</f>
        <v/>
      </c>
      <c r="G134" s="1"/>
      <c r="H134" s="1"/>
      <c r="I13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34" s="6" t="str" cm="1">
        <f t="array" ref="J134">IF(ROWS(G$7:G134)&gt;COUNTIF(BookTable[Entry Month],$O$4),"",INDEX(Book!F$3:F$1200,SMALL(IF(BookTable[Entry Month]=$O$4,ROW(BookTable[Entry Month])-ROW(Book!$J$2)),ROWS(G$7:G134))))</f>
        <v/>
      </c>
      <c r="K134" s="6" t="str" cm="1">
        <f t="array" ref="K134">IF(ROWS(G$7:G134)&gt;COUNTIF(BookTable[Entry Month],$O$4),"",INDEX(Book!E$3:E$1200,SMALL(IF(BookTable[Entry Month]=$O$4,ROW(BookTable[Entry Month])-ROW(Book!$J$2)),ROWS(G$7:G134))))</f>
        <v/>
      </c>
      <c r="L134" s="6" t="e">
        <f>Shrawan[[#This Row],[मूल्य (रु)]]*13%</f>
        <v>#VALUE!</v>
      </c>
      <c r="M134" s="1"/>
      <c r="N134" s="1"/>
      <c r="O134" s="1"/>
      <c r="P134" s="1"/>
    </row>
    <row r="135" spans="1:16" hidden="1" x14ac:dyDescent="0.25">
      <c r="A135" s="1" t="str">
        <f t="array" ref="A135">IF(ROWS(A$7:A135)&gt;COUNTIF(BookTable[Entry Month],$O$4),"",INDEX(Book!A$3:A$1200,SMALL(IF(BookTable[Entry Month]=$O$4,ROW(BookTable[Entry Month])-ROW(Book!$J$2)),ROWS(A$7:A135))))</f>
        <v/>
      </c>
      <c r="B135" s="1" t="str">
        <f t="array" ref="B135">IF(ROWS(B$7:B135)&gt;COUNTIF(BookTable[Entry Month],$O$4),"",INDEX(Book!B$3:B$1200,SMALL(IF(BookTable[Entry Month]=$O$4,ROW(BookTable[Entry Month])-ROW(Book!$J$2)),ROWS(B$7:B135))))</f>
        <v/>
      </c>
      <c r="C135" s="1"/>
      <c r="D135" s="1" t="str">
        <f t="array" ref="D135">IF(ROWS(C$7:C135)&gt;COUNTIF(BookTable[Entry Month],$O$4),"",INDEX(Book!C$3:C$1200,SMALL(IF(BookTable[Entry Month]=$O$4,ROW(BookTable[Entry Month])-ROW(Book!$J$2)),ROWS(C$7:C135))))</f>
        <v/>
      </c>
      <c r="E135" s="1" t="e">
        <f>VLOOKUP(Shrawan[[#This Row],[आपूर्तिकर्ताको नाम]],PartyTable[],2,FALSE)</f>
        <v>#N/A</v>
      </c>
      <c r="F135" s="1" t="str" cm="1">
        <f t="array" ref="F135">IF(ROWS(G$7:G135)&gt;COUNTIF(BookTable[Entry Month],$O$4),"",INDEX(Book!D$3:D$1200,SMALL(IF(BookTable[Entry Month]=$O$4,ROW(BookTable[Entry Month])-ROW(Book!$J$2)),ROWS(G$7:G135))))</f>
        <v/>
      </c>
      <c r="G135" s="1"/>
      <c r="H135" s="1"/>
      <c r="I13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35" s="6" t="str" cm="1">
        <f t="array" ref="J135">IF(ROWS(G$7:G135)&gt;COUNTIF(BookTable[Entry Month],$O$4),"",INDEX(Book!F$3:F$1200,SMALL(IF(BookTable[Entry Month]=$O$4,ROW(BookTable[Entry Month])-ROW(Book!$J$2)),ROWS(G$7:G135))))</f>
        <v/>
      </c>
      <c r="K135" s="6" t="str" cm="1">
        <f t="array" ref="K135">IF(ROWS(G$7:G135)&gt;COUNTIF(BookTable[Entry Month],$O$4),"",INDEX(Book!E$3:E$1200,SMALL(IF(BookTable[Entry Month]=$O$4,ROW(BookTable[Entry Month])-ROW(Book!$J$2)),ROWS(G$7:G135))))</f>
        <v/>
      </c>
      <c r="L135" s="6" t="e">
        <f>Shrawan[[#This Row],[मूल्य (रु)]]*13%</f>
        <v>#VALUE!</v>
      </c>
      <c r="M135" s="1"/>
      <c r="N135" s="1"/>
      <c r="O135" s="1"/>
      <c r="P135" s="1"/>
    </row>
    <row r="136" spans="1:16" hidden="1" x14ac:dyDescent="0.25">
      <c r="A136" s="1" t="str">
        <f t="array" ref="A136">IF(ROWS(A$7:A136)&gt;COUNTIF(BookTable[Entry Month],$O$4),"",INDEX(Book!A$3:A$1200,SMALL(IF(BookTable[Entry Month]=$O$4,ROW(BookTable[Entry Month])-ROW(Book!$J$2)),ROWS(A$7:A136))))</f>
        <v/>
      </c>
      <c r="B136" s="1" t="str">
        <f t="array" ref="B136">IF(ROWS(B$7:B136)&gt;COUNTIF(BookTable[Entry Month],$O$4),"",INDEX(Book!B$3:B$1200,SMALL(IF(BookTable[Entry Month]=$O$4,ROW(BookTable[Entry Month])-ROW(Book!$J$2)),ROWS(B$7:B136))))</f>
        <v/>
      </c>
      <c r="C136" s="1"/>
      <c r="D136" s="1" t="str">
        <f t="array" ref="D136">IF(ROWS(C$7:C136)&gt;COUNTIF(BookTable[Entry Month],$O$4),"",INDEX(Book!C$3:C$1200,SMALL(IF(BookTable[Entry Month]=$O$4,ROW(BookTable[Entry Month])-ROW(Book!$J$2)),ROWS(C$7:C136))))</f>
        <v/>
      </c>
      <c r="E136" s="1" t="e">
        <f>VLOOKUP(Shrawan[[#This Row],[आपूर्तिकर्ताको नाम]],PartyTable[],2,FALSE)</f>
        <v>#N/A</v>
      </c>
      <c r="F136" s="1" t="str" cm="1">
        <f t="array" ref="F136">IF(ROWS(G$7:G136)&gt;COUNTIF(BookTable[Entry Month],$O$4),"",INDEX(Book!D$3:D$1200,SMALL(IF(BookTable[Entry Month]=$O$4,ROW(BookTable[Entry Month])-ROW(Book!$J$2)),ROWS(G$7:G136))))</f>
        <v/>
      </c>
      <c r="G136" s="1"/>
      <c r="H136" s="1"/>
      <c r="I13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36" s="6" t="str" cm="1">
        <f t="array" ref="J136">IF(ROWS(G$7:G136)&gt;COUNTIF(BookTable[Entry Month],$O$4),"",INDEX(Book!F$3:F$1200,SMALL(IF(BookTable[Entry Month]=$O$4,ROW(BookTable[Entry Month])-ROW(Book!$J$2)),ROWS(G$7:G136))))</f>
        <v/>
      </c>
      <c r="K136" s="6" t="str" cm="1">
        <f t="array" ref="K136">IF(ROWS(G$7:G136)&gt;COUNTIF(BookTable[Entry Month],$O$4),"",INDEX(Book!E$3:E$1200,SMALL(IF(BookTable[Entry Month]=$O$4,ROW(BookTable[Entry Month])-ROW(Book!$J$2)),ROWS(G$7:G136))))</f>
        <v/>
      </c>
      <c r="L136" s="6" t="e">
        <f>Shrawan[[#This Row],[मूल्य (रु)]]*13%</f>
        <v>#VALUE!</v>
      </c>
      <c r="M136" s="1"/>
      <c r="N136" s="1"/>
      <c r="O136" s="1"/>
      <c r="P136" s="1"/>
    </row>
    <row r="137" spans="1:16" hidden="1" x14ac:dyDescent="0.25">
      <c r="A137" s="1" t="str">
        <f t="array" ref="A137">IF(ROWS(A$7:A137)&gt;COUNTIF(BookTable[Entry Month],$O$4),"",INDEX(Book!A$3:A$1200,SMALL(IF(BookTable[Entry Month]=$O$4,ROW(BookTable[Entry Month])-ROW(Book!$J$2)),ROWS(A$7:A137))))</f>
        <v/>
      </c>
      <c r="B137" s="1" t="str">
        <f t="array" ref="B137">IF(ROWS(B$7:B137)&gt;COUNTIF(BookTable[Entry Month],$O$4),"",INDEX(Book!B$3:B$1200,SMALL(IF(BookTable[Entry Month]=$O$4,ROW(BookTable[Entry Month])-ROW(Book!$J$2)),ROWS(B$7:B137))))</f>
        <v/>
      </c>
      <c r="C137" s="1"/>
      <c r="D137" s="1" t="str">
        <f t="array" ref="D137">IF(ROWS(C$7:C137)&gt;COUNTIF(BookTable[Entry Month],$O$4),"",INDEX(Book!C$3:C$1200,SMALL(IF(BookTable[Entry Month]=$O$4,ROW(BookTable[Entry Month])-ROW(Book!$J$2)),ROWS(C$7:C137))))</f>
        <v/>
      </c>
      <c r="E137" s="1" t="e">
        <f>VLOOKUP(Shrawan[[#This Row],[आपूर्तिकर्ताको नाम]],PartyTable[],2,FALSE)</f>
        <v>#N/A</v>
      </c>
      <c r="F137" s="1" t="str" cm="1">
        <f t="array" ref="F137">IF(ROWS(G$7:G137)&gt;COUNTIF(BookTable[Entry Month],$O$4),"",INDEX(Book!D$3:D$1200,SMALL(IF(BookTable[Entry Month]=$O$4,ROW(BookTable[Entry Month])-ROW(Book!$J$2)),ROWS(G$7:G137))))</f>
        <v/>
      </c>
      <c r="G137" s="1"/>
      <c r="H137" s="1"/>
      <c r="I13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37" s="6" t="str" cm="1">
        <f t="array" ref="J137">IF(ROWS(G$7:G137)&gt;COUNTIF(BookTable[Entry Month],$O$4),"",INDEX(Book!F$3:F$1200,SMALL(IF(BookTable[Entry Month]=$O$4,ROW(BookTable[Entry Month])-ROW(Book!$J$2)),ROWS(G$7:G137))))</f>
        <v/>
      </c>
      <c r="K137" s="6" t="str" cm="1">
        <f t="array" ref="K137">IF(ROWS(G$7:G137)&gt;COUNTIF(BookTable[Entry Month],$O$4),"",INDEX(Book!E$3:E$1200,SMALL(IF(BookTable[Entry Month]=$O$4,ROW(BookTable[Entry Month])-ROW(Book!$J$2)),ROWS(G$7:G137))))</f>
        <v/>
      </c>
      <c r="L137" s="6" t="e">
        <f>Shrawan[[#This Row],[मूल्य (रु)]]*13%</f>
        <v>#VALUE!</v>
      </c>
      <c r="M137" s="1"/>
      <c r="N137" s="1"/>
      <c r="O137" s="1"/>
      <c r="P137" s="1"/>
    </row>
    <row r="138" spans="1:16" hidden="1" x14ac:dyDescent="0.25">
      <c r="A138" s="1" t="str">
        <f t="array" ref="A138">IF(ROWS(A$7:A138)&gt;COUNTIF(BookTable[Entry Month],$O$4),"",INDEX(Book!A$3:A$1200,SMALL(IF(BookTable[Entry Month]=$O$4,ROW(BookTable[Entry Month])-ROW(Book!$J$2)),ROWS(A$7:A138))))</f>
        <v/>
      </c>
      <c r="B138" s="1" t="str">
        <f t="array" ref="B138">IF(ROWS(B$7:B138)&gt;COUNTIF(BookTable[Entry Month],$O$4),"",INDEX(Book!B$3:B$1200,SMALL(IF(BookTable[Entry Month]=$O$4,ROW(BookTable[Entry Month])-ROW(Book!$J$2)),ROWS(B$7:B138))))</f>
        <v/>
      </c>
      <c r="C138" s="1"/>
      <c r="D138" s="1" t="str">
        <f t="array" ref="D138">IF(ROWS(C$7:C138)&gt;COUNTIF(BookTable[Entry Month],$O$4),"",INDEX(Book!C$3:C$1200,SMALL(IF(BookTable[Entry Month]=$O$4,ROW(BookTable[Entry Month])-ROW(Book!$J$2)),ROWS(C$7:C138))))</f>
        <v/>
      </c>
      <c r="E138" s="1" t="e">
        <f>VLOOKUP(Shrawan[[#This Row],[आपूर्तिकर्ताको नाम]],PartyTable[],2,FALSE)</f>
        <v>#N/A</v>
      </c>
      <c r="F138" s="1" t="str" cm="1">
        <f t="array" ref="F138">IF(ROWS(G$7:G138)&gt;COUNTIF(BookTable[Entry Month],$O$4),"",INDEX(Book!D$3:D$1200,SMALL(IF(BookTable[Entry Month]=$O$4,ROW(BookTable[Entry Month])-ROW(Book!$J$2)),ROWS(G$7:G138))))</f>
        <v/>
      </c>
      <c r="G138" s="1"/>
      <c r="H138" s="1"/>
      <c r="I13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38" s="6" t="str" cm="1">
        <f t="array" ref="J138">IF(ROWS(G$7:G138)&gt;COUNTIF(BookTable[Entry Month],$O$4),"",INDEX(Book!F$3:F$1200,SMALL(IF(BookTable[Entry Month]=$O$4,ROW(BookTable[Entry Month])-ROW(Book!$J$2)),ROWS(G$7:G138))))</f>
        <v/>
      </c>
      <c r="K138" s="6" t="str" cm="1">
        <f t="array" ref="K138">IF(ROWS(G$7:G138)&gt;COUNTIF(BookTable[Entry Month],$O$4),"",INDEX(Book!E$3:E$1200,SMALL(IF(BookTable[Entry Month]=$O$4,ROW(BookTable[Entry Month])-ROW(Book!$J$2)),ROWS(G$7:G138))))</f>
        <v/>
      </c>
      <c r="L138" s="6" t="e">
        <f>Shrawan[[#This Row],[मूल्य (रु)]]*13%</f>
        <v>#VALUE!</v>
      </c>
      <c r="M138" s="1"/>
      <c r="N138" s="1"/>
      <c r="O138" s="1"/>
      <c r="P138" s="1"/>
    </row>
    <row r="139" spans="1:16" hidden="1" x14ac:dyDescent="0.25">
      <c r="A139" s="1" t="str">
        <f t="array" ref="A139">IF(ROWS(A$7:A139)&gt;COUNTIF(BookTable[Entry Month],$O$4),"",INDEX(Book!A$3:A$1200,SMALL(IF(BookTable[Entry Month]=$O$4,ROW(BookTable[Entry Month])-ROW(Book!$J$2)),ROWS(A$7:A139))))</f>
        <v/>
      </c>
      <c r="B139" s="1" t="str">
        <f t="array" ref="B139">IF(ROWS(B$7:B139)&gt;COUNTIF(BookTable[Entry Month],$O$4),"",INDEX(Book!B$3:B$1200,SMALL(IF(BookTable[Entry Month]=$O$4,ROW(BookTable[Entry Month])-ROW(Book!$J$2)),ROWS(B$7:B139))))</f>
        <v/>
      </c>
      <c r="C139" s="1"/>
      <c r="D139" s="1" t="str">
        <f t="array" ref="D139">IF(ROWS(C$7:C139)&gt;COUNTIF(BookTable[Entry Month],$O$4),"",INDEX(Book!C$3:C$1200,SMALL(IF(BookTable[Entry Month]=$O$4,ROW(BookTable[Entry Month])-ROW(Book!$J$2)),ROWS(C$7:C139))))</f>
        <v/>
      </c>
      <c r="E139" s="1" t="e">
        <f>VLOOKUP(Shrawan[[#This Row],[आपूर्तिकर्ताको नाम]],PartyTable[],2,FALSE)</f>
        <v>#N/A</v>
      </c>
      <c r="F139" s="1" t="str" cm="1">
        <f t="array" ref="F139">IF(ROWS(G$7:G139)&gt;COUNTIF(BookTable[Entry Month],$O$4),"",INDEX(Book!D$3:D$1200,SMALL(IF(BookTable[Entry Month]=$O$4,ROW(BookTable[Entry Month])-ROW(Book!$J$2)),ROWS(G$7:G139))))</f>
        <v/>
      </c>
      <c r="G139" s="1"/>
      <c r="H139" s="1"/>
      <c r="I13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39" s="6" t="str" cm="1">
        <f t="array" ref="J139">IF(ROWS(G$7:G139)&gt;COUNTIF(BookTable[Entry Month],$O$4),"",INDEX(Book!F$3:F$1200,SMALL(IF(BookTable[Entry Month]=$O$4,ROW(BookTable[Entry Month])-ROW(Book!$J$2)),ROWS(G$7:G139))))</f>
        <v/>
      </c>
      <c r="K139" s="6" t="str" cm="1">
        <f t="array" ref="K139">IF(ROWS(G$7:G139)&gt;COUNTIF(BookTable[Entry Month],$O$4),"",INDEX(Book!E$3:E$1200,SMALL(IF(BookTable[Entry Month]=$O$4,ROW(BookTable[Entry Month])-ROW(Book!$J$2)),ROWS(G$7:G139))))</f>
        <v/>
      </c>
      <c r="L139" s="6" t="e">
        <f>Shrawan[[#This Row],[मूल्य (रु)]]*13%</f>
        <v>#VALUE!</v>
      </c>
      <c r="M139" s="1"/>
      <c r="N139" s="1"/>
      <c r="O139" s="1"/>
      <c r="P139" s="1"/>
    </row>
    <row r="140" spans="1:16" hidden="1" x14ac:dyDescent="0.25">
      <c r="A140" s="1" t="str">
        <f t="array" ref="A140">IF(ROWS(A$7:A140)&gt;COUNTIF(BookTable[Entry Month],$O$4),"",INDEX(Book!A$3:A$1200,SMALL(IF(BookTable[Entry Month]=$O$4,ROW(BookTable[Entry Month])-ROW(Book!$J$2)),ROWS(A$7:A140))))</f>
        <v/>
      </c>
      <c r="B140" s="1" t="str">
        <f t="array" ref="B140">IF(ROWS(B$7:B140)&gt;COUNTIF(BookTable[Entry Month],$O$4),"",INDEX(Book!B$3:B$1200,SMALL(IF(BookTable[Entry Month]=$O$4,ROW(BookTable[Entry Month])-ROW(Book!$J$2)),ROWS(B$7:B140))))</f>
        <v/>
      </c>
      <c r="C140" s="1"/>
      <c r="D140" s="1" t="str">
        <f t="array" ref="D140">IF(ROWS(C$7:C140)&gt;COUNTIF(BookTable[Entry Month],$O$4),"",INDEX(Book!C$3:C$1200,SMALL(IF(BookTable[Entry Month]=$O$4,ROW(BookTable[Entry Month])-ROW(Book!$J$2)),ROWS(C$7:C140))))</f>
        <v/>
      </c>
      <c r="E140" s="1" t="e">
        <f>VLOOKUP(Shrawan[[#This Row],[आपूर्तिकर्ताको नाम]],PartyTable[],2,FALSE)</f>
        <v>#N/A</v>
      </c>
      <c r="F140" s="1" t="str" cm="1">
        <f t="array" ref="F140">IF(ROWS(G$7:G140)&gt;COUNTIF(BookTable[Entry Month],$O$4),"",INDEX(Book!D$3:D$1200,SMALL(IF(BookTable[Entry Month]=$O$4,ROW(BookTable[Entry Month])-ROW(Book!$J$2)),ROWS(G$7:G140))))</f>
        <v/>
      </c>
      <c r="G140" s="1"/>
      <c r="H140" s="1"/>
      <c r="I14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40" s="6" t="str" cm="1">
        <f t="array" ref="J140">IF(ROWS(G$7:G140)&gt;COUNTIF(BookTable[Entry Month],$O$4),"",INDEX(Book!F$3:F$1200,SMALL(IF(BookTable[Entry Month]=$O$4,ROW(BookTable[Entry Month])-ROW(Book!$J$2)),ROWS(G$7:G140))))</f>
        <v/>
      </c>
      <c r="K140" s="6" t="str" cm="1">
        <f t="array" ref="K140">IF(ROWS(G$7:G140)&gt;COUNTIF(BookTable[Entry Month],$O$4),"",INDEX(Book!E$3:E$1200,SMALL(IF(BookTable[Entry Month]=$O$4,ROW(BookTable[Entry Month])-ROW(Book!$J$2)),ROWS(G$7:G140))))</f>
        <v/>
      </c>
      <c r="L140" s="6" t="e">
        <f>Shrawan[[#This Row],[मूल्य (रु)]]*13%</f>
        <v>#VALUE!</v>
      </c>
      <c r="M140" s="1"/>
      <c r="N140" s="1"/>
      <c r="O140" s="1"/>
      <c r="P140" s="1"/>
    </row>
    <row r="141" spans="1:16" hidden="1" x14ac:dyDescent="0.25">
      <c r="A141" s="1" t="str">
        <f t="array" ref="A141">IF(ROWS(A$7:A141)&gt;COUNTIF(BookTable[Entry Month],$O$4),"",INDEX(Book!A$3:A$1200,SMALL(IF(BookTable[Entry Month]=$O$4,ROW(BookTable[Entry Month])-ROW(Book!$J$2)),ROWS(A$7:A141))))</f>
        <v/>
      </c>
      <c r="B141" s="1" t="str">
        <f t="array" ref="B141">IF(ROWS(B$7:B141)&gt;COUNTIF(BookTable[Entry Month],$O$4),"",INDEX(Book!B$3:B$1200,SMALL(IF(BookTable[Entry Month]=$O$4,ROW(BookTable[Entry Month])-ROW(Book!$J$2)),ROWS(B$7:B141))))</f>
        <v/>
      </c>
      <c r="C141" s="1"/>
      <c r="D141" s="1" t="str">
        <f t="array" ref="D141">IF(ROWS(C$7:C141)&gt;COUNTIF(BookTable[Entry Month],$O$4),"",INDEX(Book!C$3:C$1200,SMALL(IF(BookTable[Entry Month]=$O$4,ROW(BookTable[Entry Month])-ROW(Book!$J$2)),ROWS(C$7:C141))))</f>
        <v/>
      </c>
      <c r="E141" s="1" t="e">
        <f>VLOOKUP(Shrawan[[#This Row],[आपूर्तिकर्ताको नाम]],PartyTable[],2,FALSE)</f>
        <v>#N/A</v>
      </c>
      <c r="F141" s="1" t="str" cm="1">
        <f t="array" ref="F141">IF(ROWS(G$7:G141)&gt;COUNTIF(BookTable[Entry Month],$O$4),"",INDEX(Book!D$3:D$1200,SMALL(IF(BookTable[Entry Month]=$O$4,ROW(BookTable[Entry Month])-ROW(Book!$J$2)),ROWS(G$7:G141))))</f>
        <v/>
      </c>
      <c r="G141" s="1"/>
      <c r="H141" s="1"/>
      <c r="I14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41" s="6" t="str" cm="1">
        <f t="array" ref="J141">IF(ROWS(G$7:G141)&gt;COUNTIF(BookTable[Entry Month],$O$4),"",INDEX(Book!F$3:F$1200,SMALL(IF(BookTable[Entry Month]=$O$4,ROW(BookTable[Entry Month])-ROW(Book!$J$2)),ROWS(G$7:G141))))</f>
        <v/>
      </c>
      <c r="K141" s="6" t="str" cm="1">
        <f t="array" ref="K141">IF(ROWS(G$7:G141)&gt;COUNTIF(BookTable[Entry Month],$O$4),"",INDEX(Book!E$3:E$1200,SMALL(IF(BookTable[Entry Month]=$O$4,ROW(BookTable[Entry Month])-ROW(Book!$J$2)),ROWS(G$7:G141))))</f>
        <v/>
      </c>
      <c r="L141" s="6" t="e">
        <f>Shrawan[[#This Row],[मूल्य (रु)]]*13%</f>
        <v>#VALUE!</v>
      </c>
      <c r="M141" s="1"/>
      <c r="N141" s="1"/>
      <c r="O141" s="1"/>
      <c r="P141" s="1"/>
    </row>
    <row r="142" spans="1:16" hidden="1" x14ac:dyDescent="0.25">
      <c r="A142" s="1" t="str">
        <f t="array" ref="A142">IF(ROWS(A$7:A142)&gt;COUNTIF(BookTable[Entry Month],$O$4),"",INDEX(Book!A$3:A$1200,SMALL(IF(BookTable[Entry Month]=$O$4,ROW(BookTable[Entry Month])-ROW(Book!$J$2)),ROWS(A$7:A142))))</f>
        <v/>
      </c>
      <c r="B142" s="1" t="str">
        <f t="array" ref="B142">IF(ROWS(B$7:B142)&gt;COUNTIF(BookTable[Entry Month],$O$4),"",INDEX(Book!B$3:B$1200,SMALL(IF(BookTable[Entry Month]=$O$4,ROW(BookTable[Entry Month])-ROW(Book!$J$2)),ROWS(B$7:B142))))</f>
        <v/>
      </c>
      <c r="C142" s="1"/>
      <c r="D142" s="1" t="str">
        <f t="array" ref="D142">IF(ROWS(C$7:C142)&gt;COUNTIF(BookTable[Entry Month],$O$4),"",INDEX(Book!C$3:C$1200,SMALL(IF(BookTable[Entry Month]=$O$4,ROW(BookTable[Entry Month])-ROW(Book!$J$2)),ROWS(C$7:C142))))</f>
        <v/>
      </c>
      <c r="E142" s="1" t="e">
        <f>VLOOKUP(Shrawan[[#This Row],[आपूर्तिकर्ताको नाम]],PartyTable[],2,FALSE)</f>
        <v>#N/A</v>
      </c>
      <c r="F142" s="1" t="str" cm="1">
        <f t="array" ref="F142">IF(ROWS(G$7:G142)&gt;COUNTIF(BookTable[Entry Month],$O$4),"",INDEX(Book!D$3:D$1200,SMALL(IF(BookTable[Entry Month]=$O$4,ROW(BookTable[Entry Month])-ROW(Book!$J$2)),ROWS(G$7:G142))))</f>
        <v/>
      </c>
      <c r="G142" s="1"/>
      <c r="H142" s="1"/>
      <c r="I14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42" s="6" t="str" cm="1">
        <f t="array" ref="J142">IF(ROWS(G$7:G142)&gt;COUNTIF(BookTable[Entry Month],$O$4),"",INDEX(Book!F$3:F$1200,SMALL(IF(BookTable[Entry Month]=$O$4,ROW(BookTable[Entry Month])-ROW(Book!$J$2)),ROWS(G$7:G142))))</f>
        <v/>
      </c>
      <c r="K142" s="6" t="str" cm="1">
        <f t="array" ref="K142">IF(ROWS(G$7:G142)&gt;COUNTIF(BookTable[Entry Month],$O$4),"",INDEX(Book!E$3:E$1200,SMALL(IF(BookTable[Entry Month]=$O$4,ROW(BookTable[Entry Month])-ROW(Book!$J$2)),ROWS(G$7:G142))))</f>
        <v/>
      </c>
      <c r="L142" s="6" t="e">
        <f>Shrawan[[#This Row],[मूल्य (रु)]]*13%</f>
        <v>#VALUE!</v>
      </c>
      <c r="M142" s="1"/>
      <c r="N142" s="1"/>
      <c r="O142" s="1"/>
      <c r="P142" s="1"/>
    </row>
    <row r="143" spans="1:16" hidden="1" x14ac:dyDescent="0.25">
      <c r="A143" s="1" t="str">
        <f t="array" ref="A143">IF(ROWS(A$7:A143)&gt;COUNTIF(BookTable[Entry Month],$O$4),"",INDEX(Book!A$3:A$1200,SMALL(IF(BookTable[Entry Month]=$O$4,ROW(BookTable[Entry Month])-ROW(Book!$J$2)),ROWS(A$7:A143))))</f>
        <v/>
      </c>
      <c r="B143" s="1" t="str">
        <f t="array" ref="B143">IF(ROWS(B$7:B143)&gt;COUNTIF(BookTable[Entry Month],$O$4),"",INDEX(Book!B$3:B$1200,SMALL(IF(BookTable[Entry Month]=$O$4,ROW(BookTable[Entry Month])-ROW(Book!$J$2)),ROWS(B$7:B143))))</f>
        <v/>
      </c>
      <c r="C143" s="1"/>
      <c r="D143" s="1" t="str">
        <f t="array" ref="D143">IF(ROWS(C$7:C143)&gt;COUNTIF(BookTable[Entry Month],$O$4),"",INDEX(Book!C$3:C$1200,SMALL(IF(BookTable[Entry Month]=$O$4,ROW(BookTable[Entry Month])-ROW(Book!$J$2)),ROWS(C$7:C143))))</f>
        <v/>
      </c>
      <c r="E143" s="1" t="e">
        <f>VLOOKUP(Shrawan[[#This Row],[आपूर्तिकर्ताको नाम]],PartyTable[],2,FALSE)</f>
        <v>#N/A</v>
      </c>
      <c r="F143" s="1" t="str" cm="1">
        <f t="array" ref="F143">IF(ROWS(G$7:G143)&gt;COUNTIF(BookTable[Entry Month],$O$4),"",INDEX(Book!D$3:D$1200,SMALL(IF(BookTable[Entry Month]=$O$4,ROW(BookTable[Entry Month])-ROW(Book!$J$2)),ROWS(G$7:G143))))</f>
        <v/>
      </c>
      <c r="G143" s="1"/>
      <c r="H143" s="1"/>
      <c r="I14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43" s="6" t="str" cm="1">
        <f t="array" ref="J143">IF(ROWS(G$7:G143)&gt;COUNTIF(BookTable[Entry Month],$O$4),"",INDEX(Book!F$3:F$1200,SMALL(IF(BookTable[Entry Month]=$O$4,ROW(BookTable[Entry Month])-ROW(Book!$J$2)),ROWS(G$7:G143))))</f>
        <v/>
      </c>
      <c r="K143" s="6" t="str" cm="1">
        <f t="array" ref="K143">IF(ROWS(G$7:G143)&gt;COUNTIF(BookTable[Entry Month],$O$4),"",INDEX(Book!E$3:E$1200,SMALL(IF(BookTable[Entry Month]=$O$4,ROW(BookTable[Entry Month])-ROW(Book!$J$2)),ROWS(G$7:G143))))</f>
        <v/>
      </c>
      <c r="L143" s="6" t="e">
        <f>Shrawan[[#This Row],[मूल्य (रु)]]*13%</f>
        <v>#VALUE!</v>
      </c>
      <c r="M143" s="1"/>
      <c r="N143" s="1"/>
      <c r="O143" s="1"/>
      <c r="P143" s="1"/>
    </row>
    <row r="144" spans="1:16" hidden="1" x14ac:dyDescent="0.25">
      <c r="A144" s="1" t="str">
        <f t="array" ref="A144">IF(ROWS(A$7:A144)&gt;COUNTIF(BookTable[Entry Month],$O$4),"",INDEX(Book!A$3:A$1200,SMALL(IF(BookTable[Entry Month]=$O$4,ROW(BookTable[Entry Month])-ROW(Book!$J$2)),ROWS(A$7:A144))))</f>
        <v/>
      </c>
      <c r="B144" s="1" t="str">
        <f t="array" ref="B144">IF(ROWS(B$7:B144)&gt;COUNTIF(BookTable[Entry Month],$O$4),"",INDEX(Book!B$3:B$1200,SMALL(IF(BookTable[Entry Month]=$O$4,ROW(BookTable[Entry Month])-ROW(Book!$J$2)),ROWS(B$7:B144))))</f>
        <v/>
      </c>
      <c r="C144" s="1"/>
      <c r="D144" s="1" t="str">
        <f t="array" ref="D144">IF(ROWS(C$7:C144)&gt;COUNTIF(BookTable[Entry Month],$O$4),"",INDEX(Book!C$3:C$1200,SMALL(IF(BookTable[Entry Month]=$O$4,ROW(BookTable[Entry Month])-ROW(Book!$J$2)),ROWS(C$7:C144))))</f>
        <v/>
      </c>
      <c r="E144" s="1" t="e">
        <f>VLOOKUP(Shrawan[[#This Row],[आपूर्तिकर्ताको नाम]],PartyTable[],2,FALSE)</f>
        <v>#N/A</v>
      </c>
      <c r="F144" s="1" t="str" cm="1">
        <f t="array" ref="F144">IF(ROWS(G$7:G144)&gt;COUNTIF(BookTable[Entry Month],$O$4),"",INDEX(Book!D$3:D$1200,SMALL(IF(BookTable[Entry Month]=$O$4,ROW(BookTable[Entry Month])-ROW(Book!$J$2)),ROWS(G$7:G144))))</f>
        <v/>
      </c>
      <c r="G144" s="1"/>
      <c r="H144" s="1"/>
      <c r="I14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44" s="6" t="str" cm="1">
        <f t="array" ref="J144">IF(ROWS(G$7:G144)&gt;COUNTIF(BookTable[Entry Month],$O$4),"",INDEX(Book!F$3:F$1200,SMALL(IF(BookTable[Entry Month]=$O$4,ROW(BookTable[Entry Month])-ROW(Book!$J$2)),ROWS(G$7:G144))))</f>
        <v/>
      </c>
      <c r="K144" s="6" t="str" cm="1">
        <f t="array" ref="K144">IF(ROWS(G$7:G144)&gt;COUNTIF(BookTable[Entry Month],$O$4),"",INDEX(Book!E$3:E$1200,SMALL(IF(BookTable[Entry Month]=$O$4,ROW(BookTable[Entry Month])-ROW(Book!$J$2)),ROWS(G$7:G144))))</f>
        <v/>
      </c>
      <c r="L144" s="6" t="e">
        <f>Shrawan[[#This Row],[मूल्य (रु)]]*13%</f>
        <v>#VALUE!</v>
      </c>
      <c r="M144" s="1"/>
      <c r="N144" s="1"/>
      <c r="O144" s="1"/>
      <c r="P144" s="1"/>
    </row>
    <row r="145" spans="1:16" hidden="1" x14ac:dyDescent="0.25">
      <c r="A145" s="1" t="str">
        <f t="array" ref="A145">IF(ROWS(A$7:A145)&gt;COUNTIF(BookTable[Entry Month],$O$4),"",INDEX(Book!A$3:A$1200,SMALL(IF(BookTable[Entry Month]=$O$4,ROW(BookTable[Entry Month])-ROW(Book!$J$2)),ROWS(A$7:A145))))</f>
        <v/>
      </c>
      <c r="B145" s="1" t="str">
        <f t="array" ref="B145">IF(ROWS(B$7:B145)&gt;COUNTIF(BookTable[Entry Month],$O$4),"",INDEX(Book!B$3:B$1200,SMALL(IF(BookTable[Entry Month]=$O$4,ROW(BookTable[Entry Month])-ROW(Book!$J$2)),ROWS(B$7:B145))))</f>
        <v/>
      </c>
      <c r="C145" s="1"/>
      <c r="D145" s="1" t="str">
        <f t="array" ref="D145">IF(ROWS(C$7:C145)&gt;COUNTIF(BookTable[Entry Month],$O$4),"",INDEX(Book!C$3:C$1200,SMALL(IF(BookTable[Entry Month]=$O$4,ROW(BookTable[Entry Month])-ROW(Book!$J$2)),ROWS(C$7:C145))))</f>
        <v/>
      </c>
      <c r="E145" s="1" t="e">
        <f>VLOOKUP(Shrawan[[#This Row],[आपूर्तिकर्ताको नाम]],PartyTable[],2,FALSE)</f>
        <v>#N/A</v>
      </c>
      <c r="F145" s="1" t="str" cm="1">
        <f t="array" ref="F145">IF(ROWS(G$7:G145)&gt;COUNTIF(BookTable[Entry Month],$O$4),"",INDEX(Book!D$3:D$1200,SMALL(IF(BookTable[Entry Month]=$O$4,ROW(BookTable[Entry Month])-ROW(Book!$J$2)),ROWS(G$7:G145))))</f>
        <v/>
      </c>
      <c r="G145" s="1"/>
      <c r="H145" s="1"/>
      <c r="I14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45" s="6" t="str" cm="1">
        <f t="array" ref="J145">IF(ROWS(G$7:G145)&gt;COUNTIF(BookTable[Entry Month],$O$4),"",INDEX(Book!F$3:F$1200,SMALL(IF(BookTable[Entry Month]=$O$4,ROW(BookTable[Entry Month])-ROW(Book!$J$2)),ROWS(G$7:G145))))</f>
        <v/>
      </c>
      <c r="K145" s="6" t="str" cm="1">
        <f t="array" ref="K145">IF(ROWS(G$7:G145)&gt;COUNTIF(BookTable[Entry Month],$O$4),"",INDEX(Book!E$3:E$1200,SMALL(IF(BookTable[Entry Month]=$O$4,ROW(BookTable[Entry Month])-ROW(Book!$J$2)),ROWS(G$7:G145))))</f>
        <v/>
      </c>
      <c r="L145" s="6" t="e">
        <f>Shrawan[[#This Row],[मूल्य (रु)]]*13%</f>
        <v>#VALUE!</v>
      </c>
      <c r="M145" s="1"/>
      <c r="N145" s="1"/>
      <c r="O145" s="1"/>
      <c r="P145" s="1"/>
    </row>
    <row r="146" spans="1:16" hidden="1" x14ac:dyDescent="0.25">
      <c r="A146" s="1" t="str">
        <f t="array" ref="A146">IF(ROWS(A$7:A146)&gt;COUNTIF(BookTable[Entry Month],$O$4),"",INDEX(Book!A$3:A$1200,SMALL(IF(BookTable[Entry Month]=$O$4,ROW(BookTable[Entry Month])-ROW(Book!$J$2)),ROWS(A$7:A146))))</f>
        <v/>
      </c>
      <c r="B146" s="1" t="str">
        <f t="array" ref="B146">IF(ROWS(B$7:B146)&gt;COUNTIF(BookTable[Entry Month],$O$4),"",INDEX(Book!B$3:B$1200,SMALL(IF(BookTable[Entry Month]=$O$4,ROW(BookTable[Entry Month])-ROW(Book!$J$2)),ROWS(B$7:B146))))</f>
        <v/>
      </c>
      <c r="C146" s="1"/>
      <c r="D146" s="1" t="str">
        <f t="array" ref="D146">IF(ROWS(C$7:C146)&gt;COUNTIF(BookTable[Entry Month],$O$4),"",INDEX(Book!C$3:C$1200,SMALL(IF(BookTable[Entry Month]=$O$4,ROW(BookTable[Entry Month])-ROW(Book!$J$2)),ROWS(C$7:C146))))</f>
        <v/>
      </c>
      <c r="E146" s="1" t="e">
        <f>VLOOKUP(Shrawan[[#This Row],[आपूर्तिकर्ताको नाम]],PartyTable[],2,FALSE)</f>
        <v>#N/A</v>
      </c>
      <c r="F146" s="1" t="str" cm="1">
        <f t="array" ref="F146">IF(ROWS(G$7:G146)&gt;COUNTIF(BookTable[Entry Month],$O$4),"",INDEX(Book!D$3:D$1200,SMALL(IF(BookTable[Entry Month]=$O$4,ROW(BookTable[Entry Month])-ROW(Book!$J$2)),ROWS(G$7:G146))))</f>
        <v/>
      </c>
      <c r="G146" s="1"/>
      <c r="H146" s="1"/>
      <c r="I14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46" s="6" t="str" cm="1">
        <f t="array" ref="J146">IF(ROWS(G$7:G146)&gt;COUNTIF(BookTable[Entry Month],$O$4),"",INDEX(Book!F$3:F$1200,SMALL(IF(BookTable[Entry Month]=$O$4,ROW(BookTable[Entry Month])-ROW(Book!$J$2)),ROWS(G$7:G146))))</f>
        <v/>
      </c>
      <c r="K146" s="6" t="str" cm="1">
        <f t="array" ref="K146">IF(ROWS(G$7:G146)&gt;COUNTIF(BookTable[Entry Month],$O$4),"",INDEX(Book!E$3:E$1200,SMALL(IF(BookTable[Entry Month]=$O$4,ROW(BookTable[Entry Month])-ROW(Book!$J$2)),ROWS(G$7:G146))))</f>
        <v/>
      </c>
      <c r="L146" s="6" t="e">
        <f>Shrawan[[#This Row],[मूल्य (रु)]]*13%</f>
        <v>#VALUE!</v>
      </c>
      <c r="M146" s="1"/>
      <c r="N146" s="1"/>
      <c r="O146" s="1"/>
      <c r="P146" s="1"/>
    </row>
    <row r="147" spans="1:16" hidden="1" x14ac:dyDescent="0.25">
      <c r="A147" s="1" t="str">
        <f t="array" ref="A147">IF(ROWS(A$7:A147)&gt;COUNTIF(BookTable[Entry Month],$O$4),"",INDEX(Book!A$3:A$1200,SMALL(IF(BookTable[Entry Month]=$O$4,ROW(BookTable[Entry Month])-ROW(Book!$J$2)),ROWS(A$7:A147))))</f>
        <v/>
      </c>
      <c r="B147" s="1" t="str">
        <f t="array" ref="B147">IF(ROWS(B$7:B147)&gt;COUNTIF(BookTable[Entry Month],$O$4),"",INDEX(Book!B$3:B$1200,SMALL(IF(BookTable[Entry Month]=$O$4,ROW(BookTable[Entry Month])-ROW(Book!$J$2)),ROWS(B$7:B147))))</f>
        <v/>
      </c>
      <c r="C147" s="1"/>
      <c r="D147" s="1" t="str">
        <f t="array" ref="D147">IF(ROWS(C$7:C147)&gt;COUNTIF(BookTable[Entry Month],$O$4),"",INDEX(Book!C$3:C$1200,SMALL(IF(BookTable[Entry Month]=$O$4,ROW(BookTable[Entry Month])-ROW(Book!$J$2)),ROWS(C$7:C147))))</f>
        <v/>
      </c>
      <c r="E147" s="1" t="e">
        <f>VLOOKUP(Shrawan[[#This Row],[आपूर्तिकर्ताको नाम]],PartyTable[],2,FALSE)</f>
        <v>#N/A</v>
      </c>
      <c r="F147" s="1" t="str" cm="1">
        <f t="array" ref="F147">IF(ROWS(G$7:G147)&gt;COUNTIF(BookTable[Entry Month],$O$4),"",INDEX(Book!D$3:D$1200,SMALL(IF(BookTable[Entry Month]=$O$4,ROW(BookTable[Entry Month])-ROW(Book!$J$2)),ROWS(G$7:G147))))</f>
        <v/>
      </c>
      <c r="G147" s="1"/>
      <c r="H147" s="1"/>
      <c r="I14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47" s="6" t="str" cm="1">
        <f t="array" ref="J147">IF(ROWS(G$7:G147)&gt;COUNTIF(BookTable[Entry Month],$O$4),"",INDEX(Book!F$3:F$1200,SMALL(IF(BookTable[Entry Month]=$O$4,ROW(BookTable[Entry Month])-ROW(Book!$J$2)),ROWS(G$7:G147))))</f>
        <v/>
      </c>
      <c r="K147" s="6" t="str" cm="1">
        <f t="array" ref="K147">IF(ROWS(G$7:G147)&gt;COUNTIF(BookTable[Entry Month],$O$4),"",INDEX(Book!E$3:E$1200,SMALL(IF(BookTable[Entry Month]=$O$4,ROW(BookTable[Entry Month])-ROW(Book!$J$2)),ROWS(G$7:G147))))</f>
        <v/>
      </c>
      <c r="L147" s="6" t="e">
        <f>Shrawan[[#This Row],[मूल्य (रु)]]*13%</f>
        <v>#VALUE!</v>
      </c>
      <c r="M147" s="1"/>
      <c r="N147" s="1"/>
      <c r="O147" s="1"/>
      <c r="P147" s="1"/>
    </row>
    <row r="148" spans="1:16" hidden="1" x14ac:dyDescent="0.25">
      <c r="A148" s="1" t="str">
        <f t="array" ref="A148">IF(ROWS(A$7:A148)&gt;COUNTIF(BookTable[Entry Month],$O$4),"",INDEX(Book!A$3:A$1200,SMALL(IF(BookTable[Entry Month]=$O$4,ROW(BookTable[Entry Month])-ROW(Book!$J$2)),ROWS(A$7:A148))))</f>
        <v/>
      </c>
      <c r="B148" s="1" t="str">
        <f t="array" ref="B148">IF(ROWS(B$7:B148)&gt;COUNTIF(BookTable[Entry Month],$O$4),"",INDEX(Book!B$3:B$1200,SMALL(IF(BookTable[Entry Month]=$O$4,ROW(BookTable[Entry Month])-ROW(Book!$J$2)),ROWS(B$7:B148))))</f>
        <v/>
      </c>
      <c r="C148" s="1"/>
      <c r="D148" s="1" t="str">
        <f t="array" ref="D148">IF(ROWS(C$7:C148)&gt;COUNTIF(BookTable[Entry Month],$O$4),"",INDEX(Book!C$3:C$1200,SMALL(IF(BookTable[Entry Month]=$O$4,ROW(BookTable[Entry Month])-ROW(Book!$J$2)),ROWS(C$7:C148))))</f>
        <v/>
      </c>
      <c r="E148" s="1" t="e">
        <f>VLOOKUP(Shrawan[[#This Row],[आपूर्तिकर्ताको नाम]],PartyTable[],2,FALSE)</f>
        <v>#N/A</v>
      </c>
      <c r="F148" s="1" t="str" cm="1">
        <f t="array" ref="F148">IF(ROWS(G$7:G148)&gt;COUNTIF(BookTable[Entry Month],$O$4),"",INDEX(Book!D$3:D$1200,SMALL(IF(BookTable[Entry Month]=$O$4,ROW(BookTable[Entry Month])-ROW(Book!$J$2)),ROWS(G$7:G148))))</f>
        <v/>
      </c>
      <c r="G148" s="1"/>
      <c r="H148" s="1"/>
      <c r="I14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48" s="6" t="str" cm="1">
        <f t="array" ref="J148">IF(ROWS(G$7:G148)&gt;COUNTIF(BookTable[Entry Month],$O$4),"",INDEX(Book!F$3:F$1200,SMALL(IF(BookTable[Entry Month]=$O$4,ROW(BookTable[Entry Month])-ROW(Book!$J$2)),ROWS(G$7:G148))))</f>
        <v/>
      </c>
      <c r="K148" s="6" t="str" cm="1">
        <f t="array" ref="K148">IF(ROWS(G$7:G148)&gt;COUNTIF(BookTable[Entry Month],$O$4),"",INDEX(Book!E$3:E$1200,SMALL(IF(BookTable[Entry Month]=$O$4,ROW(BookTable[Entry Month])-ROW(Book!$J$2)),ROWS(G$7:G148))))</f>
        <v/>
      </c>
      <c r="L148" s="6" t="e">
        <f>Shrawan[[#This Row],[मूल्य (रु)]]*13%</f>
        <v>#VALUE!</v>
      </c>
      <c r="M148" s="1"/>
      <c r="N148" s="1"/>
      <c r="O148" s="1"/>
      <c r="P148" s="1"/>
    </row>
    <row r="149" spans="1:16" hidden="1" x14ac:dyDescent="0.25">
      <c r="A149" s="1" t="str">
        <f t="array" ref="A149">IF(ROWS(A$7:A149)&gt;COUNTIF(BookTable[Entry Month],$O$4),"",INDEX(Book!A$3:A$1200,SMALL(IF(BookTable[Entry Month]=$O$4,ROW(BookTable[Entry Month])-ROW(Book!$J$2)),ROWS(A$7:A149))))</f>
        <v/>
      </c>
      <c r="B149" s="1" t="str">
        <f t="array" ref="B149">IF(ROWS(B$7:B149)&gt;COUNTIF(BookTable[Entry Month],$O$4),"",INDEX(Book!B$3:B$1200,SMALL(IF(BookTable[Entry Month]=$O$4,ROW(BookTable[Entry Month])-ROW(Book!$J$2)),ROWS(B$7:B149))))</f>
        <v/>
      </c>
      <c r="C149" s="1"/>
      <c r="D149" s="1" t="str">
        <f t="array" ref="D149">IF(ROWS(C$7:C149)&gt;COUNTIF(BookTable[Entry Month],$O$4),"",INDEX(Book!C$3:C$1200,SMALL(IF(BookTable[Entry Month]=$O$4,ROW(BookTable[Entry Month])-ROW(Book!$J$2)),ROWS(C$7:C149))))</f>
        <v/>
      </c>
      <c r="E149" s="1" t="e">
        <f>VLOOKUP(Shrawan[[#This Row],[आपूर्तिकर्ताको नाम]],PartyTable[],2,FALSE)</f>
        <v>#N/A</v>
      </c>
      <c r="F149" s="1" t="str" cm="1">
        <f t="array" ref="F149">IF(ROWS(G$7:G149)&gt;COUNTIF(BookTable[Entry Month],$O$4),"",INDEX(Book!D$3:D$1200,SMALL(IF(BookTable[Entry Month]=$O$4,ROW(BookTable[Entry Month])-ROW(Book!$J$2)),ROWS(G$7:G149))))</f>
        <v/>
      </c>
      <c r="G149" s="1"/>
      <c r="H149" s="1"/>
      <c r="I14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49" s="6" t="str" cm="1">
        <f t="array" ref="J149">IF(ROWS(G$7:G149)&gt;COUNTIF(BookTable[Entry Month],$O$4),"",INDEX(Book!F$3:F$1200,SMALL(IF(BookTable[Entry Month]=$O$4,ROW(BookTable[Entry Month])-ROW(Book!$J$2)),ROWS(G$7:G149))))</f>
        <v/>
      </c>
      <c r="K149" s="6" t="str" cm="1">
        <f t="array" ref="K149">IF(ROWS(G$7:G149)&gt;COUNTIF(BookTable[Entry Month],$O$4),"",INDEX(Book!E$3:E$1200,SMALL(IF(BookTable[Entry Month]=$O$4,ROW(BookTable[Entry Month])-ROW(Book!$J$2)),ROWS(G$7:G149))))</f>
        <v/>
      </c>
      <c r="L149" s="6" t="e">
        <f>Shrawan[[#This Row],[मूल्य (रु)]]*13%</f>
        <v>#VALUE!</v>
      </c>
      <c r="M149" s="1"/>
      <c r="N149" s="1"/>
      <c r="O149" s="1"/>
      <c r="P149" s="1"/>
    </row>
    <row r="150" spans="1:16" hidden="1" x14ac:dyDescent="0.25">
      <c r="A150" s="1" t="str">
        <f t="array" ref="A150">IF(ROWS(A$7:A150)&gt;COUNTIF(BookTable[Entry Month],$O$4),"",INDEX(Book!A$3:A$1200,SMALL(IF(BookTable[Entry Month]=$O$4,ROW(BookTable[Entry Month])-ROW(Book!$J$2)),ROWS(A$7:A150))))</f>
        <v/>
      </c>
      <c r="B150" s="1" t="str">
        <f t="array" ref="B150">IF(ROWS(B$7:B150)&gt;COUNTIF(BookTable[Entry Month],$O$4),"",INDEX(Book!B$3:B$1200,SMALL(IF(BookTable[Entry Month]=$O$4,ROW(BookTable[Entry Month])-ROW(Book!$J$2)),ROWS(B$7:B150))))</f>
        <v/>
      </c>
      <c r="C150" s="1"/>
      <c r="D150" s="1" t="str">
        <f t="array" ref="D150">IF(ROWS(C$7:C150)&gt;COUNTIF(BookTable[Entry Month],$O$4),"",INDEX(Book!C$3:C$1200,SMALL(IF(BookTable[Entry Month]=$O$4,ROW(BookTable[Entry Month])-ROW(Book!$J$2)),ROWS(C$7:C150))))</f>
        <v/>
      </c>
      <c r="E150" s="1" t="e">
        <f>VLOOKUP(Shrawan[[#This Row],[आपूर्तिकर्ताको नाम]],PartyTable[],2,FALSE)</f>
        <v>#N/A</v>
      </c>
      <c r="F150" s="1" t="str" cm="1">
        <f t="array" ref="F150">IF(ROWS(G$7:G150)&gt;COUNTIF(BookTable[Entry Month],$O$4),"",INDEX(Book!D$3:D$1200,SMALL(IF(BookTable[Entry Month]=$O$4,ROW(BookTable[Entry Month])-ROW(Book!$J$2)),ROWS(G$7:G150))))</f>
        <v/>
      </c>
      <c r="G150" s="1"/>
      <c r="H150" s="1"/>
      <c r="I15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50" s="6" t="str" cm="1">
        <f t="array" ref="J150">IF(ROWS(G$7:G150)&gt;COUNTIF(BookTable[Entry Month],$O$4),"",INDEX(Book!F$3:F$1200,SMALL(IF(BookTable[Entry Month]=$O$4,ROW(BookTable[Entry Month])-ROW(Book!$J$2)),ROWS(G$7:G150))))</f>
        <v/>
      </c>
      <c r="K150" s="6" t="str" cm="1">
        <f t="array" ref="K150">IF(ROWS(G$7:G150)&gt;COUNTIF(BookTable[Entry Month],$O$4),"",INDEX(Book!E$3:E$1200,SMALL(IF(BookTable[Entry Month]=$O$4,ROW(BookTable[Entry Month])-ROW(Book!$J$2)),ROWS(G$7:G150))))</f>
        <v/>
      </c>
      <c r="L150" s="6" t="e">
        <f>Shrawan[[#This Row],[मूल्य (रु)]]*13%</f>
        <v>#VALUE!</v>
      </c>
      <c r="M150" s="1"/>
      <c r="N150" s="1"/>
      <c r="O150" s="1"/>
      <c r="P150" s="1"/>
    </row>
    <row r="151" spans="1:16" hidden="1" x14ac:dyDescent="0.25">
      <c r="A151" s="1" t="str">
        <f t="array" ref="A151">IF(ROWS(A$7:A151)&gt;COUNTIF(BookTable[Entry Month],$O$4),"",INDEX(Book!A$3:A$1200,SMALL(IF(BookTable[Entry Month]=$O$4,ROW(BookTable[Entry Month])-ROW(Book!$J$2)),ROWS(A$7:A151))))</f>
        <v/>
      </c>
      <c r="B151" s="1" t="str">
        <f t="array" ref="B151">IF(ROWS(B$7:B151)&gt;COUNTIF(BookTable[Entry Month],$O$4),"",INDEX(Book!B$3:B$1200,SMALL(IF(BookTable[Entry Month]=$O$4,ROW(BookTable[Entry Month])-ROW(Book!$J$2)),ROWS(B$7:B151))))</f>
        <v/>
      </c>
      <c r="C151" s="1"/>
      <c r="D151" s="1" t="str">
        <f t="array" ref="D151">IF(ROWS(C$7:C151)&gt;COUNTIF(BookTable[Entry Month],$O$4),"",INDEX(Book!C$3:C$1200,SMALL(IF(BookTable[Entry Month]=$O$4,ROW(BookTable[Entry Month])-ROW(Book!$J$2)),ROWS(C$7:C151))))</f>
        <v/>
      </c>
      <c r="E151" s="1" t="e">
        <f>VLOOKUP(Shrawan[[#This Row],[आपूर्तिकर्ताको नाम]],PartyTable[],2,FALSE)</f>
        <v>#N/A</v>
      </c>
      <c r="F151" s="1" t="str" cm="1">
        <f t="array" ref="F151">IF(ROWS(G$7:G151)&gt;COUNTIF(BookTable[Entry Month],$O$4),"",INDEX(Book!D$3:D$1200,SMALL(IF(BookTable[Entry Month]=$O$4,ROW(BookTable[Entry Month])-ROW(Book!$J$2)),ROWS(G$7:G151))))</f>
        <v/>
      </c>
      <c r="G151" s="1"/>
      <c r="H151" s="1"/>
      <c r="I15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51" s="6" t="str" cm="1">
        <f t="array" ref="J151">IF(ROWS(G$7:G151)&gt;COUNTIF(BookTable[Entry Month],$O$4),"",INDEX(Book!F$3:F$1200,SMALL(IF(BookTable[Entry Month]=$O$4,ROW(BookTable[Entry Month])-ROW(Book!$J$2)),ROWS(G$7:G151))))</f>
        <v/>
      </c>
      <c r="K151" s="6" t="str" cm="1">
        <f t="array" ref="K151">IF(ROWS(G$7:G151)&gt;COUNTIF(BookTable[Entry Month],$O$4),"",INDEX(Book!E$3:E$1200,SMALL(IF(BookTable[Entry Month]=$O$4,ROW(BookTable[Entry Month])-ROW(Book!$J$2)),ROWS(G$7:G151))))</f>
        <v/>
      </c>
      <c r="L151" s="6" t="e">
        <f>Shrawan[[#This Row],[मूल्य (रु)]]*13%</f>
        <v>#VALUE!</v>
      </c>
      <c r="M151" s="1"/>
      <c r="N151" s="1"/>
      <c r="O151" s="1"/>
      <c r="P151" s="1"/>
    </row>
    <row r="152" spans="1:16" hidden="1" x14ac:dyDescent="0.25">
      <c r="A152" s="1" t="str">
        <f t="array" ref="A152">IF(ROWS(A$7:A152)&gt;COUNTIF(BookTable[Entry Month],$O$4),"",INDEX(Book!A$3:A$1200,SMALL(IF(BookTable[Entry Month]=$O$4,ROW(BookTable[Entry Month])-ROW(Book!$J$2)),ROWS(A$7:A152))))</f>
        <v/>
      </c>
      <c r="B152" s="1" t="str">
        <f t="array" ref="B152">IF(ROWS(B$7:B152)&gt;COUNTIF(BookTable[Entry Month],$O$4),"",INDEX(Book!B$3:B$1200,SMALL(IF(BookTable[Entry Month]=$O$4,ROW(BookTable[Entry Month])-ROW(Book!$J$2)),ROWS(B$7:B152))))</f>
        <v/>
      </c>
      <c r="C152" s="1"/>
      <c r="D152" s="1" t="str">
        <f t="array" ref="D152">IF(ROWS(C$7:C152)&gt;COUNTIF(BookTable[Entry Month],$O$4),"",INDEX(Book!C$3:C$1200,SMALL(IF(BookTable[Entry Month]=$O$4,ROW(BookTable[Entry Month])-ROW(Book!$J$2)),ROWS(C$7:C152))))</f>
        <v/>
      </c>
      <c r="E152" s="1" t="e">
        <f>VLOOKUP(Shrawan[[#This Row],[आपूर्तिकर्ताको नाम]],PartyTable[],2,FALSE)</f>
        <v>#N/A</v>
      </c>
      <c r="F152" s="1" t="str" cm="1">
        <f t="array" ref="F152">IF(ROWS(G$7:G152)&gt;COUNTIF(BookTable[Entry Month],$O$4),"",INDEX(Book!D$3:D$1200,SMALL(IF(BookTable[Entry Month]=$O$4,ROW(BookTable[Entry Month])-ROW(Book!$J$2)),ROWS(G$7:G152))))</f>
        <v/>
      </c>
      <c r="G152" s="1"/>
      <c r="H152" s="1"/>
      <c r="I15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52" s="6" t="str" cm="1">
        <f t="array" ref="J152">IF(ROWS(G$7:G152)&gt;COUNTIF(BookTable[Entry Month],$O$4),"",INDEX(Book!F$3:F$1200,SMALL(IF(BookTable[Entry Month]=$O$4,ROW(BookTable[Entry Month])-ROW(Book!$J$2)),ROWS(G$7:G152))))</f>
        <v/>
      </c>
      <c r="K152" s="6" t="str" cm="1">
        <f t="array" ref="K152">IF(ROWS(G$7:G152)&gt;COUNTIF(BookTable[Entry Month],$O$4),"",INDEX(Book!E$3:E$1200,SMALL(IF(BookTable[Entry Month]=$O$4,ROW(BookTable[Entry Month])-ROW(Book!$J$2)),ROWS(G$7:G152))))</f>
        <v/>
      </c>
      <c r="L152" s="6" t="e">
        <f>Shrawan[[#This Row],[मूल्य (रु)]]*13%</f>
        <v>#VALUE!</v>
      </c>
      <c r="M152" s="1"/>
      <c r="N152" s="1"/>
      <c r="O152" s="1"/>
      <c r="P152" s="1"/>
    </row>
    <row r="153" spans="1:16" hidden="1" x14ac:dyDescent="0.25">
      <c r="A153" s="1" t="str">
        <f t="array" ref="A153">IF(ROWS(A$7:A153)&gt;COUNTIF(BookTable[Entry Month],$O$4),"",INDEX(Book!A$3:A$1200,SMALL(IF(BookTable[Entry Month]=$O$4,ROW(BookTable[Entry Month])-ROW(Book!$J$2)),ROWS(A$7:A153))))</f>
        <v/>
      </c>
      <c r="B153" s="1" t="str">
        <f t="array" ref="B153">IF(ROWS(B$7:B153)&gt;COUNTIF(BookTable[Entry Month],$O$4),"",INDEX(Book!B$3:B$1200,SMALL(IF(BookTable[Entry Month]=$O$4,ROW(BookTable[Entry Month])-ROW(Book!$J$2)),ROWS(B$7:B153))))</f>
        <v/>
      </c>
      <c r="C153" s="1"/>
      <c r="D153" s="1" t="str">
        <f t="array" ref="D153">IF(ROWS(C$7:C153)&gt;COUNTIF(BookTable[Entry Month],$O$4),"",INDEX(Book!C$3:C$1200,SMALL(IF(BookTable[Entry Month]=$O$4,ROW(BookTable[Entry Month])-ROW(Book!$J$2)),ROWS(C$7:C153))))</f>
        <v/>
      </c>
      <c r="E153" s="1" t="e">
        <f>VLOOKUP(Shrawan[[#This Row],[आपूर्तिकर्ताको नाम]],PartyTable[],2,FALSE)</f>
        <v>#N/A</v>
      </c>
      <c r="F153" s="1" t="str" cm="1">
        <f t="array" ref="F153">IF(ROWS(G$7:G153)&gt;COUNTIF(BookTable[Entry Month],$O$4),"",INDEX(Book!D$3:D$1200,SMALL(IF(BookTable[Entry Month]=$O$4,ROW(BookTable[Entry Month])-ROW(Book!$J$2)),ROWS(G$7:G153))))</f>
        <v/>
      </c>
      <c r="G153" s="1"/>
      <c r="H153" s="1"/>
      <c r="I15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53" s="6" t="str" cm="1">
        <f t="array" ref="J153">IF(ROWS(G$7:G153)&gt;COUNTIF(BookTable[Entry Month],$O$4),"",INDEX(Book!F$3:F$1200,SMALL(IF(BookTable[Entry Month]=$O$4,ROW(BookTable[Entry Month])-ROW(Book!$J$2)),ROWS(G$7:G153))))</f>
        <v/>
      </c>
      <c r="K153" s="6" t="str" cm="1">
        <f t="array" ref="K153">IF(ROWS(G$7:G153)&gt;COUNTIF(BookTable[Entry Month],$O$4),"",INDEX(Book!E$3:E$1200,SMALL(IF(BookTable[Entry Month]=$O$4,ROW(BookTable[Entry Month])-ROW(Book!$J$2)),ROWS(G$7:G153))))</f>
        <v/>
      </c>
      <c r="L153" s="6" t="e">
        <f>Shrawan[[#This Row],[मूल्य (रु)]]*13%</f>
        <v>#VALUE!</v>
      </c>
      <c r="M153" s="1"/>
      <c r="N153" s="1"/>
      <c r="O153" s="1"/>
      <c r="P153" s="1"/>
    </row>
    <row r="154" spans="1:16" hidden="1" x14ac:dyDescent="0.25">
      <c r="A154" s="1" t="str">
        <f t="array" ref="A154">IF(ROWS(A$7:A154)&gt;COUNTIF(BookTable[Entry Month],$O$4),"",INDEX(Book!A$3:A$1200,SMALL(IF(BookTable[Entry Month]=$O$4,ROW(BookTable[Entry Month])-ROW(Book!$J$2)),ROWS(A$7:A154))))</f>
        <v/>
      </c>
      <c r="B154" s="1" t="str">
        <f t="array" ref="B154">IF(ROWS(B$7:B154)&gt;COUNTIF(BookTable[Entry Month],$O$4),"",INDEX(Book!B$3:B$1200,SMALL(IF(BookTable[Entry Month]=$O$4,ROW(BookTable[Entry Month])-ROW(Book!$J$2)),ROWS(B$7:B154))))</f>
        <v/>
      </c>
      <c r="C154" s="1"/>
      <c r="D154" s="1" t="str">
        <f t="array" ref="D154">IF(ROWS(C$7:C154)&gt;COUNTIF(BookTable[Entry Month],$O$4),"",INDEX(Book!C$3:C$1200,SMALL(IF(BookTable[Entry Month]=$O$4,ROW(BookTable[Entry Month])-ROW(Book!$J$2)),ROWS(C$7:C154))))</f>
        <v/>
      </c>
      <c r="E154" s="1" t="e">
        <f>VLOOKUP(Shrawan[[#This Row],[आपूर्तिकर्ताको नाम]],PartyTable[],2,FALSE)</f>
        <v>#N/A</v>
      </c>
      <c r="F154" s="1" t="str" cm="1">
        <f t="array" ref="F154">IF(ROWS(G$7:G154)&gt;COUNTIF(BookTable[Entry Month],$O$4),"",INDEX(Book!D$3:D$1200,SMALL(IF(BookTable[Entry Month]=$O$4,ROW(BookTable[Entry Month])-ROW(Book!$J$2)),ROWS(G$7:G154))))</f>
        <v/>
      </c>
      <c r="G154" s="1"/>
      <c r="H154" s="1"/>
      <c r="I15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54" s="6" t="str" cm="1">
        <f t="array" ref="J154">IF(ROWS(G$7:G154)&gt;COUNTIF(BookTable[Entry Month],$O$4),"",INDEX(Book!F$3:F$1200,SMALL(IF(BookTable[Entry Month]=$O$4,ROW(BookTable[Entry Month])-ROW(Book!$J$2)),ROWS(G$7:G154))))</f>
        <v/>
      </c>
      <c r="K154" s="6" t="str" cm="1">
        <f t="array" ref="K154">IF(ROWS(G$7:G154)&gt;COUNTIF(BookTable[Entry Month],$O$4),"",INDEX(Book!E$3:E$1200,SMALL(IF(BookTable[Entry Month]=$O$4,ROW(BookTable[Entry Month])-ROW(Book!$J$2)),ROWS(G$7:G154))))</f>
        <v/>
      </c>
      <c r="L154" s="6" t="e">
        <f>Shrawan[[#This Row],[मूल्य (रु)]]*13%</f>
        <v>#VALUE!</v>
      </c>
      <c r="M154" s="1"/>
      <c r="N154" s="1"/>
      <c r="O154" s="1"/>
      <c r="P154" s="1"/>
    </row>
    <row r="155" spans="1:16" hidden="1" x14ac:dyDescent="0.25">
      <c r="A155" s="1" t="str">
        <f t="array" ref="A155">IF(ROWS(A$7:A155)&gt;COUNTIF(BookTable[Entry Month],$O$4),"",INDEX(Book!A$3:A$1200,SMALL(IF(BookTable[Entry Month]=$O$4,ROW(BookTable[Entry Month])-ROW(Book!$J$2)),ROWS(A$7:A155))))</f>
        <v/>
      </c>
      <c r="B155" s="1" t="str">
        <f t="array" ref="B155">IF(ROWS(B$7:B155)&gt;COUNTIF(BookTable[Entry Month],$O$4),"",INDEX(Book!B$3:B$1200,SMALL(IF(BookTable[Entry Month]=$O$4,ROW(BookTable[Entry Month])-ROW(Book!$J$2)),ROWS(B$7:B155))))</f>
        <v/>
      </c>
      <c r="C155" s="1"/>
      <c r="D155" s="1" t="str">
        <f t="array" ref="D155">IF(ROWS(C$7:C155)&gt;COUNTIF(BookTable[Entry Month],$O$4),"",INDEX(Book!C$3:C$1200,SMALL(IF(BookTable[Entry Month]=$O$4,ROW(BookTable[Entry Month])-ROW(Book!$J$2)),ROWS(C$7:C155))))</f>
        <v/>
      </c>
      <c r="E155" s="1" t="e">
        <f>VLOOKUP(Shrawan[[#This Row],[आपूर्तिकर्ताको नाम]],PartyTable[],2,FALSE)</f>
        <v>#N/A</v>
      </c>
      <c r="F155" s="1" t="str" cm="1">
        <f t="array" ref="F155">IF(ROWS(G$7:G155)&gt;COUNTIF(BookTable[Entry Month],$O$4),"",INDEX(Book!D$3:D$1200,SMALL(IF(BookTable[Entry Month]=$O$4,ROW(BookTable[Entry Month])-ROW(Book!$J$2)),ROWS(G$7:G155))))</f>
        <v/>
      </c>
      <c r="G155" s="1"/>
      <c r="H155" s="1"/>
      <c r="I15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55" s="6" t="str" cm="1">
        <f t="array" ref="J155">IF(ROWS(G$7:G155)&gt;COUNTIF(BookTable[Entry Month],$O$4),"",INDEX(Book!F$3:F$1200,SMALL(IF(BookTable[Entry Month]=$O$4,ROW(BookTable[Entry Month])-ROW(Book!$J$2)),ROWS(G$7:G155))))</f>
        <v/>
      </c>
      <c r="K155" s="6" t="str" cm="1">
        <f t="array" ref="K155">IF(ROWS(G$7:G155)&gt;COUNTIF(BookTable[Entry Month],$O$4),"",INDEX(Book!E$3:E$1200,SMALL(IF(BookTable[Entry Month]=$O$4,ROW(BookTable[Entry Month])-ROW(Book!$J$2)),ROWS(G$7:G155))))</f>
        <v/>
      </c>
      <c r="L155" s="6" t="e">
        <f>Shrawan[[#This Row],[मूल्य (रु)]]*13%</f>
        <v>#VALUE!</v>
      </c>
      <c r="M155" s="1"/>
      <c r="N155" s="1"/>
      <c r="O155" s="1"/>
      <c r="P155" s="1"/>
    </row>
    <row r="156" spans="1:16" hidden="1" x14ac:dyDescent="0.25">
      <c r="A156" s="1" t="str">
        <f t="array" ref="A156">IF(ROWS(A$7:A156)&gt;COUNTIF(BookTable[Entry Month],$O$4),"",INDEX(Book!A$3:A$1200,SMALL(IF(BookTable[Entry Month]=$O$4,ROW(BookTable[Entry Month])-ROW(Book!$J$2)),ROWS(A$7:A156))))</f>
        <v/>
      </c>
      <c r="B156" s="1" t="str">
        <f t="array" ref="B156">IF(ROWS(B$7:B156)&gt;COUNTIF(BookTable[Entry Month],$O$4),"",INDEX(Book!B$3:B$1200,SMALL(IF(BookTable[Entry Month]=$O$4,ROW(BookTable[Entry Month])-ROW(Book!$J$2)),ROWS(B$7:B156))))</f>
        <v/>
      </c>
      <c r="C156" s="1"/>
      <c r="D156" s="1" t="str">
        <f t="array" ref="D156">IF(ROWS(C$7:C156)&gt;COUNTIF(BookTable[Entry Month],$O$4),"",INDEX(Book!C$3:C$1200,SMALL(IF(BookTable[Entry Month]=$O$4,ROW(BookTable[Entry Month])-ROW(Book!$J$2)),ROWS(C$7:C156))))</f>
        <v/>
      </c>
      <c r="E156" s="1" t="e">
        <f>VLOOKUP(Shrawan[[#This Row],[आपूर्तिकर्ताको नाम]],PartyTable[],2,FALSE)</f>
        <v>#N/A</v>
      </c>
      <c r="F156" s="1" t="str" cm="1">
        <f t="array" ref="F156">IF(ROWS(G$7:G156)&gt;COUNTIF(BookTable[Entry Month],$O$4),"",INDEX(Book!D$3:D$1200,SMALL(IF(BookTable[Entry Month]=$O$4,ROW(BookTable[Entry Month])-ROW(Book!$J$2)),ROWS(G$7:G156))))</f>
        <v/>
      </c>
      <c r="G156" s="1"/>
      <c r="H156" s="1"/>
      <c r="I15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56" s="6" t="str" cm="1">
        <f t="array" ref="J156">IF(ROWS(G$7:G156)&gt;COUNTIF(BookTable[Entry Month],$O$4),"",INDEX(Book!F$3:F$1200,SMALL(IF(BookTable[Entry Month]=$O$4,ROW(BookTable[Entry Month])-ROW(Book!$J$2)),ROWS(G$7:G156))))</f>
        <v/>
      </c>
      <c r="K156" s="6" t="str" cm="1">
        <f t="array" ref="K156">IF(ROWS(G$7:G156)&gt;COUNTIF(BookTable[Entry Month],$O$4),"",INDEX(Book!E$3:E$1200,SMALL(IF(BookTable[Entry Month]=$O$4,ROW(BookTable[Entry Month])-ROW(Book!$J$2)),ROWS(G$7:G156))))</f>
        <v/>
      </c>
      <c r="L156" s="6" t="e">
        <f>Shrawan[[#This Row],[मूल्य (रु)]]*13%</f>
        <v>#VALUE!</v>
      </c>
      <c r="M156" s="1"/>
      <c r="N156" s="1"/>
      <c r="O156" s="1"/>
      <c r="P156" s="1"/>
    </row>
    <row r="157" spans="1:16" hidden="1" x14ac:dyDescent="0.25">
      <c r="A157" s="1" t="str">
        <f t="array" ref="A157">IF(ROWS(A$7:A157)&gt;COUNTIF(BookTable[Entry Month],$O$4),"",INDEX(Book!A$3:A$1200,SMALL(IF(BookTable[Entry Month]=$O$4,ROW(BookTable[Entry Month])-ROW(Book!$J$2)),ROWS(A$7:A157))))</f>
        <v/>
      </c>
      <c r="B157" s="1" t="str">
        <f t="array" ref="B157">IF(ROWS(B$7:B157)&gt;COUNTIF(BookTable[Entry Month],$O$4),"",INDEX(Book!B$3:B$1200,SMALL(IF(BookTable[Entry Month]=$O$4,ROW(BookTable[Entry Month])-ROW(Book!$J$2)),ROWS(B$7:B157))))</f>
        <v/>
      </c>
      <c r="C157" s="1"/>
      <c r="D157" s="1" t="str">
        <f t="array" ref="D157">IF(ROWS(C$7:C157)&gt;COUNTIF(BookTable[Entry Month],$O$4),"",INDEX(Book!C$3:C$1200,SMALL(IF(BookTable[Entry Month]=$O$4,ROW(BookTable[Entry Month])-ROW(Book!$J$2)),ROWS(C$7:C157))))</f>
        <v/>
      </c>
      <c r="E157" s="1" t="e">
        <f>VLOOKUP(Shrawan[[#This Row],[आपूर्तिकर्ताको नाम]],PartyTable[],2,FALSE)</f>
        <v>#N/A</v>
      </c>
      <c r="F157" s="1" t="str" cm="1">
        <f t="array" ref="F157">IF(ROWS(G$7:G157)&gt;COUNTIF(BookTable[Entry Month],$O$4),"",INDEX(Book!D$3:D$1200,SMALL(IF(BookTable[Entry Month]=$O$4,ROW(BookTable[Entry Month])-ROW(Book!$J$2)),ROWS(G$7:G157))))</f>
        <v/>
      </c>
      <c r="G157" s="1"/>
      <c r="H157" s="1"/>
      <c r="I15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57" s="6" t="str" cm="1">
        <f t="array" ref="J157">IF(ROWS(G$7:G157)&gt;COUNTIF(BookTable[Entry Month],$O$4),"",INDEX(Book!F$3:F$1200,SMALL(IF(BookTable[Entry Month]=$O$4,ROW(BookTable[Entry Month])-ROW(Book!$J$2)),ROWS(G$7:G157))))</f>
        <v/>
      </c>
      <c r="K157" s="6" t="str" cm="1">
        <f t="array" ref="K157">IF(ROWS(G$7:G157)&gt;COUNTIF(BookTable[Entry Month],$O$4),"",INDEX(Book!E$3:E$1200,SMALL(IF(BookTable[Entry Month]=$O$4,ROW(BookTable[Entry Month])-ROW(Book!$J$2)),ROWS(G$7:G157))))</f>
        <v/>
      </c>
      <c r="L157" s="6" t="e">
        <f>Shrawan[[#This Row],[मूल्य (रु)]]*13%</f>
        <v>#VALUE!</v>
      </c>
      <c r="M157" s="1"/>
      <c r="N157" s="1"/>
      <c r="O157" s="1"/>
      <c r="P157" s="1"/>
    </row>
    <row r="158" spans="1:16" hidden="1" x14ac:dyDescent="0.25">
      <c r="A158" s="1" t="str">
        <f t="array" ref="A158">IF(ROWS(A$7:A158)&gt;COUNTIF(BookTable[Entry Month],$O$4),"",INDEX(Book!A$3:A$1200,SMALL(IF(BookTable[Entry Month]=$O$4,ROW(BookTable[Entry Month])-ROW(Book!$J$2)),ROWS(A$7:A158))))</f>
        <v/>
      </c>
      <c r="B158" s="1" t="str">
        <f t="array" ref="B158">IF(ROWS(B$7:B158)&gt;COUNTIF(BookTable[Entry Month],$O$4),"",INDEX(Book!B$3:B$1200,SMALL(IF(BookTable[Entry Month]=$O$4,ROW(BookTable[Entry Month])-ROW(Book!$J$2)),ROWS(B$7:B158))))</f>
        <v/>
      </c>
      <c r="C158" s="1"/>
      <c r="D158" s="1" t="str">
        <f t="array" ref="D158">IF(ROWS(C$7:C158)&gt;COUNTIF(BookTable[Entry Month],$O$4),"",INDEX(Book!C$3:C$1200,SMALL(IF(BookTable[Entry Month]=$O$4,ROW(BookTable[Entry Month])-ROW(Book!$J$2)),ROWS(C$7:C158))))</f>
        <v/>
      </c>
      <c r="E158" s="1" t="e">
        <f>VLOOKUP(Shrawan[[#This Row],[आपूर्तिकर्ताको नाम]],PartyTable[],2,FALSE)</f>
        <v>#N/A</v>
      </c>
      <c r="F158" s="1" t="str" cm="1">
        <f t="array" ref="F158">IF(ROWS(G$7:G158)&gt;COUNTIF(BookTable[Entry Month],$O$4),"",INDEX(Book!D$3:D$1200,SMALL(IF(BookTable[Entry Month]=$O$4,ROW(BookTable[Entry Month])-ROW(Book!$J$2)),ROWS(G$7:G158))))</f>
        <v/>
      </c>
      <c r="G158" s="1"/>
      <c r="H158" s="1"/>
      <c r="I15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58" s="6" t="str" cm="1">
        <f t="array" ref="J158">IF(ROWS(G$7:G158)&gt;COUNTIF(BookTable[Entry Month],$O$4),"",INDEX(Book!F$3:F$1200,SMALL(IF(BookTable[Entry Month]=$O$4,ROW(BookTable[Entry Month])-ROW(Book!$J$2)),ROWS(G$7:G158))))</f>
        <v/>
      </c>
      <c r="K158" s="6" t="str" cm="1">
        <f t="array" ref="K158">IF(ROWS(G$7:G158)&gt;COUNTIF(BookTable[Entry Month],$O$4),"",INDEX(Book!E$3:E$1200,SMALL(IF(BookTable[Entry Month]=$O$4,ROW(BookTable[Entry Month])-ROW(Book!$J$2)),ROWS(G$7:G158))))</f>
        <v/>
      </c>
      <c r="L158" s="6" t="e">
        <f>Shrawan[[#This Row],[मूल्य (रु)]]*13%</f>
        <v>#VALUE!</v>
      </c>
      <c r="M158" s="1"/>
      <c r="N158" s="1"/>
      <c r="O158" s="1"/>
      <c r="P158" s="1"/>
    </row>
    <row r="159" spans="1:16" hidden="1" x14ac:dyDescent="0.25">
      <c r="A159" s="1" t="str">
        <f t="array" ref="A159">IF(ROWS(A$7:A159)&gt;COUNTIF(BookTable[Entry Month],$O$4),"",INDEX(Book!A$3:A$1200,SMALL(IF(BookTable[Entry Month]=$O$4,ROW(BookTable[Entry Month])-ROW(Book!$J$2)),ROWS(A$7:A159))))</f>
        <v/>
      </c>
      <c r="B159" s="1" t="str">
        <f t="array" ref="B159">IF(ROWS(B$7:B159)&gt;COUNTIF(BookTable[Entry Month],$O$4),"",INDEX(Book!B$3:B$1200,SMALL(IF(BookTable[Entry Month]=$O$4,ROW(BookTable[Entry Month])-ROW(Book!$J$2)),ROWS(B$7:B159))))</f>
        <v/>
      </c>
      <c r="C159" s="1"/>
      <c r="D159" s="1" t="str">
        <f t="array" ref="D159">IF(ROWS(C$7:C159)&gt;COUNTIF(BookTable[Entry Month],$O$4),"",INDEX(Book!C$3:C$1200,SMALL(IF(BookTable[Entry Month]=$O$4,ROW(BookTable[Entry Month])-ROW(Book!$J$2)),ROWS(C$7:C159))))</f>
        <v/>
      </c>
      <c r="E159" s="1" t="e">
        <f>VLOOKUP(Shrawan[[#This Row],[आपूर्तिकर्ताको नाम]],PartyTable[],2,FALSE)</f>
        <v>#N/A</v>
      </c>
      <c r="F159" s="1" t="str" cm="1">
        <f t="array" ref="F159">IF(ROWS(G$7:G159)&gt;COUNTIF(BookTable[Entry Month],$O$4),"",INDEX(Book!D$3:D$1200,SMALL(IF(BookTable[Entry Month]=$O$4,ROW(BookTable[Entry Month])-ROW(Book!$J$2)),ROWS(G$7:G159))))</f>
        <v/>
      </c>
      <c r="G159" s="1"/>
      <c r="H159" s="1"/>
      <c r="I15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59" s="6" t="str" cm="1">
        <f t="array" ref="J159">IF(ROWS(G$7:G159)&gt;COUNTIF(BookTable[Entry Month],$O$4),"",INDEX(Book!F$3:F$1200,SMALL(IF(BookTable[Entry Month]=$O$4,ROW(BookTable[Entry Month])-ROW(Book!$J$2)),ROWS(G$7:G159))))</f>
        <v/>
      </c>
      <c r="K159" s="6" t="str" cm="1">
        <f t="array" ref="K159">IF(ROWS(G$7:G159)&gt;COUNTIF(BookTable[Entry Month],$O$4),"",INDEX(Book!E$3:E$1200,SMALL(IF(BookTable[Entry Month]=$O$4,ROW(BookTable[Entry Month])-ROW(Book!$J$2)),ROWS(G$7:G159))))</f>
        <v/>
      </c>
      <c r="L159" s="6" t="e">
        <f>Shrawan[[#This Row],[मूल्य (रु)]]*13%</f>
        <v>#VALUE!</v>
      </c>
      <c r="M159" s="1"/>
      <c r="N159" s="1"/>
      <c r="O159" s="1"/>
      <c r="P159" s="1"/>
    </row>
    <row r="160" spans="1:16" hidden="1" x14ac:dyDescent="0.25">
      <c r="A160" s="1" t="str">
        <f t="array" ref="A160">IF(ROWS(A$7:A160)&gt;COUNTIF(BookTable[Entry Month],$O$4),"",INDEX(Book!A$3:A$1200,SMALL(IF(BookTable[Entry Month]=$O$4,ROW(BookTable[Entry Month])-ROW(Book!$J$2)),ROWS(A$7:A160))))</f>
        <v/>
      </c>
      <c r="B160" s="1" t="str">
        <f t="array" ref="B160">IF(ROWS(B$7:B160)&gt;COUNTIF(BookTable[Entry Month],$O$4),"",INDEX(Book!B$3:B$1200,SMALL(IF(BookTable[Entry Month]=$O$4,ROW(BookTable[Entry Month])-ROW(Book!$J$2)),ROWS(B$7:B160))))</f>
        <v/>
      </c>
      <c r="C160" s="1"/>
      <c r="D160" s="1" t="str">
        <f t="array" ref="D160">IF(ROWS(C$7:C160)&gt;COUNTIF(BookTable[Entry Month],$O$4),"",INDEX(Book!C$3:C$1200,SMALL(IF(BookTable[Entry Month]=$O$4,ROW(BookTable[Entry Month])-ROW(Book!$J$2)),ROWS(C$7:C160))))</f>
        <v/>
      </c>
      <c r="E160" s="1" t="e">
        <f>VLOOKUP(Shrawan[[#This Row],[आपूर्तिकर्ताको नाम]],PartyTable[],2,FALSE)</f>
        <v>#N/A</v>
      </c>
      <c r="F160" s="1" t="str" cm="1">
        <f t="array" ref="F160">IF(ROWS(G$7:G160)&gt;COUNTIF(BookTable[Entry Month],$O$4),"",INDEX(Book!D$3:D$1200,SMALL(IF(BookTable[Entry Month]=$O$4,ROW(BookTable[Entry Month])-ROW(Book!$J$2)),ROWS(G$7:G160))))</f>
        <v/>
      </c>
      <c r="G160" s="1"/>
      <c r="H160" s="1"/>
      <c r="I16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60" s="6" t="str" cm="1">
        <f t="array" ref="J160">IF(ROWS(G$7:G160)&gt;COUNTIF(BookTable[Entry Month],$O$4),"",INDEX(Book!F$3:F$1200,SMALL(IF(BookTable[Entry Month]=$O$4,ROW(BookTable[Entry Month])-ROW(Book!$J$2)),ROWS(G$7:G160))))</f>
        <v/>
      </c>
      <c r="K160" s="6" t="str" cm="1">
        <f t="array" ref="K160">IF(ROWS(G$7:G160)&gt;COUNTIF(BookTable[Entry Month],$O$4),"",INDEX(Book!E$3:E$1200,SMALL(IF(BookTable[Entry Month]=$O$4,ROW(BookTable[Entry Month])-ROW(Book!$J$2)),ROWS(G$7:G160))))</f>
        <v/>
      </c>
      <c r="L160" s="6" t="e">
        <f>Shrawan[[#This Row],[मूल्य (रु)]]*13%</f>
        <v>#VALUE!</v>
      </c>
      <c r="M160" s="1"/>
      <c r="N160" s="1"/>
      <c r="O160" s="1"/>
      <c r="P160" s="1"/>
    </row>
    <row r="161" spans="1:16" hidden="1" x14ac:dyDescent="0.25">
      <c r="A161" s="1" t="str">
        <f t="array" ref="A161">IF(ROWS(A$7:A161)&gt;COUNTIF(BookTable[Entry Month],$O$4),"",INDEX(Book!A$3:A$1200,SMALL(IF(BookTable[Entry Month]=$O$4,ROW(BookTable[Entry Month])-ROW(Book!$J$2)),ROWS(A$7:A161))))</f>
        <v/>
      </c>
      <c r="B161" s="1" t="str">
        <f t="array" ref="B161">IF(ROWS(B$7:B161)&gt;COUNTIF(BookTable[Entry Month],$O$4),"",INDEX(Book!B$3:B$1200,SMALL(IF(BookTable[Entry Month]=$O$4,ROW(BookTable[Entry Month])-ROW(Book!$J$2)),ROWS(B$7:B161))))</f>
        <v/>
      </c>
      <c r="C161" s="1"/>
      <c r="D161" s="1" t="str">
        <f t="array" ref="D161">IF(ROWS(C$7:C161)&gt;COUNTIF(BookTable[Entry Month],$O$4),"",INDEX(Book!C$3:C$1200,SMALL(IF(BookTable[Entry Month]=$O$4,ROW(BookTable[Entry Month])-ROW(Book!$J$2)),ROWS(C$7:C161))))</f>
        <v/>
      </c>
      <c r="E161" s="1" t="e">
        <f>VLOOKUP(Shrawan[[#This Row],[आपूर्तिकर्ताको नाम]],PartyTable[],2,FALSE)</f>
        <v>#N/A</v>
      </c>
      <c r="F161" s="1" t="str" cm="1">
        <f t="array" ref="F161">IF(ROWS(G$7:G161)&gt;COUNTIF(BookTable[Entry Month],$O$4),"",INDEX(Book!D$3:D$1200,SMALL(IF(BookTable[Entry Month]=$O$4,ROW(BookTable[Entry Month])-ROW(Book!$J$2)),ROWS(G$7:G161))))</f>
        <v/>
      </c>
      <c r="G161" s="1"/>
      <c r="H161" s="1"/>
      <c r="I16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61" s="6" t="str" cm="1">
        <f t="array" ref="J161">IF(ROWS(G$7:G161)&gt;COUNTIF(BookTable[Entry Month],$O$4),"",INDEX(Book!F$3:F$1200,SMALL(IF(BookTable[Entry Month]=$O$4,ROW(BookTable[Entry Month])-ROW(Book!$J$2)),ROWS(G$7:G161))))</f>
        <v/>
      </c>
      <c r="K161" s="6" t="str" cm="1">
        <f t="array" ref="K161">IF(ROWS(G$7:G161)&gt;COUNTIF(BookTable[Entry Month],$O$4),"",INDEX(Book!E$3:E$1200,SMALL(IF(BookTable[Entry Month]=$O$4,ROW(BookTable[Entry Month])-ROW(Book!$J$2)),ROWS(G$7:G161))))</f>
        <v/>
      </c>
      <c r="L161" s="6" t="e">
        <f>Shrawan[[#This Row],[मूल्य (रु)]]*13%</f>
        <v>#VALUE!</v>
      </c>
      <c r="M161" s="1"/>
      <c r="N161" s="1"/>
      <c r="O161" s="1"/>
      <c r="P161" s="1"/>
    </row>
    <row r="162" spans="1:16" hidden="1" x14ac:dyDescent="0.25">
      <c r="A162" s="1" t="str">
        <f t="array" ref="A162">IF(ROWS(A$7:A162)&gt;COUNTIF(BookTable[Entry Month],$O$4),"",INDEX(Book!A$3:A$1200,SMALL(IF(BookTable[Entry Month]=$O$4,ROW(BookTable[Entry Month])-ROW(Book!$J$2)),ROWS(A$7:A162))))</f>
        <v/>
      </c>
      <c r="B162" s="1" t="str">
        <f t="array" ref="B162">IF(ROWS(B$7:B162)&gt;COUNTIF(BookTable[Entry Month],$O$4),"",INDEX(Book!B$3:B$1200,SMALL(IF(BookTable[Entry Month]=$O$4,ROW(BookTable[Entry Month])-ROW(Book!$J$2)),ROWS(B$7:B162))))</f>
        <v/>
      </c>
      <c r="C162" s="1"/>
      <c r="D162" s="1" t="str">
        <f t="array" ref="D162">IF(ROWS(C$7:C162)&gt;COUNTIF(BookTable[Entry Month],$O$4),"",INDEX(Book!C$3:C$1200,SMALL(IF(BookTable[Entry Month]=$O$4,ROW(BookTable[Entry Month])-ROW(Book!$J$2)),ROWS(C$7:C162))))</f>
        <v/>
      </c>
      <c r="E162" s="1" t="e">
        <f>VLOOKUP(Shrawan[[#This Row],[आपूर्तिकर्ताको नाम]],PartyTable[],2,FALSE)</f>
        <v>#N/A</v>
      </c>
      <c r="F162" s="1" t="str" cm="1">
        <f t="array" ref="F162">IF(ROWS(G$7:G162)&gt;COUNTIF(BookTable[Entry Month],$O$4),"",INDEX(Book!D$3:D$1200,SMALL(IF(BookTable[Entry Month]=$O$4,ROW(BookTable[Entry Month])-ROW(Book!$J$2)),ROWS(G$7:G162))))</f>
        <v/>
      </c>
      <c r="G162" s="1"/>
      <c r="H162" s="1"/>
      <c r="I16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62" s="6" t="str" cm="1">
        <f t="array" ref="J162">IF(ROWS(G$7:G162)&gt;COUNTIF(BookTable[Entry Month],$O$4),"",INDEX(Book!F$3:F$1200,SMALL(IF(BookTable[Entry Month]=$O$4,ROW(BookTable[Entry Month])-ROW(Book!$J$2)),ROWS(G$7:G162))))</f>
        <v/>
      </c>
      <c r="K162" s="6" t="str" cm="1">
        <f t="array" ref="K162">IF(ROWS(G$7:G162)&gt;COUNTIF(BookTable[Entry Month],$O$4),"",INDEX(Book!E$3:E$1200,SMALL(IF(BookTable[Entry Month]=$O$4,ROW(BookTable[Entry Month])-ROW(Book!$J$2)),ROWS(G$7:G162))))</f>
        <v/>
      </c>
      <c r="L162" s="6" t="e">
        <f>Shrawan[[#This Row],[मूल्य (रु)]]*13%</f>
        <v>#VALUE!</v>
      </c>
      <c r="M162" s="1"/>
      <c r="N162" s="1"/>
      <c r="O162" s="1"/>
      <c r="P162" s="1"/>
    </row>
    <row r="163" spans="1:16" hidden="1" x14ac:dyDescent="0.25">
      <c r="A163" s="1" t="str">
        <f t="array" ref="A163">IF(ROWS(A$7:A163)&gt;COUNTIF(BookTable[Entry Month],$O$4),"",INDEX(Book!A$3:A$1200,SMALL(IF(BookTable[Entry Month]=$O$4,ROW(BookTable[Entry Month])-ROW(Book!$J$2)),ROWS(A$7:A163))))</f>
        <v/>
      </c>
      <c r="B163" s="1" t="str">
        <f t="array" ref="B163">IF(ROWS(B$7:B163)&gt;COUNTIF(BookTable[Entry Month],$O$4),"",INDEX(Book!B$3:B$1200,SMALL(IF(BookTable[Entry Month]=$O$4,ROW(BookTable[Entry Month])-ROW(Book!$J$2)),ROWS(B$7:B163))))</f>
        <v/>
      </c>
      <c r="C163" s="1"/>
      <c r="D163" s="1" t="str">
        <f t="array" ref="D163">IF(ROWS(C$7:C163)&gt;COUNTIF(BookTable[Entry Month],$O$4),"",INDEX(Book!C$3:C$1200,SMALL(IF(BookTable[Entry Month]=$O$4,ROW(BookTable[Entry Month])-ROW(Book!$J$2)),ROWS(C$7:C163))))</f>
        <v/>
      </c>
      <c r="E163" s="1" t="e">
        <f>VLOOKUP(Shrawan[[#This Row],[आपूर्तिकर्ताको नाम]],PartyTable[],2,FALSE)</f>
        <v>#N/A</v>
      </c>
      <c r="F163" s="1" t="str" cm="1">
        <f t="array" ref="F163">IF(ROWS(G$7:G163)&gt;COUNTIF(BookTable[Entry Month],$O$4),"",INDEX(Book!D$3:D$1200,SMALL(IF(BookTable[Entry Month]=$O$4,ROW(BookTable[Entry Month])-ROW(Book!$J$2)),ROWS(G$7:G163))))</f>
        <v/>
      </c>
      <c r="G163" s="1"/>
      <c r="H163" s="1"/>
      <c r="I16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63" s="6" t="str" cm="1">
        <f t="array" ref="J163">IF(ROWS(G$7:G163)&gt;COUNTIF(BookTable[Entry Month],$O$4),"",INDEX(Book!F$3:F$1200,SMALL(IF(BookTable[Entry Month]=$O$4,ROW(BookTable[Entry Month])-ROW(Book!$J$2)),ROWS(G$7:G163))))</f>
        <v/>
      </c>
      <c r="K163" s="6" t="str" cm="1">
        <f t="array" ref="K163">IF(ROWS(G$7:G163)&gt;COUNTIF(BookTable[Entry Month],$O$4),"",INDEX(Book!E$3:E$1200,SMALL(IF(BookTable[Entry Month]=$O$4,ROW(BookTable[Entry Month])-ROW(Book!$J$2)),ROWS(G$7:G163))))</f>
        <v/>
      </c>
      <c r="L163" s="6" t="e">
        <f>Shrawan[[#This Row],[मूल्य (रु)]]*13%</f>
        <v>#VALUE!</v>
      </c>
      <c r="M163" s="1"/>
      <c r="N163" s="1"/>
      <c r="O163" s="1"/>
      <c r="P163" s="1"/>
    </row>
    <row r="164" spans="1:16" hidden="1" x14ac:dyDescent="0.25">
      <c r="A164" s="1" t="str">
        <f t="array" ref="A164">IF(ROWS(A$7:A164)&gt;COUNTIF(BookTable[Entry Month],$O$4),"",INDEX(Book!A$3:A$1200,SMALL(IF(BookTable[Entry Month]=$O$4,ROW(BookTable[Entry Month])-ROW(Book!$J$2)),ROWS(A$7:A164))))</f>
        <v/>
      </c>
      <c r="B164" s="1" t="str">
        <f t="array" ref="B164">IF(ROWS(B$7:B164)&gt;COUNTIF(BookTable[Entry Month],$O$4),"",INDEX(Book!B$3:B$1200,SMALL(IF(BookTable[Entry Month]=$O$4,ROW(BookTable[Entry Month])-ROW(Book!$J$2)),ROWS(B$7:B164))))</f>
        <v/>
      </c>
      <c r="C164" s="1"/>
      <c r="D164" s="1" t="str">
        <f t="array" ref="D164">IF(ROWS(C$7:C164)&gt;COUNTIF(BookTable[Entry Month],$O$4),"",INDEX(Book!C$3:C$1200,SMALL(IF(BookTable[Entry Month]=$O$4,ROW(BookTable[Entry Month])-ROW(Book!$J$2)),ROWS(C$7:C164))))</f>
        <v/>
      </c>
      <c r="E164" s="1" t="e">
        <f>VLOOKUP(Shrawan[[#This Row],[आपूर्तिकर्ताको नाम]],PartyTable[],2,FALSE)</f>
        <v>#N/A</v>
      </c>
      <c r="F164" s="1" t="str" cm="1">
        <f t="array" ref="F164">IF(ROWS(G$7:G164)&gt;COUNTIF(BookTable[Entry Month],$O$4),"",INDEX(Book!D$3:D$1200,SMALL(IF(BookTable[Entry Month]=$O$4,ROW(BookTable[Entry Month])-ROW(Book!$J$2)),ROWS(G$7:G164))))</f>
        <v/>
      </c>
      <c r="G164" s="1"/>
      <c r="H164" s="1"/>
      <c r="I16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64" s="6" t="str" cm="1">
        <f t="array" ref="J164">IF(ROWS(G$7:G164)&gt;COUNTIF(BookTable[Entry Month],$O$4),"",INDEX(Book!F$3:F$1200,SMALL(IF(BookTable[Entry Month]=$O$4,ROW(BookTable[Entry Month])-ROW(Book!$J$2)),ROWS(G$7:G164))))</f>
        <v/>
      </c>
      <c r="K164" s="6" t="str" cm="1">
        <f t="array" ref="K164">IF(ROWS(G$7:G164)&gt;COUNTIF(BookTable[Entry Month],$O$4),"",INDEX(Book!E$3:E$1200,SMALL(IF(BookTable[Entry Month]=$O$4,ROW(BookTable[Entry Month])-ROW(Book!$J$2)),ROWS(G$7:G164))))</f>
        <v/>
      </c>
      <c r="L164" s="6" t="e">
        <f>Shrawan[[#This Row],[मूल्य (रु)]]*13%</f>
        <v>#VALUE!</v>
      </c>
      <c r="M164" s="1"/>
      <c r="N164" s="1"/>
      <c r="O164" s="1"/>
      <c r="P164" s="1"/>
    </row>
    <row r="165" spans="1:16" hidden="1" x14ac:dyDescent="0.25">
      <c r="A165" s="1" t="str">
        <f t="array" ref="A165">IF(ROWS(A$7:A165)&gt;COUNTIF(BookTable[Entry Month],$O$4),"",INDEX(Book!A$3:A$1200,SMALL(IF(BookTable[Entry Month]=$O$4,ROW(BookTable[Entry Month])-ROW(Book!$J$2)),ROWS(A$7:A165))))</f>
        <v/>
      </c>
      <c r="B165" s="1" t="str">
        <f t="array" ref="B165">IF(ROWS(B$7:B165)&gt;COUNTIF(BookTable[Entry Month],$O$4),"",INDEX(Book!B$3:B$1200,SMALL(IF(BookTable[Entry Month]=$O$4,ROW(BookTable[Entry Month])-ROW(Book!$J$2)),ROWS(B$7:B165))))</f>
        <v/>
      </c>
      <c r="C165" s="1"/>
      <c r="D165" s="1" t="str">
        <f t="array" ref="D165">IF(ROWS(C$7:C165)&gt;COUNTIF(BookTable[Entry Month],$O$4),"",INDEX(Book!C$3:C$1200,SMALL(IF(BookTable[Entry Month]=$O$4,ROW(BookTable[Entry Month])-ROW(Book!$J$2)),ROWS(C$7:C165))))</f>
        <v/>
      </c>
      <c r="E165" s="1" t="e">
        <f>VLOOKUP(Shrawan[[#This Row],[आपूर्तिकर्ताको नाम]],PartyTable[],2,FALSE)</f>
        <v>#N/A</v>
      </c>
      <c r="F165" s="1" t="str" cm="1">
        <f t="array" ref="F165">IF(ROWS(G$7:G165)&gt;COUNTIF(BookTable[Entry Month],$O$4),"",INDEX(Book!D$3:D$1200,SMALL(IF(BookTable[Entry Month]=$O$4,ROW(BookTable[Entry Month])-ROW(Book!$J$2)),ROWS(G$7:G165))))</f>
        <v/>
      </c>
      <c r="G165" s="1"/>
      <c r="H165" s="1"/>
      <c r="I16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65" s="6" t="str" cm="1">
        <f t="array" ref="J165">IF(ROWS(G$7:G165)&gt;COUNTIF(BookTable[Entry Month],$O$4),"",INDEX(Book!F$3:F$1200,SMALL(IF(BookTable[Entry Month]=$O$4,ROW(BookTable[Entry Month])-ROW(Book!$J$2)),ROWS(G$7:G165))))</f>
        <v/>
      </c>
      <c r="K165" s="6" t="str" cm="1">
        <f t="array" ref="K165">IF(ROWS(G$7:G165)&gt;COUNTIF(BookTable[Entry Month],$O$4),"",INDEX(Book!E$3:E$1200,SMALL(IF(BookTable[Entry Month]=$O$4,ROW(BookTable[Entry Month])-ROW(Book!$J$2)),ROWS(G$7:G165))))</f>
        <v/>
      </c>
      <c r="L165" s="6" t="e">
        <f>Shrawan[[#This Row],[मूल्य (रु)]]*13%</f>
        <v>#VALUE!</v>
      </c>
      <c r="M165" s="1"/>
      <c r="N165" s="1"/>
      <c r="O165" s="1"/>
      <c r="P165" s="1"/>
    </row>
    <row r="166" spans="1:16" hidden="1" x14ac:dyDescent="0.25">
      <c r="A166" s="1" t="str">
        <f t="array" ref="A166">IF(ROWS(A$7:A166)&gt;COUNTIF(BookTable[Entry Month],$O$4),"",INDEX(Book!A$3:A$1200,SMALL(IF(BookTable[Entry Month]=$O$4,ROW(BookTable[Entry Month])-ROW(Book!$J$2)),ROWS(A$7:A166))))</f>
        <v/>
      </c>
      <c r="B166" s="1" t="str">
        <f t="array" ref="B166">IF(ROWS(B$7:B166)&gt;COUNTIF(BookTable[Entry Month],$O$4),"",INDEX(Book!B$3:B$1200,SMALL(IF(BookTable[Entry Month]=$O$4,ROW(BookTable[Entry Month])-ROW(Book!$J$2)),ROWS(B$7:B166))))</f>
        <v/>
      </c>
      <c r="C166" s="1"/>
      <c r="D166" s="1" t="str">
        <f t="array" ref="D166">IF(ROWS(C$7:C166)&gt;COUNTIF(BookTable[Entry Month],$O$4),"",INDEX(Book!C$3:C$1200,SMALL(IF(BookTable[Entry Month]=$O$4,ROW(BookTable[Entry Month])-ROW(Book!$J$2)),ROWS(C$7:C166))))</f>
        <v/>
      </c>
      <c r="E166" s="1" t="e">
        <f>VLOOKUP(Shrawan[[#This Row],[आपूर्तिकर्ताको नाम]],PartyTable[],2,FALSE)</f>
        <v>#N/A</v>
      </c>
      <c r="F166" s="1" t="str" cm="1">
        <f t="array" ref="F166">IF(ROWS(G$7:G166)&gt;COUNTIF(BookTable[Entry Month],$O$4),"",INDEX(Book!D$3:D$1200,SMALL(IF(BookTable[Entry Month]=$O$4,ROW(BookTable[Entry Month])-ROW(Book!$J$2)),ROWS(G$7:G166))))</f>
        <v/>
      </c>
      <c r="G166" s="1"/>
      <c r="H166" s="1"/>
      <c r="I16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66" s="6" t="str" cm="1">
        <f t="array" ref="J166">IF(ROWS(G$7:G166)&gt;COUNTIF(BookTable[Entry Month],$O$4),"",INDEX(Book!F$3:F$1200,SMALL(IF(BookTable[Entry Month]=$O$4,ROW(BookTable[Entry Month])-ROW(Book!$J$2)),ROWS(G$7:G166))))</f>
        <v/>
      </c>
      <c r="K166" s="6" t="str" cm="1">
        <f t="array" ref="K166">IF(ROWS(G$7:G166)&gt;COUNTIF(BookTable[Entry Month],$O$4),"",INDEX(Book!E$3:E$1200,SMALL(IF(BookTable[Entry Month]=$O$4,ROW(BookTable[Entry Month])-ROW(Book!$J$2)),ROWS(G$7:G166))))</f>
        <v/>
      </c>
      <c r="L166" s="6" t="e">
        <f>Shrawan[[#This Row],[मूल्य (रु)]]*13%</f>
        <v>#VALUE!</v>
      </c>
      <c r="M166" s="1"/>
      <c r="N166" s="1"/>
      <c r="O166" s="1"/>
      <c r="P166" s="1"/>
    </row>
    <row r="167" spans="1:16" hidden="1" x14ac:dyDescent="0.25">
      <c r="A167" s="1" t="str">
        <f t="array" ref="A167">IF(ROWS(A$7:A167)&gt;COUNTIF(BookTable[Entry Month],$O$4),"",INDEX(Book!A$3:A$1200,SMALL(IF(BookTable[Entry Month]=$O$4,ROW(BookTable[Entry Month])-ROW(Book!$J$2)),ROWS(A$7:A167))))</f>
        <v/>
      </c>
      <c r="B167" s="1" t="str">
        <f t="array" ref="B167">IF(ROWS(B$7:B167)&gt;COUNTIF(BookTable[Entry Month],$O$4),"",INDEX(Book!B$3:B$1200,SMALL(IF(BookTable[Entry Month]=$O$4,ROW(BookTable[Entry Month])-ROW(Book!$J$2)),ROWS(B$7:B167))))</f>
        <v/>
      </c>
      <c r="C167" s="1"/>
      <c r="D167" s="1" t="str">
        <f t="array" ref="D167">IF(ROWS(C$7:C167)&gt;COUNTIF(BookTable[Entry Month],$O$4),"",INDEX(Book!C$3:C$1200,SMALL(IF(BookTable[Entry Month]=$O$4,ROW(BookTable[Entry Month])-ROW(Book!$J$2)),ROWS(C$7:C167))))</f>
        <v/>
      </c>
      <c r="E167" s="1" t="e">
        <f>VLOOKUP(Shrawan[[#This Row],[आपूर्तिकर्ताको नाम]],PartyTable[],2,FALSE)</f>
        <v>#N/A</v>
      </c>
      <c r="F167" s="1" t="str" cm="1">
        <f t="array" ref="F167">IF(ROWS(G$7:G167)&gt;COUNTIF(BookTable[Entry Month],$O$4),"",INDEX(Book!D$3:D$1200,SMALL(IF(BookTable[Entry Month]=$O$4,ROW(BookTable[Entry Month])-ROW(Book!$J$2)),ROWS(G$7:G167))))</f>
        <v/>
      </c>
      <c r="G167" s="1"/>
      <c r="H167" s="1"/>
      <c r="I16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67" s="6" t="str" cm="1">
        <f t="array" ref="J167">IF(ROWS(G$7:G167)&gt;COUNTIF(BookTable[Entry Month],$O$4),"",INDEX(Book!F$3:F$1200,SMALL(IF(BookTable[Entry Month]=$O$4,ROW(BookTable[Entry Month])-ROW(Book!$J$2)),ROWS(G$7:G167))))</f>
        <v/>
      </c>
      <c r="K167" s="6" t="str" cm="1">
        <f t="array" ref="K167">IF(ROWS(G$7:G167)&gt;COUNTIF(BookTable[Entry Month],$O$4),"",INDEX(Book!E$3:E$1200,SMALL(IF(BookTable[Entry Month]=$O$4,ROW(BookTable[Entry Month])-ROW(Book!$J$2)),ROWS(G$7:G167))))</f>
        <v/>
      </c>
      <c r="L167" s="6" t="e">
        <f>Shrawan[[#This Row],[मूल्य (रु)]]*13%</f>
        <v>#VALUE!</v>
      </c>
      <c r="M167" s="1"/>
      <c r="N167" s="1"/>
      <c r="O167" s="1"/>
      <c r="P167" s="1"/>
    </row>
    <row r="168" spans="1:16" hidden="1" x14ac:dyDescent="0.25">
      <c r="A168" s="1" t="str">
        <f t="array" ref="A168">IF(ROWS(A$7:A168)&gt;COUNTIF(BookTable[Entry Month],$O$4),"",INDEX(Book!A$3:A$1200,SMALL(IF(BookTable[Entry Month]=$O$4,ROW(BookTable[Entry Month])-ROW(Book!$J$2)),ROWS(A$7:A168))))</f>
        <v/>
      </c>
      <c r="B168" s="1" t="str">
        <f t="array" ref="B168">IF(ROWS(B$7:B168)&gt;COUNTIF(BookTable[Entry Month],$O$4),"",INDEX(Book!B$3:B$1200,SMALL(IF(BookTable[Entry Month]=$O$4,ROW(BookTable[Entry Month])-ROW(Book!$J$2)),ROWS(B$7:B168))))</f>
        <v/>
      </c>
      <c r="C168" s="1"/>
      <c r="D168" s="1" t="str">
        <f t="array" ref="D168">IF(ROWS(C$7:C168)&gt;COUNTIF(BookTable[Entry Month],$O$4),"",INDEX(Book!C$3:C$1200,SMALL(IF(BookTable[Entry Month]=$O$4,ROW(BookTable[Entry Month])-ROW(Book!$J$2)),ROWS(C$7:C168))))</f>
        <v/>
      </c>
      <c r="E168" s="1" t="e">
        <f>VLOOKUP(Shrawan[[#This Row],[आपूर्तिकर्ताको नाम]],PartyTable[],2,FALSE)</f>
        <v>#N/A</v>
      </c>
      <c r="F168" s="1" t="str" cm="1">
        <f t="array" ref="F168">IF(ROWS(G$7:G168)&gt;COUNTIF(BookTable[Entry Month],$O$4),"",INDEX(Book!D$3:D$1200,SMALL(IF(BookTable[Entry Month]=$O$4,ROW(BookTable[Entry Month])-ROW(Book!$J$2)),ROWS(G$7:G168))))</f>
        <v/>
      </c>
      <c r="G168" s="1"/>
      <c r="H168" s="1"/>
      <c r="I16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68" s="6" t="str" cm="1">
        <f t="array" ref="J168">IF(ROWS(G$7:G168)&gt;COUNTIF(BookTable[Entry Month],$O$4),"",INDEX(Book!F$3:F$1200,SMALL(IF(BookTable[Entry Month]=$O$4,ROW(BookTable[Entry Month])-ROW(Book!$J$2)),ROWS(G$7:G168))))</f>
        <v/>
      </c>
      <c r="K168" s="6" t="str" cm="1">
        <f t="array" ref="K168">IF(ROWS(G$7:G168)&gt;COUNTIF(BookTable[Entry Month],$O$4),"",INDEX(Book!E$3:E$1200,SMALL(IF(BookTable[Entry Month]=$O$4,ROW(BookTable[Entry Month])-ROW(Book!$J$2)),ROWS(G$7:G168))))</f>
        <v/>
      </c>
      <c r="L168" s="6" t="e">
        <f>Shrawan[[#This Row],[मूल्य (रु)]]*13%</f>
        <v>#VALUE!</v>
      </c>
      <c r="M168" s="1"/>
      <c r="N168" s="1"/>
      <c r="O168" s="1"/>
      <c r="P168" s="1"/>
    </row>
    <row r="169" spans="1:16" hidden="1" x14ac:dyDescent="0.25">
      <c r="A169" s="1" t="str">
        <f t="array" ref="A169">IF(ROWS(A$7:A169)&gt;COUNTIF(BookTable[Entry Month],$O$4),"",INDEX(Book!A$3:A$1200,SMALL(IF(BookTable[Entry Month]=$O$4,ROW(BookTable[Entry Month])-ROW(Book!$J$2)),ROWS(A$7:A169))))</f>
        <v/>
      </c>
      <c r="B169" s="1" t="str">
        <f t="array" ref="B169">IF(ROWS(B$7:B169)&gt;COUNTIF(BookTable[Entry Month],$O$4),"",INDEX(Book!B$3:B$1200,SMALL(IF(BookTable[Entry Month]=$O$4,ROW(BookTable[Entry Month])-ROW(Book!$J$2)),ROWS(B$7:B169))))</f>
        <v/>
      </c>
      <c r="C169" s="1"/>
      <c r="D169" s="1" t="str">
        <f t="array" ref="D169">IF(ROWS(C$7:C169)&gt;COUNTIF(BookTable[Entry Month],$O$4),"",INDEX(Book!C$3:C$1200,SMALL(IF(BookTable[Entry Month]=$O$4,ROW(BookTable[Entry Month])-ROW(Book!$J$2)),ROWS(C$7:C169))))</f>
        <v/>
      </c>
      <c r="E169" s="1" t="e">
        <f>VLOOKUP(Shrawan[[#This Row],[आपूर्तिकर्ताको नाम]],PartyTable[],2,FALSE)</f>
        <v>#N/A</v>
      </c>
      <c r="F169" s="1" t="str" cm="1">
        <f t="array" ref="F169">IF(ROWS(G$7:G169)&gt;COUNTIF(BookTable[Entry Month],$O$4),"",INDEX(Book!D$3:D$1200,SMALL(IF(BookTable[Entry Month]=$O$4,ROW(BookTable[Entry Month])-ROW(Book!$J$2)),ROWS(G$7:G169))))</f>
        <v/>
      </c>
      <c r="G169" s="1"/>
      <c r="H169" s="1"/>
      <c r="I16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69" s="6" t="str" cm="1">
        <f t="array" ref="J169">IF(ROWS(G$7:G169)&gt;COUNTIF(BookTable[Entry Month],$O$4),"",INDEX(Book!F$3:F$1200,SMALL(IF(BookTable[Entry Month]=$O$4,ROW(BookTable[Entry Month])-ROW(Book!$J$2)),ROWS(G$7:G169))))</f>
        <v/>
      </c>
      <c r="K169" s="6" t="str" cm="1">
        <f t="array" ref="K169">IF(ROWS(G$7:G169)&gt;COUNTIF(BookTable[Entry Month],$O$4),"",INDEX(Book!E$3:E$1200,SMALL(IF(BookTable[Entry Month]=$O$4,ROW(BookTable[Entry Month])-ROW(Book!$J$2)),ROWS(G$7:G169))))</f>
        <v/>
      </c>
      <c r="L169" s="6" t="e">
        <f>Shrawan[[#This Row],[मूल्य (रु)]]*13%</f>
        <v>#VALUE!</v>
      </c>
      <c r="M169" s="1"/>
      <c r="N169" s="1"/>
      <c r="O169" s="1"/>
      <c r="P169" s="1"/>
    </row>
    <row r="170" spans="1:16" hidden="1" x14ac:dyDescent="0.25">
      <c r="A170" s="1" t="str">
        <f t="array" ref="A170">IF(ROWS(A$7:A170)&gt;COUNTIF(BookTable[Entry Month],$O$4),"",INDEX(Book!A$3:A$1200,SMALL(IF(BookTable[Entry Month]=$O$4,ROW(BookTable[Entry Month])-ROW(Book!$J$2)),ROWS(A$7:A170))))</f>
        <v/>
      </c>
      <c r="B170" s="1" t="str">
        <f t="array" ref="B170">IF(ROWS(B$7:B170)&gt;COUNTIF(BookTable[Entry Month],$O$4),"",INDEX(Book!B$3:B$1200,SMALL(IF(BookTable[Entry Month]=$O$4,ROW(BookTable[Entry Month])-ROW(Book!$J$2)),ROWS(B$7:B170))))</f>
        <v/>
      </c>
      <c r="C170" s="1"/>
      <c r="D170" s="1" t="str">
        <f t="array" ref="D170">IF(ROWS(C$7:C170)&gt;COUNTIF(BookTable[Entry Month],$O$4),"",INDEX(Book!C$3:C$1200,SMALL(IF(BookTable[Entry Month]=$O$4,ROW(BookTable[Entry Month])-ROW(Book!$J$2)),ROWS(C$7:C170))))</f>
        <v/>
      </c>
      <c r="E170" s="1" t="e">
        <f>VLOOKUP(Shrawan[[#This Row],[आपूर्तिकर्ताको नाम]],PartyTable[],2,FALSE)</f>
        <v>#N/A</v>
      </c>
      <c r="F170" s="1" t="str" cm="1">
        <f t="array" ref="F170">IF(ROWS(G$7:G170)&gt;COUNTIF(BookTable[Entry Month],$O$4),"",INDEX(Book!D$3:D$1200,SMALL(IF(BookTable[Entry Month]=$O$4,ROW(BookTable[Entry Month])-ROW(Book!$J$2)),ROWS(G$7:G170))))</f>
        <v/>
      </c>
      <c r="G170" s="1"/>
      <c r="H170" s="1"/>
      <c r="I17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70" s="6" t="str" cm="1">
        <f t="array" ref="J170">IF(ROWS(G$7:G170)&gt;COUNTIF(BookTable[Entry Month],$O$4),"",INDEX(Book!F$3:F$1200,SMALL(IF(BookTable[Entry Month]=$O$4,ROW(BookTable[Entry Month])-ROW(Book!$J$2)),ROWS(G$7:G170))))</f>
        <v/>
      </c>
      <c r="K170" s="6" t="str" cm="1">
        <f t="array" ref="K170">IF(ROWS(G$7:G170)&gt;COUNTIF(BookTable[Entry Month],$O$4),"",INDEX(Book!E$3:E$1200,SMALL(IF(BookTable[Entry Month]=$O$4,ROW(BookTable[Entry Month])-ROW(Book!$J$2)),ROWS(G$7:G170))))</f>
        <v/>
      </c>
      <c r="L170" s="6" t="e">
        <f>Shrawan[[#This Row],[मूल्य (रु)]]*13%</f>
        <v>#VALUE!</v>
      </c>
      <c r="M170" s="1"/>
      <c r="N170" s="1"/>
      <c r="O170" s="1"/>
      <c r="P170" s="1"/>
    </row>
    <row r="171" spans="1:16" hidden="1" x14ac:dyDescent="0.25">
      <c r="A171" s="1" t="str">
        <f t="array" ref="A171">IF(ROWS(A$7:A171)&gt;COUNTIF(BookTable[Entry Month],$O$4),"",INDEX(Book!A$3:A$1200,SMALL(IF(BookTable[Entry Month]=$O$4,ROW(BookTable[Entry Month])-ROW(Book!$J$2)),ROWS(A$7:A171))))</f>
        <v/>
      </c>
      <c r="B171" s="1" t="str">
        <f t="array" ref="B171">IF(ROWS(B$7:B171)&gt;COUNTIF(BookTable[Entry Month],$O$4),"",INDEX(Book!B$3:B$1200,SMALL(IF(BookTable[Entry Month]=$O$4,ROW(BookTable[Entry Month])-ROW(Book!$J$2)),ROWS(B$7:B171))))</f>
        <v/>
      </c>
      <c r="C171" s="1"/>
      <c r="D171" s="1" t="str">
        <f t="array" ref="D171">IF(ROWS(C$7:C171)&gt;COUNTIF(BookTable[Entry Month],$O$4),"",INDEX(Book!C$3:C$1200,SMALL(IF(BookTable[Entry Month]=$O$4,ROW(BookTable[Entry Month])-ROW(Book!$J$2)),ROWS(C$7:C171))))</f>
        <v/>
      </c>
      <c r="E171" s="1" t="e">
        <f>VLOOKUP(Shrawan[[#This Row],[आपूर्तिकर्ताको नाम]],PartyTable[],2,FALSE)</f>
        <v>#N/A</v>
      </c>
      <c r="F171" s="1" t="str" cm="1">
        <f t="array" ref="F171">IF(ROWS(G$7:G171)&gt;COUNTIF(BookTable[Entry Month],$O$4),"",INDEX(Book!D$3:D$1200,SMALL(IF(BookTable[Entry Month]=$O$4,ROW(BookTable[Entry Month])-ROW(Book!$J$2)),ROWS(G$7:G171))))</f>
        <v/>
      </c>
      <c r="G171" s="1"/>
      <c r="H171" s="1"/>
      <c r="I17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71" s="6" t="str" cm="1">
        <f t="array" ref="J171">IF(ROWS(G$7:G171)&gt;COUNTIF(BookTable[Entry Month],$O$4),"",INDEX(Book!F$3:F$1200,SMALL(IF(BookTable[Entry Month]=$O$4,ROW(BookTable[Entry Month])-ROW(Book!$J$2)),ROWS(G$7:G171))))</f>
        <v/>
      </c>
      <c r="K171" s="6" t="str" cm="1">
        <f t="array" ref="K171">IF(ROWS(G$7:G171)&gt;COUNTIF(BookTable[Entry Month],$O$4),"",INDEX(Book!E$3:E$1200,SMALL(IF(BookTable[Entry Month]=$O$4,ROW(BookTable[Entry Month])-ROW(Book!$J$2)),ROWS(G$7:G171))))</f>
        <v/>
      </c>
      <c r="L171" s="6" t="e">
        <f>Shrawan[[#This Row],[मूल्य (रु)]]*13%</f>
        <v>#VALUE!</v>
      </c>
      <c r="M171" s="1"/>
      <c r="N171" s="1"/>
      <c r="O171" s="1"/>
      <c r="P171" s="1"/>
    </row>
    <row r="172" spans="1:16" hidden="1" x14ac:dyDescent="0.25">
      <c r="A172" s="1" t="str">
        <f t="array" ref="A172">IF(ROWS(A$7:A172)&gt;COUNTIF(BookTable[Entry Month],$O$4),"",INDEX(Book!A$3:A$1200,SMALL(IF(BookTable[Entry Month]=$O$4,ROW(BookTable[Entry Month])-ROW(Book!$J$2)),ROWS(A$7:A172))))</f>
        <v/>
      </c>
      <c r="B172" s="1" t="str">
        <f t="array" ref="B172">IF(ROWS(B$7:B172)&gt;COUNTIF(BookTable[Entry Month],$O$4),"",INDEX(Book!B$3:B$1200,SMALL(IF(BookTable[Entry Month]=$O$4,ROW(BookTable[Entry Month])-ROW(Book!$J$2)),ROWS(B$7:B172))))</f>
        <v/>
      </c>
      <c r="C172" s="1"/>
      <c r="D172" s="1" t="str">
        <f t="array" ref="D172">IF(ROWS(C$7:C172)&gt;COUNTIF(BookTable[Entry Month],$O$4),"",INDEX(Book!C$3:C$1200,SMALL(IF(BookTable[Entry Month]=$O$4,ROW(BookTable[Entry Month])-ROW(Book!$J$2)),ROWS(C$7:C172))))</f>
        <v/>
      </c>
      <c r="E172" s="1" t="e">
        <f>VLOOKUP(Shrawan[[#This Row],[आपूर्तिकर्ताको नाम]],PartyTable[],2,FALSE)</f>
        <v>#N/A</v>
      </c>
      <c r="F172" s="1" t="str" cm="1">
        <f t="array" ref="F172">IF(ROWS(G$7:G172)&gt;COUNTIF(BookTable[Entry Month],$O$4),"",INDEX(Book!D$3:D$1200,SMALL(IF(BookTable[Entry Month]=$O$4,ROW(BookTable[Entry Month])-ROW(Book!$J$2)),ROWS(G$7:G172))))</f>
        <v/>
      </c>
      <c r="G172" s="1"/>
      <c r="H172" s="1"/>
      <c r="I17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72" s="6" t="str" cm="1">
        <f t="array" ref="J172">IF(ROWS(G$7:G172)&gt;COUNTIF(BookTable[Entry Month],$O$4),"",INDEX(Book!F$3:F$1200,SMALL(IF(BookTable[Entry Month]=$O$4,ROW(BookTable[Entry Month])-ROW(Book!$J$2)),ROWS(G$7:G172))))</f>
        <v/>
      </c>
      <c r="K172" s="6" t="str" cm="1">
        <f t="array" ref="K172">IF(ROWS(G$7:G172)&gt;COUNTIF(BookTable[Entry Month],$O$4),"",INDEX(Book!E$3:E$1200,SMALL(IF(BookTable[Entry Month]=$O$4,ROW(BookTable[Entry Month])-ROW(Book!$J$2)),ROWS(G$7:G172))))</f>
        <v/>
      </c>
      <c r="L172" s="6" t="e">
        <f>Shrawan[[#This Row],[मूल्य (रु)]]*13%</f>
        <v>#VALUE!</v>
      </c>
      <c r="M172" s="1"/>
      <c r="N172" s="1"/>
      <c r="O172" s="1"/>
      <c r="P172" s="1"/>
    </row>
    <row r="173" spans="1:16" hidden="1" x14ac:dyDescent="0.25">
      <c r="A173" s="1" t="str">
        <f t="array" ref="A173">IF(ROWS(A$7:A173)&gt;COUNTIF(BookTable[Entry Month],$O$4),"",INDEX(Book!A$3:A$1200,SMALL(IF(BookTable[Entry Month]=$O$4,ROW(BookTable[Entry Month])-ROW(Book!$J$2)),ROWS(A$7:A173))))</f>
        <v/>
      </c>
      <c r="B173" s="1" t="str">
        <f t="array" ref="B173">IF(ROWS(B$7:B173)&gt;COUNTIF(BookTable[Entry Month],$O$4),"",INDEX(Book!B$3:B$1200,SMALL(IF(BookTable[Entry Month]=$O$4,ROW(BookTable[Entry Month])-ROW(Book!$J$2)),ROWS(B$7:B173))))</f>
        <v/>
      </c>
      <c r="C173" s="1"/>
      <c r="D173" s="1" t="str">
        <f t="array" ref="D173">IF(ROWS(C$7:C173)&gt;COUNTIF(BookTable[Entry Month],$O$4),"",INDEX(Book!C$3:C$1200,SMALL(IF(BookTable[Entry Month]=$O$4,ROW(BookTable[Entry Month])-ROW(Book!$J$2)),ROWS(C$7:C173))))</f>
        <v/>
      </c>
      <c r="E173" s="1" t="e">
        <f>VLOOKUP(Shrawan[[#This Row],[आपूर्तिकर्ताको नाम]],PartyTable[],2,FALSE)</f>
        <v>#N/A</v>
      </c>
      <c r="F173" s="1" t="str" cm="1">
        <f t="array" ref="F173">IF(ROWS(G$7:G173)&gt;COUNTIF(BookTable[Entry Month],$O$4),"",INDEX(Book!D$3:D$1200,SMALL(IF(BookTable[Entry Month]=$O$4,ROW(BookTable[Entry Month])-ROW(Book!$J$2)),ROWS(G$7:G173))))</f>
        <v/>
      </c>
      <c r="G173" s="1"/>
      <c r="H173" s="1"/>
      <c r="I17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73" s="6" t="str" cm="1">
        <f t="array" ref="J173">IF(ROWS(G$7:G173)&gt;COUNTIF(BookTable[Entry Month],$O$4),"",INDEX(Book!F$3:F$1200,SMALL(IF(BookTable[Entry Month]=$O$4,ROW(BookTable[Entry Month])-ROW(Book!$J$2)),ROWS(G$7:G173))))</f>
        <v/>
      </c>
      <c r="K173" s="6" t="str" cm="1">
        <f t="array" ref="K173">IF(ROWS(G$7:G173)&gt;COUNTIF(BookTable[Entry Month],$O$4),"",INDEX(Book!E$3:E$1200,SMALL(IF(BookTable[Entry Month]=$O$4,ROW(BookTable[Entry Month])-ROW(Book!$J$2)),ROWS(G$7:G173))))</f>
        <v/>
      </c>
      <c r="L173" s="6" t="e">
        <f>Shrawan[[#This Row],[मूल्य (रु)]]*13%</f>
        <v>#VALUE!</v>
      </c>
      <c r="M173" s="1"/>
      <c r="N173" s="1"/>
      <c r="O173" s="1"/>
      <c r="P173" s="1"/>
    </row>
    <row r="174" spans="1:16" hidden="1" x14ac:dyDescent="0.25">
      <c r="A174" s="1" t="str">
        <f t="array" ref="A174">IF(ROWS(A$7:A174)&gt;COUNTIF(BookTable[Entry Month],$O$4),"",INDEX(Book!A$3:A$1200,SMALL(IF(BookTable[Entry Month]=$O$4,ROW(BookTable[Entry Month])-ROW(Book!$J$2)),ROWS(A$7:A174))))</f>
        <v/>
      </c>
      <c r="B174" s="1" t="str">
        <f t="array" ref="B174">IF(ROWS(B$7:B174)&gt;COUNTIF(BookTable[Entry Month],$O$4),"",INDEX(Book!B$3:B$1200,SMALL(IF(BookTable[Entry Month]=$O$4,ROW(BookTable[Entry Month])-ROW(Book!$J$2)),ROWS(B$7:B174))))</f>
        <v/>
      </c>
      <c r="C174" s="1"/>
      <c r="D174" s="1" t="str">
        <f t="array" ref="D174">IF(ROWS(C$7:C174)&gt;COUNTIF(BookTable[Entry Month],$O$4),"",INDEX(Book!C$3:C$1200,SMALL(IF(BookTable[Entry Month]=$O$4,ROW(BookTable[Entry Month])-ROW(Book!$J$2)),ROWS(C$7:C174))))</f>
        <v/>
      </c>
      <c r="E174" s="1" t="e">
        <f>VLOOKUP(Shrawan[[#This Row],[आपूर्तिकर्ताको नाम]],PartyTable[],2,FALSE)</f>
        <v>#N/A</v>
      </c>
      <c r="F174" s="1" t="str" cm="1">
        <f t="array" ref="F174">IF(ROWS(G$7:G174)&gt;COUNTIF(BookTable[Entry Month],$O$4),"",INDEX(Book!D$3:D$1200,SMALL(IF(BookTable[Entry Month]=$O$4,ROW(BookTable[Entry Month])-ROW(Book!$J$2)),ROWS(G$7:G174))))</f>
        <v/>
      </c>
      <c r="G174" s="1"/>
      <c r="H174" s="1"/>
      <c r="I17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74" s="6" t="str" cm="1">
        <f t="array" ref="J174">IF(ROWS(G$7:G174)&gt;COUNTIF(BookTable[Entry Month],$O$4),"",INDEX(Book!F$3:F$1200,SMALL(IF(BookTable[Entry Month]=$O$4,ROW(BookTable[Entry Month])-ROW(Book!$J$2)),ROWS(G$7:G174))))</f>
        <v/>
      </c>
      <c r="K174" s="6" t="str" cm="1">
        <f t="array" ref="K174">IF(ROWS(G$7:G174)&gt;COUNTIF(BookTable[Entry Month],$O$4),"",INDEX(Book!E$3:E$1200,SMALL(IF(BookTable[Entry Month]=$O$4,ROW(BookTable[Entry Month])-ROW(Book!$J$2)),ROWS(G$7:G174))))</f>
        <v/>
      </c>
      <c r="L174" s="6" t="e">
        <f>Shrawan[[#This Row],[मूल्य (रु)]]*13%</f>
        <v>#VALUE!</v>
      </c>
      <c r="M174" s="1"/>
      <c r="N174" s="1"/>
      <c r="O174" s="1"/>
      <c r="P174" s="1"/>
    </row>
    <row r="175" spans="1:16" hidden="1" x14ac:dyDescent="0.25">
      <c r="A175" s="1" t="str">
        <f t="array" ref="A175">IF(ROWS(A$7:A175)&gt;COUNTIF(BookTable[Entry Month],$O$4),"",INDEX(Book!A$3:A$1200,SMALL(IF(BookTable[Entry Month]=$O$4,ROW(BookTable[Entry Month])-ROW(Book!$J$2)),ROWS(A$7:A175))))</f>
        <v/>
      </c>
      <c r="B175" s="1" t="str">
        <f t="array" ref="B175">IF(ROWS(B$7:B175)&gt;COUNTIF(BookTable[Entry Month],$O$4),"",INDEX(Book!B$3:B$1200,SMALL(IF(BookTable[Entry Month]=$O$4,ROW(BookTable[Entry Month])-ROW(Book!$J$2)),ROWS(B$7:B175))))</f>
        <v/>
      </c>
      <c r="C175" s="1"/>
      <c r="D175" s="1" t="str">
        <f t="array" ref="D175">IF(ROWS(C$7:C175)&gt;COUNTIF(BookTable[Entry Month],$O$4),"",INDEX(Book!C$3:C$1200,SMALL(IF(BookTable[Entry Month]=$O$4,ROW(BookTable[Entry Month])-ROW(Book!$J$2)),ROWS(C$7:C175))))</f>
        <v/>
      </c>
      <c r="E175" s="1" t="e">
        <f>VLOOKUP(Shrawan[[#This Row],[आपूर्तिकर्ताको नाम]],PartyTable[],2,FALSE)</f>
        <v>#N/A</v>
      </c>
      <c r="F175" s="1" t="str" cm="1">
        <f t="array" ref="F175">IF(ROWS(G$7:G175)&gt;COUNTIF(BookTable[Entry Month],$O$4),"",INDEX(Book!D$3:D$1200,SMALL(IF(BookTable[Entry Month]=$O$4,ROW(BookTable[Entry Month])-ROW(Book!$J$2)),ROWS(G$7:G175))))</f>
        <v/>
      </c>
      <c r="G175" s="1"/>
      <c r="H175" s="1"/>
      <c r="I17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75" s="6" t="str" cm="1">
        <f t="array" ref="J175">IF(ROWS(G$7:G175)&gt;COUNTIF(BookTable[Entry Month],$O$4),"",INDEX(Book!F$3:F$1200,SMALL(IF(BookTable[Entry Month]=$O$4,ROW(BookTable[Entry Month])-ROW(Book!$J$2)),ROWS(G$7:G175))))</f>
        <v/>
      </c>
      <c r="K175" s="6" t="str" cm="1">
        <f t="array" ref="K175">IF(ROWS(G$7:G175)&gt;COUNTIF(BookTable[Entry Month],$O$4),"",INDEX(Book!E$3:E$1200,SMALL(IF(BookTable[Entry Month]=$O$4,ROW(BookTable[Entry Month])-ROW(Book!$J$2)),ROWS(G$7:G175))))</f>
        <v/>
      </c>
      <c r="L175" s="6" t="e">
        <f>Shrawan[[#This Row],[मूल्य (रु)]]*13%</f>
        <v>#VALUE!</v>
      </c>
      <c r="M175" s="1"/>
      <c r="N175" s="1"/>
      <c r="O175" s="1"/>
      <c r="P175" s="1"/>
    </row>
    <row r="176" spans="1:16" hidden="1" x14ac:dyDescent="0.25">
      <c r="A176" s="1" t="str">
        <f t="array" ref="A176">IF(ROWS(A$7:A176)&gt;COUNTIF(BookTable[Entry Month],$O$4),"",INDEX(Book!A$3:A$1200,SMALL(IF(BookTable[Entry Month]=$O$4,ROW(BookTable[Entry Month])-ROW(Book!$J$2)),ROWS(A$7:A176))))</f>
        <v/>
      </c>
      <c r="B176" s="1" t="str">
        <f t="array" ref="B176">IF(ROWS(B$7:B176)&gt;COUNTIF(BookTable[Entry Month],$O$4),"",INDEX(Book!B$3:B$1200,SMALL(IF(BookTable[Entry Month]=$O$4,ROW(BookTable[Entry Month])-ROW(Book!$J$2)),ROWS(B$7:B176))))</f>
        <v/>
      </c>
      <c r="C176" s="1"/>
      <c r="D176" s="1" t="str">
        <f t="array" ref="D176">IF(ROWS(C$7:C176)&gt;COUNTIF(BookTable[Entry Month],$O$4),"",INDEX(Book!C$3:C$1200,SMALL(IF(BookTable[Entry Month]=$O$4,ROW(BookTable[Entry Month])-ROW(Book!$J$2)),ROWS(C$7:C176))))</f>
        <v/>
      </c>
      <c r="E176" s="1" t="e">
        <f>VLOOKUP(Shrawan[[#This Row],[आपूर्तिकर्ताको नाम]],PartyTable[],2,FALSE)</f>
        <v>#N/A</v>
      </c>
      <c r="F176" s="1" t="str" cm="1">
        <f t="array" ref="F176">IF(ROWS(G$7:G176)&gt;COUNTIF(BookTable[Entry Month],$O$4),"",INDEX(Book!D$3:D$1200,SMALL(IF(BookTable[Entry Month]=$O$4,ROW(BookTable[Entry Month])-ROW(Book!$J$2)),ROWS(G$7:G176))))</f>
        <v/>
      </c>
      <c r="G176" s="1"/>
      <c r="H176" s="1"/>
      <c r="I17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76" s="6" t="str" cm="1">
        <f t="array" ref="J176">IF(ROWS(G$7:G176)&gt;COUNTIF(BookTable[Entry Month],$O$4),"",INDEX(Book!F$3:F$1200,SMALL(IF(BookTable[Entry Month]=$O$4,ROW(BookTable[Entry Month])-ROW(Book!$J$2)),ROWS(G$7:G176))))</f>
        <v/>
      </c>
      <c r="K176" s="6" t="str" cm="1">
        <f t="array" ref="K176">IF(ROWS(G$7:G176)&gt;COUNTIF(BookTable[Entry Month],$O$4),"",INDEX(Book!E$3:E$1200,SMALL(IF(BookTable[Entry Month]=$O$4,ROW(BookTable[Entry Month])-ROW(Book!$J$2)),ROWS(G$7:G176))))</f>
        <v/>
      </c>
      <c r="L176" s="6" t="e">
        <f>Shrawan[[#This Row],[मूल्य (रु)]]*13%</f>
        <v>#VALUE!</v>
      </c>
      <c r="M176" s="1"/>
      <c r="N176" s="1"/>
      <c r="O176" s="1"/>
      <c r="P176" s="1"/>
    </row>
    <row r="177" spans="1:16" hidden="1" x14ac:dyDescent="0.25">
      <c r="A177" s="1" t="str">
        <f t="array" ref="A177">IF(ROWS(A$7:A177)&gt;COUNTIF(BookTable[Entry Month],$O$4),"",INDEX(Book!A$3:A$1200,SMALL(IF(BookTable[Entry Month]=$O$4,ROW(BookTable[Entry Month])-ROW(Book!$J$2)),ROWS(A$7:A177))))</f>
        <v/>
      </c>
      <c r="B177" s="1" t="str">
        <f t="array" ref="B177">IF(ROWS(B$7:B177)&gt;COUNTIF(BookTable[Entry Month],$O$4),"",INDEX(Book!B$3:B$1200,SMALL(IF(BookTable[Entry Month]=$O$4,ROW(BookTable[Entry Month])-ROW(Book!$J$2)),ROWS(B$7:B177))))</f>
        <v/>
      </c>
      <c r="C177" s="1"/>
      <c r="D177" s="1" t="str">
        <f t="array" ref="D177">IF(ROWS(C$7:C177)&gt;COUNTIF(BookTable[Entry Month],$O$4),"",INDEX(Book!C$3:C$1200,SMALL(IF(BookTable[Entry Month]=$O$4,ROW(BookTable[Entry Month])-ROW(Book!$J$2)),ROWS(C$7:C177))))</f>
        <v/>
      </c>
      <c r="E177" s="1" t="e">
        <f>VLOOKUP(Shrawan[[#This Row],[आपूर्तिकर्ताको नाम]],PartyTable[],2,FALSE)</f>
        <v>#N/A</v>
      </c>
      <c r="F177" s="1" t="str" cm="1">
        <f t="array" ref="F177">IF(ROWS(G$7:G177)&gt;COUNTIF(BookTable[Entry Month],$O$4),"",INDEX(Book!D$3:D$1200,SMALL(IF(BookTable[Entry Month]=$O$4,ROW(BookTable[Entry Month])-ROW(Book!$J$2)),ROWS(G$7:G177))))</f>
        <v/>
      </c>
      <c r="G177" s="1"/>
      <c r="H177" s="1"/>
      <c r="I17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77" s="6" t="str" cm="1">
        <f t="array" ref="J177">IF(ROWS(G$7:G177)&gt;COUNTIF(BookTable[Entry Month],$O$4),"",INDEX(Book!F$3:F$1200,SMALL(IF(BookTable[Entry Month]=$O$4,ROW(BookTable[Entry Month])-ROW(Book!$J$2)),ROWS(G$7:G177))))</f>
        <v/>
      </c>
      <c r="K177" s="6" t="str" cm="1">
        <f t="array" ref="K177">IF(ROWS(G$7:G177)&gt;COUNTIF(BookTable[Entry Month],$O$4),"",INDEX(Book!E$3:E$1200,SMALL(IF(BookTable[Entry Month]=$O$4,ROW(BookTable[Entry Month])-ROW(Book!$J$2)),ROWS(G$7:G177))))</f>
        <v/>
      </c>
      <c r="L177" s="6" t="e">
        <f>Shrawan[[#This Row],[मूल्य (रु)]]*13%</f>
        <v>#VALUE!</v>
      </c>
      <c r="M177" s="1"/>
      <c r="N177" s="1"/>
      <c r="O177" s="1"/>
      <c r="P177" s="1"/>
    </row>
    <row r="178" spans="1:16" hidden="1" x14ac:dyDescent="0.25">
      <c r="A178" s="1" t="str">
        <f t="array" ref="A178">IF(ROWS(A$7:A178)&gt;COUNTIF(BookTable[Entry Month],$O$4),"",INDEX(Book!A$3:A$1200,SMALL(IF(BookTable[Entry Month]=$O$4,ROW(BookTable[Entry Month])-ROW(Book!$J$2)),ROWS(A$7:A178))))</f>
        <v/>
      </c>
      <c r="B178" s="1" t="str">
        <f t="array" ref="B178">IF(ROWS(B$7:B178)&gt;COUNTIF(BookTable[Entry Month],$O$4),"",INDEX(Book!B$3:B$1200,SMALL(IF(BookTable[Entry Month]=$O$4,ROW(BookTable[Entry Month])-ROW(Book!$J$2)),ROWS(B$7:B178))))</f>
        <v/>
      </c>
      <c r="C178" s="1"/>
      <c r="D178" s="1" t="str">
        <f t="array" ref="D178">IF(ROWS(C$7:C178)&gt;COUNTIF(BookTable[Entry Month],$O$4),"",INDEX(Book!C$3:C$1200,SMALL(IF(BookTable[Entry Month]=$O$4,ROW(BookTable[Entry Month])-ROW(Book!$J$2)),ROWS(C$7:C178))))</f>
        <v/>
      </c>
      <c r="E178" s="1" t="e">
        <f>VLOOKUP(Shrawan[[#This Row],[आपूर्तिकर्ताको नाम]],PartyTable[],2,FALSE)</f>
        <v>#N/A</v>
      </c>
      <c r="F178" s="1" t="str" cm="1">
        <f t="array" ref="F178">IF(ROWS(G$7:G178)&gt;COUNTIF(BookTable[Entry Month],$O$4),"",INDEX(Book!D$3:D$1200,SMALL(IF(BookTable[Entry Month]=$O$4,ROW(BookTable[Entry Month])-ROW(Book!$J$2)),ROWS(G$7:G178))))</f>
        <v/>
      </c>
      <c r="G178" s="1"/>
      <c r="H178" s="1"/>
      <c r="I17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78" s="6" t="str" cm="1">
        <f t="array" ref="J178">IF(ROWS(G$7:G178)&gt;COUNTIF(BookTable[Entry Month],$O$4),"",INDEX(Book!F$3:F$1200,SMALL(IF(BookTable[Entry Month]=$O$4,ROW(BookTable[Entry Month])-ROW(Book!$J$2)),ROWS(G$7:G178))))</f>
        <v/>
      </c>
      <c r="K178" s="6" t="str" cm="1">
        <f t="array" ref="K178">IF(ROWS(G$7:G178)&gt;COUNTIF(BookTable[Entry Month],$O$4),"",INDEX(Book!E$3:E$1200,SMALL(IF(BookTable[Entry Month]=$O$4,ROW(BookTable[Entry Month])-ROW(Book!$J$2)),ROWS(G$7:G178))))</f>
        <v/>
      </c>
      <c r="L178" s="6" t="e">
        <f>Shrawan[[#This Row],[मूल्य (रु)]]*13%</f>
        <v>#VALUE!</v>
      </c>
      <c r="M178" s="1"/>
      <c r="N178" s="1"/>
      <c r="O178" s="1"/>
      <c r="P178" s="1"/>
    </row>
    <row r="179" spans="1:16" hidden="1" x14ac:dyDescent="0.25">
      <c r="A179" s="1" t="str">
        <f t="array" ref="A179">IF(ROWS(A$7:A179)&gt;COUNTIF(BookTable[Entry Month],$O$4),"",INDEX(Book!A$3:A$1200,SMALL(IF(BookTable[Entry Month]=$O$4,ROW(BookTable[Entry Month])-ROW(Book!$J$2)),ROWS(A$7:A179))))</f>
        <v/>
      </c>
      <c r="B179" s="1" t="str">
        <f t="array" ref="B179">IF(ROWS(B$7:B179)&gt;COUNTIF(BookTable[Entry Month],$O$4),"",INDEX(Book!B$3:B$1200,SMALL(IF(BookTable[Entry Month]=$O$4,ROW(BookTable[Entry Month])-ROW(Book!$J$2)),ROWS(B$7:B179))))</f>
        <v/>
      </c>
      <c r="C179" s="1"/>
      <c r="D179" s="1" t="str">
        <f t="array" ref="D179">IF(ROWS(C$7:C179)&gt;COUNTIF(BookTable[Entry Month],$O$4),"",INDEX(Book!C$3:C$1200,SMALL(IF(BookTable[Entry Month]=$O$4,ROW(BookTable[Entry Month])-ROW(Book!$J$2)),ROWS(C$7:C179))))</f>
        <v/>
      </c>
      <c r="E179" s="1" t="e">
        <f>VLOOKUP(Shrawan[[#This Row],[आपूर्तिकर्ताको नाम]],PartyTable[],2,FALSE)</f>
        <v>#N/A</v>
      </c>
      <c r="F179" s="1" t="str" cm="1">
        <f t="array" ref="F179">IF(ROWS(G$7:G179)&gt;COUNTIF(BookTable[Entry Month],$O$4),"",INDEX(Book!D$3:D$1200,SMALL(IF(BookTable[Entry Month]=$O$4,ROW(BookTable[Entry Month])-ROW(Book!$J$2)),ROWS(G$7:G179))))</f>
        <v/>
      </c>
      <c r="G179" s="1"/>
      <c r="H179" s="1"/>
      <c r="I17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79" s="6" t="str" cm="1">
        <f t="array" ref="J179">IF(ROWS(G$7:G179)&gt;COUNTIF(BookTable[Entry Month],$O$4),"",INDEX(Book!F$3:F$1200,SMALL(IF(BookTable[Entry Month]=$O$4,ROW(BookTable[Entry Month])-ROW(Book!$J$2)),ROWS(G$7:G179))))</f>
        <v/>
      </c>
      <c r="K179" s="6" t="str" cm="1">
        <f t="array" ref="K179">IF(ROWS(G$7:G179)&gt;COUNTIF(BookTable[Entry Month],$O$4),"",INDEX(Book!E$3:E$1200,SMALL(IF(BookTable[Entry Month]=$O$4,ROW(BookTable[Entry Month])-ROW(Book!$J$2)),ROWS(G$7:G179))))</f>
        <v/>
      </c>
      <c r="L179" s="6" t="e">
        <f>Shrawan[[#This Row],[मूल्य (रु)]]*13%</f>
        <v>#VALUE!</v>
      </c>
      <c r="M179" s="1"/>
      <c r="N179" s="1"/>
      <c r="O179" s="1"/>
      <c r="P179" s="1"/>
    </row>
    <row r="180" spans="1:16" hidden="1" x14ac:dyDescent="0.25">
      <c r="A180" s="1" t="str">
        <f t="array" ref="A180">IF(ROWS(A$7:A180)&gt;COUNTIF(BookTable[Entry Month],$O$4),"",INDEX(Book!A$3:A$1200,SMALL(IF(BookTable[Entry Month]=$O$4,ROW(BookTable[Entry Month])-ROW(Book!$J$2)),ROWS(A$7:A180))))</f>
        <v/>
      </c>
      <c r="B180" s="1" t="str">
        <f t="array" ref="B180">IF(ROWS(B$7:B180)&gt;COUNTIF(BookTable[Entry Month],$O$4),"",INDEX(Book!B$3:B$1200,SMALL(IF(BookTable[Entry Month]=$O$4,ROW(BookTable[Entry Month])-ROW(Book!$J$2)),ROWS(B$7:B180))))</f>
        <v/>
      </c>
      <c r="C180" s="1"/>
      <c r="D180" s="1" t="str">
        <f t="array" ref="D180">IF(ROWS(C$7:C180)&gt;COUNTIF(BookTable[Entry Month],$O$4),"",INDEX(Book!C$3:C$1200,SMALL(IF(BookTable[Entry Month]=$O$4,ROW(BookTable[Entry Month])-ROW(Book!$J$2)),ROWS(C$7:C180))))</f>
        <v/>
      </c>
      <c r="E180" s="1" t="e">
        <f>VLOOKUP(Shrawan[[#This Row],[आपूर्तिकर्ताको नाम]],PartyTable[],2,FALSE)</f>
        <v>#N/A</v>
      </c>
      <c r="F180" s="1" t="str" cm="1">
        <f t="array" ref="F180">IF(ROWS(G$7:G180)&gt;COUNTIF(BookTable[Entry Month],$O$4),"",INDEX(Book!D$3:D$1200,SMALL(IF(BookTable[Entry Month]=$O$4,ROW(BookTable[Entry Month])-ROW(Book!$J$2)),ROWS(G$7:G180))))</f>
        <v/>
      </c>
      <c r="G180" s="1"/>
      <c r="H180" s="1"/>
      <c r="I18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80" s="6" t="str" cm="1">
        <f t="array" ref="J180">IF(ROWS(G$7:G180)&gt;COUNTIF(BookTable[Entry Month],$O$4),"",INDEX(Book!F$3:F$1200,SMALL(IF(BookTable[Entry Month]=$O$4,ROW(BookTable[Entry Month])-ROW(Book!$J$2)),ROWS(G$7:G180))))</f>
        <v/>
      </c>
      <c r="K180" s="6" t="str" cm="1">
        <f t="array" ref="K180">IF(ROWS(G$7:G180)&gt;COUNTIF(BookTable[Entry Month],$O$4),"",INDEX(Book!E$3:E$1200,SMALL(IF(BookTable[Entry Month]=$O$4,ROW(BookTable[Entry Month])-ROW(Book!$J$2)),ROWS(G$7:G180))))</f>
        <v/>
      </c>
      <c r="L180" s="6" t="e">
        <f>Shrawan[[#This Row],[मूल्य (रु)]]*13%</f>
        <v>#VALUE!</v>
      </c>
      <c r="M180" s="1"/>
      <c r="N180" s="1"/>
      <c r="O180" s="1"/>
      <c r="P180" s="1"/>
    </row>
    <row r="181" spans="1:16" hidden="1" x14ac:dyDescent="0.25">
      <c r="A181" s="1" t="str">
        <f t="array" ref="A181">IF(ROWS(A$7:A181)&gt;COUNTIF(BookTable[Entry Month],$O$4),"",INDEX(Book!A$3:A$1200,SMALL(IF(BookTable[Entry Month]=$O$4,ROW(BookTable[Entry Month])-ROW(Book!$J$2)),ROWS(A$7:A181))))</f>
        <v/>
      </c>
      <c r="B181" s="1" t="str">
        <f t="array" ref="B181">IF(ROWS(B$7:B181)&gt;COUNTIF(BookTable[Entry Month],$O$4),"",INDEX(Book!B$3:B$1200,SMALL(IF(BookTable[Entry Month]=$O$4,ROW(BookTable[Entry Month])-ROW(Book!$J$2)),ROWS(B$7:B181))))</f>
        <v/>
      </c>
      <c r="C181" s="1"/>
      <c r="D181" s="1" t="str">
        <f t="array" ref="D181">IF(ROWS(C$7:C181)&gt;COUNTIF(BookTable[Entry Month],$O$4),"",INDEX(Book!C$3:C$1200,SMALL(IF(BookTable[Entry Month]=$O$4,ROW(BookTable[Entry Month])-ROW(Book!$J$2)),ROWS(C$7:C181))))</f>
        <v/>
      </c>
      <c r="E181" s="1" t="e">
        <f>VLOOKUP(Shrawan[[#This Row],[आपूर्तिकर्ताको नाम]],PartyTable[],2,FALSE)</f>
        <v>#N/A</v>
      </c>
      <c r="F181" s="1" t="str" cm="1">
        <f t="array" ref="F181">IF(ROWS(G$7:G181)&gt;COUNTIF(BookTable[Entry Month],$O$4),"",INDEX(Book!D$3:D$1200,SMALL(IF(BookTable[Entry Month]=$O$4,ROW(BookTable[Entry Month])-ROW(Book!$J$2)),ROWS(G$7:G181))))</f>
        <v/>
      </c>
      <c r="G181" s="1"/>
      <c r="H181" s="1"/>
      <c r="I18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81" s="6" t="str" cm="1">
        <f t="array" ref="J181">IF(ROWS(G$7:G181)&gt;COUNTIF(BookTable[Entry Month],$O$4),"",INDEX(Book!F$3:F$1200,SMALL(IF(BookTable[Entry Month]=$O$4,ROW(BookTable[Entry Month])-ROW(Book!$J$2)),ROWS(G$7:G181))))</f>
        <v/>
      </c>
      <c r="K181" s="6" t="str" cm="1">
        <f t="array" ref="K181">IF(ROWS(G$7:G181)&gt;COUNTIF(BookTable[Entry Month],$O$4),"",INDEX(Book!E$3:E$1200,SMALL(IF(BookTable[Entry Month]=$O$4,ROW(BookTable[Entry Month])-ROW(Book!$J$2)),ROWS(G$7:G181))))</f>
        <v/>
      </c>
      <c r="L181" s="6" t="e">
        <f>Shrawan[[#This Row],[मूल्य (रु)]]*13%</f>
        <v>#VALUE!</v>
      </c>
      <c r="M181" s="1"/>
      <c r="N181" s="1"/>
      <c r="O181" s="1"/>
      <c r="P181" s="1"/>
    </row>
    <row r="182" spans="1:16" hidden="1" x14ac:dyDescent="0.25">
      <c r="A182" s="1" t="str">
        <f t="array" ref="A182">IF(ROWS(A$7:A182)&gt;COUNTIF(BookTable[Entry Month],$O$4),"",INDEX(Book!A$3:A$1200,SMALL(IF(BookTable[Entry Month]=$O$4,ROW(BookTable[Entry Month])-ROW(Book!$J$2)),ROWS(A$7:A182))))</f>
        <v/>
      </c>
      <c r="B182" s="1" t="str">
        <f t="array" ref="B182">IF(ROWS(B$7:B182)&gt;COUNTIF(BookTable[Entry Month],$O$4),"",INDEX(Book!B$3:B$1200,SMALL(IF(BookTable[Entry Month]=$O$4,ROW(BookTable[Entry Month])-ROW(Book!$J$2)),ROWS(B$7:B182))))</f>
        <v/>
      </c>
      <c r="C182" s="1"/>
      <c r="D182" s="1" t="str">
        <f t="array" ref="D182">IF(ROWS(C$7:C182)&gt;COUNTIF(BookTable[Entry Month],$O$4),"",INDEX(Book!C$3:C$1200,SMALL(IF(BookTable[Entry Month]=$O$4,ROW(BookTable[Entry Month])-ROW(Book!$J$2)),ROWS(C$7:C182))))</f>
        <v/>
      </c>
      <c r="E182" s="1" t="e">
        <f>VLOOKUP(Shrawan[[#This Row],[आपूर्तिकर्ताको नाम]],PartyTable[],2,FALSE)</f>
        <v>#N/A</v>
      </c>
      <c r="F182" s="1" t="str" cm="1">
        <f t="array" ref="F182">IF(ROWS(G$7:G182)&gt;COUNTIF(BookTable[Entry Month],$O$4),"",INDEX(Book!D$3:D$1200,SMALL(IF(BookTable[Entry Month]=$O$4,ROW(BookTable[Entry Month])-ROW(Book!$J$2)),ROWS(G$7:G182))))</f>
        <v/>
      </c>
      <c r="G182" s="1"/>
      <c r="H182" s="1"/>
      <c r="I18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82" s="6" t="str" cm="1">
        <f t="array" ref="J182">IF(ROWS(G$7:G182)&gt;COUNTIF(BookTable[Entry Month],$O$4),"",INDEX(Book!F$3:F$1200,SMALL(IF(BookTable[Entry Month]=$O$4,ROW(BookTable[Entry Month])-ROW(Book!$J$2)),ROWS(G$7:G182))))</f>
        <v/>
      </c>
      <c r="K182" s="6" t="str" cm="1">
        <f t="array" ref="K182">IF(ROWS(G$7:G182)&gt;COUNTIF(BookTable[Entry Month],$O$4),"",INDEX(Book!E$3:E$1200,SMALL(IF(BookTable[Entry Month]=$O$4,ROW(BookTable[Entry Month])-ROW(Book!$J$2)),ROWS(G$7:G182))))</f>
        <v/>
      </c>
      <c r="L182" s="6" t="e">
        <f>Shrawan[[#This Row],[मूल्य (रु)]]*13%</f>
        <v>#VALUE!</v>
      </c>
      <c r="M182" s="1"/>
      <c r="N182" s="1"/>
      <c r="O182" s="1"/>
      <c r="P182" s="1"/>
    </row>
    <row r="183" spans="1:16" hidden="1" x14ac:dyDescent="0.25">
      <c r="A183" s="1" t="str">
        <f t="array" ref="A183">IF(ROWS(A$7:A183)&gt;COUNTIF(BookTable[Entry Month],$O$4),"",INDEX(Book!A$3:A$1200,SMALL(IF(BookTable[Entry Month]=$O$4,ROW(BookTable[Entry Month])-ROW(Book!$J$2)),ROWS(A$7:A183))))</f>
        <v/>
      </c>
      <c r="B183" s="1" t="str">
        <f t="array" ref="B183">IF(ROWS(B$7:B183)&gt;COUNTIF(BookTable[Entry Month],$O$4),"",INDEX(Book!B$3:B$1200,SMALL(IF(BookTable[Entry Month]=$O$4,ROW(BookTable[Entry Month])-ROW(Book!$J$2)),ROWS(B$7:B183))))</f>
        <v/>
      </c>
      <c r="C183" s="1"/>
      <c r="D183" s="1" t="str">
        <f t="array" ref="D183">IF(ROWS(C$7:C183)&gt;COUNTIF(BookTable[Entry Month],$O$4),"",INDEX(Book!C$3:C$1200,SMALL(IF(BookTable[Entry Month]=$O$4,ROW(BookTable[Entry Month])-ROW(Book!$J$2)),ROWS(C$7:C183))))</f>
        <v/>
      </c>
      <c r="E183" s="1" t="e">
        <f>VLOOKUP(Shrawan[[#This Row],[आपूर्तिकर्ताको नाम]],PartyTable[],2,FALSE)</f>
        <v>#N/A</v>
      </c>
      <c r="F183" s="1" t="str" cm="1">
        <f t="array" ref="F183">IF(ROWS(G$7:G183)&gt;COUNTIF(BookTable[Entry Month],$O$4),"",INDEX(Book!D$3:D$1200,SMALL(IF(BookTable[Entry Month]=$O$4,ROW(BookTable[Entry Month])-ROW(Book!$J$2)),ROWS(G$7:G183))))</f>
        <v/>
      </c>
      <c r="G183" s="1"/>
      <c r="H183" s="1"/>
      <c r="I18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83" s="6" t="str" cm="1">
        <f t="array" ref="J183">IF(ROWS(G$7:G183)&gt;COUNTIF(BookTable[Entry Month],$O$4),"",INDEX(Book!F$3:F$1200,SMALL(IF(BookTable[Entry Month]=$O$4,ROW(BookTable[Entry Month])-ROW(Book!$J$2)),ROWS(G$7:G183))))</f>
        <v/>
      </c>
      <c r="K183" s="6" t="str" cm="1">
        <f t="array" ref="K183">IF(ROWS(G$7:G183)&gt;COUNTIF(BookTable[Entry Month],$O$4),"",INDEX(Book!E$3:E$1200,SMALL(IF(BookTable[Entry Month]=$O$4,ROW(BookTable[Entry Month])-ROW(Book!$J$2)),ROWS(G$7:G183))))</f>
        <v/>
      </c>
      <c r="L183" s="6" t="e">
        <f>Shrawan[[#This Row],[मूल्य (रु)]]*13%</f>
        <v>#VALUE!</v>
      </c>
      <c r="M183" s="1"/>
      <c r="N183" s="1"/>
      <c r="O183" s="1"/>
      <c r="P183" s="1"/>
    </row>
    <row r="184" spans="1:16" hidden="1" x14ac:dyDescent="0.25">
      <c r="A184" s="1" t="str">
        <f t="array" ref="A184">IF(ROWS(A$7:A184)&gt;COUNTIF(BookTable[Entry Month],$O$4),"",INDEX(Book!A$3:A$1200,SMALL(IF(BookTable[Entry Month]=$O$4,ROW(BookTable[Entry Month])-ROW(Book!$J$2)),ROWS(A$7:A184))))</f>
        <v/>
      </c>
      <c r="B184" s="1" t="str">
        <f t="array" ref="B184">IF(ROWS(B$7:B184)&gt;COUNTIF(BookTable[Entry Month],$O$4),"",INDEX(Book!B$3:B$1200,SMALL(IF(BookTable[Entry Month]=$O$4,ROW(BookTable[Entry Month])-ROW(Book!$J$2)),ROWS(B$7:B184))))</f>
        <v/>
      </c>
      <c r="C184" s="1"/>
      <c r="D184" s="1" t="str">
        <f t="array" ref="D184">IF(ROWS(C$7:C184)&gt;COUNTIF(BookTable[Entry Month],$O$4),"",INDEX(Book!C$3:C$1200,SMALL(IF(BookTable[Entry Month]=$O$4,ROW(BookTable[Entry Month])-ROW(Book!$J$2)),ROWS(C$7:C184))))</f>
        <v/>
      </c>
      <c r="E184" s="1" t="e">
        <f>VLOOKUP(Shrawan[[#This Row],[आपूर्तिकर्ताको नाम]],PartyTable[],2,FALSE)</f>
        <v>#N/A</v>
      </c>
      <c r="F184" s="1" t="str" cm="1">
        <f t="array" ref="F184">IF(ROWS(G$7:G184)&gt;COUNTIF(BookTable[Entry Month],$O$4),"",INDEX(Book!D$3:D$1200,SMALL(IF(BookTable[Entry Month]=$O$4,ROW(BookTable[Entry Month])-ROW(Book!$J$2)),ROWS(G$7:G184))))</f>
        <v/>
      </c>
      <c r="G184" s="1"/>
      <c r="H184" s="1"/>
      <c r="I18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84" s="6" t="str" cm="1">
        <f t="array" ref="J184">IF(ROWS(G$7:G184)&gt;COUNTIF(BookTable[Entry Month],$O$4),"",INDEX(Book!F$3:F$1200,SMALL(IF(BookTable[Entry Month]=$O$4,ROW(BookTable[Entry Month])-ROW(Book!$J$2)),ROWS(G$7:G184))))</f>
        <v/>
      </c>
      <c r="K184" s="6" t="str" cm="1">
        <f t="array" ref="K184">IF(ROWS(G$7:G184)&gt;COUNTIF(BookTable[Entry Month],$O$4),"",INDEX(Book!E$3:E$1200,SMALL(IF(BookTable[Entry Month]=$O$4,ROW(BookTable[Entry Month])-ROW(Book!$J$2)),ROWS(G$7:G184))))</f>
        <v/>
      </c>
      <c r="L184" s="6" t="e">
        <f>Shrawan[[#This Row],[मूल्य (रु)]]*13%</f>
        <v>#VALUE!</v>
      </c>
      <c r="M184" s="1"/>
      <c r="N184" s="1"/>
      <c r="O184" s="1"/>
      <c r="P184" s="1"/>
    </row>
    <row r="185" spans="1:16" hidden="1" x14ac:dyDescent="0.25">
      <c r="A185" s="1" t="str">
        <f t="array" ref="A185">IF(ROWS(A$7:A185)&gt;COUNTIF(BookTable[Entry Month],$O$4),"",INDEX(Book!A$3:A$1200,SMALL(IF(BookTable[Entry Month]=$O$4,ROW(BookTable[Entry Month])-ROW(Book!$J$2)),ROWS(A$7:A185))))</f>
        <v/>
      </c>
      <c r="B185" s="1" t="str">
        <f t="array" ref="B185">IF(ROWS(B$7:B185)&gt;COUNTIF(BookTable[Entry Month],$O$4),"",INDEX(Book!B$3:B$1200,SMALL(IF(BookTable[Entry Month]=$O$4,ROW(BookTable[Entry Month])-ROW(Book!$J$2)),ROWS(B$7:B185))))</f>
        <v/>
      </c>
      <c r="C185" s="1"/>
      <c r="D185" s="1" t="str">
        <f t="array" ref="D185">IF(ROWS(C$7:C185)&gt;COUNTIF(BookTable[Entry Month],$O$4),"",INDEX(Book!C$3:C$1200,SMALL(IF(BookTable[Entry Month]=$O$4,ROW(BookTable[Entry Month])-ROW(Book!$J$2)),ROWS(C$7:C185))))</f>
        <v/>
      </c>
      <c r="E185" s="1" t="e">
        <f>VLOOKUP(Shrawan[[#This Row],[आपूर्तिकर्ताको नाम]],PartyTable[],2,FALSE)</f>
        <v>#N/A</v>
      </c>
      <c r="F185" s="1" t="str" cm="1">
        <f t="array" ref="F185">IF(ROWS(G$7:G185)&gt;COUNTIF(BookTable[Entry Month],$O$4),"",INDEX(Book!D$3:D$1200,SMALL(IF(BookTable[Entry Month]=$O$4,ROW(BookTable[Entry Month])-ROW(Book!$J$2)),ROWS(G$7:G185))))</f>
        <v/>
      </c>
      <c r="G185" s="1"/>
      <c r="H185" s="1"/>
      <c r="I18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85" s="6" t="str" cm="1">
        <f t="array" ref="J185">IF(ROWS(G$7:G185)&gt;COUNTIF(BookTable[Entry Month],$O$4),"",INDEX(Book!F$3:F$1200,SMALL(IF(BookTable[Entry Month]=$O$4,ROW(BookTable[Entry Month])-ROW(Book!$J$2)),ROWS(G$7:G185))))</f>
        <v/>
      </c>
      <c r="K185" s="6" t="str" cm="1">
        <f t="array" ref="K185">IF(ROWS(G$7:G185)&gt;COUNTIF(BookTable[Entry Month],$O$4),"",INDEX(Book!E$3:E$1200,SMALL(IF(BookTable[Entry Month]=$O$4,ROW(BookTable[Entry Month])-ROW(Book!$J$2)),ROWS(G$7:G185))))</f>
        <v/>
      </c>
      <c r="L185" s="6" t="e">
        <f>Shrawan[[#This Row],[मूल्य (रु)]]*13%</f>
        <v>#VALUE!</v>
      </c>
      <c r="M185" s="1"/>
      <c r="N185" s="1"/>
      <c r="O185" s="1"/>
      <c r="P185" s="1"/>
    </row>
    <row r="186" spans="1:16" hidden="1" x14ac:dyDescent="0.25">
      <c r="A186" s="1" t="str">
        <f t="array" ref="A186">IF(ROWS(A$7:A186)&gt;COUNTIF(BookTable[Entry Month],$O$4),"",INDEX(Book!A$3:A$1200,SMALL(IF(BookTable[Entry Month]=$O$4,ROW(BookTable[Entry Month])-ROW(Book!$J$2)),ROWS(A$7:A186))))</f>
        <v/>
      </c>
      <c r="B186" s="1" t="str">
        <f t="array" ref="B186">IF(ROWS(B$7:B186)&gt;COUNTIF(BookTable[Entry Month],$O$4),"",INDEX(Book!B$3:B$1200,SMALL(IF(BookTable[Entry Month]=$O$4,ROW(BookTable[Entry Month])-ROW(Book!$J$2)),ROWS(B$7:B186))))</f>
        <v/>
      </c>
      <c r="C186" s="1"/>
      <c r="D186" s="1" t="str">
        <f t="array" ref="D186">IF(ROWS(C$7:C186)&gt;COUNTIF(BookTable[Entry Month],$O$4),"",INDEX(Book!C$3:C$1200,SMALL(IF(BookTable[Entry Month]=$O$4,ROW(BookTable[Entry Month])-ROW(Book!$J$2)),ROWS(C$7:C186))))</f>
        <v/>
      </c>
      <c r="E186" s="1" t="e">
        <f>VLOOKUP(Shrawan[[#This Row],[आपूर्तिकर्ताको नाम]],PartyTable[],2,FALSE)</f>
        <v>#N/A</v>
      </c>
      <c r="F186" s="1" t="str" cm="1">
        <f t="array" ref="F186">IF(ROWS(G$7:G186)&gt;COUNTIF(BookTable[Entry Month],$O$4),"",INDEX(Book!D$3:D$1200,SMALL(IF(BookTable[Entry Month]=$O$4,ROW(BookTable[Entry Month])-ROW(Book!$J$2)),ROWS(G$7:G186))))</f>
        <v/>
      </c>
      <c r="G186" s="1"/>
      <c r="H186" s="1"/>
      <c r="I18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86" s="6" t="str" cm="1">
        <f t="array" ref="J186">IF(ROWS(G$7:G186)&gt;COUNTIF(BookTable[Entry Month],$O$4),"",INDEX(Book!F$3:F$1200,SMALL(IF(BookTable[Entry Month]=$O$4,ROW(BookTable[Entry Month])-ROW(Book!$J$2)),ROWS(G$7:G186))))</f>
        <v/>
      </c>
      <c r="K186" s="6" t="str" cm="1">
        <f t="array" ref="K186">IF(ROWS(G$7:G186)&gt;COUNTIF(BookTable[Entry Month],$O$4),"",INDEX(Book!E$3:E$1200,SMALL(IF(BookTable[Entry Month]=$O$4,ROW(BookTable[Entry Month])-ROW(Book!$J$2)),ROWS(G$7:G186))))</f>
        <v/>
      </c>
      <c r="L186" s="6" t="e">
        <f>Shrawan[[#This Row],[मूल्य (रु)]]*13%</f>
        <v>#VALUE!</v>
      </c>
      <c r="M186" s="1"/>
      <c r="N186" s="1"/>
      <c r="O186" s="1"/>
      <c r="P186" s="1"/>
    </row>
    <row r="187" spans="1:16" hidden="1" x14ac:dyDescent="0.25">
      <c r="A187" s="1" t="str">
        <f t="array" ref="A187">IF(ROWS(A$7:A187)&gt;COUNTIF(BookTable[Entry Month],$O$4),"",INDEX(Book!A$3:A$1200,SMALL(IF(BookTable[Entry Month]=$O$4,ROW(BookTable[Entry Month])-ROW(Book!$J$2)),ROWS(A$7:A187))))</f>
        <v/>
      </c>
      <c r="B187" s="1" t="str">
        <f t="array" ref="B187">IF(ROWS(B$7:B187)&gt;COUNTIF(BookTable[Entry Month],$O$4),"",INDEX(Book!B$3:B$1200,SMALL(IF(BookTable[Entry Month]=$O$4,ROW(BookTable[Entry Month])-ROW(Book!$J$2)),ROWS(B$7:B187))))</f>
        <v/>
      </c>
      <c r="C187" s="1"/>
      <c r="D187" s="1" t="str">
        <f t="array" ref="D187">IF(ROWS(C$7:C187)&gt;COUNTIF(BookTable[Entry Month],$O$4),"",INDEX(Book!C$3:C$1200,SMALL(IF(BookTable[Entry Month]=$O$4,ROW(BookTable[Entry Month])-ROW(Book!$J$2)),ROWS(C$7:C187))))</f>
        <v/>
      </c>
      <c r="E187" s="1" t="e">
        <f>VLOOKUP(Shrawan[[#This Row],[आपूर्तिकर्ताको नाम]],PartyTable[],2,FALSE)</f>
        <v>#N/A</v>
      </c>
      <c r="F187" s="1" t="str" cm="1">
        <f t="array" ref="F187">IF(ROWS(G$7:G187)&gt;COUNTIF(BookTable[Entry Month],$O$4),"",INDEX(Book!D$3:D$1200,SMALL(IF(BookTable[Entry Month]=$O$4,ROW(BookTable[Entry Month])-ROW(Book!$J$2)),ROWS(G$7:G187))))</f>
        <v/>
      </c>
      <c r="G187" s="1"/>
      <c r="H187" s="1"/>
      <c r="I18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87" s="6" t="str" cm="1">
        <f t="array" ref="J187">IF(ROWS(G$7:G187)&gt;COUNTIF(BookTable[Entry Month],$O$4),"",INDEX(Book!F$3:F$1200,SMALL(IF(BookTable[Entry Month]=$O$4,ROW(BookTable[Entry Month])-ROW(Book!$J$2)),ROWS(G$7:G187))))</f>
        <v/>
      </c>
      <c r="K187" s="6" t="str" cm="1">
        <f t="array" ref="K187">IF(ROWS(G$7:G187)&gt;COUNTIF(BookTable[Entry Month],$O$4),"",INDEX(Book!E$3:E$1200,SMALL(IF(BookTable[Entry Month]=$O$4,ROW(BookTable[Entry Month])-ROW(Book!$J$2)),ROWS(G$7:G187))))</f>
        <v/>
      </c>
      <c r="L187" s="6" t="e">
        <f>Shrawan[[#This Row],[मूल्य (रु)]]*13%</f>
        <v>#VALUE!</v>
      </c>
      <c r="M187" s="1"/>
      <c r="N187" s="1"/>
      <c r="O187" s="1"/>
      <c r="P187" s="1"/>
    </row>
    <row r="188" spans="1:16" hidden="1" x14ac:dyDescent="0.25">
      <c r="A188" s="1" t="str">
        <f t="array" ref="A188">IF(ROWS(A$7:A188)&gt;COUNTIF(BookTable[Entry Month],$O$4),"",INDEX(Book!A$3:A$1200,SMALL(IF(BookTable[Entry Month]=$O$4,ROW(BookTable[Entry Month])-ROW(Book!$J$2)),ROWS(A$7:A188))))</f>
        <v/>
      </c>
      <c r="B188" s="1" t="str">
        <f t="array" ref="B188">IF(ROWS(B$7:B188)&gt;COUNTIF(BookTable[Entry Month],$O$4),"",INDEX(Book!B$3:B$1200,SMALL(IF(BookTable[Entry Month]=$O$4,ROW(BookTable[Entry Month])-ROW(Book!$J$2)),ROWS(B$7:B188))))</f>
        <v/>
      </c>
      <c r="C188" s="1"/>
      <c r="D188" s="1" t="str">
        <f t="array" ref="D188">IF(ROWS(C$7:C188)&gt;COUNTIF(BookTable[Entry Month],$O$4),"",INDEX(Book!C$3:C$1200,SMALL(IF(BookTable[Entry Month]=$O$4,ROW(BookTable[Entry Month])-ROW(Book!$J$2)),ROWS(C$7:C188))))</f>
        <v/>
      </c>
      <c r="E188" s="1" t="e">
        <f>VLOOKUP(Shrawan[[#This Row],[आपूर्तिकर्ताको नाम]],PartyTable[],2,FALSE)</f>
        <v>#N/A</v>
      </c>
      <c r="F188" s="1" t="str" cm="1">
        <f t="array" ref="F188">IF(ROWS(G$7:G188)&gt;COUNTIF(BookTable[Entry Month],$O$4),"",INDEX(Book!D$3:D$1200,SMALL(IF(BookTable[Entry Month]=$O$4,ROW(BookTable[Entry Month])-ROW(Book!$J$2)),ROWS(G$7:G188))))</f>
        <v/>
      </c>
      <c r="G188" s="1"/>
      <c r="H188" s="1"/>
      <c r="I18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88" s="6" t="str" cm="1">
        <f t="array" ref="J188">IF(ROWS(G$7:G188)&gt;COUNTIF(BookTable[Entry Month],$O$4),"",INDEX(Book!F$3:F$1200,SMALL(IF(BookTable[Entry Month]=$O$4,ROW(BookTable[Entry Month])-ROW(Book!$J$2)),ROWS(G$7:G188))))</f>
        <v/>
      </c>
      <c r="K188" s="6" t="str" cm="1">
        <f t="array" ref="K188">IF(ROWS(G$7:G188)&gt;COUNTIF(BookTable[Entry Month],$O$4),"",INDEX(Book!E$3:E$1200,SMALL(IF(BookTable[Entry Month]=$O$4,ROW(BookTable[Entry Month])-ROW(Book!$J$2)),ROWS(G$7:G188))))</f>
        <v/>
      </c>
      <c r="L188" s="6" t="e">
        <f>Shrawan[[#This Row],[मूल्य (रु)]]*13%</f>
        <v>#VALUE!</v>
      </c>
      <c r="M188" s="1"/>
      <c r="N188" s="1"/>
      <c r="O188" s="1"/>
      <c r="P188" s="1"/>
    </row>
    <row r="189" spans="1:16" hidden="1" x14ac:dyDescent="0.25">
      <c r="A189" s="1" t="str">
        <f t="array" ref="A189">IF(ROWS(A$7:A189)&gt;COUNTIF(BookTable[Entry Month],$O$4),"",INDEX(Book!A$3:A$1200,SMALL(IF(BookTable[Entry Month]=$O$4,ROW(BookTable[Entry Month])-ROW(Book!$J$2)),ROWS(A$7:A189))))</f>
        <v/>
      </c>
      <c r="B189" s="1" t="str">
        <f t="array" ref="B189">IF(ROWS(B$7:B189)&gt;COUNTIF(BookTable[Entry Month],$O$4),"",INDEX(Book!B$3:B$1200,SMALL(IF(BookTable[Entry Month]=$O$4,ROW(BookTable[Entry Month])-ROW(Book!$J$2)),ROWS(B$7:B189))))</f>
        <v/>
      </c>
      <c r="C189" s="1"/>
      <c r="D189" s="1" t="str">
        <f t="array" ref="D189">IF(ROWS(C$7:C189)&gt;COUNTIF(BookTable[Entry Month],$O$4),"",INDEX(Book!C$3:C$1200,SMALL(IF(BookTable[Entry Month]=$O$4,ROW(BookTable[Entry Month])-ROW(Book!$J$2)),ROWS(C$7:C189))))</f>
        <v/>
      </c>
      <c r="E189" s="1" t="e">
        <f>VLOOKUP(Shrawan[[#This Row],[आपूर्तिकर्ताको नाम]],PartyTable[],2,FALSE)</f>
        <v>#N/A</v>
      </c>
      <c r="F189" s="1" t="str" cm="1">
        <f t="array" ref="F189">IF(ROWS(G$7:G189)&gt;COUNTIF(BookTable[Entry Month],$O$4),"",INDEX(Book!D$3:D$1200,SMALL(IF(BookTable[Entry Month]=$O$4,ROW(BookTable[Entry Month])-ROW(Book!$J$2)),ROWS(G$7:G189))))</f>
        <v/>
      </c>
      <c r="G189" s="1"/>
      <c r="H189" s="1"/>
      <c r="I18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89" s="6" t="str" cm="1">
        <f t="array" ref="J189">IF(ROWS(G$7:G189)&gt;COUNTIF(BookTable[Entry Month],$O$4),"",INDEX(Book!F$3:F$1200,SMALL(IF(BookTable[Entry Month]=$O$4,ROW(BookTable[Entry Month])-ROW(Book!$J$2)),ROWS(G$7:G189))))</f>
        <v/>
      </c>
      <c r="K189" s="6" t="str" cm="1">
        <f t="array" ref="K189">IF(ROWS(G$7:G189)&gt;COUNTIF(BookTable[Entry Month],$O$4),"",INDEX(Book!E$3:E$1200,SMALL(IF(BookTable[Entry Month]=$O$4,ROW(BookTable[Entry Month])-ROW(Book!$J$2)),ROWS(G$7:G189))))</f>
        <v/>
      </c>
      <c r="L189" s="6" t="e">
        <f>Shrawan[[#This Row],[मूल्य (रु)]]*13%</f>
        <v>#VALUE!</v>
      </c>
      <c r="M189" s="1"/>
      <c r="N189" s="1"/>
      <c r="O189" s="1"/>
      <c r="P189" s="1"/>
    </row>
    <row r="190" spans="1:16" hidden="1" x14ac:dyDescent="0.25">
      <c r="A190" s="1" t="str">
        <f t="array" ref="A190">IF(ROWS(A$7:A190)&gt;COUNTIF(BookTable[Entry Month],$O$4),"",INDEX(Book!A$3:A$1200,SMALL(IF(BookTable[Entry Month]=$O$4,ROW(BookTable[Entry Month])-ROW(Book!$J$2)),ROWS(A$7:A190))))</f>
        <v/>
      </c>
      <c r="B190" s="1" t="str">
        <f t="array" ref="B190">IF(ROWS(B$7:B190)&gt;COUNTIF(BookTable[Entry Month],$O$4),"",INDEX(Book!B$3:B$1200,SMALL(IF(BookTable[Entry Month]=$O$4,ROW(BookTable[Entry Month])-ROW(Book!$J$2)),ROWS(B$7:B190))))</f>
        <v/>
      </c>
      <c r="C190" s="1"/>
      <c r="D190" s="1" t="str">
        <f t="array" ref="D190">IF(ROWS(C$7:C190)&gt;COUNTIF(BookTable[Entry Month],$O$4),"",INDEX(Book!C$3:C$1200,SMALL(IF(BookTable[Entry Month]=$O$4,ROW(BookTable[Entry Month])-ROW(Book!$J$2)),ROWS(C$7:C190))))</f>
        <v/>
      </c>
      <c r="E190" s="1" t="e">
        <f>VLOOKUP(Shrawan[[#This Row],[आपूर्तिकर्ताको नाम]],PartyTable[],2,FALSE)</f>
        <v>#N/A</v>
      </c>
      <c r="F190" s="1" t="str" cm="1">
        <f t="array" ref="F190">IF(ROWS(G$7:G190)&gt;COUNTIF(BookTable[Entry Month],$O$4),"",INDEX(Book!D$3:D$1200,SMALL(IF(BookTable[Entry Month]=$O$4,ROW(BookTable[Entry Month])-ROW(Book!$J$2)),ROWS(G$7:G190))))</f>
        <v/>
      </c>
      <c r="G190" s="1"/>
      <c r="H190" s="1"/>
      <c r="I19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90" s="6" t="str" cm="1">
        <f t="array" ref="J190">IF(ROWS(G$7:G190)&gt;COUNTIF(BookTable[Entry Month],$O$4),"",INDEX(Book!F$3:F$1200,SMALL(IF(BookTable[Entry Month]=$O$4,ROW(BookTable[Entry Month])-ROW(Book!$J$2)),ROWS(G$7:G190))))</f>
        <v/>
      </c>
      <c r="K190" s="6" t="str" cm="1">
        <f t="array" ref="K190">IF(ROWS(G$7:G190)&gt;COUNTIF(BookTable[Entry Month],$O$4),"",INDEX(Book!E$3:E$1200,SMALL(IF(BookTable[Entry Month]=$O$4,ROW(BookTable[Entry Month])-ROW(Book!$J$2)),ROWS(G$7:G190))))</f>
        <v/>
      </c>
      <c r="L190" s="6" t="e">
        <f>Shrawan[[#This Row],[मूल्य (रु)]]*13%</f>
        <v>#VALUE!</v>
      </c>
      <c r="M190" s="1"/>
      <c r="N190" s="1"/>
      <c r="O190" s="1"/>
      <c r="P190" s="1"/>
    </row>
    <row r="191" spans="1:16" hidden="1" x14ac:dyDescent="0.25">
      <c r="A191" s="1" t="str">
        <f t="array" ref="A191">IF(ROWS(A$7:A191)&gt;COUNTIF(BookTable[Entry Month],$O$4),"",INDEX(Book!A$3:A$1200,SMALL(IF(BookTable[Entry Month]=$O$4,ROW(BookTable[Entry Month])-ROW(Book!$J$2)),ROWS(A$7:A191))))</f>
        <v/>
      </c>
      <c r="B191" s="1" t="str">
        <f t="array" ref="B191">IF(ROWS(B$7:B191)&gt;COUNTIF(BookTable[Entry Month],$O$4),"",INDEX(Book!B$3:B$1200,SMALL(IF(BookTable[Entry Month]=$O$4,ROW(BookTable[Entry Month])-ROW(Book!$J$2)),ROWS(B$7:B191))))</f>
        <v/>
      </c>
      <c r="C191" s="1"/>
      <c r="D191" s="1" t="str">
        <f t="array" ref="D191">IF(ROWS(C$7:C191)&gt;COUNTIF(BookTable[Entry Month],$O$4),"",INDEX(Book!C$3:C$1200,SMALL(IF(BookTable[Entry Month]=$O$4,ROW(BookTable[Entry Month])-ROW(Book!$J$2)),ROWS(C$7:C191))))</f>
        <v/>
      </c>
      <c r="E191" s="1" t="e">
        <f>VLOOKUP(Shrawan[[#This Row],[आपूर्तिकर्ताको नाम]],PartyTable[],2,FALSE)</f>
        <v>#N/A</v>
      </c>
      <c r="F191" s="1" t="str" cm="1">
        <f t="array" ref="F191">IF(ROWS(G$7:G191)&gt;COUNTIF(BookTable[Entry Month],$O$4),"",INDEX(Book!D$3:D$1200,SMALL(IF(BookTable[Entry Month]=$O$4,ROW(BookTable[Entry Month])-ROW(Book!$J$2)),ROWS(G$7:G191))))</f>
        <v/>
      </c>
      <c r="G191" s="1"/>
      <c r="H191" s="1"/>
      <c r="I19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91" s="6" t="str" cm="1">
        <f t="array" ref="J191">IF(ROWS(G$7:G191)&gt;COUNTIF(BookTable[Entry Month],$O$4),"",INDEX(Book!F$3:F$1200,SMALL(IF(BookTable[Entry Month]=$O$4,ROW(BookTable[Entry Month])-ROW(Book!$J$2)),ROWS(G$7:G191))))</f>
        <v/>
      </c>
      <c r="K191" s="6" t="str" cm="1">
        <f t="array" ref="K191">IF(ROWS(G$7:G191)&gt;COUNTIF(BookTable[Entry Month],$O$4),"",INDEX(Book!E$3:E$1200,SMALL(IF(BookTable[Entry Month]=$O$4,ROW(BookTable[Entry Month])-ROW(Book!$J$2)),ROWS(G$7:G191))))</f>
        <v/>
      </c>
      <c r="L191" s="6" t="e">
        <f>Shrawan[[#This Row],[मूल्य (रु)]]*13%</f>
        <v>#VALUE!</v>
      </c>
      <c r="M191" s="1"/>
      <c r="N191" s="1"/>
      <c r="O191" s="1"/>
      <c r="P191" s="1"/>
    </row>
    <row r="192" spans="1:16" hidden="1" x14ac:dyDescent="0.25">
      <c r="A192" s="1" t="str">
        <f t="array" ref="A192">IF(ROWS(A$7:A192)&gt;COUNTIF(BookTable[Entry Month],$O$4),"",INDEX(Book!A$3:A$1200,SMALL(IF(BookTable[Entry Month]=$O$4,ROW(BookTable[Entry Month])-ROW(Book!$J$2)),ROWS(A$7:A192))))</f>
        <v/>
      </c>
      <c r="B192" s="1" t="str">
        <f t="array" ref="B192">IF(ROWS(B$7:B192)&gt;COUNTIF(BookTable[Entry Month],$O$4),"",INDEX(Book!B$3:B$1200,SMALL(IF(BookTable[Entry Month]=$O$4,ROW(BookTable[Entry Month])-ROW(Book!$J$2)),ROWS(B$7:B192))))</f>
        <v/>
      </c>
      <c r="C192" s="1"/>
      <c r="D192" s="1" t="str">
        <f t="array" ref="D192">IF(ROWS(C$7:C192)&gt;COUNTIF(BookTable[Entry Month],$O$4),"",INDEX(Book!C$3:C$1200,SMALL(IF(BookTable[Entry Month]=$O$4,ROW(BookTable[Entry Month])-ROW(Book!$J$2)),ROWS(C$7:C192))))</f>
        <v/>
      </c>
      <c r="E192" s="1" t="e">
        <f>VLOOKUP(Shrawan[[#This Row],[आपूर्तिकर्ताको नाम]],PartyTable[],2,FALSE)</f>
        <v>#N/A</v>
      </c>
      <c r="F192" s="1" t="str" cm="1">
        <f t="array" ref="F192">IF(ROWS(G$7:G192)&gt;COUNTIF(BookTable[Entry Month],$O$4),"",INDEX(Book!D$3:D$1200,SMALL(IF(BookTable[Entry Month]=$O$4,ROW(BookTable[Entry Month])-ROW(Book!$J$2)),ROWS(G$7:G192))))</f>
        <v/>
      </c>
      <c r="G192" s="1"/>
      <c r="H192" s="1"/>
      <c r="I19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92" s="6" t="str" cm="1">
        <f t="array" ref="J192">IF(ROWS(G$7:G192)&gt;COUNTIF(BookTable[Entry Month],$O$4),"",INDEX(Book!F$3:F$1200,SMALL(IF(BookTable[Entry Month]=$O$4,ROW(BookTable[Entry Month])-ROW(Book!$J$2)),ROWS(G$7:G192))))</f>
        <v/>
      </c>
      <c r="K192" s="6" t="str" cm="1">
        <f t="array" ref="K192">IF(ROWS(G$7:G192)&gt;COUNTIF(BookTable[Entry Month],$O$4),"",INDEX(Book!E$3:E$1200,SMALL(IF(BookTable[Entry Month]=$O$4,ROW(BookTable[Entry Month])-ROW(Book!$J$2)),ROWS(G$7:G192))))</f>
        <v/>
      </c>
      <c r="L192" s="6" t="e">
        <f>Shrawan[[#This Row],[मूल्य (रु)]]*13%</f>
        <v>#VALUE!</v>
      </c>
      <c r="M192" s="1"/>
      <c r="N192" s="1"/>
      <c r="O192" s="1"/>
      <c r="P192" s="1"/>
    </row>
    <row r="193" spans="1:16" hidden="1" x14ac:dyDescent="0.25">
      <c r="A193" s="1" t="str">
        <f t="array" ref="A193">IF(ROWS(A$7:A193)&gt;COUNTIF(BookTable[Entry Month],$O$4),"",INDEX(Book!A$3:A$1200,SMALL(IF(BookTable[Entry Month]=$O$4,ROW(BookTable[Entry Month])-ROW(Book!$J$2)),ROWS(A$7:A193))))</f>
        <v/>
      </c>
      <c r="B193" s="1" t="str">
        <f t="array" ref="B193">IF(ROWS(B$7:B193)&gt;COUNTIF(BookTable[Entry Month],$O$4),"",INDEX(Book!B$3:B$1200,SMALL(IF(BookTable[Entry Month]=$O$4,ROW(BookTable[Entry Month])-ROW(Book!$J$2)),ROWS(B$7:B193))))</f>
        <v/>
      </c>
      <c r="C193" s="1"/>
      <c r="D193" s="1" t="str">
        <f t="array" ref="D193">IF(ROWS(C$7:C193)&gt;COUNTIF(BookTable[Entry Month],$O$4),"",INDEX(Book!C$3:C$1200,SMALL(IF(BookTable[Entry Month]=$O$4,ROW(BookTable[Entry Month])-ROW(Book!$J$2)),ROWS(C$7:C193))))</f>
        <v/>
      </c>
      <c r="E193" s="1" t="e">
        <f>VLOOKUP(Shrawan[[#This Row],[आपूर्तिकर्ताको नाम]],PartyTable[],2,FALSE)</f>
        <v>#N/A</v>
      </c>
      <c r="F193" s="1" t="str" cm="1">
        <f t="array" ref="F193">IF(ROWS(G$7:G193)&gt;COUNTIF(BookTable[Entry Month],$O$4),"",INDEX(Book!D$3:D$1200,SMALL(IF(BookTable[Entry Month]=$O$4,ROW(BookTable[Entry Month])-ROW(Book!$J$2)),ROWS(G$7:G193))))</f>
        <v/>
      </c>
      <c r="G193" s="1"/>
      <c r="H193" s="1"/>
      <c r="I19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93" s="6" t="str" cm="1">
        <f t="array" ref="J193">IF(ROWS(G$7:G193)&gt;COUNTIF(BookTable[Entry Month],$O$4),"",INDEX(Book!F$3:F$1200,SMALL(IF(BookTable[Entry Month]=$O$4,ROW(BookTable[Entry Month])-ROW(Book!$J$2)),ROWS(G$7:G193))))</f>
        <v/>
      </c>
      <c r="K193" s="6" t="str" cm="1">
        <f t="array" ref="K193">IF(ROWS(G$7:G193)&gt;COUNTIF(BookTable[Entry Month],$O$4),"",INDEX(Book!E$3:E$1200,SMALL(IF(BookTable[Entry Month]=$O$4,ROW(BookTable[Entry Month])-ROW(Book!$J$2)),ROWS(G$7:G193))))</f>
        <v/>
      </c>
      <c r="L193" s="6" t="e">
        <f>Shrawan[[#This Row],[मूल्य (रु)]]*13%</f>
        <v>#VALUE!</v>
      </c>
      <c r="M193" s="1"/>
      <c r="N193" s="1"/>
      <c r="O193" s="1"/>
      <c r="P193" s="1"/>
    </row>
    <row r="194" spans="1:16" hidden="1" x14ac:dyDescent="0.25">
      <c r="A194" s="1" t="str">
        <f t="array" ref="A194">IF(ROWS(A$7:A194)&gt;COUNTIF(BookTable[Entry Month],$O$4),"",INDEX(Book!A$3:A$1200,SMALL(IF(BookTable[Entry Month]=$O$4,ROW(BookTable[Entry Month])-ROW(Book!$J$2)),ROWS(A$7:A194))))</f>
        <v/>
      </c>
      <c r="B194" s="1" t="str">
        <f t="array" ref="B194">IF(ROWS(B$7:B194)&gt;COUNTIF(BookTable[Entry Month],$O$4),"",INDEX(Book!B$3:B$1200,SMALL(IF(BookTable[Entry Month]=$O$4,ROW(BookTable[Entry Month])-ROW(Book!$J$2)),ROWS(B$7:B194))))</f>
        <v/>
      </c>
      <c r="C194" s="1"/>
      <c r="D194" s="1" t="str">
        <f t="array" ref="D194">IF(ROWS(C$7:C194)&gt;COUNTIF(BookTable[Entry Month],$O$4),"",INDEX(Book!C$3:C$1200,SMALL(IF(BookTable[Entry Month]=$O$4,ROW(BookTable[Entry Month])-ROW(Book!$J$2)),ROWS(C$7:C194))))</f>
        <v/>
      </c>
      <c r="E194" s="1" t="e">
        <f>VLOOKUP(Shrawan[[#This Row],[आपूर्तिकर्ताको नाम]],PartyTable[],2,FALSE)</f>
        <v>#N/A</v>
      </c>
      <c r="F194" s="1" t="str" cm="1">
        <f t="array" ref="F194">IF(ROWS(G$7:G194)&gt;COUNTIF(BookTable[Entry Month],$O$4),"",INDEX(Book!D$3:D$1200,SMALL(IF(BookTable[Entry Month]=$O$4,ROW(BookTable[Entry Month])-ROW(Book!$J$2)),ROWS(G$7:G194))))</f>
        <v/>
      </c>
      <c r="G194" s="1"/>
      <c r="H194" s="1"/>
      <c r="I19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94" s="6" t="str" cm="1">
        <f t="array" ref="J194">IF(ROWS(G$7:G194)&gt;COUNTIF(BookTable[Entry Month],$O$4),"",INDEX(Book!F$3:F$1200,SMALL(IF(BookTable[Entry Month]=$O$4,ROW(BookTable[Entry Month])-ROW(Book!$J$2)),ROWS(G$7:G194))))</f>
        <v/>
      </c>
      <c r="K194" s="6" t="str" cm="1">
        <f t="array" ref="K194">IF(ROWS(G$7:G194)&gt;COUNTIF(BookTable[Entry Month],$O$4),"",INDEX(Book!E$3:E$1200,SMALL(IF(BookTable[Entry Month]=$O$4,ROW(BookTable[Entry Month])-ROW(Book!$J$2)),ROWS(G$7:G194))))</f>
        <v/>
      </c>
      <c r="L194" s="6" t="e">
        <f>Shrawan[[#This Row],[मूल्य (रु)]]*13%</f>
        <v>#VALUE!</v>
      </c>
      <c r="M194" s="1"/>
      <c r="N194" s="1"/>
      <c r="O194" s="1"/>
      <c r="P194" s="1"/>
    </row>
    <row r="195" spans="1:16" hidden="1" x14ac:dyDescent="0.25">
      <c r="A195" s="1" t="str">
        <f t="array" ref="A195">IF(ROWS(A$7:A195)&gt;COUNTIF(BookTable[Entry Month],$O$4),"",INDEX(Book!A$3:A$1200,SMALL(IF(BookTable[Entry Month]=$O$4,ROW(BookTable[Entry Month])-ROW(Book!$J$2)),ROWS(A$7:A195))))</f>
        <v/>
      </c>
      <c r="B195" s="1" t="str">
        <f t="array" ref="B195">IF(ROWS(B$7:B195)&gt;COUNTIF(BookTable[Entry Month],$O$4),"",INDEX(Book!B$3:B$1200,SMALL(IF(BookTable[Entry Month]=$O$4,ROW(BookTable[Entry Month])-ROW(Book!$J$2)),ROWS(B$7:B195))))</f>
        <v/>
      </c>
      <c r="C195" s="1"/>
      <c r="D195" s="1" t="str">
        <f t="array" ref="D195">IF(ROWS(C$7:C195)&gt;COUNTIF(BookTable[Entry Month],$O$4),"",INDEX(Book!C$3:C$1200,SMALL(IF(BookTable[Entry Month]=$O$4,ROW(BookTable[Entry Month])-ROW(Book!$J$2)),ROWS(C$7:C195))))</f>
        <v/>
      </c>
      <c r="E195" s="1" t="e">
        <f>VLOOKUP(Shrawan[[#This Row],[आपूर्तिकर्ताको नाम]],PartyTable[],2,FALSE)</f>
        <v>#N/A</v>
      </c>
      <c r="F195" s="1" t="str" cm="1">
        <f t="array" ref="F195">IF(ROWS(G$7:G195)&gt;COUNTIF(BookTable[Entry Month],$O$4),"",INDEX(Book!D$3:D$1200,SMALL(IF(BookTable[Entry Month]=$O$4,ROW(BookTable[Entry Month])-ROW(Book!$J$2)),ROWS(G$7:G195))))</f>
        <v/>
      </c>
      <c r="G195" s="1"/>
      <c r="H195" s="1"/>
      <c r="I19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95" s="6" t="str" cm="1">
        <f t="array" ref="J195">IF(ROWS(G$7:G195)&gt;COUNTIF(BookTable[Entry Month],$O$4),"",INDEX(Book!F$3:F$1200,SMALL(IF(BookTable[Entry Month]=$O$4,ROW(BookTable[Entry Month])-ROW(Book!$J$2)),ROWS(G$7:G195))))</f>
        <v/>
      </c>
      <c r="K195" s="6" t="str" cm="1">
        <f t="array" ref="K195">IF(ROWS(G$7:G195)&gt;COUNTIF(BookTable[Entry Month],$O$4),"",INDEX(Book!E$3:E$1200,SMALL(IF(BookTable[Entry Month]=$O$4,ROW(BookTable[Entry Month])-ROW(Book!$J$2)),ROWS(G$7:G195))))</f>
        <v/>
      </c>
      <c r="L195" s="6" t="e">
        <f>Shrawan[[#This Row],[मूल्य (रु)]]*13%</f>
        <v>#VALUE!</v>
      </c>
      <c r="M195" s="1"/>
      <c r="N195" s="1"/>
      <c r="O195" s="1"/>
      <c r="P195" s="1"/>
    </row>
    <row r="196" spans="1:16" hidden="1" x14ac:dyDescent="0.25">
      <c r="A196" s="1" t="str">
        <f t="array" ref="A196">IF(ROWS(A$7:A196)&gt;COUNTIF(BookTable[Entry Month],$O$4),"",INDEX(Book!A$3:A$1200,SMALL(IF(BookTable[Entry Month]=$O$4,ROW(BookTable[Entry Month])-ROW(Book!$J$2)),ROWS(A$7:A196))))</f>
        <v/>
      </c>
      <c r="B196" s="1" t="str">
        <f t="array" ref="B196">IF(ROWS(B$7:B196)&gt;COUNTIF(BookTable[Entry Month],$O$4),"",INDEX(Book!B$3:B$1200,SMALL(IF(BookTable[Entry Month]=$O$4,ROW(BookTable[Entry Month])-ROW(Book!$J$2)),ROWS(B$7:B196))))</f>
        <v/>
      </c>
      <c r="C196" s="1"/>
      <c r="D196" s="1" t="str">
        <f t="array" ref="D196">IF(ROWS(C$7:C196)&gt;COUNTIF(BookTable[Entry Month],$O$4),"",INDEX(Book!C$3:C$1200,SMALL(IF(BookTable[Entry Month]=$O$4,ROW(BookTable[Entry Month])-ROW(Book!$J$2)),ROWS(C$7:C196))))</f>
        <v/>
      </c>
      <c r="E196" s="1" t="e">
        <f>VLOOKUP(Shrawan[[#This Row],[आपूर्तिकर्ताको नाम]],PartyTable[],2,FALSE)</f>
        <v>#N/A</v>
      </c>
      <c r="F196" s="1" t="str" cm="1">
        <f t="array" ref="F196">IF(ROWS(G$7:G196)&gt;COUNTIF(BookTable[Entry Month],$O$4),"",INDEX(Book!D$3:D$1200,SMALL(IF(BookTable[Entry Month]=$O$4,ROW(BookTable[Entry Month])-ROW(Book!$J$2)),ROWS(G$7:G196))))</f>
        <v/>
      </c>
      <c r="G196" s="1"/>
      <c r="H196" s="1"/>
      <c r="I19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96" s="6" t="str" cm="1">
        <f t="array" ref="J196">IF(ROWS(G$7:G196)&gt;COUNTIF(BookTable[Entry Month],$O$4),"",INDEX(Book!F$3:F$1200,SMALL(IF(BookTable[Entry Month]=$O$4,ROW(BookTable[Entry Month])-ROW(Book!$J$2)),ROWS(G$7:G196))))</f>
        <v/>
      </c>
      <c r="K196" s="6" t="str" cm="1">
        <f t="array" ref="K196">IF(ROWS(G$7:G196)&gt;COUNTIF(BookTable[Entry Month],$O$4),"",INDEX(Book!E$3:E$1200,SMALL(IF(BookTable[Entry Month]=$O$4,ROW(BookTable[Entry Month])-ROW(Book!$J$2)),ROWS(G$7:G196))))</f>
        <v/>
      </c>
      <c r="L196" s="6" t="e">
        <f>Shrawan[[#This Row],[मूल्य (रु)]]*13%</f>
        <v>#VALUE!</v>
      </c>
      <c r="M196" s="1"/>
      <c r="N196" s="1"/>
      <c r="O196" s="1"/>
      <c r="P196" s="1"/>
    </row>
    <row r="197" spans="1:16" hidden="1" x14ac:dyDescent="0.25">
      <c r="A197" s="1" t="str">
        <f t="array" ref="A197">IF(ROWS(A$7:A197)&gt;COUNTIF(BookTable[Entry Month],$O$4),"",INDEX(Book!A$3:A$1200,SMALL(IF(BookTable[Entry Month]=$O$4,ROW(BookTable[Entry Month])-ROW(Book!$J$2)),ROWS(A$7:A197))))</f>
        <v/>
      </c>
      <c r="B197" s="1" t="str">
        <f t="array" ref="B197">IF(ROWS(B$7:B197)&gt;COUNTIF(BookTable[Entry Month],$O$4),"",INDEX(Book!B$3:B$1200,SMALL(IF(BookTable[Entry Month]=$O$4,ROW(BookTable[Entry Month])-ROW(Book!$J$2)),ROWS(B$7:B197))))</f>
        <v/>
      </c>
      <c r="C197" s="1"/>
      <c r="D197" s="1" t="str">
        <f t="array" ref="D197">IF(ROWS(C$7:C197)&gt;COUNTIF(BookTable[Entry Month],$O$4),"",INDEX(Book!C$3:C$1200,SMALL(IF(BookTable[Entry Month]=$O$4,ROW(BookTable[Entry Month])-ROW(Book!$J$2)),ROWS(C$7:C197))))</f>
        <v/>
      </c>
      <c r="E197" s="1" t="e">
        <f>VLOOKUP(Shrawan[[#This Row],[आपूर्तिकर्ताको नाम]],PartyTable[],2,FALSE)</f>
        <v>#N/A</v>
      </c>
      <c r="F197" s="1" t="str" cm="1">
        <f t="array" ref="F197">IF(ROWS(G$7:G197)&gt;COUNTIF(BookTable[Entry Month],$O$4),"",INDEX(Book!D$3:D$1200,SMALL(IF(BookTable[Entry Month]=$O$4,ROW(BookTable[Entry Month])-ROW(Book!$J$2)),ROWS(G$7:G197))))</f>
        <v/>
      </c>
      <c r="G197" s="1"/>
      <c r="H197" s="1"/>
      <c r="I19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97" s="6" t="str" cm="1">
        <f t="array" ref="J197">IF(ROWS(G$7:G197)&gt;COUNTIF(BookTable[Entry Month],$O$4),"",INDEX(Book!F$3:F$1200,SMALL(IF(BookTable[Entry Month]=$O$4,ROW(BookTable[Entry Month])-ROW(Book!$J$2)),ROWS(G$7:G197))))</f>
        <v/>
      </c>
      <c r="K197" s="6" t="str" cm="1">
        <f t="array" ref="K197">IF(ROWS(G$7:G197)&gt;COUNTIF(BookTable[Entry Month],$O$4),"",INDEX(Book!E$3:E$1200,SMALL(IF(BookTable[Entry Month]=$O$4,ROW(BookTable[Entry Month])-ROW(Book!$J$2)),ROWS(G$7:G197))))</f>
        <v/>
      </c>
      <c r="L197" s="6" t="e">
        <f>Shrawan[[#This Row],[मूल्य (रु)]]*13%</f>
        <v>#VALUE!</v>
      </c>
      <c r="M197" s="1"/>
      <c r="N197" s="1"/>
      <c r="O197" s="1"/>
      <c r="P197" s="1"/>
    </row>
    <row r="198" spans="1:16" hidden="1" x14ac:dyDescent="0.25">
      <c r="A198" s="1" t="str">
        <f t="array" ref="A198">IF(ROWS(A$7:A198)&gt;COUNTIF(BookTable[Entry Month],$O$4),"",INDEX(Book!A$3:A$1200,SMALL(IF(BookTable[Entry Month]=$O$4,ROW(BookTable[Entry Month])-ROW(Book!$J$2)),ROWS(A$7:A198))))</f>
        <v/>
      </c>
      <c r="B198" s="1" t="str">
        <f t="array" ref="B198">IF(ROWS(B$7:B198)&gt;COUNTIF(BookTable[Entry Month],$O$4),"",INDEX(Book!B$3:B$1200,SMALL(IF(BookTable[Entry Month]=$O$4,ROW(BookTable[Entry Month])-ROW(Book!$J$2)),ROWS(B$7:B198))))</f>
        <v/>
      </c>
      <c r="C198" s="1"/>
      <c r="D198" s="1" t="str">
        <f t="array" ref="D198">IF(ROWS(C$7:C198)&gt;COUNTIF(BookTable[Entry Month],$O$4),"",INDEX(Book!C$3:C$1200,SMALL(IF(BookTable[Entry Month]=$O$4,ROW(BookTable[Entry Month])-ROW(Book!$J$2)),ROWS(C$7:C198))))</f>
        <v/>
      </c>
      <c r="E198" s="1" t="e">
        <f>VLOOKUP(Shrawan[[#This Row],[आपूर्तिकर्ताको नाम]],PartyTable[],2,FALSE)</f>
        <v>#N/A</v>
      </c>
      <c r="F198" s="1" t="str" cm="1">
        <f t="array" ref="F198">IF(ROWS(G$7:G198)&gt;COUNTIF(BookTable[Entry Month],$O$4),"",INDEX(Book!D$3:D$1200,SMALL(IF(BookTable[Entry Month]=$O$4,ROW(BookTable[Entry Month])-ROW(Book!$J$2)),ROWS(G$7:G198))))</f>
        <v/>
      </c>
      <c r="G198" s="1"/>
      <c r="H198" s="1"/>
      <c r="I19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98" s="6" t="str" cm="1">
        <f t="array" ref="J198">IF(ROWS(G$7:G198)&gt;COUNTIF(BookTable[Entry Month],$O$4),"",INDEX(Book!F$3:F$1200,SMALL(IF(BookTable[Entry Month]=$O$4,ROW(BookTable[Entry Month])-ROW(Book!$J$2)),ROWS(G$7:G198))))</f>
        <v/>
      </c>
      <c r="K198" s="6" t="str" cm="1">
        <f t="array" ref="K198">IF(ROWS(G$7:G198)&gt;COUNTIF(BookTable[Entry Month],$O$4),"",INDEX(Book!E$3:E$1200,SMALL(IF(BookTable[Entry Month]=$O$4,ROW(BookTable[Entry Month])-ROW(Book!$J$2)),ROWS(G$7:G198))))</f>
        <v/>
      </c>
      <c r="L198" s="6" t="e">
        <f>Shrawan[[#This Row],[मूल्य (रु)]]*13%</f>
        <v>#VALUE!</v>
      </c>
      <c r="M198" s="1"/>
      <c r="N198" s="1"/>
      <c r="O198" s="1"/>
      <c r="P198" s="1"/>
    </row>
    <row r="199" spans="1:16" hidden="1" x14ac:dyDescent="0.25">
      <c r="A199" s="1" t="str">
        <f t="array" ref="A199">IF(ROWS(A$7:A199)&gt;COUNTIF(BookTable[Entry Month],$O$4),"",INDEX(Book!A$3:A$1200,SMALL(IF(BookTable[Entry Month]=$O$4,ROW(BookTable[Entry Month])-ROW(Book!$J$2)),ROWS(A$7:A199))))</f>
        <v/>
      </c>
      <c r="B199" s="1" t="str">
        <f t="array" ref="B199">IF(ROWS(B$7:B199)&gt;COUNTIF(BookTable[Entry Month],$O$4),"",INDEX(Book!B$3:B$1200,SMALL(IF(BookTable[Entry Month]=$O$4,ROW(BookTable[Entry Month])-ROW(Book!$J$2)),ROWS(B$7:B199))))</f>
        <v/>
      </c>
      <c r="C199" s="1"/>
      <c r="D199" s="1" t="str">
        <f t="array" ref="D199">IF(ROWS(C$7:C199)&gt;COUNTIF(BookTable[Entry Month],$O$4),"",INDEX(Book!C$3:C$1200,SMALL(IF(BookTable[Entry Month]=$O$4,ROW(BookTable[Entry Month])-ROW(Book!$J$2)),ROWS(C$7:C199))))</f>
        <v/>
      </c>
      <c r="E199" s="1" t="e">
        <f>VLOOKUP(Shrawan[[#This Row],[आपूर्तिकर्ताको नाम]],PartyTable[],2,FALSE)</f>
        <v>#N/A</v>
      </c>
      <c r="F199" s="1" t="str" cm="1">
        <f t="array" ref="F199">IF(ROWS(G$7:G199)&gt;COUNTIF(BookTable[Entry Month],$O$4),"",INDEX(Book!D$3:D$1200,SMALL(IF(BookTable[Entry Month]=$O$4,ROW(BookTable[Entry Month])-ROW(Book!$J$2)),ROWS(G$7:G199))))</f>
        <v/>
      </c>
      <c r="G199" s="1"/>
      <c r="H199" s="1"/>
      <c r="I19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199" s="6" t="str" cm="1">
        <f t="array" ref="J199">IF(ROWS(G$7:G199)&gt;COUNTIF(BookTable[Entry Month],$O$4),"",INDEX(Book!F$3:F$1200,SMALL(IF(BookTable[Entry Month]=$O$4,ROW(BookTable[Entry Month])-ROW(Book!$J$2)),ROWS(G$7:G199))))</f>
        <v/>
      </c>
      <c r="K199" s="6" t="str" cm="1">
        <f t="array" ref="K199">IF(ROWS(G$7:G199)&gt;COUNTIF(BookTable[Entry Month],$O$4),"",INDEX(Book!E$3:E$1200,SMALL(IF(BookTable[Entry Month]=$O$4,ROW(BookTable[Entry Month])-ROW(Book!$J$2)),ROWS(G$7:G199))))</f>
        <v/>
      </c>
      <c r="L199" s="6" t="e">
        <f>Shrawan[[#This Row],[मूल्य (रु)]]*13%</f>
        <v>#VALUE!</v>
      </c>
      <c r="M199" s="1"/>
      <c r="N199" s="1"/>
      <c r="O199" s="1"/>
      <c r="P199" s="1"/>
    </row>
    <row r="200" spans="1:16" hidden="1" x14ac:dyDescent="0.25">
      <c r="A200" s="1" t="str">
        <f t="array" ref="A200">IF(ROWS(A$7:A200)&gt;COUNTIF(BookTable[Entry Month],$O$4),"",INDEX(Book!A$3:A$1200,SMALL(IF(BookTable[Entry Month]=$O$4,ROW(BookTable[Entry Month])-ROW(Book!$J$2)),ROWS(A$7:A200))))</f>
        <v/>
      </c>
      <c r="B200" s="1" t="str">
        <f t="array" ref="B200">IF(ROWS(B$7:B200)&gt;COUNTIF(BookTable[Entry Month],$O$4),"",INDEX(Book!B$3:B$1200,SMALL(IF(BookTable[Entry Month]=$O$4,ROW(BookTable[Entry Month])-ROW(Book!$J$2)),ROWS(B$7:B200))))</f>
        <v/>
      </c>
      <c r="C200" s="1"/>
      <c r="D200" s="1" t="str">
        <f t="array" ref="D200">IF(ROWS(C$7:C200)&gt;COUNTIF(BookTable[Entry Month],$O$4),"",INDEX(Book!C$3:C$1200,SMALL(IF(BookTable[Entry Month]=$O$4,ROW(BookTable[Entry Month])-ROW(Book!$J$2)),ROWS(C$7:C200))))</f>
        <v/>
      </c>
      <c r="E200" s="1" t="e">
        <f>VLOOKUP(Shrawan[[#This Row],[आपूर्तिकर्ताको नाम]],PartyTable[],2,FALSE)</f>
        <v>#N/A</v>
      </c>
      <c r="F200" s="1" t="str" cm="1">
        <f t="array" ref="F200">IF(ROWS(G$7:G200)&gt;COUNTIF(BookTable[Entry Month],$O$4),"",INDEX(Book!D$3:D$1200,SMALL(IF(BookTable[Entry Month]=$O$4,ROW(BookTable[Entry Month])-ROW(Book!$J$2)),ROWS(G$7:G200))))</f>
        <v/>
      </c>
      <c r="G200" s="1"/>
      <c r="H200" s="1"/>
      <c r="I20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00" s="6" t="str" cm="1">
        <f t="array" ref="J200">IF(ROWS(G$7:G200)&gt;COUNTIF(BookTable[Entry Month],$O$4),"",INDEX(Book!F$3:F$1200,SMALL(IF(BookTable[Entry Month]=$O$4,ROW(BookTable[Entry Month])-ROW(Book!$J$2)),ROWS(G$7:G200))))</f>
        <v/>
      </c>
      <c r="K200" s="6" t="str" cm="1">
        <f t="array" ref="K200">IF(ROWS(G$7:G200)&gt;COUNTIF(BookTable[Entry Month],$O$4),"",INDEX(Book!E$3:E$1200,SMALL(IF(BookTable[Entry Month]=$O$4,ROW(BookTable[Entry Month])-ROW(Book!$J$2)),ROWS(G$7:G200))))</f>
        <v/>
      </c>
      <c r="L200" s="6" t="e">
        <f>Shrawan[[#This Row],[मूल्य (रु)]]*13%</f>
        <v>#VALUE!</v>
      </c>
      <c r="M200" s="1"/>
      <c r="N200" s="1"/>
      <c r="O200" s="1"/>
      <c r="P200" s="1"/>
    </row>
    <row r="201" spans="1:16" hidden="1" x14ac:dyDescent="0.25">
      <c r="A201" s="1" t="str">
        <f t="array" ref="A201">IF(ROWS(A$7:A201)&gt;COUNTIF(BookTable[Entry Month],$O$4),"",INDEX(Book!A$3:A$1200,SMALL(IF(BookTable[Entry Month]=$O$4,ROW(BookTable[Entry Month])-ROW(Book!$J$2)),ROWS(A$7:A201))))</f>
        <v/>
      </c>
      <c r="B201" s="1" t="str">
        <f t="array" ref="B201">IF(ROWS(B$7:B201)&gt;COUNTIF(BookTable[Entry Month],$O$4),"",INDEX(Book!B$3:B$1200,SMALL(IF(BookTable[Entry Month]=$O$4,ROW(BookTable[Entry Month])-ROW(Book!$J$2)),ROWS(B$7:B201))))</f>
        <v/>
      </c>
      <c r="C201" s="1"/>
      <c r="D201" s="1" t="str">
        <f t="array" ref="D201">IF(ROWS(C$7:C201)&gt;COUNTIF(BookTable[Entry Month],$O$4),"",INDEX(Book!C$3:C$1200,SMALL(IF(BookTable[Entry Month]=$O$4,ROW(BookTable[Entry Month])-ROW(Book!$J$2)),ROWS(C$7:C201))))</f>
        <v/>
      </c>
      <c r="E201" s="1" t="e">
        <f>VLOOKUP(Shrawan[[#This Row],[आपूर्तिकर्ताको नाम]],PartyTable[],2,FALSE)</f>
        <v>#N/A</v>
      </c>
      <c r="F201" s="1" t="str" cm="1">
        <f t="array" ref="F201">IF(ROWS(G$7:G201)&gt;COUNTIF(BookTable[Entry Month],$O$4),"",INDEX(Book!D$3:D$1200,SMALL(IF(BookTable[Entry Month]=$O$4,ROW(BookTable[Entry Month])-ROW(Book!$J$2)),ROWS(G$7:G201))))</f>
        <v/>
      </c>
      <c r="G201" s="1"/>
      <c r="H201" s="1"/>
      <c r="I20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01" s="6" t="str" cm="1">
        <f t="array" ref="J201">IF(ROWS(G$7:G201)&gt;COUNTIF(BookTable[Entry Month],$O$4),"",INDEX(Book!F$3:F$1200,SMALL(IF(BookTable[Entry Month]=$O$4,ROW(BookTable[Entry Month])-ROW(Book!$J$2)),ROWS(G$7:G201))))</f>
        <v/>
      </c>
      <c r="K201" s="6" t="str" cm="1">
        <f t="array" ref="K201">IF(ROWS(G$7:G201)&gt;COUNTIF(BookTable[Entry Month],$O$4),"",INDEX(Book!E$3:E$1200,SMALL(IF(BookTable[Entry Month]=$O$4,ROW(BookTable[Entry Month])-ROW(Book!$J$2)),ROWS(G$7:G201))))</f>
        <v/>
      </c>
      <c r="L201" s="6" t="e">
        <f>Shrawan[[#This Row],[मूल्य (रु)]]*13%</f>
        <v>#VALUE!</v>
      </c>
      <c r="M201" s="1"/>
      <c r="N201" s="1"/>
      <c r="O201" s="1"/>
      <c r="P201" s="1"/>
    </row>
    <row r="202" spans="1:16" hidden="1" x14ac:dyDescent="0.25">
      <c r="A202" s="1" t="str">
        <f t="array" ref="A202">IF(ROWS(A$7:A202)&gt;COUNTIF(BookTable[Entry Month],$O$4),"",INDEX(Book!A$3:A$1200,SMALL(IF(BookTable[Entry Month]=$O$4,ROW(BookTable[Entry Month])-ROW(Book!$J$2)),ROWS(A$7:A202))))</f>
        <v/>
      </c>
      <c r="B202" s="1" t="str">
        <f t="array" ref="B202">IF(ROWS(B$7:B202)&gt;COUNTIF(BookTable[Entry Month],$O$4),"",INDEX(Book!B$3:B$1200,SMALL(IF(BookTable[Entry Month]=$O$4,ROW(BookTable[Entry Month])-ROW(Book!$J$2)),ROWS(B$7:B202))))</f>
        <v/>
      </c>
      <c r="C202" s="1"/>
      <c r="D202" s="1" t="str">
        <f t="array" ref="D202">IF(ROWS(C$7:C202)&gt;COUNTIF(BookTable[Entry Month],$O$4),"",INDEX(Book!C$3:C$1200,SMALL(IF(BookTable[Entry Month]=$O$4,ROW(BookTable[Entry Month])-ROW(Book!$J$2)),ROWS(C$7:C202))))</f>
        <v/>
      </c>
      <c r="E202" s="1" t="e">
        <f>VLOOKUP(Shrawan[[#This Row],[आपूर्तिकर्ताको नाम]],PartyTable[],2,FALSE)</f>
        <v>#N/A</v>
      </c>
      <c r="F202" s="1" t="str" cm="1">
        <f t="array" ref="F202">IF(ROWS(G$7:G202)&gt;COUNTIF(BookTable[Entry Month],$O$4),"",INDEX(Book!D$3:D$1200,SMALL(IF(BookTable[Entry Month]=$O$4,ROW(BookTable[Entry Month])-ROW(Book!$J$2)),ROWS(G$7:G202))))</f>
        <v/>
      </c>
      <c r="G202" s="1"/>
      <c r="H202" s="1"/>
      <c r="I20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02" s="6" t="str" cm="1">
        <f t="array" ref="J202">IF(ROWS(G$7:G202)&gt;COUNTIF(BookTable[Entry Month],$O$4),"",INDEX(Book!F$3:F$1200,SMALL(IF(BookTable[Entry Month]=$O$4,ROW(BookTable[Entry Month])-ROW(Book!$J$2)),ROWS(G$7:G202))))</f>
        <v/>
      </c>
      <c r="K202" s="6" t="str" cm="1">
        <f t="array" ref="K202">IF(ROWS(G$7:G202)&gt;COUNTIF(BookTable[Entry Month],$O$4),"",INDEX(Book!E$3:E$1200,SMALL(IF(BookTable[Entry Month]=$O$4,ROW(BookTable[Entry Month])-ROW(Book!$J$2)),ROWS(G$7:G202))))</f>
        <v/>
      </c>
      <c r="L202" s="6" t="e">
        <f>Shrawan[[#This Row],[मूल्य (रु)]]*13%</f>
        <v>#VALUE!</v>
      </c>
      <c r="M202" s="1"/>
      <c r="N202" s="1"/>
      <c r="O202" s="1"/>
      <c r="P202" s="1"/>
    </row>
    <row r="203" spans="1:16" hidden="1" x14ac:dyDescent="0.25">
      <c r="A203" s="1" t="str">
        <f t="array" ref="A203">IF(ROWS(A$7:A203)&gt;COUNTIF(BookTable[Entry Month],$O$4),"",INDEX(Book!A$3:A$1200,SMALL(IF(BookTable[Entry Month]=$O$4,ROW(BookTable[Entry Month])-ROW(Book!$J$2)),ROWS(A$7:A203))))</f>
        <v/>
      </c>
      <c r="B203" s="1" t="str">
        <f t="array" ref="B203">IF(ROWS(B$7:B203)&gt;COUNTIF(BookTable[Entry Month],$O$4),"",INDEX(Book!B$3:B$1200,SMALL(IF(BookTable[Entry Month]=$O$4,ROW(BookTable[Entry Month])-ROW(Book!$J$2)),ROWS(B$7:B203))))</f>
        <v/>
      </c>
      <c r="C203" s="1"/>
      <c r="D203" s="1" t="str">
        <f t="array" ref="D203">IF(ROWS(C$7:C203)&gt;COUNTIF(BookTable[Entry Month],$O$4),"",INDEX(Book!C$3:C$1200,SMALL(IF(BookTable[Entry Month]=$O$4,ROW(BookTable[Entry Month])-ROW(Book!$J$2)),ROWS(C$7:C203))))</f>
        <v/>
      </c>
      <c r="E203" s="1" t="e">
        <f>VLOOKUP(Shrawan[[#This Row],[आपूर्तिकर्ताको नाम]],PartyTable[],2,FALSE)</f>
        <v>#N/A</v>
      </c>
      <c r="F203" s="1" t="str" cm="1">
        <f t="array" ref="F203">IF(ROWS(G$7:G203)&gt;COUNTIF(BookTable[Entry Month],$O$4),"",INDEX(Book!D$3:D$1200,SMALL(IF(BookTable[Entry Month]=$O$4,ROW(BookTable[Entry Month])-ROW(Book!$J$2)),ROWS(G$7:G203))))</f>
        <v/>
      </c>
      <c r="G203" s="1"/>
      <c r="H203" s="1"/>
      <c r="I20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03" s="6" t="str" cm="1">
        <f t="array" ref="J203">IF(ROWS(G$7:G203)&gt;COUNTIF(BookTable[Entry Month],$O$4),"",INDEX(Book!F$3:F$1200,SMALL(IF(BookTable[Entry Month]=$O$4,ROW(BookTable[Entry Month])-ROW(Book!$J$2)),ROWS(G$7:G203))))</f>
        <v/>
      </c>
      <c r="K203" s="6" t="str" cm="1">
        <f t="array" ref="K203">IF(ROWS(G$7:G203)&gt;COUNTIF(BookTable[Entry Month],$O$4),"",INDEX(Book!E$3:E$1200,SMALL(IF(BookTable[Entry Month]=$O$4,ROW(BookTable[Entry Month])-ROW(Book!$J$2)),ROWS(G$7:G203))))</f>
        <v/>
      </c>
      <c r="L203" s="6" t="e">
        <f>Shrawan[[#This Row],[मूल्य (रु)]]*13%</f>
        <v>#VALUE!</v>
      </c>
      <c r="M203" s="1"/>
      <c r="N203" s="1"/>
      <c r="O203" s="1"/>
      <c r="P203" s="1"/>
    </row>
    <row r="204" spans="1:16" hidden="1" x14ac:dyDescent="0.25">
      <c r="A204" s="1" t="str">
        <f t="array" ref="A204">IF(ROWS(A$7:A204)&gt;COUNTIF(BookTable[Entry Month],$O$4),"",INDEX(Book!A$3:A$1200,SMALL(IF(BookTable[Entry Month]=$O$4,ROW(BookTable[Entry Month])-ROW(Book!$J$2)),ROWS(A$7:A204))))</f>
        <v/>
      </c>
      <c r="B204" s="1" t="str">
        <f t="array" ref="B204">IF(ROWS(B$7:B204)&gt;COUNTIF(BookTable[Entry Month],$O$4),"",INDEX(Book!B$3:B$1200,SMALL(IF(BookTable[Entry Month]=$O$4,ROW(BookTable[Entry Month])-ROW(Book!$J$2)),ROWS(B$7:B204))))</f>
        <v/>
      </c>
      <c r="C204" s="1"/>
      <c r="D204" s="1" t="str">
        <f t="array" ref="D204">IF(ROWS(C$7:C204)&gt;COUNTIF(BookTable[Entry Month],$O$4),"",INDEX(Book!C$3:C$1200,SMALL(IF(BookTable[Entry Month]=$O$4,ROW(BookTable[Entry Month])-ROW(Book!$J$2)),ROWS(C$7:C204))))</f>
        <v/>
      </c>
      <c r="E204" s="1" t="e">
        <f>VLOOKUP(Shrawan[[#This Row],[आपूर्तिकर्ताको नाम]],PartyTable[],2,FALSE)</f>
        <v>#N/A</v>
      </c>
      <c r="F204" s="1" t="str" cm="1">
        <f t="array" ref="F204">IF(ROWS(G$7:G204)&gt;COUNTIF(BookTable[Entry Month],$O$4),"",INDEX(Book!D$3:D$1200,SMALL(IF(BookTable[Entry Month]=$O$4,ROW(BookTable[Entry Month])-ROW(Book!$J$2)),ROWS(G$7:G204))))</f>
        <v/>
      </c>
      <c r="G204" s="1"/>
      <c r="H204" s="1"/>
      <c r="I20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04" s="6" t="str" cm="1">
        <f t="array" ref="J204">IF(ROWS(G$7:G204)&gt;COUNTIF(BookTable[Entry Month],$O$4),"",INDEX(Book!F$3:F$1200,SMALL(IF(BookTable[Entry Month]=$O$4,ROW(BookTable[Entry Month])-ROW(Book!$J$2)),ROWS(G$7:G204))))</f>
        <v/>
      </c>
      <c r="K204" s="6" t="str" cm="1">
        <f t="array" ref="K204">IF(ROWS(G$7:G204)&gt;COUNTIF(BookTable[Entry Month],$O$4),"",INDEX(Book!E$3:E$1200,SMALL(IF(BookTable[Entry Month]=$O$4,ROW(BookTable[Entry Month])-ROW(Book!$J$2)),ROWS(G$7:G204))))</f>
        <v/>
      </c>
      <c r="L204" s="6" t="e">
        <f>Shrawan[[#This Row],[मूल्य (रु)]]*13%</f>
        <v>#VALUE!</v>
      </c>
      <c r="M204" s="1"/>
      <c r="N204" s="1"/>
      <c r="O204" s="1"/>
      <c r="P204" s="1"/>
    </row>
    <row r="205" spans="1:16" hidden="1" x14ac:dyDescent="0.25">
      <c r="A205" s="1" t="str">
        <f t="array" ref="A205">IF(ROWS(A$7:A205)&gt;COUNTIF(BookTable[Entry Month],$O$4),"",INDEX(Book!A$3:A$1200,SMALL(IF(BookTable[Entry Month]=$O$4,ROW(BookTable[Entry Month])-ROW(Book!$J$2)),ROWS(A$7:A205))))</f>
        <v/>
      </c>
      <c r="B205" s="1" t="str">
        <f t="array" ref="B205">IF(ROWS(B$7:B205)&gt;COUNTIF(BookTable[Entry Month],$O$4),"",INDEX(Book!B$3:B$1200,SMALL(IF(BookTable[Entry Month]=$O$4,ROW(BookTable[Entry Month])-ROW(Book!$J$2)),ROWS(B$7:B205))))</f>
        <v/>
      </c>
      <c r="C205" s="1"/>
      <c r="D205" s="1" t="str">
        <f t="array" ref="D205">IF(ROWS(C$7:C205)&gt;COUNTIF(BookTable[Entry Month],$O$4),"",INDEX(Book!C$3:C$1200,SMALL(IF(BookTable[Entry Month]=$O$4,ROW(BookTable[Entry Month])-ROW(Book!$J$2)),ROWS(C$7:C205))))</f>
        <v/>
      </c>
      <c r="E205" s="1" t="e">
        <f>VLOOKUP(Shrawan[[#This Row],[आपूर्तिकर्ताको नाम]],PartyTable[],2,FALSE)</f>
        <v>#N/A</v>
      </c>
      <c r="F205" s="1" t="str" cm="1">
        <f t="array" ref="F205">IF(ROWS(G$7:G205)&gt;COUNTIF(BookTable[Entry Month],$O$4),"",INDEX(Book!D$3:D$1200,SMALL(IF(BookTable[Entry Month]=$O$4,ROW(BookTable[Entry Month])-ROW(Book!$J$2)),ROWS(G$7:G205))))</f>
        <v/>
      </c>
      <c r="G205" s="1"/>
      <c r="H205" s="1"/>
      <c r="I20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05" s="6" t="str" cm="1">
        <f t="array" ref="J205">IF(ROWS(G$7:G205)&gt;COUNTIF(BookTable[Entry Month],$O$4),"",INDEX(Book!F$3:F$1200,SMALL(IF(BookTable[Entry Month]=$O$4,ROW(BookTable[Entry Month])-ROW(Book!$J$2)),ROWS(G$7:G205))))</f>
        <v/>
      </c>
      <c r="K205" s="6" t="str" cm="1">
        <f t="array" ref="K205">IF(ROWS(G$7:G205)&gt;COUNTIF(BookTable[Entry Month],$O$4),"",INDEX(Book!E$3:E$1200,SMALL(IF(BookTable[Entry Month]=$O$4,ROW(BookTable[Entry Month])-ROW(Book!$J$2)),ROWS(G$7:G205))))</f>
        <v/>
      </c>
      <c r="L205" s="6" t="e">
        <f>Shrawan[[#This Row],[मूल्य (रु)]]*13%</f>
        <v>#VALUE!</v>
      </c>
      <c r="M205" s="1"/>
      <c r="N205" s="1"/>
      <c r="O205" s="1"/>
      <c r="P205" s="1"/>
    </row>
    <row r="206" spans="1:16" hidden="1" x14ac:dyDescent="0.25">
      <c r="A206" s="1" t="str">
        <f t="array" ref="A206">IF(ROWS(A$7:A206)&gt;COUNTIF(BookTable[Entry Month],$O$4),"",INDEX(Book!A$3:A$1200,SMALL(IF(BookTable[Entry Month]=$O$4,ROW(BookTable[Entry Month])-ROW(Book!$J$2)),ROWS(A$7:A206))))</f>
        <v/>
      </c>
      <c r="B206" s="1" t="str">
        <f t="array" ref="B206">IF(ROWS(B$7:B206)&gt;COUNTIF(BookTable[Entry Month],$O$4),"",INDEX(Book!B$3:B$1200,SMALL(IF(BookTable[Entry Month]=$O$4,ROW(BookTable[Entry Month])-ROW(Book!$J$2)),ROWS(B$7:B206))))</f>
        <v/>
      </c>
      <c r="C206" s="1"/>
      <c r="D206" s="1" t="str">
        <f t="array" ref="D206">IF(ROWS(C$7:C206)&gt;COUNTIF(BookTable[Entry Month],$O$4),"",INDEX(Book!C$3:C$1200,SMALL(IF(BookTable[Entry Month]=$O$4,ROW(BookTable[Entry Month])-ROW(Book!$J$2)),ROWS(C$7:C206))))</f>
        <v/>
      </c>
      <c r="E206" s="1" t="e">
        <f>VLOOKUP(Shrawan[[#This Row],[आपूर्तिकर्ताको नाम]],PartyTable[],2,FALSE)</f>
        <v>#N/A</v>
      </c>
      <c r="F206" s="1" t="str" cm="1">
        <f t="array" ref="F206">IF(ROWS(G$7:G206)&gt;COUNTIF(BookTable[Entry Month],$O$4),"",INDEX(Book!D$3:D$1200,SMALL(IF(BookTable[Entry Month]=$O$4,ROW(BookTable[Entry Month])-ROW(Book!$J$2)),ROWS(G$7:G206))))</f>
        <v/>
      </c>
      <c r="G206" s="1"/>
      <c r="H206" s="1"/>
      <c r="I20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06" s="6" t="str" cm="1">
        <f t="array" ref="J206">IF(ROWS(G$7:G206)&gt;COUNTIF(BookTable[Entry Month],$O$4),"",INDEX(Book!F$3:F$1200,SMALL(IF(BookTable[Entry Month]=$O$4,ROW(BookTable[Entry Month])-ROW(Book!$J$2)),ROWS(G$7:G206))))</f>
        <v/>
      </c>
      <c r="K206" s="6" t="str" cm="1">
        <f t="array" ref="K206">IF(ROWS(G$7:G206)&gt;COUNTIF(BookTable[Entry Month],$O$4),"",INDEX(Book!E$3:E$1200,SMALL(IF(BookTable[Entry Month]=$O$4,ROW(BookTable[Entry Month])-ROW(Book!$J$2)),ROWS(G$7:G206))))</f>
        <v/>
      </c>
      <c r="L206" s="6" t="e">
        <f>Shrawan[[#This Row],[मूल्य (रु)]]*13%</f>
        <v>#VALUE!</v>
      </c>
      <c r="M206" s="1"/>
      <c r="N206" s="1"/>
      <c r="O206" s="1"/>
      <c r="P206" s="1"/>
    </row>
    <row r="207" spans="1:16" hidden="1" x14ac:dyDescent="0.25">
      <c r="A207" s="1" t="str">
        <f t="array" ref="A207">IF(ROWS(A$7:A207)&gt;COUNTIF(BookTable[Entry Month],$O$4),"",INDEX(Book!A$3:A$1200,SMALL(IF(BookTable[Entry Month]=$O$4,ROW(BookTable[Entry Month])-ROW(Book!$J$2)),ROWS(A$7:A207))))</f>
        <v/>
      </c>
      <c r="B207" s="1" t="str">
        <f t="array" ref="B207">IF(ROWS(B$7:B207)&gt;COUNTIF(BookTable[Entry Month],$O$4),"",INDEX(Book!B$3:B$1200,SMALL(IF(BookTable[Entry Month]=$O$4,ROW(BookTable[Entry Month])-ROW(Book!$J$2)),ROWS(B$7:B207))))</f>
        <v/>
      </c>
      <c r="C207" s="1"/>
      <c r="D207" s="1" t="str">
        <f t="array" ref="D207">IF(ROWS(C$7:C207)&gt;COUNTIF(BookTable[Entry Month],$O$4),"",INDEX(Book!C$3:C$1200,SMALL(IF(BookTable[Entry Month]=$O$4,ROW(BookTable[Entry Month])-ROW(Book!$J$2)),ROWS(C$7:C207))))</f>
        <v/>
      </c>
      <c r="E207" s="1" t="e">
        <f>VLOOKUP(Shrawan[[#This Row],[आपूर्तिकर्ताको नाम]],PartyTable[],2,FALSE)</f>
        <v>#N/A</v>
      </c>
      <c r="F207" s="1" t="str" cm="1">
        <f t="array" ref="F207">IF(ROWS(G$7:G207)&gt;COUNTIF(BookTable[Entry Month],$O$4),"",INDEX(Book!D$3:D$1200,SMALL(IF(BookTable[Entry Month]=$O$4,ROW(BookTable[Entry Month])-ROW(Book!$J$2)),ROWS(G$7:G207))))</f>
        <v/>
      </c>
      <c r="G207" s="1"/>
      <c r="H207" s="1"/>
      <c r="I20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07" s="6" t="str" cm="1">
        <f t="array" ref="J207">IF(ROWS(G$7:G207)&gt;COUNTIF(BookTable[Entry Month],$O$4),"",INDEX(Book!F$3:F$1200,SMALL(IF(BookTable[Entry Month]=$O$4,ROW(BookTable[Entry Month])-ROW(Book!$J$2)),ROWS(G$7:G207))))</f>
        <v/>
      </c>
      <c r="K207" s="6" t="str" cm="1">
        <f t="array" ref="K207">IF(ROWS(G$7:G207)&gt;COUNTIF(BookTable[Entry Month],$O$4),"",INDEX(Book!E$3:E$1200,SMALL(IF(BookTable[Entry Month]=$O$4,ROW(BookTable[Entry Month])-ROW(Book!$J$2)),ROWS(G$7:G207))))</f>
        <v/>
      </c>
      <c r="L207" s="6" t="e">
        <f>Shrawan[[#This Row],[मूल्य (रु)]]*13%</f>
        <v>#VALUE!</v>
      </c>
      <c r="M207" s="1"/>
      <c r="N207" s="1"/>
      <c r="O207" s="1"/>
      <c r="P207" s="1"/>
    </row>
    <row r="208" spans="1:16" hidden="1" x14ac:dyDescent="0.25">
      <c r="A208" s="1" t="str">
        <f t="array" ref="A208">IF(ROWS(A$7:A208)&gt;COUNTIF(BookTable[Entry Month],$O$4),"",INDEX(Book!A$3:A$1200,SMALL(IF(BookTable[Entry Month]=$O$4,ROW(BookTable[Entry Month])-ROW(Book!$J$2)),ROWS(A$7:A208))))</f>
        <v/>
      </c>
      <c r="B208" s="1" t="str">
        <f t="array" ref="B208">IF(ROWS(B$7:B208)&gt;COUNTIF(BookTable[Entry Month],$O$4),"",INDEX(Book!B$3:B$1200,SMALL(IF(BookTable[Entry Month]=$O$4,ROW(BookTable[Entry Month])-ROW(Book!$J$2)),ROWS(B$7:B208))))</f>
        <v/>
      </c>
      <c r="C208" s="1"/>
      <c r="D208" s="1" t="str">
        <f t="array" ref="D208">IF(ROWS(C$7:C208)&gt;COUNTIF(BookTable[Entry Month],$O$4),"",INDEX(Book!C$3:C$1200,SMALL(IF(BookTable[Entry Month]=$O$4,ROW(BookTable[Entry Month])-ROW(Book!$J$2)),ROWS(C$7:C208))))</f>
        <v/>
      </c>
      <c r="E208" s="1" t="e">
        <f>VLOOKUP(Shrawan[[#This Row],[आपूर्तिकर्ताको नाम]],PartyTable[],2,FALSE)</f>
        <v>#N/A</v>
      </c>
      <c r="F208" s="1" t="str" cm="1">
        <f t="array" ref="F208">IF(ROWS(G$7:G208)&gt;COUNTIF(BookTable[Entry Month],$O$4),"",INDEX(Book!D$3:D$1200,SMALL(IF(BookTable[Entry Month]=$O$4,ROW(BookTable[Entry Month])-ROW(Book!$J$2)),ROWS(G$7:G208))))</f>
        <v/>
      </c>
      <c r="G208" s="1"/>
      <c r="H208" s="1"/>
      <c r="I20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08" s="6" t="str" cm="1">
        <f t="array" ref="J208">IF(ROWS(G$7:G208)&gt;COUNTIF(BookTable[Entry Month],$O$4),"",INDEX(Book!F$3:F$1200,SMALL(IF(BookTable[Entry Month]=$O$4,ROW(BookTable[Entry Month])-ROW(Book!$J$2)),ROWS(G$7:G208))))</f>
        <v/>
      </c>
      <c r="K208" s="6" t="str" cm="1">
        <f t="array" ref="K208">IF(ROWS(G$7:G208)&gt;COUNTIF(BookTable[Entry Month],$O$4),"",INDEX(Book!E$3:E$1200,SMALL(IF(BookTable[Entry Month]=$O$4,ROW(BookTable[Entry Month])-ROW(Book!$J$2)),ROWS(G$7:G208))))</f>
        <v/>
      </c>
      <c r="L208" s="6" t="e">
        <f>Shrawan[[#This Row],[मूल्य (रु)]]*13%</f>
        <v>#VALUE!</v>
      </c>
      <c r="M208" s="1"/>
      <c r="N208" s="1"/>
      <c r="O208" s="1"/>
      <c r="P208" s="1"/>
    </row>
    <row r="209" spans="1:16" hidden="1" x14ac:dyDescent="0.25">
      <c r="A209" s="1" t="str">
        <f t="array" ref="A209">IF(ROWS(A$7:A209)&gt;COUNTIF(BookTable[Entry Month],$O$4),"",INDEX(Book!A$3:A$1200,SMALL(IF(BookTable[Entry Month]=$O$4,ROW(BookTable[Entry Month])-ROW(Book!$J$2)),ROWS(A$7:A209))))</f>
        <v/>
      </c>
      <c r="B209" s="1" t="str">
        <f t="array" ref="B209">IF(ROWS(B$7:B209)&gt;COUNTIF(BookTable[Entry Month],$O$4),"",INDEX(Book!B$3:B$1200,SMALL(IF(BookTable[Entry Month]=$O$4,ROW(BookTable[Entry Month])-ROW(Book!$J$2)),ROWS(B$7:B209))))</f>
        <v/>
      </c>
      <c r="C209" s="1"/>
      <c r="D209" s="1" t="str">
        <f t="array" ref="D209">IF(ROWS(C$7:C209)&gt;COUNTIF(BookTable[Entry Month],$O$4),"",INDEX(Book!C$3:C$1200,SMALL(IF(BookTable[Entry Month]=$O$4,ROW(BookTable[Entry Month])-ROW(Book!$J$2)),ROWS(C$7:C209))))</f>
        <v/>
      </c>
      <c r="E209" s="1" t="e">
        <f>VLOOKUP(Shrawan[[#This Row],[आपूर्तिकर्ताको नाम]],PartyTable[],2,FALSE)</f>
        <v>#N/A</v>
      </c>
      <c r="F209" s="1" t="str" cm="1">
        <f t="array" ref="F209">IF(ROWS(G$7:G209)&gt;COUNTIF(BookTable[Entry Month],$O$4),"",INDEX(Book!D$3:D$1200,SMALL(IF(BookTable[Entry Month]=$O$4,ROW(BookTable[Entry Month])-ROW(Book!$J$2)),ROWS(G$7:G209))))</f>
        <v/>
      </c>
      <c r="G209" s="1"/>
      <c r="H209" s="1"/>
      <c r="I20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09" s="6" t="str" cm="1">
        <f t="array" ref="J209">IF(ROWS(G$7:G209)&gt;COUNTIF(BookTable[Entry Month],$O$4),"",INDEX(Book!F$3:F$1200,SMALL(IF(BookTable[Entry Month]=$O$4,ROW(BookTable[Entry Month])-ROW(Book!$J$2)),ROWS(G$7:G209))))</f>
        <v/>
      </c>
      <c r="K209" s="6" t="str" cm="1">
        <f t="array" ref="K209">IF(ROWS(G$7:G209)&gt;COUNTIF(BookTable[Entry Month],$O$4),"",INDEX(Book!E$3:E$1200,SMALL(IF(BookTable[Entry Month]=$O$4,ROW(BookTable[Entry Month])-ROW(Book!$J$2)),ROWS(G$7:G209))))</f>
        <v/>
      </c>
      <c r="L209" s="6" t="e">
        <f>Shrawan[[#This Row],[मूल्य (रु)]]*13%</f>
        <v>#VALUE!</v>
      </c>
      <c r="M209" s="1"/>
      <c r="N209" s="1"/>
      <c r="O209" s="1"/>
      <c r="P209" s="1"/>
    </row>
    <row r="210" spans="1:16" hidden="1" x14ac:dyDescent="0.25">
      <c r="A210" s="1" t="str">
        <f t="array" ref="A210">IF(ROWS(A$7:A210)&gt;COUNTIF(BookTable[Entry Month],$O$4),"",INDEX(Book!A$3:A$1200,SMALL(IF(BookTable[Entry Month]=$O$4,ROW(BookTable[Entry Month])-ROW(Book!$J$2)),ROWS(A$7:A210))))</f>
        <v/>
      </c>
      <c r="B210" s="1" t="str">
        <f t="array" ref="B210">IF(ROWS(B$7:B210)&gt;COUNTIF(BookTable[Entry Month],$O$4),"",INDEX(Book!B$3:B$1200,SMALL(IF(BookTable[Entry Month]=$O$4,ROW(BookTable[Entry Month])-ROW(Book!$J$2)),ROWS(B$7:B210))))</f>
        <v/>
      </c>
      <c r="C210" s="1"/>
      <c r="D210" s="1" t="str">
        <f t="array" ref="D210">IF(ROWS(C$7:C210)&gt;COUNTIF(BookTable[Entry Month],$O$4),"",INDEX(Book!C$3:C$1200,SMALL(IF(BookTable[Entry Month]=$O$4,ROW(BookTable[Entry Month])-ROW(Book!$J$2)),ROWS(C$7:C210))))</f>
        <v/>
      </c>
      <c r="E210" s="1" t="e">
        <f>VLOOKUP(Shrawan[[#This Row],[आपूर्तिकर्ताको नाम]],PartyTable[],2,FALSE)</f>
        <v>#N/A</v>
      </c>
      <c r="F210" s="1" t="str" cm="1">
        <f t="array" ref="F210">IF(ROWS(G$7:G210)&gt;COUNTIF(BookTable[Entry Month],$O$4),"",INDEX(Book!D$3:D$1200,SMALL(IF(BookTable[Entry Month]=$O$4,ROW(BookTable[Entry Month])-ROW(Book!$J$2)),ROWS(G$7:G210))))</f>
        <v/>
      </c>
      <c r="G210" s="1"/>
      <c r="H210" s="1"/>
      <c r="I21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10" s="6" t="str" cm="1">
        <f t="array" ref="J210">IF(ROWS(G$7:G210)&gt;COUNTIF(BookTable[Entry Month],$O$4),"",INDEX(Book!F$3:F$1200,SMALL(IF(BookTable[Entry Month]=$O$4,ROW(BookTable[Entry Month])-ROW(Book!$J$2)),ROWS(G$7:G210))))</f>
        <v/>
      </c>
      <c r="K210" s="6" t="str" cm="1">
        <f t="array" ref="K210">IF(ROWS(G$7:G210)&gt;COUNTIF(BookTable[Entry Month],$O$4),"",INDEX(Book!E$3:E$1200,SMALL(IF(BookTable[Entry Month]=$O$4,ROW(BookTable[Entry Month])-ROW(Book!$J$2)),ROWS(G$7:G210))))</f>
        <v/>
      </c>
      <c r="L210" s="6" t="e">
        <f>Shrawan[[#This Row],[मूल्य (रु)]]*13%</f>
        <v>#VALUE!</v>
      </c>
      <c r="M210" s="1"/>
      <c r="N210" s="1"/>
      <c r="O210" s="1"/>
      <c r="P210" s="1"/>
    </row>
    <row r="211" spans="1:16" hidden="1" x14ac:dyDescent="0.25">
      <c r="A211" s="1" t="str">
        <f t="array" ref="A211">IF(ROWS(A$7:A211)&gt;COUNTIF(BookTable[Entry Month],$O$4),"",INDEX(Book!A$3:A$1200,SMALL(IF(BookTable[Entry Month]=$O$4,ROW(BookTable[Entry Month])-ROW(Book!$J$2)),ROWS(A$7:A211))))</f>
        <v/>
      </c>
      <c r="B211" s="1" t="str">
        <f t="array" ref="B211">IF(ROWS(B$7:B211)&gt;COUNTIF(BookTable[Entry Month],$O$4),"",INDEX(Book!B$3:B$1200,SMALL(IF(BookTable[Entry Month]=$O$4,ROW(BookTable[Entry Month])-ROW(Book!$J$2)),ROWS(B$7:B211))))</f>
        <v/>
      </c>
      <c r="C211" s="1"/>
      <c r="D211" s="1" t="str">
        <f t="array" ref="D211">IF(ROWS(C$7:C211)&gt;COUNTIF(BookTable[Entry Month],$O$4),"",INDEX(Book!C$3:C$1200,SMALL(IF(BookTable[Entry Month]=$O$4,ROW(BookTable[Entry Month])-ROW(Book!$J$2)),ROWS(C$7:C211))))</f>
        <v/>
      </c>
      <c r="E211" s="1" t="e">
        <f>VLOOKUP(Shrawan[[#This Row],[आपूर्तिकर्ताको नाम]],PartyTable[],2,FALSE)</f>
        <v>#N/A</v>
      </c>
      <c r="F211" s="1" t="str" cm="1">
        <f t="array" ref="F211">IF(ROWS(G$7:G211)&gt;COUNTIF(BookTable[Entry Month],$O$4),"",INDEX(Book!D$3:D$1200,SMALL(IF(BookTable[Entry Month]=$O$4,ROW(BookTable[Entry Month])-ROW(Book!$J$2)),ROWS(G$7:G211))))</f>
        <v/>
      </c>
      <c r="G211" s="1"/>
      <c r="H211" s="1"/>
      <c r="I21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11" s="6" t="str" cm="1">
        <f t="array" ref="J211">IF(ROWS(G$7:G211)&gt;COUNTIF(BookTable[Entry Month],$O$4),"",INDEX(Book!F$3:F$1200,SMALL(IF(BookTable[Entry Month]=$O$4,ROW(BookTable[Entry Month])-ROW(Book!$J$2)),ROWS(G$7:G211))))</f>
        <v/>
      </c>
      <c r="K211" s="6" t="str" cm="1">
        <f t="array" ref="K211">IF(ROWS(G$7:G211)&gt;COUNTIF(BookTable[Entry Month],$O$4),"",INDEX(Book!E$3:E$1200,SMALL(IF(BookTable[Entry Month]=$O$4,ROW(BookTable[Entry Month])-ROW(Book!$J$2)),ROWS(G$7:G211))))</f>
        <v/>
      </c>
      <c r="L211" s="6" t="e">
        <f>Shrawan[[#This Row],[मूल्य (रु)]]*13%</f>
        <v>#VALUE!</v>
      </c>
      <c r="M211" s="1"/>
      <c r="N211" s="1"/>
      <c r="O211" s="1"/>
      <c r="P211" s="1"/>
    </row>
    <row r="212" spans="1:16" hidden="1" x14ac:dyDescent="0.25">
      <c r="A212" s="1" t="str">
        <f t="array" ref="A212">IF(ROWS(A$7:A212)&gt;COUNTIF(BookTable[Entry Month],$O$4),"",INDEX(Book!A$3:A$1200,SMALL(IF(BookTable[Entry Month]=$O$4,ROW(BookTable[Entry Month])-ROW(Book!$J$2)),ROWS(A$7:A212))))</f>
        <v/>
      </c>
      <c r="B212" s="1" t="str">
        <f t="array" ref="B212">IF(ROWS(B$7:B212)&gt;COUNTIF(BookTable[Entry Month],$O$4),"",INDEX(Book!B$3:B$1200,SMALL(IF(BookTable[Entry Month]=$O$4,ROW(BookTable[Entry Month])-ROW(Book!$J$2)),ROWS(B$7:B212))))</f>
        <v/>
      </c>
      <c r="C212" s="1"/>
      <c r="D212" s="1" t="str">
        <f t="array" ref="D212">IF(ROWS(C$7:C212)&gt;COUNTIF(BookTable[Entry Month],$O$4),"",INDEX(Book!C$3:C$1200,SMALL(IF(BookTable[Entry Month]=$O$4,ROW(BookTable[Entry Month])-ROW(Book!$J$2)),ROWS(C$7:C212))))</f>
        <v/>
      </c>
      <c r="E212" s="1" t="e">
        <f>VLOOKUP(Shrawan[[#This Row],[आपूर्तिकर्ताको नाम]],PartyTable[],2,FALSE)</f>
        <v>#N/A</v>
      </c>
      <c r="F212" s="1" t="str" cm="1">
        <f t="array" ref="F212">IF(ROWS(G$7:G212)&gt;COUNTIF(BookTable[Entry Month],$O$4),"",INDEX(Book!D$3:D$1200,SMALL(IF(BookTable[Entry Month]=$O$4,ROW(BookTable[Entry Month])-ROW(Book!$J$2)),ROWS(G$7:G212))))</f>
        <v/>
      </c>
      <c r="G212" s="1"/>
      <c r="H212" s="1"/>
      <c r="I21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12" s="6" t="str" cm="1">
        <f t="array" ref="J212">IF(ROWS(G$7:G212)&gt;COUNTIF(BookTable[Entry Month],$O$4),"",INDEX(Book!F$3:F$1200,SMALL(IF(BookTable[Entry Month]=$O$4,ROW(BookTable[Entry Month])-ROW(Book!$J$2)),ROWS(G$7:G212))))</f>
        <v/>
      </c>
      <c r="K212" s="6" t="str" cm="1">
        <f t="array" ref="K212">IF(ROWS(G$7:G212)&gt;COUNTIF(BookTable[Entry Month],$O$4),"",INDEX(Book!E$3:E$1200,SMALL(IF(BookTable[Entry Month]=$O$4,ROW(BookTable[Entry Month])-ROW(Book!$J$2)),ROWS(G$7:G212))))</f>
        <v/>
      </c>
      <c r="L212" s="6" t="e">
        <f>Shrawan[[#This Row],[मूल्य (रु)]]*13%</f>
        <v>#VALUE!</v>
      </c>
      <c r="M212" s="1"/>
      <c r="N212" s="1"/>
      <c r="O212" s="1"/>
      <c r="P212" s="1"/>
    </row>
    <row r="213" spans="1:16" hidden="1" x14ac:dyDescent="0.25">
      <c r="A213" s="1" t="str">
        <f t="array" ref="A213">IF(ROWS(A$7:A213)&gt;COUNTIF(BookTable[Entry Month],$O$4),"",INDEX(Book!A$3:A$1200,SMALL(IF(BookTable[Entry Month]=$O$4,ROW(BookTable[Entry Month])-ROW(Book!$J$2)),ROWS(A$7:A213))))</f>
        <v/>
      </c>
      <c r="B213" s="1" t="str">
        <f t="array" ref="B213">IF(ROWS(B$7:B213)&gt;COUNTIF(BookTable[Entry Month],$O$4),"",INDEX(Book!B$3:B$1200,SMALL(IF(BookTable[Entry Month]=$O$4,ROW(BookTable[Entry Month])-ROW(Book!$J$2)),ROWS(B$7:B213))))</f>
        <v/>
      </c>
      <c r="C213" s="1"/>
      <c r="D213" s="1" t="str">
        <f t="array" ref="D213">IF(ROWS(C$7:C213)&gt;COUNTIF(BookTable[Entry Month],$O$4),"",INDEX(Book!C$3:C$1200,SMALL(IF(BookTable[Entry Month]=$O$4,ROW(BookTable[Entry Month])-ROW(Book!$J$2)),ROWS(C$7:C213))))</f>
        <v/>
      </c>
      <c r="E213" s="1" t="e">
        <f>VLOOKUP(Shrawan[[#This Row],[आपूर्तिकर्ताको नाम]],PartyTable[],2,FALSE)</f>
        <v>#N/A</v>
      </c>
      <c r="F213" s="1" t="str" cm="1">
        <f t="array" ref="F213">IF(ROWS(G$7:G213)&gt;COUNTIF(BookTable[Entry Month],$O$4),"",INDEX(Book!D$3:D$1200,SMALL(IF(BookTable[Entry Month]=$O$4,ROW(BookTable[Entry Month])-ROW(Book!$J$2)),ROWS(G$7:G213))))</f>
        <v/>
      </c>
      <c r="G213" s="1"/>
      <c r="H213" s="1"/>
      <c r="I21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13" s="6" t="str" cm="1">
        <f t="array" ref="J213">IF(ROWS(G$7:G213)&gt;COUNTIF(BookTable[Entry Month],$O$4),"",INDEX(Book!F$3:F$1200,SMALL(IF(BookTable[Entry Month]=$O$4,ROW(BookTable[Entry Month])-ROW(Book!$J$2)),ROWS(G$7:G213))))</f>
        <v/>
      </c>
      <c r="K213" s="6" t="str" cm="1">
        <f t="array" ref="K213">IF(ROWS(G$7:G213)&gt;COUNTIF(BookTable[Entry Month],$O$4),"",INDEX(Book!E$3:E$1200,SMALL(IF(BookTable[Entry Month]=$O$4,ROW(BookTable[Entry Month])-ROW(Book!$J$2)),ROWS(G$7:G213))))</f>
        <v/>
      </c>
      <c r="L213" s="6" t="e">
        <f>Shrawan[[#This Row],[मूल्य (रु)]]*13%</f>
        <v>#VALUE!</v>
      </c>
      <c r="M213" s="1"/>
      <c r="N213" s="1"/>
      <c r="O213" s="1"/>
      <c r="P213" s="1"/>
    </row>
    <row r="214" spans="1:16" hidden="1" x14ac:dyDescent="0.25">
      <c r="A214" s="1" t="str">
        <f t="array" ref="A214">IF(ROWS(A$7:A214)&gt;COUNTIF(BookTable[Entry Month],$O$4),"",INDEX(Book!A$3:A$1200,SMALL(IF(BookTable[Entry Month]=$O$4,ROW(BookTable[Entry Month])-ROW(Book!$J$2)),ROWS(A$7:A214))))</f>
        <v/>
      </c>
      <c r="B214" s="1" t="str">
        <f t="array" ref="B214">IF(ROWS(B$7:B214)&gt;COUNTIF(BookTable[Entry Month],$O$4),"",INDEX(Book!B$3:B$1200,SMALL(IF(BookTable[Entry Month]=$O$4,ROW(BookTable[Entry Month])-ROW(Book!$J$2)),ROWS(B$7:B214))))</f>
        <v/>
      </c>
      <c r="C214" s="1"/>
      <c r="D214" s="1" t="str">
        <f t="array" ref="D214">IF(ROWS(C$7:C214)&gt;COUNTIF(BookTable[Entry Month],$O$4),"",INDEX(Book!C$3:C$1200,SMALL(IF(BookTable[Entry Month]=$O$4,ROW(BookTable[Entry Month])-ROW(Book!$J$2)),ROWS(C$7:C214))))</f>
        <v/>
      </c>
      <c r="E214" s="1" t="e">
        <f>VLOOKUP(Shrawan[[#This Row],[आपूर्तिकर्ताको नाम]],PartyTable[],2,FALSE)</f>
        <v>#N/A</v>
      </c>
      <c r="F214" s="1" t="str" cm="1">
        <f t="array" ref="F214">IF(ROWS(G$7:G214)&gt;COUNTIF(BookTable[Entry Month],$O$4),"",INDEX(Book!D$3:D$1200,SMALL(IF(BookTable[Entry Month]=$O$4,ROW(BookTable[Entry Month])-ROW(Book!$J$2)),ROWS(G$7:G214))))</f>
        <v/>
      </c>
      <c r="G214" s="1"/>
      <c r="H214" s="1"/>
      <c r="I21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14" s="6" t="str" cm="1">
        <f t="array" ref="J214">IF(ROWS(G$7:G214)&gt;COUNTIF(BookTable[Entry Month],$O$4),"",INDEX(Book!F$3:F$1200,SMALL(IF(BookTable[Entry Month]=$O$4,ROW(BookTable[Entry Month])-ROW(Book!$J$2)),ROWS(G$7:G214))))</f>
        <v/>
      </c>
      <c r="K214" s="6" t="str" cm="1">
        <f t="array" ref="K214">IF(ROWS(G$7:G214)&gt;COUNTIF(BookTable[Entry Month],$O$4),"",INDEX(Book!E$3:E$1200,SMALL(IF(BookTable[Entry Month]=$O$4,ROW(BookTable[Entry Month])-ROW(Book!$J$2)),ROWS(G$7:G214))))</f>
        <v/>
      </c>
      <c r="L214" s="6" t="e">
        <f>Shrawan[[#This Row],[मूल्य (रु)]]*13%</f>
        <v>#VALUE!</v>
      </c>
      <c r="M214" s="1"/>
      <c r="N214" s="1"/>
      <c r="O214" s="1"/>
      <c r="P214" s="1"/>
    </row>
    <row r="215" spans="1:16" hidden="1" x14ac:dyDescent="0.25">
      <c r="A215" s="1" t="str">
        <f t="array" ref="A215">IF(ROWS(A$7:A215)&gt;COUNTIF(BookTable[Entry Month],$O$4),"",INDEX(Book!A$3:A$1200,SMALL(IF(BookTable[Entry Month]=$O$4,ROW(BookTable[Entry Month])-ROW(Book!$J$2)),ROWS(A$7:A215))))</f>
        <v/>
      </c>
      <c r="B215" s="1" t="str">
        <f t="array" ref="B215">IF(ROWS(B$7:B215)&gt;COUNTIF(BookTable[Entry Month],$O$4),"",INDEX(Book!B$3:B$1200,SMALL(IF(BookTable[Entry Month]=$O$4,ROW(BookTable[Entry Month])-ROW(Book!$J$2)),ROWS(B$7:B215))))</f>
        <v/>
      </c>
      <c r="C215" s="1"/>
      <c r="D215" s="1" t="str">
        <f t="array" ref="D215">IF(ROWS(C$7:C215)&gt;COUNTIF(BookTable[Entry Month],$O$4),"",INDEX(Book!C$3:C$1200,SMALL(IF(BookTable[Entry Month]=$O$4,ROW(BookTable[Entry Month])-ROW(Book!$J$2)),ROWS(C$7:C215))))</f>
        <v/>
      </c>
      <c r="E215" s="1" t="e">
        <f>VLOOKUP(Shrawan[[#This Row],[आपूर्तिकर्ताको नाम]],PartyTable[],2,FALSE)</f>
        <v>#N/A</v>
      </c>
      <c r="F215" s="1" t="str" cm="1">
        <f t="array" ref="F215">IF(ROWS(G$7:G215)&gt;COUNTIF(BookTable[Entry Month],$O$4),"",INDEX(Book!D$3:D$1200,SMALL(IF(BookTable[Entry Month]=$O$4,ROW(BookTable[Entry Month])-ROW(Book!$J$2)),ROWS(G$7:G215))))</f>
        <v/>
      </c>
      <c r="G215" s="1"/>
      <c r="H215" s="1"/>
      <c r="I21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15" s="6" t="str" cm="1">
        <f t="array" ref="J215">IF(ROWS(G$7:G215)&gt;COUNTIF(BookTable[Entry Month],$O$4),"",INDEX(Book!F$3:F$1200,SMALL(IF(BookTable[Entry Month]=$O$4,ROW(BookTable[Entry Month])-ROW(Book!$J$2)),ROWS(G$7:G215))))</f>
        <v/>
      </c>
      <c r="K215" s="6" t="str" cm="1">
        <f t="array" ref="K215">IF(ROWS(G$7:G215)&gt;COUNTIF(BookTable[Entry Month],$O$4),"",INDEX(Book!E$3:E$1200,SMALL(IF(BookTable[Entry Month]=$O$4,ROW(BookTable[Entry Month])-ROW(Book!$J$2)),ROWS(G$7:G215))))</f>
        <v/>
      </c>
      <c r="L215" s="6" t="e">
        <f>Shrawan[[#This Row],[मूल्य (रु)]]*13%</f>
        <v>#VALUE!</v>
      </c>
      <c r="M215" s="1"/>
      <c r="N215" s="1"/>
      <c r="O215" s="1"/>
      <c r="P215" s="1"/>
    </row>
    <row r="216" spans="1:16" hidden="1" x14ac:dyDescent="0.25">
      <c r="A216" s="1" t="str">
        <f t="array" ref="A216">IF(ROWS(A$7:A216)&gt;COUNTIF(BookTable[Entry Month],$O$4),"",INDEX(Book!A$3:A$1200,SMALL(IF(BookTable[Entry Month]=$O$4,ROW(BookTable[Entry Month])-ROW(Book!$J$2)),ROWS(A$7:A216))))</f>
        <v/>
      </c>
      <c r="B216" s="1" t="str">
        <f t="array" ref="B216">IF(ROWS(B$7:B216)&gt;COUNTIF(BookTable[Entry Month],$O$4),"",INDEX(Book!B$3:B$1200,SMALL(IF(BookTable[Entry Month]=$O$4,ROW(BookTable[Entry Month])-ROW(Book!$J$2)),ROWS(B$7:B216))))</f>
        <v/>
      </c>
      <c r="C216" s="1"/>
      <c r="D216" s="1" t="str">
        <f t="array" ref="D216">IF(ROWS(C$7:C216)&gt;COUNTIF(BookTable[Entry Month],$O$4),"",INDEX(Book!C$3:C$1200,SMALL(IF(BookTable[Entry Month]=$O$4,ROW(BookTable[Entry Month])-ROW(Book!$J$2)),ROWS(C$7:C216))))</f>
        <v/>
      </c>
      <c r="E216" s="1" t="e">
        <f>VLOOKUP(Shrawan[[#This Row],[आपूर्तिकर्ताको नाम]],PartyTable[],2,FALSE)</f>
        <v>#N/A</v>
      </c>
      <c r="F216" s="1" t="str" cm="1">
        <f t="array" ref="F216">IF(ROWS(G$7:G216)&gt;COUNTIF(BookTable[Entry Month],$O$4),"",INDEX(Book!D$3:D$1200,SMALL(IF(BookTable[Entry Month]=$O$4,ROW(BookTable[Entry Month])-ROW(Book!$J$2)),ROWS(G$7:G216))))</f>
        <v/>
      </c>
      <c r="G216" s="1"/>
      <c r="H216" s="1"/>
      <c r="I21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16" s="6" t="str" cm="1">
        <f t="array" ref="J216">IF(ROWS(G$7:G216)&gt;COUNTIF(BookTable[Entry Month],$O$4),"",INDEX(Book!F$3:F$1200,SMALL(IF(BookTable[Entry Month]=$O$4,ROW(BookTable[Entry Month])-ROW(Book!$J$2)),ROWS(G$7:G216))))</f>
        <v/>
      </c>
      <c r="K216" s="6" t="str" cm="1">
        <f t="array" ref="K216">IF(ROWS(G$7:G216)&gt;COUNTIF(BookTable[Entry Month],$O$4),"",INDEX(Book!E$3:E$1200,SMALL(IF(BookTable[Entry Month]=$O$4,ROW(BookTable[Entry Month])-ROW(Book!$J$2)),ROWS(G$7:G216))))</f>
        <v/>
      </c>
      <c r="L216" s="6" t="e">
        <f>Shrawan[[#This Row],[मूल्य (रु)]]*13%</f>
        <v>#VALUE!</v>
      </c>
      <c r="M216" s="1"/>
      <c r="N216" s="1"/>
      <c r="O216" s="1"/>
      <c r="P216" s="1"/>
    </row>
    <row r="217" spans="1:16" hidden="1" x14ac:dyDescent="0.25">
      <c r="A217" s="1" t="str">
        <f t="array" ref="A217">IF(ROWS(A$7:A217)&gt;COUNTIF(BookTable[Entry Month],$O$4),"",INDEX(Book!A$3:A$1200,SMALL(IF(BookTable[Entry Month]=$O$4,ROW(BookTable[Entry Month])-ROW(Book!$J$2)),ROWS(A$7:A217))))</f>
        <v/>
      </c>
      <c r="B217" s="1" t="str">
        <f t="array" ref="B217">IF(ROWS(B$7:B217)&gt;COUNTIF(BookTable[Entry Month],$O$4),"",INDEX(Book!B$3:B$1200,SMALL(IF(BookTable[Entry Month]=$O$4,ROW(BookTable[Entry Month])-ROW(Book!$J$2)),ROWS(B$7:B217))))</f>
        <v/>
      </c>
      <c r="C217" s="1"/>
      <c r="D217" s="1" t="str">
        <f t="array" ref="D217">IF(ROWS(C$7:C217)&gt;COUNTIF(BookTable[Entry Month],$O$4),"",INDEX(Book!C$3:C$1200,SMALL(IF(BookTable[Entry Month]=$O$4,ROW(BookTable[Entry Month])-ROW(Book!$J$2)),ROWS(C$7:C217))))</f>
        <v/>
      </c>
      <c r="E217" s="1" t="e">
        <f>VLOOKUP(Shrawan[[#This Row],[आपूर्तिकर्ताको नाम]],PartyTable[],2,FALSE)</f>
        <v>#N/A</v>
      </c>
      <c r="F217" s="1" t="str" cm="1">
        <f t="array" ref="F217">IF(ROWS(G$7:G217)&gt;COUNTIF(BookTable[Entry Month],$O$4),"",INDEX(Book!D$3:D$1200,SMALL(IF(BookTable[Entry Month]=$O$4,ROW(BookTable[Entry Month])-ROW(Book!$J$2)),ROWS(G$7:G217))))</f>
        <v/>
      </c>
      <c r="G217" s="1"/>
      <c r="H217" s="1"/>
      <c r="I21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17" s="6" t="str" cm="1">
        <f t="array" ref="J217">IF(ROWS(G$7:G217)&gt;COUNTIF(BookTable[Entry Month],$O$4),"",INDEX(Book!F$3:F$1200,SMALL(IF(BookTable[Entry Month]=$O$4,ROW(BookTable[Entry Month])-ROW(Book!$J$2)),ROWS(G$7:G217))))</f>
        <v/>
      </c>
      <c r="K217" s="6" t="str" cm="1">
        <f t="array" ref="K217">IF(ROWS(G$7:G217)&gt;COUNTIF(BookTable[Entry Month],$O$4),"",INDEX(Book!E$3:E$1200,SMALL(IF(BookTable[Entry Month]=$O$4,ROW(BookTable[Entry Month])-ROW(Book!$J$2)),ROWS(G$7:G217))))</f>
        <v/>
      </c>
      <c r="L217" s="6" t="e">
        <f>Shrawan[[#This Row],[मूल्य (रु)]]*13%</f>
        <v>#VALUE!</v>
      </c>
      <c r="M217" s="1"/>
      <c r="N217" s="1"/>
      <c r="O217" s="1"/>
      <c r="P217" s="1"/>
    </row>
    <row r="218" spans="1:16" hidden="1" x14ac:dyDescent="0.25">
      <c r="A218" s="1" t="str">
        <f t="array" ref="A218">IF(ROWS(A$7:A218)&gt;COUNTIF(BookTable[Entry Month],$O$4),"",INDEX(Book!A$3:A$1200,SMALL(IF(BookTable[Entry Month]=$O$4,ROW(BookTable[Entry Month])-ROW(Book!$J$2)),ROWS(A$7:A218))))</f>
        <v/>
      </c>
      <c r="B218" s="1" t="str">
        <f t="array" ref="B218">IF(ROWS(B$7:B218)&gt;COUNTIF(BookTable[Entry Month],$O$4),"",INDEX(Book!B$3:B$1200,SMALL(IF(BookTable[Entry Month]=$O$4,ROW(BookTable[Entry Month])-ROW(Book!$J$2)),ROWS(B$7:B218))))</f>
        <v/>
      </c>
      <c r="C218" s="1"/>
      <c r="D218" s="1" t="str">
        <f t="array" ref="D218">IF(ROWS(C$7:C218)&gt;COUNTIF(BookTable[Entry Month],$O$4),"",INDEX(Book!C$3:C$1200,SMALL(IF(BookTable[Entry Month]=$O$4,ROW(BookTable[Entry Month])-ROW(Book!$J$2)),ROWS(C$7:C218))))</f>
        <v/>
      </c>
      <c r="E218" s="1" t="e">
        <f>VLOOKUP(Shrawan[[#This Row],[आपूर्तिकर्ताको नाम]],PartyTable[],2,FALSE)</f>
        <v>#N/A</v>
      </c>
      <c r="F218" s="1" t="str" cm="1">
        <f t="array" ref="F218">IF(ROWS(G$7:G218)&gt;COUNTIF(BookTable[Entry Month],$O$4),"",INDEX(Book!D$3:D$1200,SMALL(IF(BookTable[Entry Month]=$O$4,ROW(BookTable[Entry Month])-ROW(Book!$J$2)),ROWS(G$7:G218))))</f>
        <v/>
      </c>
      <c r="G218" s="1"/>
      <c r="H218" s="1"/>
      <c r="I21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18" s="6" t="str" cm="1">
        <f t="array" ref="J218">IF(ROWS(G$7:G218)&gt;COUNTIF(BookTable[Entry Month],$O$4),"",INDEX(Book!F$3:F$1200,SMALL(IF(BookTable[Entry Month]=$O$4,ROW(BookTable[Entry Month])-ROW(Book!$J$2)),ROWS(G$7:G218))))</f>
        <v/>
      </c>
      <c r="K218" s="6" t="str" cm="1">
        <f t="array" ref="K218">IF(ROWS(G$7:G218)&gt;COUNTIF(BookTable[Entry Month],$O$4),"",INDEX(Book!E$3:E$1200,SMALL(IF(BookTable[Entry Month]=$O$4,ROW(BookTable[Entry Month])-ROW(Book!$J$2)),ROWS(G$7:G218))))</f>
        <v/>
      </c>
      <c r="L218" s="6" t="e">
        <f>Shrawan[[#This Row],[मूल्य (रु)]]*13%</f>
        <v>#VALUE!</v>
      </c>
      <c r="M218" s="1"/>
      <c r="N218" s="1"/>
      <c r="O218" s="1"/>
      <c r="P218" s="1"/>
    </row>
    <row r="219" spans="1:16" hidden="1" x14ac:dyDescent="0.25">
      <c r="A219" s="1" t="str">
        <f t="array" ref="A219">IF(ROWS(A$7:A219)&gt;COUNTIF(BookTable[Entry Month],$O$4),"",INDEX(Book!A$3:A$1200,SMALL(IF(BookTable[Entry Month]=$O$4,ROW(BookTable[Entry Month])-ROW(Book!$J$2)),ROWS(A$7:A219))))</f>
        <v/>
      </c>
      <c r="B219" s="1" t="str">
        <f t="array" ref="B219">IF(ROWS(B$7:B219)&gt;COUNTIF(BookTable[Entry Month],$O$4),"",INDEX(Book!B$3:B$1200,SMALL(IF(BookTable[Entry Month]=$O$4,ROW(BookTable[Entry Month])-ROW(Book!$J$2)),ROWS(B$7:B219))))</f>
        <v/>
      </c>
      <c r="C219" s="1"/>
      <c r="D219" s="1" t="str">
        <f t="array" ref="D219">IF(ROWS(C$7:C219)&gt;COUNTIF(BookTable[Entry Month],$O$4),"",INDEX(Book!C$3:C$1200,SMALL(IF(BookTable[Entry Month]=$O$4,ROW(BookTable[Entry Month])-ROW(Book!$J$2)),ROWS(C$7:C219))))</f>
        <v/>
      </c>
      <c r="E219" s="1" t="e">
        <f>VLOOKUP(Shrawan[[#This Row],[आपूर्तिकर्ताको नाम]],PartyTable[],2,FALSE)</f>
        <v>#N/A</v>
      </c>
      <c r="F219" s="1" t="str" cm="1">
        <f t="array" ref="F219">IF(ROWS(G$7:G219)&gt;COUNTIF(BookTable[Entry Month],$O$4),"",INDEX(Book!D$3:D$1200,SMALL(IF(BookTable[Entry Month]=$O$4,ROW(BookTable[Entry Month])-ROW(Book!$J$2)),ROWS(G$7:G219))))</f>
        <v/>
      </c>
      <c r="G219" s="1"/>
      <c r="H219" s="1"/>
      <c r="I21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19" s="6" t="str" cm="1">
        <f t="array" ref="J219">IF(ROWS(G$7:G219)&gt;COUNTIF(BookTable[Entry Month],$O$4),"",INDEX(Book!F$3:F$1200,SMALL(IF(BookTable[Entry Month]=$O$4,ROW(BookTable[Entry Month])-ROW(Book!$J$2)),ROWS(G$7:G219))))</f>
        <v/>
      </c>
      <c r="K219" s="6" t="str" cm="1">
        <f t="array" ref="K219">IF(ROWS(G$7:G219)&gt;COUNTIF(BookTable[Entry Month],$O$4),"",INDEX(Book!E$3:E$1200,SMALL(IF(BookTable[Entry Month]=$O$4,ROW(BookTable[Entry Month])-ROW(Book!$J$2)),ROWS(G$7:G219))))</f>
        <v/>
      </c>
      <c r="L219" s="6" t="e">
        <f>Shrawan[[#This Row],[मूल्य (रु)]]*13%</f>
        <v>#VALUE!</v>
      </c>
      <c r="M219" s="1"/>
      <c r="N219" s="1"/>
      <c r="O219" s="1"/>
      <c r="P219" s="1"/>
    </row>
    <row r="220" spans="1:16" hidden="1" x14ac:dyDescent="0.25">
      <c r="A220" s="1" t="str">
        <f t="array" ref="A220">IF(ROWS(A$7:A220)&gt;COUNTIF(BookTable[Entry Month],$O$4),"",INDEX(Book!A$3:A$1200,SMALL(IF(BookTable[Entry Month]=$O$4,ROW(BookTable[Entry Month])-ROW(Book!$J$2)),ROWS(A$7:A220))))</f>
        <v/>
      </c>
      <c r="B220" s="1" t="str">
        <f t="array" ref="B220">IF(ROWS(B$7:B220)&gt;COUNTIF(BookTable[Entry Month],$O$4),"",INDEX(Book!B$3:B$1200,SMALL(IF(BookTable[Entry Month]=$O$4,ROW(BookTable[Entry Month])-ROW(Book!$J$2)),ROWS(B$7:B220))))</f>
        <v/>
      </c>
      <c r="C220" s="1"/>
      <c r="D220" s="1" t="str">
        <f t="array" ref="D220">IF(ROWS(C$7:C220)&gt;COUNTIF(BookTable[Entry Month],$O$4),"",INDEX(Book!C$3:C$1200,SMALL(IF(BookTable[Entry Month]=$O$4,ROW(BookTable[Entry Month])-ROW(Book!$J$2)),ROWS(C$7:C220))))</f>
        <v/>
      </c>
      <c r="E220" s="1" t="e">
        <f>VLOOKUP(Shrawan[[#This Row],[आपूर्तिकर्ताको नाम]],PartyTable[],2,FALSE)</f>
        <v>#N/A</v>
      </c>
      <c r="F220" s="1" t="str" cm="1">
        <f t="array" ref="F220">IF(ROWS(G$7:G220)&gt;COUNTIF(BookTable[Entry Month],$O$4),"",INDEX(Book!D$3:D$1200,SMALL(IF(BookTable[Entry Month]=$O$4,ROW(BookTable[Entry Month])-ROW(Book!$J$2)),ROWS(G$7:G220))))</f>
        <v/>
      </c>
      <c r="G220" s="1"/>
      <c r="H220" s="1"/>
      <c r="I22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20" s="6" t="str" cm="1">
        <f t="array" ref="J220">IF(ROWS(G$7:G220)&gt;COUNTIF(BookTable[Entry Month],$O$4),"",INDEX(Book!F$3:F$1200,SMALL(IF(BookTable[Entry Month]=$O$4,ROW(BookTable[Entry Month])-ROW(Book!$J$2)),ROWS(G$7:G220))))</f>
        <v/>
      </c>
      <c r="K220" s="6" t="str" cm="1">
        <f t="array" ref="K220">IF(ROWS(G$7:G220)&gt;COUNTIF(BookTable[Entry Month],$O$4),"",INDEX(Book!E$3:E$1200,SMALL(IF(BookTable[Entry Month]=$O$4,ROW(BookTable[Entry Month])-ROW(Book!$J$2)),ROWS(G$7:G220))))</f>
        <v/>
      </c>
      <c r="L220" s="6" t="e">
        <f>Shrawan[[#This Row],[मूल्य (रु)]]*13%</f>
        <v>#VALUE!</v>
      </c>
      <c r="M220" s="1"/>
      <c r="N220" s="1"/>
      <c r="O220" s="1"/>
      <c r="P220" s="1"/>
    </row>
    <row r="221" spans="1:16" hidden="1" x14ac:dyDescent="0.25">
      <c r="A221" s="1" t="str">
        <f t="array" ref="A221">IF(ROWS(A$7:A221)&gt;COUNTIF(BookTable[Entry Month],$O$4),"",INDEX(Book!A$3:A$1200,SMALL(IF(BookTable[Entry Month]=$O$4,ROW(BookTable[Entry Month])-ROW(Book!$J$2)),ROWS(A$7:A221))))</f>
        <v/>
      </c>
      <c r="B221" s="1" t="str">
        <f t="array" ref="B221">IF(ROWS(B$7:B221)&gt;COUNTIF(BookTable[Entry Month],$O$4),"",INDEX(Book!B$3:B$1200,SMALL(IF(BookTable[Entry Month]=$O$4,ROW(BookTable[Entry Month])-ROW(Book!$J$2)),ROWS(B$7:B221))))</f>
        <v/>
      </c>
      <c r="C221" s="1"/>
      <c r="D221" s="1" t="str">
        <f t="array" ref="D221">IF(ROWS(C$7:C221)&gt;COUNTIF(BookTable[Entry Month],$O$4),"",INDEX(Book!C$3:C$1200,SMALL(IF(BookTable[Entry Month]=$O$4,ROW(BookTable[Entry Month])-ROW(Book!$J$2)),ROWS(C$7:C221))))</f>
        <v/>
      </c>
      <c r="E221" s="1" t="e">
        <f>VLOOKUP(Shrawan[[#This Row],[आपूर्तिकर्ताको नाम]],PartyTable[],2,FALSE)</f>
        <v>#N/A</v>
      </c>
      <c r="F221" s="1" t="str" cm="1">
        <f t="array" ref="F221">IF(ROWS(G$7:G221)&gt;COUNTIF(BookTable[Entry Month],$O$4),"",INDEX(Book!D$3:D$1200,SMALL(IF(BookTable[Entry Month]=$O$4,ROW(BookTable[Entry Month])-ROW(Book!$J$2)),ROWS(G$7:G221))))</f>
        <v/>
      </c>
      <c r="G221" s="1"/>
      <c r="H221" s="1"/>
      <c r="I22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21" s="6" t="str" cm="1">
        <f t="array" ref="J221">IF(ROWS(G$7:G221)&gt;COUNTIF(BookTable[Entry Month],$O$4),"",INDEX(Book!F$3:F$1200,SMALL(IF(BookTable[Entry Month]=$O$4,ROW(BookTable[Entry Month])-ROW(Book!$J$2)),ROWS(G$7:G221))))</f>
        <v/>
      </c>
      <c r="K221" s="6" t="str" cm="1">
        <f t="array" ref="K221">IF(ROWS(G$7:G221)&gt;COUNTIF(BookTable[Entry Month],$O$4),"",INDEX(Book!E$3:E$1200,SMALL(IF(BookTable[Entry Month]=$O$4,ROW(BookTable[Entry Month])-ROW(Book!$J$2)),ROWS(G$7:G221))))</f>
        <v/>
      </c>
      <c r="L221" s="6" t="e">
        <f>Shrawan[[#This Row],[मूल्य (रु)]]*13%</f>
        <v>#VALUE!</v>
      </c>
      <c r="M221" s="1"/>
      <c r="N221" s="1"/>
      <c r="O221" s="1"/>
      <c r="P221" s="1"/>
    </row>
    <row r="222" spans="1:16" hidden="1" x14ac:dyDescent="0.25">
      <c r="A222" s="1" t="str">
        <f t="array" ref="A222">IF(ROWS(A$7:A222)&gt;COUNTIF(BookTable[Entry Month],$O$4),"",INDEX(Book!A$3:A$1200,SMALL(IF(BookTable[Entry Month]=$O$4,ROW(BookTable[Entry Month])-ROW(Book!$J$2)),ROWS(A$7:A222))))</f>
        <v/>
      </c>
      <c r="B222" s="1" t="str">
        <f t="array" ref="B222">IF(ROWS(B$7:B222)&gt;COUNTIF(BookTable[Entry Month],$O$4),"",INDEX(Book!B$3:B$1200,SMALL(IF(BookTable[Entry Month]=$O$4,ROW(BookTable[Entry Month])-ROW(Book!$J$2)),ROWS(B$7:B222))))</f>
        <v/>
      </c>
      <c r="C222" s="1"/>
      <c r="D222" s="1" t="str">
        <f t="array" ref="D222">IF(ROWS(C$7:C222)&gt;COUNTIF(BookTable[Entry Month],$O$4),"",INDEX(Book!C$3:C$1200,SMALL(IF(BookTable[Entry Month]=$O$4,ROW(BookTable[Entry Month])-ROW(Book!$J$2)),ROWS(C$7:C222))))</f>
        <v/>
      </c>
      <c r="E222" s="1" t="e">
        <f>VLOOKUP(Shrawan[[#This Row],[आपूर्तिकर्ताको नाम]],PartyTable[],2,FALSE)</f>
        <v>#N/A</v>
      </c>
      <c r="F222" s="1" t="str" cm="1">
        <f t="array" ref="F222">IF(ROWS(G$7:G222)&gt;COUNTIF(BookTable[Entry Month],$O$4),"",INDEX(Book!D$3:D$1200,SMALL(IF(BookTable[Entry Month]=$O$4,ROW(BookTable[Entry Month])-ROW(Book!$J$2)),ROWS(G$7:G222))))</f>
        <v/>
      </c>
      <c r="G222" s="1"/>
      <c r="H222" s="1"/>
      <c r="I22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22" s="6" t="str" cm="1">
        <f t="array" ref="J222">IF(ROWS(G$7:G222)&gt;COUNTIF(BookTable[Entry Month],$O$4),"",INDEX(Book!F$3:F$1200,SMALL(IF(BookTable[Entry Month]=$O$4,ROW(BookTable[Entry Month])-ROW(Book!$J$2)),ROWS(G$7:G222))))</f>
        <v/>
      </c>
      <c r="K222" s="6" t="str" cm="1">
        <f t="array" ref="K222">IF(ROWS(G$7:G222)&gt;COUNTIF(BookTable[Entry Month],$O$4),"",INDEX(Book!E$3:E$1200,SMALL(IF(BookTable[Entry Month]=$O$4,ROW(BookTable[Entry Month])-ROW(Book!$J$2)),ROWS(G$7:G222))))</f>
        <v/>
      </c>
      <c r="L222" s="6" t="e">
        <f>Shrawan[[#This Row],[मूल्य (रु)]]*13%</f>
        <v>#VALUE!</v>
      </c>
      <c r="M222" s="1"/>
      <c r="N222" s="1"/>
      <c r="O222" s="1"/>
      <c r="P222" s="1"/>
    </row>
    <row r="223" spans="1:16" hidden="1" x14ac:dyDescent="0.25">
      <c r="A223" s="1" t="str">
        <f t="array" ref="A223">IF(ROWS(A$7:A223)&gt;COUNTIF(BookTable[Entry Month],$O$4),"",INDEX(Book!A$3:A$1200,SMALL(IF(BookTable[Entry Month]=$O$4,ROW(BookTable[Entry Month])-ROW(Book!$J$2)),ROWS(A$7:A223))))</f>
        <v/>
      </c>
      <c r="B223" s="1" t="str">
        <f t="array" ref="B223">IF(ROWS(B$7:B223)&gt;COUNTIF(BookTable[Entry Month],$O$4),"",INDEX(Book!B$3:B$1200,SMALL(IF(BookTable[Entry Month]=$O$4,ROW(BookTable[Entry Month])-ROW(Book!$J$2)),ROWS(B$7:B223))))</f>
        <v/>
      </c>
      <c r="C223" s="1"/>
      <c r="D223" s="1" t="str">
        <f t="array" ref="D223">IF(ROWS(C$7:C223)&gt;COUNTIF(BookTable[Entry Month],$O$4),"",INDEX(Book!C$3:C$1200,SMALL(IF(BookTable[Entry Month]=$O$4,ROW(BookTable[Entry Month])-ROW(Book!$J$2)),ROWS(C$7:C223))))</f>
        <v/>
      </c>
      <c r="E223" s="1" t="e">
        <f>VLOOKUP(Shrawan[[#This Row],[आपूर्तिकर्ताको नाम]],PartyTable[],2,FALSE)</f>
        <v>#N/A</v>
      </c>
      <c r="F223" s="1" t="str" cm="1">
        <f t="array" ref="F223">IF(ROWS(G$7:G223)&gt;COUNTIF(BookTable[Entry Month],$O$4),"",INDEX(Book!D$3:D$1200,SMALL(IF(BookTable[Entry Month]=$O$4,ROW(BookTable[Entry Month])-ROW(Book!$J$2)),ROWS(G$7:G223))))</f>
        <v/>
      </c>
      <c r="G223" s="1"/>
      <c r="H223" s="1"/>
      <c r="I22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23" s="6" t="str" cm="1">
        <f t="array" ref="J223">IF(ROWS(G$7:G223)&gt;COUNTIF(BookTable[Entry Month],$O$4),"",INDEX(Book!F$3:F$1200,SMALL(IF(BookTable[Entry Month]=$O$4,ROW(BookTable[Entry Month])-ROW(Book!$J$2)),ROWS(G$7:G223))))</f>
        <v/>
      </c>
      <c r="K223" s="6" t="str" cm="1">
        <f t="array" ref="K223">IF(ROWS(G$7:G223)&gt;COUNTIF(BookTable[Entry Month],$O$4),"",INDEX(Book!E$3:E$1200,SMALL(IF(BookTable[Entry Month]=$O$4,ROW(BookTable[Entry Month])-ROW(Book!$J$2)),ROWS(G$7:G223))))</f>
        <v/>
      </c>
      <c r="L223" s="6" t="e">
        <f>Shrawan[[#This Row],[मूल्य (रु)]]*13%</f>
        <v>#VALUE!</v>
      </c>
      <c r="M223" s="1"/>
      <c r="N223" s="1"/>
      <c r="O223" s="1"/>
      <c r="P223" s="1"/>
    </row>
    <row r="224" spans="1:16" hidden="1" x14ac:dyDescent="0.25">
      <c r="A224" s="1" t="str">
        <f t="array" ref="A224">IF(ROWS(A$7:A224)&gt;COUNTIF(BookTable[Entry Month],$O$4),"",INDEX(Book!A$3:A$1200,SMALL(IF(BookTable[Entry Month]=$O$4,ROW(BookTable[Entry Month])-ROW(Book!$J$2)),ROWS(A$7:A224))))</f>
        <v/>
      </c>
      <c r="B224" s="1" t="str">
        <f t="array" ref="B224">IF(ROWS(B$7:B224)&gt;COUNTIF(BookTable[Entry Month],$O$4),"",INDEX(Book!B$3:B$1200,SMALL(IF(BookTable[Entry Month]=$O$4,ROW(BookTable[Entry Month])-ROW(Book!$J$2)),ROWS(B$7:B224))))</f>
        <v/>
      </c>
      <c r="C224" s="1"/>
      <c r="D224" s="1" t="str">
        <f t="array" ref="D224">IF(ROWS(C$7:C224)&gt;COUNTIF(BookTable[Entry Month],$O$4),"",INDEX(Book!C$3:C$1200,SMALL(IF(BookTable[Entry Month]=$O$4,ROW(BookTable[Entry Month])-ROW(Book!$J$2)),ROWS(C$7:C224))))</f>
        <v/>
      </c>
      <c r="E224" s="1" t="e">
        <f>VLOOKUP(Shrawan[[#This Row],[आपूर्तिकर्ताको नाम]],PartyTable[],2,FALSE)</f>
        <v>#N/A</v>
      </c>
      <c r="F224" s="1" t="str" cm="1">
        <f t="array" ref="F224">IF(ROWS(G$7:G224)&gt;COUNTIF(BookTable[Entry Month],$O$4),"",INDEX(Book!D$3:D$1200,SMALL(IF(BookTable[Entry Month]=$O$4,ROW(BookTable[Entry Month])-ROW(Book!$J$2)),ROWS(G$7:G224))))</f>
        <v/>
      </c>
      <c r="G224" s="1"/>
      <c r="H224" s="1"/>
      <c r="I22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24" s="6" t="str" cm="1">
        <f t="array" ref="J224">IF(ROWS(G$7:G224)&gt;COUNTIF(BookTable[Entry Month],$O$4),"",INDEX(Book!F$3:F$1200,SMALL(IF(BookTable[Entry Month]=$O$4,ROW(BookTable[Entry Month])-ROW(Book!$J$2)),ROWS(G$7:G224))))</f>
        <v/>
      </c>
      <c r="K224" s="6" t="str" cm="1">
        <f t="array" ref="K224">IF(ROWS(G$7:G224)&gt;COUNTIF(BookTable[Entry Month],$O$4),"",INDEX(Book!E$3:E$1200,SMALL(IF(BookTable[Entry Month]=$O$4,ROW(BookTable[Entry Month])-ROW(Book!$J$2)),ROWS(G$7:G224))))</f>
        <v/>
      </c>
      <c r="L224" s="6" t="e">
        <f>Shrawan[[#This Row],[मूल्य (रु)]]*13%</f>
        <v>#VALUE!</v>
      </c>
      <c r="M224" s="1"/>
      <c r="N224" s="1"/>
      <c r="O224" s="1"/>
      <c r="P224" s="1"/>
    </row>
    <row r="225" spans="1:16" hidden="1" x14ac:dyDescent="0.25">
      <c r="A225" s="1" t="str">
        <f t="array" ref="A225">IF(ROWS(A$7:A225)&gt;COUNTIF(BookTable[Entry Month],$O$4),"",INDEX(Book!A$3:A$1200,SMALL(IF(BookTable[Entry Month]=$O$4,ROW(BookTable[Entry Month])-ROW(Book!$J$2)),ROWS(A$7:A225))))</f>
        <v/>
      </c>
      <c r="B225" s="1" t="str">
        <f t="array" ref="B225">IF(ROWS(B$7:B225)&gt;COUNTIF(BookTable[Entry Month],$O$4),"",INDEX(Book!B$3:B$1200,SMALL(IF(BookTable[Entry Month]=$O$4,ROW(BookTable[Entry Month])-ROW(Book!$J$2)),ROWS(B$7:B225))))</f>
        <v/>
      </c>
      <c r="C225" s="1"/>
      <c r="D225" s="1" t="str">
        <f t="array" ref="D225">IF(ROWS(C$7:C225)&gt;COUNTIF(BookTable[Entry Month],$O$4),"",INDEX(Book!C$3:C$1200,SMALL(IF(BookTable[Entry Month]=$O$4,ROW(BookTable[Entry Month])-ROW(Book!$J$2)),ROWS(C$7:C225))))</f>
        <v/>
      </c>
      <c r="E225" s="1" t="e">
        <f>VLOOKUP(Shrawan[[#This Row],[आपूर्तिकर्ताको नाम]],PartyTable[],2,FALSE)</f>
        <v>#N/A</v>
      </c>
      <c r="F225" s="1" t="str" cm="1">
        <f t="array" ref="F225">IF(ROWS(G$7:G225)&gt;COUNTIF(BookTable[Entry Month],$O$4),"",INDEX(Book!D$3:D$1200,SMALL(IF(BookTable[Entry Month]=$O$4,ROW(BookTable[Entry Month])-ROW(Book!$J$2)),ROWS(G$7:G225))))</f>
        <v/>
      </c>
      <c r="G225" s="1"/>
      <c r="H225" s="1"/>
      <c r="I22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25" s="6" t="str" cm="1">
        <f t="array" ref="J225">IF(ROWS(G$7:G225)&gt;COUNTIF(BookTable[Entry Month],$O$4),"",INDEX(Book!F$3:F$1200,SMALL(IF(BookTable[Entry Month]=$O$4,ROW(BookTable[Entry Month])-ROW(Book!$J$2)),ROWS(G$7:G225))))</f>
        <v/>
      </c>
      <c r="K225" s="6" t="str" cm="1">
        <f t="array" ref="K225">IF(ROWS(G$7:G225)&gt;COUNTIF(BookTable[Entry Month],$O$4),"",INDEX(Book!E$3:E$1200,SMALL(IF(BookTable[Entry Month]=$O$4,ROW(BookTable[Entry Month])-ROW(Book!$J$2)),ROWS(G$7:G225))))</f>
        <v/>
      </c>
      <c r="L225" s="6" t="e">
        <f>Shrawan[[#This Row],[मूल्य (रु)]]*13%</f>
        <v>#VALUE!</v>
      </c>
      <c r="M225" s="1"/>
      <c r="N225" s="1"/>
      <c r="O225" s="1"/>
      <c r="P225" s="1"/>
    </row>
    <row r="226" spans="1:16" hidden="1" x14ac:dyDescent="0.25">
      <c r="A226" s="1" t="str">
        <f t="array" ref="A226">IF(ROWS(A$7:A226)&gt;COUNTIF(BookTable[Entry Month],$O$4),"",INDEX(Book!A$3:A$1200,SMALL(IF(BookTable[Entry Month]=$O$4,ROW(BookTable[Entry Month])-ROW(Book!$J$2)),ROWS(A$7:A226))))</f>
        <v/>
      </c>
      <c r="B226" s="1" t="str">
        <f t="array" ref="B226">IF(ROWS(B$7:B226)&gt;COUNTIF(BookTable[Entry Month],$O$4),"",INDEX(Book!B$3:B$1200,SMALL(IF(BookTable[Entry Month]=$O$4,ROW(BookTable[Entry Month])-ROW(Book!$J$2)),ROWS(B$7:B226))))</f>
        <v/>
      </c>
      <c r="C226" s="1"/>
      <c r="D226" s="1" t="str">
        <f t="array" ref="D226">IF(ROWS(C$7:C226)&gt;COUNTIF(BookTable[Entry Month],$O$4),"",INDEX(Book!C$3:C$1200,SMALL(IF(BookTable[Entry Month]=$O$4,ROW(BookTable[Entry Month])-ROW(Book!$J$2)),ROWS(C$7:C226))))</f>
        <v/>
      </c>
      <c r="E226" s="1" t="e">
        <f>VLOOKUP(Shrawan[[#This Row],[आपूर्तिकर्ताको नाम]],PartyTable[],2,FALSE)</f>
        <v>#N/A</v>
      </c>
      <c r="F226" s="1" t="str" cm="1">
        <f t="array" ref="F226">IF(ROWS(G$7:G226)&gt;COUNTIF(BookTable[Entry Month],$O$4),"",INDEX(Book!D$3:D$1200,SMALL(IF(BookTable[Entry Month]=$O$4,ROW(BookTable[Entry Month])-ROW(Book!$J$2)),ROWS(G$7:G226))))</f>
        <v/>
      </c>
      <c r="G226" s="1"/>
      <c r="H226" s="1"/>
      <c r="I22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26" s="6" t="str" cm="1">
        <f t="array" ref="J226">IF(ROWS(G$7:G226)&gt;COUNTIF(BookTable[Entry Month],$O$4),"",INDEX(Book!F$3:F$1200,SMALL(IF(BookTable[Entry Month]=$O$4,ROW(BookTable[Entry Month])-ROW(Book!$J$2)),ROWS(G$7:G226))))</f>
        <v/>
      </c>
      <c r="K226" s="6" t="str" cm="1">
        <f t="array" ref="K226">IF(ROWS(G$7:G226)&gt;COUNTIF(BookTable[Entry Month],$O$4),"",INDEX(Book!E$3:E$1200,SMALL(IF(BookTable[Entry Month]=$O$4,ROW(BookTable[Entry Month])-ROW(Book!$J$2)),ROWS(G$7:G226))))</f>
        <v/>
      </c>
      <c r="L226" s="6" t="e">
        <f>Shrawan[[#This Row],[मूल्य (रु)]]*13%</f>
        <v>#VALUE!</v>
      </c>
      <c r="M226" s="1"/>
      <c r="N226" s="1"/>
      <c r="O226" s="1"/>
      <c r="P226" s="1"/>
    </row>
    <row r="227" spans="1:16" hidden="1" x14ac:dyDescent="0.25">
      <c r="A227" s="1" t="str">
        <f t="array" ref="A227">IF(ROWS(A$7:A227)&gt;COUNTIF(BookTable[Entry Month],$O$4),"",INDEX(Book!A$3:A$1200,SMALL(IF(BookTable[Entry Month]=$O$4,ROW(BookTable[Entry Month])-ROW(Book!$J$2)),ROWS(A$7:A227))))</f>
        <v/>
      </c>
      <c r="B227" s="1" t="str">
        <f t="array" ref="B227">IF(ROWS(B$7:B227)&gt;COUNTIF(BookTable[Entry Month],$O$4),"",INDEX(Book!B$3:B$1200,SMALL(IF(BookTable[Entry Month]=$O$4,ROW(BookTable[Entry Month])-ROW(Book!$J$2)),ROWS(B$7:B227))))</f>
        <v/>
      </c>
      <c r="C227" s="1"/>
      <c r="D227" s="1" t="str">
        <f t="array" ref="D227">IF(ROWS(C$7:C227)&gt;COUNTIF(BookTable[Entry Month],$O$4),"",INDEX(Book!C$3:C$1200,SMALL(IF(BookTable[Entry Month]=$O$4,ROW(BookTable[Entry Month])-ROW(Book!$J$2)),ROWS(C$7:C227))))</f>
        <v/>
      </c>
      <c r="E227" s="1" t="e">
        <f>VLOOKUP(Shrawan[[#This Row],[आपूर्तिकर्ताको नाम]],PartyTable[],2,FALSE)</f>
        <v>#N/A</v>
      </c>
      <c r="F227" s="1" t="str" cm="1">
        <f t="array" ref="F227">IF(ROWS(G$7:G227)&gt;COUNTIF(BookTable[Entry Month],$O$4),"",INDEX(Book!D$3:D$1200,SMALL(IF(BookTable[Entry Month]=$O$4,ROW(BookTable[Entry Month])-ROW(Book!$J$2)),ROWS(G$7:G227))))</f>
        <v/>
      </c>
      <c r="G227" s="1"/>
      <c r="H227" s="1"/>
      <c r="I22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27" s="6" t="str" cm="1">
        <f t="array" ref="J227">IF(ROWS(G$7:G227)&gt;COUNTIF(BookTable[Entry Month],$O$4),"",INDEX(Book!F$3:F$1200,SMALL(IF(BookTable[Entry Month]=$O$4,ROW(BookTable[Entry Month])-ROW(Book!$J$2)),ROWS(G$7:G227))))</f>
        <v/>
      </c>
      <c r="K227" s="6" t="str" cm="1">
        <f t="array" ref="K227">IF(ROWS(G$7:G227)&gt;COUNTIF(BookTable[Entry Month],$O$4),"",INDEX(Book!E$3:E$1200,SMALL(IF(BookTable[Entry Month]=$O$4,ROW(BookTable[Entry Month])-ROW(Book!$J$2)),ROWS(G$7:G227))))</f>
        <v/>
      </c>
      <c r="L227" s="6" t="e">
        <f>Shrawan[[#This Row],[मूल्य (रु)]]*13%</f>
        <v>#VALUE!</v>
      </c>
      <c r="M227" s="1"/>
      <c r="N227" s="1"/>
      <c r="O227" s="1"/>
      <c r="P227" s="1"/>
    </row>
    <row r="228" spans="1:16" hidden="1" x14ac:dyDescent="0.25">
      <c r="A228" s="1" t="str">
        <f t="array" ref="A228">IF(ROWS(A$7:A228)&gt;COUNTIF(BookTable[Entry Month],$O$4),"",INDEX(Book!A$3:A$1200,SMALL(IF(BookTable[Entry Month]=$O$4,ROW(BookTable[Entry Month])-ROW(Book!$J$2)),ROWS(A$7:A228))))</f>
        <v/>
      </c>
      <c r="B228" s="1" t="str">
        <f t="array" ref="B228">IF(ROWS(B$7:B228)&gt;COUNTIF(BookTable[Entry Month],$O$4),"",INDEX(Book!B$3:B$1200,SMALL(IF(BookTable[Entry Month]=$O$4,ROW(BookTable[Entry Month])-ROW(Book!$J$2)),ROWS(B$7:B228))))</f>
        <v/>
      </c>
      <c r="C228" s="1"/>
      <c r="D228" s="1" t="str">
        <f t="array" ref="D228">IF(ROWS(C$7:C228)&gt;COUNTIF(BookTable[Entry Month],$O$4),"",INDEX(Book!C$3:C$1200,SMALL(IF(BookTable[Entry Month]=$O$4,ROW(BookTable[Entry Month])-ROW(Book!$J$2)),ROWS(C$7:C228))))</f>
        <v/>
      </c>
      <c r="E228" s="1" t="e">
        <f>VLOOKUP(Shrawan[[#This Row],[आपूर्तिकर्ताको नाम]],PartyTable[],2,FALSE)</f>
        <v>#N/A</v>
      </c>
      <c r="F228" s="1" t="str" cm="1">
        <f t="array" ref="F228">IF(ROWS(G$7:G228)&gt;COUNTIF(BookTable[Entry Month],$O$4),"",INDEX(Book!D$3:D$1200,SMALL(IF(BookTable[Entry Month]=$O$4,ROW(BookTable[Entry Month])-ROW(Book!$J$2)),ROWS(G$7:G228))))</f>
        <v/>
      </c>
      <c r="G228" s="1"/>
      <c r="H228" s="1"/>
      <c r="I22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28" s="6" t="str" cm="1">
        <f t="array" ref="J228">IF(ROWS(G$7:G228)&gt;COUNTIF(BookTable[Entry Month],$O$4),"",INDEX(Book!F$3:F$1200,SMALL(IF(BookTable[Entry Month]=$O$4,ROW(BookTable[Entry Month])-ROW(Book!$J$2)),ROWS(G$7:G228))))</f>
        <v/>
      </c>
      <c r="K228" s="6" t="str" cm="1">
        <f t="array" ref="K228">IF(ROWS(G$7:G228)&gt;COUNTIF(BookTable[Entry Month],$O$4),"",INDEX(Book!E$3:E$1200,SMALL(IF(BookTable[Entry Month]=$O$4,ROW(BookTable[Entry Month])-ROW(Book!$J$2)),ROWS(G$7:G228))))</f>
        <v/>
      </c>
      <c r="L228" s="6" t="e">
        <f>Shrawan[[#This Row],[मूल्य (रु)]]*13%</f>
        <v>#VALUE!</v>
      </c>
      <c r="M228" s="1"/>
      <c r="N228" s="1"/>
      <c r="O228" s="1"/>
      <c r="P228" s="1"/>
    </row>
    <row r="229" spans="1:16" hidden="1" x14ac:dyDescent="0.25">
      <c r="A229" s="1" t="str">
        <f t="array" ref="A229">IF(ROWS(A$7:A229)&gt;COUNTIF(BookTable[Entry Month],$O$4),"",INDEX(Book!A$3:A$1200,SMALL(IF(BookTable[Entry Month]=$O$4,ROW(BookTable[Entry Month])-ROW(Book!$J$2)),ROWS(A$7:A229))))</f>
        <v/>
      </c>
      <c r="B229" s="1" t="str">
        <f t="array" ref="B229">IF(ROWS(B$7:B229)&gt;COUNTIF(BookTable[Entry Month],$O$4),"",INDEX(Book!B$3:B$1200,SMALL(IF(BookTable[Entry Month]=$O$4,ROW(BookTable[Entry Month])-ROW(Book!$J$2)),ROWS(B$7:B229))))</f>
        <v/>
      </c>
      <c r="C229" s="1"/>
      <c r="D229" s="1" t="str">
        <f t="array" ref="D229">IF(ROWS(C$7:C229)&gt;COUNTIF(BookTable[Entry Month],$O$4),"",INDEX(Book!C$3:C$1200,SMALL(IF(BookTable[Entry Month]=$O$4,ROW(BookTable[Entry Month])-ROW(Book!$J$2)),ROWS(C$7:C229))))</f>
        <v/>
      </c>
      <c r="E229" s="1" t="e">
        <f>VLOOKUP(Shrawan[[#This Row],[आपूर्तिकर्ताको नाम]],PartyTable[],2,FALSE)</f>
        <v>#N/A</v>
      </c>
      <c r="F229" s="1" t="str" cm="1">
        <f t="array" ref="F229">IF(ROWS(G$7:G229)&gt;COUNTIF(BookTable[Entry Month],$O$4),"",INDEX(Book!D$3:D$1200,SMALL(IF(BookTable[Entry Month]=$O$4,ROW(BookTable[Entry Month])-ROW(Book!$J$2)),ROWS(G$7:G229))))</f>
        <v/>
      </c>
      <c r="G229" s="1"/>
      <c r="H229" s="1"/>
      <c r="I22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29" s="6" t="str" cm="1">
        <f t="array" ref="J229">IF(ROWS(G$7:G229)&gt;COUNTIF(BookTable[Entry Month],$O$4),"",INDEX(Book!F$3:F$1200,SMALL(IF(BookTable[Entry Month]=$O$4,ROW(BookTable[Entry Month])-ROW(Book!$J$2)),ROWS(G$7:G229))))</f>
        <v/>
      </c>
      <c r="K229" s="6" t="str" cm="1">
        <f t="array" ref="K229">IF(ROWS(G$7:G229)&gt;COUNTIF(BookTable[Entry Month],$O$4),"",INDEX(Book!E$3:E$1200,SMALL(IF(BookTable[Entry Month]=$O$4,ROW(BookTable[Entry Month])-ROW(Book!$J$2)),ROWS(G$7:G229))))</f>
        <v/>
      </c>
      <c r="L229" s="6" t="e">
        <f>Shrawan[[#This Row],[मूल्य (रु)]]*13%</f>
        <v>#VALUE!</v>
      </c>
      <c r="M229" s="1"/>
      <c r="N229" s="1"/>
      <c r="O229" s="1"/>
      <c r="P229" s="1"/>
    </row>
    <row r="230" spans="1:16" hidden="1" x14ac:dyDescent="0.25">
      <c r="A230" s="1" t="str">
        <f t="array" ref="A230">IF(ROWS(A$7:A230)&gt;COUNTIF(BookTable[Entry Month],$O$4),"",INDEX(Book!A$3:A$1200,SMALL(IF(BookTable[Entry Month]=$O$4,ROW(BookTable[Entry Month])-ROW(Book!$J$2)),ROWS(A$7:A230))))</f>
        <v/>
      </c>
      <c r="B230" s="1" t="str">
        <f t="array" ref="B230">IF(ROWS(B$7:B230)&gt;COUNTIF(BookTable[Entry Month],$O$4),"",INDEX(Book!B$3:B$1200,SMALL(IF(BookTable[Entry Month]=$O$4,ROW(BookTable[Entry Month])-ROW(Book!$J$2)),ROWS(B$7:B230))))</f>
        <v/>
      </c>
      <c r="C230" s="1"/>
      <c r="D230" s="1" t="str">
        <f t="array" ref="D230">IF(ROWS(C$7:C230)&gt;COUNTIF(BookTable[Entry Month],$O$4),"",INDEX(Book!C$3:C$1200,SMALL(IF(BookTable[Entry Month]=$O$4,ROW(BookTable[Entry Month])-ROW(Book!$J$2)),ROWS(C$7:C230))))</f>
        <v/>
      </c>
      <c r="E230" s="1" t="e">
        <f>VLOOKUP(Shrawan[[#This Row],[आपूर्तिकर्ताको नाम]],PartyTable[],2,FALSE)</f>
        <v>#N/A</v>
      </c>
      <c r="F230" s="1" t="str" cm="1">
        <f t="array" ref="F230">IF(ROWS(G$7:G230)&gt;COUNTIF(BookTable[Entry Month],$O$4),"",INDEX(Book!D$3:D$1200,SMALL(IF(BookTable[Entry Month]=$O$4,ROW(BookTable[Entry Month])-ROW(Book!$J$2)),ROWS(G$7:G230))))</f>
        <v/>
      </c>
      <c r="G230" s="1"/>
      <c r="H230" s="1"/>
      <c r="I23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30" s="6" t="str" cm="1">
        <f t="array" ref="J230">IF(ROWS(G$7:G230)&gt;COUNTIF(BookTable[Entry Month],$O$4),"",INDEX(Book!F$3:F$1200,SMALL(IF(BookTable[Entry Month]=$O$4,ROW(BookTable[Entry Month])-ROW(Book!$J$2)),ROWS(G$7:G230))))</f>
        <v/>
      </c>
      <c r="K230" s="6" t="str" cm="1">
        <f t="array" ref="K230">IF(ROWS(G$7:G230)&gt;COUNTIF(BookTable[Entry Month],$O$4),"",INDEX(Book!E$3:E$1200,SMALL(IF(BookTable[Entry Month]=$O$4,ROW(BookTable[Entry Month])-ROW(Book!$J$2)),ROWS(G$7:G230))))</f>
        <v/>
      </c>
      <c r="L230" s="6" t="e">
        <f>Shrawan[[#This Row],[मूल्य (रु)]]*13%</f>
        <v>#VALUE!</v>
      </c>
      <c r="M230" s="1"/>
      <c r="N230" s="1"/>
      <c r="O230" s="1"/>
      <c r="P230" s="1"/>
    </row>
    <row r="231" spans="1:16" hidden="1" x14ac:dyDescent="0.25">
      <c r="A231" s="1" t="str">
        <f t="array" ref="A231">IF(ROWS(A$7:A231)&gt;COUNTIF(BookTable[Entry Month],$O$4),"",INDEX(Book!A$3:A$1200,SMALL(IF(BookTable[Entry Month]=$O$4,ROW(BookTable[Entry Month])-ROW(Book!$J$2)),ROWS(A$7:A231))))</f>
        <v/>
      </c>
      <c r="B231" s="1" t="str">
        <f t="array" ref="B231">IF(ROWS(B$7:B231)&gt;COUNTIF(BookTable[Entry Month],$O$4),"",INDEX(Book!B$3:B$1200,SMALL(IF(BookTable[Entry Month]=$O$4,ROW(BookTable[Entry Month])-ROW(Book!$J$2)),ROWS(B$7:B231))))</f>
        <v/>
      </c>
      <c r="C231" s="1"/>
      <c r="D231" s="1" t="str">
        <f t="array" ref="D231">IF(ROWS(C$7:C231)&gt;COUNTIF(BookTable[Entry Month],$O$4),"",INDEX(Book!C$3:C$1200,SMALL(IF(BookTable[Entry Month]=$O$4,ROW(BookTable[Entry Month])-ROW(Book!$J$2)),ROWS(C$7:C231))))</f>
        <v/>
      </c>
      <c r="E231" s="1" t="e">
        <f>VLOOKUP(Shrawan[[#This Row],[आपूर्तिकर्ताको नाम]],PartyTable[],2,FALSE)</f>
        <v>#N/A</v>
      </c>
      <c r="F231" s="1" t="str" cm="1">
        <f t="array" ref="F231">IF(ROWS(G$7:G231)&gt;COUNTIF(BookTable[Entry Month],$O$4),"",INDEX(Book!D$3:D$1200,SMALL(IF(BookTable[Entry Month]=$O$4,ROW(BookTable[Entry Month])-ROW(Book!$J$2)),ROWS(G$7:G231))))</f>
        <v/>
      </c>
      <c r="G231" s="1"/>
      <c r="H231" s="1"/>
      <c r="I23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31" s="6" t="str" cm="1">
        <f t="array" ref="J231">IF(ROWS(G$7:G231)&gt;COUNTIF(BookTable[Entry Month],$O$4),"",INDEX(Book!F$3:F$1200,SMALL(IF(BookTable[Entry Month]=$O$4,ROW(BookTable[Entry Month])-ROW(Book!$J$2)),ROWS(G$7:G231))))</f>
        <v/>
      </c>
      <c r="K231" s="6" t="str" cm="1">
        <f t="array" ref="K231">IF(ROWS(G$7:G231)&gt;COUNTIF(BookTable[Entry Month],$O$4),"",INDEX(Book!E$3:E$1200,SMALL(IF(BookTable[Entry Month]=$O$4,ROW(BookTable[Entry Month])-ROW(Book!$J$2)),ROWS(G$7:G231))))</f>
        <v/>
      </c>
      <c r="L231" s="6" t="e">
        <f>Shrawan[[#This Row],[मूल्य (रु)]]*13%</f>
        <v>#VALUE!</v>
      </c>
      <c r="M231" s="1"/>
      <c r="N231" s="1"/>
      <c r="O231" s="1"/>
      <c r="P231" s="1"/>
    </row>
    <row r="232" spans="1:16" hidden="1" x14ac:dyDescent="0.25">
      <c r="A232" s="1" t="str">
        <f t="array" ref="A232">IF(ROWS(A$7:A232)&gt;COUNTIF(BookTable[Entry Month],$O$4),"",INDEX(Book!A$3:A$1200,SMALL(IF(BookTable[Entry Month]=$O$4,ROW(BookTable[Entry Month])-ROW(Book!$J$2)),ROWS(A$7:A232))))</f>
        <v/>
      </c>
      <c r="B232" s="1" t="str">
        <f t="array" ref="B232">IF(ROWS(B$7:B232)&gt;COUNTIF(BookTable[Entry Month],$O$4),"",INDEX(Book!B$3:B$1200,SMALL(IF(BookTable[Entry Month]=$O$4,ROW(BookTable[Entry Month])-ROW(Book!$J$2)),ROWS(B$7:B232))))</f>
        <v/>
      </c>
      <c r="C232" s="1"/>
      <c r="D232" s="1" t="str">
        <f t="array" ref="D232">IF(ROWS(C$7:C232)&gt;COUNTIF(BookTable[Entry Month],$O$4),"",INDEX(Book!C$3:C$1200,SMALL(IF(BookTable[Entry Month]=$O$4,ROW(BookTable[Entry Month])-ROW(Book!$J$2)),ROWS(C$7:C232))))</f>
        <v/>
      </c>
      <c r="E232" s="1" t="e">
        <f>VLOOKUP(Shrawan[[#This Row],[आपूर्तिकर्ताको नाम]],PartyTable[],2,FALSE)</f>
        <v>#N/A</v>
      </c>
      <c r="F232" s="1" t="str" cm="1">
        <f t="array" ref="F232">IF(ROWS(G$7:G232)&gt;COUNTIF(BookTable[Entry Month],$O$4),"",INDEX(Book!D$3:D$1200,SMALL(IF(BookTable[Entry Month]=$O$4,ROW(BookTable[Entry Month])-ROW(Book!$J$2)),ROWS(G$7:G232))))</f>
        <v/>
      </c>
      <c r="G232" s="1"/>
      <c r="H232" s="1"/>
      <c r="I23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32" s="6" t="str" cm="1">
        <f t="array" ref="J232">IF(ROWS(G$7:G232)&gt;COUNTIF(BookTable[Entry Month],$O$4),"",INDEX(Book!F$3:F$1200,SMALL(IF(BookTable[Entry Month]=$O$4,ROW(BookTable[Entry Month])-ROW(Book!$J$2)),ROWS(G$7:G232))))</f>
        <v/>
      </c>
      <c r="K232" s="6" t="str" cm="1">
        <f t="array" ref="K232">IF(ROWS(G$7:G232)&gt;COUNTIF(BookTable[Entry Month],$O$4),"",INDEX(Book!E$3:E$1200,SMALL(IF(BookTable[Entry Month]=$O$4,ROW(BookTable[Entry Month])-ROW(Book!$J$2)),ROWS(G$7:G232))))</f>
        <v/>
      </c>
      <c r="L232" s="6" t="e">
        <f>Shrawan[[#This Row],[मूल्य (रु)]]*13%</f>
        <v>#VALUE!</v>
      </c>
      <c r="M232" s="1"/>
      <c r="N232" s="1"/>
      <c r="O232" s="1"/>
      <c r="P232" s="1"/>
    </row>
    <row r="233" spans="1:16" hidden="1" x14ac:dyDescent="0.25">
      <c r="A233" s="1" t="str">
        <f t="array" ref="A233">IF(ROWS(A$7:A233)&gt;COUNTIF(BookTable[Entry Month],$O$4),"",INDEX(Book!A$3:A$1200,SMALL(IF(BookTable[Entry Month]=$O$4,ROW(BookTable[Entry Month])-ROW(Book!$J$2)),ROWS(A$7:A233))))</f>
        <v/>
      </c>
      <c r="B233" s="1" t="str">
        <f t="array" ref="B233">IF(ROWS(B$7:B233)&gt;COUNTIF(BookTable[Entry Month],$O$4),"",INDEX(Book!B$3:B$1200,SMALL(IF(BookTable[Entry Month]=$O$4,ROW(BookTable[Entry Month])-ROW(Book!$J$2)),ROWS(B$7:B233))))</f>
        <v/>
      </c>
      <c r="C233" s="1"/>
      <c r="D233" s="1" t="str">
        <f t="array" ref="D233">IF(ROWS(C$7:C233)&gt;COUNTIF(BookTable[Entry Month],$O$4),"",INDEX(Book!C$3:C$1200,SMALL(IF(BookTable[Entry Month]=$O$4,ROW(BookTable[Entry Month])-ROW(Book!$J$2)),ROWS(C$7:C233))))</f>
        <v/>
      </c>
      <c r="E233" s="1" t="e">
        <f>VLOOKUP(Shrawan[[#This Row],[आपूर्तिकर्ताको नाम]],PartyTable[],2,FALSE)</f>
        <v>#N/A</v>
      </c>
      <c r="F233" s="1" t="str" cm="1">
        <f t="array" ref="F233">IF(ROWS(G$7:G233)&gt;COUNTIF(BookTable[Entry Month],$O$4),"",INDEX(Book!D$3:D$1200,SMALL(IF(BookTable[Entry Month]=$O$4,ROW(BookTable[Entry Month])-ROW(Book!$J$2)),ROWS(G$7:G233))))</f>
        <v/>
      </c>
      <c r="G233" s="1"/>
      <c r="H233" s="1"/>
      <c r="I23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33" s="6" t="str" cm="1">
        <f t="array" ref="J233">IF(ROWS(G$7:G233)&gt;COUNTIF(BookTable[Entry Month],$O$4),"",INDEX(Book!F$3:F$1200,SMALL(IF(BookTable[Entry Month]=$O$4,ROW(BookTable[Entry Month])-ROW(Book!$J$2)),ROWS(G$7:G233))))</f>
        <v/>
      </c>
      <c r="K233" s="6" t="str" cm="1">
        <f t="array" ref="K233">IF(ROWS(G$7:G233)&gt;COUNTIF(BookTable[Entry Month],$O$4),"",INDEX(Book!E$3:E$1200,SMALL(IF(BookTable[Entry Month]=$O$4,ROW(BookTable[Entry Month])-ROW(Book!$J$2)),ROWS(G$7:G233))))</f>
        <v/>
      </c>
      <c r="L233" s="6" t="e">
        <f>Shrawan[[#This Row],[मूल्य (रु)]]*13%</f>
        <v>#VALUE!</v>
      </c>
      <c r="M233" s="1"/>
      <c r="N233" s="1"/>
      <c r="O233" s="1"/>
      <c r="P233" s="1"/>
    </row>
    <row r="234" spans="1:16" hidden="1" x14ac:dyDescent="0.25">
      <c r="A234" s="1" t="str">
        <f t="array" ref="A234">IF(ROWS(A$7:A234)&gt;COUNTIF(BookTable[Entry Month],$O$4),"",INDEX(Book!A$3:A$1200,SMALL(IF(BookTable[Entry Month]=$O$4,ROW(BookTable[Entry Month])-ROW(Book!$J$2)),ROWS(A$7:A234))))</f>
        <v/>
      </c>
      <c r="B234" s="1" t="str">
        <f t="array" ref="B234">IF(ROWS(B$7:B234)&gt;COUNTIF(BookTable[Entry Month],$O$4),"",INDEX(Book!B$3:B$1200,SMALL(IF(BookTable[Entry Month]=$O$4,ROW(BookTable[Entry Month])-ROW(Book!$J$2)),ROWS(B$7:B234))))</f>
        <v/>
      </c>
      <c r="C234" s="1"/>
      <c r="D234" s="1" t="str">
        <f t="array" ref="D234">IF(ROWS(C$7:C234)&gt;COUNTIF(BookTable[Entry Month],$O$4),"",INDEX(Book!C$3:C$1200,SMALL(IF(BookTable[Entry Month]=$O$4,ROW(BookTable[Entry Month])-ROW(Book!$J$2)),ROWS(C$7:C234))))</f>
        <v/>
      </c>
      <c r="E234" s="1" t="e">
        <f>VLOOKUP(Shrawan[[#This Row],[आपूर्तिकर्ताको नाम]],PartyTable[],2,FALSE)</f>
        <v>#N/A</v>
      </c>
      <c r="F234" s="1" t="str" cm="1">
        <f t="array" ref="F234">IF(ROWS(G$7:G234)&gt;COUNTIF(BookTable[Entry Month],$O$4),"",INDEX(Book!D$3:D$1200,SMALL(IF(BookTable[Entry Month]=$O$4,ROW(BookTable[Entry Month])-ROW(Book!$J$2)),ROWS(G$7:G234))))</f>
        <v/>
      </c>
      <c r="G234" s="1"/>
      <c r="H234" s="1"/>
      <c r="I23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34" s="6" t="str" cm="1">
        <f t="array" ref="J234">IF(ROWS(G$7:G234)&gt;COUNTIF(BookTable[Entry Month],$O$4),"",INDEX(Book!F$3:F$1200,SMALL(IF(BookTable[Entry Month]=$O$4,ROW(BookTable[Entry Month])-ROW(Book!$J$2)),ROWS(G$7:G234))))</f>
        <v/>
      </c>
      <c r="K234" s="6" t="str" cm="1">
        <f t="array" ref="K234">IF(ROWS(G$7:G234)&gt;COUNTIF(BookTable[Entry Month],$O$4),"",INDEX(Book!E$3:E$1200,SMALL(IF(BookTable[Entry Month]=$O$4,ROW(BookTable[Entry Month])-ROW(Book!$J$2)),ROWS(G$7:G234))))</f>
        <v/>
      </c>
      <c r="L234" s="6" t="e">
        <f>Shrawan[[#This Row],[मूल्य (रु)]]*13%</f>
        <v>#VALUE!</v>
      </c>
      <c r="M234" s="1"/>
      <c r="N234" s="1"/>
      <c r="O234" s="1"/>
      <c r="P234" s="1"/>
    </row>
    <row r="235" spans="1:16" hidden="1" x14ac:dyDescent="0.25">
      <c r="A235" s="1" t="str">
        <f t="array" ref="A235">IF(ROWS(A$7:A235)&gt;COUNTIF(BookTable[Entry Month],$O$4),"",INDEX(Book!A$3:A$1200,SMALL(IF(BookTable[Entry Month]=$O$4,ROW(BookTable[Entry Month])-ROW(Book!$J$2)),ROWS(A$7:A235))))</f>
        <v/>
      </c>
      <c r="B235" s="1" t="str">
        <f t="array" ref="B235">IF(ROWS(B$7:B235)&gt;COUNTIF(BookTable[Entry Month],$O$4),"",INDEX(Book!B$3:B$1200,SMALL(IF(BookTable[Entry Month]=$O$4,ROW(BookTable[Entry Month])-ROW(Book!$J$2)),ROWS(B$7:B235))))</f>
        <v/>
      </c>
      <c r="C235" s="1"/>
      <c r="D235" s="1" t="str">
        <f t="array" ref="D235">IF(ROWS(C$7:C235)&gt;COUNTIF(BookTable[Entry Month],$O$4),"",INDEX(Book!C$3:C$1200,SMALL(IF(BookTable[Entry Month]=$O$4,ROW(BookTable[Entry Month])-ROW(Book!$J$2)),ROWS(C$7:C235))))</f>
        <v/>
      </c>
      <c r="E235" s="1" t="e">
        <f>VLOOKUP(Shrawan[[#This Row],[आपूर्तिकर्ताको नाम]],PartyTable[],2,FALSE)</f>
        <v>#N/A</v>
      </c>
      <c r="F235" s="1" t="str" cm="1">
        <f t="array" ref="F235">IF(ROWS(G$7:G235)&gt;COUNTIF(BookTable[Entry Month],$O$4),"",INDEX(Book!D$3:D$1200,SMALL(IF(BookTable[Entry Month]=$O$4,ROW(BookTable[Entry Month])-ROW(Book!$J$2)),ROWS(G$7:G235))))</f>
        <v/>
      </c>
      <c r="G235" s="1"/>
      <c r="H235" s="1"/>
      <c r="I23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35" s="6" t="str" cm="1">
        <f t="array" ref="J235">IF(ROWS(G$7:G235)&gt;COUNTIF(BookTable[Entry Month],$O$4),"",INDEX(Book!F$3:F$1200,SMALL(IF(BookTable[Entry Month]=$O$4,ROW(BookTable[Entry Month])-ROW(Book!$J$2)),ROWS(G$7:G235))))</f>
        <v/>
      </c>
      <c r="K235" s="6" t="str" cm="1">
        <f t="array" ref="K235">IF(ROWS(G$7:G235)&gt;COUNTIF(BookTable[Entry Month],$O$4),"",INDEX(Book!E$3:E$1200,SMALL(IF(BookTable[Entry Month]=$O$4,ROW(BookTable[Entry Month])-ROW(Book!$J$2)),ROWS(G$7:G235))))</f>
        <v/>
      </c>
      <c r="L235" s="6" t="e">
        <f>Shrawan[[#This Row],[मूल्य (रु)]]*13%</f>
        <v>#VALUE!</v>
      </c>
      <c r="M235" s="1"/>
      <c r="N235" s="1"/>
      <c r="O235" s="1"/>
      <c r="P235" s="1"/>
    </row>
    <row r="236" spans="1:16" hidden="1" x14ac:dyDescent="0.25">
      <c r="A236" s="1" t="str">
        <f t="array" ref="A236">IF(ROWS(A$7:A236)&gt;COUNTIF(BookTable[Entry Month],$O$4),"",INDEX(Book!A$3:A$1200,SMALL(IF(BookTable[Entry Month]=$O$4,ROW(BookTable[Entry Month])-ROW(Book!$J$2)),ROWS(A$7:A236))))</f>
        <v/>
      </c>
      <c r="B236" s="1" t="str">
        <f t="array" ref="B236">IF(ROWS(B$7:B236)&gt;COUNTIF(BookTable[Entry Month],$O$4),"",INDEX(Book!B$3:B$1200,SMALL(IF(BookTable[Entry Month]=$O$4,ROW(BookTable[Entry Month])-ROW(Book!$J$2)),ROWS(B$7:B236))))</f>
        <v/>
      </c>
      <c r="C236" s="1"/>
      <c r="D236" s="1" t="str">
        <f t="array" ref="D236">IF(ROWS(C$7:C236)&gt;COUNTIF(BookTable[Entry Month],$O$4),"",INDEX(Book!C$3:C$1200,SMALL(IF(BookTable[Entry Month]=$O$4,ROW(BookTable[Entry Month])-ROW(Book!$J$2)),ROWS(C$7:C236))))</f>
        <v/>
      </c>
      <c r="E236" s="1" t="e">
        <f>VLOOKUP(Shrawan[[#This Row],[आपूर्तिकर्ताको नाम]],PartyTable[],2,FALSE)</f>
        <v>#N/A</v>
      </c>
      <c r="F236" s="1" t="str" cm="1">
        <f t="array" ref="F236">IF(ROWS(G$7:G236)&gt;COUNTIF(BookTable[Entry Month],$O$4),"",INDEX(Book!D$3:D$1200,SMALL(IF(BookTable[Entry Month]=$O$4,ROW(BookTable[Entry Month])-ROW(Book!$J$2)),ROWS(G$7:G236))))</f>
        <v/>
      </c>
      <c r="G236" s="1"/>
      <c r="H236" s="1"/>
      <c r="I23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36" s="6" t="str" cm="1">
        <f t="array" ref="J236">IF(ROWS(G$7:G236)&gt;COUNTIF(BookTable[Entry Month],$O$4),"",INDEX(Book!F$3:F$1200,SMALL(IF(BookTable[Entry Month]=$O$4,ROW(BookTable[Entry Month])-ROW(Book!$J$2)),ROWS(G$7:G236))))</f>
        <v/>
      </c>
      <c r="K236" s="6" t="str" cm="1">
        <f t="array" ref="K236">IF(ROWS(G$7:G236)&gt;COUNTIF(BookTable[Entry Month],$O$4),"",INDEX(Book!E$3:E$1200,SMALL(IF(BookTable[Entry Month]=$O$4,ROW(BookTable[Entry Month])-ROW(Book!$J$2)),ROWS(G$7:G236))))</f>
        <v/>
      </c>
      <c r="L236" s="6" t="e">
        <f>Shrawan[[#This Row],[मूल्य (रु)]]*13%</f>
        <v>#VALUE!</v>
      </c>
      <c r="M236" s="1"/>
      <c r="N236" s="1"/>
      <c r="O236" s="1"/>
      <c r="P236" s="1"/>
    </row>
    <row r="237" spans="1:16" hidden="1" x14ac:dyDescent="0.25">
      <c r="A237" s="1" t="str">
        <f t="array" ref="A237">IF(ROWS(A$7:A237)&gt;COUNTIF(BookTable[Entry Month],$O$4),"",INDEX(Book!A$3:A$1200,SMALL(IF(BookTable[Entry Month]=$O$4,ROW(BookTable[Entry Month])-ROW(Book!$J$2)),ROWS(A$7:A237))))</f>
        <v/>
      </c>
      <c r="B237" s="1" t="str">
        <f t="array" ref="B237">IF(ROWS(B$7:B237)&gt;COUNTIF(BookTable[Entry Month],$O$4),"",INDEX(Book!B$3:B$1200,SMALL(IF(BookTable[Entry Month]=$O$4,ROW(BookTable[Entry Month])-ROW(Book!$J$2)),ROWS(B$7:B237))))</f>
        <v/>
      </c>
      <c r="C237" s="1"/>
      <c r="D237" s="1" t="str">
        <f t="array" ref="D237">IF(ROWS(C$7:C237)&gt;COUNTIF(BookTable[Entry Month],$O$4),"",INDEX(Book!C$3:C$1200,SMALL(IF(BookTable[Entry Month]=$O$4,ROW(BookTable[Entry Month])-ROW(Book!$J$2)),ROWS(C$7:C237))))</f>
        <v/>
      </c>
      <c r="E237" s="1" t="e">
        <f>VLOOKUP(Shrawan[[#This Row],[आपूर्तिकर्ताको नाम]],PartyTable[],2,FALSE)</f>
        <v>#N/A</v>
      </c>
      <c r="F237" s="1" t="str" cm="1">
        <f t="array" ref="F237">IF(ROWS(G$7:G237)&gt;COUNTIF(BookTable[Entry Month],$O$4),"",INDEX(Book!D$3:D$1200,SMALL(IF(BookTable[Entry Month]=$O$4,ROW(BookTable[Entry Month])-ROW(Book!$J$2)),ROWS(G$7:G237))))</f>
        <v/>
      </c>
      <c r="G237" s="1"/>
      <c r="H237" s="1"/>
      <c r="I23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37" s="6" t="str" cm="1">
        <f t="array" ref="J237">IF(ROWS(G$7:G237)&gt;COUNTIF(BookTable[Entry Month],$O$4),"",INDEX(Book!F$3:F$1200,SMALL(IF(BookTable[Entry Month]=$O$4,ROW(BookTable[Entry Month])-ROW(Book!$J$2)),ROWS(G$7:G237))))</f>
        <v/>
      </c>
      <c r="K237" s="6" t="str" cm="1">
        <f t="array" ref="K237">IF(ROWS(G$7:G237)&gt;COUNTIF(BookTable[Entry Month],$O$4),"",INDEX(Book!E$3:E$1200,SMALL(IF(BookTable[Entry Month]=$O$4,ROW(BookTable[Entry Month])-ROW(Book!$J$2)),ROWS(G$7:G237))))</f>
        <v/>
      </c>
      <c r="L237" s="6" t="e">
        <f>Shrawan[[#This Row],[मूल्य (रु)]]*13%</f>
        <v>#VALUE!</v>
      </c>
      <c r="M237" s="1"/>
      <c r="N237" s="1"/>
      <c r="O237" s="1"/>
      <c r="P237" s="1"/>
    </row>
    <row r="238" spans="1:16" hidden="1" x14ac:dyDescent="0.25">
      <c r="A238" s="1" t="str">
        <f t="array" ref="A238">IF(ROWS(A$7:A238)&gt;COUNTIF(BookTable[Entry Month],$O$4),"",INDEX(Book!A$3:A$1200,SMALL(IF(BookTable[Entry Month]=$O$4,ROW(BookTable[Entry Month])-ROW(Book!$J$2)),ROWS(A$7:A238))))</f>
        <v/>
      </c>
      <c r="B238" s="1" t="str">
        <f t="array" ref="B238">IF(ROWS(B$7:B238)&gt;COUNTIF(BookTable[Entry Month],$O$4),"",INDEX(Book!B$3:B$1200,SMALL(IF(BookTable[Entry Month]=$O$4,ROW(BookTable[Entry Month])-ROW(Book!$J$2)),ROWS(B$7:B238))))</f>
        <v/>
      </c>
      <c r="C238" s="1"/>
      <c r="D238" s="1" t="str">
        <f t="array" ref="D238">IF(ROWS(C$7:C238)&gt;COUNTIF(BookTable[Entry Month],$O$4),"",INDEX(Book!C$3:C$1200,SMALL(IF(BookTable[Entry Month]=$O$4,ROW(BookTable[Entry Month])-ROW(Book!$J$2)),ROWS(C$7:C238))))</f>
        <v/>
      </c>
      <c r="E238" s="1" t="e">
        <f>VLOOKUP(Shrawan[[#This Row],[आपूर्तिकर्ताको नाम]],PartyTable[],2,FALSE)</f>
        <v>#N/A</v>
      </c>
      <c r="F238" s="1" t="str" cm="1">
        <f t="array" ref="F238">IF(ROWS(G$7:G238)&gt;COUNTIF(BookTable[Entry Month],$O$4),"",INDEX(Book!D$3:D$1200,SMALL(IF(BookTable[Entry Month]=$O$4,ROW(BookTable[Entry Month])-ROW(Book!$J$2)),ROWS(G$7:G238))))</f>
        <v/>
      </c>
      <c r="G238" s="1"/>
      <c r="H238" s="1"/>
      <c r="I23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38" s="6" t="str" cm="1">
        <f t="array" ref="J238">IF(ROWS(G$7:G238)&gt;COUNTIF(BookTable[Entry Month],$O$4),"",INDEX(Book!F$3:F$1200,SMALL(IF(BookTable[Entry Month]=$O$4,ROW(BookTable[Entry Month])-ROW(Book!$J$2)),ROWS(G$7:G238))))</f>
        <v/>
      </c>
      <c r="K238" s="6" t="str" cm="1">
        <f t="array" ref="K238">IF(ROWS(G$7:G238)&gt;COUNTIF(BookTable[Entry Month],$O$4),"",INDEX(Book!E$3:E$1200,SMALL(IF(BookTable[Entry Month]=$O$4,ROW(BookTable[Entry Month])-ROW(Book!$J$2)),ROWS(G$7:G238))))</f>
        <v/>
      </c>
      <c r="L238" s="6" t="e">
        <f>Shrawan[[#This Row],[मूल्य (रु)]]*13%</f>
        <v>#VALUE!</v>
      </c>
      <c r="M238" s="1"/>
      <c r="N238" s="1"/>
      <c r="O238" s="1"/>
      <c r="P238" s="1"/>
    </row>
    <row r="239" spans="1:16" hidden="1" x14ac:dyDescent="0.25">
      <c r="A239" s="1" t="str">
        <f t="array" ref="A239">IF(ROWS(A$7:A239)&gt;COUNTIF(BookTable[Entry Month],$O$4),"",INDEX(Book!A$3:A$1200,SMALL(IF(BookTable[Entry Month]=$O$4,ROW(BookTable[Entry Month])-ROW(Book!$J$2)),ROWS(A$7:A239))))</f>
        <v/>
      </c>
      <c r="B239" s="1" t="str">
        <f t="array" ref="B239">IF(ROWS(B$7:B239)&gt;COUNTIF(BookTable[Entry Month],$O$4),"",INDEX(Book!B$3:B$1200,SMALL(IF(BookTable[Entry Month]=$O$4,ROW(BookTable[Entry Month])-ROW(Book!$J$2)),ROWS(B$7:B239))))</f>
        <v/>
      </c>
      <c r="C239" s="1"/>
      <c r="D239" s="1" t="str">
        <f t="array" ref="D239">IF(ROWS(C$7:C239)&gt;COUNTIF(BookTable[Entry Month],$O$4),"",INDEX(Book!C$3:C$1200,SMALL(IF(BookTable[Entry Month]=$O$4,ROW(BookTable[Entry Month])-ROW(Book!$J$2)),ROWS(C$7:C239))))</f>
        <v/>
      </c>
      <c r="E239" s="1" t="e">
        <f>VLOOKUP(Shrawan[[#This Row],[आपूर्तिकर्ताको नाम]],PartyTable[],2,FALSE)</f>
        <v>#N/A</v>
      </c>
      <c r="F239" s="1" t="str" cm="1">
        <f t="array" ref="F239">IF(ROWS(G$7:G239)&gt;COUNTIF(BookTable[Entry Month],$O$4),"",INDEX(Book!D$3:D$1200,SMALL(IF(BookTable[Entry Month]=$O$4,ROW(BookTable[Entry Month])-ROW(Book!$J$2)),ROWS(G$7:G239))))</f>
        <v/>
      </c>
      <c r="G239" s="1"/>
      <c r="H239" s="1"/>
      <c r="I23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39" s="6" t="str" cm="1">
        <f t="array" ref="J239">IF(ROWS(G$7:G239)&gt;COUNTIF(BookTable[Entry Month],$O$4),"",INDEX(Book!F$3:F$1200,SMALL(IF(BookTable[Entry Month]=$O$4,ROW(BookTable[Entry Month])-ROW(Book!$J$2)),ROWS(G$7:G239))))</f>
        <v/>
      </c>
      <c r="K239" s="6" t="str" cm="1">
        <f t="array" ref="K239">IF(ROWS(G$7:G239)&gt;COUNTIF(BookTable[Entry Month],$O$4),"",INDEX(Book!E$3:E$1200,SMALL(IF(BookTable[Entry Month]=$O$4,ROW(BookTable[Entry Month])-ROW(Book!$J$2)),ROWS(G$7:G239))))</f>
        <v/>
      </c>
      <c r="L239" s="6" t="e">
        <f>Shrawan[[#This Row],[मूल्य (रु)]]*13%</f>
        <v>#VALUE!</v>
      </c>
      <c r="M239" s="1"/>
      <c r="N239" s="1"/>
      <c r="O239" s="1"/>
      <c r="P239" s="1"/>
    </row>
    <row r="240" spans="1:16" hidden="1" x14ac:dyDescent="0.25">
      <c r="A240" s="1" t="str">
        <f t="array" ref="A240">IF(ROWS(A$7:A240)&gt;COUNTIF(BookTable[Entry Month],$O$4),"",INDEX(Book!A$3:A$1200,SMALL(IF(BookTable[Entry Month]=$O$4,ROW(BookTable[Entry Month])-ROW(Book!$J$2)),ROWS(A$7:A240))))</f>
        <v/>
      </c>
      <c r="B240" s="1" t="str">
        <f t="array" ref="B240">IF(ROWS(B$7:B240)&gt;COUNTIF(BookTable[Entry Month],$O$4),"",INDEX(Book!B$3:B$1200,SMALL(IF(BookTable[Entry Month]=$O$4,ROW(BookTable[Entry Month])-ROW(Book!$J$2)),ROWS(B$7:B240))))</f>
        <v/>
      </c>
      <c r="C240" s="1"/>
      <c r="D240" s="1" t="str">
        <f t="array" ref="D240">IF(ROWS(C$7:C240)&gt;COUNTIF(BookTable[Entry Month],$O$4),"",INDEX(Book!C$3:C$1200,SMALL(IF(BookTable[Entry Month]=$O$4,ROW(BookTable[Entry Month])-ROW(Book!$J$2)),ROWS(C$7:C240))))</f>
        <v/>
      </c>
      <c r="E240" s="1" t="e">
        <f>VLOOKUP(Shrawan[[#This Row],[आपूर्तिकर्ताको नाम]],PartyTable[],2,FALSE)</f>
        <v>#N/A</v>
      </c>
      <c r="F240" s="1" t="str" cm="1">
        <f t="array" ref="F240">IF(ROWS(G$7:G240)&gt;COUNTIF(BookTable[Entry Month],$O$4),"",INDEX(Book!D$3:D$1200,SMALL(IF(BookTable[Entry Month]=$O$4,ROW(BookTable[Entry Month])-ROW(Book!$J$2)),ROWS(G$7:G240))))</f>
        <v/>
      </c>
      <c r="G240" s="1"/>
      <c r="H240" s="1"/>
      <c r="I240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40" s="6" t="str" cm="1">
        <f t="array" ref="J240">IF(ROWS(G$7:G240)&gt;COUNTIF(BookTable[Entry Month],$O$4),"",INDEX(Book!F$3:F$1200,SMALL(IF(BookTable[Entry Month]=$O$4,ROW(BookTable[Entry Month])-ROW(Book!$J$2)),ROWS(G$7:G240))))</f>
        <v/>
      </c>
      <c r="K240" s="6" t="str" cm="1">
        <f t="array" ref="K240">IF(ROWS(G$7:G240)&gt;COUNTIF(BookTable[Entry Month],$O$4),"",INDEX(Book!E$3:E$1200,SMALL(IF(BookTable[Entry Month]=$O$4,ROW(BookTable[Entry Month])-ROW(Book!$J$2)),ROWS(G$7:G240))))</f>
        <v/>
      </c>
      <c r="L240" s="6" t="e">
        <f>Shrawan[[#This Row],[मूल्य (रु)]]*13%</f>
        <v>#VALUE!</v>
      </c>
      <c r="M240" s="1"/>
      <c r="N240" s="1"/>
      <c r="O240" s="1"/>
      <c r="P240" s="1"/>
    </row>
    <row r="241" spans="1:16" hidden="1" x14ac:dyDescent="0.25">
      <c r="A241" s="1" t="str">
        <f t="array" ref="A241">IF(ROWS(A$7:A241)&gt;COUNTIF(BookTable[Entry Month],$O$4),"",INDEX(Book!A$3:A$1200,SMALL(IF(BookTable[Entry Month]=$O$4,ROW(BookTable[Entry Month])-ROW(Book!$J$2)),ROWS(A$7:A241))))</f>
        <v/>
      </c>
      <c r="B241" s="1" t="str">
        <f t="array" ref="B241">IF(ROWS(B$7:B241)&gt;COUNTIF(BookTable[Entry Month],$O$4),"",INDEX(Book!B$3:B$1200,SMALL(IF(BookTable[Entry Month]=$O$4,ROW(BookTable[Entry Month])-ROW(Book!$J$2)),ROWS(B$7:B241))))</f>
        <v/>
      </c>
      <c r="C241" s="1"/>
      <c r="D241" s="1" t="str">
        <f t="array" ref="D241">IF(ROWS(C$7:C241)&gt;COUNTIF(BookTable[Entry Month],$O$4),"",INDEX(Book!C$3:C$1200,SMALL(IF(BookTable[Entry Month]=$O$4,ROW(BookTable[Entry Month])-ROW(Book!$J$2)),ROWS(C$7:C241))))</f>
        <v/>
      </c>
      <c r="E241" s="1" t="e">
        <f>VLOOKUP(Shrawan[[#This Row],[आपूर्तिकर्ताको नाम]],PartyTable[],2,FALSE)</f>
        <v>#N/A</v>
      </c>
      <c r="F241" s="1" t="str" cm="1">
        <f t="array" ref="F241">IF(ROWS(G$7:G241)&gt;COUNTIF(BookTable[Entry Month],$O$4),"",INDEX(Book!D$3:D$1200,SMALL(IF(BookTable[Entry Month]=$O$4,ROW(BookTable[Entry Month])-ROW(Book!$J$2)),ROWS(G$7:G241))))</f>
        <v/>
      </c>
      <c r="G241" s="1"/>
      <c r="H241" s="1"/>
      <c r="I241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41" s="6" t="str" cm="1">
        <f t="array" ref="J241">IF(ROWS(G$7:G241)&gt;COUNTIF(BookTable[Entry Month],$O$4),"",INDEX(Book!F$3:F$1200,SMALL(IF(BookTable[Entry Month]=$O$4,ROW(BookTable[Entry Month])-ROW(Book!$J$2)),ROWS(G$7:G241))))</f>
        <v/>
      </c>
      <c r="K241" s="6" t="str" cm="1">
        <f t="array" ref="K241">IF(ROWS(G$7:G241)&gt;COUNTIF(BookTable[Entry Month],$O$4),"",INDEX(Book!E$3:E$1200,SMALL(IF(BookTable[Entry Month]=$O$4,ROW(BookTable[Entry Month])-ROW(Book!$J$2)),ROWS(G$7:G241))))</f>
        <v/>
      </c>
      <c r="L241" s="6" t="e">
        <f>Shrawan[[#This Row],[मूल्य (रु)]]*13%</f>
        <v>#VALUE!</v>
      </c>
      <c r="M241" s="1"/>
      <c r="N241" s="1"/>
      <c r="O241" s="1"/>
      <c r="P241" s="1"/>
    </row>
    <row r="242" spans="1:16" hidden="1" x14ac:dyDescent="0.25">
      <c r="A242" s="1" t="str">
        <f t="array" ref="A242">IF(ROWS(A$7:A242)&gt;COUNTIF(BookTable[Entry Month],$O$4),"",INDEX(Book!A$3:A$1200,SMALL(IF(BookTable[Entry Month]=$O$4,ROW(BookTable[Entry Month])-ROW(Book!$J$2)),ROWS(A$7:A242))))</f>
        <v/>
      </c>
      <c r="B242" s="1" t="str">
        <f t="array" ref="B242">IF(ROWS(B$7:B242)&gt;COUNTIF(BookTable[Entry Month],$O$4),"",INDEX(Book!B$3:B$1200,SMALL(IF(BookTable[Entry Month]=$O$4,ROW(BookTable[Entry Month])-ROW(Book!$J$2)),ROWS(B$7:B242))))</f>
        <v/>
      </c>
      <c r="C242" s="1"/>
      <c r="D242" s="1" t="str">
        <f t="array" ref="D242">IF(ROWS(C$7:C242)&gt;COUNTIF(BookTable[Entry Month],$O$4),"",INDEX(Book!C$3:C$1200,SMALL(IF(BookTable[Entry Month]=$O$4,ROW(BookTable[Entry Month])-ROW(Book!$J$2)),ROWS(C$7:C242))))</f>
        <v/>
      </c>
      <c r="E242" s="1" t="e">
        <f>VLOOKUP(Shrawan[[#This Row],[आपूर्तिकर्ताको नाम]],PartyTable[],2,FALSE)</f>
        <v>#N/A</v>
      </c>
      <c r="F242" s="1" t="str" cm="1">
        <f t="array" ref="F242">IF(ROWS(G$7:G242)&gt;COUNTIF(BookTable[Entry Month],$O$4),"",INDEX(Book!D$3:D$1200,SMALL(IF(BookTable[Entry Month]=$O$4,ROW(BookTable[Entry Month])-ROW(Book!$J$2)),ROWS(G$7:G242))))</f>
        <v/>
      </c>
      <c r="G242" s="1"/>
      <c r="H242" s="1"/>
      <c r="I242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42" s="6" t="str" cm="1">
        <f t="array" ref="J242">IF(ROWS(G$7:G242)&gt;COUNTIF(BookTable[Entry Month],$O$4),"",INDEX(Book!F$3:F$1200,SMALL(IF(BookTable[Entry Month]=$O$4,ROW(BookTable[Entry Month])-ROW(Book!$J$2)),ROWS(G$7:G242))))</f>
        <v/>
      </c>
      <c r="K242" s="6" t="str" cm="1">
        <f t="array" ref="K242">IF(ROWS(G$7:G242)&gt;COUNTIF(BookTable[Entry Month],$O$4),"",INDEX(Book!E$3:E$1200,SMALL(IF(BookTable[Entry Month]=$O$4,ROW(BookTable[Entry Month])-ROW(Book!$J$2)),ROWS(G$7:G242))))</f>
        <v/>
      </c>
      <c r="L242" s="6" t="e">
        <f>Shrawan[[#This Row],[मूल्य (रु)]]*13%</f>
        <v>#VALUE!</v>
      </c>
      <c r="M242" s="1"/>
      <c r="N242" s="1"/>
      <c r="O242" s="1"/>
      <c r="P242" s="1"/>
    </row>
    <row r="243" spans="1:16" hidden="1" x14ac:dyDescent="0.25">
      <c r="A243" s="1" t="str">
        <f t="array" ref="A243">IF(ROWS(A$7:A243)&gt;COUNTIF(BookTable[Entry Month],$O$4),"",INDEX(Book!A$3:A$1200,SMALL(IF(BookTable[Entry Month]=$O$4,ROW(BookTable[Entry Month])-ROW(Book!$J$2)),ROWS(A$7:A243))))</f>
        <v/>
      </c>
      <c r="B243" s="1" t="str">
        <f t="array" ref="B243">IF(ROWS(B$7:B243)&gt;COUNTIF(BookTable[Entry Month],$O$4),"",INDEX(Book!B$3:B$1200,SMALL(IF(BookTable[Entry Month]=$O$4,ROW(BookTable[Entry Month])-ROW(Book!$J$2)),ROWS(B$7:B243))))</f>
        <v/>
      </c>
      <c r="C243" s="1"/>
      <c r="D243" s="1" t="str">
        <f t="array" ref="D243">IF(ROWS(C$7:C243)&gt;COUNTIF(BookTable[Entry Month],$O$4),"",INDEX(Book!C$3:C$1200,SMALL(IF(BookTable[Entry Month]=$O$4,ROW(BookTable[Entry Month])-ROW(Book!$J$2)),ROWS(C$7:C243))))</f>
        <v/>
      </c>
      <c r="E243" s="1" t="e">
        <f>VLOOKUP(Shrawan[[#This Row],[आपूर्तिकर्ताको नाम]],PartyTable[],2,FALSE)</f>
        <v>#N/A</v>
      </c>
      <c r="F243" s="1" t="str" cm="1">
        <f t="array" ref="F243">IF(ROWS(G$7:G243)&gt;COUNTIF(BookTable[Entry Month],$O$4),"",INDEX(Book!D$3:D$1200,SMALL(IF(BookTable[Entry Month]=$O$4,ROW(BookTable[Entry Month])-ROW(Book!$J$2)),ROWS(G$7:G243))))</f>
        <v/>
      </c>
      <c r="G243" s="1"/>
      <c r="H243" s="1"/>
      <c r="I243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43" s="6" t="str" cm="1">
        <f t="array" ref="J243">IF(ROWS(G$7:G243)&gt;COUNTIF(BookTable[Entry Month],$O$4),"",INDEX(Book!F$3:F$1200,SMALL(IF(BookTable[Entry Month]=$O$4,ROW(BookTable[Entry Month])-ROW(Book!$J$2)),ROWS(G$7:G243))))</f>
        <v/>
      </c>
      <c r="K243" s="6" t="str" cm="1">
        <f t="array" ref="K243">IF(ROWS(G$7:G243)&gt;COUNTIF(BookTable[Entry Month],$O$4),"",INDEX(Book!E$3:E$1200,SMALL(IF(BookTable[Entry Month]=$O$4,ROW(BookTable[Entry Month])-ROW(Book!$J$2)),ROWS(G$7:G243))))</f>
        <v/>
      </c>
      <c r="L243" s="6" t="e">
        <f>Shrawan[[#This Row],[मूल्य (रु)]]*13%</f>
        <v>#VALUE!</v>
      </c>
      <c r="M243" s="1"/>
      <c r="N243" s="1"/>
      <c r="O243" s="1"/>
      <c r="P243" s="1"/>
    </row>
    <row r="244" spans="1:16" hidden="1" x14ac:dyDescent="0.25">
      <c r="A244" s="1" t="str">
        <f t="array" ref="A244">IF(ROWS(A$7:A244)&gt;COUNTIF(BookTable[Entry Month],$O$4),"",INDEX(Book!A$3:A$1200,SMALL(IF(BookTable[Entry Month]=$O$4,ROW(BookTable[Entry Month])-ROW(Book!$J$2)),ROWS(A$7:A244))))</f>
        <v/>
      </c>
      <c r="B244" s="1" t="str">
        <f t="array" ref="B244">IF(ROWS(B$7:B244)&gt;COUNTIF(BookTable[Entry Month],$O$4),"",INDEX(Book!B$3:B$1200,SMALL(IF(BookTable[Entry Month]=$O$4,ROW(BookTable[Entry Month])-ROW(Book!$J$2)),ROWS(B$7:B244))))</f>
        <v/>
      </c>
      <c r="C244" s="1"/>
      <c r="D244" s="1" t="str">
        <f t="array" ref="D244">IF(ROWS(C$7:C244)&gt;COUNTIF(BookTable[Entry Month],$O$4),"",INDEX(Book!C$3:C$1200,SMALL(IF(BookTable[Entry Month]=$O$4,ROW(BookTable[Entry Month])-ROW(Book!$J$2)),ROWS(C$7:C244))))</f>
        <v/>
      </c>
      <c r="E244" s="1" t="e">
        <f>VLOOKUP(Shrawan[[#This Row],[आपूर्तिकर्ताको नाम]],PartyTable[],2,FALSE)</f>
        <v>#N/A</v>
      </c>
      <c r="F244" s="1" t="str" cm="1">
        <f t="array" ref="F244">IF(ROWS(G$7:G244)&gt;COUNTIF(BookTable[Entry Month],$O$4),"",INDEX(Book!D$3:D$1200,SMALL(IF(BookTable[Entry Month]=$O$4,ROW(BookTable[Entry Month])-ROW(Book!$J$2)),ROWS(G$7:G244))))</f>
        <v/>
      </c>
      <c r="G244" s="1"/>
      <c r="H244" s="1"/>
      <c r="I244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44" s="6" t="str" cm="1">
        <f t="array" ref="J244">IF(ROWS(G$7:G244)&gt;COUNTIF(BookTable[Entry Month],$O$4),"",INDEX(Book!F$3:F$1200,SMALL(IF(BookTable[Entry Month]=$O$4,ROW(BookTable[Entry Month])-ROW(Book!$J$2)),ROWS(G$7:G244))))</f>
        <v/>
      </c>
      <c r="K244" s="6" t="str" cm="1">
        <f t="array" ref="K244">IF(ROWS(G$7:G244)&gt;COUNTIF(BookTable[Entry Month],$O$4),"",INDEX(Book!E$3:E$1200,SMALL(IF(BookTable[Entry Month]=$O$4,ROW(BookTable[Entry Month])-ROW(Book!$J$2)),ROWS(G$7:G244))))</f>
        <v/>
      </c>
      <c r="L244" s="6" t="e">
        <f>Shrawan[[#This Row],[मूल्य (रु)]]*13%</f>
        <v>#VALUE!</v>
      </c>
      <c r="M244" s="1"/>
      <c r="N244" s="1"/>
      <c r="O244" s="1"/>
      <c r="P244" s="1"/>
    </row>
    <row r="245" spans="1:16" hidden="1" x14ac:dyDescent="0.25">
      <c r="A245" s="1" t="str">
        <f t="array" ref="A245">IF(ROWS(A$7:A245)&gt;COUNTIF(BookTable[Entry Month],$O$4),"",INDEX(Book!A$3:A$1200,SMALL(IF(BookTable[Entry Month]=$O$4,ROW(BookTable[Entry Month])-ROW(Book!$J$2)),ROWS(A$7:A245))))</f>
        <v/>
      </c>
      <c r="B245" s="1" t="str">
        <f t="array" ref="B245">IF(ROWS(B$7:B245)&gt;COUNTIF(BookTable[Entry Month],$O$4),"",INDEX(Book!B$3:B$1200,SMALL(IF(BookTable[Entry Month]=$O$4,ROW(BookTable[Entry Month])-ROW(Book!$J$2)),ROWS(B$7:B245))))</f>
        <v/>
      </c>
      <c r="C245" s="1"/>
      <c r="D245" s="1" t="str">
        <f t="array" ref="D245">IF(ROWS(C$7:C245)&gt;COUNTIF(BookTable[Entry Month],$O$4),"",INDEX(Book!C$3:C$1200,SMALL(IF(BookTable[Entry Month]=$O$4,ROW(BookTable[Entry Month])-ROW(Book!$J$2)),ROWS(C$7:C245))))</f>
        <v/>
      </c>
      <c r="E245" s="1" t="e">
        <f>VLOOKUP(Shrawan[[#This Row],[आपूर्तिकर्ताको नाम]],PartyTable[],2,FALSE)</f>
        <v>#N/A</v>
      </c>
      <c r="F245" s="1" t="str" cm="1">
        <f t="array" ref="F245">IF(ROWS(G$7:G245)&gt;COUNTIF(BookTable[Entry Month],$O$4),"",INDEX(Book!D$3:D$1200,SMALL(IF(BookTable[Entry Month]=$O$4,ROW(BookTable[Entry Month])-ROW(Book!$J$2)),ROWS(G$7:G245))))</f>
        <v/>
      </c>
      <c r="G245" s="1"/>
      <c r="H245" s="1"/>
      <c r="I245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45" s="6" t="str" cm="1">
        <f t="array" ref="J245">IF(ROWS(G$7:G245)&gt;COUNTIF(BookTable[Entry Month],$O$4),"",INDEX(Book!F$3:F$1200,SMALL(IF(BookTable[Entry Month]=$O$4,ROW(BookTable[Entry Month])-ROW(Book!$J$2)),ROWS(G$7:G245))))</f>
        <v/>
      </c>
      <c r="K245" s="6" t="str" cm="1">
        <f t="array" ref="K245">IF(ROWS(G$7:G245)&gt;COUNTIF(BookTable[Entry Month],$O$4),"",INDEX(Book!E$3:E$1200,SMALL(IF(BookTable[Entry Month]=$O$4,ROW(BookTable[Entry Month])-ROW(Book!$J$2)),ROWS(G$7:G245))))</f>
        <v/>
      </c>
      <c r="L245" s="6" t="e">
        <f>Shrawan[[#This Row],[मूल्य (रु)]]*13%</f>
        <v>#VALUE!</v>
      </c>
      <c r="M245" s="1"/>
      <c r="N245" s="1"/>
      <c r="O245" s="1"/>
      <c r="P245" s="1"/>
    </row>
    <row r="246" spans="1:16" hidden="1" x14ac:dyDescent="0.25">
      <c r="A246" s="1" t="str">
        <f t="array" ref="A246">IF(ROWS(A$7:A246)&gt;COUNTIF(BookTable[Entry Month],$O$4),"",INDEX(Book!A$3:A$1200,SMALL(IF(BookTable[Entry Month]=$O$4,ROW(BookTable[Entry Month])-ROW(Book!$J$2)),ROWS(A$7:A246))))</f>
        <v/>
      </c>
      <c r="B246" s="1" t="str">
        <f t="array" ref="B246">IF(ROWS(B$7:B246)&gt;COUNTIF(BookTable[Entry Month],$O$4),"",INDEX(Book!B$3:B$1200,SMALL(IF(BookTable[Entry Month]=$O$4,ROW(BookTable[Entry Month])-ROW(Book!$J$2)),ROWS(B$7:B246))))</f>
        <v/>
      </c>
      <c r="C246" s="1"/>
      <c r="D246" s="1" t="str">
        <f t="array" ref="D246">IF(ROWS(C$7:C246)&gt;COUNTIF(BookTable[Entry Month],$O$4),"",INDEX(Book!C$3:C$1200,SMALL(IF(BookTable[Entry Month]=$O$4,ROW(BookTable[Entry Month])-ROW(Book!$J$2)),ROWS(C$7:C246))))</f>
        <v/>
      </c>
      <c r="E246" s="1" t="e">
        <f>VLOOKUP(Shrawan[[#This Row],[आपूर्तिकर्ताको नाम]],PartyTable[],2,FALSE)</f>
        <v>#N/A</v>
      </c>
      <c r="F246" s="1" t="str" cm="1">
        <f t="array" ref="F246">IF(ROWS(G$7:G246)&gt;COUNTIF(BookTable[Entry Month],$O$4),"",INDEX(Book!D$3:D$1200,SMALL(IF(BookTable[Entry Month]=$O$4,ROW(BookTable[Entry Month])-ROW(Book!$J$2)),ROWS(G$7:G246))))</f>
        <v/>
      </c>
      <c r="G246" s="1"/>
      <c r="H246" s="1"/>
      <c r="I246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46" s="6" t="str" cm="1">
        <f t="array" ref="J246">IF(ROWS(G$7:G246)&gt;COUNTIF(BookTable[Entry Month],$O$4),"",INDEX(Book!F$3:F$1200,SMALL(IF(BookTable[Entry Month]=$O$4,ROW(BookTable[Entry Month])-ROW(Book!$J$2)),ROWS(G$7:G246))))</f>
        <v/>
      </c>
      <c r="K246" s="6" t="str" cm="1">
        <f t="array" ref="K246">IF(ROWS(G$7:G246)&gt;COUNTIF(BookTable[Entry Month],$O$4),"",INDEX(Book!E$3:E$1200,SMALL(IF(BookTable[Entry Month]=$O$4,ROW(BookTable[Entry Month])-ROW(Book!$J$2)),ROWS(G$7:G246))))</f>
        <v/>
      </c>
      <c r="L246" s="6" t="e">
        <f>Shrawan[[#This Row],[मूल्य (रु)]]*13%</f>
        <v>#VALUE!</v>
      </c>
      <c r="M246" s="1"/>
      <c r="N246" s="1"/>
      <c r="O246" s="1"/>
      <c r="P246" s="1"/>
    </row>
    <row r="247" spans="1:16" hidden="1" x14ac:dyDescent="0.25">
      <c r="A247" s="1" t="str">
        <f t="array" ref="A247">IF(ROWS(A$7:A247)&gt;COUNTIF(BookTable[Entry Month],$O$4),"",INDEX(Book!A$3:A$1200,SMALL(IF(BookTable[Entry Month]=$O$4,ROW(BookTable[Entry Month])-ROW(Book!$J$2)),ROWS(A$7:A247))))</f>
        <v/>
      </c>
      <c r="B247" s="1" t="str">
        <f t="array" ref="B247">IF(ROWS(B$7:B247)&gt;COUNTIF(BookTable[Entry Month],$O$4),"",INDEX(Book!B$3:B$1200,SMALL(IF(BookTable[Entry Month]=$O$4,ROW(BookTable[Entry Month])-ROW(Book!$J$2)),ROWS(B$7:B247))))</f>
        <v/>
      </c>
      <c r="C247" s="1"/>
      <c r="D247" s="1" t="str">
        <f t="array" ref="D247">IF(ROWS(C$7:C247)&gt;COUNTIF(BookTable[Entry Month],$O$4),"",INDEX(Book!C$3:C$1200,SMALL(IF(BookTable[Entry Month]=$O$4,ROW(BookTable[Entry Month])-ROW(Book!$J$2)),ROWS(C$7:C247))))</f>
        <v/>
      </c>
      <c r="E247" s="1" t="e">
        <f>VLOOKUP(Shrawan[[#This Row],[आपूर्तिकर्ताको नाम]],PartyTable[],2,FALSE)</f>
        <v>#N/A</v>
      </c>
      <c r="F247" s="1" t="str" cm="1">
        <f t="array" ref="F247">IF(ROWS(G$7:G247)&gt;COUNTIF(BookTable[Entry Month],$O$4),"",INDEX(Book!D$3:D$1200,SMALL(IF(BookTable[Entry Month]=$O$4,ROW(BookTable[Entry Month])-ROW(Book!$J$2)),ROWS(G$7:G247))))</f>
        <v/>
      </c>
      <c r="G247" s="1"/>
      <c r="H247" s="1"/>
      <c r="I247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47" s="6" t="str" cm="1">
        <f t="array" ref="J247">IF(ROWS(G$7:G247)&gt;COUNTIF(BookTable[Entry Month],$O$4),"",INDEX(Book!F$3:F$1200,SMALL(IF(BookTable[Entry Month]=$O$4,ROW(BookTable[Entry Month])-ROW(Book!$J$2)),ROWS(G$7:G247))))</f>
        <v/>
      </c>
      <c r="K247" s="6" t="str" cm="1">
        <f t="array" ref="K247">IF(ROWS(G$7:G247)&gt;COUNTIF(BookTable[Entry Month],$O$4),"",INDEX(Book!E$3:E$1200,SMALL(IF(BookTable[Entry Month]=$O$4,ROW(BookTable[Entry Month])-ROW(Book!$J$2)),ROWS(G$7:G247))))</f>
        <v/>
      </c>
      <c r="L247" s="6" t="e">
        <f>Shrawan[[#This Row],[मूल्य (रु)]]*13%</f>
        <v>#VALUE!</v>
      </c>
      <c r="M247" s="1"/>
      <c r="N247" s="1"/>
      <c r="O247" s="1"/>
      <c r="P247" s="1"/>
    </row>
    <row r="248" spans="1:16" hidden="1" x14ac:dyDescent="0.25">
      <c r="A248" s="1" t="str">
        <f t="array" ref="A248">IF(ROWS(A$7:A248)&gt;COUNTIF(BookTable[Entry Month],$O$4),"",INDEX(Book!A$3:A$1200,SMALL(IF(BookTable[Entry Month]=$O$4,ROW(BookTable[Entry Month])-ROW(Book!$J$2)),ROWS(A$7:A248))))</f>
        <v/>
      </c>
      <c r="B248" s="1" t="str">
        <f t="array" ref="B248">IF(ROWS(B$7:B248)&gt;COUNTIF(BookTable[Entry Month],$O$4),"",INDEX(Book!B$3:B$1200,SMALL(IF(BookTable[Entry Month]=$O$4,ROW(BookTable[Entry Month])-ROW(Book!$J$2)),ROWS(B$7:B248))))</f>
        <v/>
      </c>
      <c r="C248" s="1"/>
      <c r="D248" s="1" t="str">
        <f t="array" ref="D248">IF(ROWS(C$7:C248)&gt;COUNTIF(BookTable[Entry Month],$O$4),"",INDEX(Book!C$3:C$1200,SMALL(IF(BookTable[Entry Month]=$O$4,ROW(BookTable[Entry Month])-ROW(Book!$J$2)),ROWS(C$7:C248))))</f>
        <v/>
      </c>
      <c r="E248" s="1" t="e">
        <f>VLOOKUP(Shrawan[[#This Row],[आपूर्तिकर्ताको नाम]],PartyTable[],2,FALSE)</f>
        <v>#N/A</v>
      </c>
      <c r="F248" s="1" t="str" cm="1">
        <f t="array" ref="F248">IF(ROWS(G$7:G248)&gt;COUNTIF(BookTable[Entry Month],$O$4),"",INDEX(Book!D$3:D$1200,SMALL(IF(BookTable[Entry Month]=$O$4,ROW(BookTable[Entry Month])-ROW(Book!$J$2)),ROWS(G$7:G248))))</f>
        <v/>
      </c>
      <c r="G248" s="1"/>
      <c r="H248" s="1"/>
      <c r="I248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48" s="6" t="str" cm="1">
        <f t="array" ref="J248">IF(ROWS(G$7:G248)&gt;COUNTIF(BookTable[Entry Month],$O$4),"",INDEX(Book!F$3:F$1200,SMALL(IF(BookTable[Entry Month]=$O$4,ROW(BookTable[Entry Month])-ROW(Book!$J$2)),ROWS(G$7:G248))))</f>
        <v/>
      </c>
      <c r="K248" s="6" t="str" cm="1">
        <f t="array" ref="K248">IF(ROWS(G$7:G248)&gt;COUNTIF(BookTable[Entry Month],$O$4),"",INDEX(Book!E$3:E$1200,SMALL(IF(BookTable[Entry Month]=$O$4,ROW(BookTable[Entry Month])-ROW(Book!$J$2)),ROWS(G$7:G248))))</f>
        <v/>
      </c>
      <c r="L248" s="6" t="e">
        <f>Shrawan[[#This Row],[मूल्य (रु)]]*13%</f>
        <v>#VALUE!</v>
      </c>
      <c r="M248" s="1"/>
      <c r="N248" s="1"/>
      <c r="O248" s="1"/>
      <c r="P248" s="1"/>
    </row>
    <row r="249" spans="1:16" hidden="1" x14ac:dyDescent="0.25">
      <c r="A249" s="1" t="str">
        <f t="array" ref="A249">IF(ROWS(A$7:A249)&gt;COUNTIF(BookTable[Entry Month],$O$4),"",INDEX(Book!A$3:A$1200,SMALL(IF(BookTable[Entry Month]=$O$4,ROW(BookTable[Entry Month])-ROW(Book!$J$2)),ROWS(A$7:A249))))</f>
        <v/>
      </c>
      <c r="B249" s="1" t="str">
        <f t="array" ref="B249">IF(ROWS(B$7:B249)&gt;COUNTIF(BookTable[Entry Month],$O$4),"",INDEX(Book!B$3:B$1200,SMALL(IF(BookTable[Entry Month]=$O$4,ROW(BookTable[Entry Month])-ROW(Book!$J$2)),ROWS(B$7:B249))))</f>
        <v/>
      </c>
      <c r="C249" s="1"/>
      <c r="D249" s="1" t="str">
        <f t="array" ref="D249">IF(ROWS(C$7:C249)&gt;COUNTIF(BookTable[Entry Month],$O$4),"",INDEX(Book!C$3:C$1200,SMALL(IF(BookTable[Entry Month]=$O$4,ROW(BookTable[Entry Month])-ROW(Book!$J$2)),ROWS(C$7:C249))))</f>
        <v/>
      </c>
      <c r="E249" s="1" t="e">
        <f>VLOOKUP(Shrawan[[#This Row],[आपूर्तिकर्ताको नाम]],PartyTable[],2,FALSE)</f>
        <v>#N/A</v>
      </c>
      <c r="F249" s="1" t="str" cm="1">
        <f t="array" ref="F249">IF(ROWS(G$7:G249)&gt;COUNTIF(BookTable[Entry Month],$O$4),"",INDEX(Book!D$3:D$1200,SMALL(IF(BookTable[Entry Month]=$O$4,ROW(BookTable[Entry Month])-ROW(Book!$J$2)),ROWS(G$7:G249))))</f>
        <v/>
      </c>
      <c r="G249" s="1"/>
      <c r="H249" s="1"/>
      <c r="I249" s="6" t="e">
        <f>Shrawan[[#This Row],[कर छुट हुने वस्तु वा सेवाको खरिद / पैठारी मूल्य (रु)]]+Shrawan[[#This Row],[मूल्य (रु)]]</f>
        <v>#VALUE!</v>
      </c>
      <c r="J249" s="6" t="str" cm="1">
        <f t="array" ref="J249">IF(ROWS(G$7:G249)&gt;COUNTIF(BookTable[Entry Month],$O$4),"",INDEX(Book!F$3:F$1200,SMALL(IF(BookTable[Entry Month]=$O$4,ROW(BookTable[Entry Month])-ROW(Book!$J$2)),ROWS(G$7:G249))))</f>
        <v/>
      </c>
      <c r="K249" s="6" t="str" cm="1">
        <f t="array" ref="K249">IF(ROWS(G$7:G249)&gt;COUNTIF(BookTable[Entry Month],$O$4),"",INDEX(Book!E$3:E$1200,SMALL(IF(BookTable[Entry Month]=$O$4,ROW(BookTable[Entry Month])-ROW(Book!$J$2)),ROWS(G$7:G249))))</f>
        <v/>
      </c>
      <c r="L249" s="6" t="e">
        <f>Shrawan[[#This Row],[मूल्य (रु)]]*13%</f>
        <v>#VALUE!</v>
      </c>
      <c r="M249" s="1"/>
      <c r="N249" s="1"/>
      <c r="O249" s="1"/>
      <c r="P249" s="1"/>
    </row>
    <row r="250" spans="1:16" ht="15.75" x14ac:dyDescent="0.25">
      <c r="A250" s="13" t="s">
        <v>39</v>
      </c>
      <c r="B250" s="13">
        <f>COUNTIF(BookTable[Entry Month],$O$4)</f>
        <v>1</v>
      </c>
      <c r="C250" s="13"/>
      <c r="D250" s="13"/>
      <c r="E250" s="13"/>
      <c r="F250" s="13"/>
      <c r="G250" s="13"/>
      <c r="H250" s="13"/>
      <c r="I250" s="13">
        <f>CEILING(SUBTOTAL(109,Shrawan[जम्मा खरिद मूल्य (रु)]),1)</f>
        <v>0</v>
      </c>
      <c r="J250" s="13">
        <f>CEILING(SUBTOTAL(109,Shrawan[कर छुट हुने वस्तु वा सेवाको खरिद / पैठारी मूल्य (रु)]),1)</f>
        <v>0</v>
      </c>
      <c r="K250" s="13">
        <f>CEILING(SUBTOTAL(109,Shrawan[मूल्य (रु)]),1)</f>
        <v>0</v>
      </c>
      <c r="L250" s="13">
        <f>CEILING(SUBTOTAL(109,Shrawan[कर (रु)]),1)</f>
        <v>0</v>
      </c>
      <c r="M250" s="13"/>
      <c r="N250" s="13"/>
      <c r="O250" s="13"/>
      <c r="P250" s="13"/>
    </row>
    <row r="253" spans="1:16" x14ac:dyDescent="0.25">
      <c r="I253" s="1"/>
    </row>
  </sheetData>
  <sheetProtection sheet="1" sort="0" autoFilter="0"/>
  <mergeCells count="7">
    <mergeCell ref="A1:P1"/>
    <mergeCell ref="A2:P2"/>
    <mergeCell ref="A5:H5"/>
    <mergeCell ref="K5:L5"/>
    <mergeCell ref="M5:N5"/>
    <mergeCell ref="O5:P5"/>
    <mergeCell ref="I5:J5"/>
  </mergeCells>
  <pageMargins left="0.25" right="0.25" top="0.75" bottom="0.75" header="0.3" footer="0.3"/>
  <pageSetup paperSize="9" scale="68" fitToHeight="0" orientation="landscape" horizontalDpi="1200" verticalDpi="12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49FEE-FCC8-4681-9D31-285B64B7083A}">
  <sheetPr>
    <pageSetUpPr fitToPage="1"/>
  </sheetPr>
  <dimension ref="A1:P250"/>
  <sheetViews>
    <sheetView zoomScale="90" zoomScaleNormal="90" zoomScaleSheetLayoutView="70" workbookViewId="0">
      <selection activeCell="F259" sqref="F259"/>
    </sheetView>
  </sheetViews>
  <sheetFormatPr defaultColWidth="9.42578125" defaultRowHeight="15" x14ac:dyDescent="0.25"/>
  <cols>
    <col min="1" max="1" width="11.140625" style="1" bestFit="1" customWidth="1"/>
    <col min="2" max="2" width="8.28515625" style="1" customWidth="1"/>
    <col min="3" max="3" width="10.5703125" style="1" customWidth="1"/>
    <col min="4" max="4" width="25.7109375" style="1" customWidth="1"/>
    <col min="5" max="5" width="12.42578125" style="1" customWidth="1"/>
    <col min="6" max="6" width="29.7109375" style="1" bestFit="1" customWidth="1"/>
    <col min="7" max="7" width="16.7109375" style="1" bestFit="1" customWidth="1"/>
    <col min="8" max="8" width="11" style="1" customWidth="1"/>
    <col min="9" max="12" width="12.5703125" style="1" customWidth="1"/>
    <col min="13" max="16" width="6.140625" style="1" customWidth="1"/>
    <col min="17" max="16384" width="9.42578125" style="1"/>
  </cols>
  <sheetData>
    <row r="1" spans="1:16" x14ac:dyDescent="0.25">
      <c r="A1" s="66" t="s">
        <v>13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</row>
    <row r="2" spans="1:16" x14ac:dyDescent="0.25">
      <c r="A2" s="66" t="s">
        <v>14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</row>
    <row r="4" spans="1:16" x14ac:dyDescent="0.25">
      <c r="B4" s="4" t="s">
        <v>35</v>
      </c>
      <c r="C4" s="5">
        <f>_pan</f>
        <v>0</v>
      </c>
      <c r="D4" s="3"/>
      <c r="E4" s="4" t="s">
        <v>36</v>
      </c>
      <c r="F4" s="2">
        <f>_firm</f>
        <v>0</v>
      </c>
      <c r="K4" s="4" t="s">
        <v>38</v>
      </c>
      <c r="L4" s="2">
        <f>_fy1</f>
        <v>2080</v>
      </c>
      <c r="N4" s="4" t="s">
        <v>37</v>
      </c>
      <c r="O4" s="2" t="s">
        <v>56</v>
      </c>
    </row>
    <row r="5" spans="1:16" ht="53.25" customHeight="1" x14ac:dyDescent="0.25">
      <c r="A5" s="67" t="s">
        <v>15</v>
      </c>
      <c r="B5" s="68"/>
      <c r="C5" s="68"/>
      <c r="D5" s="68"/>
      <c r="E5" s="68"/>
      <c r="F5" s="68"/>
      <c r="G5" s="68"/>
      <c r="H5" s="69"/>
      <c r="I5" s="67"/>
      <c r="J5" s="69"/>
      <c r="K5" s="67" t="s">
        <v>16</v>
      </c>
      <c r="L5" s="69"/>
      <c r="M5" s="67" t="s">
        <v>17</v>
      </c>
      <c r="N5" s="69"/>
      <c r="O5" s="67" t="s">
        <v>18</v>
      </c>
      <c r="P5" s="69"/>
    </row>
    <row r="6" spans="1:16" ht="60" customHeight="1" x14ac:dyDescent="0.25">
      <c r="A6" s="8" t="s">
        <v>19</v>
      </c>
      <c r="B6" s="8" t="s">
        <v>20</v>
      </c>
      <c r="C6" s="8" t="s">
        <v>21</v>
      </c>
      <c r="D6" s="8" t="s">
        <v>22</v>
      </c>
      <c r="E6" s="8" t="s">
        <v>23</v>
      </c>
      <c r="F6" s="8" t="s">
        <v>24</v>
      </c>
      <c r="G6" s="8" t="s">
        <v>25</v>
      </c>
      <c r="H6" s="8" t="s">
        <v>26</v>
      </c>
      <c r="I6" s="8" t="s">
        <v>27</v>
      </c>
      <c r="J6" s="8" t="s">
        <v>28</v>
      </c>
      <c r="K6" s="8" t="s">
        <v>29</v>
      </c>
      <c r="L6" s="8" t="s">
        <v>30</v>
      </c>
      <c r="M6" s="8" t="s">
        <v>31</v>
      </c>
      <c r="N6" s="8" t="s">
        <v>32</v>
      </c>
      <c r="O6" s="8" t="s">
        <v>33</v>
      </c>
      <c r="P6" s="8" t="s">
        <v>34</v>
      </c>
    </row>
    <row r="7" spans="1:16" x14ac:dyDescent="0.25">
      <c r="A7" s="1" t="str">
        <f t="array" ref="A7">IF(ROWS(A$7:A7)&gt;COUNTIF(BookTable[Entry Month],$O$4),"",INDEX(Book!A$3:A$1200,SMALL(IF(BookTable[Entry Month]=$O$4,ROW(BookTable[Entry Month])-ROW(Book!$J$2)),ROWS(A$7:A7))))</f>
        <v/>
      </c>
      <c r="B7" s="1" t="str">
        <f t="array" ref="B7">IF(ROWS(B$7:B7)&gt;COUNTIF(BookTable[Entry Month],$O$4),"",INDEX(Book!B$3:B$1200,SMALL(IF(BookTable[Entry Month]=$O$4,ROW(BookTable[Entry Month])-ROW(Book!$J$2)),ROWS(B$7:B7))))</f>
        <v/>
      </c>
      <c r="D7" s="1" t="str">
        <f t="array" ref="D7">IF(ROWS(C$7:C7)&gt;COUNTIF(BookTable[Entry Month],$O$4),"",INDEX(Book!C$3:C$1200,SMALL(IF(BookTable[Entry Month]=$O$4,ROW(BookTable[Entry Month])-ROW(Book!$J$2)),ROWS(C$7:C7))))</f>
        <v/>
      </c>
      <c r="E7" s="26" t="e">
        <f>VLOOKUP(Shrawan17[[#This Row],[आपूर्तिकर्ताको नाम]],PartyTable[],2,FALSE)</f>
        <v>#N/A</v>
      </c>
      <c r="F7" s="26" t="str" cm="1">
        <f t="array" ref="F7">IF(ROWS(G$7:G7)&gt;COUNTIF(BookTable[Entry Month],$O$4),"",INDEX(Book!D$3:D$1200,SMALL(IF(BookTable[Entry Month]=$O$4,ROW(BookTable[Entry Month])-ROW(Book!$J$2)),ROWS(G$7:G7))))</f>
        <v/>
      </c>
      <c r="I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7" s="6" t="str" cm="1">
        <f t="array" ref="J7">IF(ROWS(G$7:G7)&gt;COUNTIF(BookTable[Entry Month],$O$4),"",INDEX(Book!F$3:F$1200,SMALL(IF(BookTable[Entry Month]=$O$4,ROW(BookTable[Entry Month])-ROW(Book!$J$2)),ROWS(G$7:G7))))</f>
        <v/>
      </c>
      <c r="K7" s="6" t="str" cm="1">
        <f t="array" ref="K7">IF(ROWS(G$7:G7)&gt;COUNTIF(BookTable[Entry Month],$O$4),"",INDEX(Book!E$3:E$1200,SMALL(IF(BookTable[Entry Month]=$O$4,ROW(BookTable[Entry Month])-ROW(Book!$J$2)),ROWS(G$7:G7))))</f>
        <v/>
      </c>
      <c r="L7" s="6" t="e">
        <f>Shrawan17[[#This Row],[मूल्य (रु)]]*13%</f>
        <v>#VALUE!</v>
      </c>
    </row>
    <row r="8" spans="1:16" hidden="1" x14ac:dyDescent="0.25">
      <c r="A8" s="1" t="str">
        <f t="array" ref="A8">IF(ROWS(A$7:A8)&gt;COUNTIF(BookTable[Entry Month],$O$4),"",INDEX(Book!A$3:A$1200,SMALL(IF(BookTable[Entry Month]=$O$4,ROW(BookTable[Entry Month])-ROW(Book!$J$2)),ROWS(A$7:A8))))</f>
        <v/>
      </c>
      <c r="B8" s="1" t="str">
        <f t="array" ref="B8">IF(ROWS(B$7:B8)&gt;COUNTIF(BookTable[Entry Month],$O$4),"",INDEX(Book!B$3:B$1200,SMALL(IF(BookTable[Entry Month]=$O$4,ROW(BookTable[Entry Month])-ROW(Book!$J$2)),ROWS(B$7:B8))))</f>
        <v/>
      </c>
      <c r="D8" s="1" t="str">
        <f t="array" ref="D8">IF(ROWS(C$7:C8)&gt;COUNTIF(BookTable[Entry Month],$O$4),"",INDEX(Book!C$3:C$1200,SMALL(IF(BookTable[Entry Month]=$O$4,ROW(BookTable[Entry Month])-ROW(Book!$J$2)),ROWS(C$7:C8))))</f>
        <v/>
      </c>
      <c r="E8" s="26" t="e">
        <f>VLOOKUP(Shrawan17[[#This Row],[आपूर्तिकर्ताको नाम]],PartyTable[],2,FALSE)</f>
        <v>#N/A</v>
      </c>
      <c r="F8" s="26" t="str" cm="1">
        <f t="array" ref="F8">IF(ROWS(G$7:G8)&gt;COUNTIF(BookTable[Entry Month],$O$4),"",INDEX(Book!D$3:D$1200,SMALL(IF(BookTable[Entry Month]=$O$4,ROW(BookTable[Entry Month])-ROW(Book!$J$2)),ROWS(G$7:G8))))</f>
        <v/>
      </c>
      <c r="I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8" s="6" t="str" cm="1">
        <f t="array" ref="J8">IF(ROWS(G$7:G8)&gt;COUNTIF(BookTable[Entry Month],$O$4),"",INDEX(Book!F$3:F$1200,SMALL(IF(BookTable[Entry Month]=$O$4,ROW(BookTable[Entry Month])-ROW(Book!$J$2)),ROWS(G$7:G8))))</f>
        <v/>
      </c>
      <c r="K8" s="6" t="str" cm="1">
        <f t="array" ref="K8">IF(ROWS(G$7:G8)&gt;COUNTIF(BookTable[Entry Month],$O$4),"",INDEX(Book!E$3:E$1200,SMALL(IF(BookTable[Entry Month]=$O$4,ROW(BookTable[Entry Month])-ROW(Book!$J$2)),ROWS(G$7:G8))))</f>
        <v/>
      </c>
      <c r="L8" s="6" t="e">
        <f>Shrawan17[[#This Row],[मूल्य (रु)]]*13%</f>
        <v>#VALUE!</v>
      </c>
    </row>
    <row r="9" spans="1:16" hidden="1" x14ac:dyDescent="0.25">
      <c r="A9" s="1" t="str">
        <f t="array" ref="A9">IF(ROWS(A$7:A9)&gt;COUNTIF(BookTable[Entry Month],$O$4),"",INDEX(Book!A$3:A$1200,SMALL(IF(BookTable[Entry Month]=$O$4,ROW(BookTable[Entry Month])-ROW(Book!$J$2)),ROWS(A$7:A9))))</f>
        <v/>
      </c>
      <c r="B9" s="1" t="str">
        <f t="array" ref="B9">IF(ROWS(B$7:B9)&gt;COUNTIF(BookTable[Entry Month],$O$4),"",INDEX(Book!B$3:B$1200,SMALL(IF(BookTable[Entry Month]=$O$4,ROW(BookTable[Entry Month])-ROW(Book!$J$2)),ROWS(B$7:B9))))</f>
        <v/>
      </c>
      <c r="D9" s="1" t="str">
        <f t="array" ref="D9">IF(ROWS(C$7:C9)&gt;COUNTIF(BookTable[Entry Month],$O$4),"",INDEX(Book!C$3:C$1200,SMALL(IF(BookTable[Entry Month]=$O$4,ROW(BookTable[Entry Month])-ROW(Book!$J$2)),ROWS(C$7:C9))))</f>
        <v/>
      </c>
      <c r="E9" s="26" t="e">
        <f>VLOOKUP(Shrawan17[[#This Row],[आपूर्तिकर्ताको नाम]],PartyTable[],2,FALSE)</f>
        <v>#N/A</v>
      </c>
      <c r="F9" s="26" t="str" cm="1">
        <f t="array" ref="F9">IF(ROWS(G$7:G9)&gt;COUNTIF(BookTable[Entry Month],$O$4),"",INDEX(Book!D$3:D$1200,SMALL(IF(BookTable[Entry Month]=$O$4,ROW(BookTable[Entry Month])-ROW(Book!$J$2)),ROWS(G$7:G9))))</f>
        <v/>
      </c>
      <c r="I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9" s="6" t="str" cm="1">
        <f t="array" ref="J9">IF(ROWS(G$7:G9)&gt;COUNTIF(BookTable[Entry Month],$O$4),"",INDEX(Book!F$3:F$1200,SMALL(IF(BookTable[Entry Month]=$O$4,ROW(BookTable[Entry Month])-ROW(Book!$J$2)),ROWS(G$7:G9))))</f>
        <v/>
      </c>
      <c r="K9" s="6" t="str" cm="1">
        <f t="array" ref="K9">IF(ROWS(G$7:G9)&gt;COUNTIF(BookTable[Entry Month],$O$4),"",INDEX(Book!E$3:E$1200,SMALL(IF(BookTable[Entry Month]=$O$4,ROW(BookTable[Entry Month])-ROW(Book!$J$2)),ROWS(G$7:G9))))</f>
        <v/>
      </c>
      <c r="L9" s="6" t="e">
        <f>Shrawan17[[#This Row],[मूल्य (रु)]]*13%</f>
        <v>#VALUE!</v>
      </c>
    </row>
    <row r="10" spans="1:16" hidden="1" x14ac:dyDescent="0.25">
      <c r="A10" s="1" t="str">
        <f t="array" ref="A10">IF(ROWS(A$7:A10)&gt;COUNTIF(BookTable[Entry Month],$O$4),"",INDEX(Book!A$3:A$1200,SMALL(IF(BookTable[Entry Month]=$O$4,ROW(BookTable[Entry Month])-ROW(Book!$J$2)),ROWS(A$7:A10))))</f>
        <v/>
      </c>
      <c r="B10" s="1" t="str">
        <f t="array" ref="B10">IF(ROWS(B$7:B10)&gt;COUNTIF(BookTable[Entry Month],$O$4),"",INDEX(Book!B$3:B$1200,SMALL(IF(BookTable[Entry Month]=$O$4,ROW(BookTable[Entry Month])-ROW(Book!$J$2)),ROWS(B$7:B10))))</f>
        <v/>
      </c>
      <c r="D10" s="1" t="str">
        <f t="array" ref="D10">IF(ROWS(C$7:C10)&gt;COUNTIF(BookTable[Entry Month],$O$4),"",INDEX(Book!C$3:C$1200,SMALL(IF(BookTable[Entry Month]=$O$4,ROW(BookTable[Entry Month])-ROW(Book!$J$2)),ROWS(C$7:C10))))</f>
        <v/>
      </c>
      <c r="E10" s="26" t="e">
        <f>VLOOKUP(Shrawan17[[#This Row],[आपूर्तिकर्ताको नाम]],PartyTable[],2,FALSE)</f>
        <v>#N/A</v>
      </c>
      <c r="F10" s="26" t="str" cm="1">
        <f t="array" ref="F10">IF(ROWS(G$7:G10)&gt;COUNTIF(BookTable[Entry Month],$O$4),"",INDEX(Book!D$3:D$1200,SMALL(IF(BookTable[Entry Month]=$O$4,ROW(BookTable[Entry Month])-ROW(Book!$J$2)),ROWS(G$7:G10))))</f>
        <v/>
      </c>
      <c r="I1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0" s="6" t="str" cm="1">
        <f t="array" ref="J10">IF(ROWS(G$7:G10)&gt;COUNTIF(BookTable[Entry Month],$O$4),"",INDEX(Book!F$3:F$1200,SMALL(IF(BookTable[Entry Month]=$O$4,ROW(BookTable[Entry Month])-ROW(Book!$J$2)),ROWS(G$7:G10))))</f>
        <v/>
      </c>
      <c r="K10" s="6" t="str" cm="1">
        <f t="array" ref="K10">IF(ROWS(G$7:G10)&gt;COUNTIF(BookTable[Entry Month],$O$4),"",INDEX(Book!E$3:E$1200,SMALL(IF(BookTable[Entry Month]=$O$4,ROW(BookTable[Entry Month])-ROW(Book!$J$2)),ROWS(G$7:G10))))</f>
        <v/>
      </c>
      <c r="L10" s="6" t="e">
        <f>Shrawan17[[#This Row],[मूल्य (रु)]]*13%</f>
        <v>#VALUE!</v>
      </c>
    </row>
    <row r="11" spans="1:16" hidden="1" x14ac:dyDescent="0.25">
      <c r="A11" s="1" t="str">
        <f t="array" ref="A11">IF(ROWS(A$7:A11)&gt;COUNTIF(BookTable[Entry Month],$O$4),"",INDEX(Book!A$3:A$1200,SMALL(IF(BookTable[Entry Month]=$O$4,ROW(BookTable[Entry Month])-ROW(Book!$J$2)),ROWS(A$7:A11))))</f>
        <v/>
      </c>
      <c r="B11" s="1" t="str">
        <f t="array" ref="B11">IF(ROWS(B$7:B11)&gt;COUNTIF(BookTable[Entry Month],$O$4),"",INDEX(Book!B$3:B$1200,SMALL(IF(BookTable[Entry Month]=$O$4,ROW(BookTable[Entry Month])-ROW(Book!$J$2)),ROWS(B$7:B11))))</f>
        <v/>
      </c>
      <c r="D11" s="1" t="str">
        <f t="array" ref="D11">IF(ROWS(C$7:C11)&gt;COUNTIF(BookTable[Entry Month],$O$4),"",INDEX(Book!C$3:C$1200,SMALL(IF(BookTable[Entry Month]=$O$4,ROW(BookTable[Entry Month])-ROW(Book!$J$2)),ROWS(C$7:C11))))</f>
        <v/>
      </c>
      <c r="E11" s="26" t="e">
        <f>VLOOKUP(Shrawan17[[#This Row],[आपूर्तिकर्ताको नाम]],PartyTable[],2,FALSE)</f>
        <v>#N/A</v>
      </c>
      <c r="F11" s="26" t="str" cm="1">
        <f t="array" ref="F11">IF(ROWS(G$7:G11)&gt;COUNTIF(BookTable[Entry Month],$O$4),"",INDEX(Book!D$3:D$1200,SMALL(IF(BookTable[Entry Month]=$O$4,ROW(BookTable[Entry Month])-ROW(Book!$J$2)),ROWS(G$7:G11))))</f>
        <v/>
      </c>
      <c r="I1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1" s="6" t="str" cm="1">
        <f t="array" ref="J11">IF(ROWS(G$7:G11)&gt;COUNTIF(BookTable[Entry Month],$O$4),"",INDEX(Book!F$3:F$1200,SMALL(IF(BookTable[Entry Month]=$O$4,ROW(BookTable[Entry Month])-ROW(Book!$J$2)),ROWS(G$7:G11))))</f>
        <v/>
      </c>
      <c r="K11" s="6" t="str" cm="1">
        <f t="array" ref="K11">IF(ROWS(G$7:G11)&gt;COUNTIF(BookTable[Entry Month],$O$4),"",INDEX(Book!E$3:E$1200,SMALL(IF(BookTable[Entry Month]=$O$4,ROW(BookTable[Entry Month])-ROW(Book!$J$2)),ROWS(G$7:G11))))</f>
        <v/>
      </c>
      <c r="L11" s="6" t="e">
        <f>Shrawan17[[#This Row],[मूल्य (रु)]]*13%</f>
        <v>#VALUE!</v>
      </c>
    </row>
    <row r="12" spans="1:16" hidden="1" x14ac:dyDescent="0.25">
      <c r="A12" s="1" t="str">
        <f t="array" ref="A12">IF(ROWS(A$7:A12)&gt;COUNTIF(BookTable[Entry Month],$O$4),"",INDEX(Book!A$3:A$1200,SMALL(IF(BookTable[Entry Month]=$O$4,ROW(BookTable[Entry Month])-ROW(Book!$J$2)),ROWS(A$7:A12))))</f>
        <v/>
      </c>
      <c r="B12" s="1" t="str">
        <f t="array" ref="B12">IF(ROWS(B$7:B12)&gt;COUNTIF(BookTable[Entry Month],$O$4),"",INDEX(Book!B$3:B$1200,SMALL(IF(BookTable[Entry Month]=$O$4,ROW(BookTable[Entry Month])-ROW(Book!$J$2)),ROWS(B$7:B12))))</f>
        <v/>
      </c>
      <c r="D12" s="1" t="str">
        <f t="array" ref="D12">IF(ROWS(C$7:C12)&gt;COUNTIF(BookTable[Entry Month],$O$4),"",INDEX(Book!C$3:C$1200,SMALL(IF(BookTable[Entry Month]=$O$4,ROW(BookTable[Entry Month])-ROW(Book!$J$2)),ROWS(C$7:C12))))</f>
        <v/>
      </c>
      <c r="E12" s="26" t="e">
        <f>VLOOKUP(Shrawan17[[#This Row],[आपूर्तिकर्ताको नाम]],PartyTable[],2,FALSE)</f>
        <v>#N/A</v>
      </c>
      <c r="F12" s="26" t="str" cm="1">
        <f t="array" ref="F12">IF(ROWS(G$7:G12)&gt;COUNTIF(BookTable[Entry Month],$O$4),"",INDEX(Book!D$3:D$1200,SMALL(IF(BookTable[Entry Month]=$O$4,ROW(BookTable[Entry Month])-ROW(Book!$J$2)),ROWS(G$7:G12))))</f>
        <v/>
      </c>
      <c r="I1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2" s="6" t="str" cm="1">
        <f t="array" ref="J12">IF(ROWS(G$7:G12)&gt;COUNTIF(BookTable[Entry Month],$O$4),"",INDEX(Book!F$3:F$1200,SMALL(IF(BookTable[Entry Month]=$O$4,ROW(BookTable[Entry Month])-ROW(Book!$J$2)),ROWS(G$7:G12))))</f>
        <v/>
      </c>
      <c r="K12" s="6" t="str" cm="1">
        <f t="array" ref="K12">IF(ROWS(G$7:G12)&gt;COUNTIF(BookTable[Entry Month],$O$4),"",INDEX(Book!E$3:E$1200,SMALL(IF(BookTable[Entry Month]=$O$4,ROW(BookTable[Entry Month])-ROW(Book!$J$2)),ROWS(G$7:G12))))</f>
        <v/>
      </c>
      <c r="L12" s="6" t="e">
        <f>Shrawan17[[#This Row],[मूल्य (रु)]]*13%</f>
        <v>#VALUE!</v>
      </c>
    </row>
    <row r="13" spans="1:16" hidden="1" x14ac:dyDescent="0.25">
      <c r="A13" s="1" t="str">
        <f t="array" ref="A13">IF(ROWS(A$7:A13)&gt;COUNTIF(BookTable[Entry Month],$O$4),"",INDEX(Book!A$3:A$1200,SMALL(IF(BookTable[Entry Month]=$O$4,ROW(BookTable[Entry Month])-ROW(Book!$J$2)),ROWS(A$7:A13))))</f>
        <v/>
      </c>
      <c r="B13" s="1" t="str">
        <f t="array" ref="B13">IF(ROWS(B$7:B13)&gt;COUNTIF(BookTable[Entry Month],$O$4),"",INDEX(Book!B$3:B$1200,SMALL(IF(BookTable[Entry Month]=$O$4,ROW(BookTable[Entry Month])-ROW(Book!$J$2)),ROWS(B$7:B13))))</f>
        <v/>
      </c>
      <c r="D13" s="1" t="str">
        <f t="array" ref="D13">IF(ROWS(C$7:C13)&gt;COUNTIF(BookTable[Entry Month],$O$4),"",INDEX(Book!C$3:C$1200,SMALL(IF(BookTable[Entry Month]=$O$4,ROW(BookTable[Entry Month])-ROW(Book!$J$2)),ROWS(C$7:C13))))</f>
        <v/>
      </c>
      <c r="E13" s="26" t="e">
        <f>VLOOKUP(Shrawan17[[#This Row],[आपूर्तिकर्ताको नाम]],PartyTable[],2,FALSE)</f>
        <v>#N/A</v>
      </c>
      <c r="F13" s="26" t="str" cm="1">
        <f t="array" ref="F13">IF(ROWS(G$7:G13)&gt;COUNTIF(BookTable[Entry Month],$O$4),"",INDEX(Book!D$3:D$1200,SMALL(IF(BookTable[Entry Month]=$O$4,ROW(BookTable[Entry Month])-ROW(Book!$J$2)),ROWS(G$7:G13))))</f>
        <v/>
      </c>
      <c r="I1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3" s="6" t="str" cm="1">
        <f t="array" ref="J13">IF(ROWS(G$7:G13)&gt;COUNTIF(BookTable[Entry Month],$O$4),"",INDEX(Book!F$3:F$1200,SMALL(IF(BookTable[Entry Month]=$O$4,ROW(BookTable[Entry Month])-ROW(Book!$J$2)),ROWS(G$7:G13))))</f>
        <v/>
      </c>
      <c r="K13" s="6" t="str" cm="1">
        <f t="array" ref="K13">IF(ROWS(G$7:G13)&gt;COUNTIF(BookTable[Entry Month],$O$4),"",INDEX(Book!E$3:E$1200,SMALL(IF(BookTable[Entry Month]=$O$4,ROW(BookTable[Entry Month])-ROW(Book!$J$2)),ROWS(G$7:G13))))</f>
        <v/>
      </c>
      <c r="L13" s="6" t="e">
        <f>Shrawan17[[#This Row],[मूल्य (रु)]]*13%</f>
        <v>#VALUE!</v>
      </c>
    </row>
    <row r="14" spans="1:16" hidden="1" x14ac:dyDescent="0.25">
      <c r="A14" s="1" t="str">
        <f t="array" ref="A14">IF(ROWS(A$7:A14)&gt;COUNTIF(BookTable[Entry Month],$O$4),"",INDEX(Book!A$3:A$1200,SMALL(IF(BookTable[Entry Month]=$O$4,ROW(BookTable[Entry Month])-ROW(Book!$J$2)),ROWS(A$7:A14))))</f>
        <v/>
      </c>
      <c r="B14" s="1" t="str">
        <f t="array" ref="B14">IF(ROWS(B$7:B14)&gt;COUNTIF(BookTable[Entry Month],$O$4),"",INDEX(Book!B$3:B$1200,SMALL(IF(BookTable[Entry Month]=$O$4,ROW(BookTable[Entry Month])-ROW(Book!$J$2)),ROWS(B$7:B14))))</f>
        <v/>
      </c>
      <c r="D14" s="1" t="str">
        <f t="array" ref="D14">IF(ROWS(C$7:C14)&gt;COUNTIF(BookTable[Entry Month],$O$4),"",INDEX(Book!C$3:C$1200,SMALL(IF(BookTable[Entry Month]=$O$4,ROW(BookTable[Entry Month])-ROW(Book!$J$2)),ROWS(C$7:C14))))</f>
        <v/>
      </c>
      <c r="E14" s="26" t="e">
        <f>VLOOKUP(Shrawan17[[#This Row],[आपूर्तिकर्ताको नाम]],PartyTable[],2,FALSE)</f>
        <v>#N/A</v>
      </c>
      <c r="F14" s="26" t="str" cm="1">
        <f t="array" ref="F14">IF(ROWS(G$7:G14)&gt;COUNTIF(BookTable[Entry Month],$O$4),"",INDEX(Book!D$3:D$1200,SMALL(IF(BookTable[Entry Month]=$O$4,ROW(BookTable[Entry Month])-ROW(Book!$J$2)),ROWS(G$7:G14))))</f>
        <v/>
      </c>
      <c r="I1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4" s="6" t="str" cm="1">
        <f t="array" ref="J14">IF(ROWS(G$7:G14)&gt;COUNTIF(BookTable[Entry Month],$O$4),"",INDEX(Book!F$3:F$1200,SMALL(IF(BookTable[Entry Month]=$O$4,ROW(BookTable[Entry Month])-ROW(Book!$J$2)),ROWS(G$7:G14))))</f>
        <v/>
      </c>
      <c r="K14" s="6" t="str" cm="1">
        <f t="array" ref="K14">IF(ROWS(G$7:G14)&gt;COUNTIF(BookTable[Entry Month],$O$4),"",INDEX(Book!E$3:E$1200,SMALL(IF(BookTable[Entry Month]=$O$4,ROW(BookTable[Entry Month])-ROW(Book!$J$2)),ROWS(G$7:G14))))</f>
        <v/>
      </c>
      <c r="L14" s="6" t="e">
        <f>Shrawan17[[#This Row],[मूल्य (रु)]]*13%</f>
        <v>#VALUE!</v>
      </c>
    </row>
    <row r="15" spans="1:16" hidden="1" x14ac:dyDescent="0.25">
      <c r="A15" s="1" t="str">
        <f t="array" ref="A15">IF(ROWS(A$7:A15)&gt;COUNTIF(BookTable[Entry Month],$O$4),"",INDEX(Book!A$3:A$1200,SMALL(IF(BookTable[Entry Month]=$O$4,ROW(BookTable[Entry Month])-ROW(Book!$J$2)),ROWS(A$7:A15))))</f>
        <v/>
      </c>
      <c r="B15" s="12" t="str">
        <f t="array" ref="B15">IF(ROWS(B$7:B15)&gt;COUNTIF(BookTable[Entry Month],$O$4),"",INDEX(Book!B$3:B$1200,SMALL(IF(BookTable[Entry Month]=$O$4,ROW(BookTable[Entry Month])-ROW(Book!$J$2)),ROWS(B$7:B15))))</f>
        <v/>
      </c>
      <c r="D15" s="1" t="str">
        <f t="array" ref="D15">IF(ROWS(C$7:C15)&gt;COUNTIF(BookTable[Entry Month],$O$4),"",INDEX(Book!C$3:C$1200,SMALL(IF(BookTable[Entry Month]=$O$4,ROW(BookTable[Entry Month])-ROW(Book!$J$2)),ROWS(C$7:C15))))</f>
        <v/>
      </c>
      <c r="E15" s="26" t="e">
        <f>VLOOKUP(Shrawan17[[#This Row],[आपूर्तिकर्ताको नाम]],PartyTable[],2,FALSE)</f>
        <v>#N/A</v>
      </c>
      <c r="F15" s="26" t="str" cm="1">
        <f t="array" ref="F15">IF(ROWS(G$7:G15)&gt;COUNTIF(BookTable[Entry Month],$O$4),"",INDEX(Book!D$3:D$1200,SMALL(IF(BookTable[Entry Month]=$O$4,ROW(BookTable[Entry Month])-ROW(Book!$J$2)),ROWS(G$7:G15))))</f>
        <v/>
      </c>
      <c r="I1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5" s="6" t="str" cm="1">
        <f t="array" ref="J15">IF(ROWS(G$7:G15)&gt;COUNTIF(BookTable[Entry Month],$O$4),"",INDEX(Book!F$3:F$1200,SMALL(IF(BookTable[Entry Month]=$O$4,ROW(BookTable[Entry Month])-ROW(Book!$J$2)),ROWS(G$7:G15))))</f>
        <v/>
      </c>
      <c r="K15" s="6" t="str" cm="1">
        <f t="array" ref="K15">IF(ROWS(G$7:G15)&gt;COUNTIF(BookTable[Entry Month],$O$4),"",INDEX(Book!E$3:E$1200,SMALL(IF(BookTable[Entry Month]=$O$4,ROW(BookTable[Entry Month])-ROW(Book!$J$2)),ROWS(G$7:G15))))</f>
        <v/>
      </c>
      <c r="L15" s="6" t="e">
        <f>Shrawan17[[#This Row],[मूल्य (रु)]]*13%</f>
        <v>#VALUE!</v>
      </c>
    </row>
    <row r="16" spans="1:16" hidden="1" x14ac:dyDescent="0.25">
      <c r="A16" s="1" t="str">
        <f t="array" ref="A16">IF(ROWS(A$7:A16)&gt;COUNTIF(BookTable[Entry Month],$O$4),"",INDEX(Book!A$3:A$1200,SMALL(IF(BookTable[Entry Month]=$O$4,ROW(BookTable[Entry Month])-ROW(Book!$J$2)),ROWS(A$7:A16))))</f>
        <v/>
      </c>
      <c r="B16" s="1" t="str">
        <f t="array" ref="B16">IF(ROWS(B$7:B16)&gt;COUNTIF(BookTable[Entry Month],$O$4),"",INDEX(Book!B$3:B$1200,SMALL(IF(BookTable[Entry Month]=$O$4,ROW(BookTable[Entry Month])-ROW(Book!$J$2)),ROWS(B$7:B16))))</f>
        <v/>
      </c>
      <c r="D16" s="1" t="str">
        <f t="array" ref="D16">IF(ROWS(C$7:C16)&gt;COUNTIF(BookTable[Entry Month],$O$4),"",INDEX(Book!C$3:C$1200,SMALL(IF(BookTable[Entry Month]=$O$4,ROW(BookTable[Entry Month])-ROW(Book!$J$2)),ROWS(C$7:C16))))</f>
        <v/>
      </c>
      <c r="E16" s="26" t="e">
        <f>VLOOKUP(Shrawan17[[#This Row],[आपूर्तिकर्ताको नाम]],PartyTable[],2,FALSE)</f>
        <v>#N/A</v>
      </c>
      <c r="F16" s="26" t="str" cm="1">
        <f t="array" ref="F16">IF(ROWS(G$7:G16)&gt;COUNTIF(BookTable[Entry Month],$O$4),"",INDEX(Book!D$3:D$1200,SMALL(IF(BookTable[Entry Month]=$O$4,ROW(BookTable[Entry Month])-ROW(Book!$J$2)),ROWS(G$7:G16))))</f>
        <v/>
      </c>
      <c r="I1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6" s="6" t="str" cm="1">
        <f t="array" ref="J16">IF(ROWS(G$7:G16)&gt;COUNTIF(BookTable[Entry Month],$O$4),"",INDEX(Book!F$3:F$1200,SMALL(IF(BookTable[Entry Month]=$O$4,ROW(BookTable[Entry Month])-ROW(Book!$J$2)),ROWS(G$7:G16))))</f>
        <v/>
      </c>
      <c r="K16" s="6" t="str" cm="1">
        <f t="array" ref="K16">IF(ROWS(G$7:G16)&gt;COUNTIF(BookTable[Entry Month],$O$4),"",INDEX(Book!E$3:E$1200,SMALL(IF(BookTable[Entry Month]=$O$4,ROW(BookTable[Entry Month])-ROW(Book!$J$2)),ROWS(G$7:G16))))</f>
        <v/>
      </c>
      <c r="L16" s="6" t="e">
        <f>Shrawan17[[#This Row],[मूल्य (रु)]]*13%</f>
        <v>#VALUE!</v>
      </c>
    </row>
    <row r="17" spans="1:12" hidden="1" x14ac:dyDescent="0.25">
      <c r="A17" s="1" t="str">
        <f t="array" ref="A17">IF(ROWS(A$7:A17)&gt;COUNTIF(BookTable[Entry Month],$O$4),"",INDEX(Book!A$3:A$1200,SMALL(IF(BookTable[Entry Month]=$O$4,ROW(BookTable[Entry Month])-ROW(Book!$J$2)),ROWS(A$7:A17))))</f>
        <v/>
      </c>
      <c r="B17" s="1" t="str">
        <f t="array" ref="B17">IF(ROWS(B$7:B17)&gt;COUNTIF(BookTable[Entry Month],$O$4),"",INDEX(Book!B$3:B$1200,SMALL(IF(BookTable[Entry Month]=$O$4,ROW(BookTable[Entry Month])-ROW(Book!$J$2)),ROWS(B$7:B17))))</f>
        <v/>
      </c>
      <c r="D17" s="1" t="str">
        <f t="array" ref="D17">IF(ROWS(C$7:C17)&gt;COUNTIF(BookTable[Entry Month],$O$4),"",INDEX(Book!C$3:C$1200,SMALL(IF(BookTable[Entry Month]=$O$4,ROW(BookTable[Entry Month])-ROW(Book!$J$2)),ROWS(C$7:C17))))</f>
        <v/>
      </c>
      <c r="E17" s="26" t="e">
        <f>VLOOKUP(Shrawan17[[#This Row],[आपूर्तिकर्ताको नाम]],PartyTable[],2,FALSE)</f>
        <v>#N/A</v>
      </c>
      <c r="F17" s="26" t="str" cm="1">
        <f t="array" ref="F17">IF(ROWS(G$7:G17)&gt;COUNTIF(BookTable[Entry Month],$O$4),"",INDEX(Book!D$3:D$1200,SMALL(IF(BookTable[Entry Month]=$O$4,ROW(BookTable[Entry Month])-ROW(Book!$J$2)),ROWS(G$7:G17))))</f>
        <v/>
      </c>
      <c r="I1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7" s="6" t="str" cm="1">
        <f t="array" ref="J17">IF(ROWS(G$7:G17)&gt;COUNTIF(BookTable[Entry Month],$O$4),"",INDEX(Book!F$3:F$1200,SMALL(IF(BookTable[Entry Month]=$O$4,ROW(BookTable[Entry Month])-ROW(Book!$J$2)),ROWS(G$7:G17))))</f>
        <v/>
      </c>
      <c r="K17" s="6" t="str" cm="1">
        <f t="array" ref="K17">IF(ROWS(G$7:G17)&gt;COUNTIF(BookTable[Entry Month],$O$4),"",INDEX(Book!E$3:E$1200,SMALL(IF(BookTable[Entry Month]=$O$4,ROW(BookTable[Entry Month])-ROW(Book!$J$2)),ROWS(G$7:G17))))</f>
        <v/>
      </c>
      <c r="L17" s="6" t="e">
        <f>Shrawan17[[#This Row],[मूल्य (रु)]]*13%</f>
        <v>#VALUE!</v>
      </c>
    </row>
    <row r="18" spans="1:12" hidden="1" x14ac:dyDescent="0.25">
      <c r="A18" s="1" t="str">
        <f t="array" ref="A18">IF(ROWS(A$7:A18)&gt;COUNTIF(BookTable[Entry Month],$O$4),"",INDEX(Book!A$3:A$1200,SMALL(IF(BookTable[Entry Month]=$O$4,ROW(BookTable[Entry Month])-ROW(Book!$J$2)),ROWS(A$7:A18))))</f>
        <v/>
      </c>
      <c r="B18" s="1" t="str">
        <f t="array" ref="B18">IF(ROWS(B$7:B18)&gt;COUNTIF(BookTable[Entry Month],$O$4),"",INDEX(Book!B$3:B$1200,SMALL(IF(BookTable[Entry Month]=$O$4,ROW(BookTable[Entry Month])-ROW(Book!$J$2)),ROWS(B$7:B18))))</f>
        <v/>
      </c>
      <c r="D18" s="1" t="str">
        <f t="array" ref="D18">IF(ROWS(C$7:C18)&gt;COUNTIF(BookTable[Entry Month],$O$4),"",INDEX(Book!C$3:C$1200,SMALL(IF(BookTable[Entry Month]=$O$4,ROW(BookTable[Entry Month])-ROW(Book!$J$2)),ROWS(C$7:C18))))</f>
        <v/>
      </c>
      <c r="E18" s="26" t="e">
        <f>VLOOKUP(Shrawan17[[#This Row],[आपूर्तिकर्ताको नाम]],PartyTable[],2,FALSE)</f>
        <v>#N/A</v>
      </c>
      <c r="F18" s="26" t="str" cm="1">
        <f t="array" ref="F18">IF(ROWS(G$7:G18)&gt;COUNTIF(BookTable[Entry Month],$O$4),"",INDEX(Book!D$3:D$1200,SMALL(IF(BookTable[Entry Month]=$O$4,ROW(BookTable[Entry Month])-ROW(Book!$J$2)),ROWS(G$7:G18))))</f>
        <v/>
      </c>
      <c r="I1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8" s="6" t="str" cm="1">
        <f t="array" ref="J18">IF(ROWS(G$7:G18)&gt;COUNTIF(BookTable[Entry Month],$O$4),"",INDEX(Book!F$3:F$1200,SMALL(IF(BookTable[Entry Month]=$O$4,ROW(BookTable[Entry Month])-ROW(Book!$J$2)),ROWS(G$7:G18))))</f>
        <v/>
      </c>
      <c r="K18" s="6" t="str" cm="1">
        <f t="array" ref="K18">IF(ROWS(G$7:G18)&gt;COUNTIF(BookTable[Entry Month],$O$4),"",INDEX(Book!E$3:E$1200,SMALL(IF(BookTable[Entry Month]=$O$4,ROW(BookTable[Entry Month])-ROW(Book!$J$2)),ROWS(G$7:G18))))</f>
        <v/>
      </c>
      <c r="L18" s="6" t="e">
        <f>Shrawan17[[#This Row],[मूल्य (रु)]]*13%</f>
        <v>#VALUE!</v>
      </c>
    </row>
    <row r="19" spans="1:12" hidden="1" x14ac:dyDescent="0.25">
      <c r="A19" s="1" t="str">
        <f t="array" ref="A19">IF(ROWS(A$7:A19)&gt;COUNTIF(BookTable[Entry Month],$O$4),"",INDEX(Book!A$3:A$1200,SMALL(IF(BookTable[Entry Month]=$O$4,ROW(BookTable[Entry Month])-ROW(Book!$J$2)),ROWS(A$7:A19))))</f>
        <v/>
      </c>
      <c r="B19" s="1" t="str">
        <f t="array" ref="B19">IF(ROWS(B$7:B19)&gt;COUNTIF(BookTable[Entry Month],$O$4),"",INDEX(Book!B$3:B$1200,SMALL(IF(BookTable[Entry Month]=$O$4,ROW(BookTable[Entry Month])-ROW(Book!$J$2)),ROWS(B$7:B19))))</f>
        <v/>
      </c>
      <c r="D19" s="1" t="str">
        <f t="array" ref="D19">IF(ROWS(C$7:C19)&gt;COUNTIF(BookTable[Entry Month],$O$4),"",INDEX(Book!C$3:C$1200,SMALL(IF(BookTable[Entry Month]=$O$4,ROW(BookTable[Entry Month])-ROW(Book!$J$2)),ROWS(C$7:C19))))</f>
        <v/>
      </c>
      <c r="E19" s="26" t="e">
        <f>VLOOKUP(Shrawan17[[#This Row],[आपूर्तिकर्ताको नाम]],PartyTable[],2,FALSE)</f>
        <v>#N/A</v>
      </c>
      <c r="F19" s="26" t="str" cm="1">
        <f t="array" ref="F19">IF(ROWS(G$7:G19)&gt;COUNTIF(BookTable[Entry Month],$O$4),"",INDEX(Book!D$3:D$1200,SMALL(IF(BookTable[Entry Month]=$O$4,ROW(BookTable[Entry Month])-ROW(Book!$J$2)),ROWS(G$7:G19))))</f>
        <v/>
      </c>
      <c r="I1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9" s="6" t="str" cm="1">
        <f t="array" ref="J19">IF(ROWS(G$7:G19)&gt;COUNTIF(BookTable[Entry Month],$O$4),"",INDEX(Book!F$3:F$1200,SMALL(IF(BookTable[Entry Month]=$O$4,ROW(BookTable[Entry Month])-ROW(Book!$J$2)),ROWS(G$7:G19))))</f>
        <v/>
      </c>
      <c r="K19" s="6" t="str" cm="1">
        <f t="array" ref="K19">IF(ROWS(G$7:G19)&gt;COUNTIF(BookTable[Entry Month],$O$4),"",INDEX(Book!E$3:E$1200,SMALL(IF(BookTable[Entry Month]=$O$4,ROW(BookTable[Entry Month])-ROW(Book!$J$2)),ROWS(G$7:G19))))</f>
        <v/>
      </c>
      <c r="L19" s="6" t="e">
        <f>Shrawan17[[#This Row],[मूल्य (रु)]]*13%</f>
        <v>#VALUE!</v>
      </c>
    </row>
    <row r="20" spans="1:12" hidden="1" x14ac:dyDescent="0.25">
      <c r="A20" s="1" t="str">
        <f t="array" ref="A20">IF(ROWS(A$7:A20)&gt;COUNTIF(BookTable[Entry Month],$O$4),"",INDEX(Book!A$3:A$1200,SMALL(IF(BookTable[Entry Month]=$O$4,ROW(BookTable[Entry Month])-ROW(Book!$J$2)),ROWS(A$7:A20))))</f>
        <v/>
      </c>
      <c r="B20" s="12" t="str">
        <f t="array" ref="B20">IF(ROWS(B$7:B20)&gt;COUNTIF(BookTable[Entry Month],$O$4),"",INDEX(Book!B$3:B$1200,SMALL(IF(BookTable[Entry Month]=$O$4,ROW(BookTable[Entry Month])-ROW(Book!$J$2)),ROWS(B$7:B20))))</f>
        <v/>
      </c>
      <c r="D20" s="1" t="str">
        <f t="array" ref="D20">IF(ROWS(C$7:C20)&gt;COUNTIF(BookTable[Entry Month],$O$4),"",INDEX(Book!C$3:C$1200,SMALL(IF(BookTable[Entry Month]=$O$4,ROW(BookTable[Entry Month])-ROW(Book!$J$2)),ROWS(C$7:C20))))</f>
        <v/>
      </c>
      <c r="E20" s="26" t="e">
        <f>VLOOKUP(Shrawan17[[#This Row],[आपूर्तिकर्ताको नाम]],PartyTable[],2,FALSE)</f>
        <v>#N/A</v>
      </c>
      <c r="F20" s="26" t="str" cm="1">
        <f t="array" ref="F20">IF(ROWS(G$7:G20)&gt;COUNTIF(BookTable[Entry Month],$O$4),"",INDEX(Book!D$3:D$1200,SMALL(IF(BookTable[Entry Month]=$O$4,ROW(BookTable[Entry Month])-ROW(Book!$J$2)),ROWS(G$7:G20))))</f>
        <v/>
      </c>
      <c r="I2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0" s="6" t="str" cm="1">
        <f t="array" ref="J20">IF(ROWS(G$7:G20)&gt;COUNTIF(BookTable[Entry Month],$O$4),"",INDEX(Book!F$3:F$1200,SMALL(IF(BookTable[Entry Month]=$O$4,ROW(BookTable[Entry Month])-ROW(Book!$J$2)),ROWS(G$7:G20))))</f>
        <v/>
      </c>
      <c r="K20" s="6" t="str" cm="1">
        <f t="array" ref="K20">IF(ROWS(G$7:G20)&gt;COUNTIF(BookTable[Entry Month],$O$4),"",INDEX(Book!E$3:E$1200,SMALL(IF(BookTable[Entry Month]=$O$4,ROW(BookTable[Entry Month])-ROW(Book!$J$2)),ROWS(G$7:G20))))</f>
        <v/>
      </c>
      <c r="L20" s="6" t="e">
        <f>Shrawan17[[#This Row],[मूल्य (रु)]]*13%</f>
        <v>#VALUE!</v>
      </c>
    </row>
    <row r="21" spans="1:12" hidden="1" x14ac:dyDescent="0.25">
      <c r="A21" s="1" t="str">
        <f t="array" ref="A21">IF(ROWS(A$7:A21)&gt;COUNTIF(BookTable[Entry Month],$O$4),"",INDEX(Book!A$3:A$1200,SMALL(IF(BookTable[Entry Month]=$O$4,ROW(BookTable[Entry Month])-ROW(Book!$J$2)),ROWS(A$7:A21))))</f>
        <v/>
      </c>
      <c r="B21" s="1" t="str">
        <f t="array" ref="B21">IF(ROWS(B$7:B21)&gt;COUNTIF(BookTable[Entry Month],$O$4),"",INDEX(Book!B$3:B$1200,SMALL(IF(BookTable[Entry Month]=$O$4,ROW(BookTable[Entry Month])-ROW(Book!$J$2)),ROWS(B$7:B21))))</f>
        <v/>
      </c>
      <c r="D21" s="1" t="str">
        <f t="array" ref="D21">IF(ROWS(C$7:C21)&gt;COUNTIF(BookTable[Entry Month],$O$4),"",INDEX(Book!C$3:C$1200,SMALL(IF(BookTable[Entry Month]=$O$4,ROW(BookTable[Entry Month])-ROW(Book!$J$2)),ROWS(C$7:C21))))</f>
        <v/>
      </c>
      <c r="E21" s="26" t="e">
        <f>VLOOKUP(Shrawan17[[#This Row],[आपूर्तिकर्ताको नाम]],PartyTable[],2,FALSE)</f>
        <v>#N/A</v>
      </c>
      <c r="F21" s="26" t="str" cm="1">
        <f t="array" ref="F21">IF(ROWS(G$7:G21)&gt;COUNTIF(BookTable[Entry Month],$O$4),"",INDEX(Book!D$3:D$1200,SMALL(IF(BookTable[Entry Month]=$O$4,ROW(BookTable[Entry Month])-ROW(Book!$J$2)),ROWS(G$7:G21))))</f>
        <v/>
      </c>
      <c r="I2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1" s="6" t="str" cm="1">
        <f t="array" ref="J21">IF(ROWS(G$7:G21)&gt;COUNTIF(BookTable[Entry Month],$O$4),"",INDEX(Book!F$3:F$1200,SMALL(IF(BookTable[Entry Month]=$O$4,ROW(BookTable[Entry Month])-ROW(Book!$J$2)),ROWS(G$7:G21))))</f>
        <v/>
      </c>
      <c r="K21" s="6" t="str" cm="1">
        <f t="array" ref="K21">IF(ROWS(G$7:G21)&gt;COUNTIF(BookTable[Entry Month],$O$4),"",INDEX(Book!E$3:E$1200,SMALL(IF(BookTable[Entry Month]=$O$4,ROW(BookTable[Entry Month])-ROW(Book!$J$2)),ROWS(G$7:G21))))</f>
        <v/>
      </c>
      <c r="L21" s="6" t="e">
        <f>Shrawan17[[#This Row],[मूल्य (रु)]]*13%</f>
        <v>#VALUE!</v>
      </c>
    </row>
    <row r="22" spans="1:12" hidden="1" x14ac:dyDescent="0.25">
      <c r="A22" s="1" t="str">
        <f t="array" ref="A22">IF(ROWS(A$7:A22)&gt;COUNTIF(BookTable[Entry Month],$O$4),"",INDEX(Book!A$3:A$1200,SMALL(IF(BookTable[Entry Month]=$O$4,ROW(BookTable[Entry Month])-ROW(Book!$J$2)),ROWS(A$7:A22))))</f>
        <v/>
      </c>
      <c r="B22" s="1" t="str">
        <f t="array" ref="B22">IF(ROWS(B$7:B22)&gt;COUNTIF(BookTable[Entry Month],$O$4),"",INDEX(Book!B$3:B$1200,SMALL(IF(BookTable[Entry Month]=$O$4,ROW(BookTable[Entry Month])-ROW(Book!$J$2)),ROWS(B$7:B22))))</f>
        <v/>
      </c>
      <c r="D22" s="1" t="str">
        <f t="array" ref="D22">IF(ROWS(C$7:C22)&gt;COUNTIF(BookTable[Entry Month],$O$4),"",INDEX(Book!C$3:C$1200,SMALL(IF(BookTable[Entry Month]=$O$4,ROW(BookTable[Entry Month])-ROW(Book!$J$2)),ROWS(C$7:C22))))</f>
        <v/>
      </c>
      <c r="E22" s="26" t="e">
        <f>VLOOKUP(Shrawan17[[#This Row],[आपूर्तिकर्ताको नाम]],PartyTable[],2,FALSE)</f>
        <v>#N/A</v>
      </c>
      <c r="F22" s="26" t="str" cm="1">
        <f t="array" ref="F22">IF(ROWS(G$7:G22)&gt;COUNTIF(BookTable[Entry Month],$O$4),"",INDEX(Book!D$3:D$1200,SMALL(IF(BookTable[Entry Month]=$O$4,ROW(BookTable[Entry Month])-ROW(Book!$J$2)),ROWS(G$7:G22))))</f>
        <v/>
      </c>
      <c r="I2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2" s="6" t="str" cm="1">
        <f t="array" ref="J22">IF(ROWS(G$7:G22)&gt;COUNTIF(BookTable[Entry Month],$O$4),"",INDEX(Book!F$3:F$1200,SMALL(IF(BookTable[Entry Month]=$O$4,ROW(BookTable[Entry Month])-ROW(Book!$J$2)),ROWS(G$7:G22))))</f>
        <v/>
      </c>
      <c r="K22" s="6" t="str" cm="1">
        <f t="array" ref="K22">IF(ROWS(G$7:G22)&gt;COUNTIF(BookTable[Entry Month],$O$4),"",INDEX(Book!E$3:E$1200,SMALL(IF(BookTable[Entry Month]=$O$4,ROW(BookTable[Entry Month])-ROW(Book!$J$2)),ROWS(G$7:G22))))</f>
        <v/>
      </c>
      <c r="L22" s="6" t="e">
        <f>Shrawan17[[#This Row],[मूल्य (रु)]]*13%</f>
        <v>#VALUE!</v>
      </c>
    </row>
    <row r="23" spans="1:12" hidden="1" x14ac:dyDescent="0.25">
      <c r="A23" s="1" t="str">
        <f t="array" ref="A23">IF(ROWS(A$7:A23)&gt;COUNTIF(BookTable[Entry Month],$O$4),"",INDEX(Book!A$3:A$1200,SMALL(IF(BookTable[Entry Month]=$O$4,ROW(BookTable[Entry Month])-ROW(Book!$J$2)),ROWS(A$7:A23))))</f>
        <v/>
      </c>
      <c r="B23" s="1" t="str">
        <f t="array" ref="B23">IF(ROWS(B$7:B23)&gt;COUNTIF(BookTable[Entry Month],$O$4),"",INDEX(Book!B$3:B$1200,SMALL(IF(BookTable[Entry Month]=$O$4,ROW(BookTable[Entry Month])-ROW(Book!$J$2)),ROWS(B$7:B23))))</f>
        <v/>
      </c>
      <c r="D23" s="1" t="str">
        <f t="array" ref="D23">IF(ROWS(C$7:C23)&gt;COUNTIF(BookTable[Entry Month],$O$4),"",INDEX(Book!C$3:C$1200,SMALL(IF(BookTable[Entry Month]=$O$4,ROW(BookTable[Entry Month])-ROW(Book!$J$2)),ROWS(C$7:C23))))</f>
        <v/>
      </c>
      <c r="E23" s="26" t="e">
        <f>VLOOKUP(Shrawan17[[#This Row],[आपूर्तिकर्ताको नाम]],PartyTable[],2,FALSE)</f>
        <v>#N/A</v>
      </c>
      <c r="F23" s="26" t="str" cm="1">
        <f t="array" ref="F23">IF(ROWS(G$7:G23)&gt;COUNTIF(BookTable[Entry Month],$O$4),"",INDEX(Book!D$3:D$1200,SMALL(IF(BookTable[Entry Month]=$O$4,ROW(BookTable[Entry Month])-ROW(Book!$J$2)),ROWS(G$7:G23))))</f>
        <v/>
      </c>
      <c r="I2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3" s="6" t="str" cm="1">
        <f t="array" ref="J23">IF(ROWS(G$7:G23)&gt;COUNTIF(BookTable[Entry Month],$O$4),"",INDEX(Book!F$3:F$1200,SMALL(IF(BookTable[Entry Month]=$O$4,ROW(BookTable[Entry Month])-ROW(Book!$J$2)),ROWS(G$7:G23))))</f>
        <v/>
      </c>
      <c r="K23" s="6" t="str" cm="1">
        <f t="array" ref="K23">IF(ROWS(G$7:G23)&gt;COUNTIF(BookTable[Entry Month],$O$4),"",INDEX(Book!E$3:E$1200,SMALL(IF(BookTable[Entry Month]=$O$4,ROW(BookTable[Entry Month])-ROW(Book!$J$2)),ROWS(G$7:G23))))</f>
        <v/>
      </c>
      <c r="L23" s="6" t="e">
        <f>Shrawan17[[#This Row],[मूल्य (रु)]]*13%</f>
        <v>#VALUE!</v>
      </c>
    </row>
    <row r="24" spans="1:12" hidden="1" x14ac:dyDescent="0.25">
      <c r="A24" s="1" t="str">
        <f t="array" ref="A24">IF(ROWS(A$7:A24)&gt;COUNTIF(BookTable[Entry Month],$O$4),"",INDEX(Book!A$3:A$1200,SMALL(IF(BookTable[Entry Month]=$O$4,ROW(BookTable[Entry Month])-ROW(Book!$J$2)),ROWS(A$7:A24))))</f>
        <v/>
      </c>
      <c r="B24" s="1" t="str">
        <f t="array" ref="B24">IF(ROWS(B$7:B24)&gt;COUNTIF(BookTable[Entry Month],$O$4),"",INDEX(Book!B$3:B$1200,SMALL(IF(BookTable[Entry Month]=$O$4,ROW(BookTable[Entry Month])-ROW(Book!$J$2)),ROWS(B$7:B24))))</f>
        <v/>
      </c>
      <c r="D24" s="1" t="str">
        <f t="array" ref="D24">IF(ROWS(C$7:C24)&gt;COUNTIF(BookTable[Entry Month],$O$4),"",INDEX(Book!C$3:C$1200,SMALL(IF(BookTable[Entry Month]=$O$4,ROW(BookTable[Entry Month])-ROW(Book!$J$2)),ROWS(C$7:C24))))</f>
        <v/>
      </c>
      <c r="E24" s="26" t="e">
        <f>VLOOKUP(Shrawan17[[#This Row],[आपूर्तिकर्ताको नाम]],PartyTable[],2,FALSE)</f>
        <v>#N/A</v>
      </c>
      <c r="F24" s="26" t="str" cm="1">
        <f t="array" ref="F24">IF(ROWS(G$7:G24)&gt;COUNTIF(BookTable[Entry Month],$O$4),"",INDEX(Book!D$3:D$1200,SMALL(IF(BookTable[Entry Month]=$O$4,ROW(BookTable[Entry Month])-ROW(Book!$J$2)),ROWS(G$7:G24))))</f>
        <v/>
      </c>
      <c r="I2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4" s="6" t="str" cm="1">
        <f t="array" ref="J24">IF(ROWS(G$7:G24)&gt;COUNTIF(BookTable[Entry Month],$O$4),"",INDEX(Book!F$3:F$1200,SMALL(IF(BookTable[Entry Month]=$O$4,ROW(BookTable[Entry Month])-ROW(Book!$J$2)),ROWS(G$7:G24))))</f>
        <v/>
      </c>
      <c r="K24" s="6" t="str" cm="1">
        <f t="array" ref="K24">IF(ROWS(G$7:G24)&gt;COUNTIF(BookTable[Entry Month],$O$4),"",INDEX(Book!E$3:E$1200,SMALL(IF(BookTable[Entry Month]=$O$4,ROW(BookTable[Entry Month])-ROW(Book!$J$2)),ROWS(G$7:G24))))</f>
        <v/>
      </c>
      <c r="L24" s="6" t="e">
        <f>Shrawan17[[#This Row],[मूल्य (रु)]]*13%</f>
        <v>#VALUE!</v>
      </c>
    </row>
    <row r="25" spans="1:12" hidden="1" x14ac:dyDescent="0.25">
      <c r="A25" s="1" t="str">
        <f t="array" ref="A25">IF(ROWS(A$7:A25)&gt;COUNTIF(BookTable[Entry Month],$O$4),"",INDEX(Book!A$3:A$1200,SMALL(IF(BookTable[Entry Month]=$O$4,ROW(BookTable[Entry Month])-ROW(Book!$J$2)),ROWS(A$7:A25))))</f>
        <v/>
      </c>
      <c r="B25" s="1" t="str">
        <f t="array" ref="B25">IF(ROWS(B$7:B25)&gt;COUNTIF(BookTable[Entry Month],$O$4),"",INDEX(Book!B$3:B$1200,SMALL(IF(BookTable[Entry Month]=$O$4,ROW(BookTable[Entry Month])-ROW(Book!$J$2)),ROWS(B$7:B25))))</f>
        <v/>
      </c>
      <c r="D25" s="1" t="str">
        <f t="array" ref="D25">IF(ROWS(C$7:C25)&gt;COUNTIF(BookTable[Entry Month],$O$4),"",INDEX(Book!C$3:C$1200,SMALL(IF(BookTable[Entry Month]=$O$4,ROW(BookTable[Entry Month])-ROW(Book!$J$2)),ROWS(C$7:C25))))</f>
        <v/>
      </c>
      <c r="E25" s="26" t="e">
        <f>VLOOKUP(Shrawan17[[#This Row],[आपूर्तिकर्ताको नाम]],PartyTable[],2,FALSE)</f>
        <v>#N/A</v>
      </c>
      <c r="F25" s="26" t="str" cm="1">
        <f t="array" ref="F25">IF(ROWS(G$7:G25)&gt;COUNTIF(BookTable[Entry Month],$O$4),"",INDEX(Book!D$3:D$1200,SMALL(IF(BookTable[Entry Month]=$O$4,ROW(BookTable[Entry Month])-ROW(Book!$J$2)),ROWS(G$7:G25))))</f>
        <v/>
      </c>
      <c r="I2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5" s="6" t="str" cm="1">
        <f t="array" ref="J25">IF(ROWS(G$7:G25)&gt;COUNTIF(BookTable[Entry Month],$O$4),"",INDEX(Book!F$3:F$1200,SMALL(IF(BookTable[Entry Month]=$O$4,ROW(BookTable[Entry Month])-ROW(Book!$J$2)),ROWS(G$7:G25))))</f>
        <v/>
      </c>
      <c r="K25" s="6" t="str" cm="1">
        <f t="array" ref="K25">IF(ROWS(G$7:G25)&gt;COUNTIF(BookTable[Entry Month],$O$4),"",INDEX(Book!E$3:E$1200,SMALL(IF(BookTable[Entry Month]=$O$4,ROW(BookTable[Entry Month])-ROW(Book!$J$2)),ROWS(G$7:G25))))</f>
        <v/>
      </c>
      <c r="L25" s="6" t="e">
        <f>Shrawan17[[#This Row],[मूल्य (रु)]]*13%</f>
        <v>#VALUE!</v>
      </c>
    </row>
    <row r="26" spans="1:12" hidden="1" x14ac:dyDescent="0.25">
      <c r="A26" s="1" t="str">
        <f t="array" ref="A26">IF(ROWS(A$7:A26)&gt;COUNTIF(BookTable[Entry Month],$O$4),"",INDEX(Book!A$3:A$1200,SMALL(IF(BookTable[Entry Month]=$O$4,ROW(BookTable[Entry Month])-ROW(Book!$J$2)),ROWS(A$7:A26))))</f>
        <v/>
      </c>
      <c r="B26" s="1" t="str">
        <f t="array" ref="B26">IF(ROWS(B$7:B26)&gt;COUNTIF(BookTable[Entry Month],$O$4),"",INDEX(Book!B$3:B$1200,SMALL(IF(BookTable[Entry Month]=$O$4,ROW(BookTable[Entry Month])-ROW(Book!$J$2)),ROWS(B$7:B26))))</f>
        <v/>
      </c>
      <c r="D26" s="1" t="str">
        <f t="array" ref="D26">IF(ROWS(C$7:C26)&gt;COUNTIF(BookTable[Entry Month],$O$4),"",INDEX(Book!C$3:C$1200,SMALL(IF(BookTable[Entry Month]=$O$4,ROW(BookTable[Entry Month])-ROW(Book!$J$2)),ROWS(C$7:C26))))</f>
        <v/>
      </c>
      <c r="E26" s="26" t="e">
        <f>VLOOKUP(Shrawan17[[#This Row],[आपूर्तिकर्ताको नाम]],PartyTable[],2,FALSE)</f>
        <v>#N/A</v>
      </c>
      <c r="F26" s="26" t="str" cm="1">
        <f t="array" ref="F26">IF(ROWS(G$7:G26)&gt;COUNTIF(BookTable[Entry Month],$O$4),"",INDEX(Book!D$3:D$1200,SMALL(IF(BookTable[Entry Month]=$O$4,ROW(BookTable[Entry Month])-ROW(Book!$J$2)),ROWS(G$7:G26))))</f>
        <v/>
      </c>
      <c r="I2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6" s="6" t="str" cm="1">
        <f t="array" ref="J26">IF(ROWS(G$7:G26)&gt;COUNTIF(BookTable[Entry Month],$O$4),"",INDEX(Book!F$3:F$1200,SMALL(IF(BookTable[Entry Month]=$O$4,ROW(BookTable[Entry Month])-ROW(Book!$J$2)),ROWS(G$7:G26))))</f>
        <v/>
      </c>
      <c r="K26" s="6" t="str" cm="1">
        <f t="array" ref="K26">IF(ROWS(G$7:G26)&gt;COUNTIF(BookTable[Entry Month],$O$4),"",INDEX(Book!E$3:E$1200,SMALL(IF(BookTable[Entry Month]=$O$4,ROW(BookTable[Entry Month])-ROW(Book!$J$2)),ROWS(G$7:G26))))</f>
        <v/>
      </c>
      <c r="L26" s="6" t="e">
        <f>Shrawan17[[#This Row],[मूल्य (रु)]]*13%</f>
        <v>#VALUE!</v>
      </c>
    </row>
    <row r="27" spans="1:12" hidden="1" x14ac:dyDescent="0.25">
      <c r="A27" s="1" t="str">
        <f t="array" ref="A27">IF(ROWS(A$7:A27)&gt;COUNTIF(BookTable[Entry Month],$O$4),"",INDEX(Book!A$3:A$1200,SMALL(IF(BookTable[Entry Month]=$O$4,ROW(BookTable[Entry Month])-ROW(Book!$J$2)),ROWS(A$7:A27))))</f>
        <v/>
      </c>
      <c r="B27" s="1" t="str">
        <f t="array" ref="B27">IF(ROWS(B$7:B27)&gt;COUNTIF(BookTable[Entry Month],$O$4),"",INDEX(Book!B$3:B$1200,SMALL(IF(BookTable[Entry Month]=$O$4,ROW(BookTable[Entry Month])-ROW(Book!$J$2)),ROWS(B$7:B27))))</f>
        <v/>
      </c>
      <c r="D27" s="1" t="str">
        <f t="array" ref="D27">IF(ROWS(C$7:C27)&gt;COUNTIF(BookTable[Entry Month],$O$4),"",INDEX(Book!C$3:C$1200,SMALL(IF(BookTable[Entry Month]=$O$4,ROW(BookTable[Entry Month])-ROW(Book!$J$2)),ROWS(C$7:C27))))</f>
        <v/>
      </c>
      <c r="E27" s="26" t="e">
        <f>VLOOKUP(Shrawan17[[#This Row],[आपूर्तिकर्ताको नाम]],PartyTable[],2,FALSE)</f>
        <v>#N/A</v>
      </c>
      <c r="F27" s="26" t="str" cm="1">
        <f t="array" ref="F27">IF(ROWS(G$7:G27)&gt;COUNTIF(BookTable[Entry Month],$O$4),"",INDEX(Book!D$3:D$1200,SMALL(IF(BookTable[Entry Month]=$O$4,ROW(BookTable[Entry Month])-ROW(Book!$J$2)),ROWS(G$7:G27))))</f>
        <v/>
      </c>
      <c r="I2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7" s="6" t="str" cm="1">
        <f t="array" ref="J27">IF(ROWS(G$7:G27)&gt;COUNTIF(BookTable[Entry Month],$O$4),"",INDEX(Book!F$3:F$1200,SMALL(IF(BookTable[Entry Month]=$O$4,ROW(BookTable[Entry Month])-ROW(Book!$J$2)),ROWS(G$7:G27))))</f>
        <v/>
      </c>
      <c r="K27" s="6" t="str" cm="1">
        <f t="array" ref="K27">IF(ROWS(G$7:G27)&gt;COUNTIF(BookTable[Entry Month],$O$4),"",INDEX(Book!E$3:E$1200,SMALL(IF(BookTable[Entry Month]=$O$4,ROW(BookTable[Entry Month])-ROW(Book!$J$2)),ROWS(G$7:G27))))</f>
        <v/>
      </c>
      <c r="L27" s="6" t="e">
        <f>Shrawan17[[#This Row],[मूल्य (रु)]]*13%</f>
        <v>#VALUE!</v>
      </c>
    </row>
    <row r="28" spans="1:12" hidden="1" x14ac:dyDescent="0.25">
      <c r="A28" s="1" t="str">
        <f t="array" ref="A28">IF(ROWS(A$7:A28)&gt;COUNTIF(BookTable[Entry Month],$O$4),"",INDEX(Book!A$3:A$1200,SMALL(IF(BookTable[Entry Month]=$O$4,ROW(BookTable[Entry Month])-ROW(Book!$J$2)),ROWS(A$7:A28))))</f>
        <v/>
      </c>
      <c r="B28" s="1" t="str">
        <f t="array" ref="B28">IF(ROWS(B$7:B28)&gt;COUNTIF(BookTable[Entry Month],$O$4),"",INDEX(Book!B$3:B$1200,SMALL(IF(BookTable[Entry Month]=$O$4,ROW(BookTable[Entry Month])-ROW(Book!$J$2)),ROWS(B$7:B28))))</f>
        <v/>
      </c>
      <c r="D28" s="1" t="str">
        <f t="array" ref="D28">IF(ROWS(C$7:C28)&gt;COUNTIF(BookTable[Entry Month],$O$4),"",INDEX(Book!C$3:C$1200,SMALL(IF(BookTable[Entry Month]=$O$4,ROW(BookTable[Entry Month])-ROW(Book!$J$2)),ROWS(C$7:C28))))</f>
        <v/>
      </c>
      <c r="E28" s="26" t="e">
        <f>VLOOKUP(Shrawan17[[#This Row],[आपूर्तिकर्ताको नाम]],PartyTable[],2,FALSE)</f>
        <v>#N/A</v>
      </c>
      <c r="F28" s="26" t="str" cm="1">
        <f t="array" ref="F28">IF(ROWS(G$7:G28)&gt;COUNTIF(BookTable[Entry Month],$O$4),"",INDEX(Book!D$3:D$1200,SMALL(IF(BookTable[Entry Month]=$O$4,ROW(BookTable[Entry Month])-ROW(Book!$J$2)),ROWS(G$7:G28))))</f>
        <v/>
      </c>
      <c r="I2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8" s="6" t="str" cm="1">
        <f t="array" ref="J28">IF(ROWS(G$7:G28)&gt;COUNTIF(BookTable[Entry Month],$O$4),"",INDEX(Book!F$3:F$1200,SMALL(IF(BookTable[Entry Month]=$O$4,ROW(BookTable[Entry Month])-ROW(Book!$J$2)),ROWS(G$7:G28))))</f>
        <v/>
      </c>
      <c r="K28" s="6" t="str" cm="1">
        <f t="array" ref="K28">IF(ROWS(G$7:G28)&gt;COUNTIF(BookTable[Entry Month],$O$4),"",INDEX(Book!E$3:E$1200,SMALL(IF(BookTable[Entry Month]=$O$4,ROW(BookTable[Entry Month])-ROW(Book!$J$2)),ROWS(G$7:G28))))</f>
        <v/>
      </c>
      <c r="L28" s="6" t="e">
        <f>Shrawan17[[#This Row],[मूल्य (रु)]]*13%</f>
        <v>#VALUE!</v>
      </c>
    </row>
    <row r="29" spans="1:12" hidden="1" x14ac:dyDescent="0.25">
      <c r="A29" s="1" t="str">
        <f t="array" ref="A29">IF(ROWS(A$7:A29)&gt;COUNTIF(BookTable[Entry Month],$O$4),"",INDEX(Book!A$3:A$1200,SMALL(IF(BookTable[Entry Month]=$O$4,ROW(BookTable[Entry Month])-ROW(Book!$J$2)),ROWS(A$7:A29))))</f>
        <v/>
      </c>
      <c r="B29" s="1" t="str">
        <f t="array" ref="B29">IF(ROWS(B$7:B29)&gt;COUNTIF(BookTable[Entry Month],$O$4),"",INDEX(Book!B$3:B$1200,SMALL(IF(BookTable[Entry Month]=$O$4,ROW(BookTable[Entry Month])-ROW(Book!$J$2)),ROWS(B$7:B29))))</f>
        <v/>
      </c>
      <c r="D29" s="1" t="str">
        <f t="array" ref="D29">IF(ROWS(C$7:C29)&gt;COUNTIF(BookTable[Entry Month],$O$4),"",INDEX(Book!C$3:C$1200,SMALL(IF(BookTable[Entry Month]=$O$4,ROW(BookTable[Entry Month])-ROW(Book!$J$2)),ROWS(C$7:C29))))</f>
        <v/>
      </c>
      <c r="E29" s="26" t="e">
        <f>VLOOKUP(Shrawan17[[#This Row],[आपूर्तिकर्ताको नाम]],PartyTable[],2,FALSE)</f>
        <v>#N/A</v>
      </c>
      <c r="F29" s="26" t="str" cm="1">
        <f t="array" ref="F29">IF(ROWS(G$7:G29)&gt;COUNTIF(BookTable[Entry Month],$O$4),"",INDEX(Book!D$3:D$1200,SMALL(IF(BookTable[Entry Month]=$O$4,ROW(BookTable[Entry Month])-ROW(Book!$J$2)),ROWS(G$7:G29))))</f>
        <v/>
      </c>
      <c r="I2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9" s="6" t="str" cm="1">
        <f t="array" ref="J29">IF(ROWS(G$7:G29)&gt;COUNTIF(BookTable[Entry Month],$O$4),"",INDEX(Book!F$3:F$1200,SMALL(IF(BookTable[Entry Month]=$O$4,ROW(BookTable[Entry Month])-ROW(Book!$J$2)),ROWS(G$7:G29))))</f>
        <v/>
      </c>
      <c r="K29" s="6" t="str" cm="1">
        <f t="array" ref="K29">IF(ROWS(G$7:G29)&gt;COUNTIF(BookTable[Entry Month],$O$4),"",INDEX(Book!E$3:E$1200,SMALL(IF(BookTable[Entry Month]=$O$4,ROW(BookTable[Entry Month])-ROW(Book!$J$2)),ROWS(G$7:G29))))</f>
        <v/>
      </c>
      <c r="L29" s="6" t="e">
        <f>Shrawan17[[#This Row],[मूल्य (रु)]]*13%</f>
        <v>#VALUE!</v>
      </c>
    </row>
    <row r="30" spans="1:12" hidden="1" x14ac:dyDescent="0.25">
      <c r="A30" s="1" t="str">
        <f t="array" ref="A30">IF(ROWS(A$7:A30)&gt;COUNTIF(BookTable[Entry Month],$O$4),"",INDEX(Book!A$3:A$1200,SMALL(IF(BookTable[Entry Month]=$O$4,ROW(BookTable[Entry Month])-ROW(Book!$J$2)),ROWS(A$7:A30))))</f>
        <v/>
      </c>
      <c r="B30" s="1" t="str">
        <f t="array" ref="B30">IF(ROWS(B$7:B30)&gt;COUNTIF(BookTable[Entry Month],$O$4),"",INDEX(Book!B$3:B$1200,SMALL(IF(BookTable[Entry Month]=$O$4,ROW(BookTable[Entry Month])-ROW(Book!$J$2)),ROWS(B$7:B30))))</f>
        <v/>
      </c>
      <c r="D30" s="1" t="str">
        <f t="array" ref="D30">IF(ROWS(C$7:C30)&gt;COUNTIF(BookTable[Entry Month],$O$4),"",INDEX(Book!C$3:C$1200,SMALL(IF(BookTable[Entry Month]=$O$4,ROW(BookTable[Entry Month])-ROW(Book!$J$2)),ROWS(C$7:C30))))</f>
        <v/>
      </c>
      <c r="E30" s="26" t="e">
        <f>VLOOKUP(Shrawan17[[#This Row],[आपूर्तिकर्ताको नाम]],PartyTable[],2,FALSE)</f>
        <v>#N/A</v>
      </c>
      <c r="F30" s="26" t="str" cm="1">
        <f t="array" ref="F30">IF(ROWS(G$7:G30)&gt;COUNTIF(BookTable[Entry Month],$O$4),"",INDEX(Book!D$3:D$1200,SMALL(IF(BookTable[Entry Month]=$O$4,ROW(BookTable[Entry Month])-ROW(Book!$J$2)),ROWS(G$7:G30))))</f>
        <v/>
      </c>
      <c r="I3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30" s="6" t="str" cm="1">
        <f t="array" ref="J30">IF(ROWS(G$7:G30)&gt;COUNTIF(BookTable[Entry Month],$O$4),"",INDEX(Book!F$3:F$1200,SMALL(IF(BookTable[Entry Month]=$O$4,ROW(BookTable[Entry Month])-ROW(Book!$J$2)),ROWS(G$7:G30))))</f>
        <v/>
      </c>
      <c r="K30" s="6" t="str" cm="1">
        <f t="array" ref="K30">IF(ROWS(G$7:G30)&gt;COUNTIF(BookTable[Entry Month],$O$4),"",INDEX(Book!E$3:E$1200,SMALL(IF(BookTable[Entry Month]=$O$4,ROW(BookTable[Entry Month])-ROW(Book!$J$2)),ROWS(G$7:G30))))</f>
        <v/>
      </c>
      <c r="L30" s="6" t="e">
        <f>Shrawan17[[#This Row],[मूल्य (रु)]]*13%</f>
        <v>#VALUE!</v>
      </c>
    </row>
    <row r="31" spans="1:12" hidden="1" x14ac:dyDescent="0.25">
      <c r="A31" s="1" t="str">
        <f t="array" ref="A31">IF(ROWS(A$7:A31)&gt;COUNTIF(BookTable[Entry Month],$O$4),"",INDEX(Book!A$3:A$1200,SMALL(IF(BookTable[Entry Month]=$O$4,ROW(BookTable[Entry Month])-ROW(Book!$J$2)),ROWS(A$7:A31))))</f>
        <v/>
      </c>
      <c r="B31" s="1" t="str">
        <f t="array" ref="B31">IF(ROWS(B$7:B31)&gt;COUNTIF(BookTable[Entry Month],$O$4),"",INDEX(Book!B$3:B$1200,SMALL(IF(BookTable[Entry Month]=$O$4,ROW(BookTable[Entry Month])-ROW(Book!$J$2)),ROWS(B$7:B31))))</f>
        <v/>
      </c>
      <c r="D31" s="1" t="str">
        <f t="array" ref="D31">IF(ROWS(C$7:C31)&gt;COUNTIF(BookTable[Entry Month],$O$4),"",INDEX(Book!C$3:C$1200,SMALL(IF(BookTable[Entry Month]=$O$4,ROW(BookTable[Entry Month])-ROW(Book!$J$2)),ROWS(C$7:C31))))</f>
        <v/>
      </c>
      <c r="E31" s="26" t="e">
        <f>VLOOKUP(Shrawan17[[#This Row],[आपूर्तिकर्ताको नाम]],PartyTable[],2,FALSE)</f>
        <v>#N/A</v>
      </c>
      <c r="F31" s="26" t="str" cm="1">
        <f t="array" ref="F31">IF(ROWS(G$7:G31)&gt;COUNTIF(BookTable[Entry Month],$O$4),"",INDEX(Book!D$3:D$1200,SMALL(IF(BookTable[Entry Month]=$O$4,ROW(BookTable[Entry Month])-ROW(Book!$J$2)),ROWS(G$7:G31))))</f>
        <v/>
      </c>
      <c r="I3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31" s="6" t="str" cm="1">
        <f t="array" ref="J31">IF(ROWS(G$7:G31)&gt;COUNTIF(BookTable[Entry Month],$O$4),"",INDEX(Book!F$3:F$1200,SMALL(IF(BookTable[Entry Month]=$O$4,ROW(BookTable[Entry Month])-ROW(Book!$J$2)),ROWS(G$7:G31))))</f>
        <v/>
      </c>
      <c r="K31" s="6" t="str" cm="1">
        <f t="array" ref="K31">IF(ROWS(G$7:G31)&gt;COUNTIF(BookTable[Entry Month],$O$4),"",INDEX(Book!E$3:E$1200,SMALL(IF(BookTable[Entry Month]=$O$4,ROW(BookTable[Entry Month])-ROW(Book!$J$2)),ROWS(G$7:G31))))</f>
        <v/>
      </c>
      <c r="L31" s="6" t="e">
        <f>Shrawan17[[#This Row],[मूल्य (रु)]]*13%</f>
        <v>#VALUE!</v>
      </c>
    </row>
    <row r="32" spans="1:12" hidden="1" x14ac:dyDescent="0.25">
      <c r="A32" s="1" t="str">
        <f t="array" ref="A32">IF(ROWS(A$7:A32)&gt;COUNTIF(BookTable[Entry Month],$O$4),"",INDEX(Book!A$3:A$1200,SMALL(IF(BookTable[Entry Month]=$O$4,ROW(BookTable[Entry Month])-ROW(Book!$J$2)),ROWS(A$7:A32))))</f>
        <v/>
      </c>
      <c r="B32" s="1" t="str">
        <f t="array" ref="B32">IF(ROWS(B$7:B32)&gt;COUNTIF(BookTable[Entry Month],$O$4),"",INDEX(Book!B$3:B$1200,SMALL(IF(BookTable[Entry Month]=$O$4,ROW(BookTable[Entry Month])-ROW(Book!$J$2)),ROWS(B$7:B32))))</f>
        <v/>
      </c>
      <c r="D32" s="1" t="str">
        <f t="array" ref="D32">IF(ROWS(C$7:C32)&gt;COUNTIF(BookTable[Entry Month],$O$4),"",INDEX(Book!C$3:C$1200,SMALL(IF(BookTable[Entry Month]=$O$4,ROW(BookTable[Entry Month])-ROW(Book!$J$2)),ROWS(C$7:C32))))</f>
        <v/>
      </c>
      <c r="E32" s="26" t="e">
        <f>VLOOKUP(Shrawan17[[#This Row],[आपूर्तिकर्ताको नाम]],PartyTable[],2,FALSE)</f>
        <v>#N/A</v>
      </c>
      <c r="F32" s="26" t="str" cm="1">
        <f t="array" ref="F32">IF(ROWS(G$7:G32)&gt;COUNTIF(BookTable[Entry Month],$O$4),"",INDEX(Book!D$3:D$1200,SMALL(IF(BookTable[Entry Month]=$O$4,ROW(BookTable[Entry Month])-ROW(Book!$J$2)),ROWS(G$7:G32))))</f>
        <v/>
      </c>
      <c r="I3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32" s="6" t="str" cm="1">
        <f t="array" ref="J32">IF(ROWS(G$7:G32)&gt;COUNTIF(BookTable[Entry Month],$O$4),"",INDEX(Book!F$3:F$1200,SMALL(IF(BookTable[Entry Month]=$O$4,ROW(BookTable[Entry Month])-ROW(Book!$J$2)),ROWS(G$7:G32))))</f>
        <v/>
      </c>
      <c r="K32" s="6" t="str" cm="1">
        <f t="array" ref="K32">IF(ROWS(G$7:G32)&gt;COUNTIF(BookTable[Entry Month],$O$4),"",INDEX(Book!E$3:E$1200,SMALL(IF(BookTable[Entry Month]=$O$4,ROW(BookTable[Entry Month])-ROW(Book!$J$2)),ROWS(G$7:G32))))</f>
        <v/>
      </c>
      <c r="L32" s="6" t="e">
        <f>Shrawan17[[#This Row],[मूल्य (रु)]]*13%</f>
        <v>#VALUE!</v>
      </c>
    </row>
    <row r="33" spans="1:12" hidden="1" x14ac:dyDescent="0.25">
      <c r="A33" s="1" t="str">
        <f t="array" ref="A33">IF(ROWS(A$7:A33)&gt;COUNTIF(BookTable[Entry Month],$O$4),"",INDEX(Book!A$3:A$1200,SMALL(IF(BookTable[Entry Month]=$O$4,ROW(BookTable[Entry Month])-ROW(Book!$J$2)),ROWS(A$7:A33))))</f>
        <v/>
      </c>
      <c r="B33" s="1" t="str">
        <f t="array" ref="B33">IF(ROWS(B$7:B33)&gt;COUNTIF(BookTable[Entry Month],$O$4),"",INDEX(Book!B$3:B$1200,SMALL(IF(BookTable[Entry Month]=$O$4,ROW(BookTable[Entry Month])-ROW(Book!$J$2)),ROWS(B$7:B33))))</f>
        <v/>
      </c>
      <c r="D33" s="1" t="str">
        <f t="array" ref="D33">IF(ROWS(C$7:C33)&gt;COUNTIF(BookTable[Entry Month],$O$4),"",INDEX(Book!C$3:C$1200,SMALL(IF(BookTable[Entry Month]=$O$4,ROW(BookTable[Entry Month])-ROW(Book!$J$2)),ROWS(C$7:C33))))</f>
        <v/>
      </c>
      <c r="E33" s="26" t="e">
        <f>VLOOKUP(Shrawan17[[#This Row],[आपूर्तिकर्ताको नाम]],PartyTable[],2,FALSE)</f>
        <v>#N/A</v>
      </c>
      <c r="F33" s="26" t="str" cm="1">
        <f t="array" ref="F33">IF(ROWS(G$7:G33)&gt;COUNTIF(BookTable[Entry Month],$O$4),"",INDEX(Book!D$3:D$1200,SMALL(IF(BookTable[Entry Month]=$O$4,ROW(BookTable[Entry Month])-ROW(Book!$J$2)),ROWS(G$7:G33))))</f>
        <v/>
      </c>
      <c r="I3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33" s="6" t="str" cm="1">
        <f t="array" ref="J33">IF(ROWS(G$7:G33)&gt;COUNTIF(BookTable[Entry Month],$O$4),"",INDEX(Book!F$3:F$1200,SMALL(IF(BookTable[Entry Month]=$O$4,ROW(BookTable[Entry Month])-ROW(Book!$J$2)),ROWS(G$7:G33))))</f>
        <v/>
      </c>
      <c r="K33" s="6" t="str" cm="1">
        <f t="array" ref="K33">IF(ROWS(G$7:G33)&gt;COUNTIF(BookTable[Entry Month],$O$4),"",INDEX(Book!E$3:E$1200,SMALL(IF(BookTable[Entry Month]=$O$4,ROW(BookTable[Entry Month])-ROW(Book!$J$2)),ROWS(G$7:G33))))</f>
        <v/>
      </c>
      <c r="L33" s="6" t="e">
        <f>Shrawan17[[#This Row],[मूल्य (रु)]]*13%</f>
        <v>#VALUE!</v>
      </c>
    </row>
    <row r="34" spans="1:12" hidden="1" x14ac:dyDescent="0.25">
      <c r="A34" s="1" t="str">
        <f t="array" ref="A34">IF(ROWS(A$7:A34)&gt;COUNTIF(BookTable[Entry Month],$O$4),"",INDEX(Book!A$3:A$1200,SMALL(IF(BookTable[Entry Month]=$O$4,ROW(BookTable[Entry Month])-ROW(Book!$J$2)),ROWS(A$7:A34))))</f>
        <v/>
      </c>
      <c r="B34" s="1" t="str">
        <f t="array" ref="B34">IF(ROWS(B$7:B34)&gt;COUNTIF(BookTable[Entry Month],$O$4),"",INDEX(Book!B$3:B$1200,SMALL(IF(BookTable[Entry Month]=$O$4,ROW(BookTable[Entry Month])-ROW(Book!$J$2)),ROWS(B$7:B34))))</f>
        <v/>
      </c>
      <c r="D34" s="1" t="str">
        <f t="array" ref="D34">IF(ROWS(C$7:C34)&gt;COUNTIF(BookTable[Entry Month],$O$4),"",INDEX(Book!C$3:C$1200,SMALL(IF(BookTable[Entry Month]=$O$4,ROW(BookTable[Entry Month])-ROW(Book!$J$2)),ROWS(C$7:C34))))</f>
        <v/>
      </c>
      <c r="E34" s="26" t="e">
        <f>VLOOKUP(Shrawan17[[#This Row],[आपूर्तिकर्ताको नाम]],PartyTable[],2,FALSE)</f>
        <v>#N/A</v>
      </c>
      <c r="F34" s="26" t="str" cm="1">
        <f t="array" ref="F34">IF(ROWS(G$7:G34)&gt;COUNTIF(BookTable[Entry Month],$O$4),"",INDEX(Book!D$3:D$1200,SMALL(IF(BookTable[Entry Month]=$O$4,ROW(BookTable[Entry Month])-ROW(Book!$J$2)),ROWS(G$7:G34))))</f>
        <v/>
      </c>
      <c r="I3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34" s="6" t="str" cm="1">
        <f t="array" ref="J34">IF(ROWS(G$7:G34)&gt;COUNTIF(BookTable[Entry Month],$O$4),"",INDEX(Book!F$3:F$1200,SMALL(IF(BookTable[Entry Month]=$O$4,ROW(BookTable[Entry Month])-ROW(Book!$J$2)),ROWS(G$7:G34))))</f>
        <v/>
      </c>
      <c r="K34" s="6" t="str" cm="1">
        <f t="array" ref="K34">IF(ROWS(G$7:G34)&gt;COUNTIF(BookTable[Entry Month],$O$4),"",INDEX(Book!E$3:E$1200,SMALL(IF(BookTable[Entry Month]=$O$4,ROW(BookTable[Entry Month])-ROW(Book!$J$2)),ROWS(G$7:G34))))</f>
        <v/>
      </c>
      <c r="L34" s="6" t="e">
        <f>Shrawan17[[#This Row],[मूल्य (रु)]]*13%</f>
        <v>#VALUE!</v>
      </c>
    </row>
    <row r="35" spans="1:12" hidden="1" x14ac:dyDescent="0.25">
      <c r="A35" s="1" t="str">
        <f t="array" ref="A35">IF(ROWS(A$7:A35)&gt;COUNTIF(BookTable[Entry Month],$O$4),"",INDEX(Book!A$3:A$1200,SMALL(IF(BookTable[Entry Month]=$O$4,ROW(BookTable[Entry Month])-ROW(Book!$J$2)),ROWS(A$7:A35))))</f>
        <v/>
      </c>
      <c r="B35" s="1" t="str">
        <f t="array" ref="B35">IF(ROWS(B$7:B35)&gt;COUNTIF(BookTable[Entry Month],$O$4),"",INDEX(Book!B$3:B$1200,SMALL(IF(BookTable[Entry Month]=$O$4,ROW(BookTable[Entry Month])-ROW(Book!$J$2)),ROWS(B$7:B35))))</f>
        <v/>
      </c>
      <c r="D35" s="1" t="str">
        <f t="array" ref="D35">IF(ROWS(C$7:C35)&gt;COUNTIF(BookTable[Entry Month],$O$4),"",INDEX(Book!C$3:C$1200,SMALL(IF(BookTable[Entry Month]=$O$4,ROW(BookTable[Entry Month])-ROW(Book!$J$2)),ROWS(C$7:C35))))</f>
        <v/>
      </c>
      <c r="E35" s="26" t="e">
        <f>VLOOKUP(Shrawan17[[#This Row],[आपूर्तिकर्ताको नाम]],PartyTable[],2,FALSE)</f>
        <v>#N/A</v>
      </c>
      <c r="F35" s="26" t="str" cm="1">
        <f t="array" ref="F35">IF(ROWS(G$7:G35)&gt;COUNTIF(BookTable[Entry Month],$O$4),"",INDEX(Book!D$3:D$1200,SMALL(IF(BookTable[Entry Month]=$O$4,ROW(BookTable[Entry Month])-ROW(Book!$J$2)),ROWS(G$7:G35))))</f>
        <v/>
      </c>
      <c r="I3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35" s="6" t="str" cm="1">
        <f t="array" ref="J35">IF(ROWS(G$7:G35)&gt;COUNTIF(BookTable[Entry Month],$O$4),"",INDEX(Book!F$3:F$1200,SMALL(IF(BookTable[Entry Month]=$O$4,ROW(BookTable[Entry Month])-ROW(Book!$J$2)),ROWS(G$7:G35))))</f>
        <v/>
      </c>
      <c r="K35" s="6" t="str" cm="1">
        <f t="array" ref="K35">IF(ROWS(G$7:G35)&gt;COUNTIF(BookTable[Entry Month],$O$4),"",INDEX(Book!E$3:E$1200,SMALL(IF(BookTable[Entry Month]=$O$4,ROW(BookTable[Entry Month])-ROW(Book!$J$2)),ROWS(G$7:G35))))</f>
        <v/>
      </c>
      <c r="L35" s="6" t="e">
        <f>Shrawan17[[#This Row],[मूल्य (रु)]]*13%</f>
        <v>#VALUE!</v>
      </c>
    </row>
    <row r="36" spans="1:12" hidden="1" x14ac:dyDescent="0.25">
      <c r="A36" s="1" t="str">
        <f t="array" ref="A36">IF(ROWS(A$7:A36)&gt;COUNTIF(BookTable[Entry Month],$O$4),"",INDEX(Book!A$3:A$1200,SMALL(IF(BookTable[Entry Month]=$O$4,ROW(BookTable[Entry Month])-ROW(Book!$J$2)),ROWS(A$7:A36))))</f>
        <v/>
      </c>
      <c r="B36" s="1" t="str">
        <f t="array" ref="B36">IF(ROWS(B$7:B36)&gt;COUNTIF(BookTable[Entry Month],$O$4),"",INDEX(Book!B$3:B$1200,SMALL(IF(BookTable[Entry Month]=$O$4,ROW(BookTable[Entry Month])-ROW(Book!$J$2)),ROWS(B$7:B36))))</f>
        <v/>
      </c>
      <c r="D36" s="1" t="str">
        <f t="array" ref="D36">IF(ROWS(C$7:C36)&gt;COUNTIF(BookTable[Entry Month],$O$4),"",INDEX(Book!C$3:C$1200,SMALL(IF(BookTable[Entry Month]=$O$4,ROW(BookTable[Entry Month])-ROW(Book!$J$2)),ROWS(C$7:C36))))</f>
        <v/>
      </c>
      <c r="E36" s="26" t="e">
        <f>VLOOKUP(Shrawan17[[#This Row],[आपूर्तिकर्ताको नाम]],PartyTable[],2,FALSE)</f>
        <v>#N/A</v>
      </c>
      <c r="F36" s="26" t="str" cm="1">
        <f t="array" ref="F36">IF(ROWS(G$7:G36)&gt;COUNTIF(BookTable[Entry Month],$O$4),"",INDEX(Book!D$3:D$1200,SMALL(IF(BookTable[Entry Month]=$O$4,ROW(BookTable[Entry Month])-ROW(Book!$J$2)),ROWS(G$7:G36))))</f>
        <v/>
      </c>
      <c r="I3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36" s="6" t="str" cm="1">
        <f t="array" ref="J36">IF(ROWS(G$7:G36)&gt;COUNTIF(BookTable[Entry Month],$O$4),"",INDEX(Book!F$3:F$1200,SMALL(IF(BookTable[Entry Month]=$O$4,ROW(BookTable[Entry Month])-ROW(Book!$J$2)),ROWS(G$7:G36))))</f>
        <v/>
      </c>
      <c r="K36" s="6" t="str" cm="1">
        <f t="array" ref="K36">IF(ROWS(G$7:G36)&gt;COUNTIF(BookTable[Entry Month],$O$4),"",INDEX(Book!E$3:E$1200,SMALL(IF(BookTable[Entry Month]=$O$4,ROW(BookTable[Entry Month])-ROW(Book!$J$2)),ROWS(G$7:G36))))</f>
        <v/>
      </c>
      <c r="L36" s="6" t="e">
        <f>Shrawan17[[#This Row],[मूल्य (रु)]]*13%</f>
        <v>#VALUE!</v>
      </c>
    </row>
    <row r="37" spans="1:12" hidden="1" x14ac:dyDescent="0.25">
      <c r="A37" s="1" t="str">
        <f t="array" ref="A37">IF(ROWS(A$7:A37)&gt;COUNTIF(BookTable[Entry Month],$O$4),"",INDEX(Book!A$3:A$1200,SMALL(IF(BookTable[Entry Month]=$O$4,ROW(BookTable[Entry Month])-ROW(Book!$J$2)),ROWS(A$7:A37))))</f>
        <v/>
      </c>
      <c r="B37" s="1" t="str">
        <f t="array" ref="B37">IF(ROWS(B$7:B37)&gt;COUNTIF(BookTable[Entry Month],$O$4),"",INDEX(Book!B$3:B$1200,SMALL(IF(BookTable[Entry Month]=$O$4,ROW(BookTable[Entry Month])-ROW(Book!$J$2)),ROWS(B$7:B37))))</f>
        <v/>
      </c>
      <c r="D37" s="1" t="str">
        <f t="array" ref="D37">IF(ROWS(C$7:C37)&gt;COUNTIF(BookTable[Entry Month],$O$4),"",INDEX(Book!C$3:C$1200,SMALL(IF(BookTable[Entry Month]=$O$4,ROW(BookTable[Entry Month])-ROW(Book!$J$2)),ROWS(C$7:C37))))</f>
        <v/>
      </c>
      <c r="E37" s="26" t="e">
        <f>VLOOKUP(Shrawan17[[#This Row],[आपूर्तिकर्ताको नाम]],PartyTable[],2,FALSE)</f>
        <v>#N/A</v>
      </c>
      <c r="F37" s="26" t="str" cm="1">
        <f t="array" ref="F37">IF(ROWS(G$7:G37)&gt;COUNTIF(BookTable[Entry Month],$O$4),"",INDEX(Book!D$3:D$1200,SMALL(IF(BookTable[Entry Month]=$O$4,ROW(BookTable[Entry Month])-ROW(Book!$J$2)),ROWS(G$7:G37))))</f>
        <v/>
      </c>
      <c r="I3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37" s="6" t="str" cm="1">
        <f t="array" ref="J37">IF(ROWS(G$7:G37)&gt;COUNTIF(BookTable[Entry Month],$O$4),"",INDEX(Book!F$3:F$1200,SMALL(IF(BookTable[Entry Month]=$O$4,ROW(BookTable[Entry Month])-ROW(Book!$J$2)),ROWS(G$7:G37))))</f>
        <v/>
      </c>
      <c r="K37" s="6" t="str" cm="1">
        <f t="array" ref="K37">IF(ROWS(G$7:G37)&gt;COUNTIF(BookTable[Entry Month],$O$4),"",INDEX(Book!E$3:E$1200,SMALL(IF(BookTable[Entry Month]=$O$4,ROW(BookTable[Entry Month])-ROW(Book!$J$2)),ROWS(G$7:G37))))</f>
        <v/>
      </c>
      <c r="L37" s="6" t="e">
        <f>Shrawan17[[#This Row],[मूल्य (रु)]]*13%</f>
        <v>#VALUE!</v>
      </c>
    </row>
    <row r="38" spans="1:12" hidden="1" x14ac:dyDescent="0.25">
      <c r="A38" s="1" t="str">
        <f t="array" ref="A38">IF(ROWS(A$7:A38)&gt;COUNTIF(BookTable[Entry Month],$O$4),"",INDEX(Book!A$3:A$1200,SMALL(IF(BookTable[Entry Month]=$O$4,ROW(BookTable[Entry Month])-ROW(Book!$J$2)),ROWS(A$7:A38))))</f>
        <v/>
      </c>
      <c r="B38" s="1" t="str">
        <f t="array" ref="B38">IF(ROWS(B$7:B38)&gt;COUNTIF(BookTable[Entry Month],$O$4),"",INDEX(Book!B$3:B$1200,SMALL(IF(BookTable[Entry Month]=$O$4,ROW(BookTable[Entry Month])-ROW(Book!$J$2)),ROWS(B$7:B38))))</f>
        <v/>
      </c>
      <c r="D38" s="1" t="str">
        <f t="array" ref="D38">IF(ROWS(C$7:C38)&gt;COUNTIF(BookTable[Entry Month],$O$4),"",INDEX(Book!C$3:C$1200,SMALL(IF(BookTable[Entry Month]=$O$4,ROW(BookTable[Entry Month])-ROW(Book!$J$2)),ROWS(C$7:C38))))</f>
        <v/>
      </c>
      <c r="E38" s="26" t="e">
        <f>VLOOKUP(Shrawan17[[#This Row],[आपूर्तिकर्ताको नाम]],PartyTable[],2,FALSE)</f>
        <v>#N/A</v>
      </c>
      <c r="F38" s="26" t="str" cm="1">
        <f t="array" ref="F38">IF(ROWS(G$7:G38)&gt;COUNTIF(BookTable[Entry Month],$O$4),"",INDEX(Book!D$3:D$1200,SMALL(IF(BookTable[Entry Month]=$O$4,ROW(BookTable[Entry Month])-ROW(Book!$J$2)),ROWS(G$7:G38))))</f>
        <v/>
      </c>
      <c r="I3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38" s="6" t="str" cm="1">
        <f t="array" ref="J38">IF(ROWS(G$7:G38)&gt;COUNTIF(BookTable[Entry Month],$O$4),"",INDEX(Book!F$3:F$1200,SMALL(IF(BookTable[Entry Month]=$O$4,ROW(BookTable[Entry Month])-ROW(Book!$J$2)),ROWS(G$7:G38))))</f>
        <v/>
      </c>
      <c r="K38" s="6" t="str" cm="1">
        <f t="array" ref="K38">IF(ROWS(G$7:G38)&gt;COUNTIF(BookTable[Entry Month],$O$4),"",INDEX(Book!E$3:E$1200,SMALL(IF(BookTable[Entry Month]=$O$4,ROW(BookTable[Entry Month])-ROW(Book!$J$2)),ROWS(G$7:G38))))</f>
        <v/>
      </c>
      <c r="L38" s="6" t="e">
        <f>Shrawan17[[#This Row],[मूल्य (रु)]]*13%</f>
        <v>#VALUE!</v>
      </c>
    </row>
    <row r="39" spans="1:12" hidden="1" x14ac:dyDescent="0.25">
      <c r="A39" s="1" t="str">
        <f t="array" ref="A39">IF(ROWS(A$7:A39)&gt;COUNTIF(BookTable[Entry Month],$O$4),"",INDEX(Book!A$3:A$1200,SMALL(IF(BookTable[Entry Month]=$O$4,ROW(BookTable[Entry Month])-ROW(Book!$J$2)),ROWS(A$7:A39))))</f>
        <v/>
      </c>
      <c r="B39" s="1" t="str">
        <f t="array" ref="B39">IF(ROWS(B$7:B39)&gt;COUNTIF(BookTable[Entry Month],$O$4),"",INDEX(Book!B$3:B$1200,SMALL(IF(BookTable[Entry Month]=$O$4,ROW(BookTable[Entry Month])-ROW(Book!$J$2)),ROWS(B$7:B39))))</f>
        <v/>
      </c>
      <c r="D39" s="1" t="str">
        <f t="array" ref="D39">IF(ROWS(C$7:C39)&gt;COUNTIF(BookTable[Entry Month],$O$4),"",INDEX(Book!C$3:C$1200,SMALL(IF(BookTable[Entry Month]=$O$4,ROW(BookTable[Entry Month])-ROW(Book!$J$2)),ROWS(C$7:C39))))</f>
        <v/>
      </c>
      <c r="E39" s="26" t="e">
        <f>VLOOKUP(Shrawan17[[#This Row],[आपूर्तिकर्ताको नाम]],PartyTable[],2,FALSE)</f>
        <v>#N/A</v>
      </c>
      <c r="F39" s="26" t="str" cm="1">
        <f t="array" ref="F39">IF(ROWS(G$7:G39)&gt;COUNTIF(BookTable[Entry Month],$O$4),"",INDEX(Book!D$3:D$1200,SMALL(IF(BookTable[Entry Month]=$O$4,ROW(BookTable[Entry Month])-ROW(Book!$J$2)),ROWS(G$7:G39))))</f>
        <v/>
      </c>
      <c r="I3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39" s="6" t="str" cm="1">
        <f t="array" ref="J39">IF(ROWS(G$7:G39)&gt;COUNTIF(BookTable[Entry Month],$O$4),"",INDEX(Book!F$3:F$1200,SMALL(IF(BookTable[Entry Month]=$O$4,ROW(BookTable[Entry Month])-ROW(Book!$J$2)),ROWS(G$7:G39))))</f>
        <v/>
      </c>
      <c r="K39" s="6" t="str" cm="1">
        <f t="array" ref="K39">IF(ROWS(G$7:G39)&gt;COUNTIF(BookTable[Entry Month],$O$4),"",INDEX(Book!E$3:E$1200,SMALL(IF(BookTable[Entry Month]=$O$4,ROW(BookTable[Entry Month])-ROW(Book!$J$2)),ROWS(G$7:G39))))</f>
        <v/>
      </c>
      <c r="L39" s="6" t="e">
        <f>Shrawan17[[#This Row],[मूल्य (रु)]]*13%</f>
        <v>#VALUE!</v>
      </c>
    </row>
    <row r="40" spans="1:12" hidden="1" x14ac:dyDescent="0.25">
      <c r="A40" s="1" t="str">
        <f t="array" ref="A40">IF(ROWS(A$7:A40)&gt;COUNTIF(BookTable[Entry Month],$O$4),"",INDEX(Book!A$3:A$1200,SMALL(IF(BookTable[Entry Month]=$O$4,ROW(BookTable[Entry Month])-ROW(Book!$J$2)),ROWS(A$7:A40))))</f>
        <v/>
      </c>
      <c r="B40" s="1" t="str">
        <f t="array" ref="B40">IF(ROWS(B$7:B40)&gt;COUNTIF(BookTable[Entry Month],$O$4),"",INDEX(Book!B$3:B$1200,SMALL(IF(BookTable[Entry Month]=$O$4,ROW(BookTable[Entry Month])-ROW(Book!$J$2)),ROWS(B$7:B40))))</f>
        <v/>
      </c>
      <c r="D40" s="1" t="str">
        <f t="array" ref="D40">IF(ROWS(C$7:C40)&gt;COUNTIF(BookTable[Entry Month],$O$4),"",INDEX(Book!C$3:C$1200,SMALL(IF(BookTable[Entry Month]=$O$4,ROW(BookTable[Entry Month])-ROW(Book!$J$2)),ROWS(C$7:C40))))</f>
        <v/>
      </c>
      <c r="E40" s="26" t="e">
        <f>VLOOKUP(Shrawan17[[#This Row],[आपूर्तिकर्ताको नाम]],PartyTable[],2,FALSE)</f>
        <v>#N/A</v>
      </c>
      <c r="F40" s="26" t="str" cm="1">
        <f t="array" ref="F40">IF(ROWS(G$7:G40)&gt;COUNTIF(BookTable[Entry Month],$O$4),"",INDEX(Book!D$3:D$1200,SMALL(IF(BookTable[Entry Month]=$O$4,ROW(BookTable[Entry Month])-ROW(Book!$J$2)),ROWS(G$7:G40))))</f>
        <v/>
      </c>
      <c r="I4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40" s="6" t="str" cm="1">
        <f t="array" ref="J40">IF(ROWS(G$7:G40)&gt;COUNTIF(BookTable[Entry Month],$O$4),"",INDEX(Book!F$3:F$1200,SMALL(IF(BookTable[Entry Month]=$O$4,ROW(BookTable[Entry Month])-ROW(Book!$J$2)),ROWS(G$7:G40))))</f>
        <v/>
      </c>
      <c r="K40" s="6" t="str" cm="1">
        <f t="array" ref="K40">IF(ROWS(G$7:G40)&gt;COUNTIF(BookTable[Entry Month],$O$4),"",INDEX(Book!E$3:E$1200,SMALL(IF(BookTable[Entry Month]=$O$4,ROW(BookTable[Entry Month])-ROW(Book!$J$2)),ROWS(G$7:G40))))</f>
        <v/>
      </c>
      <c r="L40" s="6" t="e">
        <f>Shrawan17[[#This Row],[मूल्य (रु)]]*13%</f>
        <v>#VALUE!</v>
      </c>
    </row>
    <row r="41" spans="1:12" hidden="1" x14ac:dyDescent="0.25">
      <c r="A41" s="1" t="str">
        <f t="array" ref="A41">IF(ROWS(A$7:A41)&gt;COUNTIF(BookTable[Entry Month],$O$4),"",INDEX(Book!A$3:A$1200,SMALL(IF(BookTable[Entry Month]=$O$4,ROW(BookTable[Entry Month])-ROW(Book!$J$2)),ROWS(A$7:A41))))</f>
        <v/>
      </c>
      <c r="B41" s="1" t="str">
        <f t="array" ref="B41">IF(ROWS(B$7:B41)&gt;COUNTIF(BookTable[Entry Month],$O$4),"",INDEX(Book!B$3:B$1200,SMALL(IF(BookTable[Entry Month]=$O$4,ROW(BookTable[Entry Month])-ROW(Book!$J$2)),ROWS(B$7:B41))))</f>
        <v/>
      </c>
      <c r="D41" s="1" t="str">
        <f t="array" ref="D41">IF(ROWS(C$7:C41)&gt;COUNTIF(BookTable[Entry Month],$O$4),"",INDEX(Book!C$3:C$1200,SMALL(IF(BookTable[Entry Month]=$O$4,ROW(BookTable[Entry Month])-ROW(Book!$J$2)),ROWS(C$7:C41))))</f>
        <v/>
      </c>
      <c r="E41" s="26" t="e">
        <f>VLOOKUP(Shrawan17[[#This Row],[आपूर्तिकर्ताको नाम]],PartyTable[],2,FALSE)</f>
        <v>#N/A</v>
      </c>
      <c r="F41" s="26" t="str" cm="1">
        <f t="array" ref="F41">IF(ROWS(G$7:G41)&gt;COUNTIF(BookTable[Entry Month],$O$4),"",INDEX(Book!D$3:D$1200,SMALL(IF(BookTable[Entry Month]=$O$4,ROW(BookTable[Entry Month])-ROW(Book!$J$2)),ROWS(G$7:G41))))</f>
        <v/>
      </c>
      <c r="I4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41" s="6" t="str" cm="1">
        <f t="array" ref="J41">IF(ROWS(G$7:G41)&gt;COUNTIF(BookTable[Entry Month],$O$4),"",INDEX(Book!F$3:F$1200,SMALL(IF(BookTable[Entry Month]=$O$4,ROW(BookTable[Entry Month])-ROW(Book!$J$2)),ROWS(G$7:G41))))</f>
        <v/>
      </c>
      <c r="K41" s="6" t="str" cm="1">
        <f t="array" ref="K41">IF(ROWS(G$7:G41)&gt;COUNTIF(BookTable[Entry Month],$O$4),"",INDEX(Book!E$3:E$1200,SMALL(IF(BookTable[Entry Month]=$O$4,ROW(BookTable[Entry Month])-ROW(Book!$J$2)),ROWS(G$7:G41))))</f>
        <v/>
      </c>
      <c r="L41" s="6" t="e">
        <f>Shrawan17[[#This Row],[मूल्य (रु)]]*13%</f>
        <v>#VALUE!</v>
      </c>
    </row>
    <row r="42" spans="1:12" hidden="1" x14ac:dyDescent="0.25">
      <c r="A42" s="1" t="str">
        <f t="array" ref="A42">IF(ROWS(A$7:A42)&gt;COUNTIF(BookTable[Entry Month],$O$4),"",INDEX(Book!A$3:A$1200,SMALL(IF(BookTable[Entry Month]=$O$4,ROW(BookTable[Entry Month])-ROW(Book!$J$2)),ROWS(A$7:A42))))</f>
        <v/>
      </c>
      <c r="B42" s="1" t="str">
        <f t="array" ref="B42">IF(ROWS(B$7:B42)&gt;COUNTIF(BookTable[Entry Month],$O$4),"",INDEX(Book!B$3:B$1200,SMALL(IF(BookTable[Entry Month]=$O$4,ROW(BookTable[Entry Month])-ROW(Book!$J$2)),ROWS(B$7:B42))))</f>
        <v/>
      </c>
      <c r="D42" s="1" t="str">
        <f t="array" ref="D42">IF(ROWS(C$7:C42)&gt;COUNTIF(BookTable[Entry Month],$O$4),"",INDEX(Book!C$3:C$1200,SMALL(IF(BookTable[Entry Month]=$O$4,ROW(BookTable[Entry Month])-ROW(Book!$J$2)),ROWS(C$7:C42))))</f>
        <v/>
      </c>
      <c r="E42" s="26" t="e">
        <f>VLOOKUP(Shrawan17[[#This Row],[आपूर्तिकर्ताको नाम]],PartyTable[],2,FALSE)</f>
        <v>#N/A</v>
      </c>
      <c r="F42" s="26" t="str" cm="1">
        <f t="array" ref="F42">IF(ROWS(G$7:G42)&gt;COUNTIF(BookTable[Entry Month],$O$4),"",INDEX(Book!D$3:D$1200,SMALL(IF(BookTable[Entry Month]=$O$4,ROW(BookTable[Entry Month])-ROW(Book!$J$2)),ROWS(G$7:G42))))</f>
        <v/>
      </c>
      <c r="I4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42" s="6" t="str" cm="1">
        <f t="array" ref="J42">IF(ROWS(G$7:G42)&gt;COUNTIF(BookTable[Entry Month],$O$4),"",INDEX(Book!F$3:F$1200,SMALL(IF(BookTable[Entry Month]=$O$4,ROW(BookTable[Entry Month])-ROW(Book!$J$2)),ROWS(G$7:G42))))</f>
        <v/>
      </c>
      <c r="K42" s="6" t="str" cm="1">
        <f t="array" ref="K42">IF(ROWS(G$7:G42)&gt;COUNTIF(BookTable[Entry Month],$O$4),"",INDEX(Book!E$3:E$1200,SMALL(IF(BookTable[Entry Month]=$O$4,ROW(BookTable[Entry Month])-ROW(Book!$J$2)),ROWS(G$7:G42))))</f>
        <v/>
      </c>
      <c r="L42" s="6" t="e">
        <f>Shrawan17[[#This Row],[मूल्य (रु)]]*13%</f>
        <v>#VALUE!</v>
      </c>
    </row>
    <row r="43" spans="1:12" hidden="1" x14ac:dyDescent="0.25">
      <c r="A43" s="1" t="str">
        <f t="array" ref="A43">IF(ROWS(A$7:A43)&gt;COUNTIF(BookTable[Entry Month],$O$4),"",INDEX(Book!A$3:A$1200,SMALL(IF(BookTable[Entry Month]=$O$4,ROW(BookTable[Entry Month])-ROW(Book!$J$2)),ROWS(A$7:A43))))</f>
        <v/>
      </c>
      <c r="B43" s="1" t="str">
        <f t="array" ref="B43">IF(ROWS(B$7:B43)&gt;COUNTIF(BookTable[Entry Month],$O$4),"",INDEX(Book!B$3:B$1200,SMALL(IF(BookTable[Entry Month]=$O$4,ROW(BookTable[Entry Month])-ROW(Book!$J$2)),ROWS(B$7:B43))))</f>
        <v/>
      </c>
      <c r="D43" s="1" t="str">
        <f t="array" ref="D43">IF(ROWS(C$7:C43)&gt;COUNTIF(BookTable[Entry Month],$O$4),"",INDEX(Book!C$3:C$1200,SMALL(IF(BookTable[Entry Month]=$O$4,ROW(BookTable[Entry Month])-ROW(Book!$J$2)),ROWS(C$7:C43))))</f>
        <v/>
      </c>
      <c r="E43" s="26" t="e">
        <f>VLOOKUP(Shrawan17[[#This Row],[आपूर्तिकर्ताको नाम]],PartyTable[],2,FALSE)</f>
        <v>#N/A</v>
      </c>
      <c r="F43" s="26" t="str" cm="1">
        <f t="array" ref="F43">IF(ROWS(G$7:G43)&gt;COUNTIF(BookTable[Entry Month],$O$4),"",INDEX(Book!D$3:D$1200,SMALL(IF(BookTable[Entry Month]=$O$4,ROW(BookTable[Entry Month])-ROW(Book!$J$2)),ROWS(G$7:G43))))</f>
        <v/>
      </c>
      <c r="I4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43" s="6" t="str" cm="1">
        <f t="array" ref="J43">IF(ROWS(G$7:G43)&gt;COUNTIF(BookTable[Entry Month],$O$4),"",INDEX(Book!F$3:F$1200,SMALL(IF(BookTable[Entry Month]=$O$4,ROW(BookTable[Entry Month])-ROW(Book!$J$2)),ROWS(G$7:G43))))</f>
        <v/>
      </c>
      <c r="K43" s="6" t="str" cm="1">
        <f t="array" ref="K43">IF(ROWS(G$7:G43)&gt;COUNTIF(BookTable[Entry Month],$O$4),"",INDEX(Book!E$3:E$1200,SMALL(IF(BookTable[Entry Month]=$O$4,ROW(BookTable[Entry Month])-ROW(Book!$J$2)),ROWS(G$7:G43))))</f>
        <v/>
      </c>
      <c r="L43" s="6" t="e">
        <f>Shrawan17[[#This Row],[मूल्य (रु)]]*13%</f>
        <v>#VALUE!</v>
      </c>
    </row>
    <row r="44" spans="1:12" hidden="1" x14ac:dyDescent="0.25">
      <c r="A44" s="1" t="str">
        <f t="array" ref="A44">IF(ROWS(A$7:A44)&gt;COUNTIF(BookTable[Entry Month],$O$4),"",INDEX(Book!A$3:A$1200,SMALL(IF(BookTable[Entry Month]=$O$4,ROW(BookTable[Entry Month])-ROW(Book!$J$2)),ROWS(A$7:A44))))</f>
        <v/>
      </c>
      <c r="B44" s="1" t="str">
        <f t="array" ref="B44">IF(ROWS(B$7:B44)&gt;COUNTIF(BookTable[Entry Month],$O$4),"",INDEX(Book!B$3:B$1200,SMALL(IF(BookTable[Entry Month]=$O$4,ROW(BookTable[Entry Month])-ROW(Book!$J$2)),ROWS(B$7:B44))))</f>
        <v/>
      </c>
      <c r="D44" s="1" t="str">
        <f t="array" ref="D44">IF(ROWS(C$7:C44)&gt;COUNTIF(BookTable[Entry Month],$O$4),"",INDEX(Book!C$3:C$1200,SMALL(IF(BookTable[Entry Month]=$O$4,ROW(BookTable[Entry Month])-ROW(Book!$J$2)),ROWS(C$7:C44))))</f>
        <v/>
      </c>
      <c r="E44" s="26" t="e">
        <f>VLOOKUP(Shrawan17[[#This Row],[आपूर्तिकर्ताको नाम]],PartyTable[],2,FALSE)</f>
        <v>#N/A</v>
      </c>
      <c r="F44" s="26" t="str" cm="1">
        <f t="array" ref="F44">IF(ROWS(G$7:G44)&gt;COUNTIF(BookTable[Entry Month],$O$4),"",INDEX(Book!D$3:D$1200,SMALL(IF(BookTable[Entry Month]=$O$4,ROW(BookTable[Entry Month])-ROW(Book!$J$2)),ROWS(G$7:G44))))</f>
        <v/>
      </c>
      <c r="I4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44" s="6" t="str" cm="1">
        <f t="array" ref="J44">IF(ROWS(G$7:G44)&gt;COUNTIF(BookTable[Entry Month],$O$4),"",INDEX(Book!F$3:F$1200,SMALL(IF(BookTable[Entry Month]=$O$4,ROW(BookTable[Entry Month])-ROW(Book!$J$2)),ROWS(G$7:G44))))</f>
        <v/>
      </c>
      <c r="K44" s="6" t="str" cm="1">
        <f t="array" ref="K44">IF(ROWS(G$7:G44)&gt;COUNTIF(BookTable[Entry Month],$O$4),"",INDEX(Book!E$3:E$1200,SMALL(IF(BookTable[Entry Month]=$O$4,ROW(BookTable[Entry Month])-ROW(Book!$J$2)),ROWS(G$7:G44))))</f>
        <v/>
      </c>
      <c r="L44" s="6" t="e">
        <f>Shrawan17[[#This Row],[मूल्य (रु)]]*13%</f>
        <v>#VALUE!</v>
      </c>
    </row>
    <row r="45" spans="1:12" hidden="1" x14ac:dyDescent="0.25">
      <c r="A45" s="1" t="str">
        <f t="array" ref="A45">IF(ROWS(A$7:A45)&gt;COUNTIF(BookTable[Entry Month],$O$4),"",INDEX(Book!A$3:A$1200,SMALL(IF(BookTable[Entry Month]=$O$4,ROW(BookTable[Entry Month])-ROW(Book!$J$2)),ROWS(A$7:A45))))</f>
        <v/>
      </c>
      <c r="B45" s="1" t="str">
        <f t="array" ref="B45">IF(ROWS(B$7:B45)&gt;COUNTIF(BookTable[Entry Month],$O$4),"",INDEX(Book!B$3:B$1200,SMALL(IF(BookTable[Entry Month]=$O$4,ROW(BookTable[Entry Month])-ROW(Book!$J$2)),ROWS(B$7:B45))))</f>
        <v/>
      </c>
      <c r="D45" s="1" t="str">
        <f t="array" ref="D45">IF(ROWS(C$7:C45)&gt;COUNTIF(BookTable[Entry Month],$O$4),"",INDEX(Book!C$3:C$1200,SMALL(IF(BookTable[Entry Month]=$O$4,ROW(BookTable[Entry Month])-ROW(Book!$J$2)),ROWS(C$7:C45))))</f>
        <v/>
      </c>
      <c r="E45" s="26" t="e">
        <f>VLOOKUP(Shrawan17[[#This Row],[आपूर्तिकर्ताको नाम]],PartyTable[],2,FALSE)</f>
        <v>#N/A</v>
      </c>
      <c r="F45" s="26" t="str" cm="1">
        <f t="array" ref="F45">IF(ROWS(G$7:G45)&gt;COUNTIF(BookTable[Entry Month],$O$4),"",INDEX(Book!D$3:D$1200,SMALL(IF(BookTable[Entry Month]=$O$4,ROW(BookTable[Entry Month])-ROW(Book!$J$2)),ROWS(G$7:G45))))</f>
        <v/>
      </c>
      <c r="I4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45" s="6" t="str" cm="1">
        <f t="array" ref="J45">IF(ROWS(G$7:G45)&gt;COUNTIF(BookTable[Entry Month],$O$4),"",INDEX(Book!F$3:F$1200,SMALL(IF(BookTable[Entry Month]=$O$4,ROW(BookTable[Entry Month])-ROW(Book!$J$2)),ROWS(G$7:G45))))</f>
        <v/>
      </c>
      <c r="K45" s="6" t="str" cm="1">
        <f t="array" ref="K45">IF(ROWS(G$7:G45)&gt;COUNTIF(BookTable[Entry Month],$O$4),"",INDEX(Book!E$3:E$1200,SMALL(IF(BookTable[Entry Month]=$O$4,ROW(BookTable[Entry Month])-ROW(Book!$J$2)),ROWS(G$7:G45))))</f>
        <v/>
      </c>
      <c r="L45" s="6" t="e">
        <f>Shrawan17[[#This Row],[मूल्य (रु)]]*13%</f>
        <v>#VALUE!</v>
      </c>
    </row>
    <row r="46" spans="1:12" hidden="1" x14ac:dyDescent="0.25">
      <c r="A46" s="1" t="str">
        <f t="array" ref="A46">IF(ROWS(A$7:A46)&gt;COUNTIF(BookTable[Entry Month],$O$4),"",INDEX(Book!A$3:A$1200,SMALL(IF(BookTable[Entry Month]=$O$4,ROW(BookTable[Entry Month])-ROW(Book!$J$2)),ROWS(A$7:A46))))</f>
        <v/>
      </c>
      <c r="B46" s="12" t="str">
        <f t="array" ref="B46">IF(ROWS(B$7:B46)&gt;COUNTIF(BookTable[Entry Month],$O$4),"",INDEX(Book!B$3:B$1200,SMALL(IF(BookTable[Entry Month]=$O$4,ROW(BookTable[Entry Month])-ROW(Book!$J$2)),ROWS(B$7:B46))))</f>
        <v/>
      </c>
      <c r="D46" s="1" t="str">
        <f t="array" ref="D46">IF(ROWS(C$7:C46)&gt;COUNTIF(BookTable[Entry Month],$O$4),"",INDEX(Book!C$3:C$1200,SMALL(IF(BookTable[Entry Month]=$O$4,ROW(BookTable[Entry Month])-ROW(Book!$J$2)),ROWS(C$7:C46))))</f>
        <v/>
      </c>
      <c r="E46" s="26" t="e">
        <f>VLOOKUP(Shrawan17[[#This Row],[आपूर्तिकर्ताको नाम]],PartyTable[],2,FALSE)</f>
        <v>#N/A</v>
      </c>
      <c r="F46" s="26" t="str" cm="1">
        <f t="array" ref="F46">IF(ROWS(G$7:G46)&gt;COUNTIF(BookTable[Entry Month],$O$4),"",INDEX(Book!D$3:D$1200,SMALL(IF(BookTable[Entry Month]=$O$4,ROW(BookTable[Entry Month])-ROW(Book!$J$2)),ROWS(G$7:G46))))</f>
        <v/>
      </c>
      <c r="I4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46" s="6" t="str" cm="1">
        <f t="array" ref="J46">IF(ROWS(G$7:G46)&gt;COUNTIF(BookTable[Entry Month],$O$4),"",INDEX(Book!F$3:F$1200,SMALL(IF(BookTable[Entry Month]=$O$4,ROW(BookTable[Entry Month])-ROW(Book!$J$2)),ROWS(G$7:G46))))</f>
        <v/>
      </c>
      <c r="K46" s="6" t="str" cm="1">
        <f t="array" ref="K46">IF(ROWS(G$7:G46)&gt;COUNTIF(BookTable[Entry Month],$O$4),"",INDEX(Book!E$3:E$1200,SMALL(IF(BookTable[Entry Month]=$O$4,ROW(BookTable[Entry Month])-ROW(Book!$J$2)),ROWS(G$7:G46))))</f>
        <v/>
      </c>
      <c r="L46" s="6" t="e">
        <f>Shrawan17[[#This Row],[मूल्य (रु)]]*13%</f>
        <v>#VALUE!</v>
      </c>
    </row>
    <row r="47" spans="1:12" hidden="1" x14ac:dyDescent="0.25">
      <c r="A47" s="1" t="str">
        <f t="array" ref="A47">IF(ROWS(A$7:A47)&gt;COUNTIF(BookTable[Entry Month],$O$4),"",INDEX(Book!A$3:A$1200,SMALL(IF(BookTable[Entry Month]=$O$4,ROW(BookTable[Entry Month])-ROW(Book!$J$2)),ROWS(A$7:A47))))</f>
        <v/>
      </c>
      <c r="B47" s="1" t="str">
        <f t="array" ref="B47">IF(ROWS(B$7:B47)&gt;COUNTIF(BookTable[Entry Month],$O$4),"",INDEX(Book!B$3:B$1200,SMALL(IF(BookTable[Entry Month]=$O$4,ROW(BookTable[Entry Month])-ROW(Book!$J$2)),ROWS(B$7:B47))))</f>
        <v/>
      </c>
      <c r="D47" s="1" t="str">
        <f t="array" ref="D47">IF(ROWS(C$7:C47)&gt;COUNTIF(BookTable[Entry Month],$O$4),"",INDEX(Book!C$3:C$1200,SMALL(IF(BookTable[Entry Month]=$O$4,ROW(BookTable[Entry Month])-ROW(Book!$J$2)),ROWS(C$7:C47))))</f>
        <v/>
      </c>
      <c r="E47" s="26" t="e">
        <f>VLOOKUP(Shrawan17[[#This Row],[आपूर्तिकर्ताको नाम]],PartyTable[],2,FALSE)</f>
        <v>#N/A</v>
      </c>
      <c r="F47" s="26" t="str" cm="1">
        <f t="array" ref="F47">IF(ROWS(G$7:G47)&gt;COUNTIF(BookTable[Entry Month],$O$4),"",INDEX(Book!D$3:D$1200,SMALL(IF(BookTable[Entry Month]=$O$4,ROW(BookTable[Entry Month])-ROW(Book!$J$2)),ROWS(G$7:G47))))</f>
        <v/>
      </c>
      <c r="I4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47" s="6" t="str" cm="1">
        <f t="array" ref="J47">IF(ROWS(G$7:G47)&gt;COUNTIF(BookTable[Entry Month],$O$4),"",INDEX(Book!F$3:F$1200,SMALL(IF(BookTable[Entry Month]=$O$4,ROW(BookTable[Entry Month])-ROW(Book!$J$2)),ROWS(G$7:G47))))</f>
        <v/>
      </c>
      <c r="K47" s="6" t="str" cm="1">
        <f t="array" ref="K47">IF(ROWS(G$7:G47)&gt;COUNTIF(BookTable[Entry Month],$O$4),"",INDEX(Book!E$3:E$1200,SMALL(IF(BookTable[Entry Month]=$O$4,ROW(BookTable[Entry Month])-ROW(Book!$J$2)),ROWS(G$7:G47))))</f>
        <v/>
      </c>
      <c r="L47" s="6" t="e">
        <f>Shrawan17[[#This Row],[मूल्य (रु)]]*13%</f>
        <v>#VALUE!</v>
      </c>
    </row>
    <row r="48" spans="1:12" hidden="1" x14ac:dyDescent="0.25">
      <c r="A48" s="1" t="str">
        <f t="array" ref="A48">IF(ROWS(A$7:A48)&gt;COUNTIF(BookTable[Entry Month],$O$4),"",INDEX(Book!A$3:A$1200,SMALL(IF(BookTable[Entry Month]=$O$4,ROW(BookTable[Entry Month])-ROW(Book!$J$2)),ROWS(A$7:A48))))</f>
        <v/>
      </c>
      <c r="B48" s="1" t="str">
        <f t="array" ref="B48">IF(ROWS(B$7:B48)&gt;COUNTIF(BookTable[Entry Month],$O$4),"",INDEX(Book!B$3:B$1200,SMALL(IF(BookTable[Entry Month]=$O$4,ROW(BookTable[Entry Month])-ROW(Book!$J$2)),ROWS(B$7:B48))))</f>
        <v/>
      </c>
      <c r="D48" s="1" t="str">
        <f t="array" ref="D48">IF(ROWS(C$7:C48)&gt;COUNTIF(BookTable[Entry Month],$O$4),"",INDEX(Book!C$3:C$1200,SMALL(IF(BookTable[Entry Month]=$O$4,ROW(BookTable[Entry Month])-ROW(Book!$J$2)),ROWS(C$7:C48))))</f>
        <v/>
      </c>
      <c r="E48" s="26" t="e">
        <f>VLOOKUP(Shrawan17[[#This Row],[आपूर्तिकर्ताको नाम]],PartyTable[],2,FALSE)</f>
        <v>#N/A</v>
      </c>
      <c r="F48" s="26" t="str" cm="1">
        <f t="array" ref="F48">IF(ROWS(G$7:G48)&gt;COUNTIF(BookTable[Entry Month],$O$4),"",INDEX(Book!D$3:D$1200,SMALL(IF(BookTable[Entry Month]=$O$4,ROW(BookTable[Entry Month])-ROW(Book!$J$2)),ROWS(G$7:G48))))</f>
        <v/>
      </c>
      <c r="I4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48" s="6" t="str" cm="1">
        <f t="array" ref="J48">IF(ROWS(G$7:G48)&gt;COUNTIF(BookTable[Entry Month],$O$4),"",INDEX(Book!F$3:F$1200,SMALL(IF(BookTable[Entry Month]=$O$4,ROW(BookTable[Entry Month])-ROW(Book!$J$2)),ROWS(G$7:G48))))</f>
        <v/>
      </c>
      <c r="K48" s="6" t="str" cm="1">
        <f t="array" ref="K48">IF(ROWS(G$7:G48)&gt;COUNTIF(BookTable[Entry Month],$O$4),"",INDEX(Book!E$3:E$1200,SMALL(IF(BookTable[Entry Month]=$O$4,ROW(BookTable[Entry Month])-ROW(Book!$J$2)),ROWS(G$7:G48))))</f>
        <v/>
      </c>
      <c r="L48" s="6" t="e">
        <f>Shrawan17[[#This Row],[मूल्य (रु)]]*13%</f>
        <v>#VALUE!</v>
      </c>
    </row>
    <row r="49" spans="1:12" hidden="1" x14ac:dyDescent="0.25">
      <c r="A49" s="1" t="str">
        <f t="array" ref="A49">IF(ROWS(A$7:A49)&gt;COUNTIF(BookTable[Entry Month],$O$4),"",INDEX(Book!A$3:A$1200,SMALL(IF(BookTable[Entry Month]=$O$4,ROW(BookTable[Entry Month])-ROW(Book!$J$2)),ROWS(A$7:A49))))</f>
        <v/>
      </c>
      <c r="B49" s="1" t="str">
        <f t="array" ref="B49">IF(ROWS(B$7:B49)&gt;COUNTIF(BookTable[Entry Month],$O$4),"",INDEX(Book!B$3:B$1200,SMALL(IF(BookTable[Entry Month]=$O$4,ROW(BookTable[Entry Month])-ROW(Book!$J$2)),ROWS(B$7:B49))))</f>
        <v/>
      </c>
      <c r="D49" s="1" t="str">
        <f t="array" ref="D49">IF(ROWS(C$7:C49)&gt;COUNTIF(BookTable[Entry Month],$O$4),"",INDEX(Book!C$3:C$1200,SMALL(IF(BookTable[Entry Month]=$O$4,ROW(BookTable[Entry Month])-ROW(Book!$J$2)),ROWS(C$7:C49))))</f>
        <v/>
      </c>
      <c r="E49" s="26" t="e">
        <f>VLOOKUP(Shrawan17[[#This Row],[आपूर्तिकर्ताको नाम]],PartyTable[],2,FALSE)</f>
        <v>#N/A</v>
      </c>
      <c r="F49" s="26" t="str" cm="1">
        <f t="array" ref="F49">IF(ROWS(G$7:G49)&gt;COUNTIF(BookTable[Entry Month],$O$4),"",INDEX(Book!D$3:D$1200,SMALL(IF(BookTable[Entry Month]=$O$4,ROW(BookTable[Entry Month])-ROW(Book!$J$2)),ROWS(G$7:G49))))</f>
        <v/>
      </c>
      <c r="I4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49" s="6" t="str" cm="1">
        <f t="array" ref="J49">IF(ROWS(G$7:G49)&gt;COUNTIF(BookTable[Entry Month],$O$4),"",INDEX(Book!F$3:F$1200,SMALL(IF(BookTable[Entry Month]=$O$4,ROW(BookTable[Entry Month])-ROW(Book!$J$2)),ROWS(G$7:G49))))</f>
        <v/>
      </c>
      <c r="K49" s="6" t="str" cm="1">
        <f t="array" ref="K49">IF(ROWS(G$7:G49)&gt;COUNTIF(BookTable[Entry Month],$O$4),"",INDEX(Book!E$3:E$1200,SMALL(IF(BookTable[Entry Month]=$O$4,ROW(BookTable[Entry Month])-ROW(Book!$J$2)),ROWS(G$7:G49))))</f>
        <v/>
      </c>
      <c r="L49" s="6" t="e">
        <f>Shrawan17[[#This Row],[मूल्य (रु)]]*13%</f>
        <v>#VALUE!</v>
      </c>
    </row>
    <row r="50" spans="1:12" hidden="1" x14ac:dyDescent="0.25">
      <c r="A50" s="1" t="str">
        <f t="array" ref="A50">IF(ROWS(A$7:A50)&gt;COUNTIF(BookTable[Entry Month],$O$4),"",INDEX(Book!A$3:A$1200,SMALL(IF(BookTable[Entry Month]=$O$4,ROW(BookTable[Entry Month])-ROW(Book!$J$2)),ROWS(A$7:A50))))</f>
        <v/>
      </c>
      <c r="B50" s="12" t="str">
        <f t="array" ref="B50">IF(ROWS(B$7:B50)&gt;COUNTIF(BookTable[Entry Month],$O$4),"",INDEX(Book!B$3:B$1200,SMALL(IF(BookTable[Entry Month]=$O$4,ROW(BookTable[Entry Month])-ROW(Book!$J$2)),ROWS(B$7:B50))))</f>
        <v/>
      </c>
      <c r="D50" s="1" t="str">
        <f t="array" ref="D50">IF(ROWS(C$7:C50)&gt;COUNTIF(BookTable[Entry Month],$O$4),"",INDEX(Book!C$3:C$1200,SMALL(IF(BookTable[Entry Month]=$O$4,ROW(BookTable[Entry Month])-ROW(Book!$J$2)),ROWS(C$7:C50))))</f>
        <v/>
      </c>
      <c r="E50" s="26" t="e">
        <f>VLOOKUP(Shrawan17[[#This Row],[आपूर्तिकर्ताको नाम]],PartyTable[],2,FALSE)</f>
        <v>#N/A</v>
      </c>
      <c r="F50" s="26" t="str" cm="1">
        <f t="array" ref="F50">IF(ROWS(G$7:G50)&gt;COUNTIF(BookTable[Entry Month],$O$4),"",INDEX(Book!D$3:D$1200,SMALL(IF(BookTable[Entry Month]=$O$4,ROW(BookTable[Entry Month])-ROW(Book!$J$2)),ROWS(G$7:G50))))</f>
        <v/>
      </c>
      <c r="I5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50" s="6" t="str" cm="1">
        <f t="array" ref="J50">IF(ROWS(G$7:G50)&gt;COUNTIF(BookTable[Entry Month],$O$4),"",INDEX(Book!F$3:F$1200,SMALL(IF(BookTable[Entry Month]=$O$4,ROW(BookTable[Entry Month])-ROW(Book!$J$2)),ROWS(G$7:G50))))</f>
        <v/>
      </c>
      <c r="K50" s="6" t="str" cm="1">
        <f t="array" ref="K50">IF(ROWS(G$7:G50)&gt;COUNTIF(BookTable[Entry Month],$O$4),"",INDEX(Book!E$3:E$1200,SMALL(IF(BookTable[Entry Month]=$O$4,ROW(BookTable[Entry Month])-ROW(Book!$J$2)),ROWS(G$7:G50))))</f>
        <v/>
      </c>
      <c r="L50" s="6" t="e">
        <f>Shrawan17[[#This Row],[मूल्य (रु)]]*13%</f>
        <v>#VALUE!</v>
      </c>
    </row>
    <row r="51" spans="1:12" hidden="1" x14ac:dyDescent="0.25">
      <c r="A51" s="1" t="str">
        <f t="array" ref="A51">IF(ROWS(A$7:A51)&gt;COUNTIF(BookTable[Entry Month],$O$4),"",INDEX(Book!A$3:A$1200,SMALL(IF(BookTable[Entry Month]=$O$4,ROW(BookTable[Entry Month])-ROW(Book!$J$2)),ROWS(A$7:A51))))</f>
        <v/>
      </c>
      <c r="B51" s="1" t="str">
        <f t="array" ref="B51">IF(ROWS(B$7:B51)&gt;COUNTIF(BookTable[Entry Month],$O$4),"",INDEX(Book!B$3:B$1200,SMALL(IF(BookTable[Entry Month]=$O$4,ROW(BookTable[Entry Month])-ROW(Book!$J$2)),ROWS(B$7:B51))))</f>
        <v/>
      </c>
      <c r="D51" s="1" t="str">
        <f t="array" ref="D51">IF(ROWS(C$7:C51)&gt;COUNTIF(BookTable[Entry Month],$O$4),"",INDEX(Book!C$3:C$1200,SMALL(IF(BookTable[Entry Month]=$O$4,ROW(BookTable[Entry Month])-ROW(Book!$J$2)),ROWS(C$7:C51))))</f>
        <v/>
      </c>
      <c r="E51" s="26" t="e">
        <f>VLOOKUP(Shrawan17[[#This Row],[आपूर्तिकर्ताको नाम]],PartyTable[],2,FALSE)</f>
        <v>#N/A</v>
      </c>
      <c r="F51" s="26" t="str" cm="1">
        <f t="array" ref="F51">IF(ROWS(G$7:G51)&gt;COUNTIF(BookTable[Entry Month],$O$4),"",INDEX(Book!D$3:D$1200,SMALL(IF(BookTable[Entry Month]=$O$4,ROW(BookTable[Entry Month])-ROW(Book!$J$2)),ROWS(G$7:G51))))</f>
        <v/>
      </c>
      <c r="I5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51" s="6" t="str" cm="1">
        <f t="array" ref="J51">IF(ROWS(G$7:G51)&gt;COUNTIF(BookTable[Entry Month],$O$4),"",INDEX(Book!F$3:F$1200,SMALL(IF(BookTable[Entry Month]=$O$4,ROW(BookTable[Entry Month])-ROW(Book!$J$2)),ROWS(G$7:G51))))</f>
        <v/>
      </c>
      <c r="K51" s="6" t="str" cm="1">
        <f t="array" ref="K51">IF(ROWS(G$7:G51)&gt;COUNTIF(BookTable[Entry Month],$O$4),"",INDEX(Book!E$3:E$1200,SMALL(IF(BookTable[Entry Month]=$O$4,ROW(BookTable[Entry Month])-ROW(Book!$J$2)),ROWS(G$7:G51))))</f>
        <v/>
      </c>
      <c r="L51" s="6" t="e">
        <f>Shrawan17[[#This Row],[मूल्य (रु)]]*13%</f>
        <v>#VALUE!</v>
      </c>
    </row>
    <row r="52" spans="1:12" hidden="1" x14ac:dyDescent="0.25">
      <c r="A52" s="1" t="str">
        <f t="array" ref="A52">IF(ROWS(A$7:A52)&gt;COUNTIF(BookTable[Entry Month],$O$4),"",INDEX(Book!A$3:A$1200,SMALL(IF(BookTable[Entry Month]=$O$4,ROW(BookTable[Entry Month])-ROW(Book!$J$2)),ROWS(A$7:A52))))</f>
        <v/>
      </c>
      <c r="B52" s="12" t="str">
        <f t="array" ref="B52">IF(ROWS(B$7:B52)&gt;COUNTIF(BookTable[Entry Month],$O$4),"",INDEX(Book!B$3:B$1200,SMALL(IF(BookTable[Entry Month]=$O$4,ROW(BookTable[Entry Month])-ROW(Book!$J$2)),ROWS(B$7:B52))))</f>
        <v/>
      </c>
      <c r="D52" s="1" t="str">
        <f t="array" ref="D52">IF(ROWS(C$7:C52)&gt;COUNTIF(BookTable[Entry Month],$O$4),"",INDEX(Book!C$3:C$1200,SMALL(IF(BookTable[Entry Month]=$O$4,ROW(BookTable[Entry Month])-ROW(Book!$J$2)),ROWS(C$7:C52))))</f>
        <v/>
      </c>
      <c r="E52" s="26" t="e">
        <f>VLOOKUP(Shrawan17[[#This Row],[आपूर्तिकर्ताको नाम]],PartyTable[],2,FALSE)</f>
        <v>#N/A</v>
      </c>
      <c r="F52" s="26" t="str" cm="1">
        <f t="array" ref="F52">IF(ROWS(G$7:G52)&gt;COUNTIF(BookTable[Entry Month],$O$4),"",INDEX(Book!D$3:D$1200,SMALL(IF(BookTable[Entry Month]=$O$4,ROW(BookTable[Entry Month])-ROW(Book!$J$2)),ROWS(G$7:G52))))</f>
        <v/>
      </c>
      <c r="I5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52" s="6" t="str" cm="1">
        <f t="array" ref="J52">IF(ROWS(G$7:G52)&gt;COUNTIF(BookTable[Entry Month],$O$4),"",INDEX(Book!F$3:F$1200,SMALL(IF(BookTable[Entry Month]=$O$4,ROW(BookTable[Entry Month])-ROW(Book!$J$2)),ROWS(G$7:G52))))</f>
        <v/>
      </c>
      <c r="K52" s="6" t="str" cm="1">
        <f t="array" ref="K52">IF(ROWS(G$7:G52)&gt;COUNTIF(BookTable[Entry Month],$O$4),"",INDEX(Book!E$3:E$1200,SMALL(IF(BookTable[Entry Month]=$O$4,ROW(BookTable[Entry Month])-ROW(Book!$J$2)),ROWS(G$7:G52))))</f>
        <v/>
      </c>
      <c r="L52" s="6" t="e">
        <f>Shrawan17[[#This Row],[मूल्य (रु)]]*13%</f>
        <v>#VALUE!</v>
      </c>
    </row>
    <row r="53" spans="1:12" hidden="1" x14ac:dyDescent="0.25">
      <c r="A53" s="1" t="str">
        <f t="array" ref="A53">IF(ROWS(A$7:A53)&gt;COUNTIF(BookTable[Entry Month],$O$4),"",INDEX(Book!A$3:A$1200,SMALL(IF(BookTable[Entry Month]=$O$4,ROW(BookTable[Entry Month])-ROW(Book!$J$2)),ROWS(A$7:A53))))</f>
        <v/>
      </c>
      <c r="B53" s="1" t="str">
        <f t="array" ref="B53">IF(ROWS(B$7:B53)&gt;COUNTIF(BookTable[Entry Month],$O$4),"",INDEX(Book!B$3:B$1200,SMALL(IF(BookTable[Entry Month]=$O$4,ROW(BookTable[Entry Month])-ROW(Book!$J$2)),ROWS(B$7:B53))))</f>
        <v/>
      </c>
      <c r="D53" s="1" t="str">
        <f t="array" ref="D53">IF(ROWS(C$7:C53)&gt;COUNTIF(BookTable[Entry Month],$O$4),"",INDEX(Book!C$3:C$1200,SMALL(IF(BookTable[Entry Month]=$O$4,ROW(BookTable[Entry Month])-ROW(Book!$J$2)),ROWS(C$7:C53))))</f>
        <v/>
      </c>
      <c r="E53" s="26" t="e">
        <f>VLOOKUP(Shrawan17[[#This Row],[आपूर्तिकर्ताको नाम]],PartyTable[],2,FALSE)</f>
        <v>#N/A</v>
      </c>
      <c r="F53" s="26" t="str" cm="1">
        <f t="array" ref="F53">IF(ROWS(G$7:G53)&gt;COUNTIF(BookTable[Entry Month],$O$4),"",INDEX(Book!D$3:D$1200,SMALL(IF(BookTable[Entry Month]=$O$4,ROW(BookTable[Entry Month])-ROW(Book!$J$2)),ROWS(G$7:G53))))</f>
        <v/>
      </c>
      <c r="I5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53" s="6" t="str" cm="1">
        <f t="array" ref="J53">IF(ROWS(G$7:G53)&gt;COUNTIF(BookTable[Entry Month],$O$4),"",INDEX(Book!F$3:F$1200,SMALL(IF(BookTable[Entry Month]=$O$4,ROW(BookTable[Entry Month])-ROW(Book!$J$2)),ROWS(G$7:G53))))</f>
        <v/>
      </c>
      <c r="K53" s="6" t="str" cm="1">
        <f t="array" ref="K53">IF(ROWS(G$7:G53)&gt;COUNTIF(BookTable[Entry Month],$O$4),"",INDEX(Book!E$3:E$1200,SMALL(IF(BookTable[Entry Month]=$O$4,ROW(BookTable[Entry Month])-ROW(Book!$J$2)),ROWS(G$7:G53))))</f>
        <v/>
      </c>
      <c r="L53" s="6" t="e">
        <f>Shrawan17[[#This Row],[मूल्य (रु)]]*13%</f>
        <v>#VALUE!</v>
      </c>
    </row>
    <row r="54" spans="1:12" hidden="1" x14ac:dyDescent="0.25">
      <c r="A54" s="1" t="str">
        <f t="array" ref="A54">IF(ROWS(A$7:A54)&gt;COUNTIF(BookTable[Entry Month],$O$4),"",INDEX(Book!A$3:A$1200,SMALL(IF(BookTable[Entry Month]=$O$4,ROW(BookTable[Entry Month])-ROW(Book!$J$2)),ROWS(A$7:A54))))</f>
        <v/>
      </c>
      <c r="B54" s="1" t="str">
        <f t="array" ref="B54">IF(ROWS(B$7:B54)&gt;COUNTIF(BookTable[Entry Month],$O$4),"",INDEX(Book!B$3:B$1200,SMALL(IF(BookTable[Entry Month]=$O$4,ROW(BookTable[Entry Month])-ROW(Book!$J$2)),ROWS(B$7:B54))))</f>
        <v/>
      </c>
      <c r="D54" s="1" t="str">
        <f t="array" ref="D54">IF(ROWS(C$7:C54)&gt;COUNTIF(BookTable[Entry Month],$O$4),"",INDEX(Book!C$3:C$1200,SMALL(IF(BookTable[Entry Month]=$O$4,ROW(BookTable[Entry Month])-ROW(Book!$J$2)),ROWS(C$7:C54))))</f>
        <v/>
      </c>
      <c r="E54" s="26" t="e">
        <f>VLOOKUP(Shrawan17[[#This Row],[आपूर्तिकर्ताको नाम]],PartyTable[],2,FALSE)</f>
        <v>#N/A</v>
      </c>
      <c r="F54" s="26" t="str" cm="1">
        <f t="array" ref="F54">IF(ROWS(G$7:G54)&gt;COUNTIF(BookTable[Entry Month],$O$4),"",INDEX(Book!D$3:D$1200,SMALL(IF(BookTable[Entry Month]=$O$4,ROW(BookTable[Entry Month])-ROW(Book!$J$2)),ROWS(G$7:G54))))</f>
        <v/>
      </c>
      <c r="I5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54" s="6" t="str" cm="1">
        <f t="array" ref="J54">IF(ROWS(G$7:G54)&gt;COUNTIF(BookTable[Entry Month],$O$4),"",INDEX(Book!F$3:F$1200,SMALL(IF(BookTable[Entry Month]=$O$4,ROW(BookTable[Entry Month])-ROW(Book!$J$2)),ROWS(G$7:G54))))</f>
        <v/>
      </c>
      <c r="K54" s="6" t="str" cm="1">
        <f t="array" ref="K54">IF(ROWS(G$7:G54)&gt;COUNTIF(BookTable[Entry Month],$O$4),"",INDEX(Book!E$3:E$1200,SMALL(IF(BookTable[Entry Month]=$O$4,ROW(BookTable[Entry Month])-ROW(Book!$J$2)),ROWS(G$7:G54))))</f>
        <v/>
      </c>
      <c r="L54" s="6" t="e">
        <f>Shrawan17[[#This Row],[मूल्य (रु)]]*13%</f>
        <v>#VALUE!</v>
      </c>
    </row>
    <row r="55" spans="1:12" hidden="1" x14ac:dyDescent="0.25">
      <c r="A55" s="1" t="str">
        <f t="array" ref="A55">IF(ROWS(A$7:A55)&gt;COUNTIF(BookTable[Entry Month],$O$4),"",INDEX(Book!A$3:A$1200,SMALL(IF(BookTable[Entry Month]=$O$4,ROW(BookTable[Entry Month])-ROW(Book!$J$2)),ROWS(A$7:A55))))</f>
        <v/>
      </c>
      <c r="B55" s="1" t="str">
        <f t="array" ref="B55">IF(ROWS(B$7:B55)&gt;COUNTIF(BookTable[Entry Month],$O$4),"",INDEX(Book!B$3:B$1200,SMALL(IF(BookTable[Entry Month]=$O$4,ROW(BookTable[Entry Month])-ROW(Book!$J$2)),ROWS(B$7:B55))))</f>
        <v/>
      </c>
      <c r="D55" s="1" t="str">
        <f t="array" ref="D55">IF(ROWS(C$7:C55)&gt;COUNTIF(BookTable[Entry Month],$O$4),"",INDEX(Book!C$3:C$1200,SMALL(IF(BookTable[Entry Month]=$O$4,ROW(BookTable[Entry Month])-ROW(Book!$J$2)),ROWS(C$7:C55))))</f>
        <v/>
      </c>
      <c r="E55" s="26" t="e">
        <f>VLOOKUP(Shrawan17[[#This Row],[आपूर्तिकर्ताको नाम]],PartyTable[],2,FALSE)</f>
        <v>#N/A</v>
      </c>
      <c r="F55" s="26" t="str" cm="1">
        <f t="array" ref="F55">IF(ROWS(G$7:G55)&gt;COUNTIF(BookTable[Entry Month],$O$4),"",INDEX(Book!D$3:D$1200,SMALL(IF(BookTable[Entry Month]=$O$4,ROW(BookTable[Entry Month])-ROW(Book!$J$2)),ROWS(G$7:G55))))</f>
        <v/>
      </c>
      <c r="I5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55" s="6" t="str" cm="1">
        <f t="array" ref="J55">IF(ROWS(G$7:G55)&gt;COUNTIF(BookTable[Entry Month],$O$4),"",INDEX(Book!F$3:F$1200,SMALL(IF(BookTable[Entry Month]=$O$4,ROW(BookTable[Entry Month])-ROW(Book!$J$2)),ROWS(G$7:G55))))</f>
        <v/>
      </c>
      <c r="K55" s="6" t="str" cm="1">
        <f t="array" ref="K55">IF(ROWS(G$7:G55)&gt;COUNTIF(BookTable[Entry Month],$O$4),"",INDEX(Book!E$3:E$1200,SMALL(IF(BookTable[Entry Month]=$O$4,ROW(BookTable[Entry Month])-ROW(Book!$J$2)),ROWS(G$7:G55))))</f>
        <v/>
      </c>
      <c r="L55" s="6" t="e">
        <f>Shrawan17[[#This Row],[मूल्य (रु)]]*13%</f>
        <v>#VALUE!</v>
      </c>
    </row>
    <row r="56" spans="1:12" hidden="1" x14ac:dyDescent="0.25">
      <c r="A56" s="1" t="str">
        <f t="array" ref="A56">IF(ROWS(A$7:A56)&gt;COUNTIF(BookTable[Entry Month],$O$4),"",INDEX(Book!A$3:A$1200,SMALL(IF(BookTable[Entry Month]=$O$4,ROW(BookTable[Entry Month])-ROW(Book!$J$2)),ROWS(A$7:A56))))</f>
        <v/>
      </c>
      <c r="B56" s="1" t="str">
        <f t="array" ref="B56">IF(ROWS(B$7:B56)&gt;COUNTIF(BookTable[Entry Month],$O$4),"",INDEX(Book!B$3:B$1200,SMALL(IF(BookTable[Entry Month]=$O$4,ROW(BookTable[Entry Month])-ROW(Book!$J$2)),ROWS(B$7:B56))))</f>
        <v/>
      </c>
      <c r="D56" s="1" t="str">
        <f t="array" ref="D56">IF(ROWS(C$7:C56)&gt;COUNTIF(BookTable[Entry Month],$O$4),"",INDEX(Book!C$3:C$1200,SMALL(IF(BookTable[Entry Month]=$O$4,ROW(BookTable[Entry Month])-ROW(Book!$J$2)),ROWS(C$7:C56))))</f>
        <v/>
      </c>
      <c r="E56" s="26" t="e">
        <f>VLOOKUP(Shrawan17[[#This Row],[आपूर्तिकर्ताको नाम]],PartyTable[],2,FALSE)</f>
        <v>#N/A</v>
      </c>
      <c r="F56" s="26" t="str" cm="1">
        <f t="array" ref="F56">IF(ROWS(G$7:G56)&gt;COUNTIF(BookTable[Entry Month],$O$4),"",INDEX(Book!D$3:D$1200,SMALL(IF(BookTable[Entry Month]=$O$4,ROW(BookTable[Entry Month])-ROW(Book!$J$2)),ROWS(G$7:G56))))</f>
        <v/>
      </c>
      <c r="I5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56" s="6" t="str" cm="1">
        <f t="array" ref="J56">IF(ROWS(G$7:G56)&gt;COUNTIF(BookTable[Entry Month],$O$4),"",INDEX(Book!F$3:F$1200,SMALL(IF(BookTable[Entry Month]=$O$4,ROW(BookTable[Entry Month])-ROW(Book!$J$2)),ROWS(G$7:G56))))</f>
        <v/>
      </c>
      <c r="K56" s="6" t="str" cm="1">
        <f t="array" ref="K56">IF(ROWS(G$7:G56)&gt;COUNTIF(BookTable[Entry Month],$O$4),"",INDEX(Book!E$3:E$1200,SMALL(IF(BookTable[Entry Month]=$O$4,ROW(BookTable[Entry Month])-ROW(Book!$J$2)),ROWS(G$7:G56))))</f>
        <v/>
      </c>
      <c r="L56" s="6" t="e">
        <f>Shrawan17[[#This Row],[मूल्य (रु)]]*13%</f>
        <v>#VALUE!</v>
      </c>
    </row>
    <row r="57" spans="1:12" hidden="1" x14ac:dyDescent="0.25">
      <c r="A57" s="1" t="str">
        <f t="array" ref="A57">IF(ROWS(A$7:A57)&gt;COUNTIF(BookTable[Entry Month],$O$4),"",INDEX(Book!A$3:A$1200,SMALL(IF(BookTable[Entry Month]=$O$4,ROW(BookTable[Entry Month])-ROW(Book!$J$2)),ROWS(A$7:A57))))</f>
        <v/>
      </c>
      <c r="B57" s="1" t="str">
        <f t="array" ref="B57">IF(ROWS(B$7:B57)&gt;COUNTIF(BookTable[Entry Month],$O$4),"",INDEX(Book!B$3:B$1200,SMALL(IF(BookTable[Entry Month]=$O$4,ROW(BookTable[Entry Month])-ROW(Book!$J$2)),ROWS(B$7:B57))))</f>
        <v/>
      </c>
      <c r="D57" s="1" t="str">
        <f t="array" ref="D57">IF(ROWS(C$7:C57)&gt;COUNTIF(BookTable[Entry Month],$O$4),"",INDEX(Book!C$3:C$1200,SMALL(IF(BookTable[Entry Month]=$O$4,ROW(BookTable[Entry Month])-ROW(Book!$J$2)),ROWS(C$7:C57))))</f>
        <v/>
      </c>
      <c r="E57" s="26" t="e">
        <f>VLOOKUP(Shrawan17[[#This Row],[आपूर्तिकर्ताको नाम]],PartyTable[],2,FALSE)</f>
        <v>#N/A</v>
      </c>
      <c r="F57" s="26" t="str" cm="1">
        <f t="array" ref="F57">IF(ROWS(G$7:G57)&gt;COUNTIF(BookTable[Entry Month],$O$4),"",INDEX(Book!D$3:D$1200,SMALL(IF(BookTable[Entry Month]=$O$4,ROW(BookTable[Entry Month])-ROW(Book!$J$2)),ROWS(G$7:G57))))</f>
        <v/>
      </c>
      <c r="I5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57" s="6" t="str" cm="1">
        <f t="array" ref="J57">IF(ROWS(G$7:G57)&gt;COUNTIF(BookTable[Entry Month],$O$4),"",INDEX(Book!F$3:F$1200,SMALL(IF(BookTable[Entry Month]=$O$4,ROW(BookTable[Entry Month])-ROW(Book!$J$2)),ROWS(G$7:G57))))</f>
        <v/>
      </c>
      <c r="K57" s="6" t="str" cm="1">
        <f t="array" ref="K57">IF(ROWS(G$7:G57)&gt;COUNTIF(BookTable[Entry Month],$O$4),"",INDEX(Book!E$3:E$1200,SMALL(IF(BookTable[Entry Month]=$O$4,ROW(BookTable[Entry Month])-ROW(Book!$J$2)),ROWS(G$7:G57))))</f>
        <v/>
      </c>
      <c r="L57" s="6" t="e">
        <f>Shrawan17[[#This Row],[मूल्य (रु)]]*13%</f>
        <v>#VALUE!</v>
      </c>
    </row>
    <row r="58" spans="1:12" hidden="1" x14ac:dyDescent="0.25">
      <c r="A58" s="1" t="str">
        <f t="array" ref="A58">IF(ROWS(A$7:A58)&gt;COUNTIF(BookTable[Entry Month],$O$4),"",INDEX(Book!A$3:A$1200,SMALL(IF(BookTable[Entry Month]=$O$4,ROW(BookTable[Entry Month])-ROW(Book!$J$2)),ROWS(A$7:A58))))</f>
        <v/>
      </c>
      <c r="B58" s="12" t="str">
        <f t="array" ref="B58">IF(ROWS(B$7:B58)&gt;COUNTIF(BookTable[Entry Month],$O$4),"",INDEX(Book!B$3:B$1200,SMALL(IF(BookTable[Entry Month]=$O$4,ROW(BookTable[Entry Month])-ROW(Book!$J$2)),ROWS(B$7:B58))))</f>
        <v/>
      </c>
      <c r="D58" s="1" t="str">
        <f t="array" ref="D58">IF(ROWS(C$7:C58)&gt;COUNTIF(BookTable[Entry Month],$O$4),"",INDEX(Book!C$3:C$1200,SMALL(IF(BookTable[Entry Month]=$O$4,ROW(BookTable[Entry Month])-ROW(Book!$J$2)),ROWS(C$7:C58))))</f>
        <v/>
      </c>
      <c r="E58" s="26" t="e">
        <f>VLOOKUP(Shrawan17[[#This Row],[आपूर्तिकर्ताको नाम]],PartyTable[],2,FALSE)</f>
        <v>#N/A</v>
      </c>
      <c r="F58" s="26" t="str" cm="1">
        <f t="array" ref="F58">IF(ROWS(G$7:G58)&gt;COUNTIF(BookTable[Entry Month],$O$4),"",INDEX(Book!D$3:D$1200,SMALL(IF(BookTable[Entry Month]=$O$4,ROW(BookTable[Entry Month])-ROW(Book!$J$2)),ROWS(G$7:G58))))</f>
        <v/>
      </c>
      <c r="I5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58" s="6" t="str" cm="1">
        <f t="array" ref="J58">IF(ROWS(G$7:G58)&gt;COUNTIF(BookTable[Entry Month],$O$4),"",INDEX(Book!F$3:F$1200,SMALL(IF(BookTable[Entry Month]=$O$4,ROW(BookTable[Entry Month])-ROW(Book!$J$2)),ROWS(G$7:G58))))</f>
        <v/>
      </c>
      <c r="K58" s="6" t="str" cm="1">
        <f t="array" ref="K58">IF(ROWS(G$7:G58)&gt;COUNTIF(BookTable[Entry Month],$O$4),"",INDEX(Book!E$3:E$1200,SMALL(IF(BookTable[Entry Month]=$O$4,ROW(BookTable[Entry Month])-ROW(Book!$J$2)),ROWS(G$7:G58))))</f>
        <v/>
      </c>
      <c r="L58" s="6" t="e">
        <f>Shrawan17[[#This Row],[मूल्य (रु)]]*13%</f>
        <v>#VALUE!</v>
      </c>
    </row>
    <row r="59" spans="1:12" hidden="1" x14ac:dyDescent="0.25">
      <c r="A59" s="1" t="str">
        <f t="array" ref="A59">IF(ROWS(A$7:A59)&gt;COUNTIF(BookTable[Entry Month],$O$4),"",INDEX(Book!A$3:A$1200,SMALL(IF(BookTable[Entry Month]=$O$4,ROW(BookTable[Entry Month])-ROW(Book!$J$2)),ROWS(A$7:A59))))</f>
        <v/>
      </c>
      <c r="B59" s="1" t="str">
        <f t="array" ref="B59">IF(ROWS(B$7:B59)&gt;COUNTIF(BookTable[Entry Month],$O$4),"",INDEX(Book!B$3:B$1200,SMALL(IF(BookTable[Entry Month]=$O$4,ROW(BookTable[Entry Month])-ROW(Book!$J$2)),ROWS(B$7:B59))))</f>
        <v/>
      </c>
      <c r="D59" s="1" t="str">
        <f t="array" ref="D59">IF(ROWS(C$7:C59)&gt;COUNTIF(BookTable[Entry Month],$O$4),"",INDEX(Book!C$3:C$1200,SMALL(IF(BookTable[Entry Month]=$O$4,ROW(BookTable[Entry Month])-ROW(Book!$J$2)),ROWS(C$7:C59))))</f>
        <v/>
      </c>
      <c r="E59" s="26" t="e">
        <f>VLOOKUP(Shrawan17[[#This Row],[आपूर्तिकर्ताको नाम]],PartyTable[],2,FALSE)</f>
        <v>#N/A</v>
      </c>
      <c r="F59" s="26" t="str" cm="1">
        <f t="array" ref="F59">IF(ROWS(G$7:G59)&gt;COUNTIF(BookTable[Entry Month],$O$4),"",INDEX(Book!D$3:D$1200,SMALL(IF(BookTable[Entry Month]=$O$4,ROW(BookTable[Entry Month])-ROW(Book!$J$2)),ROWS(G$7:G59))))</f>
        <v/>
      </c>
      <c r="I5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59" s="6" t="str" cm="1">
        <f t="array" ref="J59">IF(ROWS(G$7:G59)&gt;COUNTIF(BookTable[Entry Month],$O$4),"",INDEX(Book!F$3:F$1200,SMALL(IF(BookTable[Entry Month]=$O$4,ROW(BookTable[Entry Month])-ROW(Book!$J$2)),ROWS(G$7:G59))))</f>
        <v/>
      </c>
      <c r="K59" s="6" t="str" cm="1">
        <f t="array" ref="K59">IF(ROWS(G$7:G59)&gt;COUNTIF(BookTable[Entry Month],$O$4),"",INDEX(Book!E$3:E$1200,SMALL(IF(BookTable[Entry Month]=$O$4,ROW(BookTable[Entry Month])-ROW(Book!$J$2)),ROWS(G$7:G59))))</f>
        <v/>
      </c>
      <c r="L59" s="6" t="e">
        <f>Shrawan17[[#This Row],[मूल्य (रु)]]*13%</f>
        <v>#VALUE!</v>
      </c>
    </row>
    <row r="60" spans="1:12" hidden="1" x14ac:dyDescent="0.25">
      <c r="A60" s="1" t="str">
        <f t="array" ref="A60">IF(ROWS(A$7:A60)&gt;COUNTIF(BookTable[Entry Month],$O$4),"",INDEX(Book!A$3:A$1200,SMALL(IF(BookTable[Entry Month]=$O$4,ROW(BookTable[Entry Month])-ROW(Book!$J$2)),ROWS(A$7:A60))))</f>
        <v/>
      </c>
      <c r="B60" s="1" t="str">
        <f t="array" ref="B60">IF(ROWS(B$7:B60)&gt;COUNTIF(BookTable[Entry Month],$O$4),"",INDEX(Book!B$3:B$1200,SMALL(IF(BookTable[Entry Month]=$O$4,ROW(BookTable[Entry Month])-ROW(Book!$J$2)),ROWS(B$7:B60))))</f>
        <v/>
      </c>
      <c r="D60" s="1" t="str">
        <f t="array" ref="D60">IF(ROWS(C$7:C60)&gt;COUNTIF(BookTable[Entry Month],$O$4),"",INDEX(Book!C$3:C$1200,SMALL(IF(BookTable[Entry Month]=$O$4,ROW(BookTable[Entry Month])-ROW(Book!$J$2)),ROWS(C$7:C60))))</f>
        <v/>
      </c>
      <c r="E60" s="26" t="e">
        <f>VLOOKUP(Shrawan17[[#This Row],[आपूर्तिकर्ताको नाम]],PartyTable[],2,FALSE)</f>
        <v>#N/A</v>
      </c>
      <c r="F60" s="26" t="str" cm="1">
        <f t="array" ref="F60">IF(ROWS(G$7:G60)&gt;COUNTIF(BookTable[Entry Month],$O$4),"",INDEX(Book!D$3:D$1200,SMALL(IF(BookTable[Entry Month]=$O$4,ROW(BookTable[Entry Month])-ROW(Book!$J$2)),ROWS(G$7:G60))))</f>
        <v/>
      </c>
      <c r="I6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60" s="6" t="str" cm="1">
        <f t="array" ref="J60">IF(ROWS(G$7:G60)&gt;COUNTIF(BookTable[Entry Month],$O$4),"",INDEX(Book!F$3:F$1200,SMALL(IF(BookTable[Entry Month]=$O$4,ROW(BookTable[Entry Month])-ROW(Book!$J$2)),ROWS(G$7:G60))))</f>
        <v/>
      </c>
      <c r="K60" s="6" t="str" cm="1">
        <f t="array" ref="K60">IF(ROWS(G$7:G60)&gt;COUNTIF(BookTable[Entry Month],$O$4),"",INDEX(Book!E$3:E$1200,SMALL(IF(BookTable[Entry Month]=$O$4,ROW(BookTable[Entry Month])-ROW(Book!$J$2)),ROWS(G$7:G60))))</f>
        <v/>
      </c>
      <c r="L60" s="6" t="e">
        <f>Shrawan17[[#This Row],[मूल्य (रु)]]*13%</f>
        <v>#VALUE!</v>
      </c>
    </row>
    <row r="61" spans="1:12" hidden="1" x14ac:dyDescent="0.25">
      <c r="A61" s="1" t="str">
        <f t="array" ref="A61">IF(ROWS(A$7:A61)&gt;COUNTIF(BookTable[Entry Month],$O$4),"",INDEX(Book!A$3:A$1200,SMALL(IF(BookTable[Entry Month]=$O$4,ROW(BookTable[Entry Month])-ROW(Book!$J$2)),ROWS(A$7:A61))))</f>
        <v/>
      </c>
      <c r="B61" s="1" t="str">
        <f t="array" ref="B61">IF(ROWS(B$7:B61)&gt;COUNTIF(BookTable[Entry Month],$O$4),"",INDEX(Book!B$3:B$1200,SMALL(IF(BookTable[Entry Month]=$O$4,ROW(BookTable[Entry Month])-ROW(Book!$J$2)),ROWS(B$7:B61))))</f>
        <v/>
      </c>
      <c r="D61" s="1" t="str">
        <f t="array" ref="D61">IF(ROWS(C$7:C61)&gt;COUNTIF(BookTable[Entry Month],$O$4),"",INDEX(Book!C$3:C$1200,SMALL(IF(BookTable[Entry Month]=$O$4,ROW(BookTable[Entry Month])-ROW(Book!$J$2)),ROWS(C$7:C61))))</f>
        <v/>
      </c>
      <c r="E61" s="26" t="e">
        <f>VLOOKUP(Shrawan17[[#This Row],[आपूर्तिकर्ताको नाम]],PartyTable[],2,FALSE)</f>
        <v>#N/A</v>
      </c>
      <c r="F61" s="26" t="str" cm="1">
        <f t="array" ref="F61">IF(ROWS(G$7:G61)&gt;COUNTIF(BookTable[Entry Month],$O$4),"",INDEX(Book!D$3:D$1200,SMALL(IF(BookTable[Entry Month]=$O$4,ROW(BookTable[Entry Month])-ROW(Book!$J$2)),ROWS(G$7:G61))))</f>
        <v/>
      </c>
      <c r="I6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61" s="6" t="str" cm="1">
        <f t="array" ref="J61">IF(ROWS(G$7:G61)&gt;COUNTIF(BookTable[Entry Month],$O$4),"",INDEX(Book!F$3:F$1200,SMALL(IF(BookTable[Entry Month]=$O$4,ROW(BookTable[Entry Month])-ROW(Book!$J$2)),ROWS(G$7:G61))))</f>
        <v/>
      </c>
      <c r="K61" s="6" t="str" cm="1">
        <f t="array" ref="K61">IF(ROWS(G$7:G61)&gt;COUNTIF(BookTable[Entry Month],$O$4),"",INDEX(Book!E$3:E$1200,SMALL(IF(BookTable[Entry Month]=$O$4,ROW(BookTable[Entry Month])-ROW(Book!$J$2)),ROWS(G$7:G61))))</f>
        <v/>
      </c>
      <c r="L61" s="6" t="e">
        <f>Shrawan17[[#This Row],[मूल्य (रु)]]*13%</f>
        <v>#VALUE!</v>
      </c>
    </row>
    <row r="62" spans="1:12" hidden="1" x14ac:dyDescent="0.25">
      <c r="A62" s="1" t="str">
        <f t="array" ref="A62">IF(ROWS(A$7:A62)&gt;COUNTIF(BookTable[Entry Month],$O$4),"",INDEX(Book!A$3:A$1200,SMALL(IF(BookTable[Entry Month]=$O$4,ROW(BookTable[Entry Month])-ROW(Book!$J$2)),ROWS(A$7:A62))))</f>
        <v/>
      </c>
      <c r="B62" s="1" t="str">
        <f t="array" ref="B62">IF(ROWS(B$7:B62)&gt;COUNTIF(BookTable[Entry Month],$O$4),"",INDEX(Book!B$3:B$1200,SMALL(IF(BookTable[Entry Month]=$O$4,ROW(BookTable[Entry Month])-ROW(Book!$J$2)),ROWS(B$7:B62))))</f>
        <v/>
      </c>
      <c r="D62" s="1" t="str">
        <f t="array" ref="D62">IF(ROWS(C$7:C62)&gt;COUNTIF(BookTable[Entry Month],$O$4),"",INDEX(Book!C$3:C$1200,SMALL(IF(BookTable[Entry Month]=$O$4,ROW(BookTable[Entry Month])-ROW(Book!$J$2)),ROWS(C$7:C62))))</f>
        <v/>
      </c>
      <c r="E62" s="26" t="e">
        <f>VLOOKUP(Shrawan17[[#This Row],[आपूर्तिकर्ताको नाम]],PartyTable[],2,FALSE)</f>
        <v>#N/A</v>
      </c>
      <c r="F62" s="26" t="str" cm="1">
        <f t="array" ref="F62">IF(ROWS(G$7:G62)&gt;COUNTIF(BookTable[Entry Month],$O$4),"",INDEX(Book!D$3:D$1200,SMALL(IF(BookTable[Entry Month]=$O$4,ROW(BookTable[Entry Month])-ROW(Book!$J$2)),ROWS(G$7:G62))))</f>
        <v/>
      </c>
      <c r="I6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62" s="6" t="str" cm="1">
        <f t="array" ref="J62">IF(ROWS(G$7:G62)&gt;COUNTIF(BookTable[Entry Month],$O$4),"",INDEX(Book!F$3:F$1200,SMALL(IF(BookTable[Entry Month]=$O$4,ROW(BookTable[Entry Month])-ROW(Book!$J$2)),ROWS(G$7:G62))))</f>
        <v/>
      </c>
      <c r="K62" s="6" t="str" cm="1">
        <f t="array" ref="K62">IF(ROWS(G$7:G62)&gt;COUNTIF(BookTable[Entry Month],$O$4),"",INDEX(Book!E$3:E$1200,SMALL(IF(BookTable[Entry Month]=$O$4,ROW(BookTable[Entry Month])-ROW(Book!$J$2)),ROWS(G$7:G62))))</f>
        <v/>
      </c>
      <c r="L62" s="6" t="e">
        <f>Shrawan17[[#This Row],[मूल्य (रु)]]*13%</f>
        <v>#VALUE!</v>
      </c>
    </row>
    <row r="63" spans="1:12" hidden="1" x14ac:dyDescent="0.25">
      <c r="A63" s="1" t="str">
        <f t="array" ref="A63">IF(ROWS(A$7:A63)&gt;COUNTIF(BookTable[Entry Month],$O$4),"",INDEX(Book!A$3:A$1200,SMALL(IF(BookTable[Entry Month]=$O$4,ROW(BookTable[Entry Month])-ROW(Book!$J$2)),ROWS(A$7:A63))))</f>
        <v/>
      </c>
      <c r="B63" s="1" t="str">
        <f t="array" ref="B63">IF(ROWS(B$7:B63)&gt;COUNTIF(BookTable[Entry Month],$O$4),"",INDEX(Book!B$3:B$1200,SMALL(IF(BookTable[Entry Month]=$O$4,ROW(BookTable[Entry Month])-ROW(Book!$J$2)),ROWS(B$7:B63))))</f>
        <v/>
      </c>
      <c r="D63" s="1" t="str">
        <f t="array" ref="D63">IF(ROWS(C$7:C63)&gt;COUNTIF(BookTable[Entry Month],$O$4),"",INDEX(Book!C$3:C$1200,SMALL(IF(BookTable[Entry Month]=$O$4,ROW(BookTable[Entry Month])-ROW(Book!$J$2)),ROWS(C$7:C63))))</f>
        <v/>
      </c>
      <c r="E63" s="26" t="e">
        <f>VLOOKUP(Shrawan17[[#This Row],[आपूर्तिकर्ताको नाम]],PartyTable[],2,FALSE)</f>
        <v>#N/A</v>
      </c>
      <c r="F63" s="26" t="str" cm="1">
        <f t="array" ref="F63">IF(ROWS(G$7:G63)&gt;COUNTIF(BookTable[Entry Month],$O$4),"",INDEX(Book!D$3:D$1200,SMALL(IF(BookTable[Entry Month]=$O$4,ROW(BookTable[Entry Month])-ROW(Book!$J$2)),ROWS(G$7:G63))))</f>
        <v/>
      </c>
      <c r="I6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63" s="6" t="str" cm="1">
        <f t="array" ref="J63">IF(ROWS(G$7:G63)&gt;COUNTIF(BookTable[Entry Month],$O$4),"",INDEX(Book!F$3:F$1200,SMALL(IF(BookTable[Entry Month]=$O$4,ROW(BookTable[Entry Month])-ROW(Book!$J$2)),ROWS(G$7:G63))))</f>
        <v/>
      </c>
      <c r="K63" s="6" t="str" cm="1">
        <f t="array" ref="K63">IF(ROWS(G$7:G63)&gt;COUNTIF(BookTable[Entry Month],$O$4),"",INDEX(Book!E$3:E$1200,SMALL(IF(BookTable[Entry Month]=$O$4,ROW(BookTable[Entry Month])-ROW(Book!$J$2)),ROWS(G$7:G63))))</f>
        <v/>
      </c>
      <c r="L63" s="6" t="e">
        <f>Shrawan17[[#This Row],[मूल्य (रु)]]*13%</f>
        <v>#VALUE!</v>
      </c>
    </row>
    <row r="64" spans="1:12" hidden="1" x14ac:dyDescent="0.25">
      <c r="A64" s="1" t="str">
        <f t="array" ref="A64">IF(ROWS(A$7:A64)&gt;COUNTIF(BookTable[Entry Month],$O$4),"",INDEX(Book!A$3:A$1200,SMALL(IF(BookTable[Entry Month]=$O$4,ROW(BookTable[Entry Month])-ROW(Book!$J$2)),ROWS(A$7:A64))))</f>
        <v/>
      </c>
      <c r="B64" s="1" t="str">
        <f t="array" ref="B64">IF(ROWS(B$7:B64)&gt;COUNTIF(BookTable[Entry Month],$O$4),"",INDEX(Book!B$3:B$1200,SMALL(IF(BookTable[Entry Month]=$O$4,ROW(BookTable[Entry Month])-ROW(Book!$J$2)),ROWS(B$7:B64))))</f>
        <v/>
      </c>
      <c r="D64" s="1" t="str">
        <f t="array" ref="D64">IF(ROWS(C$7:C64)&gt;COUNTIF(BookTable[Entry Month],$O$4),"",INDEX(Book!C$3:C$1200,SMALL(IF(BookTable[Entry Month]=$O$4,ROW(BookTable[Entry Month])-ROW(Book!$J$2)),ROWS(C$7:C64))))</f>
        <v/>
      </c>
      <c r="E64" s="26" t="e">
        <f>VLOOKUP(Shrawan17[[#This Row],[आपूर्तिकर्ताको नाम]],PartyTable[],2,FALSE)</f>
        <v>#N/A</v>
      </c>
      <c r="F64" s="26" t="str" cm="1">
        <f t="array" ref="F64">IF(ROWS(G$7:G64)&gt;COUNTIF(BookTable[Entry Month],$O$4),"",INDEX(Book!D$3:D$1200,SMALL(IF(BookTable[Entry Month]=$O$4,ROW(BookTable[Entry Month])-ROW(Book!$J$2)),ROWS(G$7:G64))))</f>
        <v/>
      </c>
      <c r="I6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64" s="6" t="str" cm="1">
        <f t="array" ref="J64">IF(ROWS(G$7:G64)&gt;COUNTIF(BookTable[Entry Month],$O$4),"",INDEX(Book!F$3:F$1200,SMALL(IF(BookTable[Entry Month]=$O$4,ROW(BookTable[Entry Month])-ROW(Book!$J$2)),ROWS(G$7:G64))))</f>
        <v/>
      </c>
      <c r="K64" s="6" t="str" cm="1">
        <f t="array" ref="K64">IF(ROWS(G$7:G64)&gt;COUNTIF(BookTable[Entry Month],$O$4),"",INDEX(Book!E$3:E$1200,SMALL(IF(BookTable[Entry Month]=$O$4,ROW(BookTable[Entry Month])-ROW(Book!$J$2)),ROWS(G$7:G64))))</f>
        <v/>
      </c>
      <c r="L64" s="6" t="e">
        <f>Shrawan17[[#This Row],[मूल्य (रु)]]*13%</f>
        <v>#VALUE!</v>
      </c>
    </row>
    <row r="65" spans="1:12" hidden="1" x14ac:dyDescent="0.25">
      <c r="A65" s="1" t="str">
        <f t="array" ref="A65">IF(ROWS(A$7:A65)&gt;COUNTIF(BookTable[Entry Month],$O$4),"",INDEX(Book!A$3:A$1200,SMALL(IF(BookTable[Entry Month]=$O$4,ROW(BookTable[Entry Month])-ROW(Book!$J$2)),ROWS(A$7:A65))))</f>
        <v/>
      </c>
      <c r="B65" s="12" t="str">
        <f t="array" ref="B65">IF(ROWS(B$7:B65)&gt;COUNTIF(BookTable[Entry Month],$O$4),"",INDEX(Book!B$3:B$1200,SMALL(IF(BookTable[Entry Month]=$O$4,ROW(BookTable[Entry Month])-ROW(Book!$J$2)),ROWS(B$7:B65))))</f>
        <v/>
      </c>
      <c r="D65" s="1" t="str">
        <f t="array" ref="D65">IF(ROWS(C$7:C65)&gt;COUNTIF(BookTable[Entry Month],$O$4),"",INDEX(Book!C$3:C$1200,SMALL(IF(BookTable[Entry Month]=$O$4,ROW(BookTable[Entry Month])-ROW(Book!$J$2)),ROWS(C$7:C65))))</f>
        <v/>
      </c>
      <c r="E65" s="26" t="e">
        <f>VLOOKUP(Shrawan17[[#This Row],[आपूर्तिकर्ताको नाम]],PartyTable[],2,FALSE)</f>
        <v>#N/A</v>
      </c>
      <c r="F65" s="26" t="str" cm="1">
        <f t="array" ref="F65">IF(ROWS(G$7:G65)&gt;COUNTIF(BookTable[Entry Month],$O$4),"",INDEX(Book!D$3:D$1200,SMALL(IF(BookTable[Entry Month]=$O$4,ROW(BookTable[Entry Month])-ROW(Book!$J$2)),ROWS(G$7:G65))))</f>
        <v/>
      </c>
      <c r="I6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65" s="6" t="str" cm="1">
        <f t="array" ref="J65">IF(ROWS(G$7:G65)&gt;COUNTIF(BookTable[Entry Month],$O$4),"",INDEX(Book!F$3:F$1200,SMALL(IF(BookTable[Entry Month]=$O$4,ROW(BookTable[Entry Month])-ROW(Book!$J$2)),ROWS(G$7:G65))))</f>
        <v/>
      </c>
      <c r="K65" s="6" t="str" cm="1">
        <f t="array" ref="K65">IF(ROWS(G$7:G65)&gt;COUNTIF(BookTable[Entry Month],$O$4),"",INDEX(Book!E$3:E$1200,SMALL(IF(BookTable[Entry Month]=$O$4,ROW(BookTable[Entry Month])-ROW(Book!$J$2)),ROWS(G$7:G65))))</f>
        <v/>
      </c>
      <c r="L65" s="6" t="e">
        <f>Shrawan17[[#This Row],[मूल्य (रु)]]*13%</f>
        <v>#VALUE!</v>
      </c>
    </row>
    <row r="66" spans="1:12" hidden="1" x14ac:dyDescent="0.25">
      <c r="A66" s="1" t="str">
        <f t="array" ref="A66">IF(ROWS(A$7:A66)&gt;COUNTIF(BookTable[Entry Month],$O$4),"",INDEX(Book!A$3:A$1200,SMALL(IF(BookTable[Entry Month]=$O$4,ROW(BookTable[Entry Month])-ROW(Book!$J$2)),ROWS(A$7:A66))))</f>
        <v/>
      </c>
      <c r="B66" s="1" t="str">
        <f t="array" ref="B66">IF(ROWS(B$7:B66)&gt;COUNTIF(BookTable[Entry Month],$O$4),"",INDEX(Book!B$3:B$1200,SMALL(IF(BookTable[Entry Month]=$O$4,ROW(BookTable[Entry Month])-ROW(Book!$J$2)),ROWS(B$7:B66))))</f>
        <v/>
      </c>
      <c r="D66" s="1" t="str">
        <f t="array" ref="D66">IF(ROWS(C$7:C66)&gt;COUNTIF(BookTable[Entry Month],$O$4),"",INDEX(Book!C$3:C$1200,SMALL(IF(BookTable[Entry Month]=$O$4,ROW(BookTable[Entry Month])-ROW(Book!$J$2)),ROWS(C$7:C66))))</f>
        <v/>
      </c>
      <c r="E66" s="26" t="e">
        <f>VLOOKUP(Shrawan17[[#This Row],[आपूर्तिकर्ताको नाम]],PartyTable[],2,FALSE)</f>
        <v>#N/A</v>
      </c>
      <c r="F66" s="26" t="str" cm="1">
        <f t="array" ref="F66">IF(ROWS(G$7:G66)&gt;COUNTIF(BookTable[Entry Month],$O$4),"",INDEX(Book!D$3:D$1200,SMALL(IF(BookTable[Entry Month]=$O$4,ROW(BookTable[Entry Month])-ROW(Book!$J$2)),ROWS(G$7:G66))))</f>
        <v/>
      </c>
      <c r="I6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66" s="6" t="str" cm="1">
        <f t="array" ref="J66">IF(ROWS(G$7:G66)&gt;COUNTIF(BookTable[Entry Month],$O$4),"",INDEX(Book!F$3:F$1200,SMALL(IF(BookTable[Entry Month]=$O$4,ROW(BookTable[Entry Month])-ROW(Book!$J$2)),ROWS(G$7:G66))))</f>
        <v/>
      </c>
      <c r="K66" s="6" t="str" cm="1">
        <f t="array" ref="K66">IF(ROWS(G$7:G66)&gt;COUNTIF(BookTable[Entry Month],$O$4),"",INDEX(Book!E$3:E$1200,SMALL(IF(BookTable[Entry Month]=$O$4,ROW(BookTable[Entry Month])-ROW(Book!$J$2)),ROWS(G$7:G66))))</f>
        <v/>
      </c>
      <c r="L66" s="6" t="e">
        <f>Shrawan17[[#This Row],[मूल्य (रु)]]*13%</f>
        <v>#VALUE!</v>
      </c>
    </row>
    <row r="67" spans="1:12" hidden="1" x14ac:dyDescent="0.25">
      <c r="A67" s="1" t="str">
        <f t="array" ref="A67">IF(ROWS(A$7:A67)&gt;COUNTIF(BookTable[Entry Month],$O$4),"",INDEX(Book!A$3:A$1200,SMALL(IF(BookTable[Entry Month]=$O$4,ROW(BookTable[Entry Month])-ROW(Book!$J$2)),ROWS(A$7:A67))))</f>
        <v/>
      </c>
      <c r="B67" s="1" t="str">
        <f t="array" ref="B67">IF(ROWS(B$7:B67)&gt;COUNTIF(BookTable[Entry Month],$O$4),"",INDEX(Book!B$3:B$1200,SMALL(IF(BookTable[Entry Month]=$O$4,ROW(BookTable[Entry Month])-ROW(Book!$J$2)),ROWS(B$7:B67))))</f>
        <v/>
      </c>
      <c r="D67" s="1" t="str">
        <f t="array" ref="D67">IF(ROWS(C$7:C67)&gt;COUNTIF(BookTable[Entry Month],$O$4),"",INDEX(Book!C$3:C$1200,SMALL(IF(BookTable[Entry Month]=$O$4,ROW(BookTable[Entry Month])-ROW(Book!$J$2)),ROWS(C$7:C67))))</f>
        <v/>
      </c>
      <c r="E67" s="26" t="e">
        <f>VLOOKUP(Shrawan17[[#This Row],[आपूर्तिकर्ताको नाम]],PartyTable[],2,FALSE)</f>
        <v>#N/A</v>
      </c>
      <c r="F67" s="26" t="str" cm="1">
        <f t="array" ref="F67">IF(ROWS(G$7:G67)&gt;COUNTIF(BookTable[Entry Month],$O$4),"",INDEX(Book!D$3:D$1200,SMALL(IF(BookTable[Entry Month]=$O$4,ROW(BookTable[Entry Month])-ROW(Book!$J$2)),ROWS(G$7:G67))))</f>
        <v/>
      </c>
      <c r="I6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67" s="6" t="str" cm="1">
        <f t="array" ref="J67">IF(ROWS(G$7:G67)&gt;COUNTIF(BookTable[Entry Month],$O$4),"",INDEX(Book!F$3:F$1200,SMALL(IF(BookTable[Entry Month]=$O$4,ROW(BookTable[Entry Month])-ROW(Book!$J$2)),ROWS(G$7:G67))))</f>
        <v/>
      </c>
      <c r="K67" s="6" t="str" cm="1">
        <f t="array" ref="K67">IF(ROWS(G$7:G67)&gt;COUNTIF(BookTable[Entry Month],$O$4),"",INDEX(Book!E$3:E$1200,SMALL(IF(BookTable[Entry Month]=$O$4,ROW(BookTable[Entry Month])-ROW(Book!$J$2)),ROWS(G$7:G67))))</f>
        <v/>
      </c>
      <c r="L67" s="6" t="e">
        <f>Shrawan17[[#This Row],[मूल्य (रु)]]*13%</f>
        <v>#VALUE!</v>
      </c>
    </row>
    <row r="68" spans="1:12" hidden="1" x14ac:dyDescent="0.25">
      <c r="A68" s="1" t="str">
        <f t="array" ref="A68">IF(ROWS(A$7:A68)&gt;COUNTIF(BookTable[Entry Month],$O$4),"",INDEX(Book!A$3:A$1200,SMALL(IF(BookTable[Entry Month]=$O$4,ROW(BookTable[Entry Month])-ROW(Book!$J$2)),ROWS(A$7:A68))))</f>
        <v/>
      </c>
      <c r="B68" s="1" t="str">
        <f t="array" ref="B68">IF(ROWS(B$7:B68)&gt;COUNTIF(BookTable[Entry Month],$O$4),"",INDEX(Book!B$3:B$1200,SMALL(IF(BookTable[Entry Month]=$O$4,ROW(BookTable[Entry Month])-ROW(Book!$J$2)),ROWS(B$7:B68))))</f>
        <v/>
      </c>
      <c r="D68" s="1" t="str">
        <f t="array" ref="D68">IF(ROWS(C$7:C68)&gt;COUNTIF(BookTable[Entry Month],$O$4),"",INDEX(Book!C$3:C$1200,SMALL(IF(BookTable[Entry Month]=$O$4,ROW(BookTable[Entry Month])-ROW(Book!$J$2)),ROWS(C$7:C68))))</f>
        <v/>
      </c>
      <c r="E68" s="26" t="e">
        <f>VLOOKUP(Shrawan17[[#This Row],[आपूर्तिकर्ताको नाम]],PartyTable[],2,FALSE)</f>
        <v>#N/A</v>
      </c>
      <c r="F68" s="26" t="str" cm="1">
        <f t="array" ref="F68">IF(ROWS(G$7:G68)&gt;COUNTIF(BookTable[Entry Month],$O$4),"",INDEX(Book!D$3:D$1200,SMALL(IF(BookTable[Entry Month]=$O$4,ROW(BookTable[Entry Month])-ROW(Book!$J$2)),ROWS(G$7:G68))))</f>
        <v/>
      </c>
      <c r="I6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68" s="6" t="str" cm="1">
        <f t="array" ref="J68">IF(ROWS(G$7:G68)&gt;COUNTIF(BookTable[Entry Month],$O$4),"",INDEX(Book!F$3:F$1200,SMALL(IF(BookTable[Entry Month]=$O$4,ROW(BookTable[Entry Month])-ROW(Book!$J$2)),ROWS(G$7:G68))))</f>
        <v/>
      </c>
      <c r="K68" s="6" t="str" cm="1">
        <f t="array" ref="K68">IF(ROWS(G$7:G68)&gt;COUNTIF(BookTable[Entry Month],$O$4),"",INDEX(Book!E$3:E$1200,SMALL(IF(BookTable[Entry Month]=$O$4,ROW(BookTable[Entry Month])-ROW(Book!$J$2)),ROWS(G$7:G68))))</f>
        <v/>
      </c>
      <c r="L68" s="6" t="e">
        <f>Shrawan17[[#This Row],[मूल्य (रु)]]*13%</f>
        <v>#VALUE!</v>
      </c>
    </row>
    <row r="69" spans="1:12" hidden="1" x14ac:dyDescent="0.25">
      <c r="A69" s="1" t="str">
        <f t="array" ref="A69">IF(ROWS(A$7:A69)&gt;COUNTIF(BookTable[Entry Month],$O$4),"",INDEX(Book!A$3:A$1200,SMALL(IF(BookTable[Entry Month]=$O$4,ROW(BookTable[Entry Month])-ROW(Book!$J$2)),ROWS(A$7:A69))))</f>
        <v/>
      </c>
      <c r="B69" s="12" t="str">
        <f t="array" ref="B69">IF(ROWS(B$7:B69)&gt;COUNTIF(BookTable[Entry Month],$O$4),"",INDEX(Book!B$3:B$1200,SMALL(IF(BookTable[Entry Month]=$O$4,ROW(BookTable[Entry Month])-ROW(Book!$J$2)),ROWS(B$7:B69))))</f>
        <v/>
      </c>
      <c r="D69" s="1" t="str">
        <f t="array" ref="D69">IF(ROWS(C$7:C69)&gt;COUNTIF(BookTable[Entry Month],$O$4),"",INDEX(Book!C$3:C$1200,SMALL(IF(BookTable[Entry Month]=$O$4,ROW(BookTable[Entry Month])-ROW(Book!$J$2)),ROWS(C$7:C69))))</f>
        <v/>
      </c>
      <c r="E69" s="26" t="e">
        <f>VLOOKUP(Shrawan17[[#This Row],[आपूर्तिकर्ताको नाम]],PartyTable[],2,FALSE)</f>
        <v>#N/A</v>
      </c>
      <c r="F69" s="26" t="str" cm="1">
        <f t="array" ref="F69">IF(ROWS(G$7:G69)&gt;COUNTIF(BookTable[Entry Month],$O$4),"",INDEX(Book!D$3:D$1200,SMALL(IF(BookTable[Entry Month]=$O$4,ROW(BookTable[Entry Month])-ROW(Book!$J$2)),ROWS(G$7:G69))))</f>
        <v/>
      </c>
      <c r="I6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69" s="6" t="str" cm="1">
        <f t="array" ref="J69">IF(ROWS(G$7:G69)&gt;COUNTIF(BookTable[Entry Month],$O$4),"",INDEX(Book!F$3:F$1200,SMALL(IF(BookTable[Entry Month]=$O$4,ROW(BookTable[Entry Month])-ROW(Book!$J$2)),ROWS(G$7:G69))))</f>
        <v/>
      </c>
      <c r="K69" s="6" t="str" cm="1">
        <f t="array" ref="K69">IF(ROWS(G$7:G69)&gt;COUNTIF(BookTable[Entry Month],$O$4),"",INDEX(Book!E$3:E$1200,SMALL(IF(BookTable[Entry Month]=$O$4,ROW(BookTable[Entry Month])-ROW(Book!$J$2)),ROWS(G$7:G69))))</f>
        <v/>
      </c>
      <c r="L69" s="6" t="e">
        <f>Shrawan17[[#This Row],[मूल्य (रु)]]*13%</f>
        <v>#VALUE!</v>
      </c>
    </row>
    <row r="70" spans="1:12" hidden="1" x14ac:dyDescent="0.25">
      <c r="A70" s="1" t="str">
        <f t="array" ref="A70">IF(ROWS(A$7:A70)&gt;COUNTIF(BookTable[Entry Month],$O$4),"",INDEX(Book!A$3:A$1200,SMALL(IF(BookTable[Entry Month]=$O$4,ROW(BookTable[Entry Month])-ROW(Book!$J$2)),ROWS(A$7:A70))))</f>
        <v/>
      </c>
      <c r="B70" s="1" t="str">
        <f t="array" ref="B70">IF(ROWS(B$7:B70)&gt;COUNTIF(BookTable[Entry Month],$O$4),"",INDEX(Book!B$3:B$1200,SMALL(IF(BookTable[Entry Month]=$O$4,ROW(BookTable[Entry Month])-ROW(Book!$J$2)),ROWS(B$7:B70))))</f>
        <v/>
      </c>
      <c r="D70" s="1" t="str">
        <f t="array" ref="D70">IF(ROWS(C$7:C70)&gt;COUNTIF(BookTable[Entry Month],$O$4),"",INDEX(Book!C$3:C$1200,SMALL(IF(BookTable[Entry Month]=$O$4,ROW(BookTable[Entry Month])-ROW(Book!$J$2)),ROWS(C$7:C70))))</f>
        <v/>
      </c>
      <c r="E70" s="26" t="e">
        <f>VLOOKUP(Shrawan17[[#This Row],[आपूर्तिकर्ताको नाम]],PartyTable[],2,FALSE)</f>
        <v>#N/A</v>
      </c>
      <c r="F70" s="26" t="str" cm="1">
        <f t="array" ref="F70">IF(ROWS(G$7:G70)&gt;COUNTIF(BookTable[Entry Month],$O$4),"",INDEX(Book!D$3:D$1200,SMALL(IF(BookTable[Entry Month]=$O$4,ROW(BookTable[Entry Month])-ROW(Book!$J$2)),ROWS(G$7:G70))))</f>
        <v/>
      </c>
      <c r="I7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70" s="6" t="str" cm="1">
        <f t="array" ref="J70">IF(ROWS(G$7:G70)&gt;COUNTIF(BookTable[Entry Month],$O$4),"",INDEX(Book!F$3:F$1200,SMALL(IF(BookTable[Entry Month]=$O$4,ROW(BookTable[Entry Month])-ROW(Book!$J$2)),ROWS(G$7:G70))))</f>
        <v/>
      </c>
      <c r="K70" s="6" t="str" cm="1">
        <f t="array" ref="K70">IF(ROWS(G$7:G70)&gt;COUNTIF(BookTable[Entry Month],$O$4),"",INDEX(Book!E$3:E$1200,SMALL(IF(BookTable[Entry Month]=$O$4,ROW(BookTable[Entry Month])-ROW(Book!$J$2)),ROWS(G$7:G70))))</f>
        <v/>
      </c>
      <c r="L70" s="6" t="e">
        <f>Shrawan17[[#This Row],[मूल्य (रु)]]*13%</f>
        <v>#VALUE!</v>
      </c>
    </row>
    <row r="71" spans="1:12" hidden="1" x14ac:dyDescent="0.25">
      <c r="A71" s="1" t="str">
        <f t="array" ref="A71">IF(ROWS(A$7:A71)&gt;COUNTIF(BookTable[Entry Month],$O$4),"",INDEX(Book!A$3:A$1200,SMALL(IF(BookTable[Entry Month]=$O$4,ROW(BookTable[Entry Month])-ROW(Book!$J$2)),ROWS(A$7:A71))))</f>
        <v/>
      </c>
      <c r="B71" s="1" t="str">
        <f t="array" ref="B71">IF(ROWS(B$7:B71)&gt;COUNTIF(BookTable[Entry Month],$O$4),"",INDEX(Book!B$3:B$1200,SMALL(IF(BookTable[Entry Month]=$O$4,ROW(BookTable[Entry Month])-ROW(Book!$J$2)),ROWS(B$7:B71))))</f>
        <v/>
      </c>
      <c r="D71" s="1" t="str">
        <f t="array" ref="D71">IF(ROWS(C$7:C71)&gt;COUNTIF(BookTable[Entry Month],$O$4),"",INDEX(Book!C$3:C$1200,SMALL(IF(BookTable[Entry Month]=$O$4,ROW(BookTable[Entry Month])-ROW(Book!$J$2)),ROWS(C$7:C71))))</f>
        <v/>
      </c>
      <c r="E71" s="26" t="e">
        <f>VLOOKUP(Shrawan17[[#This Row],[आपूर्तिकर्ताको नाम]],PartyTable[],2,FALSE)</f>
        <v>#N/A</v>
      </c>
      <c r="F71" s="26" t="str" cm="1">
        <f t="array" ref="F71">IF(ROWS(G$7:G71)&gt;COUNTIF(BookTable[Entry Month],$O$4),"",INDEX(Book!D$3:D$1200,SMALL(IF(BookTable[Entry Month]=$O$4,ROW(BookTable[Entry Month])-ROW(Book!$J$2)),ROWS(G$7:G71))))</f>
        <v/>
      </c>
      <c r="I7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71" s="6" t="str" cm="1">
        <f t="array" ref="J71">IF(ROWS(G$7:G71)&gt;COUNTIF(BookTable[Entry Month],$O$4),"",INDEX(Book!F$3:F$1200,SMALL(IF(BookTable[Entry Month]=$O$4,ROW(BookTable[Entry Month])-ROW(Book!$J$2)),ROWS(G$7:G71))))</f>
        <v/>
      </c>
      <c r="K71" s="6" t="str" cm="1">
        <f t="array" ref="K71">IF(ROWS(G$7:G71)&gt;COUNTIF(BookTable[Entry Month],$O$4),"",INDEX(Book!E$3:E$1200,SMALL(IF(BookTable[Entry Month]=$O$4,ROW(BookTable[Entry Month])-ROW(Book!$J$2)),ROWS(G$7:G71))))</f>
        <v/>
      </c>
      <c r="L71" s="6" t="e">
        <f>Shrawan17[[#This Row],[मूल्य (रु)]]*13%</f>
        <v>#VALUE!</v>
      </c>
    </row>
    <row r="72" spans="1:12" hidden="1" x14ac:dyDescent="0.25">
      <c r="A72" s="1" t="str">
        <f t="array" ref="A72">IF(ROWS(A$7:A72)&gt;COUNTIF(BookTable[Entry Month],$O$4),"",INDEX(Book!A$3:A$1200,SMALL(IF(BookTable[Entry Month]=$O$4,ROW(BookTable[Entry Month])-ROW(Book!$J$2)),ROWS(A$7:A72))))</f>
        <v/>
      </c>
      <c r="B72" s="1" t="str">
        <f t="array" ref="B72">IF(ROWS(B$7:B72)&gt;COUNTIF(BookTable[Entry Month],$O$4),"",INDEX(Book!B$3:B$1200,SMALL(IF(BookTable[Entry Month]=$O$4,ROW(BookTable[Entry Month])-ROW(Book!$J$2)),ROWS(B$7:B72))))</f>
        <v/>
      </c>
      <c r="D72" s="1" t="str">
        <f t="array" ref="D72">IF(ROWS(C$7:C72)&gt;COUNTIF(BookTable[Entry Month],$O$4),"",INDEX(Book!C$3:C$1200,SMALL(IF(BookTable[Entry Month]=$O$4,ROW(BookTable[Entry Month])-ROW(Book!$J$2)),ROWS(C$7:C72))))</f>
        <v/>
      </c>
      <c r="E72" s="26" t="e">
        <f>VLOOKUP(Shrawan17[[#This Row],[आपूर्तिकर्ताको नाम]],PartyTable[],2,FALSE)</f>
        <v>#N/A</v>
      </c>
      <c r="F72" s="26" t="str" cm="1">
        <f t="array" ref="F72">IF(ROWS(G$7:G72)&gt;COUNTIF(BookTable[Entry Month],$O$4),"",INDEX(Book!D$3:D$1200,SMALL(IF(BookTable[Entry Month]=$O$4,ROW(BookTable[Entry Month])-ROW(Book!$J$2)),ROWS(G$7:G72))))</f>
        <v/>
      </c>
      <c r="I7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72" s="6" t="str" cm="1">
        <f t="array" ref="J72">IF(ROWS(G$7:G72)&gt;COUNTIF(BookTable[Entry Month],$O$4),"",INDEX(Book!F$3:F$1200,SMALL(IF(BookTable[Entry Month]=$O$4,ROW(BookTable[Entry Month])-ROW(Book!$J$2)),ROWS(G$7:G72))))</f>
        <v/>
      </c>
      <c r="K72" s="6" t="str" cm="1">
        <f t="array" ref="K72">IF(ROWS(G$7:G72)&gt;COUNTIF(BookTable[Entry Month],$O$4),"",INDEX(Book!E$3:E$1200,SMALL(IF(BookTable[Entry Month]=$O$4,ROW(BookTable[Entry Month])-ROW(Book!$J$2)),ROWS(G$7:G72))))</f>
        <v/>
      </c>
      <c r="L72" s="6" t="e">
        <f>Shrawan17[[#This Row],[मूल्य (रु)]]*13%</f>
        <v>#VALUE!</v>
      </c>
    </row>
    <row r="73" spans="1:12" hidden="1" x14ac:dyDescent="0.25">
      <c r="A73" s="1" t="str">
        <f t="array" ref="A73">IF(ROWS(A$7:A73)&gt;COUNTIF(BookTable[Entry Month],$O$4),"",INDEX(Book!A$3:A$1200,SMALL(IF(BookTable[Entry Month]=$O$4,ROW(BookTable[Entry Month])-ROW(Book!$J$2)),ROWS(A$7:A73))))</f>
        <v/>
      </c>
      <c r="B73" s="1" t="str">
        <f t="array" ref="B73">IF(ROWS(B$7:B73)&gt;COUNTIF(BookTable[Entry Month],$O$4),"",INDEX(Book!B$3:B$1200,SMALL(IF(BookTable[Entry Month]=$O$4,ROW(BookTable[Entry Month])-ROW(Book!$J$2)),ROWS(B$7:B73))))</f>
        <v/>
      </c>
      <c r="D73" s="1" t="str">
        <f t="array" ref="D73">IF(ROWS(C$7:C73)&gt;COUNTIF(BookTable[Entry Month],$O$4),"",INDEX(Book!C$3:C$1200,SMALL(IF(BookTable[Entry Month]=$O$4,ROW(BookTable[Entry Month])-ROW(Book!$J$2)),ROWS(C$7:C73))))</f>
        <v/>
      </c>
      <c r="E73" s="26" t="e">
        <f>VLOOKUP(Shrawan17[[#This Row],[आपूर्तिकर्ताको नाम]],PartyTable[],2,FALSE)</f>
        <v>#N/A</v>
      </c>
      <c r="F73" s="26" t="str" cm="1">
        <f t="array" ref="F73">IF(ROWS(G$7:G73)&gt;COUNTIF(BookTable[Entry Month],$O$4),"",INDEX(Book!D$3:D$1200,SMALL(IF(BookTable[Entry Month]=$O$4,ROW(BookTable[Entry Month])-ROW(Book!$J$2)),ROWS(G$7:G73))))</f>
        <v/>
      </c>
      <c r="I7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73" s="6" t="str" cm="1">
        <f t="array" ref="J73">IF(ROWS(G$7:G73)&gt;COUNTIF(BookTable[Entry Month],$O$4),"",INDEX(Book!F$3:F$1200,SMALL(IF(BookTable[Entry Month]=$O$4,ROW(BookTable[Entry Month])-ROW(Book!$J$2)),ROWS(G$7:G73))))</f>
        <v/>
      </c>
      <c r="K73" s="6" t="str" cm="1">
        <f t="array" ref="K73">IF(ROWS(G$7:G73)&gt;COUNTIF(BookTable[Entry Month],$O$4),"",INDEX(Book!E$3:E$1200,SMALL(IF(BookTable[Entry Month]=$O$4,ROW(BookTable[Entry Month])-ROW(Book!$J$2)),ROWS(G$7:G73))))</f>
        <v/>
      </c>
      <c r="L73" s="6" t="e">
        <f>Shrawan17[[#This Row],[मूल्य (रु)]]*13%</f>
        <v>#VALUE!</v>
      </c>
    </row>
    <row r="74" spans="1:12" hidden="1" x14ac:dyDescent="0.25">
      <c r="A74" s="1" t="str">
        <f t="array" ref="A74">IF(ROWS(A$7:A74)&gt;COUNTIF(BookTable[Entry Month],$O$4),"",INDEX(Book!A$3:A$1200,SMALL(IF(BookTable[Entry Month]=$O$4,ROW(BookTable[Entry Month])-ROW(Book!$J$2)),ROWS(A$7:A74))))</f>
        <v/>
      </c>
      <c r="B74" s="1" t="str">
        <f t="array" ref="B74">IF(ROWS(B$7:B74)&gt;COUNTIF(BookTable[Entry Month],$O$4),"",INDEX(Book!B$3:B$1200,SMALL(IF(BookTable[Entry Month]=$O$4,ROW(BookTable[Entry Month])-ROW(Book!$J$2)),ROWS(B$7:B74))))</f>
        <v/>
      </c>
      <c r="D74" s="1" t="str">
        <f t="array" ref="D74">IF(ROWS(C$7:C74)&gt;COUNTIF(BookTable[Entry Month],$O$4),"",INDEX(Book!C$3:C$1200,SMALL(IF(BookTable[Entry Month]=$O$4,ROW(BookTable[Entry Month])-ROW(Book!$J$2)),ROWS(C$7:C74))))</f>
        <v/>
      </c>
      <c r="E74" s="26" t="e">
        <f>VLOOKUP(Shrawan17[[#This Row],[आपूर्तिकर्ताको नाम]],PartyTable[],2,FALSE)</f>
        <v>#N/A</v>
      </c>
      <c r="F74" s="26" t="str" cm="1">
        <f t="array" ref="F74">IF(ROWS(G$7:G74)&gt;COUNTIF(BookTable[Entry Month],$O$4),"",INDEX(Book!D$3:D$1200,SMALL(IF(BookTable[Entry Month]=$O$4,ROW(BookTable[Entry Month])-ROW(Book!$J$2)),ROWS(G$7:G74))))</f>
        <v/>
      </c>
      <c r="I7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74" s="6" t="str" cm="1">
        <f t="array" ref="J74">IF(ROWS(G$7:G74)&gt;COUNTIF(BookTable[Entry Month],$O$4),"",INDEX(Book!F$3:F$1200,SMALL(IF(BookTable[Entry Month]=$O$4,ROW(BookTable[Entry Month])-ROW(Book!$J$2)),ROWS(G$7:G74))))</f>
        <v/>
      </c>
      <c r="K74" s="6" t="str" cm="1">
        <f t="array" ref="K74">IF(ROWS(G$7:G74)&gt;COUNTIF(BookTable[Entry Month],$O$4),"",INDEX(Book!E$3:E$1200,SMALL(IF(BookTable[Entry Month]=$O$4,ROW(BookTable[Entry Month])-ROW(Book!$J$2)),ROWS(G$7:G74))))</f>
        <v/>
      </c>
      <c r="L74" s="6" t="e">
        <f>Shrawan17[[#This Row],[मूल्य (रु)]]*13%</f>
        <v>#VALUE!</v>
      </c>
    </row>
    <row r="75" spans="1:12" hidden="1" x14ac:dyDescent="0.25">
      <c r="A75" s="1" t="str">
        <f t="array" ref="A75">IF(ROWS(A$7:A75)&gt;COUNTIF(BookTable[Entry Month],$O$4),"",INDEX(Book!A$3:A$1200,SMALL(IF(BookTable[Entry Month]=$O$4,ROW(BookTable[Entry Month])-ROW(Book!$J$2)),ROWS(A$7:A75))))</f>
        <v/>
      </c>
      <c r="B75" s="1" t="str">
        <f t="array" ref="B75">IF(ROWS(B$7:B75)&gt;COUNTIF(BookTable[Entry Month],$O$4),"",INDEX(Book!B$3:B$1200,SMALL(IF(BookTable[Entry Month]=$O$4,ROW(BookTable[Entry Month])-ROW(Book!$J$2)),ROWS(B$7:B75))))</f>
        <v/>
      </c>
      <c r="D75" s="1" t="str">
        <f t="array" ref="D75">IF(ROWS(C$7:C75)&gt;COUNTIF(BookTable[Entry Month],$O$4),"",INDEX(Book!C$3:C$1200,SMALL(IF(BookTable[Entry Month]=$O$4,ROW(BookTable[Entry Month])-ROW(Book!$J$2)),ROWS(C$7:C75))))</f>
        <v/>
      </c>
      <c r="E75" s="26" t="e">
        <f>VLOOKUP(Shrawan17[[#This Row],[आपूर्तिकर्ताको नाम]],PartyTable[],2,FALSE)</f>
        <v>#N/A</v>
      </c>
      <c r="F75" s="26" t="str" cm="1">
        <f t="array" ref="F75">IF(ROWS(G$7:G75)&gt;COUNTIF(BookTable[Entry Month],$O$4),"",INDEX(Book!D$3:D$1200,SMALL(IF(BookTable[Entry Month]=$O$4,ROW(BookTable[Entry Month])-ROW(Book!$J$2)),ROWS(G$7:G75))))</f>
        <v/>
      </c>
      <c r="I7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75" s="6" t="str" cm="1">
        <f t="array" ref="J75">IF(ROWS(G$7:G75)&gt;COUNTIF(BookTable[Entry Month],$O$4),"",INDEX(Book!F$3:F$1200,SMALL(IF(BookTable[Entry Month]=$O$4,ROW(BookTable[Entry Month])-ROW(Book!$J$2)),ROWS(G$7:G75))))</f>
        <v/>
      </c>
      <c r="K75" s="6" t="str" cm="1">
        <f t="array" ref="K75">IF(ROWS(G$7:G75)&gt;COUNTIF(BookTable[Entry Month],$O$4),"",INDEX(Book!E$3:E$1200,SMALL(IF(BookTable[Entry Month]=$O$4,ROW(BookTable[Entry Month])-ROW(Book!$J$2)),ROWS(G$7:G75))))</f>
        <v/>
      </c>
      <c r="L75" s="6" t="e">
        <f>Shrawan17[[#This Row],[मूल्य (रु)]]*13%</f>
        <v>#VALUE!</v>
      </c>
    </row>
    <row r="76" spans="1:12" hidden="1" x14ac:dyDescent="0.25">
      <c r="A76" s="1" t="str">
        <f t="array" ref="A76">IF(ROWS(A$7:A76)&gt;COUNTIF(BookTable[Entry Month],$O$4),"",INDEX(Book!A$3:A$1200,SMALL(IF(BookTable[Entry Month]=$O$4,ROW(BookTable[Entry Month])-ROW(Book!$J$2)),ROWS(A$7:A76))))</f>
        <v/>
      </c>
      <c r="B76" s="1" t="str">
        <f t="array" ref="B76">IF(ROWS(B$7:B76)&gt;COUNTIF(BookTable[Entry Month],$O$4),"",INDEX(Book!B$3:B$1200,SMALL(IF(BookTable[Entry Month]=$O$4,ROW(BookTable[Entry Month])-ROW(Book!$J$2)),ROWS(B$7:B76))))</f>
        <v/>
      </c>
      <c r="D76" s="1" t="str">
        <f t="array" ref="D76">IF(ROWS(C$7:C76)&gt;COUNTIF(BookTable[Entry Month],$O$4),"",INDEX(Book!C$3:C$1200,SMALL(IF(BookTable[Entry Month]=$O$4,ROW(BookTable[Entry Month])-ROW(Book!$J$2)),ROWS(C$7:C76))))</f>
        <v/>
      </c>
      <c r="E76" s="26" t="e">
        <f>VLOOKUP(Shrawan17[[#This Row],[आपूर्तिकर्ताको नाम]],PartyTable[],2,FALSE)</f>
        <v>#N/A</v>
      </c>
      <c r="F76" s="26" t="str" cm="1">
        <f t="array" ref="F76">IF(ROWS(G$7:G76)&gt;COUNTIF(BookTable[Entry Month],$O$4),"",INDEX(Book!D$3:D$1200,SMALL(IF(BookTable[Entry Month]=$O$4,ROW(BookTable[Entry Month])-ROW(Book!$J$2)),ROWS(G$7:G76))))</f>
        <v/>
      </c>
      <c r="I7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76" s="6" t="str" cm="1">
        <f t="array" ref="J76">IF(ROWS(G$7:G76)&gt;COUNTIF(BookTable[Entry Month],$O$4),"",INDEX(Book!F$3:F$1200,SMALL(IF(BookTable[Entry Month]=$O$4,ROW(BookTable[Entry Month])-ROW(Book!$J$2)),ROWS(G$7:G76))))</f>
        <v/>
      </c>
      <c r="K76" s="6" t="str" cm="1">
        <f t="array" ref="K76">IF(ROWS(G$7:G76)&gt;COUNTIF(BookTable[Entry Month],$O$4),"",INDEX(Book!E$3:E$1200,SMALL(IF(BookTable[Entry Month]=$O$4,ROW(BookTable[Entry Month])-ROW(Book!$J$2)),ROWS(G$7:G76))))</f>
        <v/>
      </c>
      <c r="L76" s="6" t="e">
        <f>Shrawan17[[#This Row],[मूल्य (रु)]]*13%</f>
        <v>#VALUE!</v>
      </c>
    </row>
    <row r="77" spans="1:12" hidden="1" x14ac:dyDescent="0.25">
      <c r="A77" s="1" t="str">
        <f t="array" ref="A77">IF(ROWS(A$7:A77)&gt;COUNTIF(BookTable[Entry Month],$O$4),"",INDEX(Book!A$3:A$1200,SMALL(IF(BookTable[Entry Month]=$O$4,ROW(BookTable[Entry Month])-ROW(Book!$J$2)),ROWS(A$7:A77))))</f>
        <v/>
      </c>
      <c r="B77" s="1" t="str">
        <f t="array" ref="B77">IF(ROWS(B$7:B77)&gt;COUNTIF(BookTable[Entry Month],$O$4),"",INDEX(Book!B$3:B$1200,SMALL(IF(BookTable[Entry Month]=$O$4,ROW(BookTable[Entry Month])-ROW(Book!$J$2)),ROWS(B$7:B77))))</f>
        <v/>
      </c>
      <c r="D77" s="1" t="str">
        <f t="array" ref="D77">IF(ROWS(C$7:C77)&gt;COUNTIF(BookTable[Entry Month],$O$4),"",INDEX(Book!C$3:C$1200,SMALL(IF(BookTable[Entry Month]=$O$4,ROW(BookTable[Entry Month])-ROW(Book!$J$2)),ROWS(C$7:C77))))</f>
        <v/>
      </c>
      <c r="E77" s="26" t="e">
        <f>VLOOKUP(Shrawan17[[#This Row],[आपूर्तिकर्ताको नाम]],PartyTable[],2,FALSE)</f>
        <v>#N/A</v>
      </c>
      <c r="F77" s="26" t="str" cm="1">
        <f t="array" ref="F77">IF(ROWS(G$7:G77)&gt;COUNTIF(BookTable[Entry Month],$O$4),"",INDEX(Book!D$3:D$1200,SMALL(IF(BookTable[Entry Month]=$O$4,ROW(BookTable[Entry Month])-ROW(Book!$J$2)),ROWS(G$7:G77))))</f>
        <v/>
      </c>
      <c r="I7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77" s="6" t="str" cm="1">
        <f t="array" ref="J77">IF(ROWS(G$7:G77)&gt;COUNTIF(BookTable[Entry Month],$O$4),"",INDEX(Book!F$3:F$1200,SMALL(IF(BookTable[Entry Month]=$O$4,ROW(BookTable[Entry Month])-ROW(Book!$J$2)),ROWS(G$7:G77))))</f>
        <v/>
      </c>
      <c r="K77" s="6" t="str" cm="1">
        <f t="array" ref="K77">IF(ROWS(G$7:G77)&gt;COUNTIF(BookTable[Entry Month],$O$4),"",INDEX(Book!E$3:E$1200,SMALL(IF(BookTable[Entry Month]=$O$4,ROW(BookTable[Entry Month])-ROW(Book!$J$2)),ROWS(G$7:G77))))</f>
        <v/>
      </c>
      <c r="L77" s="6" t="e">
        <f>Shrawan17[[#This Row],[मूल्य (रु)]]*13%</f>
        <v>#VALUE!</v>
      </c>
    </row>
    <row r="78" spans="1:12" hidden="1" x14ac:dyDescent="0.25">
      <c r="A78" s="1" t="str">
        <f t="array" ref="A78">IF(ROWS(A$7:A78)&gt;COUNTIF(BookTable[Entry Month],$O$4),"",INDEX(Book!A$3:A$1200,SMALL(IF(BookTable[Entry Month]=$O$4,ROW(BookTable[Entry Month])-ROW(Book!$J$2)),ROWS(A$7:A78))))</f>
        <v/>
      </c>
      <c r="B78" s="1" t="str">
        <f t="array" ref="B78">IF(ROWS(B$7:B78)&gt;COUNTIF(BookTable[Entry Month],$O$4),"",INDEX(Book!B$3:B$1200,SMALL(IF(BookTable[Entry Month]=$O$4,ROW(BookTable[Entry Month])-ROW(Book!$J$2)),ROWS(B$7:B78))))</f>
        <v/>
      </c>
      <c r="D78" s="1" t="str">
        <f t="array" ref="D78">IF(ROWS(C$7:C78)&gt;COUNTIF(BookTable[Entry Month],$O$4),"",INDEX(Book!C$3:C$1200,SMALL(IF(BookTable[Entry Month]=$O$4,ROW(BookTable[Entry Month])-ROW(Book!$J$2)),ROWS(C$7:C78))))</f>
        <v/>
      </c>
      <c r="E78" s="26" t="e">
        <f>VLOOKUP(Shrawan17[[#This Row],[आपूर्तिकर्ताको नाम]],PartyTable[],2,FALSE)</f>
        <v>#N/A</v>
      </c>
      <c r="F78" s="26" t="str" cm="1">
        <f t="array" ref="F78">IF(ROWS(G$7:G78)&gt;COUNTIF(BookTable[Entry Month],$O$4),"",INDEX(Book!D$3:D$1200,SMALL(IF(BookTable[Entry Month]=$O$4,ROW(BookTable[Entry Month])-ROW(Book!$J$2)),ROWS(G$7:G78))))</f>
        <v/>
      </c>
      <c r="I7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78" s="6" t="str" cm="1">
        <f t="array" ref="J78">IF(ROWS(G$7:G78)&gt;COUNTIF(BookTable[Entry Month],$O$4),"",INDEX(Book!F$3:F$1200,SMALL(IF(BookTable[Entry Month]=$O$4,ROW(BookTable[Entry Month])-ROW(Book!$J$2)),ROWS(G$7:G78))))</f>
        <v/>
      </c>
      <c r="K78" s="6" t="str" cm="1">
        <f t="array" ref="K78">IF(ROWS(G$7:G78)&gt;COUNTIF(BookTable[Entry Month],$O$4),"",INDEX(Book!E$3:E$1200,SMALL(IF(BookTable[Entry Month]=$O$4,ROW(BookTable[Entry Month])-ROW(Book!$J$2)),ROWS(G$7:G78))))</f>
        <v/>
      </c>
      <c r="L78" s="6" t="e">
        <f>Shrawan17[[#This Row],[मूल्य (रु)]]*13%</f>
        <v>#VALUE!</v>
      </c>
    </row>
    <row r="79" spans="1:12" hidden="1" x14ac:dyDescent="0.25">
      <c r="A79" s="1" t="str">
        <f t="array" ref="A79">IF(ROWS(A$7:A79)&gt;COUNTIF(BookTable[Entry Month],$O$4),"",INDEX(Book!A$3:A$1200,SMALL(IF(BookTable[Entry Month]=$O$4,ROW(BookTable[Entry Month])-ROW(Book!$J$2)),ROWS(A$7:A79))))</f>
        <v/>
      </c>
      <c r="B79" s="1" t="str">
        <f t="array" ref="B79">IF(ROWS(B$7:B79)&gt;COUNTIF(BookTable[Entry Month],$O$4),"",INDEX(Book!B$3:B$1200,SMALL(IF(BookTable[Entry Month]=$O$4,ROW(BookTable[Entry Month])-ROW(Book!$J$2)),ROWS(B$7:B79))))</f>
        <v/>
      </c>
      <c r="D79" s="1" t="str">
        <f t="array" ref="D79">IF(ROWS(C$7:C79)&gt;COUNTIF(BookTable[Entry Month],$O$4),"",INDEX(Book!C$3:C$1200,SMALL(IF(BookTable[Entry Month]=$O$4,ROW(BookTable[Entry Month])-ROW(Book!$J$2)),ROWS(C$7:C79))))</f>
        <v/>
      </c>
      <c r="E79" s="26" t="e">
        <f>VLOOKUP(Shrawan17[[#This Row],[आपूर्तिकर्ताको नाम]],PartyTable[],2,FALSE)</f>
        <v>#N/A</v>
      </c>
      <c r="F79" s="26" t="str" cm="1">
        <f t="array" ref="F79">IF(ROWS(G$7:G79)&gt;COUNTIF(BookTable[Entry Month],$O$4),"",INDEX(Book!D$3:D$1200,SMALL(IF(BookTable[Entry Month]=$O$4,ROW(BookTable[Entry Month])-ROW(Book!$J$2)),ROWS(G$7:G79))))</f>
        <v/>
      </c>
      <c r="I7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79" s="6" t="str" cm="1">
        <f t="array" ref="J79">IF(ROWS(G$7:G79)&gt;COUNTIF(BookTable[Entry Month],$O$4),"",INDEX(Book!F$3:F$1200,SMALL(IF(BookTable[Entry Month]=$O$4,ROW(BookTable[Entry Month])-ROW(Book!$J$2)),ROWS(G$7:G79))))</f>
        <v/>
      </c>
      <c r="K79" s="6" t="str" cm="1">
        <f t="array" ref="K79">IF(ROWS(G$7:G79)&gt;COUNTIF(BookTable[Entry Month],$O$4),"",INDEX(Book!E$3:E$1200,SMALL(IF(BookTable[Entry Month]=$O$4,ROW(BookTable[Entry Month])-ROW(Book!$J$2)),ROWS(G$7:G79))))</f>
        <v/>
      </c>
      <c r="L79" s="6" t="e">
        <f>Shrawan17[[#This Row],[मूल्य (रु)]]*13%</f>
        <v>#VALUE!</v>
      </c>
    </row>
    <row r="80" spans="1:12" hidden="1" x14ac:dyDescent="0.25">
      <c r="A80" s="1" t="str">
        <f t="array" ref="A80">IF(ROWS(A$7:A80)&gt;COUNTIF(BookTable[Entry Month],$O$4),"",INDEX(Book!A$3:A$1200,SMALL(IF(BookTable[Entry Month]=$O$4,ROW(BookTable[Entry Month])-ROW(Book!$J$2)),ROWS(A$7:A80))))</f>
        <v/>
      </c>
      <c r="B80" s="1" t="str">
        <f t="array" ref="B80">IF(ROWS(B$7:B80)&gt;COUNTIF(BookTable[Entry Month],$O$4),"",INDEX(Book!B$3:B$1200,SMALL(IF(BookTable[Entry Month]=$O$4,ROW(BookTable[Entry Month])-ROW(Book!$J$2)),ROWS(B$7:B80))))</f>
        <v/>
      </c>
      <c r="D80" s="1" t="str">
        <f t="array" ref="D80">IF(ROWS(C$7:C80)&gt;COUNTIF(BookTable[Entry Month],$O$4),"",INDEX(Book!C$3:C$1200,SMALL(IF(BookTable[Entry Month]=$O$4,ROW(BookTable[Entry Month])-ROW(Book!$J$2)),ROWS(C$7:C80))))</f>
        <v/>
      </c>
      <c r="E80" s="26" t="e">
        <f>VLOOKUP(Shrawan17[[#This Row],[आपूर्तिकर्ताको नाम]],PartyTable[],2,FALSE)</f>
        <v>#N/A</v>
      </c>
      <c r="F80" s="26" t="str" cm="1">
        <f t="array" ref="F80">IF(ROWS(G$7:G80)&gt;COUNTIF(BookTable[Entry Month],$O$4),"",INDEX(Book!D$3:D$1200,SMALL(IF(BookTable[Entry Month]=$O$4,ROW(BookTable[Entry Month])-ROW(Book!$J$2)),ROWS(G$7:G80))))</f>
        <v/>
      </c>
      <c r="I8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80" s="6" t="str" cm="1">
        <f t="array" ref="J80">IF(ROWS(G$7:G80)&gt;COUNTIF(BookTable[Entry Month],$O$4),"",INDEX(Book!F$3:F$1200,SMALL(IF(BookTable[Entry Month]=$O$4,ROW(BookTable[Entry Month])-ROW(Book!$J$2)),ROWS(G$7:G80))))</f>
        <v/>
      </c>
      <c r="K80" s="6" t="str" cm="1">
        <f t="array" ref="K80">IF(ROWS(G$7:G80)&gt;COUNTIF(BookTable[Entry Month],$O$4),"",INDEX(Book!E$3:E$1200,SMALL(IF(BookTable[Entry Month]=$O$4,ROW(BookTable[Entry Month])-ROW(Book!$J$2)),ROWS(G$7:G80))))</f>
        <v/>
      </c>
      <c r="L80" s="6" t="e">
        <f>Shrawan17[[#This Row],[मूल्य (रु)]]*13%</f>
        <v>#VALUE!</v>
      </c>
    </row>
    <row r="81" spans="1:12" hidden="1" x14ac:dyDescent="0.25">
      <c r="A81" s="1" t="str">
        <f t="array" ref="A81">IF(ROWS(A$7:A81)&gt;COUNTIF(BookTable[Entry Month],$O$4),"",INDEX(Book!A$3:A$1200,SMALL(IF(BookTable[Entry Month]=$O$4,ROW(BookTable[Entry Month])-ROW(Book!$J$2)),ROWS(A$7:A81))))</f>
        <v/>
      </c>
      <c r="B81" s="1" t="str">
        <f t="array" ref="B81">IF(ROWS(B$7:B81)&gt;COUNTIF(BookTable[Entry Month],$O$4),"",INDEX(Book!B$3:B$1200,SMALL(IF(BookTable[Entry Month]=$O$4,ROW(BookTable[Entry Month])-ROW(Book!$J$2)),ROWS(B$7:B81))))</f>
        <v/>
      </c>
      <c r="D81" s="1" t="str">
        <f t="array" ref="D81">IF(ROWS(C$7:C81)&gt;COUNTIF(BookTable[Entry Month],$O$4),"",INDEX(Book!C$3:C$1200,SMALL(IF(BookTable[Entry Month]=$O$4,ROW(BookTable[Entry Month])-ROW(Book!$J$2)),ROWS(C$7:C81))))</f>
        <v/>
      </c>
      <c r="E81" s="26" t="e">
        <f>VLOOKUP(Shrawan17[[#This Row],[आपूर्तिकर्ताको नाम]],PartyTable[],2,FALSE)</f>
        <v>#N/A</v>
      </c>
      <c r="F81" s="26" t="str" cm="1">
        <f t="array" ref="F81">IF(ROWS(G$7:G81)&gt;COUNTIF(BookTable[Entry Month],$O$4),"",INDEX(Book!D$3:D$1200,SMALL(IF(BookTable[Entry Month]=$O$4,ROW(BookTable[Entry Month])-ROW(Book!$J$2)),ROWS(G$7:G81))))</f>
        <v/>
      </c>
      <c r="I8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81" s="6" t="str" cm="1">
        <f t="array" ref="J81">IF(ROWS(G$7:G81)&gt;COUNTIF(BookTable[Entry Month],$O$4),"",INDEX(Book!F$3:F$1200,SMALL(IF(BookTable[Entry Month]=$O$4,ROW(BookTable[Entry Month])-ROW(Book!$J$2)),ROWS(G$7:G81))))</f>
        <v/>
      </c>
      <c r="K81" s="6" t="str" cm="1">
        <f t="array" ref="K81">IF(ROWS(G$7:G81)&gt;COUNTIF(BookTable[Entry Month],$O$4),"",INDEX(Book!E$3:E$1200,SMALL(IF(BookTable[Entry Month]=$O$4,ROW(BookTable[Entry Month])-ROW(Book!$J$2)),ROWS(G$7:G81))))</f>
        <v/>
      </c>
      <c r="L81" s="6" t="e">
        <f>Shrawan17[[#This Row],[मूल्य (रु)]]*13%</f>
        <v>#VALUE!</v>
      </c>
    </row>
    <row r="82" spans="1:12" hidden="1" x14ac:dyDescent="0.25">
      <c r="A82" s="1" t="str">
        <f t="array" ref="A82">IF(ROWS(A$7:A82)&gt;COUNTIF(BookTable[Entry Month],$O$4),"",INDEX(Book!A$3:A$1200,SMALL(IF(BookTable[Entry Month]=$O$4,ROW(BookTable[Entry Month])-ROW(Book!$J$2)),ROWS(A$7:A82))))</f>
        <v/>
      </c>
      <c r="B82" s="1" t="str">
        <f t="array" ref="B82">IF(ROWS(B$7:B82)&gt;COUNTIF(BookTable[Entry Month],$O$4),"",INDEX(Book!B$3:B$1200,SMALL(IF(BookTable[Entry Month]=$O$4,ROW(BookTable[Entry Month])-ROW(Book!$J$2)),ROWS(B$7:B82))))</f>
        <v/>
      </c>
      <c r="D82" s="1" t="str">
        <f t="array" ref="D82">IF(ROWS(C$7:C82)&gt;COUNTIF(BookTable[Entry Month],$O$4),"",INDEX(Book!C$3:C$1200,SMALL(IF(BookTable[Entry Month]=$O$4,ROW(BookTable[Entry Month])-ROW(Book!$J$2)),ROWS(C$7:C82))))</f>
        <v/>
      </c>
      <c r="E82" s="26" t="e">
        <f>VLOOKUP(Shrawan17[[#This Row],[आपूर्तिकर्ताको नाम]],PartyTable[],2,FALSE)</f>
        <v>#N/A</v>
      </c>
      <c r="F82" s="26" t="str" cm="1">
        <f t="array" ref="F82">IF(ROWS(G$7:G82)&gt;COUNTIF(BookTable[Entry Month],$O$4),"",INDEX(Book!D$3:D$1200,SMALL(IF(BookTable[Entry Month]=$O$4,ROW(BookTable[Entry Month])-ROW(Book!$J$2)),ROWS(G$7:G82))))</f>
        <v/>
      </c>
      <c r="I8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82" s="6" t="str" cm="1">
        <f t="array" ref="J82">IF(ROWS(G$7:G82)&gt;COUNTIF(BookTable[Entry Month],$O$4),"",INDEX(Book!F$3:F$1200,SMALL(IF(BookTable[Entry Month]=$O$4,ROW(BookTable[Entry Month])-ROW(Book!$J$2)),ROWS(G$7:G82))))</f>
        <v/>
      </c>
      <c r="K82" s="6" t="str" cm="1">
        <f t="array" ref="K82">IF(ROWS(G$7:G82)&gt;COUNTIF(BookTable[Entry Month],$O$4),"",INDEX(Book!E$3:E$1200,SMALL(IF(BookTable[Entry Month]=$O$4,ROW(BookTable[Entry Month])-ROW(Book!$J$2)),ROWS(G$7:G82))))</f>
        <v/>
      </c>
      <c r="L82" s="6" t="e">
        <f>Shrawan17[[#This Row],[मूल्य (रु)]]*13%</f>
        <v>#VALUE!</v>
      </c>
    </row>
    <row r="83" spans="1:12" hidden="1" x14ac:dyDescent="0.25">
      <c r="A83" s="1" t="str">
        <f t="array" ref="A83">IF(ROWS(A$7:A83)&gt;COUNTIF(BookTable[Entry Month],$O$4),"",INDEX(Book!A$3:A$1200,SMALL(IF(BookTable[Entry Month]=$O$4,ROW(BookTable[Entry Month])-ROW(Book!$J$2)),ROWS(A$7:A83))))</f>
        <v/>
      </c>
      <c r="B83" s="1" t="str">
        <f t="array" ref="B83">IF(ROWS(B$7:B83)&gt;COUNTIF(BookTable[Entry Month],$O$4),"",INDEX(Book!B$3:B$1200,SMALL(IF(BookTable[Entry Month]=$O$4,ROW(BookTable[Entry Month])-ROW(Book!$J$2)),ROWS(B$7:B83))))</f>
        <v/>
      </c>
      <c r="D83" s="1" t="str">
        <f t="array" ref="D83">IF(ROWS(C$7:C83)&gt;COUNTIF(BookTable[Entry Month],$O$4),"",INDEX(Book!C$3:C$1200,SMALL(IF(BookTable[Entry Month]=$O$4,ROW(BookTable[Entry Month])-ROW(Book!$J$2)),ROWS(C$7:C83))))</f>
        <v/>
      </c>
      <c r="E83" s="26" t="e">
        <f>VLOOKUP(Shrawan17[[#This Row],[आपूर्तिकर्ताको नाम]],PartyTable[],2,FALSE)</f>
        <v>#N/A</v>
      </c>
      <c r="F83" s="26" t="str" cm="1">
        <f t="array" ref="F83">IF(ROWS(G$7:G83)&gt;COUNTIF(BookTable[Entry Month],$O$4),"",INDEX(Book!D$3:D$1200,SMALL(IF(BookTable[Entry Month]=$O$4,ROW(BookTable[Entry Month])-ROW(Book!$J$2)),ROWS(G$7:G83))))</f>
        <v/>
      </c>
      <c r="I8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83" s="6" t="str" cm="1">
        <f t="array" ref="J83">IF(ROWS(G$7:G83)&gt;COUNTIF(BookTable[Entry Month],$O$4),"",INDEX(Book!F$3:F$1200,SMALL(IF(BookTable[Entry Month]=$O$4,ROW(BookTable[Entry Month])-ROW(Book!$J$2)),ROWS(G$7:G83))))</f>
        <v/>
      </c>
      <c r="K83" s="6" t="str" cm="1">
        <f t="array" ref="K83">IF(ROWS(G$7:G83)&gt;COUNTIF(BookTable[Entry Month],$O$4),"",INDEX(Book!E$3:E$1200,SMALL(IF(BookTable[Entry Month]=$O$4,ROW(BookTable[Entry Month])-ROW(Book!$J$2)),ROWS(G$7:G83))))</f>
        <v/>
      </c>
      <c r="L83" s="6" t="e">
        <f>Shrawan17[[#This Row],[मूल्य (रु)]]*13%</f>
        <v>#VALUE!</v>
      </c>
    </row>
    <row r="84" spans="1:12" hidden="1" x14ac:dyDescent="0.25">
      <c r="A84" s="1" t="str">
        <f t="array" ref="A84">IF(ROWS(A$7:A84)&gt;COUNTIF(BookTable[Entry Month],$O$4),"",INDEX(Book!A$3:A$1200,SMALL(IF(BookTable[Entry Month]=$O$4,ROW(BookTable[Entry Month])-ROW(Book!$J$2)),ROWS(A$7:A84))))</f>
        <v/>
      </c>
      <c r="B84" s="1" t="str">
        <f t="array" ref="B84">IF(ROWS(B$7:B84)&gt;COUNTIF(BookTable[Entry Month],$O$4),"",INDEX(Book!B$3:B$1200,SMALL(IF(BookTable[Entry Month]=$O$4,ROW(BookTable[Entry Month])-ROW(Book!$J$2)),ROWS(B$7:B84))))</f>
        <v/>
      </c>
      <c r="D84" s="1" t="str">
        <f t="array" ref="D84">IF(ROWS(C$7:C84)&gt;COUNTIF(BookTable[Entry Month],$O$4),"",INDEX(Book!C$3:C$1200,SMALL(IF(BookTable[Entry Month]=$O$4,ROW(BookTable[Entry Month])-ROW(Book!$J$2)),ROWS(C$7:C84))))</f>
        <v/>
      </c>
      <c r="E84" s="26" t="e">
        <f>VLOOKUP(Shrawan17[[#This Row],[आपूर्तिकर्ताको नाम]],PartyTable[],2,FALSE)</f>
        <v>#N/A</v>
      </c>
      <c r="F84" s="26" t="str" cm="1">
        <f t="array" ref="F84">IF(ROWS(G$7:G84)&gt;COUNTIF(BookTable[Entry Month],$O$4),"",INDEX(Book!D$3:D$1200,SMALL(IF(BookTable[Entry Month]=$O$4,ROW(BookTable[Entry Month])-ROW(Book!$J$2)),ROWS(G$7:G84))))</f>
        <v/>
      </c>
      <c r="I8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84" s="6" t="str" cm="1">
        <f t="array" ref="J84">IF(ROWS(G$7:G84)&gt;COUNTIF(BookTable[Entry Month],$O$4),"",INDEX(Book!F$3:F$1200,SMALL(IF(BookTable[Entry Month]=$O$4,ROW(BookTable[Entry Month])-ROW(Book!$J$2)),ROWS(G$7:G84))))</f>
        <v/>
      </c>
      <c r="K84" s="6" t="str" cm="1">
        <f t="array" ref="K84">IF(ROWS(G$7:G84)&gt;COUNTIF(BookTable[Entry Month],$O$4),"",INDEX(Book!E$3:E$1200,SMALL(IF(BookTable[Entry Month]=$O$4,ROW(BookTable[Entry Month])-ROW(Book!$J$2)),ROWS(G$7:G84))))</f>
        <v/>
      </c>
      <c r="L84" s="6" t="e">
        <f>Shrawan17[[#This Row],[मूल्य (रु)]]*13%</f>
        <v>#VALUE!</v>
      </c>
    </row>
    <row r="85" spans="1:12" hidden="1" x14ac:dyDescent="0.25">
      <c r="A85" s="1" t="str">
        <f t="array" ref="A85">IF(ROWS(A$7:A85)&gt;COUNTIF(BookTable[Entry Month],$O$4),"",INDEX(Book!A$3:A$1200,SMALL(IF(BookTable[Entry Month]=$O$4,ROW(BookTable[Entry Month])-ROW(Book!$J$2)),ROWS(A$7:A85))))</f>
        <v/>
      </c>
      <c r="B85" s="1" t="str">
        <f t="array" ref="B85">IF(ROWS(B$7:B85)&gt;COUNTIF(BookTable[Entry Month],$O$4),"",INDEX(Book!B$3:B$1200,SMALL(IF(BookTable[Entry Month]=$O$4,ROW(BookTable[Entry Month])-ROW(Book!$J$2)),ROWS(B$7:B85))))</f>
        <v/>
      </c>
      <c r="D85" s="1" t="str">
        <f t="array" ref="D85">IF(ROWS(C$7:C85)&gt;COUNTIF(BookTable[Entry Month],$O$4),"",INDEX(Book!C$3:C$1200,SMALL(IF(BookTable[Entry Month]=$O$4,ROW(BookTable[Entry Month])-ROW(Book!$J$2)),ROWS(C$7:C85))))</f>
        <v/>
      </c>
      <c r="E85" s="26" t="e">
        <f>VLOOKUP(Shrawan17[[#This Row],[आपूर्तिकर्ताको नाम]],PartyTable[],2,FALSE)</f>
        <v>#N/A</v>
      </c>
      <c r="F85" s="26" t="str" cm="1">
        <f t="array" ref="F85">IF(ROWS(G$7:G85)&gt;COUNTIF(BookTable[Entry Month],$O$4),"",INDEX(Book!D$3:D$1200,SMALL(IF(BookTable[Entry Month]=$O$4,ROW(BookTable[Entry Month])-ROW(Book!$J$2)),ROWS(G$7:G85))))</f>
        <v/>
      </c>
      <c r="I8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85" s="6" t="str" cm="1">
        <f t="array" ref="J85">IF(ROWS(G$7:G85)&gt;COUNTIF(BookTable[Entry Month],$O$4),"",INDEX(Book!F$3:F$1200,SMALL(IF(BookTable[Entry Month]=$O$4,ROW(BookTable[Entry Month])-ROW(Book!$J$2)),ROWS(G$7:G85))))</f>
        <v/>
      </c>
      <c r="K85" s="6" t="str" cm="1">
        <f t="array" ref="K85">IF(ROWS(G$7:G85)&gt;COUNTIF(BookTable[Entry Month],$O$4),"",INDEX(Book!E$3:E$1200,SMALL(IF(BookTable[Entry Month]=$O$4,ROW(BookTable[Entry Month])-ROW(Book!$J$2)),ROWS(G$7:G85))))</f>
        <v/>
      </c>
      <c r="L85" s="6" t="e">
        <f>Shrawan17[[#This Row],[मूल्य (रु)]]*13%</f>
        <v>#VALUE!</v>
      </c>
    </row>
    <row r="86" spans="1:12" hidden="1" x14ac:dyDescent="0.25">
      <c r="A86" s="1" t="str">
        <f t="array" ref="A86">IF(ROWS(A$7:A86)&gt;COUNTIF(BookTable[Entry Month],$O$4),"",INDEX(Book!A$3:A$1200,SMALL(IF(BookTable[Entry Month]=$O$4,ROW(BookTable[Entry Month])-ROW(Book!$J$2)),ROWS(A$7:A86))))</f>
        <v/>
      </c>
      <c r="B86" s="1" t="str">
        <f t="array" ref="B86">IF(ROWS(B$7:B86)&gt;COUNTIF(BookTable[Entry Month],$O$4),"",INDEX(Book!B$3:B$1200,SMALL(IF(BookTable[Entry Month]=$O$4,ROW(BookTable[Entry Month])-ROW(Book!$J$2)),ROWS(B$7:B86))))</f>
        <v/>
      </c>
      <c r="D86" s="1" t="str">
        <f t="array" ref="D86">IF(ROWS(C$7:C86)&gt;COUNTIF(BookTable[Entry Month],$O$4),"",INDEX(Book!C$3:C$1200,SMALL(IF(BookTable[Entry Month]=$O$4,ROW(BookTable[Entry Month])-ROW(Book!$J$2)),ROWS(C$7:C86))))</f>
        <v/>
      </c>
      <c r="E86" s="1" t="e">
        <f>VLOOKUP(Shrawan17[[#This Row],[आपूर्तिकर्ताको नाम]],PartyTable[],2,FALSE)</f>
        <v>#N/A</v>
      </c>
      <c r="F86" s="1" t="str" cm="1">
        <f t="array" ref="F86">IF(ROWS(G$7:G86)&gt;COUNTIF(BookTable[Entry Month],$O$4),"",INDEX(Book!D$3:D$1200,SMALL(IF(BookTable[Entry Month]=$O$4,ROW(BookTable[Entry Month])-ROW(Book!$J$2)),ROWS(G$7:G86))))</f>
        <v/>
      </c>
      <c r="I8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86" s="6" t="str" cm="1">
        <f t="array" ref="J86">IF(ROWS(G$7:G86)&gt;COUNTIF(BookTable[Entry Month],$O$4),"",INDEX(Book!F$3:F$1200,SMALL(IF(BookTable[Entry Month]=$O$4,ROW(BookTable[Entry Month])-ROW(Book!$J$2)),ROWS(G$7:G86))))</f>
        <v/>
      </c>
      <c r="K86" s="6" t="str" cm="1">
        <f t="array" ref="K86">IF(ROWS(G$7:G86)&gt;COUNTIF(BookTable[Entry Month],$O$4),"",INDEX(Book!E$3:E$1200,SMALL(IF(BookTable[Entry Month]=$O$4,ROW(BookTable[Entry Month])-ROW(Book!$J$2)),ROWS(G$7:G86))))</f>
        <v/>
      </c>
      <c r="L86" s="6" t="e">
        <f>Shrawan17[[#This Row],[मूल्य (रु)]]*13%</f>
        <v>#VALUE!</v>
      </c>
    </row>
    <row r="87" spans="1:12" hidden="1" x14ac:dyDescent="0.25">
      <c r="A87" s="1" t="str">
        <f t="array" ref="A87">IF(ROWS(A$7:A87)&gt;COUNTIF(BookTable[Entry Month],$O$4),"",INDEX(Book!A$3:A$1200,SMALL(IF(BookTable[Entry Month]=$O$4,ROW(BookTable[Entry Month])-ROW(Book!$J$2)),ROWS(A$7:A87))))</f>
        <v/>
      </c>
      <c r="B87" s="1" t="str">
        <f t="array" ref="B87">IF(ROWS(B$7:B87)&gt;COUNTIF(BookTable[Entry Month],$O$4),"",INDEX(Book!B$3:B$1200,SMALL(IF(BookTable[Entry Month]=$O$4,ROW(BookTable[Entry Month])-ROW(Book!$J$2)),ROWS(B$7:B87))))</f>
        <v/>
      </c>
      <c r="D87" s="1" t="str">
        <f t="array" ref="D87">IF(ROWS(C$7:C87)&gt;COUNTIF(BookTable[Entry Month],$O$4),"",INDEX(Book!C$3:C$1200,SMALL(IF(BookTable[Entry Month]=$O$4,ROW(BookTable[Entry Month])-ROW(Book!$J$2)),ROWS(C$7:C87))))</f>
        <v/>
      </c>
      <c r="E87" s="1" t="e">
        <f>VLOOKUP(Shrawan17[[#This Row],[आपूर्तिकर्ताको नाम]],PartyTable[],2,FALSE)</f>
        <v>#N/A</v>
      </c>
      <c r="F87" s="1" t="str" cm="1">
        <f t="array" ref="F87">IF(ROWS(G$7:G87)&gt;COUNTIF(BookTable[Entry Month],$O$4),"",INDEX(Book!D$3:D$1200,SMALL(IF(BookTable[Entry Month]=$O$4,ROW(BookTable[Entry Month])-ROW(Book!$J$2)),ROWS(G$7:G87))))</f>
        <v/>
      </c>
      <c r="I8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87" s="6" t="str" cm="1">
        <f t="array" ref="J87">IF(ROWS(G$7:G87)&gt;COUNTIF(BookTable[Entry Month],$O$4),"",INDEX(Book!F$3:F$1200,SMALL(IF(BookTable[Entry Month]=$O$4,ROW(BookTable[Entry Month])-ROW(Book!$J$2)),ROWS(G$7:G87))))</f>
        <v/>
      </c>
      <c r="K87" s="6" t="str" cm="1">
        <f t="array" ref="K87">IF(ROWS(G$7:G87)&gt;COUNTIF(BookTable[Entry Month],$O$4),"",INDEX(Book!E$3:E$1200,SMALL(IF(BookTable[Entry Month]=$O$4,ROW(BookTable[Entry Month])-ROW(Book!$J$2)),ROWS(G$7:G87))))</f>
        <v/>
      </c>
      <c r="L87" s="6" t="e">
        <f>Shrawan17[[#This Row],[मूल्य (रु)]]*13%</f>
        <v>#VALUE!</v>
      </c>
    </row>
    <row r="88" spans="1:12" hidden="1" x14ac:dyDescent="0.25">
      <c r="A88" s="1" t="str">
        <f t="array" ref="A88">IF(ROWS(A$7:A88)&gt;COUNTIF(BookTable[Entry Month],$O$4),"",INDEX(Book!A$3:A$1200,SMALL(IF(BookTable[Entry Month]=$O$4,ROW(BookTable[Entry Month])-ROW(Book!$J$2)),ROWS(A$7:A88))))</f>
        <v/>
      </c>
      <c r="B88" s="1" t="str">
        <f t="array" ref="B88">IF(ROWS(B$7:B88)&gt;COUNTIF(BookTable[Entry Month],$O$4),"",INDEX(Book!B$3:B$1200,SMALL(IF(BookTable[Entry Month]=$O$4,ROW(BookTable[Entry Month])-ROW(Book!$J$2)),ROWS(B$7:B88))))</f>
        <v/>
      </c>
      <c r="D88" s="1" t="str">
        <f t="array" ref="D88">IF(ROWS(C$7:C88)&gt;COUNTIF(BookTable[Entry Month],$O$4),"",INDEX(Book!C$3:C$1200,SMALL(IF(BookTable[Entry Month]=$O$4,ROW(BookTable[Entry Month])-ROW(Book!$J$2)),ROWS(C$7:C88))))</f>
        <v/>
      </c>
      <c r="E88" s="1" t="e">
        <f>VLOOKUP(Shrawan17[[#This Row],[आपूर्तिकर्ताको नाम]],PartyTable[],2,FALSE)</f>
        <v>#N/A</v>
      </c>
      <c r="F88" s="1" t="str" cm="1">
        <f t="array" ref="F88">IF(ROWS(G$7:G88)&gt;COUNTIF(BookTable[Entry Month],$O$4),"",INDEX(Book!D$3:D$1200,SMALL(IF(BookTable[Entry Month]=$O$4,ROW(BookTable[Entry Month])-ROW(Book!$J$2)),ROWS(G$7:G88))))</f>
        <v/>
      </c>
      <c r="I8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88" s="6" t="str" cm="1">
        <f t="array" ref="J88">IF(ROWS(G$7:G88)&gt;COUNTIF(BookTable[Entry Month],$O$4),"",INDEX(Book!F$3:F$1200,SMALL(IF(BookTable[Entry Month]=$O$4,ROW(BookTable[Entry Month])-ROW(Book!$J$2)),ROWS(G$7:G88))))</f>
        <v/>
      </c>
      <c r="K88" s="6" t="str" cm="1">
        <f t="array" ref="K88">IF(ROWS(G$7:G88)&gt;COUNTIF(BookTable[Entry Month],$O$4),"",INDEX(Book!E$3:E$1200,SMALL(IF(BookTable[Entry Month]=$O$4,ROW(BookTable[Entry Month])-ROW(Book!$J$2)),ROWS(G$7:G88))))</f>
        <v/>
      </c>
      <c r="L88" s="6" t="e">
        <f>Shrawan17[[#This Row],[मूल्य (रु)]]*13%</f>
        <v>#VALUE!</v>
      </c>
    </row>
    <row r="89" spans="1:12" hidden="1" x14ac:dyDescent="0.25">
      <c r="A89" s="1" t="str">
        <f t="array" ref="A89">IF(ROWS(A$7:A89)&gt;COUNTIF(BookTable[Entry Month],$O$4),"",INDEX(Book!A$3:A$1200,SMALL(IF(BookTable[Entry Month]=$O$4,ROW(BookTable[Entry Month])-ROW(Book!$J$2)),ROWS(A$7:A89))))</f>
        <v/>
      </c>
      <c r="B89" s="1" t="str">
        <f t="array" ref="B89">IF(ROWS(B$7:B89)&gt;COUNTIF(BookTable[Entry Month],$O$4),"",INDEX(Book!B$3:B$1200,SMALL(IF(BookTable[Entry Month]=$O$4,ROW(BookTable[Entry Month])-ROW(Book!$J$2)),ROWS(B$7:B89))))</f>
        <v/>
      </c>
      <c r="D89" s="1" t="str">
        <f t="array" ref="D89">IF(ROWS(C$7:C89)&gt;COUNTIF(BookTable[Entry Month],$O$4),"",INDEX(Book!C$3:C$1200,SMALL(IF(BookTable[Entry Month]=$O$4,ROW(BookTable[Entry Month])-ROW(Book!$J$2)),ROWS(C$7:C89))))</f>
        <v/>
      </c>
      <c r="E89" s="1" t="e">
        <f>VLOOKUP(Shrawan17[[#This Row],[आपूर्तिकर्ताको नाम]],PartyTable[],2,FALSE)</f>
        <v>#N/A</v>
      </c>
      <c r="F89" s="1" t="str" cm="1">
        <f t="array" ref="F89">IF(ROWS(G$7:G89)&gt;COUNTIF(BookTable[Entry Month],$O$4),"",INDEX(Book!D$3:D$1200,SMALL(IF(BookTable[Entry Month]=$O$4,ROW(BookTable[Entry Month])-ROW(Book!$J$2)),ROWS(G$7:G89))))</f>
        <v/>
      </c>
      <c r="I8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89" s="6" t="str" cm="1">
        <f t="array" ref="J89">IF(ROWS(G$7:G89)&gt;COUNTIF(BookTable[Entry Month],$O$4),"",INDEX(Book!F$3:F$1200,SMALL(IF(BookTable[Entry Month]=$O$4,ROW(BookTable[Entry Month])-ROW(Book!$J$2)),ROWS(G$7:G89))))</f>
        <v/>
      </c>
      <c r="K89" s="6" t="str" cm="1">
        <f t="array" ref="K89">IF(ROWS(G$7:G89)&gt;COUNTIF(BookTable[Entry Month],$O$4),"",INDEX(Book!E$3:E$1200,SMALL(IF(BookTable[Entry Month]=$O$4,ROW(BookTable[Entry Month])-ROW(Book!$J$2)),ROWS(G$7:G89))))</f>
        <v/>
      </c>
      <c r="L89" s="6" t="e">
        <f>Shrawan17[[#This Row],[मूल्य (रु)]]*13%</f>
        <v>#VALUE!</v>
      </c>
    </row>
    <row r="90" spans="1:12" hidden="1" x14ac:dyDescent="0.25">
      <c r="A90" s="1" t="str">
        <f t="array" ref="A90">IF(ROWS(A$7:A90)&gt;COUNTIF(BookTable[Entry Month],$O$4),"",INDEX(Book!A$3:A$1200,SMALL(IF(BookTable[Entry Month]=$O$4,ROW(BookTable[Entry Month])-ROW(Book!$J$2)),ROWS(A$7:A90))))</f>
        <v/>
      </c>
      <c r="B90" s="1" t="str">
        <f t="array" ref="B90">IF(ROWS(B$7:B90)&gt;COUNTIF(BookTable[Entry Month],$O$4),"",INDEX(Book!B$3:B$1200,SMALL(IF(BookTable[Entry Month]=$O$4,ROW(BookTable[Entry Month])-ROW(Book!$J$2)),ROWS(B$7:B90))))</f>
        <v/>
      </c>
      <c r="D90" s="1" t="str">
        <f t="array" ref="D90">IF(ROWS(C$7:C90)&gt;COUNTIF(BookTable[Entry Month],$O$4),"",INDEX(Book!C$3:C$1200,SMALL(IF(BookTable[Entry Month]=$O$4,ROW(BookTable[Entry Month])-ROW(Book!$J$2)),ROWS(C$7:C90))))</f>
        <v/>
      </c>
      <c r="E90" s="1" t="e">
        <f>VLOOKUP(Shrawan17[[#This Row],[आपूर्तिकर्ताको नाम]],PartyTable[],2,FALSE)</f>
        <v>#N/A</v>
      </c>
      <c r="F90" s="1" t="str" cm="1">
        <f t="array" ref="F90">IF(ROWS(G$7:G90)&gt;COUNTIF(BookTable[Entry Month],$O$4),"",INDEX(Book!D$3:D$1200,SMALL(IF(BookTable[Entry Month]=$O$4,ROW(BookTable[Entry Month])-ROW(Book!$J$2)),ROWS(G$7:G90))))</f>
        <v/>
      </c>
      <c r="I9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90" s="6" t="str" cm="1">
        <f t="array" ref="J90">IF(ROWS(G$7:G90)&gt;COUNTIF(BookTable[Entry Month],$O$4),"",INDEX(Book!F$3:F$1200,SMALL(IF(BookTable[Entry Month]=$O$4,ROW(BookTable[Entry Month])-ROW(Book!$J$2)),ROWS(G$7:G90))))</f>
        <v/>
      </c>
      <c r="K90" s="6" t="str" cm="1">
        <f t="array" ref="K90">IF(ROWS(G$7:G90)&gt;COUNTIF(BookTable[Entry Month],$O$4),"",INDEX(Book!E$3:E$1200,SMALL(IF(BookTable[Entry Month]=$O$4,ROW(BookTable[Entry Month])-ROW(Book!$J$2)),ROWS(G$7:G90))))</f>
        <v/>
      </c>
      <c r="L90" s="6" t="e">
        <f>Shrawan17[[#This Row],[मूल्य (रु)]]*13%</f>
        <v>#VALUE!</v>
      </c>
    </row>
    <row r="91" spans="1:12" hidden="1" x14ac:dyDescent="0.25">
      <c r="A91" s="1" t="str">
        <f t="array" ref="A91">IF(ROWS(A$7:A91)&gt;COUNTIF(BookTable[Entry Month],$O$4),"",INDEX(Book!A$3:A$1200,SMALL(IF(BookTable[Entry Month]=$O$4,ROW(BookTable[Entry Month])-ROW(Book!$J$2)),ROWS(A$7:A91))))</f>
        <v/>
      </c>
      <c r="B91" s="1" t="str">
        <f t="array" ref="B91">IF(ROWS(B$7:B91)&gt;COUNTIF(BookTable[Entry Month],$O$4),"",INDEX(Book!B$3:B$1200,SMALL(IF(BookTable[Entry Month]=$O$4,ROW(BookTable[Entry Month])-ROW(Book!$J$2)),ROWS(B$7:B91))))</f>
        <v/>
      </c>
      <c r="D91" s="1" t="str">
        <f t="array" ref="D91">IF(ROWS(C$7:C91)&gt;COUNTIF(BookTable[Entry Month],$O$4),"",INDEX(Book!C$3:C$1200,SMALL(IF(BookTable[Entry Month]=$O$4,ROW(BookTable[Entry Month])-ROW(Book!$J$2)),ROWS(C$7:C91))))</f>
        <v/>
      </c>
      <c r="E91" s="1" t="e">
        <f>VLOOKUP(Shrawan17[[#This Row],[आपूर्तिकर्ताको नाम]],PartyTable[],2,FALSE)</f>
        <v>#N/A</v>
      </c>
      <c r="F91" s="1" t="str" cm="1">
        <f t="array" ref="F91">IF(ROWS(G$7:G91)&gt;COUNTIF(BookTable[Entry Month],$O$4),"",INDEX(Book!D$3:D$1200,SMALL(IF(BookTable[Entry Month]=$O$4,ROW(BookTable[Entry Month])-ROW(Book!$J$2)),ROWS(G$7:G91))))</f>
        <v/>
      </c>
      <c r="I9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91" s="6" t="str" cm="1">
        <f t="array" ref="J91">IF(ROWS(G$7:G91)&gt;COUNTIF(BookTable[Entry Month],$O$4),"",INDEX(Book!F$3:F$1200,SMALL(IF(BookTable[Entry Month]=$O$4,ROW(BookTable[Entry Month])-ROW(Book!$J$2)),ROWS(G$7:G91))))</f>
        <v/>
      </c>
      <c r="K91" s="6" t="str" cm="1">
        <f t="array" ref="K91">IF(ROWS(G$7:G91)&gt;COUNTIF(BookTable[Entry Month],$O$4),"",INDEX(Book!E$3:E$1200,SMALL(IF(BookTable[Entry Month]=$O$4,ROW(BookTable[Entry Month])-ROW(Book!$J$2)),ROWS(G$7:G91))))</f>
        <v/>
      </c>
      <c r="L91" s="6" t="e">
        <f>Shrawan17[[#This Row],[मूल्य (रु)]]*13%</f>
        <v>#VALUE!</v>
      </c>
    </row>
    <row r="92" spans="1:12" hidden="1" x14ac:dyDescent="0.25">
      <c r="A92" s="1" t="str">
        <f t="array" ref="A92">IF(ROWS(A$7:A92)&gt;COUNTIF(BookTable[Entry Month],$O$4),"",INDEX(Book!A$3:A$1200,SMALL(IF(BookTable[Entry Month]=$O$4,ROW(BookTable[Entry Month])-ROW(Book!$J$2)),ROWS(A$7:A92))))</f>
        <v/>
      </c>
      <c r="B92" s="1" t="str">
        <f t="array" ref="B92">IF(ROWS(B$7:B92)&gt;COUNTIF(BookTable[Entry Month],$O$4),"",INDEX(Book!B$3:B$1200,SMALL(IF(BookTable[Entry Month]=$O$4,ROW(BookTable[Entry Month])-ROW(Book!$J$2)),ROWS(B$7:B92))))</f>
        <v/>
      </c>
      <c r="D92" s="1" t="str">
        <f t="array" ref="D92">IF(ROWS(C$7:C92)&gt;COUNTIF(BookTable[Entry Month],$O$4),"",INDEX(Book!C$3:C$1200,SMALL(IF(BookTable[Entry Month]=$O$4,ROW(BookTable[Entry Month])-ROW(Book!$J$2)),ROWS(C$7:C92))))</f>
        <v/>
      </c>
      <c r="E92" s="1" t="e">
        <f>VLOOKUP(Shrawan17[[#This Row],[आपूर्तिकर्ताको नाम]],PartyTable[],2,FALSE)</f>
        <v>#N/A</v>
      </c>
      <c r="F92" s="1" t="str" cm="1">
        <f t="array" ref="F92">IF(ROWS(G$7:G92)&gt;COUNTIF(BookTable[Entry Month],$O$4),"",INDEX(Book!D$3:D$1200,SMALL(IF(BookTable[Entry Month]=$O$4,ROW(BookTable[Entry Month])-ROW(Book!$J$2)),ROWS(G$7:G92))))</f>
        <v/>
      </c>
      <c r="I9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92" s="6" t="str" cm="1">
        <f t="array" ref="J92">IF(ROWS(G$7:G92)&gt;COUNTIF(BookTable[Entry Month],$O$4),"",INDEX(Book!F$3:F$1200,SMALL(IF(BookTable[Entry Month]=$O$4,ROW(BookTable[Entry Month])-ROW(Book!$J$2)),ROWS(G$7:G92))))</f>
        <v/>
      </c>
      <c r="K92" s="6" t="str" cm="1">
        <f t="array" ref="K92">IF(ROWS(G$7:G92)&gt;COUNTIF(BookTable[Entry Month],$O$4),"",INDEX(Book!E$3:E$1200,SMALL(IF(BookTable[Entry Month]=$O$4,ROW(BookTable[Entry Month])-ROW(Book!$J$2)),ROWS(G$7:G92))))</f>
        <v/>
      </c>
      <c r="L92" s="6" t="e">
        <f>Shrawan17[[#This Row],[मूल्य (रु)]]*13%</f>
        <v>#VALUE!</v>
      </c>
    </row>
    <row r="93" spans="1:12" hidden="1" x14ac:dyDescent="0.25">
      <c r="A93" s="1" t="str">
        <f t="array" ref="A93">IF(ROWS(A$7:A93)&gt;COUNTIF(BookTable[Entry Month],$O$4),"",INDEX(Book!A$3:A$1200,SMALL(IF(BookTable[Entry Month]=$O$4,ROW(BookTable[Entry Month])-ROW(Book!$J$2)),ROWS(A$7:A93))))</f>
        <v/>
      </c>
      <c r="B93" s="1" t="str">
        <f t="array" ref="B93">IF(ROWS(B$7:B93)&gt;COUNTIF(BookTable[Entry Month],$O$4),"",INDEX(Book!B$3:B$1200,SMALL(IF(BookTable[Entry Month]=$O$4,ROW(BookTable[Entry Month])-ROW(Book!$J$2)),ROWS(B$7:B93))))</f>
        <v/>
      </c>
      <c r="D93" s="1" t="str">
        <f t="array" ref="D93">IF(ROWS(C$7:C93)&gt;COUNTIF(BookTable[Entry Month],$O$4),"",INDEX(Book!C$3:C$1200,SMALL(IF(BookTable[Entry Month]=$O$4,ROW(BookTable[Entry Month])-ROW(Book!$J$2)),ROWS(C$7:C93))))</f>
        <v/>
      </c>
      <c r="E93" s="1" t="e">
        <f>VLOOKUP(Shrawan17[[#This Row],[आपूर्तिकर्ताको नाम]],PartyTable[],2,FALSE)</f>
        <v>#N/A</v>
      </c>
      <c r="F93" s="1" t="str" cm="1">
        <f t="array" ref="F93">IF(ROWS(G$7:G93)&gt;COUNTIF(BookTable[Entry Month],$O$4),"",INDEX(Book!D$3:D$1200,SMALL(IF(BookTable[Entry Month]=$O$4,ROW(BookTable[Entry Month])-ROW(Book!$J$2)),ROWS(G$7:G93))))</f>
        <v/>
      </c>
      <c r="I9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93" s="6" t="str" cm="1">
        <f t="array" ref="J93">IF(ROWS(G$7:G93)&gt;COUNTIF(BookTable[Entry Month],$O$4),"",INDEX(Book!F$3:F$1200,SMALL(IF(BookTable[Entry Month]=$O$4,ROW(BookTable[Entry Month])-ROW(Book!$J$2)),ROWS(G$7:G93))))</f>
        <v/>
      </c>
      <c r="K93" s="6" t="str" cm="1">
        <f t="array" ref="K93">IF(ROWS(G$7:G93)&gt;COUNTIF(BookTable[Entry Month],$O$4),"",INDEX(Book!E$3:E$1200,SMALL(IF(BookTable[Entry Month]=$O$4,ROW(BookTable[Entry Month])-ROW(Book!$J$2)),ROWS(G$7:G93))))</f>
        <v/>
      </c>
      <c r="L93" s="6" t="e">
        <f>Shrawan17[[#This Row],[मूल्य (रु)]]*13%</f>
        <v>#VALUE!</v>
      </c>
    </row>
    <row r="94" spans="1:12" hidden="1" x14ac:dyDescent="0.25">
      <c r="A94" s="1" t="str">
        <f t="array" ref="A94">IF(ROWS(A$7:A94)&gt;COUNTIF(BookTable[Entry Month],$O$4),"",INDEX(Book!A$3:A$1200,SMALL(IF(BookTable[Entry Month]=$O$4,ROW(BookTable[Entry Month])-ROW(Book!$J$2)),ROWS(A$7:A94))))</f>
        <v/>
      </c>
      <c r="B94" s="1" t="str">
        <f t="array" ref="B94">IF(ROWS(B$7:B94)&gt;COUNTIF(BookTable[Entry Month],$O$4),"",INDEX(Book!B$3:B$1200,SMALL(IF(BookTable[Entry Month]=$O$4,ROW(BookTable[Entry Month])-ROW(Book!$J$2)),ROWS(B$7:B94))))</f>
        <v/>
      </c>
      <c r="D94" s="1" t="str">
        <f t="array" ref="D94">IF(ROWS(C$7:C94)&gt;COUNTIF(BookTable[Entry Month],$O$4),"",INDEX(Book!C$3:C$1200,SMALL(IF(BookTable[Entry Month]=$O$4,ROW(BookTable[Entry Month])-ROW(Book!$J$2)),ROWS(C$7:C94))))</f>
        <v/>
      </c>
      <c r="E94" s="1" t="e">
        <f>VLOOKUP(Shrawan17[[#This Row],[आपूर्तिकर्ताको नाम]],PartyTable[],2,FALSE)</f>
        <v>#N/A</v>
      </c>
      <c r="F94" s="1" t="str" cm="1">
        <f t="array" ref="F94">IF(ROWS(G$7:G94)&gt;COUNTIF(BookTable[Entry Month],$O$4),"",INDEX(Book!D$3:D$1200,SMALL(IF(BookTable[Entry Month]=$O$4,ROW(BookTable[Entry Month])-ROW(Book!$J$2)),ROWS(G$7:G94))))</f>
        <v/>
      </c>
      <c r="I9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94" s="6" t="str" cm="1">
        <f t="array" ref="J94">IF(ROWS(G$7:G94)&gt;COUNTIF(BookTable[Entry Month],$O$4),"",INDEX(Book!F$3:F$1200,SMALL(IF(BookTable[Entry Month]=$O$4,ROW(BookTable[Entry Month])-ROW(Book!$J$2)),ROWS(G$7:G94))))</f>
        <v/>
      </c>
      <c r="K94" s="6" t="str" cm="1">
        <f t="array" ref="K94">IF(ROWS(G$7:G94)&gt;COUNTIF(BookTable[Entry Month],$O$4),"",INDEX(Book!E$3:E$1200,SMALL(IF(BookTable[Entry Month]=$O$4,ROW(BookTable[Entry Month])-ROW(Book!$J$2)),ROWS(G$7:G94))))</f>
        <v/>
      </c>
      <c r="L94" s="6" t="e">
        <f>Shrawan17[[#This Row],[मूल्य (रु)]]*13%</f>
        <v>#VALUE!</v>
      </c>
    </row>
    <row r="95" spans="1:12" hidden="1" x14ac:dyDescent="0.25">
      <c r="A95" s="1" t="str">
        <f t="array" ref="A95">IF(ROWS(A$7:A95)&gt;COUNTIF(BookTable[Entry Month],$O$4),"",INDEX(Book!A$3:A$1200,SMALL(IF(BookTable[Entry Month]=$O$4,ROW(BookTable[Entry Month])-ROW(Book!$J$2)),ROWS(A$7:A95))))</f>
        <v/>
      </c>
      <c r="B95" s="1" t="str">
        <f t="array" ref="B95">IF(ROWS(B$7:B95)&gt;COUNTIF(BookTable[Entry Month],$O$4),"",INDEX(Book!B$3:B$1200,SMALL(IF(BookTable[Entry Month]=$O$4,ROW(BookTable[Entry Month])-ROW(Book!$J$2)),ROWS(B$7:B95))))</f>
        <v/>
      </c>
      <c r="D95" s="1" t="str">
        <f t="array" ref="D95">IF(ROWS(C$7:C95)&gt;COUNTIF(BookTable[Entry Month],$O$4),"",INDEX(Book!C$3:C$1200,SMALL(IF(BookTable[Entry Month]=$O$4,ROW(BookTable[Entry Month])-ROW(Book!$J$2)),ROWS(C$7:C95))))</f>
        <v/>
      </c>
      <c r="E95" s="1" t="e">
        <f>VLOOKUP(Shrawan17[[#This Row],[आपूर्तिकर्ताको नाम]],PartyTable[],2,FALSE)</f>
        <v>#N/A</v>
      </c>
      <c r="F95" s="1" t="str" cm="1">
        <f t="array" ref="F95">IF(ROWS(G$7:G95)&gt;COUNTIF(BookTable[Entry Month],$O$4),"",INDEX(Book!D$3:D$1200,SMALL(IF(BookTable[Entry Month]=$O$4,ROW(BookTable[Entry Month])-ROW(Book!$J$2)),ROWS(G$7:G95))))</f>
        <v/>
      </c>
      <c r="I9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95" s="6" t="str" cm="1">
        <f t="array" ref="J95">IF(ROWS(G$7:G95)&gt;COUNTIF(BookTable[Entry Month],$O$4),"",INDEX(Book!F$3:F$1200,SMALL(IF(BookTable[Entry Month]=$O$4,ROW(BookTable[Entry Month])-ROW(Book!$J$2)),ROWS(G$7:G95))))</f>
        <v/>
      </c>
      <c r="K95" s="6" t="str" cm="1">
        <f t="array" ref="K95">IF(ROWS(G$7:G95)&gt;COUNTIF(BookTable[Entry Month],$O$4),"",INDEX(Book!E$3:E$1200,SMALL(IF(BookTable[Entry Month]=$O$4,ROW(BookTable[Entry Month])-ROW(Book!$J$2)),ROWS(G$7:G95))))</f>
        <v/>
      </c>
      <c r="L95" s="6" t="e">
        <f>Shrawan17[[#This Row],[मूल्य (रु)]]*13%</f>
        <v>#VALUE!</v>
      </c>
    </row>
    <row r="96" spans="1:12" hidden="1" x14ac:dyDescent="0.25">
      <c r="A96" s="1" t="str">
        <f t="array" ref="A96">IF(ROWS(A$7:A96)&gt;COUNTIF(BookTable[Entry Month],$O$4),"",INDEX(Book!A$3:A$1200,SMALL(IF(BookTable[Entry Month]=$O$4,ROW(BookTable[Entry Month])-ROW(Book!$J$2)),ROWS(A$7:A96))))</f>
        <v/>
      </c>
      <c r="B96" s="1" t="str">
        <f t="array" ref="B96">IF(ROWS(B$7:B96)&gt;COUNTIF(BookTable[Entry Month],$O$4),"",INDEX(Book!B$3:B$1200,SMALL(IF(BookTable[Entry Month]=$O$4,ROW(BookTable[Entry Month])-ROW(Book!$J$2)),ROWS(B$7:B96))))</f>
        <v/>
      </c>
      <c r="D96" s="1" t="str">
        <f t="array" ref="D96">IF(ROWS(C$7:C96)&gt;COUNTIF(BookTable[Entry Month],$O$4),"",INDEX(Book!C$3:C$1200,SMALL(IF(BookTable[Entry Month]=$O$4,ROW(BookTable[Entry Month])-ROW(Book!$J$2)),ROWS(C$7:C96))))</f>
        <v/>
      </c>
      <c r="E96" s="1" t="e">
        <f>VLOOKUP(Shrawan17[[#This Row],[आपूर्तिकर्ताको नाम]],PartyTable[],2,FALSE)</f>
        <v>#N/A</v>
      </c>
      <c r="F96" s="1" t="str" cm="1">
        <f t="array" ref="F96">IF(ROWS(G$7:G96)&gt;COUNTIF(BookTable[Entry Month],$O$4),"",INDEX(Book!D$3:D$1200,SMALL(IF(BookTable[Entry Month]=$O$4,ROW(BookTable[Entry Month])-ROW(Book!$J$2)),ROWS(G$7:G96))))</f>
        <v/>
      </c>
      <c r="I9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96" s="6" t="str" cm="1">
        <f t="array" ref="J96">IF(ROWS(G$7:G96)&gt;COUNTIF(BookTable[Entry Month],$O$4),"",INDEX(Book!F$3:F$1200,SMALL(IF(BookTable[Entry Month]=$O$4,ROW(BookTable[Entry Month])-ROW(Book!$J$2)),ROWS(G$7:G96))))</f>
        <v/>
      </c>
      <c r="K96" s="6" t="str" cm="1">
        <f t="array" ref="K96">IF(ROWS(G$7:G96)&gt;COUNTIF(BookTable[Entry Month],$O$4),"",INDEX(Book!E$3:E$1200,SMALL(IF(BookTable[Entry Month]=$O$4,ROW(BookTable[Entry Month])-ROW(Book!$J$2)),ROWS(G$7:G96))))</f>
        <v/>
      </c>
      <c r="L96" s="6" t="e">
        <f>Shrawan17[[#This Row],[मूल्य (रु)]]*13%</f>
        <v>#VALUE!</v>
      </c>
    </row>
    <row r="97" spans="1:12" hidden="1" x14ac:dyDescent="0.25">
      <c r="A97" s="1" t="str">
        <f t="array" ref="A97">IF(ROWS(A$7:A97)&gt;COUNTIF(BookTable[Entry Month],$O$4),"",INDEX(Book!A$3:A$1200,SMALL(IF(BookTable[Entry Month]=$O$4,ROW(BookTable[Entry Month])-ROW(Book!$J$2)),ROWS(A$7:A97))))</f>
        <v/>
      </c>
      <c r="B97" s="1" t="str">
        <f t="array" ref="B97">IF(ROWS(B$7:B97)&gt;COUNTIF(BookTable[Entry Month],$O$4),"",INDEX(Book!B$3:B$1200,SMALL(IF(BookTable[Entry Month]=$O$4,ROW(BookTable[Entry Month])-ROW(Book!$J$2)),ROWS(B$7:B97))))</f>
        <v/>
      </c>
      <c r="D97" s="1" t="str">
        <f t="array" ref="D97">IF(ROWS(C$7:C97)&gt;COUNTIF(BookTable[Entry Month],$O$4),"",INDEX(Book!C$3:C$1200,SMALL(IF(BookTable[Entry Month]=$O$4,ROW(BookTable[Entry Month])-ROW(Book!$J$2)),ROWS(C$7:C97))))</f>
        <v/>
      </c>
      <c r="E97" s="1" t="e">
        <f>VLOOKUP(Shrawan17[[#This Row],[आपूर्तिकर्ताको नाम]],PartyTable[],2,FALSE)</f>
        <v>#N/A</v>
      </c>
      <c r="F97" s="1" t="str" cm="1">
        <f t="array" ref="F97">IF(ROWS(G$7:G97)&gt;COUNTIF(BookTable[Entry Month],$O$4),"",INDEX(Book!D$3:D$1200,SMALL(IF(BookTable[Entry Month]=$O$4,ROW(BookTable[Entry Month])-ROW(Book!$J$2)),ROWS(G$7:G97))))</f>
        <v/>
      </c>
      <c r="I9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97" s="6" t="str" cm="1">
        <f t="array" ref="J97">IF(ROWS(G$7:G97)&gt;COUNTIF(BookTable[Entry Month],$O$4),"",INDEX(Book!F$3:F$1200,SMALL(IF(BookTable[Entry Month]=$O$4,ROW(BookTable[Entry Month])-ROW(Book!$J$2)),ROWS(G$7:G97))))</f>
        <v/>
      </c>
      <c r="K97" s="6" t="str" cm="1">
        <f t="array" ref="K97">IF(ROWS(G$7:G97)&gt;COUNTIF(BookTable[Entry Month],$O$4),"",INDEX(Book!E$3:E$1200,SMALL(IF(BookTable[Entry Month]=$O$4,ROW(BookTable[Entry Month])-ROW(Book!$J$2)),ROWS(G$7:G97))))</f>
        <v/>
      </c>
      <c r="L97" s="6" t="e">
        <f>Shrawan17[[#This Row],[मूल्य (रु)]]*13%</f>
        <v>#VALUE!</v>
      </c>
    </row>
    <row r="98" spans="1:12" hidden="1" x14ac:dyDescent="0.25">
      <c r="A98" s="1" t="str">
        <f t="array" ref="A98">IF(ROWS(A$7:A98)&gt;COUNTIF(BookTable[Entry Month],$O$4),"",INDEX(Book!A$3:A$1200,SMALL(IF(BookTable[Entry Month]=$O$4,ROW(BookTable[Entry Month])-ROW(Book!$J$2)),ROWS(A$7:A98))))</f>
        <v/>
      </c>
      <c r="B98" s="1" t="str">
        <f t="array" ref="B98">IF(ROWS(B$7:B98)&gt;COUNTIF(BookTable[Entry Month],$O$4),"",INDEX(Book!B$3:B$1200,SMALL(IF(BookTable[Entry Month]=$O$4,ROW(BookTable[Entry Month])-ROW(Book!$J$2)),ROWS(B$7:B98))))</f>
        <v/>
      </c>
      <c r="D98" s="1" t="str">
        <f t="array" ref="D98">IF(ROWS(C$7:C98)&gt;COUNTIF(BookTable[Entry Month],$O$4),"",INDEX(Book!C$3:C$1200,SMALL(IF(BookTable[Entry Month]=$O$4,ROW(BookTable[Entry Month])-ROW(Book!$J$2)),ROWS(C$7:C98))))</f>
        <v/>
      </c>
      <c r="E98" s="1" t="e">
        <f>VLOOKUP(Shrawan17[[#This Row],[आपूर्तिकर्ताको नाम]],PartyTable[],2,FALSE)</f>
        <v>#N/A</v>
      </c>
      <c r="F98" s="1" t="str" cm="1">
        <f t="array" ref="F98">IF(ROWS(G$7:G98)&gt;COUNTIF(BookTable[Entry Month],$O$4),"",INDEX(Book!D$3:D$1200,SMALL(IF(BookTable[Entry Month]=$O$4,ROW(BookTable[Entry Month])-ROW(Book!$J$2)),ROWS(G$7:G98))))</f>
        <v/>
      </c>
      <c r="I9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98" s="6" t="str" cm="1">
        <f t="array" ref="J98">IF(ROWS(G$7:G98)&gt;COUNTIF(BookTable[Entry Month],$O$4),"",INDEX(Book!F$3:F$1200,SMALL(IF(BookTable[Entry Month]=$O$4,ROW(BookTable[Entry Month])-ROW(Book!$J$2)),ROWS(G$7:G98))))</f>
        <v/>
      </c>
      <c r="K98" s="6" t="str" cm="1">
        <f t="array" ref="K98">IF(ROWS(G$7:G98)&gt;COUNTIF(BookTable[Entry Month],$O$4),"",INDEX(Book!E$3:E$1200,SMALL(IF(BookTable[Entry Month]=$O$4,ROW(BookTable[Entry Month])-ROW(Book!$J$2)),ROWS(G$7:G98))))</f>
        <v/>
      </c>
      <c r="L98" s="6" t="e">
        <f>Shrawan17[[#This Row],[मूल्य (रु)]]*13%</f>
        <v>#VALUE!</v>
      </c>
    </row>
    <row r="99" spans="1:12" hidden="1" x14ac:dyDescent="0.25">
      <c r="A99" s="1" t="str">
        <f t="array" ref="A99">IF(ROWS(A$7:A99)&gt;COUNTIF(BookTable[Entry Month],$O$4),"",INDEX(Book!A$3:A$1200,SMALL(IF(BookTable[Entry Month]=$O$4,ROW(BookTable[Entry Month])-ROW(Book!$J$2)),ROWS(A$7:A99))))</f>
        <v/>
      </c>
      <c r="B99" s="1" t="str">
        <f t="array" ref="B99">IF(ROWS(B$7:B99)&gt;COUNTIF(BookTable[Entry Month],$O$4),"",INDEX(Book!B$3:B$1200,SMALL(IF(BookTable[Entry Month]=$O$4,ROW(BookTable[Entry Month])-ROW(Book!$J$2)),ROWS(B$7:B99))))</f>
        <v/>
      </c>
      <c r="D99" s="1" t="str">
        <f t="array" ref="D99">IF(ROWS(C$7:C99)&gt;COUNTIF(BookTable[Entry Month],$O$4),"",INDEX(Book!C$3:C$1200,SMALL(IF(BookTable[Entry Month]=$O$4,ROW(BookTable[Entry Month])-ROW(Book!$J$2)),ROWS(C$7:C99))))</f>
        <v/>
      </c>
      <c r="E99" s="1" t="e">
        <f>VLOOKUP(Shrawan17[[#This Row],[आपूर्तिकर्ताको नाम]],PartyTable[],2,FALSE)</f>
        <v>#N/A</v>
      </c>
      <c r="F99" s="1" t="str" cm="1">
        <f t="array" ref="F99">IF(ROWS(G$7:G99)&gt;COUNTIF(BookTable[Entry Month],$O$4),"",INDEX(Book!D$3:D$1200,SMALL(IF(BookTable[Entry Month]=$O$4,ROW(BookTable[Entry Month])-ROW(Book!$J$2)),ROWS(G$7:G99))))</f>
        <v/>
      </c>
      <c r="I9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99" s="6" t="str" cm="1">
        <f t="array" ref="J99">IF(ROWS(G$7:G99)&gt;COUNTIF(BookTable[Entry Month],$O$4),"",INDEX(Book!F$3:F$1200,SMALL(IF(BookTable[Entry Month]=$O$4,ROW(BookTable[Entry Month])-ROW(Book!$J$2)),ROWS(G$7:G99))))</f>
        <v/>
      </c>
      <c r="K99" s="6" t="str" cm="1">
        <f t="array" ref="K99">IF(ROWS(G$7:G99)&gt;COUNTIF(BookTable[Entry Month],$O$4),"",INDEX(Book!E$3:E$1200,SMALL(IF(BookTable[Entry Month]=$O$4,ROW(BookTable[Entry Month])-ROW(Book!$J$2)),ROWS(G$7:G99))))</f>
        <v/>
      </c>
      <c r="L99" s="6" t="e">
        <f>Shrawan17[[#This Row],[मूल्य (रु)]]*13%</f>
        <v>#VALUE!</v>
      </c>
    </row>
    <row r="100" spans="1:12" hidden="1" x14ac:dyDescent="0.25">
      <c r="A100" s="1" t="str">
        <f t="array" ref="A100">IF(ROWS(A$7:A100)&gt;COUNTIF(BookTable[Entry Month],$O$4),"",INDEX(Book!A$3:A$1200,SMALL(IF(BookTable[Entry Month]=$O$4,ROW(BookTable[Entry Month])-ROW(Book!$J$2)),ROWS(A$7:A100))))</f>
        <v/>
      </c>
      <c r="B100" s="1" t="str">
        <f t="array" ref="B100">IF(ROWS(B$7:B100)&gt;COUNTIF(BookTable[Entry Month],$O$4),"",INDEX(Book!B$3:B$1200,SMALL(IF(BookTable[Entry Month]=$O$4,ROW(BookTable[Entry Month])-ROW(Book!$J$2)),ROWS(B$7:B100))))</f>
        <v/>
      </c>
      <c r="D100" s="1" t="str">
        <f t="array" ref="D100">IF(ROWS(C$7:C100)&gt;COUNTIF(BookTable[Entry Month],$O$4),"",INDEX(Book!C$3:C$1200,SMALL(IF(BookTable[Entry Month]=$O$4,ROW(BookTable[Entry Month])-ROW(Book!$J$2)),ROWS(C$7:C100))))</f>
        <v/>
      </c>
      <c r="E100" s="1" t="e">
        <f>VLOOKUP(Shrawan17[[#This Row],[आपूर्तिकर्ताको नाम]],PartyTable[],2,FALSE)</f>
        <v>#N/A</v>
      </c>
      <c r="F100" s="1" t="str" cm="1">
        <f t="array" ref="F100">IF(ROWS(G$7:G100)&gt;COUNTIF(BookTable[Entry Month],$O$4),"",INDEX(Book!D$3:D$1200,SMALL(IF(BookTable[Entry Month]=$O$4,ROW(BookTable[Entry Month])-ROW(Book!$J$2)),ROWS(G$7:G100))))</f>
        <v/>
      </c>
      <c r="I10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00" s="6" t="str" cm="1">
        <f t="array" ref="J100">IF(ROWS(G$7:G100)&gt;COUNTIF(BookTable[Entry Month],$O$4),"",INDEX(Book!F$3:F$1200,SMALL(IF(BookTable[Entry Month]=$O$4,ROW(BookTable[Entry Month])-ROW(Book!$J$2)),ROWS(G$7:G100))))</f>
        <v/>
      </c>
      <c r="K100" s="6" t="str" cm="1">
        <f t="array" ref="K100">IF(ROWS(G$7:G100)&gt;COUNTIF(BookTable[Entry Month],$O$4),"",INDEX(Book!E$3:E$1200,SMALL(IF(BookTable[Entry Month]=$O$4,ROW(BookTable[Entry Month])-ROW(Book!$J$2)),ROWS(G$7:G100))))</f>
        <v/>
      </c>
      <c r="L100" s="6" t="e">
        <f>Shrawan17[[#This Row],[मूल्य (रु)]]*13%</f>
        <v>#VALUE!</v>
      </c>
    </row>
    <row r="101" spans="1:12" hidden="1" x14ac:dyDescent="0.25">
      <c r="A101" s="1" t="str">
        <f t="array" ref="A101">IF(ROWS(A$7:A101)&gt;COUNTIF(BookTable[Entry Month],$O$4),"",INDEX(Book!A$3:A$1200,SMALL(IF(BookTable[Entry Month]=$O$4,ROW(BookTable[Entry Month])-ROW(Book!$J$2)),ROWS(A$7:A101))))</f>
        <v/>
      </c>
      <c r="B101" s="1" t="str">
        <f t="array" ref="B101">IF(ROWS(B$7:B101)&gt;COUNTIF(BookTable[Entry Month],$O$4),"",INDEX(Book!B$3:B$1200,SMALL(IF(BookTable[Entry Month]=$O$4,ROW(BookTable[Entry Month])-ROW(Book!$J$2)),ROWS(B$7:B101))))</f>
        <v/>
      </c>
      <c r="D101" s="1" t="str">
        <f t="array" ref="D101">IF(ROWS(C$7:C101)&gt;COUNTIF(BookTable[Entry Month],$O$4),"",INDEX(Book!C$3:C$1200,SMALL(IF(BookTable[Entry Month]=$O$4,ROW(BookTable[Entry Month])-ROW(Book!$J$2)),ROWS(C$7:C101))))</f>
        <v/>
      </c>
      <c r="E101" s="1" t="e">
        <f>VLOOKUP(Shrawan17[[#This Row],[आपूर्तिकर्ताको नाम]],PartyTable[],2,FALSE)</f>
        <v>#N/A</v>
      </c>
      <c r="F101" s="1" t="str" cm="1">
        <f t="array" ref="F101">IF(ROWS(G$7:G101)&gt;COUNTIF(BookTable[Entry Month],$O$4),"",INDEX(Book!D$3:D$1200,SMALL(IF(BookTable[Entry Month]=$O$4,ROW(BookTable[Entry Month])-ROW(Book!$J$2)),ROWS(G$7:G101))))</f>
        <v/>
      </c>
      <c r="I10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01" s="6" t="str" cm="1">
        <f t="array" ref="J101">IF(ROWS(G$7:G101)&gt;COUNTIF(BookTable[Entry Month],$O$4),"",INDEX(Book!F$3:F$1200,SMALL(IF(BookTable[Entry Month]=$O$4,ROW(BookTable[Entry Month])-ROW(Book!$J$2)),ROWS(G$7:G101))))</f>
        <v/>
      </c>
      <c r="K101" s="6" t="str" cm="1">
        <f t="array" ref="K101">IF(ROWS(G$7:G101)&gt;COUNTIF(BookTable[Entry Month],$O$4),"",INDEX(Book!E$3:E$1200,SMALL(IF(BookTable[Entry Month]=$O$4,ROW(BookTable[Entry Month])-ROW(Book!$J$2)),ROWS(G$7:G101))))</f>
        <v/>
      </c>
      <c r="L101" s="6" t="e">
        <f>Shrawan17[[#This Row],[मूल्य (रु)]]*13%</f>
        <v>#VALUE!</v>
      </c>
    </row>
    <row r="102" spans="1:12" hidden="1" x14ac:dyDescent="0.25">
      <c r="A102" s="1" t="str">
        <f t="array" ref="A102">IF(ROWS(A$7:A102)&gt;COUNTIF(BookTable[Entry Month],$O$4),"",INDEX(Book!A$3:A$1200,SMALL(IF(BookTable[Entry Month]=$O$4,ROW(BookTable[Entry Month])-ROW(Book!$J$2)),ROWS(A$7:A102))))</f>
        <v/>
      </c>
      <c r="B102" s="1" t="str">
        <f t="array" ref="B102">IF(ROWS(B$7:B102)&gt;COUNTIF(BookTable[Entry Month],$O$4),"",INDEX(Book!B$3:B$1200,SMALL(IF(BookTable[Entry Month]=$O$4,ROW(BookTable[Entry Month])-ROW(Book!$J$2)),ROWS(B$7:B102))))</f>
        <v/>
      </c>
      <c r="D102" s="1" t="str">
        <f t="array" ref="D102">IF(ROWS(C$7:C102)&gt;COUNTIF(BookTable[Entry Month],$O$4),"",INDEX(Book!C$3:C$1200,SMALL(IF(BookTable[Entry Month]=$O$4,ROW(BookTable[Entry Month])-ROW(Book!$J$2)),ROWS(C$7:C102))))</f>
        <v/>
      </c>
      <c r="E102" s="1" t="e">
        <f>VLOOKUP(Shrawan17[[#This Row],[आपूर्तिकर्ताको नाम]],PartyTable[],2,FALSE)</f>
        <v>#N/A</v>
      </c>
      <c r="F102" s="1" t="str" cm="1">
        <f t="array" ref="F102">IF(ROWS(G$7:G102)&gt;COUNTIF(BookTable[Entry Month],$O$4),"",INDEX(Book!D$3:D$1200,SMALL(IF(BookTable[Entry Month]=$O$4,ROW(BookTable[Entry Month])-ROW(Book!$J$2)),ROWS(G$7:G102))))</f>
        <v/>
      </c>
      <c r="I10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02" s="6" t="str" cm="1">
        <f t="array" ref="J102">IF(ROWS(G$7:G102)&gt;COUNTIF(BookTable[Entry Month],$O$4),"",INDEX(Book!F$3:F$1200,SMALL(IF(BookTable[Entry Month]=$O$4,ROW(BookTable[Entry Month])-ROW(Book!$J$2)),ROWS(G$7:G102))))</f>
        <v/>
      </c>
      <c r="K102" s="6" t="str" cm="1">
        <f t="array" ref="K102">IF(ROWS(G$7:G102)&gt;COUNTIF(BookTable[Entry Month],$O$4),"",INDEX(Book!E$3:E$1200,SMALL(IF(BookTable[Entry Month]=$O$4,ROW(BookTable[Entry Month])-ROW(Book!$J$2)),ROWS(G$7:G102))))</f>
        <v/>
      </c>
      <c r="L102" s="6" t="e">
        <f>Shrawan17[[#This Row],[मूल्य (रु)]]*13%</f>
        <v>#VALUE!</v>
      </c>
    </row>
    <row r="103" spans="1:12" hidden="1" x14ac:dyDescent="0.25">
      <c r="A103" s="1" t="str">
        <f t="array" ref="A103">IF(ROWS(A$7:A103)&gt;COUNTIF(BookTable[Entry Month],$O$4),"",INDEX(Book!A$3:A$1200,SMALL(IF(BookTable[Entry Month]=$O$4,ROW(BookTable[Entry Month])-ROW(Book!$J$2)),ROWS(A$7:A103))))</f>
        <v/>
      </c>
      <c r="B103" s="1" t="str">
        <f t="array" ref="B103">IF(ROWS(B$7:B103)&gt;COUNTIF(BookTable[Entry Month],$O$4),"",INDEX(Book!B$3:B$1200,SMALL(IF(BookTable[Entry Month]=$O$4,ROW(BookTable[Entry Month])-ROW(Book!$J$2)),ROWS(B$7:B103))))</f>
        <v/>
      </c>
      <c r="D103" s="1" t="str">
        <f t="array" ref="D103">IF(ROWS(C$7:C103)&gt;COUNTIF(BookTable[Entry Month],$O$4),"",INDEX(Book!C$3:C$1200,SMALL(IF(BookTable[Entry Month]=$O$4,ROW(BookTable[Entry Month])-ROW(Book!$J$2)),ROWS(C$7:C103))))</f>
        <v/>
      </c>
      <c r="E103" s="1" t="e">
        <f>VLOOKUP(Shrawan17[[#This Row],[आपूर्तिकर्ताको नाम]],PartyTable[],2,FALSE)</f>
        <v>#N/A</v>
      </c>
      <c r="F103" s="1" t="str" cm="1">
        <f t="array" ref="F103">IF(ROWS(G$7:G103)&gt;COUNTIF(BookTable[Entry Month],$O$4),"",INDEX(Book!D$3:D$1200,SMALL(IF(BookTable[Entry Month]=$O$4,ROW(BookTable[Entry Month])-ROW(Book!$J$2)),ROWS(G$7:G103))))</f>
        <v/>
      </c>
      <c r="I10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03" s="6" t="str" cm="1">
        <f t="array" ref="J103">IF(ROWS(G$7:G103)&gt;COUNTIF(BookTable[Entry Month],$O$4),"",INDEX(Book!F$3:F$1200,SMALL(IF(BookTable[Entry Month]=$O$4,ROW(BookTable[Entry Month])-ROW(Book!$J$2)),ROWS(G$7:G103))))</f>
        <v/>
      </c>
      <c r="K103" s="6" t="str" cm="1">
        <f t="array" ref="K103">IF(ROWS(G$7:G103)&gt;COUNTIF(BookTable[Entry Month],$O$4),"",INDEX(Book!E$3:E$1200,SMALL(IF(BookTable[Entry Month]=$O$4,ROW(BookTable[Entry Month])-ROW(Book!$J$2)),ROWS(G$7:G103))))</f>
        <v/>
      </c>
      <c r="L103" s="6" t="e">
        <f>Shrawan17[[#This Row],[मूल्य (रु)]]*13%</f>
        <v>#VALUE!</v>
      </c>
    </row>
    <row r="104" spans="1:12" hidden="1" x14ac:dyDescent="0.25">
      <c r="A104" s="1" t="str">
        <f t="array" ref="A104">IF(ROWS(A$7:A104)&gt;COUNTIF(BookTable[Entry Month],$O$4),"",INDEX(Book!A$3:A$1200,SMALL(IF(BookTable[Entry Month]=$O$4,ROW(BookTable[Entry Month])-ROW(Book!$J$2)),ROWS(A$7:A104))))</f>
        <v/>
      </c>
      <c r="B104" s="1" t="str">
        <f t="array" ref="B104">IF(ROWS(B$7:B104)&gt;COUNTIF(BookTable[Entry Month],$O$4),"",INDEX(Book!B$3:B$1200,SMALL(IF(BookTable[Entry Month]=$O$4,ROW(BookTable[Entry Month])-ROW(Book!$J$2)),ROWS(B$7:B104))))</f>
        <v/>
      </c>
      <c r="D104" s="1" t="str">
        <f t="array" ref="D104">IF(ROWS(C$7:C104)&gt;COUNTIF(BookTable[Entry Month],$O$4),"",INDEX(Book!C$3:C$1200,SMALL(IF(BookTable[Entry Month]=$O$4,ROW(BookTable[Entry Month])-ROW(Book!$J$2)),ROWS(C$7:C104))))</f>
        <v/>
      </c>
      <c r="E104" s="1" t="e">
        <f>VLOOKUP(Shrawan17[[#This Row],[आपूर्तिकर्ताको नाम]],PartyTable[],2,FALSE)</f>
        <v>#N/A</v>
      </c>
      <c r="F104" s="1" t="str" cm="1">
        <f t="array" ref="F104">IF(ROWS(G$7:G104)&gt;COUNTIF(BookTable[Entry Month],$O$4),"",INDEX(Book!D$3:D$1200,SMALL(IF(BookTable[Entry Month]=$O$4,ROW(BookTable[Entry Month])-ROW(Book!$J$2)),ROWS(G$7:G104))))</f>
        <v/>
      </c>
      <c r="I10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04" s="6" t="str" cm="1">
        <f t="array" ref="J104">IF(ROWS(G$7:G104)&gt;COUNTIF(BookTable[Entry Month],$O$4),"",INDEX(Book!F$3:F$1200,SMALL(IF(BookTable[Entry Month]=$O$4,ROW(BookTable[Entry Month])-ROW(Book!$J$2)),ROWS(G$7:G104))))</f>
        <v/>
      </c>
      <c r="K104" s="6" t="str" cm="1">
        <f t="array" ref="K104">IF(ROWS(G$7:G104)&gt;COUNTIF(BookTable[Entry Month],$O$4),"",INDEX(Book!E$3:E$1200,SMALL(IF(BookTable[Entry Month]=$O$4,ROW(BookTable[Entry Month])-ROW(Book!$J$2)),ROWS(G$7:G104))))</f>
        <v/>
      </c>
      <c r="L104" s="6" t="e">
        <f>Shrawan17[[#This Row],[मूल्य (रु)]]*13%</f>
        <v>#VALUE!</v>
      </c>
    </row>
    <row r="105" spans="1:12" hidden="1" x14ac:dyDescent="0.25">
      <c r="A105" s="1" t="str">
        <f t="array" ref="A105">IF(ROWS(A$7:A105)&gt;COUNTIF(BookTable[Entry Month],$O$4),"",INDEX(Book!A$3:A$1200,SMALL(IF(BookTable[Entry Month]=$O$4,ROW(BookTable[Entry Month])-ROW(Book!$J$2)),ROWS(A$7:A105))))</f>
        <v/>
      </c>
      <c r="B105" s="1" t="str">
        <f t="array" ref="B105">IF(ROWS(B$7:B105)&gt;COUNTIF(BookTable[Entry Month],$O$4),"",INDEX(Book!B$3:B$1200,SMALL(IF(BookTable[Entry Month]=$O$4,ROW(BookTable[Entry Month])-ROW(Book!$J$2)),ROWS(B$7:B105))))</f>
        <v/>
      </c>
      <c r="D105" s="1" t="str">
        <f t="array" ref="D105">IF(ROWS(C$7:C105)&gt;COUNTIF(BookTable[Entry Month],$O$4),"",INDEX(Book!C$3:C$1200,SMALL(IF(BookTable[Entry Month]=$O$4,ROW(BookTable[Entry Month])-ROW(Book!$J$2)),ROWS(C$7:C105))))</f>
        <v/>
      </c>
      <c r="E105" s="1" t="e">
        <f>VLOOKUP(Shrawan17[[#This Row],[आपूर्तिकर्ताको नाम]],PartyTable[],2,FALSE)</f>
        <v>#N/A</v>
      </c>
      <c r="F105" s="1" t="str" cm="1">
        <f t="array" ref="F105">IF(ROWS(G$7:G105)&gt;COUNTIF(BookTable[Entry Month],$O$4),"",INDEX(Book!D$3:D$1200,SMALL(IF(BookTable[Entry Month]=$O$4,ROW(BookTable[Entry Month])-ROW(Book!$J$2)),ROWS(G$7:G105))))</f>
        <v/>
      </c>
      <c r="I10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05" s="6" t="str" cm="1">
        <f t="array" ref="J105">IF(ROWS(G$7:G105)&gt;COUNTIF(BookTable[Entry Month],$O$4),"",INDEX(Book!F$3:F$1200,SMALL(IF(BookTable[Entry Month]=$O$4,ROW(BookTable[Entry Month])-ROW(Book!$J$2)),ROWS(G$7:G105))))</f>
        <v/>
      </c>
      <c r="K105" s="6" t="str" cm="1">
        <f t="array" ref="K105">IF(ROWS(G$7:G105)&gt;COUNTIF(BookTable[Entry Month],$O$4),"",INDEX(Book!E$3:E$1200,SMALL(IF(BookTable[Entry Month]=$O$4,ROW(BookTable[Entry Month])-ROW(Book!$J$2)),ROWS(G$7:G105))))</f>
        <v/>
      </c>
      <c r="L105" s="6" t="e">
        <f>Shrawan17[[#This Row],[मूल्य (रु)]]*13%</f>
        <v>#VALUE!</v>
      </c>
    </row>
    <row r="106" spans="1:12" hidden="1" x14ac:dyDescent="0.25">
      <c r="A106" s="1" t="str">
        <f t="array" ref="A106">IF(ROWS(A$7:A106)&gt;COUNTIF(BookTable[Entry Month],$O$4),"",INDEX(Book!A$3:A$1200,SMALL(IF(BookTable[Entry Month]=$O$4,ROW(BookTable[Entry Month])-ROW(Book!$J$2)),ROWS(A$7:A106))))</f>
        <v/>
      </c>
      <c r="B106" s="1" t="str">
        <f t="array" ref="B106">IF(ROWS(B$7:B106)&gt;COUNTIF(BookTable[Entry Month],$O$4),"",INDEX(Book!B$3:B$1200,SMALL(IF(BookTable[Entry Month]=$O$4,ROW(BookTable[Entry Month])-ROW(Book!$J$2)),ROWS(B$7:B106))))</f>
        <v/>
      </c>
      <c r="D106" s="1" t="str">
        <f t="array" ref="D106">IF(ROWS(C$7:C106)&gt;COUNTIF(BookTable[Entry Month],$O$4),"",INDEX(Book!C$3:C$1200,SMALL(IF(BookTable[Entry Month]=$O$4,ROW(BookTable[Entry Month])-ROW(Book!$J$2)),ROWS(C$7:C106))))</f>
        <v/>
      </c>
      <c r="E106" s="1" t="e">
        <f>VLOOKUP(Shrawan17[[#This Row],[आपूर्तिकर्ताको नाम]],PartyTable[],2,FALSE)</f>
        <v>#N/A</v>
      </c>
      <c r="F106" s="1" t="str" cm="1">
        <f t="array" ref="F106">IF(ROWS(G$7:G106)&gt;COUNTIF(BookTable[Entry Month],$O$4),"",INDEX(Book!D$3:D$1200,SMALL(IF(BookTable[Entry Month]=$O$4,ROW(BookTable[Entry Month])-ROW(Book!$J$2)),ROWS(G$7:G106))))</f>
        <v/>
      </c>
      <c r="I10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06" s="6" t="str" cm="1">
        <f t="array" ref="J106">IF(ROWS(G$7:G106)&gt;COUNTIF(BookTable[Entry Month],$O$4),"",INDEX(Book!F$3:F$1200,SMALL(IF(BookTable[Entry Month]=$O$4,ROW(BookTable[Entry Month])-ROW(Book!$J$2)),ROWS(G$7:G106))))</f>
        <v/>
      </c>
      <c r="K106" s="6" t="str" cm="1">
        <f t="array" ref="K106">IF(ROWS(G$7:G106)&gt;COUNTIF(BookTable[Entry Month],$O$4),"",INDEX(Book!E$3:E$1200,SMALL(IF(BookTable[Entry Month]=$O$4,ROW(BookTable[Entry Month])-ROW(Book!$J$2)),ROWS(G$7:G106))))</f>
        <v/>
      </c>
      <c r="L106" s="6" t="e">
        <f>Shrawan17[[#This Row],[मूल्य (रु)]]*13%</f>
        <v>#VALUE!</v>
      </c>
    </row>
    <row r="107" spans="1:12" hidden="1" x14ac:dyDescent="0.25">
      <c r="A107" s="1" t="str">
        <f t="array" ref="A107">IF(ROWS(A$7:A107)&gt;COUNTIF(BookTable[Entry Month],$O$4),"",INDEX(Book!A$3:A$1200,SMALL(IF(BookTable[Entry Month]=$O$4,ROW(BookTable[Entry Month])-ROW(Book!$J$2)),ROWS(A$7:A107))))</f>
        <v/>
      </c>
      <c r="B107" s="1" t="str">
        <f t="array" ref="B107">IF(ROWS(B$7:B107)&gt;COUNTIF(BookTable[Entry Month],$O$4),"",INDEX(Book!B$3:B$1200,SMALL(IF(BookTable[Entry Month]=$O$4,ROW(BookTable[Entry Month])-ROW(Book!$J$2)),ROWS(B$7:B107))))</f>
        <v/>
      </c>
      <c r="D107" s="1" t="str">
        <f t="array" ref="D107">IF(ROWS(C$7:C107)&gt;COUNTIF(BookTable[Entry Month],$O$4),"",INDEX(Book!C$3:C$1200,SMALL(IF(BookTable[Entry Month]=$O$4,ROW(BookTable[Entry Month])-ROW(Book!$J$2)),ROWS(C$7:C107))))</f>
        <v/>
      </c>
      <c r="E107" s="1" t="e">
        <f>VLOOKUP(Shrawan17[[#This Row],[आपूर्तिकर्ताको नाम]],PartyTable[],2,FALSE)</f>
        <v>#N/A</v>
      </c>
      <c r="F107" s="1" t="str" cm="1">
        <f t="array" ref="F107">IF(ROWS(G$7:G107)&gt;COUNTIF(BookTable[Entry Month],$O$4),"",INDEX(Book!D$3:D$1200,SMALL(IF(BookTable[Entry Month]=$O$4,ROW(BookTable[Entry Month])-ROW(Book!$J$2)),ROWS(G$7:G107))))</f>
        <v/>
      </c>
      <c r="I10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07" s="6" t="str" cm="1">
        <f t="array" ref="J107">IF(ROWS(G$7:G107)&gt;COUNTIF(BookTable[Entry Month],$O$4),"",INDEX(Book!F$3:F$1200,SMALL(IF(BookTable[Entry Month]=$O$4,ROW(BookTable[Entry Month])-ROW(Book!$J$2)),ROWS(G$7:G107))))</f>
        <v/>
      </c>
      <c r="K107" s="6" t="str" cm="1">
        <f t="array" ref="K107">IF(ROWS(G$7:G107)&gt;COUNTIF(BookTable[Entry Month],$O$4),"",INDEX(Book!E$3:E$1200,SMALL(IF(BookTable[Entry Month]=$O$4,ROW(BookTable[Entry Month])-ROW(Book!$J$2)),ROWS(G$7:G107))))</f>
        <v/>
      </c>
      <c r="L107" s="6" t="e">
        <f>Shrawan17[[#This Row],[मूल्य (रु)]]*13%</f>
        <v>#VALUE!</v>
      </c>
    </row>
    <row r="108" spans="1:12" hidden="1" x14ac:dyDescent="0.25">
      <c r="A108" s="1" t="str">
        <f t="array" ref="A108">IF(ROWS(A$7:A108)&gt;COUNTIF(BookTable[Entry Month],$O$4),"",INDEX(Book!A$3:A$1200,SMALL(IF(BookTable[Entry Month]=$O$4,ROW(BookTable[Entry Month])-ROW(Book!$J$2)),ROWS(A$7:A108))))</f>
        <v/>
      </c>
      <c r="B108" s="1" t="str">
        <f t="array" ref="B108">IF(ROWS(B$7:B108)&gt;COUNTIF(BookTable[Entry Month],$O$4),"",INDEX(Book!B$3:B$1200,SMALL(IF(BookTable[Entry Month]=$O$4,ROW(BookTable[Entry Month])-ROW(Book!$J$2)),ROWS(B$7:B108))))</f>
        <v/>
      </c>
      <c r="D108" s="1" t="str">
        <f t="array" ref="D108">IF(ROWS(C$7:C108)&gt;COUNTIF(BookTable[Entry Month],$O$4),"",INDEX(Book!C$3:C$1200,SMALL(IF(BookTable[Entry Month]=$O$4,ROW(BookTable[Entry Month])-ROW(Book!$J$2)),ROWS(C$7:C108))))</f>
        <v/>
      </c>
      <c r="E108" s="1" t="e">
        <f>VLOOKUP(Shrawan17[[#This Row],[आपूर्तिकर्ताको नाम]],PartyTable[],2,FALSE)</f>
        <v>#N/A</v>
      </c>
      <c r="F108" s="1" t="str" cm="1">
        <f t="array" ref="F108">IF(ROWS(G$7:G108)&gt;COUNTIF(BookTable[Entry Month],$O$4),"",INDEX(Book!D$3:D$1200,SMALL(IF(BookTable[Entry Month]=$O$4,ROW(BookTable[Entry Month])-ROW(Book!$J$2)),ROWS(G$7:G108))))</f>
        <v/>
      </c>
      <c r="I10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08" s="6" t="str" cm="1">
        <f t="array" ref="J108">IF(ROWS(G$7:G108)&gt;COUNTIF(BookTable[Entry Month],$O$4),"",INDEX(Book!F$3:F$1200,SMALL(IF(BookTable[Entry Month]=$O$4,ROW(BookTable[Entry Month])-ROW(Book!$J$2)),ROWS(G$7:G108))))</f>
        <v/>
      </c>
      <c r="K108" s="6" t="str" cm="1">
        <f t="array" ref="K108">IF(ROWS(G$7:G108)&gt;COUNTIF(BookTable[Entry Month],$O$4),"",INDEX(Book!E$3:E$1200,SMALL(IF(BookTable[Entry Month]=$O$4,ROW(BookTable[Entry Month])-ROW(Book!$J$2)),ROWS(G$7:G108))))</f>
        <v/>
      </c>
      <c r="L108" s="6" t="e">
        <f>Shrawan17[[#This Row],[मूल्य (रु)]]*13%</f>
        <v>#VALUE!</v>
      </c>
    </row>
    <row r="109" spans="1:12" hidden="1" x14ac:dyDescent="0.25">
      <c r="A109" s="1" t="str">
        <f t="array" ref="A109">IF(ROWS(A$7:A109)&gt;COUNTIF(BookTable[Entry Month],$O$4),"",INDEX(Book!A$3:A$1200,SMALL(IF(BookTable[Entry Month]=$O$4,ROW(BookTable[Entry Month])-ROW(Book!$J$2)),ROWS(A$7:A109))))</f>
        <v/>
      </c>
      <c r="B109" s="1" t="str">
        <f t="array" ref="B109">IF(ROWS(B$7:B109)&gt;COUNTIF(BookTable[Entry Month],$O$4),"",INDEX(Book!B$3:B$1200,SMALL(IF(BookTable[Entry Month]=$O$4,ROW(BookTable[Entry Month])-ROW(Book!$J$2)),ROWS(B$7:B109))))</f>
        <v/>
      </c>
      <c r="D109" s="1" t="str">
        <f t="array" ref="D109">IF(ROWS(C$7:C109)&gt;COUNTIF(BookTable[Entry Month],$O$4),"",INDEX(Book!C$3:C$1200,SMALL(IF(BookTable[Entry Month]=$O$4,ROW(BookTable[Entry Month])-ROW(Book!$J$2)),ROWS(C$7:C109))))</f>
        <v/>
      </c>
      <c r="E109" s="1" t="e">
        <f>VLOOKUP(Shrawan17[[#This Row],[आपूर्तिकर्ताको नाम]],PartyTable[],2,FALSE)</f>
        <v>#N/A</v>
      </c>
      <c r="F109" s="1" t="str" cm="1">
        <f t="array" ref="F109">IF(ROWS(G$7:G109)&gt;COUNTIF(BookTable[Entry Month],$O$4),"",INDEX(Book!D$3:D$1200,SMALL(IF(BookTable[Entry Month]=$O$4,ROW(BookTable[Entry Month])-ROW(Book!$J$2)),ROWS(G$7:G109))))</f>
        <v/>
      </c>
      <c r="I10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09" s="6" t="str" cm="1">
        <f t="array" ref="J109">IF(ROWS(G$7:G109)&gt;COUNTIF(BookTable[Entry Month],$O$4),"",INDEX(Book!F$3:F$1200,SMALL(IF(BookTable[Entry Month]=$O$4,ROW(BookTable[Entry Month])-ROW(Book!$J$2)),ROWS(G$7:G109))))</f>
        <v/>
      </c>
      <c r="K109" s="6" t="str" cm="1">
        <f t="array" ref="K109">IF(ROWS(G$7:G109)&gt;COUNTIF(BookTable[Entry Month],$O$4),"",INDEX(Book!E$3:E$1200,SMALL(IF(BookTable[Entry Month]=$O$4,ROW(BookTable[Entry Month])-ROW(Book!$J$2)),ROWS(G$7:G109))))</f>
        <v/>
      </c>
      <c r="L109" s="6" t="e">
        <f>Shrawan17[[#This Row],[मूल्य (रु)]]*13%</f>
        <v>#VALUE!</v>
      </c>
    </row>
    <row r="110" spans="1:12" hidden="1" x14ac:dyDescent="0.25">
      <c r="A110" s="1" t="str">
        <f t="array" ref="A110">IF(ROWS(A$7:A110)&gt;COUNTIF(BookTable[Entry Month],$O$4),"",INDEX(Book!A$3:A$1200,SMALL(IF(BookTable[Entry Month]=$O$4,ROW(BookTable[Entry Month])-ROW(Book!$J$2)),ROWS(A$7:A110))))</f>
        <v/>
      </c>
      <c r="B110" s="1" t="str">
        <f t="array" ref="B110">IF(ROWS(B$7:B110)&gt;COUNTIF(BookTable[Entry Month],$O$4),"",INDEX(Book!B$3:B$1200,SMALL(IF(BookTable[Entry Month]=$O$4,ROW(BookTable[Entry Month])-ROW(Book!$J$2)),ROWS(B$7:B110))))</f>
        <v/>
      </c>
      <c r="D110" s="1" t="str">
        <f t="array" ref="D110">IF(ROWS(C$7:C110)&gt;COUNTIF(BookTable[Entry Month],$O$4),"",INDEX(Book!C$3:C$1200,SMALL(IF(BookTable[Entry Month]=$O$4,ROW(BookTable[Entry Month])-ROW(Book!$J$2)),ROWS(C$7:C110))))</f>
        <v/>
      </c>
      <c r="E110" s="1" t="e">
        <f>VLOOKUP(Shrawan17[[#This Row],[आपूर्तिकर्ताको नाम]],PartyTable[],2,FALSE)</f>
        <v>#N/A</v>
      </c>
      <c r="F110" s="1" t="str" cm="1">
        <f t="array" ref="F110">IF(ROWS(G$7:G110)&gt;COUNTIF(BookTable[Entry Month],$O$4),"",INDEX(Book!D$3:D$1200,SMALL(IF(BookTable[Entry Month]=$O$4,ROW(BookTable[Entry Month])-ROW(Book!$J$2)),ROWS(G$7:G110))))</f>
        <v/>
      </c>
      <c r="I11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10" s="6" t="str" cm="1">
        <f t="array" ref="J110">IF(ROWS(G$7:G110)&gt;COUNTIF(BookTable[Entry Month],$O$4),"",INDEX(Book!F$3:F$1200,SMALL(IF(BookTable[Entry Month]=$O$4,ROW(BookTable[Entry Month])-ROW(Book!$J$2)),ROWS(G$7:G110))))</f>
        <v/>
      </c>
      <c r="K110" s="6" t="str" cm="1">
        <f t="array" ref="K110">IF(ROWS(G$7:G110)&gt;COUNTIF(BookTable[Entry Month],$O$4),"",INDEX(Book!E$3:E$1200,SMALL(IF(BookTable[Entry Month]=$O$4,ROW(BookTable[Entry Month])-ROW(Book!$J$2)),ROWS(G$7:G110))))</f>
        <v/>
      </c>
      <c r="L110" s="6" t="e">
        <f>Shrawan17[[#This Row],[मूल्य (रु)]]*13%</f>
        <v>#VALUE!</v>
      </c>
    </row>
    <row r="111" spans="1:12" hidden="1" x14ac:dyDescent="0.25">
      <c r="A111" s="1" t="str">
        <f t="array" ref="A111">IF(ROWS(A$7:A111)&gt;COUNTIF(BookTable[Entry Month],$O$4),"",INDEX(Book!A$3:A$1200,SMALL(IF(BookTable[Entry Month]=$O$4,ROW(BookTable[Entry Month])-ROW(Book!$J$2)),ROWS(A$7:A111))))</f>
        <v/>
      </c>
      <c r="B111" s="1" t="str">
        <f t="array" ref="B111">IF(ROWS(B$7:B111)&gt;COUNTIF(BookTable[Entry Month],$O$4),"",INDEX(Book!B$3:B$1200,SMALL(IF(BookTable[Entry Month]=$O$4,ROW(BookTable[Entry Month])-ROW(Book!$J$2)),ROWS(B$7:B111))))</f>
        <v/>
      </c>
      <c r="D111" s="1" t="str">
        <f t="array" ref="D111">IF(ROWS(C$7:C111)&gt;COUNTIF(BookTable[Entry Month],$O$4),"",INDEX(Book!C$3:C$1200,SMALL(IF(BookTable[Entry Month]=$O$4,ROW(BookTable[Entry Month])-ROW(Book!$J$2)),ROWS(C$7:C111))))</f>
        <v/>
      </c>
      <c r="E111" s="1" t="e">
        <f>VLOOKUP(Shrawan17[[#This Row],[आपूर्तिकर्ताको नाम]],PartyTable[],2,FALSE)</f>
        <v>#N/A</v>
      </c>
      <c r="F111" s="1" t="str" cm="1">
        <f t="array" ref="F111">IF(ROWS(G$7:G111)&gt;COUNTIF(BookTable[Entry Month],$O$4),"",INDEX(Book!D$3:D$1200,SMALL(IF(BookTable[Entry Month]=$O$4,ROW(BookTable[Entry Month])-ROW(Book!$J$2)),ROWS(G$7:G111))))</f>
        <v/>
      </c>
      <c r="I11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11" s="6" t="str" cm="1">
        <f t="array" ref="J111">IF(ROWS(G$7:G111)&gt;COUNTIF(BookTable[Entry Month],$O$4),"",INDEX(Book!F$3:F$1200,SMALL(IF(BookTable[Entry Month]=$O$4,ROW(BookTable[Entry Month])-ROW(Book!$J$2)),ROWS(G$7:G111))))</f>
        <v/>
      </c>
      <c r="K111" s="6" t="str" cm="1">
        <f t="array" ref="K111">IF(ROWS(G$7:G111)&gt;COUNTIF(BookTable[Entry Month],$O$4),"",INDEX(Book!E$3:E$1200,SMALL(IF(BookTable[Entry Month]=$O$4,ROW(BookTable[Entry Month])-ROW(Book!$J$2)),ROWS(G$7:G111))))</f>
        <v/>
      </c>
      <c r="L111" s="6" t="e">
        <f>Shrawan17[[#This Row],[मूल्य (रु)]]*13%</f>
        <v>#VALUE!</v>
      </c>
    </row>
    <row r="112" spans="1:12" hidden="1" x14ac:dyDescent="0.25">
      <c r="A112" s="1" t="str">
        <f t="array" ref="A112">IF(ROWS(A$7:A112)&gt;COUNTIF(BookTable[Entry Month],$O$4),"",INDEX(Book!A$3:A$1200,SMALL(IF(BookTable[Entry Month]=$O$4,ROW(BookTable[Entry Month])-ROW(Book!$J$2)),ROWS(A$7:A112))))</f>
        <v/>
      </c>
      <c r="B112" s="1" t="str">
        <f t="array" ref="B112">IF(ROWS(B$7:B112)&gt;COUNTIF(BookTable[Entry Month],$O$4),"",INDEX(Book!B$3:B$1200,SMALL(IF(BookTable[Entry Month]=$O$4,ROW(BookTable[Entry Month])-ROW(Book!$J$2)),ROWS(B$7:B112))))</f>
        <v/>
      </c>
      <c r="D112" s="1" t="str">
        <f t="array" ref="D112">IF(ROWS(C$7:C112)&gt;COUNTIF(BookTable[Entry Month],$O$4),"",INDEX(Book!C$3:C$1200,SMALL(IF(BookTable[Entry Month]=$O$4,ROW(BookTable[Entry Month])-ROW(Book!$J$2)),ROWS(C$7:C112))))</f>
        <v/>
      </c>
      <c r="E112" s="1" t="e">
        <f>VLOOKUP(Shrawan17[[#This Row],[आपूर्तिकर्ताको नाम]],PartyTable[],2,FALSE)</f>
        <v>#N/A</v>
      </c>
      <c r="F112" s="1" t="str" cm="1">
        <f t="array" ref="F112">IF(ROWS(G$7:G112)&gt;COUNTIF(BookTable[Entry Month],$O$4),"",INDEX(Book!D$3:D$1200,SMALL(IF(BookTable[Entry Month]=$O$4,ROW(BookTable[Entry Month])-ROW(Book!$J$2)),ROWS(G$7:G112))))</f>
        <v/>
      </c>
      <c r="I11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12" s="6" t="str" cm="1">
        <f t="array" ref="J112">IF(ROWS(G$7:G112)&gt;COUNTIF(BookTable[Entry Month],$O$4),"",INDEX(Book!F$3:F$1200,SMALL(IF(BookTable[Entry Month]=$O$4,ROW(BookTable[Entry Month])-ROW(Book!$J$2)),ROWS(G$7:G112))))</f>
        <v/>
      </c>
      <c r="K112" s="6" t="str" cm="1">
        <f t="array" ref="K112">IF(ROWS(G$7:G112)&gt;COUNTIF(BookTable[Entry Month],$O$4),"",INDEX(Book!E$3:E$1200,SMALL(IF(BookTable[Entry Month]=$O$4,ROW(BookTable[Entry Month])-ROW(Book!$J$2)),ROWS(G$7:G112))))</f>
        <v/>
      </c>
      <c r="L112" s="6" t="e">
        <f>Shrawan17[[#This Row],[मूल्य (रु)]]*13%</f>
        <v>#VALUE!</v>
      </c>
    </row>
    <row r="113" spans="1:12" hidden="1" x14ac:dyDescent="0.25">
      <c r="A113" s="1" t="str">
        <f t="array" ref="A113">IF(ROWS(A$7:A113)&gt;COUNTIF(BookTable[Entry Month],$O$4),"",INDEX(Book!A$3:A$1200,SMALL(IF(BookTable[Entry Month]=$O$4,ROW(BookTable[Entry Month])-ROW(Book!$J$2)),ROWS(A$7:A113))))</f>
        <v/>
      </c>
      <c r="B113" s="1" t="str">
        <f t="array" ref="B113">IF(ROWS(B$7:B113)&gt;COUNTIF(BookTable[Entry Month],$O$4),"",INDEX(Book!B$3:B$1200,SMALL(IF(BookTable[Entry Month]=$O$4,ROW(BookTable[Entry Month])-ROW(Book!$J$2)),ROWS(B$7:B113))))</f>
        <v/>
      </c>
      <c r="D113" s="1" t="str">
        <f t="array" ref="D113">IF(ROWS(C$7:C113)&gt;COUNTIF(BookTable[Entry Month],$O$4),"",INDEX(Book!C$3:C$1200,SMALL(IF(BookTable[Entry Month]=$O$4,ROW(BookTable[Entry Month])-ROW(Book!$J$2)),ROWS(C$7:C113))))</f>
        <v/>
      </c>
      <c r="E113" s="1" t="e">
        <f>VLOOKUP(Shrawan17[[#This Row],[आपूर्तिकर्ताको नाम]],PartyTable[],2,FALSE)</f>
        <v>#N/A</v>
      </c>
      <c r="F113" s="1" t="str" cm="1">
        <f t="array" ref="F113">IF(ROWS(G$7:G113)&gt;COUNTIF(BookTable[Entry Month],$O$4),"",INDEX(Book!D$3:D$1200,SMALL(IF(BookTable[Entry Month]=$O$4,ROW(BookTable[Entry Month])-ROW(Book!$J$2)),ROWS(G$7:G113))))</f>
        <v/>
      </c>
      <c r="I11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13" s="6" t="str" cm="1">
        <f t="array" ref="J113">IF(ROWS(G$7:G113)&gt;COUNTIF(BookTable[Entry Month],$O$4),"",INDEX(Book!F$3:F$1200,SMALL(IF(BookTable[Entry Month]=$O$4,ROW(BookTable[Entry Month])-ROW(Book!$J$2)),ROWS(G$7:G113))))</f>
        <v/>
      </c>
      <c r="K113" s="6" t="str" cm="1">
        <f t="array" ref="K113">IF(ROWS(G$7:G113)&gt;COUNTIF(BookTable[Entry Month],$O$4),"",INDEX(Book!E$3:E$1200,SMALL(IF(BookTable[Entry Month]=$O$4,ROW(BookTable[Entry Month])-ROW(Book!$J$2)),ROWS(G$7:G113))))</f>
        <v/>
      </c>
      <c r="L113" s="6" t="e">
        <f>Shrawan17[[#This Row],[मूल्य (रु)]]*13%</f>
        <v>#VALUE!</v>
      </c>
    </row>
    <row r="114" spans="1:12" hidden="1" x14ac:dyDescent="0.25">
      <c r="A114" s="1" t="str">
        <f t="array" ref="A114">IF(ROWS(A$7:A114)&gt;COUNTIF(BookTable[Entry Month],$O$4),"",INDEX(Book!A$3:A$1200,SMALL(IF(BookTable[Entry Month]=$O$4,ROW(BookTable[Entry Month])-ROW(Book!$J$2)),ROWS(A$7:A114))))</f>
        <v/>
      </c>
      <c r="B114" s="1" t="str">
        <f t="array" ref="B114">IF(ROWS(B$7:B114)&gt;COUNTIF(BookTable[Entry Month],$O$4),"",INDEX(Book!B$3:B$1200,SMALL(IF(BookTable[Entry Month]=$O$4,ROW(BookTable[Entry Month])-ROW(Book!$J$2)),ROWS(B$7:B114))))</f>
        <v/>
      </c>
      <c r="D114" s="1" t="str">
        <f t="array" ref="D114">IF(ROWS(C$7:C114)&gt;COUNTIF(BookTable[Entry Month],$O$4),"",INDEX(Book!C$3:C$1200,SMALL(IF(BookTable[Entry Month]=$O$4,ROW(BookTable[Entry Month])-ROW(Book!$J$2)),ROWS(C$7:C114))))</f>
        <v/>
      </c>
      <c r="E114" s="1" t="e">
        <f>VLOOKUP(Shrawan17[[#This Row],[आपूर्तिकर्ताको नाम]],PartyTable[],2,FALSE)</f>
        <v>#N/A</v>
      </c>
      <c r="F114" s="1" t="str" cm="1">
        <f t="array" ref="F114">IF(ROWS(G$7:G114)&gt;COUNTIF(BookTable[Entry Month],$O$4),"",INDEX(Book!D$3:D$1200,SMALL(IF(BookTable[Entry Month]=$O$4,ROW(BookTable[Entry Month])-ROW(Book!$J$2)),ROWS(G$7:G114))))</f>
        <v/>
      </c>
      <c r="I11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14" s="6" t="str" cm="1">
        <f t="array" ref="J114">IF(ROWS(G$7:G114)&gt;COUNTIF(BookTable[Entry Month],$O$4),"",INDEX(Book!F$3:F$1200,SMALL(IF(BookTable[Entry Month]=$O$4,ROW(BookTable[Entry Month])-ROW(Book!$J$2)),ROWS(G$7:G114))))</f>
        <v/>
      </c>
      <c r="K114" s="6" t="str" cm="1">
        <f t="array" ref="K114">IF(ROWS(G$7:G114)&gt;COUNTIF(BookTable[Entry Month],$O$4),"",INDEX(Book!E$3:E$1200,SMALL(IF(BookTable[Entry Month]=$O$4,ROW(BookTable[Entry Month])-ROW(Book!$J$2)),ROWS(G$7:G114))))</f>
        <v/>
      </c>
      <c r="L114" s="6" t="e">
        <f>Shrawan17[[#This Row],[मूल्य (रु)]]*13%</f>
        <v>#VALUE!</v>
      </c>
    </row>
    <row r="115" spans="1:12" hidden="1" x14ac:dyDescent="0.25">
      <c r="A115" s="1" t="str">
        <f t="array" ref="A115">IF(ROWS(A$7:A115)&gt;COUNTIF(BookTable[Entry Month],$O$4),"",INDEX(Book!A$3:A$1200,SMALL(IF(BookTable[Entry Month]=$O$4,ROW(BookTable[Entry Month])-ROW(Book!$J$2)),ROWS(A$7:A115))))</f>
        <v/>
      </c>
      <c r="B115" s="1" t="str">
        <f t="array" ref="B115">IF(ROWS(B$7:B115)&gt;COUNTIF(BookTable[Entry Month],$O$4),"",INDEX(Book!B$3:B$1200,SMALL(IF(BookTable[Entry Month]=$O$4,ROW(BookTable[Entry Month])-ROW(Book!$J$2)),ROWS(B$7:B115))))</f>
        <v/>
      </c>
      <c r="D115" s="1" t="str">
        <f t="array" ref="D115">IF(ROWS(C$7:C115)&gt;COUNTIF(BookTable[Entry Month],$O$4),"",INDEX(Book!C$3:C$1200,SMALL(IF(BookTable[Entry Month]=$O$4,ROW(BookTable[Entry Month])-ROW(Book!$J$2)),ROWS(C$7:C115))))</f>
        <v/>
      </c>
      <c r="E115" s="1" t="e">
        <f>VLOOKUP(Shrawan17[[#This Row],[आपूर्तिकर्ताको नाम]],PartyTable[],2,FALSE)</f>
        <v>#N/A</v>
      </c>
      <c r="F115" s="1" t="str" cm="1">
        <f t="array" ref="F115">IF(ROWS(G$7:G115)&gt;COUNTIF(BookTable[Entry Month],$O$4),"",INDEX(Book!D$3:D$1200,SMALL(IF(BookTable[Entry Month]=$O$4,ROW(BookTable[Entry Month])-ROW(Book!$J$2)),ROWS(G$7:G115))))</f>
        <v/>
      </c>
      <c r="I11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15" s="6" t="str" cm="1">
        <f t="array" ref="J115">IF(ROWS(G$7:G115)&gt;COUNTIF(BookTable[Entry Month],$O$4),"",INDEX(Book!F$3:F$1200,SMALL(IF(BookTable[Entry Month]=$O$4,ROW(BookTable[Entry Month])-ROW(Book!$J$2)),ROWS(G$7:G115))))</f>
        <v/>
      </c>
      <c r="K115" s="6" t="str" cm="1">
        <f t="array" ref="K115">IF(ROWS(G$7:G115)&gt;COUNTIF(BookTable[Entry Month],$O$4),"",INDEX(Book!E$3:E$1200,SMALL(IF(BookTable[Entry Month]=$O$4,ROW(BookTable[Entry Month])-ROW(Book!$J$2)),ROWS(G$7:G115))))</f>
        <v/>
      </c>
      <c r="L115" s="6" t="e">
        <f>Shrawan17[[#This Row],[मूल्य (रु)]]*13%</f>
        <v>#VALUE!</v>
      </c>
    </row>
    <row r="116" spans="1:12" hidden="1" x14ac:dyDescent="0.25">
      <c r="A116" s="1" t="str">
        <f t="array" ref="A116">IF(ROWS(A$7:A116)&gt;COUNTIF(BookTable[Entry Month],$O$4),"",INDEX(Book!A$3:A$1200,SMALL(IF(BookTable[Entry Month]=$O$4,ROW(BookTable[Entry Month])-ROW(Book!$J$2)),ROWS(A$7:A116))))</f>
        <v/>
      </c>
      <c r="B116" s="1" t="str">
        <f t="array" ref="B116">IF(ROWS(B$7:B116)&gt;COUNTIF(BookTable[Entry Month],$O$4),"",INDEX(Book!B$3:B$1200,SMALL(IF(BookTable[Entry Month]=$O$4,ROW(BookTable[Entry Month])-ROW(Book!$J$2)),ROWS(B$7:B116))))</f>
        <v/>
      </c>
      <c r="D116" s="1" t="str">
        <f t="array" ref="D116">IF(ROWS(C$7:C116)&gt;COUNTIF(BookTable[Entry Month],$O$4),"",INDEX(Book!C$3:C$1200,SMALL(IF(BookTable[Entry Month]=$O$4,ROW(BookTable[Entry Month])-ROW(Book!$J$2)),ROWS(C$7:C116))))</f>
        <v/>
      </c>
      <c r="E116" s="1" t="e">
        <f>VLOOKUP(Shrawan17[[#This Row],[आपूर्तिकर्ताको नाम]],PartyTable[],2,FALSE)</f>
        <v>#N/A</v>
      </c>
      <c r="F116" s="1" t="str" cm="1">
        <f t="array" ref="F116">IF(ROWS(G$7:G116)&gt;COUNTIF(BookTable[Entry Month],$O$4),"",INDEX(Book!D$3:D$1200,SMALL(IF(BookTable[Entry Month]=$O$4,ROW(BookTable[Entry Month])-ROW(Book!$J$2)),ROWS(G$7:G116))))</f>
        <v/>
      </c>
      <c r="I11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16" s="6" t="str" cm="1">
        <f t="array" ref="J116">IF(ROWS(G$7:G116)&gt;COUNTIF(BookTable[Entry Month],$O$4),"",INDEX(Book!F$3:F$1200,SMALL(IF(BookTable[Entry Month]=$O$4,ROW(BookTable[Entry Month])-ROW(Book!$J$2)),ROWS(G$7:G116))))</f>
        <v/>
      </c>
      <c r="K116" s="6" t="str" cm="1">
        <f t="array" ref="K116">IF(ROWS(G$7:G116)&gt;COUNTIF(BookTable[Entry Month],$O$4),"",INDEX(Book!E$3:E$1200,SMALL(IF(BookTable[Entry Month]=$O$4,ROW(BookTable[Entry Month])-ROW(Book!$J$2)),ROWS(G$7:G116))))</f>
        <v/>
      </c>
      <c r="L116" s="6" t="e">
        <f>Shrawan17[[#This Row],[मूल्य (रु)]]*13%</f>
        <v>#VALUE!</v>
      </c>
    </row>
    <row r="117" spans="1:12" hidden="1" x14ac:dyDescent="0.25">
      <c r="A117" s="1" t="str">
        <f t="array" ref="A117">IF(ROWS(A$7:A117)&gt;COUNTIF(BookTable[Entry Month],$O$4),"",INDEX(Book!A$3:A$1200,SMALL(IF(BookTable[Entry Month]=$O$4,ROW(BookTable[Entry Month])-ROW(Book!$J$2)),ROWS(A$7:A117))))</f>
        <v/>
      </c>
      <c r="B117" s="1" t="str">
        <f t="array" ref="B117">IF(ROWS(B$7:B117)&gt;COUNTIF(BookTable[Entry Month],$O$4),"",INDEX(Book!B$3:B$1200,SMALL(IF(BookTable[Entry Month]=$O$4,ROW(BookTable[Entry Month])-ROW(Book!$J$2)),ROWS(B$7:B117))))</f>
        <v/>
      </c>
      <c r="D117" s="1" t="str">
        <f t="array" ref="D117">IF(ROWS(C$7:C117)&gt;COUNTIF(BookTable[Entry Month],$O$4),"",INDEX(Book!C$3:C$1200,SMALL(IF(BookTable[Entry Month]=$O$4,ROW(BookTable[Entry Month])-ROW(Book!$J$2)),ROWS(C$7:C117))))</f>
        <v/>
      </c>
      <c r="E117" s="1" t="e">
        <f>VLOOKUP(Shrawan17[[#This Row],[आपूर्तिकर्ताको नाम]],PartyTable[],2,FALSE)</f>
        <v>#N/A</v>
      </c>
      <c r="F117" s="1" t="str" cm="1">
        <f t="array" ref="F117">IF(ROWS(G$7:G117)&gt;COUNTIF(BookTable[Entry Month],$O$4),"",INDEX(Book!D$3:D$1200,SMALL(IF(BookTable[Entry Month]=$O$4,ROW(BookTable[Entry Month])-ROW(Book!$J$2)),ROWS(G$7:G117))))</f>
        <v/>
      </c>
      <c r="I11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17" s="6" t="str" cm="1">
        <f t="array" ref="J117">IF(ROWS(G$7:G117)&gt;COUNTIF(BookTable[Entry Month],$O$4),"",INDEX(Book!F$3:F$1200,SMALL(IF(BookTable[Entry Month]=$O$4,ROW(BookTable[Entry Month])-ROW(Book!$J$2)),ROWS(G$7:G117))))</f>
        <v/>
      </c>
      <c r="K117" s="6" t="str" cm="1">
        <f t="array" ref="K117">IF(ROWS(G$7:G117)&gt;COUNTIF(BookTable[Entry Month],$O$4),"",INDEX(Book!E$3:E$1200,SMALL(IF(BookTable[Entry Month]=$O$4,ROW(BookTable[Entry Month])-ROW(Book!$J$2)),ROWS(G$7:G117))))</f>
        <v/>
      </c>
      <c r="L117" s="6" t="e">
        <f>Shrawan17[[#This Row],[मूल्य (रु)]]*13%</f>
        <v>#VALUE!</v>
      </c>
    </row>
    <row r="118" spans="1:12" hidden="1" x14ac:dyDescent="0.25">
      <c r="A118" s="1" t="str">
        <f t="array" ref="A118">IF(ROWS(A$7:A118)&gt;COUNTIF(BookTable[Entry Month],$O$4),"",INDEX(Book!A$3:A$1200,SMALL(IF(BookTable[Entry Month]=$O$4,ROW(BookTable[Entry Month])-ROW(Book!$J$2)),ROWS(A$7:A118))))</f>
        <v/>
      </c>
      <c r="B118" s="1" t="str">
        <f t="array" ref="B118">IF(ROWS(B$7:B118)&gt;COUNTIF(BookTable[Entry Month],$O$4),"",INDEX(Book!B$3:B$1200,SMALL(IF(BookTable[Entry Month]=$O$4,ROW(BookTable[Entry Month])-ROW(Book!$J$2)),ROWS(B$7:B118))))</f>
        <v/>
      </c>
      <c r="D118" s="1" t="str">
        <f t="array" ref="D118">IF(ROWS(C$7:C118)&gt;COUNTIF(BookTable[Entry Month],$O$4),"",INDEX(Book!C$3:C$1200,SMALL(IF(BookTable[Entry Month]=$O$4,ROW(BookTable[Entry Month])-ROW(Book!$J$2)),ROWS(C$7:C118))))</f>
        <v/>
      </c>
      <c r="E118" s="1" t="e">
        <f>VLOOKUP(Shrawan17[[#This Row],[आपूर्तिकर्ताको नाम]],PartyTable[],2,FALSE)</f>
        <v>#N/A</v>
      </c>
      <c r="F118" s="1" t="str" cm="1">
        <f t="array" ref="F118">IF(ROWS(G$7:G118)&gt;COUNTIF(BookTable[Entry Month],$O$4),"",INDEX(Book!D$3:D$1200,SMALL(IF(BookTable[Entry Month]=$O$4,ROW(BookTable[Entry Month])-ROW(Book!$J$2)),ROWS(G$7:G118))))</f>
        <v/>
      </c>
      <c r="I11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18" s="6" t="str" cm="1">
        <f t="array" ref="J118">IF(ROWS(G$7:G118)&gt;COUNTIF(BookTable[Entry Month],$O$4),"",INDEX(Book!F$3:F$1200,SMALL(IF(BookTable[Entry Month]=$O$4,ROW(BookTable[Entry Month])-ROW(Book!$J$2)),ROWS(G$7:G118))))</f>
        <v/>
      </c>
      <c r="K118" s="6" t="str" cm="1">
        <f t="array" ref="K118">IF(ROWS(G$7:G118)&gt;COUNTIF(BookTable[Entry Month],$O$4),"",INDEX(Book!E$3:E$1200,SMALL(IF(BookTable[Entry Month]=$O$4,ROW(BookTable[Entry Month])-ROW(Book!$J$2)),ROWS(G$7:G118))))</f>
        <v/>
      </c>
      <c r="L118" s="6" t="e">
        <f>Shrawan17[[#This Row],[मूल्य (रु)]]*13%</f>
        <v>#VALUE!</v>
      </c>
    </row>
    <row r="119" spans="1:12" hidden="1" x14ac:dyDescent="0.25">
      <c r="A119" s="1" t="str">
        <f t="array" ref="A119">IF(ROWS(A$7:A119)&gt;COUNTIF(BookTable[Entry Month],$O$4),"",INDEX(Book!A$3:A$1200,SMALL(IF(BookTable[Entry Month]=$O$4,ROW(BookTable[Entry Month])-ROW(Book!$J$2)),ROWS(A$7:A119))))</f>
        <v/>
      </c>
      <c r="B119" s="1" t="str">
        <f t="array" ref="B119">IF(ROWS(B$7:B119)&gt;COUNTIF(BookTable[Entry Month],$O$4),"",INDEX(Book!B$3:B$1200,SMALL(IF(BookTable[Entry Month]=$O$4,ROW(BookTable[Entry Month])-ROW(Book!$J$2)),ROWS(B$7:B119))))</f>
        <v/>
      </c>
      <c r="D119" s="1" t="str">
        <f t="array" ref="D119">IF(ROWS(C$7:C119)&gt;COUNTIF(BookTable[Entry Month],$O$4),"",INDEX(Book!C$3:C$1200,SMALL(IF(BookTable[Entry Month]=$O$4,ROW(BookTable[Entry Month])-ROW(Book!$J$2)),ROWS(C$7:C119))))</f>
        <v/>
      </c>
      <c r="E119" s="1" t="e">
        <f>VLOOKUP(Shrawan17[[#This Row],[आपूर्तिकर्ताको नाम]],PartyTable[],2,FALSE)</f>
        <v>#N/A</v>
      </c>
      <c r="F119" s="1" t="str" cm="1">
        <f t="array" ref="F119">IF(ROWS(G$7:G119)&gt;COUNTIF(BookTable[Entry Month],$O$4),"",INDEX(Book!D$3:D$1200,SMALL(IF(BookTable[Entry Month]=$O$4,ROW(BookTable[Entry Month])-ROW(Book!$J$2)),ROWS(G$7:G119))))</f>
        <v/>
      </c>
      <c r="I11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19" s="6" t="str" cm="1">
        <f t="array" ref="J119">IF(ROWS(G$7:G119)&gt;COUNTIF(BookTable[Entry Month],$O$4),"",INDEX(Book!F$3:F$1200,SMALL(IF(BookTable[Entry Month]=$O$4,ROW(BookTable[Entry Month])-ROW(Book!$J$2)),ROWS(G$7:G119))))</f>
        <v/>
      </c>
      <c r="K119" s="6" t="str" cm="1">
        <f t="array" ref="K119">IF(ROWS(G$7:G119)&gt;COUNTIF(BookTable[Entry Month],$O$4),"",INDEX(Book!E$3:E$1200,SMALL(IF(BookTable[Entry Month]=$O$4,ROW(BookTable[Entry Month])-ROW(Book!$J$2)),ROWS(G$7:G119))))</f>
        <v/>
      </c>
      <c r="L119" s="6" t="e">
        <f>Shrawan17[[#This Row],[मूल्य (रु)]]*13%</f>
        <v>#VALUE!</v>
      </c>
    </row>
    <row r="120" spans="1:12" hidden="1" x14ac:dyDescent="0.25">
      <c r="A120" s="1" t="str">
        <f t="array" ref="A120">IF(ROWS(A$7:A120)&gt;COUNTIF(BookTable[Entry Month],$O$4),"",INDEX(Book!A$3:A$1200,SMALL(IF(BookTable[Entry Month]=$O$4,ROW(BookTable[Entry Month])-ROW(Book!$J$2)),ROWS(A$7:A120))))</f>
        <v/>
      </c>
      <c r="B120" s="1" t="str">
        <f t="array" ref="B120">IF(ROWS(B$7:B120)&gt;COUNTIF(BookTable[Entry Month],$O$4),"",INDEX(Book!B$3:B$1200,SMALL(IF(BookTable[Entry Month]=$O$4,ROW(BookTable[Entry Month])-ROW(Book!$J$2)),ROWS(B$7:B120))))</f>
        <v/>
      </c>
      <c r="D120" s="1" t="str">
        <f t="array" ref="D120">IF(ROWS(C$7:C120)&gt;COUNTIF(BookTable[Entry Month],$O$4),"",INDEX(Book!C$3:C$1200,SMALL(IF(BookTable[Entry Month]=$O$4,ROW(BookTable[Entry Month])-ROW(Book!$J$2)),ROWS(C$7:C120))))</f>
        <v/>
      </c>
      <c r="E120" s="1" t="e">
        <f>VLOOKUP(Shrawan17[[#This Row],[आपूर्तिकर्ताको नाम]],PartyTable[],2,FALSE)</f>
        <v>#N/A</v>
      </c>
      <c r="F120" s="1" t="str" cm="1">
        <f t="array" ref="F120">IF(ROWS(G$7:G120)&gt;COUNTIF(BookTable[Entry Month],$O$4),"",INDEX(Book!D$3:D$1200,SMALL(IF(BookTable[Entry Month]=$O$4,ROW(BookTable[Entry Month])-ROW(Book!$J$2)),ROWS(G$7:G120))))</f>
        <v/>
      </c>
      <c r="I12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20" s="6" t="str" cm="1">
        <f t="array" ref="J120">IF(ROWS(G$7:G120)&gt;COUNTIF(BookTable[Entry Month],$O$4),"",INDEX(Book!F$3:F$1200,SMALL(IF(BookTable[Entry Month]=$O$4,ROW(BookTable[Entry Month])-ROW(Book!$J$2)),ROWS(G$7:G120))))</f>
        <v/>
      </c>
      <c r="K120" s="6" t="str" cm="1">
        <f t="array" ref="K120">IF(ROWS(G$7:G120)&gt;COUNTIF(BookTable[Entry Month],$O$4),"",INDEX(Book!E$3:E$1200,SMALL(IF(BookTable[Entry Month]=$O$4,ROW(BookTable[Entry Month])-ROW(Book!$J$2)),ROWS(G$7:G120))))</f>
        <v/>
      </c>
      <c r="L120" s="6" t="e">
        <f>Shrawan17[[#This Row],[मूल्य (रु)]]*13%</f>
        <v>#VALUE!</v>
      </c>
    </row>
    <row r="121" spans="1:12" hidden="1" x14ac:dyDescent="0.25">
      <c r="A121" s="1" t="str">
        <f t="array" ref="A121">IF(ROWS(A$7:A121)&gt;COUNTIF(BookTable[Entry Month],$O$4),"",INDEX(Book!A$3:A$1200,SMALL(IF(BookTable[Entry Month]=$O$4,ROW(BookTable[Entry Month])-ROW(Book!$J$2)),ROWS(A$7:A121))))</f>
        <v/>
      </c>
      <c r="B121" s="1" t="str">
        <f t="array" ref="B121">IF(ROWS(B$7:B121)&gt;COUNTIF(BookTable[Entry Month],$O$4),"",INDEX(Book!B$3:B$1200,SMALL(IF(BookTable[Entry Month]=$O$4,ROW(BookTable[Entry Month])-ROW(Book!$J$2)),ROWS(B$7:B121))))</f>
        <v/>
      </c>
      <c r="D121" s="1" t="str">
        <f t="array" ref="D121">IF(ROWS(C$7:C121)&gt;COUNTIF(BookTable[Entry Month],$O$4),"",INDEX(Book!C$3:C$1200,SMALL(IF(BookTable[Entry Month]=$O$4,ROW(BookTable[Entry Month])-ROW(Book!$J$2)),ROWS(C$7:C121))))</f>
        <v/>
      </c>
      <c r="E121" s="1" t="e">
        <f>VLOOKUP(Shrawan17[[#This Row],[आपूर्तिकर्ताको नाम]],PartyTable[],2,FALSE)</f>
        <v>#N/A</v>
      </c>
      <c r="F121" s="1" t="str" cm="1">
        <f t="array" ref="F121">IF(ROWS(G$7:G121)&gt;COUNTIF(BookTable[Entry Month],$O$4),"",INDEX(Book!D$3:D$1200,SMALL(IF(BookTable[Entry Month]=$O$4,ROW(BookTable[Entry Month])-ROW(Book!$J$2)),ROWS(G$7:G121))))</f>
        <v/>
      </c>
      <c r="I12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21" s="6" t="str" cm="1">
        <f t="array" ref="J121">IF(ROWS(G$7:G121)&gt;COUNTIF(BookTable[Entry Month],$O$4),"",INDEX(Book!F$3:F$1200,SMALL(IF(BookTable[Entry Month]=$O$4,ROW(BookTable[Entry Month])-ROW(Book!$J$2)),ROWS(G$7:G121))))</f>
        <v/>
      </c>
      <c r="K121" s="6" t="str" cm="1">
        <f t="array" ref="K121">IF(ROWS(G$7:G121)&gt;COUNTIF(BookTable[Entry Month],$O$4),"",INDEX(Book!E$3:E$1200,SMALL(IF(BookTable[Entry Month]=$O$4,ROW(BookTable[Entry Month])-ROW(Book!$J$2)),ROWS(G$7:G121))))</f>
        <v/>
      </c>
      <c r="L121" s="6" t="e">
        <f>Shrawan17[[#This Row],[मूल्य (रु)]]*13%</f>
        <v>#VALUE!</v>
      </c>
    </row>
    <row r="122" spans="1:12" hidden="1" x14ac:dyDescent="0.25">
      <c r="A122" s="1" t="str">
        <f t="array" ref="A122">IF(ROWS(A$7:A122)&gt;COUNTIF(BookTable[Entry Month],$O$4),"",INDEX(Book!A$3:A$1200,SMALL(IF(BookTable[Entry Month]=$O$4,ROW(BookTable[Entry Month])-ROW(Book!$J$2)),ROWS(A$7:A122))))</f>
        <v/>
      </c>
      <c r="B122" s="1" t="str">
        <f t="array" ref="B122">IF(ROWS(B$7:B122)&gt;COUNTIF(BookTable[Entry Month],$O$4),"",INDEX(Book!B$3:B$1200,SMALL(IF(BookTable[Entry Month]=$O$4,ROW(BookTable[Entry Month])-ROW(Book!$J$2)),ROWS(B$7:B122))))</f>
        <v/>
      </c>
      <c r="D122" s="1" t="str">
        <f t="array" ref="D122">IF(ROWS(C$7:C122)&gt;COUNTIF(BookTable[Entry Month],$O$4),"",INDEX(Book!C$3:C$1200,SMALL(IF(BookTable[Entry Month]=$O$4,ROW(BookTable[Entry Month])-ROW(Book!$J$2)),ROWS(C$7:C122))))</f>
        <v/>
      </c>
      <c r="E122" s="1" t="e">
        <f>VLOOKUP(Shrawan17[[#This Row],[आपूर्तिकर्ताको नाम]],PartyTable[],2,FALSE)</f>
        <v>#N/A</v>
      </c>
      <c r="F122" s="1" t="str" cm="1">
        <f t="array" ref="F122">IF(ROWS(G$7:G122)&gt;COUNTIF(BookTable[Entry Month],$O$4),"",INDEX(Book!D$3:D$1200,SMALL(IF(BookTable[Entry Month]=$O$4,ROW(BookTable[Entry Month])-ROW(Book!$J$2)),ROWS(G$7:G122))))</f>
        <v/>
      </c>
      <c r="I12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22" s="6" t="str" cm="1">
        <f t="array" ref="J122">IF(ROWS(G$7:G122)&gt;COUNTIF(BookTable[Entry Month],$O$4),"",INDEX(Book!F$3:F$1200,SMALL(IF(BookTable[Entry Month]=$O$4,ROW(BookTable[Entry Month])-ROW(Book!$J$2)),ROWS(G$7:G122))))</f>
        <v/>
      </c>
      <c r="K122" s="6" t="str" cm="1">
        <f t="array" ref="K122">IF(ROWS(G$7:G122)&gt;COUNTIF(BookTable[Entry Month],$O$4),"",INDEX(Book!E$3:E$1200,SMALL(IF(BookTable[Entry Month]=$O$4,ROW(BookTable[Entry Month])-ROW(Book!$J$2)),ROWS(G$7:G122))))</f>
        <v/>
      </c>
      <c r="L122" s="6" t="e">
        <f>Shrawan17[[#This Row],[मूल्य (रु)]]*13%</f>
        <v>#VALUE!</v>
      </c>
    </row>
    <row r="123" spans="1:12" hidden="1" x14ac:dyDescent="0.25">
      <c r="A123" s="1" t="str">
        <f t="array" ref="A123">IF(ROWS(A$7:A123)&gt;COUNTIF(BookTable[Entry Month],$O$4),"",INDEX(Book!A$3:A$1200,SMALL(IF(BookTable[Entry Month]=$O$4,ROW(BookTable[Entry Month])-ROW(Book!$J$2)),ROWS(A$7:A123))))</f>
        <v/>
      </c>
      <c r="B123" s="1" t="str">
        <f t="array" ref="B123">IF(ROWS(B$7:B123)&gt;COUNTIF(BookTable[Entry Month],$O$4),"",INDEX(Book!B$3:B$1200,SMALL(IF(BookTable[Entry Month]=$O$4,ROW(BookTable[Entry Month])-ROW(Book!$J$2)),ROWS(B$7:B123))))</f>
        <v/>
      </c>
      <c r="D123" s="1" t="str">
        <f t="array" ref="D123">IF(ROWS(C$7:C123)&gt;COUNTIF(BookTable[Entry Month],$O$4),"",INDEX(Book!C$3:C$1200,SMALL(IF(BookTable[Entry Month]=$O$4,ROW(BookTable[Entry Month])-ROW(Book!$J$2)),ROWS(C$7:C123))))</f>
        <v/>
      </c>
      <c r="E123" s="1" t="e">
        <f>VLOOKUP(Shrawan17[[#This Row],[आपूर्तिकर्ताको नाम]],PartyTable[],2,FALSE)</f>
        <v>#N/A</v>
      </c>
      <c r="F123" s="1" t="str" cm="1">
        <f t="array" ref="F123">IF(ROWS(G$7:G123)&gt;COUNTIF(BookTable[Entry Month],$O$4),"",INDEX(Book!D$3:D$1200,SMALL(IF(BookTable[Entry Month]=$O$4,ROW(BookTable[Entry Month])-ROW(Book!$J$2)),ROWS(G$7:G123))))</f>
        <v/>
      </c>
      <c r="I12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23" s="6" t="str" cm="1">
        <f t="array" ref="J123">IF(ROWS(G$7:G123)&gt;COUNTIF(BookTable[Entry Month],$O$4),"",INDEX(Book!F$3:F$1200,SMALL(IF(BookTable[Entry Month]=$O$4,ROW(BookTable[Entry Month])-ROW(Book!$J$2)),ROWS(G$7:G123))))</f>
        <v/>
      </c>
      <c r="K123" s="6" t="str" cm="1">
        <f t="array" ref="K123">IF(ROWS(G$7:G123)&gt;COUNTIF(BookTable[Entry Month],$O$4),"",INDEX(Book!E$3:E$1200,SMALL(IF(BookTable[Entry Month]=$O$4,ROW(BookTable[Entry Month])-ROW(Book!$J$2)),ROWS(G$7:G123))))</f>
        <v/>
      </c>
      <c r="L123" s="6" t="e">
        <f>Shrawan17[[#This Row],[मूल्य (रु)]]*13%</f>
        <v>#VALUE!</v>
      </c>
    </row>
    <row r="124" spans="1:12" hidden="1" x14ac:dyDescent="0.25">
      <c r="A124" s="1" t="str">
        <f t="array" ref="A124">IF(ROWS(A$7:A124)&gt;COUNTIF(BookTable[Entry Month],$O$4),"",INDEX(Book!A$3:A$1200,SMALL(IF(BookTable[Entry Month]=$O$4,ROW(BookTable[Entry Month])-ROW(Book!$J$2)),ROWS(A$7:A124))))</f>
        <v/>
      </c>
      <c r="B124" s="1" t="str">
        <f t="array" ref="B124">IF(ROWS(B$7:B124)&gt;COUNTIF(BookTable[Entry Month],$O$4),"",INDEX(Book!B$3:B$1200,SMALL(IF(BookTable[Entry Month]=$O$4,ROW(BookTable[Entry Month])-ROW(Book!$J$2)),ROWS(B$7:B124))))</f>
        <v/>
      </c>
      <c r="D124" s="1" t="str">
        <f t="array" ref="D124">IF(ROWS(C$7:C124)&gt;COUNTIF(BookTable[Entry Month],$O$4),"",INDEX(Book!C$3:C$1200,SMALL(IF(BookTable[Entry Month]=$O$4,ROW(BookTable[Entry Month])-ROW(Book!$J$2)),ROWS(C$7:C124))))</f>
        <v/>
      </c>
      <c r="E124" s="1" t="e">
        <f>VLOOKUP(Shrawan17[[#This Row],[आपूर्तिकर्ताको नाम]],PartyTable[],2,FALSE)</f>
        <v>#N/A</v>
      </c>
      <c r="F124" s="1" t="str" cm="1">
        <f t="array" ref="F124">IF(ROWS(G$7:G124)&gt;COUNTIF(BookTable[Entry Month],$O$4),"",INDEX(Book!D$3:D$1200,SMALL(IF(BookTable[Entry Month]=$O$4,ROW(BookTable[Entry Month])-ROW(Book!$J$2)),ROWS(G$7:G124))))</f>
        <v/>
      </c>
      <c r="I12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24" s="6" t="str" cm="1">
        <f t="array" ref="J124">IF(ROWS(G$7:G124)&gt;COUNTIF(BookTable[Entry Month],$O$4),"",INDEX(Book!F$3:F$1200,SMALL(IF(BookTable[Entry Month]=$O$4,ROW(BookTable[Entry Month])-ROW(Book!$J$2)),ROWS(G$7:G124))))</f>
        <v/>
      </c>
      <c r="K124" s="6" t="str" cm="1">
        <f t="array" ref="K124">IF(ROWS(G$7:G124)&gt;COUNTIF(BookTable[Entry Month],$O$4),"",INDEX(Book!E$3:E$1200,SMALL(IF(BookTable[Entry Month]=$O$4,ROW(BookTable[Entry Month])-ROW(Book!$J$2)),ROWS(G$7:G124))))</f>
        <v/>
      </c>
      <c r="L124" s="6" t="e">
        <f>Shrawan17[[#This Row],[मूल्य (रु)]]*13%</f>
        <v>#VALUE!</v>
      </c>
    </row>
    <row r="125" spans="1:12" hidden="1" x14ac:dyDescent="0.25">
      <c r="A125" s="1" t="str">
        <f t="array" ref="A125">IF(ROWS(A$7:A125)&gt;COUNTIF(BookTable[Entry Month],$O$4),"",INDEX(Book!A$3:A$1200,SMALL(IF(BookTable[Entry Month]=$O$4,ROW(BookTable[Entry Month])-ROW(Book!$J$2)),ROWS(A$7:A125))))</f>
        <v/>
      </c>
      <c r="B125" s="1" t="str">
        <f t="array" ref="B125">IF(ROWS(B$7:B125)&gt;COUNTIF(BookTable[Entry Month],$O$4),"",INDEX(Book!B$3:B$1200,SMALL(IF(BookTable[Entry Month]=$O$4,ROW(BookTable[Entry Month])-ROW(Book!$J$2)),ROWS(B$7:B125))))</f>
        <v/>
      </c>
      <c r="D125" s="1" t="str">
        <f t="array" ref="D125">IF(ROWS(C$7:C125)&gt;COUNTIF(BookTable[Entry Month],$O$4),"",INDEX(Book!C$3:C$1200,SMALL(IF(BookTable[Entry Month]=$O$4,ROW(BookTable[Entry Month])-ROW(Book!$J$2)),ROWS(C$7:C125))))</f>
        <v/>
      </c>
      <c r="E125" s="1" t="e">
        <f>VLOOKUP(Shrawan17[[#This Row],[आपूर्तिकर्ताको नाम]],PartyTable[],2,FALSE)</f>
        <v>#N/A</v>
      </c>
      <c r="F125" s="1" t="str" cm="1">
        <f t="array" ref="F125">IF(ROWS(G$7:G125)&gt;COUNTIF(BookTable[Entry Month],$O$4),"",INDEX(Book!D$3:D$1200,SMALL(IF(BookTable[Entry Month]=$O$4,ROW(BookTable[Entry Month])-ROW(Book!$J$2)),ROWS(G$7:G125))))</f>
        <v/>
      </c>
      <c r="I12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25" s="6" t="str" cm="1">
        <f t="array" ref="J125">IF(ROWS(G$7:G125)&gt;COUNTIF(BookTable[Entry Month],$O$4),"",INDEX(Book!F$3:F$1200,SMALL(IF(BookTable[Entry Month]=$O$4,ROW(BookTable[Entry Month])-ROW(Book!$J$2)),ROWS(G$7:G125))))</f>
        <v/>
      </c>
      <c r="K125" s="6" t="str" cm="1">
        <f t="array" ref="K125">IF(ROWS(G$7:G125)&gt;COUNTIF(BookTable[Entry Month],$O$4),"",INDEX(Book!E$3:E$1200,SMALL(IF(BookTable[Entry Month]=$O$4,ROW(BookTable[Entry Month])-ROW(Book!$J$2)),ROWS(G$7:G125))))</f>
        <v/>
      </c>
      <c r="L125" s="6" t="e">
        <f>Shrawan17[[#This Row],[मूल्य (रु)]]*13%</f>
        <v>#VALUE!</v>
      </c>
    </row>
    <row r="126" spans="1:12" hidden="1" x14ac:dyDescent="0.25">
      <c r="A126" s="1" t="str">
        <f t="array" ref="A126">IF(ROWS(A$7:A126)&gt;COUNTIF(BookTable[Entry Month],$O$4),"",INDEX(Book!A$3:A$1200,SMALL(IF(BookTable[Entry Month]=$O$4,ROW(BookTable[Entry Month])-ROW(Book!$J$2)),ROWS(A$7:A126))))</f>
        <v/>
      </c>
      <c r="B126" s="1" t="str">
        <f t="array" ref="B126">IF(ROWS(B$7:B126)&gt;COUNTIF(BookTable[Entry Month],$O$4),"",INDEX(Book!B$3:B$1200,SMALL(IF(BookTable[Entry Month]=$O$4,ROW(BookTable[Entry Month])-ROW(Book!$J$2)),ROWS(B$7:B126))))</f>
        <v/>
      </c>
      <c r="D126" s="1" t="str">
        <f t="array" ref="D126">IF(ROWS(C$7:C126)&gt;COUNTIF(BookTable[Entry Month],$O$4),"",INDEX(Book!C$3:C$1200,SMALL(IF(BookTable[Entry Month]=$O$4,ROW(BookTable[Entry Month])-ROW(Book!$J$2)),ROWS(C$7:C126))))</f>
        <v/>
      </c>
      <c r="E126" s="1" t="e">
        <f>VLOOKUP(Shrawan17[[#This Row],[आपूर्तिकर्ताको नाम]],PartyTable[],2,FALSE)</f>
        <v>#N/A</v>
      </c>
      <c r="F126" s="1" t="str" cm="1">
        <f t="array" ref="F126">IF(ROWS(G$7:G126)&gt;COUNTIF(BookTable[Entry Month],$O$4),"",INDEX(Book!D$3:D$1200,SMALL(IF(BookTable[Entry Month]=$O$4,ROW(BookTable[Entry Month])-ROW(Book!$J$2)),ROWS(G$7:G126))))</f>
        <v/>
      </c>
      <c r="I12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26" s="6" t="str" cm="1">
        <f t="array" ref="J126">IF(ROWS(G$7:G126)&gt;COUNTIF(BookTable[Entry Month],$O$4),"",INDEX(Book!F$3:F$1200,SMALL(IF(BookTable[Entry Month]=$O$4,ROW(BookTable[Entry Month])-ROW(Book!$J$2)),ROWS(G$7:G126))))</f>
        <v/>
      </c>
      <c r="K126" s="6" t="str" cm="1">
        <f t="array" ref="K126">IF(ROWS(G$7:G126)&gt;COUNTIF(BookTable[Entry Month],$O$4),"",INDEX(Book!E$3:E$1200,SMALL(IF(BookTable[Entry Month]=$O$4,ROW(BookTable[Entry Month])-ROW(Book!$J$2)),ROWS(G$7:G126))))</f>
        <v/>
      </c>
      <c r="L126" s="6" t="e">
        <f>Shrawan17[[#This Row],[मूल्य (रु)]]*13%</f>
        <v>#VALUE!</v>
      </c>
    </row>
    <row r="127" spans="1:12" hidden="1" x14ac:dyDescent="0.25">
      <c r="A127" s="1" t="str">
        <f t="array" ref="A127">IF(ROWS(A$7:A127)&gt;COUNTIF(BookTable[Entry Month],$O$4),"",INDEX(Book!A$3:A$1200,SMALL(IF(BookTable[Entry Month]=$O$4,ROW(BookTable[Entry Month])-ROW(Book!$J$2)),ROWS(A$7:A127))))</f>
        <v/>
      </c>
      <c r="B127" s="1" t="str">
        <f t="array" ref="B127">IF(ROWS(B$7:B127)&gt;COUNTIF(BookTable[Entry Month],$O$4),"",INDEX(Book!B$3:B$1200,SMALL(IF(BookTable[Entry Month]=$O$4,ROW(BookTable[Entry Month])-ROW(Book!$J$2)),ROWS(B$7:B127))))</f>
        <v/>
      </c>
      <c r="D127" s="1" t="str">
        <f t="array" ref="D127">IF(ROWS(C$7:C127)&gt;COUNTIF(BookTable[Entry Month],$O$4),"",INDEX(Book!C$3:C$1200,SMALL(IF(BookTable[Entry Month]=$O$4,ROW(BookTable[Entry Month])-ROW(Book!$J$2)),ROWS(C$7:C127))))</f>
        <v/>
      </c>
      <c r="E127" s="1" t="e">
        <f>VLOOKUP(Shrawan17[[#This Row],[आपूर्तिकर्ताको नाम]],PartyTable[],2,FALSE)</f>
        <v>#N/A</v>
      </c>
      <c r="F127" s="1" t="str" cm="1">
        <f t="array" ref="F127">IF(ROWS(G$7:G127)&gt;COUNTIF(BookTable[Entry Month],$O$4),"",INDEX(Book!D$3:D$1200,SMALL(IF(BookTable[Entry Month]=$O$4,ROW(BookTable[Entry Month])-ROW(Book!$J$2)),ROWS(G$7:G127))))</f>
        <v/>
      </c>
      <c r="I12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27" s="6" t="str" cm="1">
        <f t="array" ref="J127">IF(ROWS(G$7:G127)&gt;COUNTIF(BookTable[Entry Month],$O$4),"",INDEX(Book!F$3:F$1200,SMALL(IF(BookTable[Entry Month]=$O$4,ROW(BookTable[Entry Month])-ROW(Book!$J$2)),ROWS(G$7:G127))))</f>
        <v/>
      </c>
      <c r="K127" s="6" t="str" cm="1">
        <f t="array" ref="K127">IF(ROWS(G$7:G127)&gt;COUNTIF(BookTable[Entry Month],$O$4),"",INDEX(Book!E$3:E$1200,SMALL(IF(BookTable[Entry Month]=$O$4,ROW(BookTable[Entry Month])-ROW(Book!$J$2)),ROWS(G$7:G127))))</f>
        <v/>
      </c>
      <c r="L127" s="6" t="e">
        <f>Shrawan17[[#This Row],[मूल्य (रु)]]*13%</f>
        <v>#VALUE!</v>
      </c>
    </row>
    <row r="128" spans="1:12" hidden="1" x14ac:dyDescent="0.25">
      <c r="A128" s="1" t="str">
        <f t="array" ref="A128">IF(ROWS(A$7:A128)&gt;COUNTIF(BookTable[Entry Month],$O$4),"",INDEX(Book!A$3:A$1200,SMALL(IF(BookTable[Entry Month]=$O$4,ROW(BookTable[Entry Month])-ROW(Book!$J$2)),ROWS(A$7:A128))))</f>
        <v/>
      </c>
      <c r="B128" s="1" t="str">
        <f t="array" ref="B128">IF(ROWS(B$7:B128)&gt;COUNTIF(BookTable[Entry Month],$O$4),"",INDEX(Book!B$3:B$1200,SMALL(IF(BookTable[Entry Month]=$O$4,ROW(BookTable[Entry Month])-ROW(Book!$J$2)),ROWS(B$7:B128))))</f>
        <v/>
      </c>
      <c r="D128" s="1" t="str">
        <f t="array" ref="D128">IF(ROWS(C$7:C128)&gt;COUNTIF(BookTable[Entry Month],$O$4),"",INDEX(Book!C$3:C$1200,SMALL(IF(BookTable[Entry Month]=$O$4,ROW(BookTable[Entry Month])-ROW(Book!$J$2)),ROWS(C$7:C128))))</f>
        <v/>
      </c>
      <c r="E128" s="1" t="e">
        <f>VLOOKUP(Shrawan17[[#This Row],[आपूर्तिकर्ताको नाम]],PartyTable[],2,FALSE)</f>
        <v>#N/A</v>
      </c>
      <c r="F128" s="1" t="str" cm="1">
        <f t="array" ref="F128">IF(ROWS(G$7:G128)&gt;COUNTIF(BookTable[Entry Month],$O$4),"",INDEX(Book!D$3:D$1200,SMALL(IF(BookTable[Entry Month]=$O$4,ROW(BookTable[Entry Month])-ROW(Book!$J$2)),ROWS(G$7:G128))))</f>
        <v/>
      </c>
      <c r="I12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28" s="6" t="str" cm="1">
        <f t="array" ref="J128">IF(ROWS(G$7:G128)&gt;COUNTIF(BookTable[Entry Month],$O$4),"",INDEX(Book!F$3:F$1200,SMALL(IF(BookTable[Entry Month]=$O$4,ROW(BookTable[Entry Month])-ROW(Book!$J$2)),ROWS(G$7:G128))))</f>
        <v/>
      </c>
      <c r="K128" s="6" t="str" cm="1">
        <f t="array" ref="K128">IF(ROWS(G$7:G128)&gt;COUNTIF(BookTable[Entry Month],$O$4),"",INDEX(Book!E$3:E$1200,SMALL(IF(BookTable[Entry Month]=$O$4,ROW(BookTable[Entry Month])-ROW(Book!$J$2)),ROWS(G$7:G128))))</f>
        <v/>
      </c>
      <c r="L128" s="6" t="e">
        <f>Shrawan17[[#This Row],[मूल्य (रु)]]*13%</f>
        <v>#VALUE!</v>
      </c>
    </row>
    <row r="129" spans="1:12" hidden="1" x14ac:dyDescent="0.25">
      <c r="A129" s="1" t="str">
        <f t="array" ref="A129">IF(ROWS(A$7:A129)&gt;COUNTIF(BookTable[Entry Month],$O$4),"",INDEX(Book!A$3:A$1200,SMALL(IF(BookTable[Entry Month]=$O$4,ROW(BookTable[Entry Month])-ROW(Book!$J$2)),ROWS(A$7:A129))))</f>
        <v/>
      </c>
      <c r="B129" s="1" t="str">
        <f t="array" ref="B129">IF(ROWS(B$7:B129)&gt;COUNTIF(BookTable[Entry Month],$O$4),"",INDEX(Book!B$3:B$1200,SMALL(IF(BookTable[Entry Month]=$O$4,ROW(BookTable[Entry Month])-ROW(Book!$J$2)),ROWS(B$7:B129))))</f>
        <v/>
      </c>
      <c r="D129" s="1" t="str">
        <f t="array" ref="D129">IF(ROWS(C$7:C129)&gt;COUNTIF(BookTable[Entry Month],$O$4),"",INDEX(Book!C$3:C$1200,SMALL(IF(BookTable[Entry Month]=$O$4,ROW(BookTable[Entry Month])-ROW(Book!$J$2)),ROWS(C$7:C129))))</f>
        <v/>
      </c>
      <c r="E129" s="1" t="e">
        <f>VLOOKUP(Shrawan17[[#This Row],[आपूर्तिकर्ताको नाम]],PartyTable[],2,FALSE)</f>
        <v>#N/A</v>
      </c>
      <c r="F129" s="1" t="str" cm="1">
        <f t="array" ref="F129">IF(ROWS(G$7:G129)&gt;COUNTIF(BookTable[Entry Month],$O$4),"",INDEX(Book!D$3:D$1200,SMALL(IF(BookTable[Entry Month]=$O$4,ROW(BookTable[Entry Month])-ROW(Book!$J$2)),ROWS(G$7:G129))))</f>
        <v/>
      </c>
      <c r="I12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29" s="6" t="str" cm="1">
        <f t="array" ref="J129">IF(ROWS(G$7:G129)&gt;COUNTIF(BookTable[Entry Month],$O$4),"",INDEX(Book!F$3:F$1200,SMALL(IF(BookTable[Entry Month]=$O$4,ROW(BookTable[Entry Month])-ROW(Book!$J$2)),ROWS(G$7:G129))))</f>
        <v/>
      </c>
      <c r="K129" s="6" t="str" cm="1">
        <f t="array" ref="K129">IF(ROWS(G$7:G129)&gt;COUNTIF(BookTable[Entry Month],$O$4),"",INDEX(Book!E$3:E$1200,SMALL(IF(BookTable[Entry Month]=$O$4,ROW(BookTable[Entry Month])-ROW(Book!$J$2)),ROWS(G$7:G129))))</f>
        <v/>
      </c>
      <c r="L129" s="6" t="e">
        <f>Shrawan17[[#This Row],[मूल्य (रु)]]*13%</f>
        <v>#VALUE!</v>
      </c>
    </row>
    <row r="130" spans="1:12" hidden="1" x14ac:dyDescent="0.25">
      <c r="A130" s="1" t="str">
        <f t="array" ref="A130">IF(ROWS(A$7:A130)&gt;COUNTIF(BookTable[Entry Month],$O$4),"",INDEX(Book!A$3:A$1200,SMALL(IF(BookTable[Entry Month]=$O$4,ROW(BookTable[Entry Month])-ROW(Book!$J$2)),ROWS(A$7:A130))))</f>
        <v/>
      </c>
      <c r="B130" s="1" t="str">
        <f t="array" ref="B130">IF(ROWS(B$7:B130)&gt;COUNTIF(BookTable[Entry Month],$O$4),"",INDEX(Book!B$3:B$1200,SMALL(IF(BookTable[Entry Month]=$O$4,ROW(BookTable[Entry Month])-ROW(Book!$J$2)),ROWS(B$7:B130))))</f>
        <v/>
      </c>
      <c r="D130" s="1" t="str">
        <f t="array" ref="D130">IF(ROWS(C$7:C130)&gt;COUNTIF(BookTable[Entry Month],$O$4),"",INDEX(Book!C$3:C$1200,SMALL(IF(BookTable[Entry Month]=$O$4,ROW(BookTable[Entry Month])-ROW(Book!$J$2)),ROWS(C$7:C130))))</f>
        <v/>
      </c>
      <c r="E130" s="1" t="e">
        <f>VLOOKUP(Shrawan17[[#This Row],[आपूर्तिकर्ताको नाम]],PartyTable[],2,FALSE)</f>
        <v>#N/A</v>
      </c>
      <c r="F130" s="1" t="str" cm="1">
        <f t="array" ref="F130">IF(ROWS(G$7:G130)&gt;COUNTIF(BookTable[Entry Month],$O$4),"",INDEX(Book!D$3:D$1200,SMALL(IF(BookTable[Entry Month]=$O$4,ROW(BookTable[Entry Month])-ROW(Book!$J$2)),ROWS(G$7:G130))))</f>
        <v/>
      </c>
      <c r="I13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30" s="6" t="str" cm="1">
        <f t="array" ref="J130">IF(ROWS(G$7:G130)&gt;COUNTIF(BookTable[Entry Month],$O$4),"",INDEX(Book!F$3:F$1200,SMALL(IF(BookTable[Entry Month]=$O$4,ROW(BookTable[Entry Month])-ROW(Book!$J$2)),ROWS(G$7:G130))))</f>
        <v/>
      </c>
      <c r="K130" s="6" t="str" cm="1">
        <f t="array" ref="K130">IF(ROWS(G$7:G130)&gt;COUNTIF(BookTable[Entry Month],$O$4),"",INDEX(Book!E$3:E$1200,SMALL(IF(BookTable[Entry Month]=$O$4,ROW(BookTable[Entry Month])-ROW(Book!$J$2)),ROWS(G$7:G130))))</f>
        <v/>
      </c>
      <c r="L130" s="6" t="e">
        <f>Shrawan17[[#This Row],[मूल्य (रु)]]*13%</f>
        <v>#VALUE!</v>
      </c>
    </row>
    <row r="131" spans="1:12" hidden="1" x14ac:dyDescent="0.25">
      <c r="A131" s="1" t="str">
        <f t="array" ref="A131">IF(ROWS(A$7:A131)&gt;COUNTIF(BookTable[Entry Month],$O$4),"",INDEX(Book!A$3:A$1200,SMALL(IF(BookTable[Entry Month]=$O$4,ROW(BookTable[Entry Month])-ROW(Book!$J$2)),ROWS(A$7:A131))))</f>
        <v/>
      </c>
      <c r="B131" s="1" t="str">
        <f t="array" ref="B131">IF(ROWS(B$7:B131)&gt;COUNTIF(BookTable[Entry Month],$O$4),"",INDEX(Book!B$3:B$1200,SMALL(IF(BookTable[Entry Month]=$O$4,ROW(BookTable[Entry Month])-ROW(Book!$J$2)),ROWS(B$7:B131))))</f>
        <v/>
      </c>
      <c r="D131" s="1" t="str">
        <f t="array" ref="D131">IF(ROWS(C$7:C131)&gt;COUNTIF(BookTable[Entry Month],$O$4),"",INDEX(Book!C$3:C$1200,SMALL(IF(BookTable[Entry Month]=$O$4,ROW(BookTable[Entry Month])-ROW(Book!$J$2)),ROWS(C$7:C131))))</f>
        <v/>
      </c>
      <c r="E131" s="1" t="e">
        <f>VLOOKUP(Shrawan17[[#This Row],[आपूर्तिकर्ताको नाम]],PartyTable[],2,FALSE)</f>
        <v>#N/A</v>
      </c>
      <c r="F131" s="1" t="str" cm="1">
        <f t="array" ref="F131">IF(ROWS(G$7:G131)&gt;COUNTIF(BookTable[Entry Month],$O$4),"",INDEX(Book!D$3:D$1200,SMALL(IF(BookTable[Entry Month]=$O$4,ROW(BookTable[Entry Month])-ROW(Book!$J$2)),ROWS(G$7:G131))))</f>
        <v/>
      </c>
      <c r="I13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31" s="6" t="str" cm="1">
        <f t="array" ref="J131">IF(ROWS(G$7:G131)&gt;COUNTIF(BookTable[Entry Month],$O$4),"",INDEX(Book!F$3:F$1200,SMALL(IF(BookTable[Entry Month]=$O$4,ROW(BookTable[Entry Month])-ROW(Book!$J$2)),ROWS(G$7:G131))))</f>
        <v/>
      </c>
      <c r="K131" s="6" t="str" cm="1">
        <f t="array" ref="K131">IF(ROWS(G$7:G131)&gt;COUNTIF(BookTable[Entry Month],$O$4),"",INDEX(Book!E$3:E$1200,SMALL(IF(BookTable[Entry Month]=$O$4,ROW(BookTable[Entry Month])-ROW(Book!$J$2)),ROWS(G$7:G131))))</f>
        <v/>
      </c>
      <c r="L131" s="6" t="e">
        <f>Shrawan17[[#This Row],[मूल्य (रु)]]*13%</f>
        <v>#VALUE!</v>
      </c>
    </row>
    <row r="132" spans="1:12" hidden="1" x14ac:dyDescent="0.25">
      <c r="A132" s="1" t="str">
        <f t="array" ref="A132">IF(ROWS(A$7:A132)&gt;COUNTIF(BookTable[Entry Month],$O$4),"",INDEX(Book!A$3:A$1200,SMALL(IF(BookTable[Entry Month]=$O$4,ROW(BookTable[Entry Month])-ROW(Book!$J$2)),ROWS(A$7:A132))))</f>
        <v/>
      </c>
      <c r="B132" s="1" t="str">
        <f t="array" ref="B132">IF(ROWS(B$7:B132)&gt;COUNTIF(BookTable[Entry Month],$O$4),"",INDEX(Book!B$3:B$1200,SMALL(IF(BookTable[Entry Month]=$O$4,ROW(BookTable[Entry Month])-ROW(Book!$J$2)),ROWS(B$7:B132))))</f>
        <v/>
      </c>
      <c r="D132" s="1" t="str">
        <f t="array" ref="D132">IF(ROWS(C$7:C132)&gt;COUNTIF(BookTable[Entry Month],$O$4),"",INDEX(Book!C$3:C$1200,SMALL(IF(BookTable[Entry Month]=$O$4,ROW(BookTable[Entry Month])-ROW(Book!$J$2)),ROWS(C$7:C132))))</f>
        <v/>
      </c>
      <c r="E132" s="1" t="e">
        <f>VLOOKUP(Shrawan17[[#This Row],[आपूर्तिकर्ताको नाम]],PartyTable[],2,FALSE)</f>
        <v>#N/A</v>
      </c>
      <c r="F132" s="1" t="str" cm="1">
        <f t="array" ref="F132">IF(ROWS(G$7:G132)&gt;COUNTIF(BookTable[Entry Month],$O$4),"",INDEX(Book!D$3:D$1200,SMALL(IF(BookTable[Entry Month]=$O$4,ROW(BookTable[Entry Month])-ROW(Book!$J$2)),ROWS(G$7:G132))))</f>
        <v/>
      </c>
      <c r="I13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32" s="6" t="str" cm="1">
        <f t="array" ref="J132">IF(ROWS(G$7:G132)&gt;COUNTIF(BookTable[Entry Month],$O$4),"",INDEX(Book!F$3:F$1200,SMALL(IF(BookTable[Entry Month]=$O$4,ROW(BookTable[Entry Month])-ROW(Book!$J$2)),ROWS(G$7:G132))))</f>
        <v/>
      </c>
      <c r="K132" s="6" t="str" cm="1">
        <f t="array" ref="K132">IF(ROWS(G$7:G132)&gt;COUNTIF(BookTable[Entry Month],$O$4),"",INDEX(Book!E$3:E$1200,SMALL(IF(BookTable[Entry Month]=$O$4,ROW(BookTable[Entry Month])-ROW(Book!$J$2)),ROWS(G$7:G132))))</f>
        <v/>
      </c>
      <c r="L132" s="6" t="e">
        <f>Shrawan17[[#This Row],[मूल्य (रु)]]*13%</f>
        <v>#VALUE!</v>
      </c>
    </row>
    <row r="133" spans="1:12" hidden="1" x14ac:dyDescent="0.25">
      <c r="A133" s="1" t="str">
        <f t="array" ref="A133">IF(ROWS(A$7:A133)&gt;COUNTIF(BookTable[Entry Month],$O$4),"",INDEX(Book!A$3:A$1200,SMALL(IF(BookTable[Entry Month]=$O$4,ROW(BookTable[Entry Month])-ROW(Book!$J$2)),ROWS(A$7:A133))))</f>
        <v/>
      </c>
      <c r="B133" s="1" t="str">
        <f t="array" ref="B133">IF(ROWS(B$7:B133)&gt;COUNTIF(BookTable[Entry Month],$O$4),"",INDEX(Book!B$3:B$1200,SMALL(IF(BookTable[Entry Month]=$O$4,ROW(BookTable[Entry Month])-ROW(Book!$J$2)),ROWS(B$7:B133))))</f>
        <v/>
      </c>
      <c r="D133" s="1" t="str">
        <f t="array" ref="D133">IF(ROWS(C$7:C133)&gt;COUNTIF(BookTable[Entry Month],$O$4),"",INDEX(Book!C$3:C$1200,SMALL(IF(BookTable[Entry Month]=$O$4,ROW(BookTable[Entry Month])-ROW(Book!$J$2)),ROWS(C$7:C133))))</f>
        <v/>
      </c>
      <c r="E133" s="1" t="e">
        <f>VLOOKUP(Shrawan17[[#This Row],[आपूर्तिकर्ताको नाम]],PartyTable[],2,FALSE)</f>
        <v>#N/A</v>
      </c>
      <c r="F133" s="1" t="str" cm="1">
        <f t="array" ref="F133">IF(ROWS(G$7:G133)&gt;COUNTIF(BookTable[Entry Month],$O$4),"",INDEX(Book!D$3:D$1200,SMALL(IF(BookTable[Entry Month]=$O$4,ROW(BookTable[Entry Month])-ROW(Book!$J$2)),ROWS(G$7:G133))))</f>
        <v/>
      </c>
      <c r="I13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33" s="6" t="str" cm="1">
        <f t="array" ref="J133">IF(ROWS(G$7:G133)&gt;COUNTIF(BookTable[Entry Month],$O$4),"",INDEX(Book!F$3:F$1200,SMALL(IF(BookTable[Entry Month]=$O$4,ROW(BookTable[Entry Month])-ROW(Book!$J$2)),ROWS(G$7:G133))))</f>
        <v/>
      </c>
      <c r="K133" s="6" t="str" cm="1">
        <f t="array" ref="K133">IF(ROWS(G$7:G133)&gt;COUNTIF(BookTable[Entry Month],$O$4),"",INDEX(Book!E$3:E$1200,SMALL(IF(BookTable[Entry Month]=$O$4,ROW(BookTable[Entry Month])-ROW(Book!$J$2)),ROWS(G$7:G133))))</f>
        <v/>
      </c>
      <c r="L133" s="6" t="e">
        <f>Shrawan17[[#This Row],[मूल्य (रु)]]*13%</f>
        <v>#VALUE!</v>
      </c>
    </row>
    <row r="134" spans="1:12" hidden="1" x14ac:dyDescent="0.25">
      <c r="A134" s="1" t="str">
        <f t="array" ref="A134">IF(ROWS(A$7:A134)&gt;COUNTIF(BookTable[Entry Month],$O$4),"",INDEX(Book!A$3:A$1200,SMALL(IF(BookTable[Entry Month]=$O$4,ROW(BookTable[Entry Month])-ROW(Book!$J$2)),ROWS(A$7:A134))))</f>
        <v/>
      </c>
      <c r="B134" s="1" t="str">
        <f t="array" ref="B134">IF(ROWS(B$7:B134)&gt;COUNTIF(BookTable[Entry Month],$O$4),"",INDEX(Book!B$3:B$1200,SMALL(IF(BookTable[Entry Month]=$O$4,ROW(BookTable[Entry Month])-ROW(Book!$J$2)),ROWS(B$7:B134))))</f>
        <v/>
      </c>
      <c r="D134" s="1" t="str">
        <f t="array" ref="D134">IF(ROWS(C$7:C134)&gt;COUNTIF(BookTable[Entry Month],$O$4),"",INDEX(Book!C$3:C$1200,SMALL(IF(BookTable[Entry Month]=$O$4,ROW(BookTable[Entry Month])-ROW(Book!$J$2)),ROWS(C$7:C134))))</f>
        <v/>
      </c>
      <c r="E134" s="1" t="e">
        <f>VLOOKUP(Shrawan17[[#This Row],[आपूर्तिकर्ताको नाम]],PartyTable[],2,FALSE)</f>
        <v>#N/A</v>
      </c>
      <c r="F134" s="1" t="str" cm="1">
        <f t="array" ref="F134">IF(ROWS(G$7:G134)&gt;COUNTIF(BookTable[Entry Month],$O$4),"",INDEX(Book!D$3:D$1200,SMALL(IF(BookTable[Entry Month]=$O$4,ROW(BookTable[Entry Month])-ROW(Book!$J$2)),ROWS(G$7:G134))))</f>
        <v/>
      </c>
      <c r="I13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34" s="6" t="str" cm="1">
        <f t="array" ref="J134">IF(ROWS(G$7:G134)&gt;COUNTIF(BookTable[Entry Month],$O$4),"",INDEX(Book!F$3:F$1200,SMALL(IF(BookTable[Entry Month]=$O$4,ROW(BookTable[Entry Month])-ROW(Book!$J$2)),ROWS(G$7:G134))))</f>
        <v/>
      </c>
      <c r="K134" s="6" t="str" cm="1">
        <f t="array" ref="K134">IF(ROWS(G$7:G134)&gt;COUNTIF(BookTable[Entry Month],$O$4),"",INDEX(Book!E$3:E$1200,SMALL(IF(BookTable[Entry Month]=$O$4,ROW(BookTable[Entry Month])-ROW(Book!$J$2)),ROWS(G$7:G134))))</f>
        <v/>
      </c>
      <c r="L134" s="6" t="e">
        <f>Shrawan17[[#This Row],[मूल्य (रु)]]*13%</f>
        <v>#VALUE!</v>
      </c>
    </row>
    <row r="135" spans="1:12" hidden="1" x14ac:dyDescent="0.25">
      <c r="A135" s="1" t="str">
        <f t="array" ref="A135">IF(ROWS(A$7:A135)&gt;COUNTIF(BookTable[Entry Month],$O$4),"",INDEX(Book!A$3:A$1200,SMALL(IF(BookTable[Entry Month]=$O$4,ROW(BookTable[Entry Month])-ROW(Book!$J$2)),ROWS(A$7:A135))))</f>
        <v/>
      </c>
      <c r="B135" s="1" t="str">
        <f t="array" ref="B135">IF(ROWS(B$7:B135)&gt;COUNTIF(BookTable[Entry Month],$O$4),"",INDEX(Book!B$3:B$1200,SMALL(IF(BookTable[Entry Month]=$O$4,ROW(BookTable[Entry Month])-ROW(Book!$J$2)),ROWS(B$7:B135))))</f>
        <v/>
      </c>
      <c r="D135" s="1" t="str">
        <f t="array" ref="D135">IF(ROWS(C$7:C135)&gt;COUNTIF(BookTable[Entry Month],$O$4),"",INDEX(Book!C$3:C$1200,SMALL(IF(BookTable[Entry Month]=$O$4,ROW(BookTable[Entry Month])-ROW(Book!$J$2)),ROWS(C$7:C135))))</f>
        <v/>
      </c>
      <c r="E135" s="1" t="e">
        <f>VLOOKUP(Shrawan17[[#This Row],[आपूर्तिकर्ताको नाम]],PartyTable[],2,FALSE)</f>
        <v>#N/A</v>
      </c>
      <c r="F135" s="1" t="str" cm="1">
        <f t="array" ref="F135">IF(ROWS(G$7:G135)&gt;COUNTIF(BookTable[Entry Month],$O$4),"",INDEX(Book!D$3:D$1200,SMALL(IF(BookTable[Entry Month]=$O$4,ROW(BookTable[Entry Month])-ROW(Book!$J$2)),ROWS(G$7:G135))))</f>
        <v/>
      </c>
      <c r="I13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35" s="6" t="str" cm="1">
        <f t="array" ref="J135">IF(ROWS(G$7:G135)&gt;COUNTIF(BookTable[Entry Month],$O$4),"",INDEX(Book!F$3:F$1200,SMALL(IF(BookTable[Entry Month]=$O$4,ROW(BookTable[Entry Month])-ROW(Book!$J$2)),ROWS(G$7:G135))))</f>
        <v/>
      </c>
      <c r="K135" s="6" t="str" cm="1">
        <f t="array" ref="K135">IF(ROWS(G$7:G135)&gt;COUNTIF(BookTable[Entry Month],$O$4),"",INDEX(Book!E$3:E$1200,SMALL(IF(BookTable[Entry Month]=$O$4,ROW(BookTable[Entry Month])-ROW(Book!$J$2)),ROWS(G$7:G135))))</f>
        <v/>
      </c>
      <c r="L135" s="6" t="e">
        <f>Shrawan17[[#This Row],[मूल्य (रु)]]*13%</f>
        <v>#VALUE!</v>
      </c>
    </row>
    <row r="136" spans="1:12" hidden="1" x14ac:dyDescent="0.25">
      <c r="A136" s="1" t="str">
        <f t="array" ref="A136">IF(ROWS(A$7:A136)&gt;COUNTIF(BookTable[Entry Month],$O$4),"",INDEX(Book!A$3:A$1200,SMALL(IF(BookTable[Entry Month]=$O$4,ROW(BookTable[Entry Month])-ROW(Book!$J$2)),ROWS(A$7:A136))))</f>
        <v/>
      </c>
      <c r="B136" s="1" t="str">
        <f t="array" ref="B136">IF(ROWS(B$7:B136)&gt;COUNTIF(BookTable[Entry Month],$O$4),"",INDEX(Book!B$3:B$1200,SMALL(IF(BookTable[Entry Month]=$O$4,ROW(BookTable[Entry Month])-ROW(Book!$J$2)),ROWS(B$7:B136))))</f>
        <v/>
      </c>
      <c r="D136" s="1" t="str">
        <f t="array" ref="D136">IF(ROWS(C$7:C136)&gt;COUNTIF(BookTable[Entry Month],$O$4),"",INDEX(Book!C$3:C$1200,SMALL(IF(BookTable[Entry Month]=$O$4,ROW(BookTable[Entry Month])-ROW(Book!$J$2)),ROWS(C$7:C136))))</f>
        <v/>
      </c>
      <c r="E136" s="1" t="e">
        <f>VLOOKUP(Shrawan17[[#This Row],[आपूर्तिकर्ताको नाम]],PartyTable[],2,FALSE)</f>
        <v>#N/A</v>
      </c>
      <c r="F136" s="1" t="str" cm="1">
        <f t="array" ref="F136">IF(ROWS(G$7:G136)&gt;COUNTIF(BookTable[Entry Month],$O$4),"",INDEX(Book!D$3:D$1200,SMALL(IF(BookTable[Entry Month]=$O$4,ROW(BookTable[Entry Month])-ROW(Book!$J$2)),ROWS(G$7:G136))))</f>
        <v/>
      </c>
      <c r="I13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36" s="6" t="str" cm="1">
        <f t="array" ref="J136">IF(ROWS(G$7:G136)&gt;COUNTIF(BookTable[Entry Month],$O$4),"",INDEX(Book!F$3:F$1200,SMALL(IF(BookTable[Entry Month]=$O$4,ROW(BookTable[Entry Month])-ROW(Book!$J$2)),ROWS(G$7:G136))))</f>
        <v/>
      </c>
      <c r="K136" s="6" t="str" cm="1">
        <f t="array" ref="K136">IF(ROWS(G$7:G136)&gt;COUNTIF(BookTable[Entry Month],$O$4),"",INDEX(Book!E$3:E$1200,SMALL(IF(BookTable[Entry Month]=$O$4,ROW(BookTable[Entry Month])-ROW(Book!$J$2)),ROWS(G$7:G136))))</f>
        <v/>
      </c>
      <c r="L136" s="6" t="e">
        <f>Shrawan17[[#This Row],[मूल्य (रु)]]*13%</f>
        <v>#VALUE!</v>
      </c>
    </row>
    <row r="137" spans="1:12" hidden="1" x14ac:dyDescent="0.25">
      <c r="A137" s="1" t="str">
        <f t="array" ref="A137">IF(ROWS(A$7:A137)&gt;COUNTIF(BookTable[Entry Month],$O$4),"",INDEX(Book!A$3:A$1200,SMALL(IF(BookTable[Entry Month]=$O$4,ROW(BookTable[Entry Month])-ROW(Book!$J$2)),ROWS(A$7:A137))))</f>
        <v/>
      </c>
      <c r="B137" s="1" t="str">
        <f t="array" ref="B137">IF(ROWS(B$7:B137)&gt;COUNTIF(BookTable[Entry Month],$O$4),"",INDEX(Book!B$3:B$1200,SMALL(IF(BookTable[Entry Month]=$O$4,ROW(BookTable[Entry Month])-ROW(Book!$J$2)),ROWS(B$7:B137))))</f>
        <v/>
      </c>
      <c r="D137" s="1" t="str">
        <f t="array" ref="D137">IF(ROWS(C$7:C137)&gt;COUNTIF(BookTable[Entry Month],$O$4),"",INDEX(Book!C$3:C$1200,SMALL(IF(BookTable[Entry Month]=$O$4,ROW(BookTable[Entry Month])-ROW(Book!$J$2)),ROWS(C$7:C137))))</f>
        <v/>
      </c>
      <c r="E137" s="1" t="e">
        <f>VLOOKUP(Shrawan17[[#This Row],[आपूर्तिकर्ताको नाम]],PartyTable[],2,FALSE)</f>
        <v>#N/A</v>
      </c>
      <c r="F137" s="1" t="str" cm="1">
        <f t="array" ref="F137">IF(ROWS(G$7:G137)&gt;COUNTIF(BookTable[Entry Month],$O$4),"",INDEX(Book!D$3:D$1200,SMALL(IF(BookTable[Entry Month]=$O$4,ROW(BookTable[Entry Month])-ROW(Book!$J$2)),ROWS(G$7:G137))))</f>
        <v/>
      </c>
      <c r="I13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37" s="6" t="str" cm="1">
        <f t="array" ref="J137">IF(ROWS(G$7:G137)&gt;COUNTIF(BookTable[Entry Month],$O$4),"",INDEX(Book!F$3:F$1200,SMALL(IF(BookTable[Entry Month]=$O$4,ROW(BookTable[Entry Month])-ROW(Book!$J$2)),ROWS(G$7:G137))))</f>
        <v/>
      </c>
      <c r="K137" s="6" t="str" cm="1">
        <f t="array" ref="K137">IF(ROWS(G$7:G137)&gt;COUNTIF(BookTable[Entry Month],$O$4),"",INDEX(Book!E$3:E$1200,SMALL(IF(BookTable[Entry Month]=$O$4,ROW(BookTable[Entry Month])-ROW(Book!$J$2)),ROWS(G$7:G137))))</f>
        <v/>
      </c>
      <c r="L137" s="6" t="e">
        <f>Shrawan17[[#This Row],[मूल्य (रु)]]*13%</f>
        <v>#VALUE!</v>
      </c>
    </row>
    <row r="138" spans="1:12" hidden="1" x14ac:dyDescent="0.25">
      <c r="A138" s="1" t="str">
        <f t="array" ref="A138">IF(ROWS(A$7:A138)&gt;COUNTIF(BookTable[Entry Month],$O$4),"",INDEX(Book!A$3:A$1200,SMALL(IF(BookTable[Entry Month]=$O$4,ROW(BookTable[Entry Month])-ROW(Book!$J$2)),ROWS(A$7:A138))))</f>
        <v/>
      </c>
      <c r="B138" s="1" t="str">
        <f t="array" ref="B138">IF(ROWS(B$7:B138)&gt;COUNTIF(BookTable[Entry Month],$O$4),"",INDEX(Book!B$3:B$1200,SMALL(IF(BookTable[Entry Month]=$O$4,ROW(BookTable[Entry Month])-ROW(Book!$J$2)),ROWS(B$7:B138))))</f>
        <v/>
      </c>
      <c r="D138" s="1" t="str">
        <f t="array" ref="D138">IF(ROWS(C$7:C138)&gt;COUNTIF(BookTable[Entry Month],$O$4),"",INDEX(Book!C$3:C$1200,SMALL(IF(BookTable[Entry Month]=$O$4,ROW(BookTable[Entry Month])-ROW(Book!$J$2)),ROWS(C$7:C138))))</f>
        <v/>
      </c>
      <c r="E138" s="1" t="e">
        <f>VLOOKUP(Shrawan17[[#This Row],[आपूर्तिकर्ताको नाम]],PartyTable[],2,FALSE)</f>
        <v>#N/A</v>
      </c>
      <c r="F138" s="1" t="str" cm="1">
        <f t="array" ref="F138">IF(ROWS(G$7:G138)&gt;COUNTIF(BookTable[Entry Month],$O$4),"",INDEX(Book!D$3:D$1200,SMALL(IF(BookTable[Entry Month]=$O$4,ROW(BookTable[Entry Month])-ROW(Book!$J$2)),ROWS(G$7:G138))))</f>
        <v/>
      </c>
      <c r="I13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38" s="6" t="str" cm="1">
        <f t="array" ref="J138">IF(ROWS(G$7:G138)&gt;COUNTIF(BookTable[Entry Month],$O$4),"",INDEX(Book!F$3:F$1200,SMALL(IF(BookTable[Entry Month]=$O$4,ROW(BookTable[Entry Month])-ROW(Book!$J$2)),ROWS(G$7:G138))))</f>
        <v/>
      </c>
      <c r="K138" s="6" t="str" cm="1">
        <f t="array" ref="K138">IF(ROWS(G$7:G138)&gt;COUNTIF(BookTable[Entry Month],$O$4),"",INDEX(Book!E$3:E$1200,SMALL(IF(BookTable[Entry Month]=$O$4,ROW(BookTable[Entry Month])-ROW(Book!$J$2)),ROWS(G$7:G138))))</f>
        <v/>
      </c>
      <c r="L138" s="6" t="e">
        <f>Shrawan17[[#This Row],[मूल्य (रु)]]*13%</f>
        <v>#VALUE!</v>
      </c>
    </row>
    <row r="139" spans="1:12" hidden="1" x14ac:dyDescent="0.25">
      <c r="A139" s="1" t="str">
        <f t="array" ref="A139">IF(ROWS(A$7:A139)&gt;COUNTIF(BookTable[Entry Month],$O$4),"",INDEX(Book!A$3:A$1200,SMALL(IF(BookTable[Entry Month]=$O$4,ROW(BookTable[Entry Month])-ROW(Book!$J$2)),ROWS(A$7:A139))))</f>
        <v/>
      </c>
      <c r="B139" s="1" t="str">
        <f t="array" ref="B139">IF(ROWS(B$7:B139)&gt;COUNTIF(BookTable[Entry Month],$O$4),"",INDEX(Book!B$3:B$1200,SMALL(IF(BookTable[Entry Month]=$O$4,ROW(BookTable[Entry Month])-ROW(Book!$J$2)),ROWS(B$7:B139))))</f>
        <v/>
      </c>
      <c r="D139" s="1" t="str">
        <f t="array" ref="D139">IF(ROWS(C$7:C139)&gt;COUNTIF(BookTable[Entry Month],$O$4),"",INDEX(Book!C$3:C$1200,SMALL(IF(BookTable[Entry Month]=$O$4,ROW(BookTable[Entry Month])-ROW(Book!$J$2)),ROWS(C$7:C139))))</f>
        <v/>
      </c>
      <c r="E139" s="1" t="e">
        <f>VLOOKUP(Shrawan17[[#This Row],[आपूर्तिकर्ताको नाम]],PartyTable[],2,FALSE)</f>
        <v>#N/A</v>
      </c>
      <c r="F139" s="1" t="str" cm="1">
        <f t="array" ref="F139">IF(ROWS(G$7:G139)&gt;COUNTIF(BookTable[Entry Month],$O$4),"",INDEX(Book!D$3:D$1200,SMALL(IF(BookTable[Entry Month]=$O$4,ROW(BookTable[Entry Month])-ROW(Book!$J$2)),ROWS(G$7:G139))))</f>
        <v/>
      </c>
      <c r="I13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39" s="6" t="str" cm="1">
        <f t="array" ref="J139">IF(ROWS(G$7:G139)&gt;COUNTIF(BookTable[Entry Month],$O$4),"",INDEX(Book!F$3:F$1200,SMALL(IF(BookTable[Entry Month]=$O$4,ROW(BookTable[Entry Month])-ROW(Book!$J$2)),ROWS(G$7:G139))))</f>
        <v/>
      </c>
      <c r="K139" s="6" t="str" cm="1">
        <f t="array" ref="K139">IF(ROWS(G$7:G139)&gt;COUNTIF(BookTable[Entry Month],$O$4),"",INDEX(Book!E$3:E$1200,SMALL(IF(BookTable[Entry Month]=$O$4,ROW(BookTable[Entry Month])-ROW(Book!$J$2)),ROWS(G$7:G139))))</f>
        <v/>
      </c>
      <c r="L139" s="6" t="e">
        <f>Shrawan17[[#This Row],[मूल्य (रु)]]*13%</f>
        <v>#VALUE!</v>
      </c>
    </row>
    <row r="140" spans="1:12" hidden="1" x14ac:dyDescent="0.25">
      <c r="A140" s="1" t="str">
        <f t="array" ref="A140">IF(ROWS(A$7:A140)&gt;COUNTIF(BookTable[Entry Month],$O$4),"",INDEX(Book!A$3:A$1200,SMALL(IF(BookTable[Entry Month]=$O$4,ROW(BookTable[Entry Month])-ROW(Book!$J$2)),ROWS(A$7:A140))))</f>
        <v/>
      </c>
      <c r="B140" s="1" t="str">
        <f t="array" ref="B140">IF(ROWS(B$7:B140)&gt;COUNTIF(BookTable[Entry Month],$O$4),"",INDEX(Book!B$3:B$1200,SMALL(IF(BookTable[Entry Month]=$O$4,ROW(BookTable[Entry Month])-ROW(Book!$J$2)),ROWS(B$7:B140))))</f>
        <v/>
      </c>
      <c r="D140" s="1" t="str">
        <f t="array" ref="D140">IF(ROWS(C$7:C140)&gt;COUNTIF(BookTable[Entry Month],$O$4),"",INDEX(Book!C$3:C$1200,SMALL(IF(BookTable[Entry Month]=$O$4,ROW(BookTable[Entry Month])-ROW(Book!$J$2)),ROWS(C$7:C140))))</f>
        <v/>
      </c>
      <c r="E140" s="1" t="e">
        <f>VLOOKUP(Shrawan17[[#This Row],[आपूर्तिकर्ताको नाम]],PartyTable[],2,FALSE)</f>
        <v>#N/A</v>
      </c>
      <c r="F140" s="1" t="str" cm="1">
        <f t="array" ref="F140">IF(ROWS(G$7:G140)&gt;COUNTIF(BookTable[Entry Month],$O$4),"",INDEX(Book!D$3:D$1200,SMALL(IF(BookTable[Entry Month]=$O$4,ROW(BookTable[Entry Month])-ROW(Book!$J$2)),ROWS(G$7:G140))))</f>
        <v/>
      </c>
      <c r="I14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40" s="6" t="str" cm="1">
        <f t="array" ref="J140">IF(ROWS(G$7:G140)&gt;COUNTIF(BookTable[Entry Month],$O$4),"",INDEX(Book!F$3:F$1200,SMALL(IF(BookTable[Entry Month]=$O$4,ROW(BookTable[Entry Month])-ROW(Book!$J$2)),ROWS(G$7:G140))))</f>
        <v/>
      </c>
      <c r="K140" s="6" t="str" cm="1">
        <f t="array" ref="K140">IF(ROWS(G$7:G140)&gt;COUNTIF(BookTable[Entry Month],$O$4),"",INDEX(Book!E$3:E$1200,SMALL(IF(BookTable[Entry Month]=$O$4,ROW(BookTable[Entry Month])-ROW(Book!$J$2)),ROWS(G$7:G140))))</f>
        <v/>
      </c>
      <c r="L140" s="6" t="e">
        <f>Shrawan17[[#This Row],[मूल्य (रु)]]*13%</f>
        <v>#VALUE!</v>
      </c>
    </row>
    <row r="141" spans="1:12" hidden="1" x14ac:dyDescent="0.25">
      <c r="A141" s="1" t="str">
        <f t="array" ref="A141">IF(ROWS(A$7:A141)&gt;COUNTIF(BookTable[Entry Month],$O$4),"",INDEX(Book!A$3:A$1200,SMALL(IF(BookTable[Entry Month]=$O$4,ROW(BookTable[Entry Month])-ROW(Book!$J$2)),ROWS(A$7:A141))))</f>
        <v/>
      </c>
      <c r="B141" s="1" t="str">
        <f t="array" ref="B141">IF(ROWS(B$7:B141)&gt;COUNTIF(BookTable[Entry Month],$O$4),"",INDEX(Book!B$3:B$1200,SMALL(IF(BookTable[Entry Month]=$O$4,ROW(BookTable[Entry Month])-ROW(Book!$J$2)),ROWS(B$7:B141))))</f>
        <v/>
      </c>
      <c r="D141" s="1" t="str">
        <f t="array" ref="D141">IF(ROWS(C$7:C141)&gt;COUNTIF(BookTable[Entry Month],$O$4),"",INDEX(Book!C$3:C$1200,SMALL(IF(BookTable[Entry Month]=$O$4,ROW(BookTable[Entry Month])-ROW(Book!$J$2)),ROWS(C$7:C141))))</f>
        <v/>
      </c>
      <c r="E141" s="1" t="e">
        <f>VLOOKUP(Shrawan17[[#This Row],[आपूर्तिकर्ताको नाम]],PartyTable[],2,FALSE)</f>
        <v>#N/A</v>
      </c>
      <c r="F141" s="1" t="str" cm="1">
        <f t="array" ref="F141">IF(ROWS(G$7:G141)&gt;COUNTIF(BookTable[Entry Month],$O$4),"",INDEX(Book!D$3:D$1200,SMALL(IF(BookTable[Entry Month]=$O$4,ROW(BookTable[Entry Month])-ROW(Book!$J$2)),ROWS(G$7:G141))))</f>
        <v/>
      </c>
      <c r="I14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41" s="6" t="str" cm="1">
        <f t="array" ref="J141">IF(ROWS(G$7:G141)&gt;COUNTIF(BookTable[Entry Month],$O$4),"",INDEX(Book!F$3:F$1200,SMALL(IF(BookTable[Entry Month]=$O$4,ROW(BookTable[Entry Month])-ROW(Book!$J$2)),ROWS(G$7:G141))))</f>
        <v/>
      </c>
      <c r="K141" s="6" t="str" cm="1">
        <f t="array" ref="K141">IF(ROWS(G$7:G141)&gt;COUNTIF(BookTable[Entry Month],$O$4),"",INDEX(Book!E$3:E$1200,SMALL(IF(BookTable[Entry Month]=$O$4,ROW(BookTable[Entry Month])-ROW(Book!$J$2)),ROWS(G$7:G141))))</f>
        <v/>
      </c>
      <c r="L141" s="6" t="e">
        <f>Shrawan17[[#This Row],[मूल्य (रु)]]*13%</f>
        <v>#VALUE!</v>
      </c>
    </row>
    <row r="142" spans="1:12" hidden="1" x14ac:dyDescent="0.25">
      <c r="A142" s="1" t="str">
        <f t="array" ref="A142">IF(ROWS(A$7:A142)&gt;COUNTIF(BookTable[Entry Month],$O$4),"",INDEX(Book!A$3:A$1200,SMALL(IF(BookTable[Entry Month]=$O$4,ROW(BookTable[Entry Month])-ROW(Book!$J$2)),ROWS(A$7:A142))))</f>
        <v/>
      </c>
      <c r="B142" s="1" t="str">
        <f t="array" ref="B142">IF(ROWS(B$7:B142)&gt;COUNTIF(BookTable[Entry Month],$O$4),"",INDEX(Book!B$3:B$1200,SMALL(IF(BookTable[Entry Month]=$O$4,ROW(BookTable[Entry Month])-ROW(Book!$J$2)),ROWS(B$7:B142))))</f>
        <v/>
      </c>
      <c r="D142" s="1" t="str">
        <f t="array" ref="D142">IF(ROWS(C$7:C142)&gt;COUNTIF(BookTable[Entry Month],$O$4),"",INDEX(Book!C$3:C$1200,SMALL(IF(BookTable[Entry Month]=$O$4,ROW(BookTable[Entry Month])-ROW(Book!$J$2)),ROWS(C$7:C142))))</f>
        <v/>
      </c>
      <c r="E142" s="1" t="e">
        <f>VLOOKUP(Shrawan17[[#This Row],[आपूर्तिकर्ताको नाम]],PartyTable[],2,FALSE)</f>
        <v>#N/A</v>
      </c>
      <c r="F142" s="1" t="str" cm="1">
        <f t="array" ref="F142">IF(ROWS(G$7:G142)&gt;COUNTIF(BookTable[Entry Month],$O$4),"",INDEX(Book!D$3:D$1200,SMALL(IF(BookTable[Entry Month]=$O$4,ROW(BookTable[Entry Month])-ROW(Book!$J$2)),ROWS(G$7:G142))))</f>
        <v/>
      </c>
      <c r="I14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42" s="6" t="str" cm="1">
        <f t="array" ref="J142">IF(ROWS(G$7:G142)&gt;COUNTIF(BookTable[Entry Month],$O$4),"",INDEX(Book!F$3:F$1200,SMALL(IF(BookTable[Entry Month]=$O$4,ROW(BookTable[Entry Month])-ROW(Book!$J$2)),ROWS(G$7:G142))))</f>
        <v/>
      </c>
      <c r="K142" s="6" t="str" cm="1">
        <f t="array" ref="K142">IF(ROWS(G$7:G142)&gt;COUNTIF(BookTable[Entry Month],$O$4),"",INDEX(Book!E$3:E$1200,SMALL(IF(BookTable[Entry Month]=$O$4,ROW(BookTable[Entry Month])-ROW(Book!$J$2)),ROWS(G$7:G142))))</f>
        <v/>
      </c>
      <c r="L142" s="6" t="e">
        <f>Shrawan17[[#This Row],[मूल्य (रु)]]*13%</f>
        <v>#VALUE!</v>
      </c>
    </row>
    <row r="143" spans="1:12" hidden="1" x14ac:dyDescent="0.25">
      <c r="A143" s="1" t="str">
        <f t="array" ref="A143">IF(ROWS(A$7:A143)&gt;COUNTIF(BookTable[Entry Month],$O$4),"",INDEX(Book!A$3:A$1200,SMALL(IF(BookTable[Entry Month]=$O$4,ROW(BookTable[Entry Month])-ROW(Book!$J$2)),ROWS(A$7:A143))))</f>
        <v/>
      </c>
      <c r="B143" s="1" t="str">
        <f t="array" ref="B143">IF(ROWS(B$7:B143)&gt;COUNTIF(BookTable[Entry Month],$O$4),"",INDEX(Book!B$3:B$1200,SMALL(IF(BookTable[Entry Month]=$O$4,ROW(BookTable[Entry Month])-ROW(Book!$J$2)),ROWS(B$7:B143))))</f>
        <v/>
      </c>
      <c r="D143" s="1" t="str">
        <f t="array" ref="D143">IF(ROWS(C$7:C143)&gt;COUNTIF(BookTable[Entry Month],$O$4),"",INDEX(Book!C$3:C$1200,SMALL(IF(BookTable[Entry Month]=$O$4,ROW(BookTable[Entry Month])-ROW(Book!$J$2)),ROWS(C$7:C143))))</f>
        <v/>
      </c>
      <c r="E143" s="1" t="e">
        <f>VLOOKUP(Shrawan17[[#This Row],[आपूर्तिकर्ताको नाम]],PartyTable[],2,FALSE)</f>
        <v>#N/A</v>
      </c>
      <c r="F143" s="1" t="str" cm="1">
        <f t="array" ref="F143">IF(ROWS(G$7:G143)&gt;COUNTIF(BookTable[Entry Month],$O$4),"",INDEX(Book!D$3:D$1200,SMALL(IF(BookTable[Entry Month]=$O$4,ROW(BookTable[Entry Month])-ROW(Book!$J$2)),ROWS(G$7:G143))))</f>
        <v/>
      </c>
      <c r="I14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43" s="6" t="str" cm="1">
        <f t="array" ref="J143">IF(ROWS(G$7:G143)&gt;COUNTIF(BookTable[Entry Month],$O$4),"",INDEX(Book!F$3:F$1200,SMALL(IF(BookTable[Entry Month]=$O$4,ROW(BookTable[Entry Month])-ROW(Book!$J$2)),ROWS(G$7:G143))))</f>
        <v/>
      </c>
      <c r="K143" s="6" t="str" cm="1">
        <f t="array" ref="K143">IF(ROWS(G$7:G143)&gt;COUNTIF(BookTable[Entry Month],$O$4),"",INDEX(Book!E$3:E$1200,SMALL(IF(BookTable[Entry Month]=$O$4,ROW(BookTable[Entry Month])-ROW(Book!$J$2)),ROWS(G$7:G143))))</f>
        <v/>
      </c>
      <c r="L143" s="6" t="e">
        <f>Shrawan17[[#This Row],[मूल्य (रु)]]*13%</f>
        <v>#VALUE!</v>
      </c>
    </row>
    <row r="144" spans="1:12" hidden="1" x14ac:dyDescent="0.25">
      <c r="A144" s="1" t="str">
        <f t="array" ref="A144">IF(ROWS(A$7:A144)&gt;COUNTIF(BookTable[Entry Month],$O$4),"",INDEX(Book!A$3:A$1200,SMALL(IF(BookTable[Entry Month]=$O$4,ROW(BookTable[Entry Month])-ROW(Book!$J$2)),ROWS(A$7:A144))))</f>
        <v/>
      </c>
      <c r="B144" s="1" t="str">
        <f t="array" ref="B144">IF(ROWS(B$7:B144)&gt;COUNTIF(BookTable[Entry Month],$O$4),"",INDEX(Book!B$3:B$1200,SMALL(IF(BookTable[Entry Month]=$O$4,ROW(BookTable[Entry Month])-ROW(Book!$J$2)),ROWS(B$7:B144))))</f>
        <v/>
      </c>
      <c r="D144" s="1" t="str">
        <f t="array" ref="D144">IF(ROWS(C$7:C144)&gt;COUNTIF(BookTable[Entry Month],$O$4),"",INDEX(Book!C$3:C$1200,SMALL(IF(BookTable[Entry Month]=$O$4,ROW(BookTable[Entry Month])-ROW(Book!$J$2)),ROWS(C$7:C144))))</f>
        <v/>
      </c>
      <c r="E144" s="1" t="e">
        <f>VLOOKUP(Shrawan17[[#This Row],[आपूर्तिकर्ताको नाम]],PartyTable[],2,FALSE)</f>
        <v>#N/A</v>
      </c>
      <c r="F144" s="1" t="str" cm="1">
        <f t="array" ref="F144">IF(ROWS(G$7:G144)&gt;COUNTIF(BookTable[Entry Month],$O$4),"",INDEX(Book!D$3:D$1200,SMALL(IF(BookTable[Entry Month]=$O$4,ROW(BookTable[Entry Month])-ROW(Book!$J$2)),ROWS(G$7:G144))))</f>
        <v/>
      </c>
      <c r="I14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44" s="6" t="str" cm="1">
        <f t="array" ref="J144">IF(ROWS(G$7:G144)&gt;COUNTIF(BookTable[Entry Month],$O$4),"",INDEX(Book!F$3:F$1200,SMALL(IF(BookTable[Entry Month]=$O$4,ROW(BookTable[Entry Month])-ROW(Book!$J$2)),ROWS(G$7:G144))))</f>
        <v/>
      </c>
      <c r="K144" s="6" t="str" cm="1">
        <f t="array" ref="K144">IF(ROWS(G$7:G144)&gt;COUNTIF(BookTable[Entry Month],$O$4),"",INDEX(Book!E$3:E$1200,SMALL(IF(BookTable[Entry Month]=$O$4,ROW(BookTable[Entry Month])-ROW(Book!$J$2)),ROWS(G$7:G144))))</f>
        <v/>
      </c>
      <c r="L144" s="6" t="e">
        <f>Shrawan17[[#This Row],[मूल्य (रु)]]*13%</f>
        <v>#VALUE!</v>
      </c>
    </row>
    <row r="145" spans="1:12" hidden="1" x14ac:dyDescent="0.25">
      <c r="A145" s="1" t="str">
        <f t="array" ref="A145">IF(ROWS(A$7:A145)&gt;COUNTIF(BookTable[Entry Month],$O$4),"",INDEX(Book!A$3:A$1200,SMALL(IF(BookTable[Entry Month]=$O$4,ROW(BookTable[Entry Month])-ROW(Book!$J$2)),ROWS(A$7:A145))))</f>
        <v/>
      </c>
      <c r="B145" s="1" t="str">
        <f t="array" ref="B145">IF(ROWS(B$7:B145)&gt;COUNTIF(BookTable[Entry Month],$O$4),"",INDEX(Book!B$3:B$1200,SMALL(IF(BookTable[Entry Month]=$O$4,ROW(BookTable[Entry Month])-ROW(Book!$J$2)),ROWS(B$7:B145))))</f>
        <v/>
      </c>
      <c r="D145" s="1" t="str">
        <f t="array" ref="D145">IF(ROWS(C$7:C145)&gt;COUNTIF(BookTable[Entry Month],$O$4),"",INDEX(Book!C$3:C$1200,SMALL(IF(BookTable[Entry Month]=$O$4,ROW(BookTable[Entry Month])-ROW(Book!$J$2)),ROWS(C$7:C145))))</f>
        <v/>
      </c>
      <c r="E145" s="1" t="e">
        <f>VLOOKUP(Shrawan17[[#This Row],[आपूर्तिकर्ताको नाम]],PartyTable[],2,FALSE)</f>
        <v>#N/A</v>
      </c>
      <c r="F145" s="1" t="str" cm="1">
        <f t="array" ref="F145">IF(ROWS(G$7:G145)&gt;COUNTIF(BookTable[Entry Month],$O$4),"",INDEX(Book!D$3:D$1200,SMALL(IF(BookTable[Entry Month]=$O$4,ROW(BookTable[Entry Month])-ROW(Book!$J$2)),ROWS(G$7:G145))))</f>
        <v/>
      </c>
      <c r="I14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45" s="6" t="str" cm="1">
        <f t="array" ref="J145">IF(ROWS(G$7:G145)&gt;COUNTIF(BookTable[Entry Month],$O$4),"",INDEX(Book!F$3:F$1200,SMALL(IF(BookTable[Entry Month]=$O$4,ROW(BookTable[Entry Month])-ROW(Book!$J$2)),ROWS(G$7:G145))))</f>
        <v/>
      </c>
      <c r="K145" s="6" t="str" cm="1">
        <f t="array" ref="K145">IF(ROWS(G$7:G145)&gt;COUNTIF(BookTable[Entry Month],$O$4),"",INDEX(Book!E$3:E$1200,SMALL(IF(BookTable[Entry Month]=$O$4,ROW(BookTable[Entry Month])-ROW(Book!$J$2)),ROWS(G$7:G145))))</f>
        <v/>
      </c>
      <c r="L145" s="6" t="e">
        <f>Shrawan17[[#This Row],[मूल्य (रु)]]*13%</f>
        <v>#VALUE!</v>
      </c>
    </row>
    <row r="146" spans="1:12" hidden="1" x14ac:dyDescent="0.25">
      <c r="A146" s="1" t="str">
        <f t="array" ref="A146">IF(ROWS(A$7:A146)&gt;COUNTIF(BookTable[Entry Month],$O$4),"",INDEX(Book!A$3:A$1200,SMALL(IF(BookTable[Entry Month]=$O$4,ROW(BookTable[Entry Month])-ROW(Book!$J$2)),ROWS(A$7:A146))))</f>
        <v/>
      </c>
      <c r="B146" s="1" t="str">
        <f t="array" ref="B146">IF(ROWS(B$7:B146)&gt;COUNTIF(BookTable[Entry Month],$O$4),"",INDEX(Book!B$3:B$1200,SMALL(IF(BookTable[Entry Month]=$O$4,ROW(BookTable[Entry Month])-ROW(Book!$J$2)),ROWS(B$7:B146))))</f>
        <v/>
      </c>
      <c r="D146" s="1" t="str">
        <f t="array" ref="D146">IF(ROWS(C$7:C146)&gt;COUNTIF(BookTable[Entry Month],$O$4),"",INDEX(Book!C$3:C$1200,SMALL(IF(BookTable[Entry Month]=$O$4,ROW(BookTable[Entry Month])-ROW(Book!$J$2)),ROWS(C$7:C146))))</f>
        <v/>
      </c>
      <c r="E146" s="1" t="e">
        <f>VLOOKUP(Shrawan17[[#This Row],[आपूर्तिकर्ताको नाम]],PartyTable[],2,FALSE)</f>
        <v>#N/A</v>
      </c>
      <c r="F146" s="1" t="str" cm="1">
        <f t="array" ref="F146">IF(ROWS(G$7:G146)&gt;COUNTIF(BookTable[Entry Month],$O$4),"",INDEX(Book!D$3:D$1200,SMALL(IF(BookTable[Entry Month]=$O$4,ROW(BookTable[Entry Month])-ROW(Book!$J$2)),ROWS(G$7:G146))))</f>
        <v/>
      </c>
      <c r="I14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46" s="6" t="str" cm="1">
        <f t="array" ref="J146">IF(ROWS(G$7:G146)&gt;COUNTIF(BookTable[Entry Month],$O$4),"",INDEX(Book!F$3:F$1200,SMALL(IF(BookTable[Entry Month]=$O$4,ROW(BookTable[Entry Month])-ROW(Book!$J$2)),ROWS(G$7:G146))))</f>
        <v/>
      </c>
      <c r="K146" s="6" t="str" cm="1">
        <f t="array" ref="K146">IF(ROWS(G$7:G146)&gt;COUNTIF(BookTable[Entry Month],$O$4),"",INDEX(Book!E$3:E$1200,SMALL(IF(BookTable[Entry Month]=$O$4,ROW(BookTable[Entry Month])-ROW(Book!$J$2)),ROWS(G$7:G146))))</f>
        <v/>
      </c>
      <c r="L146" s="6" t="e">
        <f>Shrawan17[[#This Row],[मूल्य (रु)]]*13%</f>
        <v>#VALUE!</v>
      </c>
    </row>
    <row r="147" spans="1:12" hidden="1" x14ac:dyDescent="0.25">
      <c r="A147" s="1" t="str">
        <f t="array" ref="A147">IF(ROWS(A$7:A147)&gt;COUNTIF(BookTable[Entry Month],$O$4),"",INDEX(Book!A$3:A$1200,SMALL(IF(BookTable[Entry Month]=$O$4,ROW(BookTable[Entry Month])-ROW(Book!$J$2)),ROWS(A$7:A147))))</f>
        <v/>
      </c>
      <c r="B147" s="1" t="str">
        <f t="array" ref="B147">IF(ROWS(B$7:B147)&gt;COUNTIF(BookTable[Entry Month],$O$4),"",INDEX(Book!B$3:B$1200,SMALL(IF(BookTable[Entry Month]=$O$4,ROW(BookTable[Entry Month])-ROW(Book!$J$2)),ROWS(B$7:B147))))</f>
        <v/>
      </c>
      <c r="D147" s="1" t="str">
        <f t="array" ref="D147">IF(ROWS(C$7:C147)&gt;COUNTIF(BookTable[Entry Month],$O$4),"",INDEX(Book!C$3:C$1200,SMALL(IF(BookTable[Entry Month]=$O$4,ROW(BookTable[Entry Month])-ROW(Book!$J$2)),ROWS(C$7:C147))))</f>
        <v/>
      </c>
      <c r="E147" s="1" t="e">
        <f>VLOOKUP(Shrawan17[[#This Row],[आपूर्तिकर्ताको नाम]],PartyTable[],2,FALSE)</f>
        <v>#N/A</v>
      </c>
      <c r="F147" s="1" t="str" cm="1">
        <f t="array" ref="F147">IF(ROWS(G$7:G147)&gt;COUNTIF(BookTable[Entry Month],$O$4),"",INDEX(Book!D$3:D$1200,SMALL(IF(BookTable[Entry Month]=$O$4,ROW(BookTable[Entry Month])-ROW(Book!$J$2)),ROWS(G$7:G147))))</f>
        <v/>
      </c>
      <c r="I14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47" s="6" t="str" cm="1">
        <f t="array" ref="J147">IF(ROWS(G$7:G147)&gt;COUNTIF(BookTable[Entry Month],$O$4),"",INDEX(Book!F$3:F$1200,SMALL(IF(BookTable[Entry Month]=$O$4,ROW(BookTable[Entry Month])-ROW(Book!$J$2)),ROWS(G$7:G147))))</f>
        <v/>
      </c>
      <c r="K147" s="6" t="str" cm="1">
        <f t="array" ref="K147">IF(ROWS(G$7:G147)&gt;COUNTIF(BookTable[Entry Month],$O$4),"",INDEX(Book!E$3:E$1200,SMALL(IF(BookTable[Entry Month]=$O$4,ROW(BookTable[Entry Month])-ROW(Book!$J$2)),ROWS(G$7:G147))))</f>
        <v/>
      </c>
      <c r="L147" s="6" t="e">
        <f>Shrawan17[[#This Row],[मूल्य (रु)]]*13%</f>
        <v>#VALUE!</v>
      </c>
    </row>
    <row r="148" spans="1:12" hidden="1" x14ac:dyDescent="0.25">
      <c r="A148" s="1" t="str">
        <f t="array" ref="A148">IF(ROWS(A$7:A148)&gt;COUNTIF(BookTable[Entry Month],$O$4),"",INDEX(Book!A$3:A$1200,SMALL(IF(BookTable[Entry Month]=$O$4,ROW(BookTable[Entry Month])-ROW(Book!$J$2)),ROWS(A$7:A148))))</f>
        <v/>
      </c>
      <c r="B148" s="1" t="str">
        <f t="array" ref="B148">IF(ROWS(B$7:B148)&gt;COUNTIF(BookTable[Entry Month],$O$4),"",INDEX(Book!B$3:B$1200,SMALL(IF(BookTable[Entry Month]=$O$4,ROW(BookTable[Entry Month])-ROW(Book!$J$2)),ROWS(B$7:B148))))</f>
        <v/>
      </c>
      <c r="D148" s="1" t="str">
        <f t="array" ref="D148">IF(ROWS(C$7:C148)&gt;COUNTIF(BookTable[Entry Month],$O$4),"",INDEX(Book!C$3:C$1200,SMALL(IF(BookTable[Entry Month]=$O$4,ROW(BookTable[Entry Month])-ROW(Book!$J$2)),ROWS(C$7:C148))))</f>
        <v/>
      </c>
      <c r="E148" s="1" t="e">
        <f>VLOOKUP(Shrawan17[[#This Row],[आपूर्तिकर्ताको नाम]],PartyTable[],2,FALSE)</f>
        <v>#N/A</v>
      </c>
      <c r="F148" s="1" t="str" cm="1">
        <f t="array" ref="F148">IF(ROWS(G$7:G148)&gt;COUNTIF(BookTable[Entry Month],$O$4),"",INDEX(Book!D$3:D$1200,SMALL(IF(BookTable[Entry Month]=$O$4,ROW(BookTable[Entry Month])-ROW(Book!$J$2)),ROWS(G$7:G148))))</f>
        <v/>
      </c>
      <c r="I14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48" s="6" t="str" cm="1">
        <f t="array" ref="J148">IF(ROWS(G$7:G148)&gt;COUNTIF(BookTable[Entry Month],$O$4),"",INDEX(Book!F$3:F$1200,SMALL(IF(BookTable[Entry Month]=$O$4,ROW(BookTable[Entry Month])-ROW(Book!$J$2)),ROWS(G$7:G148))))</f>
        <v/>
      </c>
      <c r="K148" s="6" t="str" cm="1">
        <f t="array" ref="K148">IF(ROWS(G$7:G148)&gt;COUNTIF(BookTable[Entry Month],$O$4),"",INDEX(Book!E$3:E$1200,SMALL(IF(BookTable[Entry Month]=$O$4,ROW(BookTable[Entry Month])-ROW(Book!$J$2)),ROWS(G$7:G148))))</f>
        <v/>
      </c>
      <c r="L148" s="6" t="e">
        <f>Shrawan17[[#This Row],[मूल्य (रु)]]*13%</f>
        <v>#VALUE!</v>
      </c>
    </row>
    <row r="149" spans="1:12" hidden="1" x14ac:dyDescent="0.25">
      <c r="A149" s="1" t="str">
        <f t="array" ref="A149">IF(ROWS(A$7:A149)&gt;COUNTIF(BookTable[Entry Month],$O$4),"",INDEX(Book!A$3:A$1200,SMALL(IF(BookTable[Entry Month]=$O$4,ROW(BookTable[Entry Month])-ROW(Book!$J$2)),ROWS(A$7:A149))))</f>
        <v/>
      </c>
      <c r="B149" s="1" t="str">
        <f t="array" ref="B149">IF(ROWS(B$7:B149)&gt;COUNTIF(BookTable[Entry Month],$O$4),"",INDEX(Book!B$3:B$1200,SMALL(IF(BookTable[Entry Month]=$O$4,ROW(BookTable[Entry Month])-ROW(Book!$J$2)),ROWS(B$7:B149))))</f>
        <v/>
      </c>
      <c r="D149" s="1" t="str">
        <f t="array" ref="D149">IF(ROWS(C$7:C149)&gt;COUNTIF(BookTable[Entry Month],$O$4),"",INDEX(Book!C$3:C$1200,SMALL(IF(BookTable[Entry Month]=$O$4,ROW(BookTable[Entry Month])-ROW(Book!$J$2)),ROWS(C$7:C149))))</f>
        <v/>
      </c>
      <c r="E149" s="1" t="e">
        <f>VLOOKUP(Shrawan17[[#This Row],[आपूर्तिकर्ताको नाम]],PartyTable[],2,FALSE)</f>
        <v>#N/A</v>
      </c>
      <c r="F149" s="1" t="str" cm="1">
        <f t="array" ref="F149">IF(ROWS(G$7:G149)&gt;COUNTIF(BookTable[Entry Month],$O$4),"",INDEX(Book!D$3:D$1200,SMALL(IF(BookTable[Entry Month]=$O$4,ROW(BookTable[Entry Month])-ROW(Book!$J$2)),ROWS(G$7:G149))))</f>
        <v/>
      </c>
      <c r="I14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49" s="6" t="str" cm="1">
        <f t="array" ref="J149">IF(ROWS(G$7:G149)&gt;COUNTIF(BookTable[Entry Month],$O$4),"",INDEX(Book!F$3:F$1200,SMALL(IF(BookTable[Entry Month]=$O$4,ROW(BookTable[Entry Month])-ROW(Book!$J$2)),ROWS(G$7:G149))))</f>
        <v/>
      </c>
      <c r="K149" s="6" t="str" cm="1">
        <f t="array" ref="K149">IF(ROWS(G$7:G149)&gt;COUNTIF(BookTable[Entry Month],$O$4),"",INDEX(Book!E$3:E$1200,SMALL(IF(BookTable[Entry Month]=$O$4,ROW(BookTable[Entry Month])-ROW(Book!$J$2)),ROWS(G$7:G149))))</f>
        <v/>
      </c>
      <c r="L149" s="6" t="e">
        <f>Shrawan17[[#This Row],[मूल्य (रु)]]*13%</f>
        <v>#VALUE!</v>
      </c>
    </row>
    <row r="150" spans="1:12" hidden="1" x14ac:dyDescent="0.25">
      <c r="A150" s="1" t="str">
        <f t="array" ref="A150">IF(ROWS(A$7:A150)&gt;COUNTIF(BookTable[Entry Month],$O$4),"",INDEX(Book!A$3:A$1200,SMALL(IF(BookTable[Entry Month]=$O$4,ROW(BookTable[Entry Month])-ROW(Book!$J$2)),ROWS(A$7:A150))))</f>
        <v/>
      </c>
      <c r="B150" s="1" t="str">
        <f t="array" ref="B150">IF(ROWS(B$7:B150)&gt;COUNTIF(BookTable[Entry Month],$O$4),"",INDEX(Book!B$3:B$1200,SMALL(IF(BookTable[Entry Month]=$O$4,ROW(BookTable[Entry Month])-ROW(Book!$J$2)),ROWS(B$7:B150))))</f>
        <v/>
      </c>
      <c r="D150" s="1" t="str">
        <f t="array" ref="D150">IF(ROWS(C$7:C150)&gt;COUNTIF(BookTable[Entry Month],$O$4),"",INDEX(Book!C$3:C$1200,SMALL(IF(BookTable[Entry Month]=$O$4,ROW(BookTable[Entry Month])-ROW(Book!$J$2)),ROWS(C$7:C150))))</f>
        <v/>
      </c>
      <c r="E150" s="1" t="e">
        <f>VLOOKUP(Shrawan17[[#This Row],[आपूर्तिकर्ताको नाम]],PartyTable[],2,FALSE)</f>
        <v>#N/A</v>
      </c>
      <c r="F150" s="1" t="str" cm="1">
        <f t="array" ref="F150">IF(ROWS(G$7:G150)&gt;COUNTIF(BookTable[Entry Month],$O$4),"",INDEX(Book!D$3:D$1200,SMALL(IF(BookTable[Entry Month]=$O$4,ROW(BookTable[Entry Month])-ROW(Book!$J$2)),ROWS(G$7:G150))))</f>
        <v/>
      </c>
      <c r="I15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50" s="6" t="str" cm="1">
        <f t="array" ref="J150">IF(ROWS(G$7:G150)&gt;COUNTIF(BookTable[Entry Month],$O$4),"",INDEX(Book!F$3:F$1200,SMALL(IF(BookTable[Entry Month]=$O$4,ROW(BookTable[Entry Month])-ROW(Book!$J$2)),ROWS(G$7:G150))))</f>
        <v/>
      </c>
      <c r="K150" s="6" t="str" cm="1">
        <f t="array" ref="K150">IF(ROWS(G$7:G150)&gt;COUNTIF(BookTable[Entry Month],$O$4),"",INDEX(Book!E$3:E$1200,SMALL(IF(BookTable[Entry Month]=$O$4,ROW(BookTable[Entry Month])-ROW(Book!$J$2)),ROWS(G$7:G150))))</f>
        <v/>
      </c>
      <c r="L150" s="6" t="e">
        <f>Shrawan17[[#This Row],[मूल्य (रु)]]*13%</f>
        <v>#VALUE!</v>
      </c>
    </row>
    <row r="151" spans="1:12" hidden="1" x14ac:dyDescent="0.25">
      <c r="A151" s="1" t="str">
        <f t="array" ref="A151">IF(ROWS(A$7:A151)&gt;COUNTIF(BookTable[Entry Month],$O$4),"",INDEX(Book!A$3:A$1200,SMALL(IF(BookTable[Entry Month]=$O$4,ROW(BookTable[Entry Month])-ROW(Book!$J$2)),ROWS(A$7:A151))))</f>
        <v/>
      </c>
      <c r="B151" s="1" t="str">
        <f t="array" ref="B151">IF(ROWS(B$7:B151)&gt;COUNTIF(BookTable[Entry Month],$O$4),"",INDEX(Book!B$3:B$1200,SMALL(IF(BookTable[Entry Month]=$O$4,ROW(BookTable[Entry Month])-ROW(Book!$J$2)),ROWS(B$7:B151))))</f>
        <v/>
      </c>
      <c r="D151" s="1" t="str">
        <f t="array" ref="D151">IF(ROWS(C$7:C151)&gt;COUNTIF(BookTable[Entry Month],$O$4),"",INDEX(Book!C$3:C$1200,SMALL(IF(BookTable[Entry Month]=$O$4,ROW(BookTable[Entry Month])-ROW(Book!$J$2)),ROWS(C$7:C151))))</f>
        <v/>
      </c>
      <c r="E151" s="1" t="e">
        <f>VLOOKUP(Shrawan17[[#This Row],[आपूर्तिकर्ताको नाम]],PartyTable[],2,FALSE)</f>
        <v>#N/A</v>
      </c>
      <c r="F151" s="1" t="str" cm="1">
        <f t="array" ref="F151">IF(ROWS(G$7:G151)&gt;COUNTIF(BookTable[Entry Month],$O$4),"",INDEX(Book!D$3:D$1200,SMALL(IF(BookTable[Entry Month]=$O$4,ROW(BookTable[Entry Month])-ROW(Book!$J$2)),ROWS(G$7:G151))))</f>
        <v/>
      </c>
      <c r="I15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51" s="6" t="str" cm="1">
        <f t="array" ref="J151">IF(ROWS(G$7:G151)&gt;COUNTIF(BookTable[Entry Month],$O$4),"",INDEX(Book!F$3:F$1200,SMALL(IF(BookTable[Entry Month]=$O$4,ROW(BookTable[Entry Month])-ROW(Book!$J$2)),ROWS(G$7:G151))))</f>
        <v/>
      </c>
      <c r="K151" s="6" t="str" cm="1">
        <f t="array" ref="K151">IF(ROWS(G$7:G151)&gt;COUNTIF(BookTable[Entry Month],$O$4),"",INDEX(Book!E$3:E$1200,SMALL(IF(BookTable[Entry Month]=$O$4,ROW(BookTable[Entry Month])-ROW(Book!$J$2)),ROWS(G$7:G151))))</f>
        <v/>
      </c>
      <c r="L151" s="6" t="e">
        <f>Shrawan17[[#This Row],[मूल्य (रु)]]*13%</f>
        <v>#VALUE!</v>
      </c>
    </row>
    <row r="152" spans="1:12" hidden="1" x14ac:dyDescent="0.25">
      <c r="A152" s="1" t="str">
        <f t="array" ref="A152">IF(ROWS(A$7:A152)&gt;COUNTIF(BookTable[Entry Month],$O$4),"",INDEX(Book!A$3:A$1200,SMALL(IF(BookTable[Entry Month]=$O$4,ROW(BookTable[Entry Month])-ROW(Book!$J$2)),ROWS(A$7:A152))))</f>
        <v/>
      </c>
      <c r="B152" s="1" t="str">
        <f t="array" ref="B152">IF(ROWS(B$7:B152)&gt;COUNTIF(BookTable[Entry Month],$O$4),"",INDEX(Book!B$3:B$1200,SMALL(IF(BookTable[Entry Month]=$O$4,ROW(BookTable[Entry Month])-ROW(Book!$J$2)),ROWS(B$7:B152))))</f>
        <v/>
      </c>
      <c r="D152" s="1" t="str">
        <f t="array" ref="D152">IF(ROWS(C$7:C152)&gt;COUNTIF(BookTable[Entry Month],$O$4),"",INDEX(Book!C$3:C$1200,SMALL(IF(BookTable[Entry Month]=$O$4,ROW(BookTable[Entry Month])-ROW(Book!$J$2)),ROWS(C$7:C152))))</f>
        <v/>
      </c>
      <c r="E152" s="1" t="e">
        <f>VLOOKUP(Shrawan17[[#This Row],[आपूर्तिकर्ताको नाम]],PartyTable[],2,FALSE)</f>
        <v>#N/A</v>
      </c>
      <c r="F152" s="1" t="str" cm="1">
        <f t="array" ref="F152">IF(ROWS(G$7:G152)&gt;COUNTIF(BookTable[Entry Month],$O$4),"",INDEX(Book!D$3:D$1200,SMALL(IF(BookTable[Entry Month]=$O$4,ROW(BookTable[Entry Month])-ROW(Book!$J$2)),ROWS(G$7:G152))))</f>
        <v/>
      </c>
      <c r="I15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52" s="6" t="str" cm="1">
        <f t="array" ref="J152">IF(ROWS(G$7:G152)&gt;COUNTIF(BookTable[Entry Month],$O$4),"",INDEX(Book!F$3:F$1200,SMALL(IF(BookTable[Entry Month]=$O$4,ROW(BookTable[Entry Month])-ROW(Book!$J$2)),ROWS(G$7:G152))))</f>
        <v/>
      </c>
      <c r="K152" s="6" t="str" cm="1">
        <f t="array" ref="K152">IF(ROWS(G$7:G152)&gt;COUNTIF(BookTable[Entry Month],$O$4),"",INDEX(Book!E$3:E$1200,SMALL(IF(BookTable[Entry Month]=$O$4,ROW(BookTable[Entry Month])-ROW(Book!$J$2)),ROWS(G$7:G152))))</f>
        <v/>
      </c>
      <c r="L152" s="6" t="e">
        <f>Shrawan17[[#This Row],[मूल्य (रु)]]*13%</f>
        <v>#VALUE!</v>
      </c>
    </row>
    <row r="153" spans="1:12" hidden="1" x14ac:dyDescent="0.25">
      <c r="A153" s="1" t="str">
        <f t="array" ref="A153">IF(ROWS(A$7:A153)&gt;COUNTIF(BookTable[Entry Month],$O$4),"",INDEX(Book!A$3:A$1200,SMALL(IF(BookTable[Entry Month]=$O$4,ROW(BookTable[Entry Month])-ROW(Book!$J$2)),ROWS(A$7:A153))))</f>
        <v/>
      </c>
      <c r="B153" s="1" t="str">
        <f t="array" ref="B153">IF(ROWS(B$7:B153)&gt;COUNTIF(BookTable[Entry Month],$O$4),"",INDEX(Book!B$3:B$1200,SMALL(IF(BookTable[Entry Month]=$O$4,ROW(BookTable[Entry Month])-ROW(Book!$J$2)),ROWS(B$7:B153))))</f>
        <v/>
      </c>
      <c r="D153" s="1" t="str">
        <f t="array" ref="D153">IF(ROWS(C$7:C153)&gt;COUNTIF(BookTable[Entry Month],$O$4),"",INDEX(Book!C$3:C$1200,SMALL(IF(BookTable[Entry Month]=$O$4,ROW(BookTable[Entry Month])-ROW(Book!$J$2)),ROWS(C$7:C153))))</f>
        <v/>
      </c>
      <c r="E153" s="1" t="e">
        <f>VLOOKUP(Shrawan17[[#This Row],[आपूर्तिकर्ताको नाम]],PartyTable[],2,FALSE)</f>
        <v>#N/A</v>
      </c>
      <c r="F153" s="1" t="str" cm="1">
        <f t="array" ref="F153">IF(ROWS(G$7:G153)&gt;COUNTIF(BookTable[Entry Month],$O$4),"",INDEX(Book!D$3:D$1200,SMALL(IF(BookTable[Entry Month]=$O$4,ROW(BookTable[Entry Month])-ROW(Book!$J$2)),ROWS(G$7:G153))))</f>
        <v/>
      </c>
      <c r="I15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53" s="6" t="str" cm="1">
        <f t="array" ref="J153">IF(ROWS(G$7:G153)&gt;COUNTIF(BookTable[Entry Month],$O$4),"",INDEX(Book!F$3:F$1200,SMALL(IF(BookTable[Entry Month]=$O$4,ROW(BookTable[Entry Month])-ROW(Book!$J$2)),ROWS(G$7:G153))))</f>
        <v/>
      </c>
      <c r="K153" s="6" t="str" cm="1">
        <f t="array" ref="K153">IF(ROWS(G$7:G153)&gt;COUNTIF(BookTable[Entry Month],$O$4),"",INDEX(Book!E$3:E$1200,SMALL(IF(BookTable[Entry Month]=$O$4,ROW(BookTable[Entry Month])-ROW(Book!$J$2)),ROWS(G$7:G153))))</f>
        <v/>
      </c>
      <c r="L153" s="6" t="e">
        <f>Shrawan17[[#This Row],[मूल्य (रु)]]*13%</f>
        <v>#VALUE!</v>
      </c>
    </row>
    <row r="154" spans="1:12" hidden="1" x14ac:dyDescent="0.25">
      <c r="A154" s="1" t="str">
        <f t="array" ref="A154">IF(ROWS(A$7:A154)&gt;COUNTIF(BookTable[Entry Month],$O$4),"",INDEX(Book!A$3:A$1200,SMALL(IF(BookTable[Entry Month]=$O$4,ROW(BookTable[Entry Month])-ROW(Book!$J$2)),ROWS(A$7:A154))))</f>
        <v/>
      </c>
      <c r="B154" s="1" t="str">
        <f t="array" ref="B154">IF(ROWS(B$7:B154)&gt;COUNTIF(BookTable[Entry Month],$O$4),"",INDEX(Book!B$3:B$1200,SMALL(IF(BookTable[Entry Month]=$O$4,ROW(BookTable[Entry Month])-ROW(Book!$J$2)),ROWS(B$7:B154))))</f>
        <v/>
      </c>
      <c r="D154" s="1" t="str">
        <f t="array" ref="D154">IF(ROWS(C$7:C154)&gt;COUNTIF(BookTable[Entry Month],$O$4),"",INDEX(Book!C$3:C$1200,SMALL(IF(BookTable[Entry Month]=$O$4,ROW(BookTable[Entry Month])-ROW(Book!$J$2)),ROWS(C$7:C154))))</f>
        <v/>
      </c>
      <c r="E154" s="1" t="e">
        <f>VLOOKUP(Shrawan17[[#This Row],[आपूर्तिकर्ताको नाम]],PartyTable[],2,FALSE)</f>
        <v>#N/A</v>
      </c>
      <c r="F154" s="1" t="str" cm="1">
        <f t="array" ref="F154">IF(ROWS(G$7:G154)&gt;COUNTIF(BookTable[Entry Month],$O$4),"",INDEX(Book!D$3:D$1200,SMALL(IF(BookTable[Entry Month]=$O$4,ROW(BookTable[Entry Month])-ROW(Book!$J$2)),ROWS(G$7:G154))))</f>
        <v/>
      </c>
      <c r="I15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54" s="6" t="str" cm="1">
        <f t="array" ref="J154">IF(ROWS(G$7:G154)&gt;COUNTIF(BookTable[Entry Month],$O$4),"",INDEX(Book!F$3:F$1200,SMALL(IF(BookTable[Entry Month]=$O$4,ROW(BookTable[Entry Month])-ROW(Book!$J$2)),ROWS(G$7:G154))))</f>
        <v/>
      </c>
      <c r="K154" s="6" t="str" cm="1">
        <f t="array" ref="K154">IF(ROWS(G$7:G154)&gt;COUNTIF(BookTable[Entry Month],$O$4),"",INDEX(Book!E$3:E$1200,SMALL(IF(BookTable[Entry Month]=$O$4,ROW(BookTable[Entry Month])-ROW(Book!$J$2)),ROWS(G$7:G154))))</f>
        <v/>
      </c>
      <c r="L154" s="6" t="e">
        <f>Shrawan17[[#This Row],[मूल्य (रु)]]*13%</f>
        <v>#VALUE!</v>
      </c>
    </row>
    <row r="155" spans="1:12" hidden="1" x14ac:dyDescent="0.25">
      <c r="A155" s="1" t="str">
        <f t="array" ref="A155">IF(ROWS(A$7:A155)&gt;COUNTIF(BookTable[Entry Month],$O$4),"",INDEX(Book!A$3:A$1200,SMALL(IF(BookTable[Entry Month]=$O$4,ROW(BookTable[Entry Month])-ROW(Book!$J$2)),ROWS(A$7:A155))))</f>
        <v/>
      </c>
      <c r="B155" s="1" t="str">
        <f t="array" ref="B155">IF(ROWS(B$7:B155)&gt;COUNTIF(BookTable[Entry Month],$O$4),"",INDEX(Book!B$3:B$1200,SMALL(IF(BookTable[Entry Month]=$O$4,ROW(BookTable[Entry Month])-ROW(Book!$J$2)),ROWS(B$7:B155))))</f>
        <v/>
      </c>
      <c r="D155" s="1" t="str">
        <f t="array" ref="D155">IF(ROWS(C$7:C155)&gt;COUNTIF(BookTable[Entry Month],$O$4),"",INDEX(Book!C$3:C$1200,SMALL(IF(BookTable[Entry Month]=$O$4,ROW(BookTable[Entry Month])-ROW(Book!$J$2)),ROWS(C$7:C155))))</f>
        <v/>
      </c>
      <c r="E155" s="1" t="e">
        <f>VLOOKUP(Shrawan17[[#This Row],[आपूर्तिकर्ताको नाम]],PartyTable[],2,FALSE)</f>
        <v>#N/A</v>
      </c>
      <c r="F155" s="1" t="str" cm="1">
        <f t="array" ref="F155">IF(ROWS(G$7:G155)&gt;COUNTIF(BookTable[Entry Month],$O$4),"",INDEX(Book!D$3:D$1200,SMALL(IF(BookTable[Entry Month]=$O$4,ROW(BookTable[Entry Month])-ROW(Book!$J$2)),ROWS(G$7:G155))))</f>
        <v/>
      </c>
      <c r="I15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55" s="6" t="str" cm="1">
        <f t="array" ref="J155">IF(ROWS(G$7:G155)&gt;COUNTIF(BookTable[Entry Month],$O$4),"",INDEX(Book!F$3:F$1200,SMALL(IF(BookTable[Entry Month]=$O$4,ROW(BookTable[Entry Month])-ROW(Book!$J$2)),ROWS(G$7:G155))))</f>
        <v/>
      </c>
      <c r="K155" s="6" t="str" cm="1">
        <f t="array" ref="K155">IF(ROWS(G$7:G155)&gt;COUNTIF(BookTable[Entry Month],$O$4),"",INDEX(Book!E$3:E$1200,SMALL(IF(BookTable[Entry Month]=$O$4,ROW(BookTable[Entry Month])-ROW(Book!$J$2)),ROWS(G$7:G155))))</f>
        <v/>
      </c>
      <c r="L155" s="6" t="e">
        <f>Shrawan17[[#This Row],[मूल्य (रु)]]*13%</f>
        <v>#VALUE!</v>
      </c>
    </row>
    <row r="156" spans="1:12" hidden="1" x14ac:dyDescent="0.25">
      <c r="A156" s="1" t="str">
        <f t="array" ref="A156">IF(ROWS(A$7:A156)&gt;COUNTIF(BookTable[Entry Month],$O$4),"",INDEX(Book!A$3:A$1200,SMALL(IF(BookTable[Entry Month]=$O$4,ROW(BookTable[Entry Month])-ROW(Book!$J$2)),ROWS(A$7:A156))))</f>
        <v/>
      </c>
      <c r="B156" s="1" t="str">
        <f t="array" ref="B156">IF(ROWS(B$7:B156)&gt;COUNTIF(BookTable[Entry Month],$O$4),"",INDEX(Book!B$3:B$1200,SMALL(IF(BookTable[Entry Month]=$O$4,ROW(BookTable[Entry Month])-ROW(Book!$J$2)),ROWS(B$7:B156))))</f>
        <v/>
      </c>
      <c r="D156" s="1" t="str">
        <f t="array" ref="D156">IF(ROWS(C$7:C156)&gt;COUNTIF(BookTable[Entry Month],$O$4),"",INDEX(Book!C$3:C$1200,SMALL(IF(BookTable[Entry Month]=$O$4,ROW(BookTable[Entry Month])-ROW(Book!$J$2)),ROWS(C$7:C156))))</f>
        <v/>
      </c>
      <c r="E156" s="1" t="e">
        <f>VLOOKUP(Shrawan17[[#This Row],[आपूर्तिकर्ताको नाम]],PartyTable[],2,FALSE)</f>
        <v>#N/A</v>
      </c>
      <c r="F156" s="1" t="str" cm="1">
        <f t="array" ref="F156">IF(ROWS(G$7:G156)&gt;COUNTIF(BookTable[Entry Month],$O$4),"",INDEX(Book!D$3:D$1200,SMALL(IF(BookTable[Entry Month]=$O$4,ROW(BookTable[Entry Month])-ROW(Book!$J$2)),ROWS(G$7:G156))))</f>
        <v/>
      </c>
      <c r="I15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56" s="6" t="str" cm="1">
        <f t="array" ref="J156">IF(ROWS(G$7:G156)&gt;COUNTIF(BookTable[Entry Month],$O$4),"",INDEX(Book!F$3:F$1200,SMALL(IF(BookTable[Entry Month]=$O$4,ROW(BookTable[Entry Month])-ROW(Book!$J$2)),ROWS(G$7:G156))))</f>
        <v/>
      </c>
      <c r="K156" s="6" t="str" cm="1">
        <f t="array" ref="K156">IF(ROWS(G$7:G156)&gt;COUNTIF(BookTable[Entry Month],$O$4),"",INDEX(Book!E$3:E$1200,SMALL(IF(BookTable[Entry Month]=$O$4,ROW(BookTable[Entry Month])-ROW(Book!$J$2)),ROWS(G$7:G156))))</f>
        <v/>
      </c>
      <c r="L156" s="6" t="e">
        <f>Shrawan17[[#This Row],[मूल्य (रु)]]*13%</f>
        <v>#VALUE!</v>
      </c>
    </row>
    <row r="157" spans="1:12" hidden="1" x14ac:dyDescent="0.25">
      <c r="A157" s="1" t="str">
        <f t="array" ref="A157">IF(ROWS(A$7:A157)&gt;COUNTIF(BookTable[Entry Month],$O$4),"",INDEX(Book!A$3:A$1200,SMALL(IF(BookTable[Entry Month]=$O$4,ROW(BookTable[Entry Month])-ROW(Book!$J$2)),ROWS(A$7:A157))))</f>
        <v/>
      </c>
      <c r="B157" s="1" t="str">
        <f t="array" ref="B157">IF(ROWS(B$7:B157)&gt;COUNTIF(BookTable[Entry Month],$O$4),"",INDEX(Book!B$3:B$1200,SMALL(IF(BookTable[Entry Month]=$O$4,ROW(BookTable[Entry Month])-ROW(Book!$J$2)),ROWS(B$7:B157))))</f>
        <v/>
      </c>
      <c r="D157" s="1" t="str">
        <f t="array" ref="D157">IF(ROWS(C$7:C157)&gt;COUNTIF(BookTable[Entry Month],$O$4),"",INDEX(Book!C$3:C$1200,SMALL(IF(BookTable[Entry Month]=$O$4,ROW(BookTable[Entry Month])-ROW(Book!$J$2)),ROWS(C$7:C157))))</f>
        <v/>
      </c>
      <c r="E157" s="1" t="e">
        <f>VLOOKUP(Shrawan17[[#This Row],[आपूर्तिकर्ताको नाम]],PartyTable[],2,FALSE)</f>
        <v>#N/A</v>
      </c>
      <c r="F157" s="1" t="str" cm="1">
        <f t="array" ref="F157">IF(ROWS(G$7:G157)&gt;COUNTIF(BookTable[Entry Month],$O$4),"",INDEX(Book!D$3:D$1200,SMALL(IF(BookTable[Entry Month]=$O$4,ROW(BookTable[Entry Month])-ROW(Book!$J$2)),ROWS(G$7:G157))))</f>
        <v/>
      </c>
      <c r="I15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57" s="6" t="str" cm="1">
        <f t="array" ref="J157">IF(ROWS(G$7:G157)&gt;COUNTIF(BookTable[Entry Month],$O$4),"",INDEX(Book!F$3:F$1200,SMALL(IF(BookTable[Entry Month]=$O$4,ROW(BookTable[Entry Month])-ROW(Book!$J$2)),ROWS(G$7:G157))))</f>
        <v/>
      </c>
      <c r="K157" s="6" t="str" cm="1">
        <f t="array" ref="K157">IF(ROWS(G$7:G157)&gt;COUNTIF(BookTable[Entry Month],$O$4),"",INDEX(Book!E$3:E$1200,SMALL(IF(BookTable[Entry Month]=$O$4,ROW(BookTable[Entry Month])-ROW(Book!$J$2)),ROWS(G$7:G157))))</f>
        <v/>
      </c>
      <c r="L157" s="6" t="e">
        <f>Shrawan17[[#This Row],[मूल्य (रु)]]*13%</f>
        <v>#VALUE!</v>
      </c>
    </row>
    <row r="158" spans="1:12" hidden="1" x14ac:dyDescent="0.25">
      <c r="A158" s="1" t="str">
        <f t="array" ref="A158">IF(ROWS(A$7:A158)&gt;COUNTIF(BookTable[Entry Month],$O$4),"",INDEX(Book!A$3:A$1200,SMALL(IF(BookTable[Entry Month]=$O$4,ROW(BookTable[Entry Month])-ROW(Book!$J$2)),ROWS(A$7:A158))))</f>
        <v/>
      </c>
      <c r="B158" s="1" t="str">
        <f t="array" ref="B158">IF(ROWS(B$7:B158)&gt;COUNTIF(BookTable[Entry Month],$O$4),"",INDEX(Book!B$3:B$1200,SMALL(IF(BookTable[Entry Month]=$O$4,ROW(BookTable[Entry Month])-ROW(Book!$J$2)),ROWS(B$7:B158))))</f>
        <v/>
      </c>
      <c r="D158" s="1" t="str">
        <f t="array" ref="D158">IF(ROWS(C$7:C158)&gt;COUNTIF(BookTable[Entry Month],$O$4),"",INDEX(Book!C$3:C$1200,SMALL(IF(BookTable[Entry Month]=$O$4,ROW(BookTable[Entry Month])-ROW(Book!$J$2)),ROWS(C$7:C158))))</f>
        <v/>
      </c>
      <c r="E158" s="1" t="e">
        <f>VLOOKUP(Shrawan17[[#This Row],[आपूर्तिकर्ताको नाम]],PartyTable[],2,FALSE)</f>
        <v>#N/A</v>
      </c>
      <c r="F158" s="1" t="str" cm="1">
        <f t="array" ref="F158">IF(ROWS(G$7:G158)&gt;COUNTIF(BookTable[Entry Month],$O$4),"",INDEX(Book!D$3:D$1200,SMALL(IF(BookTable[Entry Month]=$O$4,ROW(BookTable[Entry Month])-ROW(Book!$J$2)),ROWS(G$7:G158))))</f>
        <v/>
      </c>
      <c r="I15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58" s="6" t="str" cm="1">
        <f t="array" ref="J158">IF(ROWS(G$7:G158)&gt;COUNTIF(BookTable[Entry Month],$O$4),"",INDEX(Book!F$3:F$1200,SMALL(IF(BookTable[Entry Month]=$O$4,ROW(BookTable[Entry Month])-ROW(Book!$J$2)),ROWS(G$7:G158))))</f>
        <v/>
      </c>
      <c r="K158" s="6" t="str" cm="1">
        <f t="array" ref="K158">IF(ROWS(G$7:G158)&gt;COUNTIF(BookTable[Entry Month],$O$4),"",INDEX(Book!E$3:E$1200,SMALL(IF(BookTable[Entry Month]=$O$4,ROW(BookTable[Entry Month])-ROW(Book!$J$2)),ROWS(G$7:G158))))</f>
        <v/>
      </c>
      <c r="L158" s="6" t="e">
        <f>Shrawan17[[#This Row],[मूल्य (रु)]]*13%</f>
        <v>#VALUE!</v>
      </c>
    </row>
    <row r="159" spans="1:12" hidden="1" x14ac:dyDescent="0.25">
      <c r="A159" s="1" t="str">
        <f t="array" ref="A159">IF(ROWS(A$7:A159)&gt;COUNTIF(BookTable[Entry Month],$O$4),"",INDEX(Book!A$3:A$1200,SMALL(IF(BookTable[Entry Month]=$O$4,ROW(BookTable[Entry Month])-ROW(Book!$J$2)),ROWS(A$7:A159))))</f>
        <v/>
      </c>
      <c r="B159" s="1" t="str">
        <f t="array" ref="B159">IF(ROWS(B$7:B159)&gt;COUNTIF(BookTable[Entry Month],$O$4),"",INDEX(Book!B$3:B$1200,SMALL(IF(BookTable[Entry Month]=$O$4,ROW(BookTable[Entry Month])-ROW(Book!$J$2)),ROWS(B$7:B159))))</f>
        <v/>
      </c>
      <c r="D159" s="1" t="str">
        <f t="array" ref="D159">IF(ROWS(C$7:C159)&gt;COUNTIF(BookTable[Entry Month],$O$4),"",INDEX(Book!C$3:C$1200,SMALL(IF(BookTable[Entry Month]=$O$4,ROW(BookTable[Entry Month])-ROW(Book!$J$2)),ROWS(C$7:C159))))</f>
        <v/>
      </c>
      <c r="E159" s="1" t="e">
        <f>VLOOKUP(Shrawan17[[#This Row],[आपूर्तिकर्ताको नाम]],PartyTable[],2,FALSE)</f>
        <v>#N/A</v>
      </c>
      <c r="F159" s="1" t="str" cm="1">
        <f t="array" ref="F159">IF(ROWS(G$7:G159)&gt;COUNTIF(BookTable[Entry Month],$O$4),"",INDEX(Book!D$3:D$1200,SMALL(IF(BookTable[Entry Month]=$O$4,ROW(BookTable[Entry Month])-ROW(Book!$J$2)),ROWS(G$7:G159))))</f>
        <v/>
      </c>
      <c r="I15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59" s="6" t="str" cm="1">
        <f t="array" ref="J159">IF(ROWS(G$7:G159)&gt;COUNTIF(BookTable[Entry Month],$O$4),"",INDEX(Book!F$3:F$1200,SMALL(IF(BookTable[Entry Month]=$O$4,ROW(BookTable[Entry Month])-ROW(Book!$J$2)),ROWS(G$7:G159))))</f>
        <v/>
      </c>
      <c r="K159" s="6" t="str" cm="1">
        <f t="array" ref="K159">IF(ROWS(G$7:G159)&gt;COUNTIF(BookTable[Entry Month],$O$4),"",INDEX(Book!E$3:E$1200,SMALL(IF(BookTable[Entry Month]=$O$4,ROW(BookTable[Entry Month])-ROW(Book!$J$2)),ROWS(G$7:G159))))</f>
        <v/>
      </c>
      <c r="L159" s="6" t="e">
        <f>Shrawan17[[#This Row],[मूल्य (रु)]]*13%</f>
        <v>#VALUE!</v>
      </c>
    </row>
    <row r="160" spans="1:12" hidden="1" x14ac:dyDescent="0.25">
      <c r="A160" s="1" t="str">
        <f t="array" ref="A160">IF(ROWS(A$7:A160)&gt;COUNTIF(BookTable[Entry Month],$O$4),"",INDEX(Book!A$3:A$1200,SMALL(IF(BookTable[Entry Month]=$O$4,ROW(BookTable[Entry Month])-ROW(Book!$J$2)),ROWS(A$7:A160))))</f>
        <v/>
      </c>
      <c r="B160" s="1" t="str">
        <f t="array" ref="B160">IF(ROWS(B$7:B160)&gt;COUNTIF(BookTable[Entry Month],$O$4),"",INDEX(Book!B$3:B$1200,SMALL(IF(BookTable[Entry Month]=$O$4,ROW(BookTable[Entry Month])-ROW(Book!$J$2)),ROWS(B$7:B160))))</f>
        <v/>
      </c>
      <c r="D160" s="1" t="str">
        <f t="array" ref="D160">IF(ROWS(C$7:C160)&gt;COUNTIF(BookTable[Entry Month],$O$4),"",INDEX(Book!C$3:C$1200,SMALL(IF(BookTable[Entry Month]=$O$4,ROW(BookTable[Entry Month])-ROW(Book!$J$2)),ROWS(C$7:C160))))</f>
        <v/>
      </c>
      <c r="E160" s="1" t="e">
        <f>VLOOKUP(Shrawan17[[#This Row],[आपूर्तिकर्ताको नाम]],PartyTable[],2,FALSE)</f>
        <v>#N/A</v>
      </c>
      <c r="F160" s="1" t="str" cm="1">
        <f t="array" ref="F160">IF(ROWS(G$7:G160)&gt;COUNTIF(BookTable[Entry Month],$O$4),"",INDEX(Book!D$3:D$1200,SMALL(IF(BookTable[Entry Month]=$O$4,ROW(BookTable[Entry Month])-ROW(Book!$J$2)),ROWS(G$7:G160))))</f>
        <v/>
      </c>
      <c r="I16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60" s="6" t="str" cm="1">
        <f t="array" ref="J160">IF(ROWS(G$7:G160)&gt;COUNTIF(BookTable[Entry Month],$O$4),"",INDEX(Book!F$3:F$1200,SMALL(IF(BookTable[Entry Month]=$O$4,ROW(BookTable[Entry Month])-ROW(Book!$J$2)),ROWS(G$7:G160))))</f>
        <v/>
      </c>
      <c r="K160" s="6" t="str" cm="1">
        <f t="array" ref="K160">IF(ROWS(G$7:G160)&gt;COUNTIF(BookTable[Entry Month],$O$4),"",INDEX(Book!E$3:E$1200,SMALL(IF(BookTable[Entry Month]=$O$4,ROW(BookTable[Entry Month])-ROW(Book!$J$2)),ROWS(G$7:G160))))</f>
        <v/>
      </c>
      <c r="L160" s="6" t="e">
        <f>Shrawan17[[#This Row],[मूल्य (रु)]]*13%</f>
        <v>#VALUE!</v>
      </c>
    </row>
    <row r="161" spans="1:12" hidden="1" x14ac:dyDescent="0.25">
      <c r="A161" s="1" t="str">
        <f t="array" ref="A161">IF(ROWS(A$7:A161)&gt;COUNTIF(BookTable[Entry Month],$O$4),"",INDEX(Book!A$3:A$1200,SMALL(IF(BookTable[Entry Month]=$O$4,ROW(BookTable[Entry Month])-ROW(Book!$J$2)),ROWS(A$7:A161))))</f>
        <v/>
      </c>
      <c r="B161" s="1" t="str">
        <f t="array" ref="B161">IF(ROWS(B$7:B161)&gt;COUNTIF(BookTable[Entry Month],$O$4),"",INDEX(Book!B$3:B$1200,SMALL(IF(BookTable[Entry Month]=$O$4,ROW(BookTable[Entry Month])-ROW(Book!$J$2)),ROWS(B$7:B161))))</f>
        <v/>
      </c>
      <c r="D161" s="1" t="str">
        <f t="array" ref="D161">IF(ROWS(C$7:C161)&gt;COUNTIF(BookTable[Entry Month],$O$4),"",INDEX(Book!C$3:C$1200,SMALL(IF(BookTable[Entry Month]=$O$4,ROW(BookTable[Entry Month])-ROW(Book!$J$2)),ROWS(C$7:C161))))</f>
        <v/>
      </c>
      <c r="E161" s="1" t="e">
        <f>VLOOKUP(Shrawan17[[#This Row],[आपूर्तिकर्ताको नाम]],PartyTable[],2,FALSE)</f>
        <v>#N/A</v>
      </c>
      <c r="F161" s="1" t="str" cm="1">
        <f t="array" ref="F161">IF(ROWS(G$7:G161)&gt;COUNTIF(BookTable[Entry Month],$O$4),"",INDEX(Book!D$3:D$1200,SMALL(IF(BookTable[Entry Month]=$O$4,ROW(BookTable[Entry Month])-ROW(Book!$J$2)),ROWS(G$7:G161))))</f>
        <v/>
      </c>
      <c r="I16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61" s="6" t="str" cm="1">
        <f t="array" ref="J161">IF(ROWS(G$7:G161)&gt;COUNTIF(BookTable[Entry Month],$O$4),"",INDEX(Book!F$3:F$1200,SMALL(IF(BookTable[Entry Month]=$O$4,ROW(BookTable[Entry Month])-ROW(Book!$J$2)),ROWS(G$7:G161))))</f>
        <v/>
      </c>
      <c r="K161" s="6" t="str" cm="1">
        <f t="array" ref="K161">IF(ROWS(G$7:G161)&gt;COUNTIF(BookTable[Entry Month],$O$4),"",INDEX(Book!E$3:E$1200,SMALL(IF(BookTable[Entry Month]=$O$4,ROW(BookTable[Entry Month])-ROW(Book!$J$2)),ROWS(G$7:G161))))</f>
        <v/>
      </c>
      <c r="L161" s="6" t="e">
        <f>Shrawan17[[#This Row],[मूल्य (रु)]]*13%</f>
        <v>#VALUE!</v>
      </c>
    </row>
    <row r="162" spans="1:12" hidden="1" x14ac:dyDescent="0.25">
      <c r="A162" s="1" t="str">
        <f t="array" ref="A162">IF(ROWS(A$7:A162)&gt;COUNTIF(BookTable[Entry Month],$O$4),"",INDEX(Book!A$3:A$1200,SMALL(IF(BookTable[Entry Month]=$O$4,ROW(BookTable[Entry Month])-ROW(Book!$J$2)),ROWS(A$7:A162))))</f>
        <v/>
      </c>
      <c r="B162" s="1" t="str">
        <f t="array" ref="B162">IF(ROWS(B$7:B162)&gt;COUNTIF(BookTable[Entry Month],$O$4),"",INDEX(Book!B$3:B$1200,SMALL(IF(BookTable[Entry Month]=$O$4,ROW(BookTable[Entry Month])-ROW(Book!$J$2)),ROWS(B$7:B162))))</f>
        <v/>
      </c>
      <c r="D162" s="1" t="str">
        <f t="array" ref="D162">IF(ROWS(C$7:C162)&gt;COUNTIF(BookTable[Entry Month],$O$4),"",INDEX(Book!C$3:C$1200,SMALL(IF(BookTable[Entry Month]=$O$4,ROW(BookTable[Entry Month])-ROW(Book!$J$2)),ROWS(C$7:C162))))</f>
        <v/>
      </c>
      <c r="E162" s="1" t="e">
        <f>VLOOKUP(Shrawan17[[#This Row],[आपूर्तिकर्ताको नाम]],PartyTable[],2,FALSE)</f>
        <v>#N/A</v>
      </c>
      <c r="F162" s="1" t="str" cm="1">
        <f t="array" ref="F162">IF(ROWS(G$7:G162)&gt;COUNTIF(BookTable[Entry Month],$O$4),"",INDEX(Book!D$3:D$1200,SMALL(IF(BookTable[Entry Month]=$O$4,ROW(BookTable[Entry Month])-ROW(Book!$J$2)),ROWS(G$7:G162))))</f>
        <v/>
      </c>
      <c r="I16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62" s="6" t="str" cm="1">
        <f t="array" ref="J162">IF(ROWS(G$7:G162)&gt;COUNTIF(BookTable[Entry Month],$O$4),"",INDEX(Book!F$3:F$1200,SMALL(IF(BookTable[Entry Month]=$O$4,ROW(BookTable[Entry Month])-ROW(Book!$J$2)),ROWS(G$7:G162))))</f>
        <v/>
      </c>
      <c r="K162" s="6" t="str" cm="1">
        <f t="array" ref="K162">IF(ROWS(G$7:G162)&gt;COUNTIF(BookTable[Entry Month],$O$4),"",INDEX(Book!E$3:E$1200,SMALL(IF(BookTable[Entry Month]=$O$4,ROW(BookTable[Entry Month])-ROW(Book!$J$2)),ROWS(G$7:G162))))</f>
        <v/>
      </c>
      <c r="L162" s="6" t="e">
        <f>Shrawan17[[#This Row],[मूल्य (रु)]]*13%</f>
        <v>#VALUE!</v>
      </c>
    </row>
    <row r="163" spans="1:12" hidden="1" x14ac:dyDescent="0.25">
      <c r="A163" s="1" t="str">
        <f t="array" ref="A163">IF(ROWS(A$7:A163)&gt;COUNTIF(BookTable[Entry Month],$O$4),"",INDEX(Book!A$3:A$1200,SMALL(IF(BookTable[Entry Month]=$O$4,ROW(BookTable[Entry Month])-ROW(Book!$J$2)),ROWS(A$7:A163))))</f>
        <v/>
      </c>
      <c r="B163" s="1" t="str">
        <f t="array" ref="B163">IF(ROWS(B$7:B163)&gt;COUNTIF(BookTable[Entry Month],$O$4),"",INDEX(Book!B$3:B$1200,SMALL(IF(BookTable[Entry Month]=$O$4,ROW(BookTable[Entry Month])-ROW(Book!$J$2)),ROWS(B$7:B163))))</f>
        <v/>
      </c>
      <c r="D163" s="1" t="str">
        <f t="array" ref="D163">IF(ROWS(C$7:C163)&gt;COUNTIF(BookTable[Entry Month],$O$4),"",INDEX(Book!C$3:C$1200,SMALL(IF(BookTable[Entry Month]=$O$4,ROW(BookTable[Entry Month])-ROW(Book!$J$2)),ROWS(C$7:C163))))</f>
        <v/>
      </c>
      <c r="E163" s="1" t="e">
        <f>VLOOKUP(Shrawan17[[#This Row],[आपूर्तिकर्ताको नाम]],PartyTable[],2,FALSE)</f>
        <v>#N/A</v>
      </c>
      <c r="F163" s="1" t="str" cm="1">
        <f t="array" ref="F163">IF(ROWS(G$7:G163)&gt;COUNTIF(BookTable[Entry Month],$O$4),"",INDEX(Book!D$3:D$1200,SMALL(IF(BookTable[Entry Month]=$O$4,ROW(BookTable[Entry Month])-ROW(Book!$J$2)),ROWS(G$7:G163))))</f>
        <v/>
      </c>
      <c r="I16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63" s="6" t="str" cm="1">
        <f t="array" ref="J163">IF(ROWS(G$7:G163)&gt;COUNTIF(BookTable[Entry Month],$O$4),"",INDEX(Book!F$3:F$1200,SMALL(IF(BookTable[Entry Month]=$O$4,ROW(BookTable[Entry Month])-ROW(Book!$J$2)),ROWS(G$7:G163))))</f>
        <v/>
      </c>
      <c r="K163" s="6" t="str" cm="1">
        <f t="array" ref="K163">IF(ROWS(G$7:G163)&gt;COUNTIF(BookTable[Entry Month],$O$4),"",INDEX(Book!E$3:E$1200,SMALL(IF(BookTable[Entry Month]=$O$4,ROW(BookTable[Entry Month])-ROW(Book!$J$2)),ROWS(G$7:G163))))</f>
        <v/>
      </c>
      <c r="L163" s="6" t="e">
        <f>Shrawan17[[#This Row],[मूल्य (रु)]]*13%</f>
        <v>#VALUE!</v>
      </c>
    </row>
    <row r="164" spans="1:12" hidden="1" x14ac:dyDescent="0.25">
      <c r="A164" s="1" t="str">
        <f t="array" ref="A164">IF(ROWS(A$7:A164)&gt;COUNTIF(BookTable[Entry Month],$O$4),"",INDEX(Book!A$3:A$1200,SMALL(IF(BookTable[Entry Month]=$O$4,ROW(BookTable[Entry Month])-ROW(Book!$J$2)),ROWS(A$7:A164))))</f>
        <v/>
      </c>
      <c r="B164" s="1" t="str">
        <f t="array" ref="B164">IF(ROWS(B$7:B164)&gt;COUNTIF(BookTable[Entry Month],$O$4),"",INDEX(Book!B$3:B$1200,SMALL(IF(BookTable[Entry Month]=$O$4,ROW(BookTable[Entry Month])-ROW(Book!$J$2)),ROWS(B$7:B164))))</f>
        <v/>
      </c>
      <c r="D164" s="1" t="str">
        <f t="array" ref="D164">IF(ROWS(C$7:C164)&gt;COUNTIF(BookTable[Entry Month],$O$4),"",INDEX(Book!C$3:C$1200,SMALL(IF(BookTable[Entry Month]=$O$4,ROW(BookTable[Entry Month])-ROW(Book!$J$2)),ROWS(C$7:C164))))</f>
        <v/>
      </c>
      <c r="E164" s="1" t="e">
        <f>VLOOKUP(Shrawan17[[#This Row],[आपूर्तिकर्ताको नाम]],PartyTable[],2,FALSE)</f>
        <v>#N/A</v>
      </c>
      <c r="F164" s="1" t="str" cm="1">
        <f t="array" ref="F164">IF(ROWS(G$7:G164)&gt;COUNTIF(BookTable[Entry Month],$O$4),"",INDEX(Book!D$3:D$1200,SMALL(IF(BookTable[Entry Month]=$O$4,ROW(BookTable[Entry Month])-ROW(Book!$J$2)),ROWS(G$7:G164))))</f>
        <v/>
      </c>
      <c r="I16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64" s="6" t="str" cm="1">
        <f t="array" ref="J164">IF(ROWS(G$7:G164)&gt;COUNTIF(BookTable[Entry Month],$O$4),"",INDEX(Book!F$3:F$1200,SMALL(IF(BookTable[Entry Month]=$O$4,ROW(BookTable[Entry Month])-ROW(Book!$J$2)),ROWS(G$7:G164))))</f>
        <v/>
      </c>
      <c r="K164" s="6" t="str" cm="1">
        <f t="array" ref="K164">IF(ROWS(G$7:G164)&gt;COUNTIF(BookTable[Entry Month],$O$4),"",INDEX(Book!E$3:E$1200,SMALL(IF(BookTable[Entry Month]=$O$4,ROW(BookTable[Entry Month])-ROW(Book!$J$2)),ROWS(G$7:G164))))</f>
        <v/>
      </c>
      <c r="L164" s="6" t="e">
        <f>Shrawan17[[#This Row],[मूल्य (रु)]]*13%</f>
        <v>#VALUE!</v>
      </c>
    </row>
    <row r="165" spans="1:12" hidden="1" x14ac:dyDescent="0.25">
      <c r="A165" s="1" t="str">
        <f t="array" ref="A165">IF(ROWS(A$7:A165)&gt;COUNTIF(BookTable[Entry Month],$O$4),"",INDEX(Book!A$3:A$1200,SMALL(IF(BookTable[Entry Month]=$O$4,ROW(BookTable[Entry Month])-ROW(Book!$J$2)),ROWS(A$7:A165))))</f>
        <v/>
      </c>
      <c r="B165" s="1" t="str">
        <f t="array" ref="B165">IF(ROWS(B$7:B165)&gt;COUNTIF(BookTable[Entry Month],$O$4),"",INDEX(Book!B$3:B$1200,SMALL(IF(BookTable[Entry Month]=$O$4,ROW(BookTable[Entry Month])-ROW(Book!$J$2)),ROWS(B$7:B165))))</f>
        <v/>
      </c>
      <c r="D165" s="1" t="str">
        <f t="array" ref="D165">IF(ROWS(C$7:C165)&gt;COUNTIF(BookTable[Entry Month],$O$4),"",INDEX(Book!C$3:C$1200,SMALL(IF(BookTable[Entry Month]=$O$4,ROW(BookTable[Entry Month])-ROW(Book!$J$2)),ROWS(C$7:C165))))</f>
        <v/>
      </c>
      <c r="E165" s="1" t="e">
        <f>VLOOKUP(Shrawan17[[#This Row],[आपूर्तिकर्ताको नाम]],PartyTable[],2,FALSE)</f>
        <v>#N/A</v>
      </c>
      <c r="F165" s="1" t="str" cm="1">
        <f t="array" ref="F165">IF(ROWS(G$7:G165)&gt;COUNTIF(BookTable[Entry Month],$O$4),"",INDEX(Book!D$3:D$1200,SMALL(IF(BookTable[Entry Month]=$O$4,ROW(BookTable[Entry Month])-ROW(Book!$J$2)),ROWS(G$7:G165))))</f>
        <v/>
      </c>
      <c r="I16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65" s="6" t="str" cm="1">
        <f t="array" ref="J165">IF(ROWS(G$7:G165)&gt;COUNTIF(BookTable[Entry Month],$O$4),"",INDEX(Book!F$3:F$1200,SMALL(IF(BookTable[Entry Month]=$O$4,ROW(BookTable[Entry Month])-ROW(Book!$J$2)),ROWS(G$7:G165))))</f>
        <v/>
      </c>
      <c r="K165" s="6" t="str" cm="1">
        <f t="array" ref="K165">IF(ROWS(G$7:G165)&gt;COUNTIF(BookTable[Entry Month],$O$4),"",INDEX(Book!E$3:E$1200,SMALL(IF(BookTable[Entry Month]=$O$4,ROW(BookTable[Entry Month])-ROW(Book!$J$2)),ROWS(G$7:G165))))</f>
        <v/>
      </c>
      <c r="L165" s="6" t="e">
        <f>Shrawan17[[#This Row],[मूल्य (रु)]]*13%</f>
        <v>#VALUE!</v>
      </c>
    </row>
    <row r="166" spans="1:12" hidden="1" x14ac:dyDescent="0.25">
      <c r="A166" s="1" t="str">
        <f t="array" ref="A166">IF(ROWS(A$7:A166)&gt;COUNTIF(BookTable[Entry Month],$O$4),"",INDEX(Book!A$3:A$1200,SMALL(IF(BookTable[Entry Month]=$O$4,ROW(BookTable[Entry Month])-ROW(Book!$J$2)),ROWS(A$7:A166))))</f>
        <v/>
      </c>
      <c r="B166" s="1" t="str">
        <f t="array" ref="B166">IF(ROWS(B$7:B166)&gt;COUNTIF(BookTable[Entry Month],$O$4),"",INDEX(Book!B$3:B$1200,SMALL(IF(BookTable[Entry Month]=$O$4,ROW(BookTable[Entry Month])-ROW(Book!$J$2)),ROWS(B$7:B166))))</f>
        <v/>
      </c>
      <c r="D166" s="1" t="str">
        <f t="array" ref="D166">IF(ROWS(C$7:C166)&gt;COUNTIF(BookTable[Entry Month],$O$4),"",INDEX(Book!C$3:C$1200,SMALL(IF(BookTable[Entry Month]=$O$4,ROW(BookTable[Entry Month])-ROW(Book!$J$2)),ROWS(C$7:C166))))</f>
        <v/>
      </c>
      <c r="E166" s="1" t="e">
        <f>VLOOKUP(Shrawan17[[#This Row],[आपूर्तिकर्ताको नाम]],PartyTable[],2,FALSE)</f>
        <v>#N/A</v>
      </c>
      <c r="F166" s="1" t="str" cm="1">
        <f t="array" ref="F166">IF(ROWS(G$7:G166)&gt;COUNTIF(BookTable[Entry Month],$O$4),"",INDEX(Book!D$3:D$1200,SMALL(IF(BookTable[Entry Month]=$O$4,ROW(BookTable[Entry Month])-ROW(Book!$J$2)),ROWS(G$7:G166))))</f>
        <v/>
      </c>
      <c r="I16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66" s="6" t="str" cm="1">
        <f t="array" ref="J166">IF(ROWS(G$7:G166)&gt;COUNTIF(BookTable[Entry Month],$O$4),"",INDEX(Book!F$3:F$1200,SMALL(IF(BookTable[Entry Month]=$O$4,ROW(BookTable[Entry Month])-ROW(Book!$J$2)),ROWS(G$7:G166))))</f>
        <v/>
      </c>
      <c r="K166" s="6" t="str" cm="1">
        <f t="array" ref="K166">IF(ROWS(G$7:G166)&gt;COUNTIF(BookTable[Entry Month],$O$4),"",INDEX(Book!E$3:E$1200,SMALL(IF(BookTable[Entry Month]=$O$4,ROW(BookTable[Entry Month])-ROW(Book!$J$2)),ROWS(G$7:G166))))</f>
        <v/>
      </c>
      <c r="L166" s="6" t="e">
        <f>Shrawan17[[#This Row],[मूल्य (रु)]]*13%</f>
        <v>#VALUE!</v>
      </c>
    </row>
    <row r="167" spans="1:12" hidden="1" x14ac:dyDescent="0.25">
      <c r="A167" s="1" t="str">
        <f t="array" ref="A167">IF(ROWS(A$7:A167)&gt;COUNTIF(BookTable[Entry Month],$O$4),"",INDEX(Book!A$3:A$1200,SMALL(IF(BookTable[Entry Month]=$O$4,ROW(BookTable[Entry Month])-ROW(Book!$J$2)),ROWS(A$7:A167))))</f>
        <v/>
      </c>
      <c r="B167" s="1" t="str">
        <f t="array" ref="B167">IF(ROWS(B$7:B167)&gt;COUNTIF(BookTable[Entry Month],$O$4),"",INDEX(Book!B$3:B$1200,SMALL(IF(BookTable[Entry Month]=$O$4,ROW(BookTable[Entry Month])-ROW(Book!$J$2)),ROWS(B$7:B167))))</f>
        <v/>
      </c>
      <c r="D167" s="1" t="str">
        <f t="array" ref="D167">IF(ROWS(C$7:C167)&gt;COUNTIF(BookTable[Entry Month],$O$4),"",INDEX(Book!C$3:C$1200,SMALL(IF(BookTable[Entry Month]=$O$4,ROW(BookTable[Entry Month])-ROW(Book!$J$2)),ROWS(C$7:C167))))</f>
        <v/>
      </c>
      <c r="E167" s="1" t="e">
        <f>VLOOKUP(Shrawan17[[#This Row],[आपूर्तिकर्ताको नाम]],PartyTable[],2,FALSE)</f>
        <v>#N/A</v>
      </c>
      <c r="F167" s="1" t="str" cm="1">
        <f t="array" ref="F167">IF(ROWS(G$7:G167)&gt;COUNTIF(BookTable[Entry Month],$O$4),"",INDEX(Book!D$3:D$1200,SMALL(IF(BookTable[Entry Month]=$O$4,ROW(BookTable[Entry Month])-ROW(Book!$J$2)),ROWS(G$7:G167))))</f>
        <v/>
      </c>
      <c r="I16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67" s="6" t="str" cm="1">
        <f t="array" ref="J167">IF(ROWS(G$7:G167)&gt;COUNTIF(BookTable[Entry Month],$O$4),"",INDEX(Book!F$3:F$1200,SMALL(IF(BookTable[Entry Month]=$O$4,ROW(BookTable[Entry Month])-ROW(Book!$J$2)),ROWS(G$7:G167))))</f>
        <v/>
      </c>
      <c r="K167" s="6" t="str" cm="1">
        <f t="array" ref="K167">IF(ROWS(G$7:G167)&gt;COUNTIF(BookTable[Entry Month],$O$4),"",INDEX(Book!E$3:E$1200,SMALL(IF(BookTable[Entry Month]=$O$4,ROW(BookTable[Entry Month])-ROW(Book!$J$2)),ROWS(G$7:G167))))</f>
        <v/>
      </c>
      <c r="L167" s="6" t="e">
        <f>Shrawan17[[#This Row],[मूल्य (रु)]]*13%</f>
        <v>#VALUE!</v>
      </c>
    </row>
    <row r="168" spans="1:12" hidden="1" x14ac:dyDescent="0.25">
      <c r="A168" s="1" t="str">
        <f t="array" ref="A168">IF(ROWS(A$7:A168)&gt;COUNTIF(BookTable[Entry Month],$O$4),"",INDEX(Book!A$3:A$1200,SMALL(IF(BookTable[Entry Month]=$O$4,ROW(BookTable[Entry Month])-ROW(Book!$J$2)),ROWS(A$7:A168))))</f>
        <v/>
      </c>
      <c r="B168" s="1" t="str">
        <f t="array" ref="B168">IF(ROWS(B$7:B168)&gt;COUNTIF(BookTable[Entry Month],$O$4),"",INDEX(Book!B$3:B$1200,SMALL(IF(BookTable[Entry Month]=$O$4,ROW(BookTable[Entry Month])-ROW(Book!$J$2)),ROWS(B$7:B168))))</f>
        <v/>
      </c>
      <c r="D168" s="1" t="str">
        <f t="array" ref="D168">IF(ROWS(C$7:C168)&gt;COUNTIF(BookTable[Entry Month],$O$4),"",INDEX(Book!C$3:C$1200,SMALL(IF(BookTable[Entry Month]=$O$4,ROW(BookTable[Entry Month])-ROW(Book!$J$2)),ROWS(C$7:C168))))</f>
        <v/>
      </c>
      <c r="E168" s="1" t="e">
        <f>VLOOKUP(Shrawan17[[#This Row],[आपूर्तिकर्ताको नाम]],PartyTable[],2,FALSE)</f>
        <v>#N/A</v>
      </c>
      <c r="F168" s="1" t="str" cm="1">
        <f t="array" ref="F168">IF(ROWS(G$7:G168)&gt;COUNTIF(BookTable[Entry Month],$O$4),"",INDEX(Book!D$3:D$1200,SMALL(IF(BookTable[Entry Month]=$O$4,ROW(BookTable[Entry Month])-ROW(Book!$J$2)),ROWS(G$7:G168))))</f>
        <v/>
      </c>
      <c r="I16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68" s="6" t="str" cm="1">
        <f t="array" ref="J168">IF(ROWS(G$7:G168)&gt;COUNTIF(BookTable[Entry Month],$O$4),"",INDEX(Book!F$3:F$1200,SMALL(IF(BookTable[Entry Month]=$O$4,ROW(BookTable[Entry Month])-ROW(Book!$J$2)),ROWS(G$7:G168))))</f>
        <v/>
      </c>
      <c r="K168" s="6" t="str" cm="1">
        <f t="array" ref="K168">IF(ROWS(G$7:G168)&gt;COUNTIF(BookTable[Entry Month],$O$4),"",INDEX(Book!E$3:E$1200,SMALL(IF(BookTable[Entry Month]=$O$4,ROW(BookTable[Entry Month])-ROW(Book!$J$2)),ROWS(G$7:G168))))</f>
        <v/>
      </c>
      <c r="L168" s="6" t="e">
        <f>Shrawan17[[#This Row],[मूल्य (रु)]]*13%</f>
        <v>#VALUE!</v>
      </c>
    </row>
    <row r="169" spans="1:12" hidden="1" x14ac:dyDescent="0.25">
      <c r="A169" s="1" t="str">
        <f t="array" ref="A169">IF(ROWS(A$7:A169)&gt;COUNTIF(BookTable[Entry Month],$O$4),"",INDEX(Book!A$3:A$1200,SMALL(IF(BookTable[Entry Month]=$O$4,ROW(BookTable[Entry Month])-ROW(Book!$J$2)),ROWS(A$7:A169))))</f>
        <v/>
      </c>
      <c r="B169" s="1" t="str">
        <f t="array" ref="B169">IF(ROWS(B$7:B169)&gt;COUNTIF(BookTable[Entry Month],$O$4),"",INDEX(Book!B$3:B$1200,SMALL(IF(BookTable[Entry Month]=$O$4,ROW(BookTable[Entry Month])-ROW(Book!$J$2)),ROWS(B$7:B169))))</f>
        <v/>
      </c>
      <c r="D169" s="1" t="str">
        <f t="array" ref="D169">IF(ROWS(C$7:C169)&gt;COUNTIF(BookTable[Entry Month],$O$4),"",INDEX(Book!C$3:C$1200,SMALL(IF(BookTable[Entry Month]=$O$4,ROW(BookTable[Entry Month])-ROW(Book!$J$2)),ROWS(C$7:C169))))</f>
        <v/>
      </c>
      <c r="E169" s="1" t="e">
        <f>VLOOKUP(Shrawan17[[#This Row],[आपूर्तिकर्ताको नाम]],PartyTable[],2,FALSE)</f>
        <v>#N/A</v>
      </c>
      <c r="F169" s="1" t="str" cm="1">
        <f t="array" ref="F169">IF(ROWS(G$7:G169)&gt;COUNTIF(BookTable[Entry Month],$O$4),"",INDEX(Book!D$3:D$1200,SMALL(IF(BookTable[Entry Month]=$O$4,ROW(BookTable[Entry Month])-ROW(Book!$J$2)),ROWS(G$7:G169))))</f>
        <v/>
      </c>
      <c r="I16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69" s="6" t="str" cm="1">
        <f t="array" ref="J169">IF(ROWS(G$7:G169)&gt;COUNTIF(BookTable[Entry Month],$O$4),"",INDEX(Book!F$3:F$1200,SMALL(IF(BookTable[Entry Month]=$O$4,ROW(BookTable[Entry Month])-ROW(Book!$J$2)),ROWS(G$7:G169))))</f>
        <v/>
      </c>
      <c r="K169" s="6" t="str" cm="1">
        <f t="array" ref="K169">IF(ROWS(G$7:G169)&gt;COUNTIF(BookTable[Entry Month],$O$4),"",INDEX(Book!E$3:E$1200,SMALL(IF(BookTable[Entry Month]=$O$4,ROW(BookTable[Entry Month])-ROW(Book!$J$2)),ROWS(G$7:G169))))</f>
        <v/>
      </c>
      <c r="L169" s="6" t="e">
        <f>Shrawan17[[#This Row],[मूल्य (रु)]]*13%</f>
        <v>#VALUE!</v>
      </c>
    </row>
    <row r="170" spans="1:12" hidden="1" x14ac:dyDescent="0.25">
      <c r="A170" s="1" t="str">
        <f t="array" ref="A170">IF(ROWS(A$7:A170)&gt;COUNTIF(BookTable[Entry Month],$O$4),"",INDEX(Book!A$3:A$1200,SMALL(IF(BookTable[Entry Month]=$O$4,ROW(BookTable[Entry Month])-ROW(Book!$J$2)),ROWS(A$7:A170))))</f>
        <v/>
      </c>
      <c r="B170" s="1" t="str">
        <f t="array" ref="B170">IF(ROWS(B$7:B170)&gt;COUNTIF(BookTable[Entry Month],$O$4),"",INDEX(Book!B$3:B$1200,SMALL(IF(BookTable[Entry Month]=$O$4,ROW(BookTable[Entry Month])-ROW(Book!$J$2)),ROWS(B$7:B170))))</f>
        <v/>
      </c>
      <c r="D170" s="1" t="str">
        <f t="array" ref="D170">IF(ROWS(C$7:C170)&gt;COUNTIF(BookTable[Entry Month],$O$4),"",INDEX(Book!C$3:C$1200,SMALL(IF(BookTable[Entry Month]=$O$4,ROW(BookTable[Entry Month])-ROW(Book!$J$2)),ROWS(C$7:C170))))</f>
        <v/>
      </c>
      <c r="E170" s="1" t="e">
        <f>VLOOKUP(Shrawan17[[#This Row],[आपूर्तिकर्ताको नाम]],PartyTable[],2,FALSE)</f>
        <v>#N/A</v>
      </c>
      <c r="F170" s="1" t="str" cm="1">
        <f t="array" ref="F170">IF(ROWS(G$7:G170)&gt;COUNTIF(BookTable[Entry Month],$O$4),"",INDEX(Book!D$3:D$1200,SMALL(IF(BookTable[Entry Month]=$O$4,ROW(BookTable[Entry Month])-ROW(Book!$J$2)),ROWS(G$7:G170))))</f>
        <v/>
      </c>
      <c r="I17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70" s="6" t="str" cm="1">
        <f t="array" ref="J170">IF(ROWS(G$7:G170)&gt;COUNTIF(BookTable[Entry Month],$O$4),"",INDEX(Book!F$3:F$1200,SMALL(IF(BookTable[Entry Month]=$O$4,ROW(BookTable[Entry Month])-ROW(Book!$J$2)),ROWS(G$7:G170))))</f>
        <v/>
      </c>
      <c r="K170" s="6" t="str" cm="1">
        <f t="array" ref="K170">IF(ROWS(G$7:G170)&gt;COUNTIF(BookTable[Entry Month],$O$4),"",INDEX(Book!E$3:E$1200,SMALL(IF(BookTable[Entry Month]=$O$4,ROW(BookTable[Entry Month])-ROW(Book!$J$2)),ROWS(G$7:G170))))</f>
        <v/>
      </c>
      <c r="L170" s="6" t="e">
        <f>Shrawan17[[#This Row],[मूल्य (रु)]]*13%</f>
        <v>#VALUE!</v>
      </c>
    </row>
    <row r="171" spans="1:12" hidden="1" x14ac:dyDescent="0.25">
      <c r="A171" s="1" t="str">
        <f t="array" ref="A171">IF(ROWS(A$7:A171)&gt;COUNTIF(BookTable[Entry Month],$O$4),"",INDEX(Book!A$3:A$1200,SMALL(IF(BookTable[Entry Month]=$O$4,ROW(BookTable[Entry Month])-ROW(Book!$J$2)),ROWS(A$7:A171))))</f>
        <v/>
      </c>
      <c r="B171" s="1" t="str">
        <f t="array" ref="B171">IF(ROWS(B$7:B171)&gt;COUNTIF(BookTable[Entry Month],$O$4),"",INDEX(Book!B$3:B$1200,SMALL(IF(BookTable[Entry Month]=$O$4,ROW(BookTable[Entry Month])-ROW(Book!$J$2)),ROWS(B$7:B171))))</f>
        <v/>
      </c>
      <c r="D171" s="1" t="str">
        <f t="array" ref="D171">IF(ROWS(C$7:C171)&gt;COUNTIF(BookTable[Entry Month],$O$4),"",INDEX(Book!C$3:C$1200,SMALL(IF(BookTable[Entry Month]=$O$4,ROW(BookTable[Entry Month])-ROW(Book!$J$2)),ROWS(C$7:C171))))</f>
        <v/>
      </c>
      <c r="E171" s="1" t="e">
        <f>VLOOKUP(Shrawan17[[#This Row],[आपूर्तिकर्ताको नाम]],PartyTable[],2,FALSE)</f>
        <v>#N/A</v>
      </c>
      <c r="F171" s="1" t="str" cm="1">
        <f t="array" ref="F171">IF(ROWS(G$7:G171)&gt;COUNTIF(BookTable[Entry Month],$O$4),"",INDEX(Book!D$3:D$1200,SMALL(IF(BookTable[Entry Month]=$O$4,ROW(BookTable[Entry Month])-ROW(Book!$J$2)),ROWS(G$7:G171))))</f>
        <v/>
      </c>
      <c r="I17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71" s="6" t="str" cm="1">
        <f t="array" ref="J171">IF(ROWS(G$7:G171)&gt;COUNTIF(BookTable[Entry Month],$O$4),"",INDEX(Book!F$3:F$1200,SMALL(IF(BookTable[Entry Month]=$O$4,ROW(BookTable[Entry Month])-ROW(Book!$J$2)),ROWS(G$7:G171))))</f>
        <v/>
      </c>
      <c r="K171" s="6" t="str" cm="1">
        <f t="array" ref="K171">IF(ROWS(G$7:G171)&gt;COUNTIF(BookTable[Entry Month],$O$4),"",INDEX(Book!E$3:E$1200,SMALL(IF(BookTable[Entry Month]=$O$4,ROW(BookTable[Entry Month])-ROW(Book!$J$2)),ROWS(G$7:G171))))</f>
        <v/>
      </c>
      <c r="L171" s="6" t="e">
        <f>Shrawan17[[#This Row],[मूल्य (रु)]]*13%</f>
        <v>#VALUE!</v>
      </c>
    </row>
    <row r="172" spans="1:12" hidden="1" x14ac:dyDescent="0.25">
      <c r="A172" s="1" t="str">
        <f t="array" ref="A172">IF(ROWS(A$7:A172)&gt;COUNTIF(BookTable[Entry Month],$O$4),"",INDEX(Book!A$3:A$1200,SMALL(IF(BookTable[Entry Month]=$O$4,ROW(BookTable[Entry Month])-ROW(Book!$J$2)),ROWS(A$7:A172))))</f>
        <v/>
      </c>
      <c r="B172" s="1" t="str">
        <f t="array" ref="B172">IF(ROWS(B$7:B172)&gt;COUNTIF(BookTable[Entry Month],$O$4),"",INDEX(Book!B$3:B$1200,SMALL(IF(BookTable[Entry Month]=$O$4,ROW(BookTable[Entry Month])-ROW(Book!$J$2)),ROWS(B$7:B172))))</f>
        <v/>
      </c>
      <c r="D172" s="1" t="str">
        <f t="array" ref="D172">IF(ROWS(C$7:C172)&gt;COUNTIF(BookTable[Entry Month],$O$4),"",INDEX(Book!C$3:C$1200,SMALL(IF(BookTable[Entry Month]=$O$4,ROW(BookTable[Entry Month])-ROW(Book!$J$2)),ROWS(C$7:C172))))</f>
        <v/>
      </c>
      <c r="E172" s="1" t="e">
        <f>VLOOKUP(Shrawan17[[#This Row],[आपूर्तिकर्ताको नाम]],PartyTable[],2,FALSE)</f>
        <v>#N/A</v>
      </c>
      <c r="F172" s="1" t="str" cm="1">
        <f t="array" ref="F172">IF(ROWS(G$7:G172)&gt;COUNTIF(BookTable[Entry Month],$O$4),"",INDEX(Book!D$3:D$1200,SMALL(IF(BookTable[Entry Month]=$O$4,ROW(BookTable[Entry Month])-ROW(Book!$J$2)),ROWS(G$7:G172))))</f>
        <v/>
      </c>
      <c r="I17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72" s="6" t="str" cm="1">
        <f t="array" ref="J172">IF(ROWS(G$7:G172)&gt;COUNTIF(BookTable[Entry Month],$O$4),"",INDEX(Book!F$3:F$1200,SMALL(IF(BookTable[Entry Month]=$O$4,ROW(BookTable[Entry Month])-ROW(Book!$J$2)),ROWS(G$7:G172))))</f>
        <v/>
      </c>
      <c r="K172" s="6" t="str" cm="1">
        <f t="array" ref="K172">IF(ROWS(G$7:G172)&gt;COUNTIF(BookTable[Entry Month],$O$4),"",INDEX(Book!E$3:E$1200,SMALL(IF(BookTable[Entry Month]=$O$4,ROW(BookTable[Entry Month])-ROW(Book!$J$2)),ROWS(G$7:G172))))</f>
        <v/>
      </c>
      <c r="L172" s="6" t="e">
        <f>Shrawan17[[#This Row],[मूल्य (रु)]]*13%</f>
        <v>#VALUE!</v>
      </c>
    </row>
    <row r="173" spans="1:12" hidden="1" x14ac:dyDescent="0.25">
      <c r="A173" s="1" t="str">
        <f t="array" ref="A173">IF(ROWS(A$7:A173)&gt;COUNTIF(BookTable[Entry Month],$O$4),"",INDEX(Book!A$3:A$1200,SMALL(IF(BookTable[Entry Month]=$O$4,ROW(BookTable[Entry Month])-ROW(Book!$J$2)),ROWS(A$7:A173))))</f>
        <v/>
      </c>
      <c r="B173" s="1" t="str">
        <f t="array" ref="B173">IF(ROWS(B$7:B173)&gt;COUNTIF(BookTable[Entry Month],$O$4),"",INDEX(Book!B$3:B$1200,SMALL(IF(BookTable[Entry Month]=$O$4,ROW(BookTable[Entry Month])-ROW(Book!$J$2)),ROWS(B$7:B173))))</f>
        <v/>
      </c>
      <c r="D173" s="1" t="str">
        <f t="array" ref="D173">IF(ROWS(C$7:C173)&gt;COUNTIF(BookTable[Entry Month],$O$4),"",INDEX(Book!C$3:C$1200,SMALL(IF(BookTable[Entry Month]=$O$4,ROW(BookTable[Entry Month])-ROW(Book!$J$2)),ROWS(C$7:C173))))</f>
        <v/>
      </c>
      <c r="E173" s="1" t="e">
        <f>VLOOKUP(Shrawan17[[#This Row],[आपूर्तिकर्ताको नाम]],PartyTable[],2,FALSE)</f>
        <v>#N/A</v>
      </c>
      <c r="F173" s="1" t="str" cm="1">
        <f t="array" ref="F173">IF(ROWS(G$7:G173)&gt;COUNTIF(BookTable[Entry Month],$O$4),"",INDEX(Book!D$3:D$1200,SMALL(IF(BookTable[Entry Month]=$O$4,ROW(BookTable[Entry Month])-ROW(Book!$J$2)),ROWS(G$7:G173))))</f>
        <v/>
      </c>
      <c r="I17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73" s="6" t="str" cm="1">
        <f t="array" ref="J173">IF(ROWS(G$7:G173)&gt;COUNTIF(BookTable[Entry Month],$O$4),"",INDEX(Book!F$3:F$1200,SMALL(IF(BookTable[Entry Month]=$O$4,ROW(BookTable[Entry Month])-ROW(Book!$J$2)),ROWS(G$7:G173))))</f>
        <v/>
      </c>
      <c r="K173" s="6" t="str" cm="1">
        <f t="array" ref="K173">IF(ROWS(G$7:G173)&gt;COUNTIF(BookTable[Entry Month],$O$4),"",INDEX(Book!E$3:E$1200,SMALL(IF(BookTable[Entry Month]=$O$4,ROW(BookTable[Entry Month])-ROW(Book!$J$2)),ROWS(G$7:G173))))</f>
        <v/>
      </c>
      <c r="L173" s="6" t="e">
        <f>Shrawan17[[#This Row],[मूल्य (रु)]]*13%</f>
        <v>#VALUE!</v>
      </c>
    </row>
    <row r="174" spans="1:12" hidden="1" x14ac:dyDescent="0.25">
      <c r="A174" s="1" t="str">
        <f t="array" ref="A174">IF(ROWS(A$7:A174)&gt;COUNTIF(BookTable[Entry Month],$O$4),"",INDEX(Book!A$3:A$1200,SMALL(IF(BookTable[Entry Month]=$O$4,ROW(BookTable[Entry Month])-ROW(Book!$J$2)),ROWS(A$7:A174))))</f>
        <v/>
      </c>
      <c r="B174" s="1" t="str">
        <f t="array" ref="B174">IF(ROWS(B$7:B174)&gt;COUNTIF(BookTable[Entry Month],$O$4),"",INDEX(Book!B$3:B$1200,SMALL(IF(BookTable[Entry Month]=$O$4,ROW(BookTable[Entry Month])-ROW(Book!$J$2)),ROWS(B$7:B174))))</f>
        <v/>
      </c>
      <c r="D174" s="1" t="str">
        <f t="array" ref="D174">IF(ROWS(C$7:C174)&gt;COUNTIF(BookTable[Entry Month],$O$4),"",INDEX(Book!C$3:C$1200,SMALL(IF(BookTable[Entry Month]=$O$4,ROW(BookTable[Entry Month])-ROW(Book!$J$2)),ROWS(C$7:C174))))</f>
        <v/>
      </c>
      <c r="E174" s="1" t="e">
        <f>VLOOKUP(Shrawan17[[#This Row],[आपूर्तिकर्ताको नाम]],PartyTable[],2,FALSE)</f>
        <v>#N/A</v>
      </c>
      <c r="F174" s="1" t="str" cm="1">
        <f t="array" ref="F174">IF(ROWS(G$7:G174)&gt;COUNTIF(BookTable[Entry Month],$O$4),"",INDEX(Book!D$3:D$1200,SMALL(IF(BookTable[Entry Month]=$O$4,ROW(BookTable[Entry Month])-ROW(Book!$J$2)),ROWS(G$7:G174))))</f>
        <v/>
      </c>
      <c r="I17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74" s="6" t="str" cm="1">
        <f t="array" ref="J174">IF(ROWS(G$7:G174)&gt;COUNTIF(BookTable[Entry Month],$O$4),"",INDEX(Book!F$3:F$1200,SMALL(IF(BookTable[Entry Month]=$O$4,ROW(BookTable[Entry Month])-ROW(Book!$J$2)),ROWS(G$7:G174))))</f>
        <v/>
      </c>
      <c r="K174" s="6" t="str" cm="1">
        <f t="array" ref="K174">IF(ROWS(G$7:G174)&gt;COUNTIF(BookTable[Entry Month],$O$4),"",INDEX(Book!E$3:E$1200,SMALL(IF(BookTable[Entry Month]=$O$4,ROW(BookTable[Entry Month])-ROW(Book!$J$2)),ROWS(G$7:G174))))</f>
        <v/>
      </c>
      <c r="L174" s="6" t="e">
        <f>Shrawan17[[#This Row],[मूल्य (रु)]]*13%</f>
        <v>#VALUE!</v>
      </c>
    </row>
    <row r="175" spans="1:12" hidden="1" x14ac:dyDescent="0.25">
      <c r="A175" s="1" t="str">
        <f t="array" ref="A175">IF(ROWS(A$7:A175)&gt;COUNTIF(BookTable[Entry Month],$O$4),"",INDEX(Book!A$3:A$1200,SMALL(IF(BookTable[Entry Month]=$O$4,ROW(BookTable[Entry Month])-ROW(Book!$J$2)),ROWS(A$7:A175))))</f>
        <v/>
      </c>
      <c r="B175" s="1" t="str">
        <f t="array" ref="B175">IF(ROWS(B$7:B175)&gt;COUNTIF(BookTable[Entry Month],$O$4),"",INDEX(Book!B$3:B$1200,SMALL(IF(BookTable[Entry Month]=$O$4,ROW(BookTable[Entry Month])-ROW(Book!$J$2)),ROWS(B$7:B175))))</f>
        <v/>
      </c>
      <c r="D175" s="1" t="str">
        <f t="array" ref="D175">IF(ROWS(C$7:C175)&gt;COUNTIF(BookTable[Entry Month],$O$4),"",INDEX(Book!C$3:C$1200,SMALL(IF(BookTable[Entry Month]=$O$4,ROW(BookTable[Entry Month])-ROW(Book!$J$2)),ROWS(C$7:C175))))</f>
        <v/>
      </c>
      <c r="E175" s="1" t="e">
        <f>VLOOKUP(Shrawan17[[#This Row],[आपूर्तिकर्ताको नाम]],PartyTable[],2,FALSE)</f>
        <v>#N/A</v>
      </c>
      <c r="F175" s="1" t="str" cm="1">
        <f t="array" ref="F175">IF(ROWS(G$7:G175)&gt;COUNTIF(BookTable[Entry Month],$O$4),"",INDEX(Book!D$3:D$1200,SMALL(IF(BookTable[Entry Month]=$O$4,ROW(BookTable[Entry Month])-ROW(Book!$J$2)),ROWS(G$7:G175))))</f>
        <v/>
      </c>
      <c r="I17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75" s="6" t="str" cm="1">
        <f t="array" ref="J175">IF(ROWS(G$7:G175)&gt;COUNTIF(BookTable[Entry Month],$O$4),"",INDEX(Book!F$3:F$1200,SMALL(IF(BookTable[Entry Month]=$O$4,ROW(BookTable[Entry Month])-ROW(Book!$J$2)),ROWS(G$7:G175))))</f>
        <v/>
      </c>
      <c r="K175" s="6" t="str" cm="1">
        <f t="array" ref="K175">IF(ROWS(G$7:G175)&gt;COUNTIF(BookTable[Entry Month],$O$4),"",INDEX(Book!E$3:E$1200,SMALL(IF(BookTable[Entry Month]=$O$4,ROW(BookTable[Entry Month])-ROW(Book!$J$2)),ROWS(G$7:G175))))</f>
        <v/>
      </c>
      <c r="L175" s="6" t="e">
        <f>Shrawan17[[#This Row],[मूल्य (रु)]]*13%</f>
        <v>#VALUE!</v>
      </c>
    </row>
    <row r="176" spans="1:12" hidden="1" x14ac:dyDescent="0.25">
      <c r="A176" s="1" t="str">
        <f t="array" ref="A176">IF(ROWS(A$7:A176)&gt;COUNTIF(BookTable[Entry Month],$O$4),"",INDEX(Book!A$3:A$1200,SMALL(IF(BookTable[Entry Month]=$O$4,ROW(BookTable[Entry Month])-ROW(Book!$J$2)),ROWS(A$7:A176))))</f>
        <v/>
      </c>
      <c r="B176" s="1" t="str">
        <f t="array" ref="B176">IF(ROWS(B$7:B176)&gt;COUNTIF(BookTable[Entry Month],$O$4),"",INDEX(Book!B$3:B$1200,SMALL(IF(BookTable[Entry Month]=$O$4,ROW(BookTable[Entry Month])-ROW(Book!$J$2)),ROWS(B$7:B176))))</f>
        <v/>
      </c>
      <c r="D176" s="1" t="str">
        <f t="array" ref="D176">IF(ROWS(C$7:C176)&gt;COUNTIF(BookTable[Entry Month],$O$4),"",INDEX(Book!C$3:C$1200,SMALL(IF(BookTable[Entry Month]=$O$4,ROW(BookTable[Entry Month])-ROW(Book!$J$2)),ROWS(C$7:C176))))</f>
        <v/>
      </c>
      <c r="E176" s="1" t="e">
        <f>VLOOKUP(Shrawan17[[#This Row],[आपूर्तिकर्ताको नाम]],PartyTable[],2,FALSE)</f>
        <v>#N/A</v>
      </c>
      <c r="F176" s="1" t="str" cm="1">
        <f t="array" ref="F176">IF(ROWS(G$7:G176)&gt;COUNTIF(BookTable[Entry Month],$O$4),"",INDEX(Book!D$3:D$1200,SMALL(IF(BookTable[Entry Month]=$O$4,ROW(BookTable[Entry Month])-ROW(Book!$J$2)),ROWS(G$7:G176))))</f>
        <v/>
      </c>
      <c r="I17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76" s="6" t="str" cm="1">
        <f t="array" ref="J176">IF(ROWS(G$7:G176)&gt;COUNTIF(BookTable[Entry Month],$O$4),"",INDEX(Book!F$3:F$1200,SMALL(IF(BookTable[Entry Month]=$O$4,ROW(BookTable[Entry Month])-ROW(Book!$J$2)),ROWS(G$7:G176))))</f>
        <v/>
      </c>
      <c r="K176" s="6" t="str" cm="1">
        <f t="array" ref="K176">IF(ROWS(G$7:G176)&gt;COUNTIF(BookTable[Entry Month],$O$4),"",INDEX(Book!E$3:E$1200,SMALL(IF(BookTable[Entry Month]=$O$4,ROW(BookTable[Entry Month])-ROW(Book!$J$2)),ROWS(G$7:G176))))</f>
        <v/>
      </c>
      <c r="L176" s="6" t="e">
        <f>Shrawan17[[#This Row],[मूल्य (रु)]]*13%</f>
        <v>#VALUE!</v>
      </c>
    </row>
    <row r="177" spans="1:12" hidden="1" x14ac:dyDescent="0.25">
      <c r="A177" s="1" t="str">
        <f t="array" ref="A177">IF(ROWS(A$7:A177)&gt;COUNTIF(BookTable[Entry Month],$O$4),"",INDEX(Book!A$3:A$1200,SMALL(IF(BookTable[Entry Month]=$O$4,ROW(BookTable[Entry Month])-ROW(Book!$J$2)),ROWS(A$7:A177))))</f>
        <v/>
      </c>
      <c r="B177" s="1" t="str">
        <f t="array" ref="B177">IF(ROWS(B$7:B177)&gt;COUNTIF(BookTable[Entry Month],$O$4),"",INDEX(Book!B$3:B$1200,SMALL(IF(BookTable[Entry Month]=$O$4,ROW(BookTable[Entry Month])-ROW(Book!$J$2)),ROWS(B$7:B177))))</f>
        <v/>
      </c>
      <c r="D177" s="1" t="str">
        <f t="array" ref="D177">IF(ROWS(C$7:C177)&gt;COUNTIF(BookTable[Entry Month],$O$4),"",INDEX(Book!C$3:C$1200,SMALL(IF(BookTable[Entry Month]=$O$4,ROW(BookTable[Entry Month])-ROW(Book!$J$2)),ROWS(C$7:C177))))</f>
        <v/>
      </c>
      <c r="E177" s="1" t="e">
        <f>VLOOKUP(Shrawan17[[#This Row],[आपूर्तिकर्ताको नाम]],PartyTable[],2,FALSE)</f>
        <v>#N/A</v>
      </c>
      <c r="F177" s="1" t="str" cm="1">
        <f t="array" ref="F177">IF(ROWS(G$7:G177)&gt;COUNTIF(BookTable[Entry Month],$O$4),"",INDEX(Book!D$3:D$1200,SMALL(IF(BookTable[Entry Month]=$O$4,ROW(BookTable[Entry Month])-ROW(Book!$J$2)),ROWS(G$7:G177))))</f>
        <v/>
      </c>
      <c r="I17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77" s="6" t="str" cm="1">
        <f t="array" ref="J177">IF(ROWS(G$7:G177)&gt;COUNTIF(BookTable[Entry Month],$O$4),"",INDEX(Book!F$3:F$1200,SMALL(IF(BookTable[Entry Month]=$O$4,ROW(BookTable[Entry Month])-ROW(Book!$J$2)),ROWS(G$7:G177))))</f>
        <v/>
      </c>
      <c r="K177" s="6" t="str" cm="1">
        <f t="array" ref="K177">IF(ROWS(G$7:G177)&gt;COUNTIF(BookTable[Entry Month],$O$4),"",INDEX(Book!E$3:E$1200,SMALL(IF(BookTable[Entry Month]=$O$4,ROW(BookTable[Entry Month])-ROW(Book!$J$2)),ROWS(G$7:G177))))</f>
        <v/>
      </c>
      <c r="L177" s="6" t="e">
        <f>Shrawan17[[#This Row],[मूल्य (रु)]]*13%</f>
        <v>#VALUE!</v>
      </c>
    </row>
    <row r="178" spans="1:12" hidden="1" x14ac:dyDescent="0.25">
      <c r="A178" s="1" t="str">
        <f t="array" ref="A178">IF(ROWS(A$7:A178)&gt;COUNTIF(BookTable[Entry Month],$O$4),"",INDEX(Book!A$3:A$1200,SMALL(IF(BookTable[Entry Month]=$O$4,ROW(BookTable[Entry Month])-ROW(Book!$J$2)),ROWS(A$7:A178))))</f>
        <v/>
      </c>
      <c r="B178" s="1" t="str">
        <f t="array" ref="B178">IF(ROWS(B$7:B178)&gt;COUNTIF(BookTable[Entry Month],$O$4),"",INDEX(Book!B$3:B$1200,SMALL(IF(BookTable[Entry Month]=$O$4,ROW(BookTable[Entry Month])-ROW(Book!$J$2)),ROWS(B$7:B178))))</f>
        <v/>
      </c>
      <c r="D178" s="1" t="str">
        <f t="array" ref="D178">IF(ROWS(C$7:C178)&gt;COUNTIF(BookTable[Entry Month],$O$4),"",INDEX(Book!C$3:C$1200,SMALL(IF(BookTable[Entry Month]=$O$4,ROW(BookTable[Entry Month])-ROW(Book!$J$2)),ROWS(C$7:C178))))</f>
        <v/>
      </c>
      <c r="E178" s="1" t="e">
        <f>VLOOKUP(Shrawan17[[#This Row],[आपूर्तिकर्ताको नाम]],PartyTable[],2,FALSE)</f>
        <v>#N/A</v>
      </c>
      <c r="F178" s="1" t="str" cm="1">
        <f t="array" ref="F178">IF(ROWS(G$7:G178)&gt;COUNTIF(BookTable[Entry Month],$O$4),"",INDEX(Book!D$3:D$1200,SMALL(IF(BookTable[Entry Month]=$O$4,ROW(BookTable[Entry Month])-ROW(Book!$J$2)),ROWS(G$7:G178))))</f>
        <v/>
      </c>
      <c r="I17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78" s="6" t="str" cm="1">
        <f t="array" ref="J178">IF(ROWS(G$7:G178)&gt;COUNTIF(BookTable[Entry Month],$O$4),"",INDEX(Book!F$3:F$1200,SMALL(IF(BookTable[Entry Month]=$O$4,ROW(BookTable[Entry Month])-ROW(Book!$J$2)),ROWS(G$7:G178))))</f>
        <v/>
      </c>
      <c r="K178" s="6" t="str" cm="1">
        <f t="array" ref="K178">IF(ROWS(G$7:G178)&gt;COUNTIF(BookTable[Entry Month],$O$4),"",INDEX(Book!E$3:E$1200,SMALL(IF(BookTable[Entry Month]=$O$4,ROW(BookTable[Entry Month])-ROW(Book!$J$2)),ROWS(G$7:G178))))</f>
        <v/>
      </c>
      <c r="L178" s="6" t="e">
        <f>Shrawan17[[#This Row],[मूल्य (रु)]]*13%</f>
        <v>#VALUE!</v>
      </c>
    </row>
    <row r="179" spans="1:12" hidden="1" x14ac:dyDescent="0.25">
      <c r="A179" s="1" t="str">
        <f t="array" ref="A179">IF(ROWS(A$7:A179)&gt;COUNTIF(BookTable[Entry Month],$O$4),"",INDEX(Book!A$3:A$1200,SMALL(IF(BookTable[Entry Month]=$O$4,ROW(BookTable[Entry Month])-ROW(Book!$J$2)),ROWS(A$7:A179))))</f>
        <v/>
      </c>
      <c r="B179" s="1" t="str">
        <f t="array" ref="B179">IF(ROWS(B$7:B179)&gt;COUNTIF(BookTable[Entry Month],$O$4),"",INDEX(Book!B$3:B$1200,SMALL(IF(BookTable[Entry Month]=$O$4,ROW(BookTable[Entry Month])-ROW(Book!$J$2)),ROWS(B$7:B179))))</f>
        <v/>
      </c>
      <c r="D179" s="1" t="str">
        <f t="array" ref="D179">IF(ROWS(C$7:C179)&gt;COUNTIF(BookTable[Entry Month],$O$4),"",INDEX(Book!C$3:C$1200,SMALL(IF(BookTable[Entry Month]=$O$4,ROW(BookTable[Entry Month])-ROW(Book!$J$2)),ROWS(C$7:C179))))</f>
        <v/>
      </c>
      <c r="E179" s="1" t="e">
        <f>VLOOKUP(Shrawan17[[#This Row],[आपूर्तिकर्ताको नाम]],PartyTable[],2,FALSE)</f>
        <v>#N/A</v>
      </c>
      <c r="F179" s="1" t="str" cm="1">
        <f t="array" ref="F179">IF(ROWS(G$7:G179)&gt;COUNTIF(BookTable[Entry Month],$O$4),"",INDEX(Book!D$3:D$1200,SMALL(IF(BookTable[Entry Month]=$O$4,ROW(BookTable[Entry Month])-ROW(Book!$J$2)),ROWS(G$7:G179))))</f>
        <v/>
      </c>
      <c r="I17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79" s="6" t="str" cm="1">
        <f t="array" ref="J179">IF(ROWS(G$7:G179)&gt;COUNTIF(BookTable[Entry Month],$O$4),"",INDEX(Book!F$3:F$1200,SMALL(IF(BookTable[Entry Month]=$O$4,ROW(BookTable[Entry Month])-ROW(Book!$J$2)),ROWS(G$7:G179))))</f>
        <v/>
      </c>
      <c r="K179" s="6" t="str" cm="1">
        <f t="array" ref="K179">IF(ROWS(G$7:G179)&gt;COUNTIF(BookTable[Entry Month],$O$4),"",INDEX(Book!E$3:E$1200,SMALL(IF(BookTable[Entry Month]=$O$4,ROW(BookTable[Entry Month])-ROW(Book!$J$2)),ROWS(G$7:G179))))</f>
        <v/>
      </c>
      <c r="L179" s="6" t="e">
        <f>Shrawan17[[#This Row],[मूल्य (रु)]]*13%</f>
        <v>#VALUE!</v>
      </c>
    </row>
    <row r="180" spans="1:12" hidden="1" x14ac:dyDescent="0.25">
      <c r="A180" s="1" t="str">
        <f t="array" ref="A180">IF(ROWS(A$7:A180)&gt;COUNTIF(BookTable[Entry Month],$O$4),"",INDEX(Book!A$3:A$1200,SMALL(IF(BookTable[Entry Month]=$O$4,ROW(BookTable[Entry Month])-ROW(Book!$J$2)),ROWS(A$7:A180))))</f>
        <v/>
      </c>
      <c r="B180" s="1" t="str">
        <f t="array" ref="B180">IF(ROWS(B$7:B180)&gt;COUNTIF(BookTable[Entry Month],$O$4),"",INDEX(Book!B$3:B$1200,SMALL(IF(BookTable[Entry Month]=$O$4,ROW(BookTable[Entry Month])-ROW(Book!$J$2)),ROWS(B$7:B180))))</f>
        <v/>
      </c>
      <c r="D180" s="1" t="str">
        <f t="array" ref="D180">IF(ROWS(C$7:C180)&gt;COUNTIF(BookTable[Entry Month],$O$4),"",INDEX(Book!C$3:C$1200,SMALL(IF(BookTable[Entry Month]=$O$4,ROW(BookTable[Entry Month])-ROW(Book!$J$2)),ROWS(C$7:C180))))</f>
        <v/>
      </c>
      <c r="E180" s="1" t="e">
        <f>VLOOKUP(Shrawan17[[#This Row],[आपूर्तिकर्ताको नाम]],PartyTable[],2,FALSE)</f>
        <v>#N/A</v>
      </c>
      <c r="F180" s="1" t="str" cm="1">
        <f t="array" ref="F180">IF(ROWS(G$7:G180)&gt;COUNTIF(BookTable[Entry Month],$O$4),"",INDEX(Book!D$3:D$1200,SMALL(IF(BookTable[Entry Month]=$O$4,ROW(BookTable[Entry Month])-ROW(Book!$J$2)),ROWS(G$7:G180))))</f>
        <v/>
      </c>
      <c r="I18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80" s="6" t="str" cm="1">
        <f t="array" ref="J180">IF(ROWS(G$7:G180)&gt;COUNTIF(BookTable[Entry Month],$O$4),"",INDEX(Book!F$3:F$1200,SMALL(IF(BookTable[Entry Month]=$O$4,ROW(BookTable[Entry Month])-ROW(Book!$J$2)),ROWS(G$7:G180))))</f>
        <v/>
      </c>
      <c r="K180" s="6" t="str" cm="1">
        <f t="array" ref="K180">IF(ROWS(G$7:G180)&gt;COUNTIF(BookTable[Entry Month],$O$4),"",INDEX(Book!E$3:E$1200,SMALL(IF(BookTable[Entry Month]=$O$4,ROW(BookTable[Entry Month])-ROW(Book!$J$2)),ROWS(G$7:G180))))</f>
        <v/>
      </c>
      <c r="L180" s="6" t="e">
        <f>Shrawan17[[#This Row],[मूल्य (रु)]]*13%</f>
        <v>#VALUE!</v>
      </c>
    </row>
    <row r="181" spans="1:12" hidden="1" x14ac:dyDescent="0.25">
      <c r="A181" s="1" t="str">
        <f t="array" ref="A181">IF(ROWS(A$7:A181)&gt;COUNTIF(BookTable[Entry Month],$O$4),"",INDEX(Book!A$3:A$1200,SMALL(IF(BookTable[Entry Month]=$O$4,ROW(BookTable[Entry Month])-ROW(Book!$J$2)),ROWS(A$7:A181))))</f>
        <v/>
      </c>
      <c r="B181" s="1" t="str">
        <f t="array" ref="B181">IF(ROWS(B$7:B181)&gt;COUNTIF(BookTable[Entry Month],$O$4),"",INDEX(Book!B$3:B$1200,SMALL(IF(BookTable[Entry Month]=$O$4,ROW(BookTable[Entry Month])-ROW(Book!$J$2)),ROWS(B$7:B181))))</f>
        <v/>
      </c>
      <c r="D181" s="1" t="str">
        <f t="array" ref="D181">IF(ROWS(C$7:C181)&gt;COUNTIF(BookTable[Entry Month],$O$4),"",INDEX(Book!C$3:C$1200,SMALL(IF(BookTable[Entry Month]=$O$4,ROW(BookTable[Entry Month])-ROW(Book!$J$2)),ROWS(C$7:C181))))</f>
        <v/>
      </c>
      <c r="E181" s="1" t="e">
        <f>VLOOKUP(Shrawan17[[#This Row],[आपूर्तिकर्ताको नाम]],PartyTable[],2,FALSE)</f>
        <v>#N/A</v>
      </c>
      <c r="F181" s="1" t="str" cm="1">
        <f t="array" ref="F181">IF(ROWS(G$7:G181)&gt;COUNTIF(BookTable[Entry Month],$O$4),"",INDEX(Book!D$3:D$1200,SMALL(IF(BookTable[Entry Month]=$O$4,ROW(BookTable[Entry Month])-ROW(Book!$J$2)),ROWS(G$7:G181))))</f>
        <v/>
      </c>
      <c r="I18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81" s="6" t="str" cm="1">
        <f t="array" ref="J181">IF(ROWS(G$7:G181)&gt;COUNTIF(BookTable[Entry Month],$O$4),"",INDEX(Book!F$3:F$1200,SMALL(IF(BookTable[Entry Month]=$O$4,ROW(BookTable[Entry Month])-ROW(Book!$J$2)),ROWS(G$7:G181))))</f>
        <v/>
      </c>
      <c r="K181" s="6" t="str" cm="1">
        <f t="array" ref="K181">IF(ROWS(G$7:G181)&gt;COUNTIF(BookTable[Entry Month],$O$4),"",INDEX(Book!E$3:E$1200,SMALL(IF(BookTable[Entry Month]=$O$4,ROW(BookTable[Entry Month])-ROW(Book!$J$2)),ROWS(G$7:G181))))</f>
        <v/>
      </c>
      <c r="L181" s="6" t="e">
        <f>Shrawan17[[#This Row],[मूल्य (रु)]]*13%</f>
        <v>#VALUE!</v>
      </c>
    </row>
    <row r="182" spans="1:12" hidden="1" x14ac:dyDescent="0.25">
      <c r="A182" s="1" t="str">
        <f t="array" ref="A182">IF(ROWS(A$7:A182)&gt;COUNTIF(BookTable[Entry Month],$O$4),"",INDEX(Book!A$3:A$1200,SMALL(IF(BookTable[Entry Month]=$O$4,ROW(BookTable[Entry Month])-ROW(Book!$J$2)),ROWS(A$7:A182))))</f>
        <v/>
      </c>
      <c r="B182" s="1" t="str">
        <f t="array" ref="B182">IF(ROWS(B$7:B182)&gt;COUNTIF(BookTable[Entry Month],$O$4),"",INDEX(Book!B$3:B$1200,SMALL(IF(BookTable[Entry Month]=$O$4,ROW(BookTable[Entry Month])-ROW(Book!$J$2)),ROWS(B$7:B182))))</f>
        <v/>
      </c>
      <c r="D182" s="1" t="str">
        <f t="array" ref="D182">IF(ROWS(C$7:C182)&gt;COUNTIF(BookTable[Entry Month],$O$4),"",INDEX(Book!C$3:C$1200,SMALL(IF(BookTable[Entry Month]=$O$4,ROW(BookTable[Entry Month])-ROW(Book!$J$2)),ROWS(C$7:C182))))</f>
        <v/>
      </c>
      <c r="E182" s="1" t="e">
        <f>VLOOKUP(Shrawan17[[#This Row],[आपूर्तिकर्ताको नाम]],PartyTable[],2,FALSE)</f>
        <v>#N/A</v>
      </c>
      <c r="F182" s="1" t="str" cm="1">
        <f t="array" ref="F182">IF(ROWS(G$7:G182)&gt;COUNTIF(BookTable[Entry Month],$O$4),"",INDEX(Book!D$3:D$1200,SMALL(IF(BookTable[Entry Month]=$O$4,ROW(BookTable[Entry Month])-ROW(Book!$J$2)),ROWS(G$7:G182))))</f>
        <v/>
      </c>
      <c r="I18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82" s="6" t="str" cm="1">
        <f t="array" ref="J182">IF(ROWS(G$7:G182)&gt;COUNTIF(BookTable[Entry Month],$O$4),"",INDEX(Book!F$3:F$1200,SMALL(IF(BookTable[Entry Month]=$O$4,ROW(BookTable[Entry Month])-ROW(Book!$J$2)),ROWS(G$7:G182))))</f>
        <v/>
      </c>
      <c r="K182" s="6" t="str" cm="1">
        <f t="array" ref="K182">IF(ROWS(G$7:G182)&gt;COUNTIF(BookTable[Entry Month],$O$4),"",INDEX(Book!E$3:E$1200,SMALL(IF(BookTable[Entry Month]=$O$4,ROW(BookTable[Entry Month])-ROW(Book!$J$2)),ROWS(G$7:G182))))</f>
        <v/>
      </c>
      <c r="L182" s="6" t="e">
        <f>Shrawan17[[#This Row],[मूल्य (रु)]]*13%</f>
        <v>#VALUE!</v>
      </c>
    </row>
    <row r="183" spans="1:12" hidden="1" x14ac:dyDescent="0.25">
      <c r="A183" s="1" t="str">
        <f t="array" ref="A183">IF(ROWS(A$7:A183)&gt;COUNTIF(BookTable[Entry Month],$O$4),"",INDEX(Book!A$3:A$1200,SMALL(IF(BookTable[Entry Month]=$O$4,ROW(BookTable[Entry Month])-ROW(Book!$J$2)),ROWS(A$7:A183))))</f>
        <v/>
      </c>
      <c r="B183" s="1" t="str">
        <f t="array" ref="B183">IF(ROWS(B$7:B183)&gt;COUNTIF(BookTable[Entry Month],$O$4),"",INDEX(Book!B$3:B$1200,SMALL(IF(BookTable[Entry Month]=$O$4,ROW(BookTable[Entry Month])-ROW(Book!$J$2)),ROWS(B$7:B183))))</f>
        <v/>
      </c>
      <c r="D183" s="1" t="str">
        <f t="array" ref="D183">IF(ROWS(C$7:C183)&gt;COUNTIF(BookTable[Entry Month],$O$4),"",INDEX(Book!C$3:C$1200,SMALL(IF(BookTable[Entry Month]=$O$4,ROW(BookTable[Entry Month])-ROW(Book!$J$2)),ROWS(C$7:C183))))</f>
        <v/>
      </c>
      <c r="E183" s="1" t="e">
        <f>VLOOKUP(Shrawan17[[#This Row],[आपूर्तिकर्ताको नाम]],PartyTable[],2,FALSE)</f>
        <v>#N/A</v>
      </c>
      <c r="F183" s="1" t="str" cm="1">
        <f t="array" ref="F183">IF(ROWS(G$7:G183)&gt;COUNTIF(BookTable[Entry Month],$O$4),"",INDEX(Book!D$3:D$1200,SMALL(IF(BookTable[Entry Month]=$O$4,ROW(BookTable[Entry Month])-ROW(Book!$J$2)),ROWS(G$7:G183))))</f>
        <v/>
      </c>
      <c r="I18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83" s="6" t="str" cm="1">
        <f t="array" ref="J183">IF(ROWS(G$7:G183)&gt;COUNTIF(BookTable[Entry Month],$O$4),"",INDEX(Book!F$3:F$1200,SMALL(IF(BookTable[Entry Month]=$O$4,ROW(BookTable[Entry Month])-ROW(Book!$J$2)),ROWS(G$7:G183))))</f>
        <v/>
      </c>
      <c r="K183" s="6" t="str" cm="1">
        <f t="array" ref="K183">IF(ROWS(G$7:G183)&gt;COUNTIF(BookTable[Entry Month],$O$4),"",INDEX(Book!E$3:E$1200,SMALL(IF(BookTable[Entry Month]=$O$4,ROW(BookTable[Entry Month])-ROW(Book!$J$2)),ROWS(G$7:G183))))</f>
        <v/>
      </c>
      <c r="L183" s="6" t="e">
        <f>Shrawan17[[#This Row],[मूल्य (रु)]]*13%</f>
        <v>#VALUE!</v>
      </c>
    </row>
    <row r="184" spans="1:12" hidden="1" x14ac:dyDescent="0.25">
      <c r="A184" s="1" t="str">
        <f t="array" ref="A184">IF(ROWS(A$7:A184)&gt;COUNTIF(BookTable[Entry Month],$O$4),"",INDEX(Book!A$3:A$1200,SMALL(IF(BookTable[Entry Month]=$O$4,ROW(BookTable[Entry Month])-ROW(Book!$J$2)),ROWS(A$7:A184))))</f>
        <v/>
      </c>
      <c r="B184" s="1" t="str">
        <f t="array" ref="B184">IF(ROWS(B$7:B184)&gt;COUNTIF(BookTable[Entry Month],$O$4),"",INDEX(Book!B$3:B$1200,SMALL(IF(BookTable[Entry Month]=$O$4,ROW(BookTable[Entry Month])-ROW(Book!$J$2)),ROWS(B$7:B184))))</f>
        <v/>
      </c>
      <c r="D184" s="1" t="str">
        <f t="array" ref="D184">IF(ROWS(C$7:C184)&gt;COUNTIF(BookTable[Entry Month],$O$4),"",INDEX(Book!C$3:C$1200,SMALL(IF(BookTable[Entry Month]=$O$4,ROW(BookTable[Entry Month])-ROW(Book!$J$2)),ROWS(C$7:C184))))</f>
        <v/>
      </c>
      <c r="E184" s="1" t="e">
        <f>VLOOKUP(Shrawan17[[#This Row],[आपूर्तिकर्ताको नाम]],PartyTable[],2,FALSE)</f>
        <v>#N/A</v>
      </c>
      <c r="F184" s="1" t="str" cm="1">
        <f t="array" ref="F184">IF(ROWS(G$7:G184)&gt;COUNTIF(BookTable[Entry Month],$O$4),"",INDEX(Book!D$3:D$1200,SMALL(IF(BookTable[Entry Month]=$O$4,ROW(BookTable[Entry Month])-ROW(Book!$J$2)),ROWS(G$7:G184))))</f>
        <v/>
      </c>
      <c r="I18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84" s="6" t="str" cm="1">
        <f t="array" ref="J184">IF(ROWS(G$7:G184)&gt;COUNTIF(BookTable[Entry Month],$O$4),"",INDEX(Book!F$3:F$1200,SMALL(IF(BookTable[Entry Month]=$O$4,ROW(BookTable[Entry Month])-ROW(Book!$J$2)),ROWS(G$7:G184))))</f>
        <v/>
      </c>
      <c r="K184" s="6" t="str" cm="1">
        <f t="array" ref="K184">IF(ROWS(G$7:G184)&gt;COUNTIF(BookTable[Entry Month],$O$4),"",INDEX(Book!E$3:E$1200,SMALL(IF(BookTable[Entry Month]=$O$4,ROW(BookTable[Entry Month])-ROW(Book!$J$2)),ROWS(G$7:G184))))</f>
        <v/>
      </c>
      <c r="L184" s="6" t="e">
        <f>Shrawan17[[#This Row],[मूल्य (रु)]]*13%</f>
        <v>#VALUE!</v>
      </c>
    </row>
    <row r="185" spans="1:12" hidden="1" x14ac:dyDescent="0.25">
      <c r="A185" s="1" t="str">
        <f t="array" ref="A185">IF(ROWS(A$7:A185)&gt;COUNTIF(BookTable[Entry Month],$O$4),"",INDEX(Book!A$3:A$1200,SMALL(IF(BookTable[Entry Month]=$O$4,ROW(BookTable[Entry Month])-ROW(Book!$J$2)),ROWS(A$7:A185))))</f>
        <v/>
      </c>
      <c r="B185" s="1" t="str">
        <f t="array" ref="B185">IF(ROWS(B$7:B185)&gt;COUNTIF(BookTable[Entry Month],$O$4),"",INDEX(Book!B$3:B$1200,SMALL(IF(BookTable[Entry Month]=$O$4,ROW(BookTable[Entry Month])-ROW(Book!$J$2)),ROWS(B$7:B185))))</f>
        <v/>
      </c>
      <c r="D185" s="1" t="str">
        <f t="array" ref="D185">IF(ROWS(C$7:C185)&gt;COUNTIF(BookTable[Entry Month],$O$4),"",INDEX(Book!C$3:C$1200,SMALL(IF(BookTable[Entry Month]=$O$4,ROW(BookTable[Entry Month])-ROW(Book!$J$2)),ROWS(C$7:C185))))</f>
        <v/>
      </c>
      <c r="E185" s="1" t="e">
        <f>VLOOKUP(Shrawan17[[#This Row],[आपूर्तिकर्ताको नाम]],PartyTable[],2,FALSE)</f>
        <v>#N/A</v>
      </c>
      <c r="F185" s="1" t="str" cm="1">
        <f t="array" ref="F185">IF(ROWS(G$7:G185)&gt;COUNTIF(BookTable[Entry Month],$O$4),"",INDEX(Book!D$3:D$1200,SMALL(IF(BookTable[Entry Month]=$O$4,ROW(BookTable[Entry Month])-ROW(Book!$J$2)),ROWS(G$7:G185))))</f>
        <v/>
      </c>
      <c r="I18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85" s="6" t="str" cm="1">
        <f t="array" ref="J185">IF(ROWS(G$7:G185)&gt;COUNTIF(BookTable[Entry Month],$O$4),"",INDEX(Book!F$3:F$1200,SMALL(IF(BookTable[Entry Month]=$O$4,ROW(BookTable[Entry Month])-ROW(Book!$J$2)),ROWS(G$7:G185))))</f>
        <v/>
      </c>
      <c r="K185" s="6" t="str" cm="1">
        <f t="array" ref="K185">IF(ROWS(G$7:G185)&gt;COUNTIF(BookTable[Entry Month],$O$4),"",INDEX(Book!E$3:E$1200,SMALL(IF(BookTable[Entry Month]=$O$4,ROW(BookTable[Entry Month])-ROW(Book!$J$2)),ROWS(G$7:G185))))</f>
        <v/>
      </c>
      <c r="L185" s="6" t="e">
        <f>Shrawan17[[#This Row],[मूल्य (रु)]]*13%</f>
        <v>#VALUE!</v>
      </c>
    </row>
    <row r="186" spans="1:12" hidden="1" x14ac:dyDescent="0.25">
      <c r="A186" s="1" t="str">
        <f t="array" ref="A186">IF(ROWS(A$7:A186)&gt;COUNTIF(BookTable[Entry Month],$O$4),"",INDEX(Book!A$3:A$1200,SMALL(IF(BookTable[Entry Month]=$O$4,ROW(BookTable[Entry Month])-ROW(Book!$J$2)),ROWS(A$7:A186))))</f>
        <v/>
      </c>
      <c r="B186" s="1" t="str">
        <f t="array" ref="B186">IF(ROWS(B$7:B186)&gt;COUNTIF(BookTable[Entry Month],$O$4),"",INDEX(Book!B$3:B$1200,SMALL(IF(BookTable[Entry Month]=$O$4,ROW(BookTable[Entry Month])-ROW(Book!$J$2)),ROWS(B$7:B186))))</f>
        <v/>
      </c>
      <c r="D186" s="1" t="str">
        <f t="array" ref="D186">IF(ROWS(C$7:C186)&gt;COUNTIF(BookTable[Entry Month],$O$4),"",INDEX(Book!C$3:C$1200,SMALL(IF(BookTable[Entry Month]=$O$4,ROW(BookTable[Entry Month])-ROW(Book!$J$2)),ROWS(C$7:C186))))</f>
        <v/>
      </c>
      <c r="E186" s="1" t="e">
        <f>VLOOKUP(Shrawan17[[#This Row],[आपूर्तिकर्ताको नाम]],PartyTable[],2,FALSE)</f>
        <v>#N/A</v>
      </c>
      <c r="F186" s="1" t="str" cm="1">
        <f t="array" ref="F186">IF(ROWS(G$7:G186)&gt;COUNTIF(BookTable[Entry Month],$O$4),"",INDEX(Book!D$3:D$1200,SMALL(IF(BookTable[Entry Month]=$O$4,ROW(BookTable[Entry Month])-ROW(Book!$J$2)),ROWS(G$7:G186))))</f>
        <v/>
      </c>
      <c r="I18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86" s="6" t="str" cm="1">
        <f t="array" ref="J186">IF(ROWS(G$7:G186)&gt;COUNTIF(BookTable[Entry Month],$O$4),"",INDEX(Book!F$3:F$1200,SMALL(IF(BookTable[Entry Month]=$O$4,ROW(BookTable[Entry Month])-ROW(Book!$J$2)),ROWS(G$7:G186))))</f>
        <v/>
      </c>
      <c r="K186" s="6" t="str" cm="1">
        <f t="array" ref="K186">IF(ROWS(G$7:G186)&gt;COUNTIF(BookTable[Entry Month],$O$4),"",INDEX(Book!E$3:E$1200,SMALL(IF(BookTable[Entry Month]=$O$4,ROW(BookTable[Entry Month])-ROW(Book!$J$2)),ROWS(G$7:G186))))</f>
        <v/>
      </c>
      <c r="L186" s="6" t="e">
        <f>Shrawan17[[#This Row],[मूल्य (रु)]]*13%</f>
        <v>#VALUE!</v>
      </c>
    </row>
    <row r="187" spans="1:12" hidden="1" x14ac:dyDescent="0.25">
      <c r="A187" s="1" t="str">
        <f t="array" ref="A187">IF(ROWS(A$7:A187)&gt;COUNTIF(BookTable[Entry Month],$O$4),"",INDEX(Book!A$3:A$1200,SMALL(IF(BookTable[Entry Month]=$O$4,ROW(BookTable[Entry Month])-ROW(Book!$J$2)),ROWS(A$7:A187))))</f>
        <v/>
      </c>
      <c r="B187" s="1" t="str">
        <f t="array" ref="B187">IF(ROWS(B$7:B187)&gt;COUNTIF(BookTable[Entry Month],$O$4),"",INDEX(Book!B$3:B$1200,SMALL(IF(BookTable[Entry Month]=$O$4,ROW(BookTable[Entry Month])-ROW(Book!$J$2)),ROWS(B$7:B187))))</f>
        <v/>
      </c>
      <c r="D187" s="1" t="str">
        <f t="array" ref="D187">IF(ROWS(C$7:C187)&gt;COUNTIF(BookTable[Entry Month],$O$4),"",INDEX(Book!C$3:C$1200,SMALL(IF(BookTable[Entry Month]=$O$4,ROW(BookTable[Entry Month])-ROW(Book!$J$2)),ROWS(C$7:C187))))</f>
        <v/>
      </c>
      <c r="E187" s="1" t="e">
        <f>VLOOKUP(Shrawan17[[#This Row],[आपूर्तिकर्ताको नाम]],PartyTable[],2,FALSE)</f>
        <v>#N/A</v>
      </c>
      <c r="F187" s="1" t="str" cm="1">
        <f t="array" ref="F187">IF(ROWS(G$7:G187)&gt;COUNTIF(BookTable[Entry Month],$O$4),"",INDEX(Book!D$3:D$1200,SMALL(IF(BookTable[Entry Month]=$O$4,ROW(BookTable[Entry Month])-ROW(Book!$J$2)),ROWS(G$7:G187))))</f>
        <v/>
      </c>
      <c r="I18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87" s="6" t="str" cm="1">
        <f t="array" ref="J187">IF(ROWS(G$7:G187)&gt;COUNTIF(BookTable[Entry Month],$O$4),"",INDEX(Book!F$3:F$1200,SMALL(IF(BookTable[Entry Month]=$O$4,ROW(BookTable[Entry Month])-ROW(Book!$J$2)),ROWS(G$7:G187))))</f>
        <v/>
      </c>
      <c r="K187" s="6" t="str" cm="1">
        <f t="array" ref="K187">IF(ROWS(G$7:G187)&gt;COUNTIF(BookTable[Entry Month],$O$4),"",INDEX(Book!E$3:E$1200,SMALL(IF(BookTable[Entry Month]=$O$4,ROW(BookTable[Entry Month])-ROW(Book!$J$2)),ROWS(G$7:G187))))</f>
        <v/>
      </c>
      <c r="L187" s="6" t="e">
        <f>Shrawan17[[#This Row],[मूल्य (रु)]]*13%</f>
        <v>#VALUE!</v>
      </c>
    </row>
    <row r="188" spans="1:12" hidden="1" x14ac:dyDescent="0.25">
      <c r="A188" s="1" t="str">
        <f t="array" ref="A188">IF(ROWS(A$7:A188)&gt;COUNTIF(BookTable[Entry Month],$O$4),"",INDEX(Book!A$3:A$1200,SMALL(IF(BookTable[Entry Month]=$O$4,ROW(BookTable[Entry Month])-ROW(Book!$J$2)),ROWS(A$7:A188))))</f>
        <v/>
      </c>
      <c r="B188" s="1" t="str">
        <f t="array" ref="B188">IF(ROWS(B$7:B188)&gt;COUNTIF(BookTable[Entry Month],$O$4),"",INDEX(Book!B$3:B$1200,SMALL(IF(BookTable[Entry Month]=$O$4,ROW(BookTable[Entry Month])-ROW(Book!$J$2)),ROWS(B$7:B188))))</f>
        <v/>
      </c>
      <c r="D188" s="1" t="str">
        <f t="array" ref="D188">IF(ROWS(C$7:C188)&gt;COUNTIF(BookTable[Entry Month],$O$4),"",INDEX(Book!C$3:C$1200,SMALL(IF(BookTable[Entry Month]=$O$4,ROW(BookTable[Entry Month])-ROW(Book!$J$2)),ROWS(C$7:C188))))</f>
        <v/>
      </c>
      <c r="E188" s="1" t="e">
        <f>VLOOKUP(Shrawan17[[#This Row],[आपूर्तिकर्ताको नाम]],PartyTable[],2,FALSE)</f>
        <v>#N/A</v>
      </c>
      <c r="F188" s="1" t="str" cm="1">
        <f t="array" ref="F188">IF(ROWS(G$7:G188)&gt;COUNTIF(BookTable[Entry Month],$O$4),"",INDEX(Book!D$3:D$1200,SMALL(IF(BookTable[Entry Month]=$O$4,ROW(BookTable[Entry Month])-ROW(Book!$J$2)),ROWS(G$7:G188))))</f>
        <v/>
      </c>
      <c r="I18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88" s="6" t="str" cm="1">
        <f t="array" ref="J188">IF(ROWS(G$7:G188)&gt;COUNTIF(BookTable[Entry Month],$O$4),"",INDEX(Book!F$3:F$1200,SMALL(IF(BookTable[Entry Month]=$O$4,ROW(BookTable[Entry Month])-ROW(Book!$J$2)),ROWS(G$7:G188))))</f>
        <v/>
      </c>
      <c r="K188" s="6" t="str" cm="1">
        <f t="array" ref="K188">IF(ROWS(G$7:G188)&gt;COUNTIF(BookTable[Entry Month],$O$4),"",INDEX(Book!E$3:E$1200,SMALL(IF(BookTable[Entry Month]=$O$4,ROW(BookTable[Entry Month])-ROW(Book!$J$2)),ROWS(G$7:G188))))</f>
        <v/>
      </c>
      <c r="L188" s="6" t="e">
        <f>Shrawan17[[#This Row],[मूल्य (रु)]]*13%</f>
        <v>#VALUE!</v>
      </c>
    </row>
    <row r="189" spans="1:12" hidden="1" x14ac:dyDescent="0.25">
      <c r="A189" s="1" t="str">
        <f t="array" ref="A189">IF(ROWS(A$7:A189)&gt;COUNTIF(BookTable[Entry Month],$O$4),"",INDEX(Book!A$3:A$1200,SMALL(IF(BookTable[Entry Month]=$O$4,ROW(BookTable[Entry Month])-ROW(Book!$J$2)),ROWS(A$7:A189))))</f>
        <v/>
      </c>
      <c r="B189" s="1" t="str">
        <f t="array" ref="B189">IF(ROWS(B$7:B189)&gt;COUNTIF(BookTable[Entry Month],$O$4),"",INDEX(Book!B$3:B$1200,SMALL(IF(BookTable[Entry Month]=$O$4,ROW(BookTable[Entry Month])-ROW(Book!$J$2)),ROWS(B$7:B189))))</f>
        <v/>
      </c>
      <c r="D189" s="1" t="str">
        <f t="array" ref="D189">IF(ROWS(C$7:C189)&gt;COUNTIF(BookTable[Entry Month],$O$4),"",INDEX(Book!C$3:C$1200,SMALL(IF(BookTable[Entry Month]=$O$4,ROW(BookTable[Entry Month])-ROW(Book!$J$2)),ROWS(C$7:C189))))</f>
        <v/>
      </c>
      <c r="E189" s="1" t="e">
        <f>VLOOKUP(Shrawan17[[#This Row],[आपूर्तिकर्ताको नाम]],PartyTable[],2,FALSE)</f>
        <v>#N/A</v>
      </c>
      <c r="F189" s="1" t="str" cm="1">
        <f t="array" ref="F189">IF(ROWS(G$7:G189)&gt;COUNTIF(BookTable[Entry Month],$O$4),"",INDEX(Book!D$3:D$1200,SMALL(IF(BookTable[Entry Month]=$O$4,ROW(BookTable[Entry Month])-ROW(Book!$J$2)),ROWS(G$7:G189))))</f>
        <v/>
      </c>
      <c r="I18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89" s="6" t="str" cm="1">
        <f t="array" ref="J189">IF(ROWS(G$7:G189)&gt;COUNTIF(BookTable[Entry Month],$O$4),"",INDEX(Book!F$3:F$1200,SMALL(IF(BookTable[Entry Month]=$O$4,ROW(BookTable[Entry Month])-ROW(Book!$J$2)),ROWS(G$7:G189))))</f>
        <v/>
      </c>
      <c r="K189" s="6" t="str" cm="1">
        <f t="array" ref="K189">IF(ROWS(G$7:G189)&gt;COUNTIF(BookTable[Entry Month],$O$4),"",INDEX(Book!E$3:E$1200,SMALL(IF(BookTable[Entry Month]=$O$4,ROW(BookTable[Entry Month])-ROW(Book!$J$2)),ROWS(G$7:G189))))</f>
        <v/>
      </c>
      <c r="L189" s="6" t="e">
        <f>Shrawan17[[#This Row],[मूल्य (रु)]]*13%</f>
        <v>#VALUE!</v>
      </c>
    </row>
    <row r="190" spans="1:12" hidden="1" x14ac:dyDescent="0.25">
      <c r="A190" s="1" t="str">
        <f t="array" ref="A190">IF(ROWS(A$7:A190)&gt;COUNTIF(BookTable[Entry Month],$O$4),"",INDEX(Book!A$3:A$1200,SMALL(IF(BookTable[Entry Month]=$O$4,ROW(BookTable[Entry Month])-ROW(Book!$J$2)),ROWS(A$7:A190))))</f>
        <v/>
      </c>
      <c r="B190" s="1" t="str">
        <f t="array" ref="B190">IF(ROWS(B$7:B190)&gt;COUNTIF(BookTable[Entry Month],$O$4),"",INDEX(Book!B$3:B$1200,SMALL(IF(BookTable[Entry Month]=$O$4,ROW(BookTable[Entry Month])-ROW(Book!$J$2)),ROWS(B$7:B190))))</f>
        <v/>
      </c>
      <c r="D190" s="1" t="str">
        <f t="array" ref="D190">IF(ROWS(C$7:C190)&gt;COUNTIF(BookTable[Entry Month],$O$4),"",INDEX(Book!C$3:C$1200,SMALL(IF(BookTable[Entry Month]=$O$4,ROW(BookTable[Entry Month])-ROW(Book!$J$2)),ROWS(C$7:C190))))</f>
        <v/>
      </c>
      <c r="E190" s="1" t="e">
        <f>VLOOKUP(Shrawan17[[#This Row],[आपूर्तिकर्ताको नाम]],PartyTable[],2,FALSE)</f>
        <v>#N/A</v>
      </c>
      <c r="F190" s="1" t="str" cm="1">
        <f t="array" ref="F190">IF(ROWS(G$7:G190)&gt;COUNTIF(BookTable[Entry Month],$O$4),"",INDEX(Book!D$3:D$1200,SMALL(IF(BookTable[Entry Month]=$O$4,ROW(BookTable[Entry Month])-ROW(Book!$J$2)),ROWS(G$7:G190))))</f>
        <v/>
      </c>
      <c r="I19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90" s="6" t="str" cm="1">
        <f t="array" ref="J190">IF(ROWS(G$7:G190)&gt;COUNTIF(BookTable[Entry Month],$O$4),"",INDEX(Book!F$3:F$1200,SMALL(IF(BookTable[Entry Month]=$O$4,ROW(BookTable[Entry Month])-ROW(Book!$J$2)),ROWS(G$7:G190))))</f>
        <v/>
      </c>
      <c r="K190" s="6" t="str" cm="1">
        <f t="array" ref="K190">IF(ROWS(G$7:G190)&gt;COUNTIF(BookTable[Entry Month],$O$4),"",INDEX(Book!E$3:E$1200,SMALL(IF(BookTable[Entry Month]=$O$4,ROW(BookTable[Entry Month])-ROW(Book!$J$2)),ROWS(G$7:G190))))</f>
        <v/>
      </c>
      <c r="L190" s="6" t="e">
        <f>Shrawan17[[#This Row],[मूल्य (रु)]]*13%</f>
        <v>#VALUE!</v>
      </c>
    </row>
    <row r="191" spans="1:12" hidden="1" x14ac:dyDescent="0.25">
      <c r="A191" s="1" t="str">
        <f t="array" ref="A191">IF(ROWS(A$7:A191)&gt;COUNTIF(BookTable[Entry Month],$O$4),"",INDEX(Book!A$3:A$1200,SMALL(IF(BookTable[Entry Month]=$O$4,ROW(BookTable[Entry Month])-ROW(Book!$J$2)),ROWS(A$7:A191))))</f>
        <v/>
      </c>
      <c r="B191" s="1" t="str">
        <f t="array" ref="B191">IF(ROWS(B$7:B191)&gt;COUNTIF(BookTable[Entry Month],$O$4),"",INDEX(Book!B$3:B$1200,SMALL(IF(BookTable[Entry Month]=$O$4,ROW(BookTable[Entry Month])-ROW(Book!$J$2)),ROWS(B$7:B191))))</f>
        <v/>
      </c>
      <c r="D191" s="1" t="str">
        <f t="array" ref="D191">IF(ROWS(C$7:C191)&gt;COUNTIF(BookTable[Entry Month],$O$4),"",INDEX(Book!C$3:C$1200,SMALL(IF(BookTable[Entry Month]=$O$4,ROW(BookTable[Entry Month])-ROW(Book!$J$2)),ROWS(C$7:C191))))</f>
        <v/>
      </c>
      <c r="E191" s="1" t="e">
        <f>VLOOKUP(Shrawan17[[#This Row],[आपूर्तिकर्ताको नाम]],PartyTable[],2,FALSE)</f>
        <v>#N/A</v>
      </c>
      <c r="F191" s="1" t="str" cm="1">
        <f t="array" ref="F191">IF(ROWS(G$7:G191)&gt;COUNTIF(BookTable[Entry Month],$O$4),"",INDEX(Book!D$3:D$1200,SMALL(IF(BookTable[Entry Month]=$O$4,ROW(BookTable[Entry Month])-ROW(Book!$J$2)),ROWS(G$7:G191))))</f>
        <v/>
      </c>
      <c r="I19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91" s="6" t="str" cm="1">
        <f t="array" ref="J191">IF(ROWS(G$7:G191)&gt;COUNTIF(BookTable[Entry Month],$O$4),"",INDEX(Book!F$3:F$1200,SMALL(IF(BookTable[Entry Month]=$O$4,ROW(BookTable[Entry Month])-ROW(Book!$J$2)),ROWS(G$7:G191))))</f>
        <v/>
      </c>
      <c r="K191" s="6" t="str" cm="1">
        <f t="array" ref="K191">IF(ROWS(G$7:G191)&gt;COUNTIF(BookTable[Entry Month],$O$4),"",INDEX(Book!E$3:E$1200,SMALL(IF(BookTable[Entry Month]=$O$4,ROW(BookTable[Entry Month])-ROW(Book!$J$2)),ROWS(G$7:G191))))</f>
        <v/>
      </c>
      <c r="L191" s="6" t="e">
        <f>Shrawan17[[#This Row],[मूल्य (रु)]]*13%</f>
        <v>#VALUE!</v>
      </c>
    </row>
    <row r="192" spans="1:12" hidden="1" x14ac:dyDescent="0.25">
      <c r="A192" s="1" t="str">
        <f t="array" ref="A192">IF(ROWS(A$7:A192)&gt;COUNTIF(BookTable[Entry Month],$O$4),"",INDEX(Book!A$3:A$1200,SMALL(IF(BookTable[Entry Month]=$O$4,ROW(BookTable[Entry Month])-ROW(Book!$J$2)),ROWS(A$7:A192))))</f>
        <v/>
      </c>
      <c r="B192" s="1" t="str">
        <f t="array" ref="B192">IF(ROWS(B$7:B192)&gt;COUNTIF(BookTable[Entry Month],$O$4),"",INDEX(Book!B$3:B$1200,SMALL(IF(BookTable[Entry Month]=$O$4,ROW(BookTable[Entry Month])-ROW(Book!$J$2)),ROWS(B$7:B192))))</f>
        <v/>
      </c>
      <c r="D192" s="1" t="str">
        <f t="array" ref="D192">IF(ROWS(C$7:C192)&gt;COUNTIF(BookTable[Entry Month],$O$4),"",INDEX(Book!C$3:C$1200,SMALL(IF(BookTable[Entry Month]=$O$4,ROW(BookTable[Entry Month])-ROW(Book!$J$2)),ROWS(C$7:C192))))</f>
        <v/>
      </c>
      <c r="E192" s="1" t="e">
        <f>VLOOKUP(Shrawan17[[#This Row],[आपूर्तिकर्ताको नाम]],PartyTable[],2,FALSE)</f>
        <v>#N/A</v>
      </c>
      <c r="F192" s="1" t="str" cm="1">
        <f t="array" ref="F192">IF(ROWS(G$7:G192)&gt;COUNTIF(BookTable[Entry Month],$O$4),"",INDEX(Book!D$3:D$1200,SMALL(IF(BookTable[Entry Month]=$O$4,ROW(BookTable[Entry Month])-ROW(Book!$J$2)),ROWS(G$7:G192))))</f>
        <v/>
      </c>
      <c r="I19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92" s="6" t="str" cm="1">
        <f t="array" ref="J192">IF(ROWS(G$7:G192)&gt;COUNTIF(BookTable[Entry Month],$O$4),"",INDEX(Book!F$3:F$1200,SMALL(IF(BookTable[Entry Month]=$O$4,ROW(BookTable[Entry Month])-ROW(Book!$J$2)),ROWS(G$7:G192))))</f>
        <v/>
      </c>
      <c r="K192" s="6" t="str" cm="1">
        <f t="array" ref="K192">IF(ROWS(G$7:G192)&gt;COUNTIF(BookTable[Entry Month],$O$4),"",INDEX(Book!E$3:E$1200,SMALL(IF(BookTable[Entry Month]=$O$4,ROW(BookTable[Entry Month])-ROW(Book!$J$2)),ROWS(G$7:G192))))</f>
        <v/>
      </c>
      <c r="L192" s="6" t="e">
        <f>Shrawan17[[#This Row],[मूल्य (रु)]]*13%</f>
        <v>#VALUE!</v>
      </c>
    </row>
    <row r="193" spans="1:12" hidden="1" x14ac:dyDescent="0.25">
      <c r="A193" s="1" t="str">
        <f t="array" ref="A193">IF(ROWS(A$7:A193)&gt;COUNTIF(BookTable[Entry Month],$O$4),"",INDEX(Book!A$3:A$1200,SMALL(IF(BookTable[Entry Month]=$O$4,ROW(BookTable[Entry Month])-ROW(Book!$J$2)),ROWS(A$7:A193))))</f>
        <v/>
      </c>
      <c r="B193" s="1" t="str">
        <f t="array" ref="B193">IF(ROWS(B$7:B193)&gt;COUNTIF(BookTable[Entry Month],$O$4),"",INDEX(Book!B$3:B$1200,SMALL(IF(BookTable[Entry Month]=$O$4,ROW(BookTable[Entry Month])-ROW(Book!$J$2)),ROWS(B$7:B193))))</f>
        <v/>
      </c>
      <c r="D193" s="1" t="str">
        <f t="array" ref="D193">IF(ROWS(C$7:C193)&gt;COUNTIF(BookTable[Entry Month],$O$4),"",INDEX(Book!C$3:C$1200,SMALL(IF(BookTable[Entry Month]=$O$4,ROW(BookTable[Entry Month])-ROW(Book!$J$2)),ROWS(C$7:C193))))</f>
        <v/>
      </c>
      <c r="E193" s="1" t="e">
        <f>VLOOKUP(Shrawan17[[#This Row],[आपूर्तिकर्ताको नाम]],PartyTable[],2,FALSE)</f>
        <v>#N/A</v>
      </c>
      <c r="F193" s="1" t="str" cm="1">
        <f t="array" ref="F193">IF(ROWS(G$7:G193)&gt;COUNTIF(BookTable[Entry Month],$O$4),"",INDEX(Book!D$3:D$1200,SMALL(IF(BookTable[Entry Month]=$O$4,ROW(BookTable[Entry Month])-ROW(Book!$J$2)),ROWS(G$7:G193))))</f>
        <v/>
      </c>
      <c r="I19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93" s="6" t="str" cm="1">
        <f t="array" ref="J193">IF(ROWS(G$7:G193)&gt;COUNTIF(BookTable[Entry Month],$O$4),"",INDEX(Book!F$3:F$1200,SMALL(IF(BookTable[Entry Month]=$O$4,ROW(BookTable[Entry Month])-ROW(Book!$J$2)),ROWS(G$7:G193))))</f>
        <v/>
      </c>
      <c r="K193" s="6" t="str" cm="1">
        <f t="array" ref="K193">IF(ROWS(G$7:G193)&gt;COUNTIF(BookTable[Entry Month],$O$4),"",INDEX(Book!E$3:E$1200,SMALL(IF(BookTable[Entry Month]=$O$4,ROW(BookTable[Entry Month])-ROW(Book!$J$2)),ROWS(G$7:G193))))</f>
        <v/>
      </c>
      <c r="L193" s="6" t="e">
        <f>Shrawan17[[#This Row],[मूल्य (रु)]]*13%</f>
        <v>#VALUE!</v>
      </c>
    </row>
    <row r="194" spans="1:12" hidden="1" x14ac:dyDescent="0.25">
      <c r="A194" s="1" t="str">
        <f t="array" ref="A194">IF(ROWS(A$7:A194)&gt;COUNTIF(BookTable[Entry Month],$O$4),"",INDEX(Book!A$3:A$1200,SMALL(IF(BookTable[Entry Month]=$O$4,ROW(BookTable[Entry Month])-ROW(Book!$J$2)),ROWS(A$7:A194))))</f>
        <v/>
      </c>
      <c r="B194" s="1" t="str">
        <f t="array" ref="B194">IF(ROWS(B$7:B194)&gt;COUNTIF(BookTable[Entry Month],$O$4),"",INDEX(Book!B$3:B$1200,SMALL(IF(BookTable[Entry Month]=$O$4,ROW(BookTable[Entry Month])-ROW(Book!$J$2)),ROWS(B$7:B194))))</f>
        <v/>
      </c>
      <c r="D194" s="1" t="str">
        <f t="array" ref="D194">IF(ROWS(C$7:C194)&gt;COUNTIF(BookTable[Entry Month],$O$4),"",INDEX(Book!C$3:C$1200,SMALL(IF(BookTable[Entry Month]=$O$4,ROW(BookTable[Entry Month])-ROW(Book!$J$2)),ROWS(C$7:C194))))</f>
        <v/>
      </c>
      <c r="E194" s="1" t="e">
        <f>VLOOKUP(Shrawan17[[#This Row],[आपूर्तिकर्ताको नाम]],PartyTable[],2,FALSE)</f>
        <v>#N/A</v>
      </c>
      <c r="F194" s="1" t="str" cm="1">
        <f t="array" ref="F194">IF(ROWS(G$7:G194)&gt;COUNTIF(BookTable[Entry Month],$O$4),"",INDEX(Book!D$3:D$1200,SMALL(IF(BookTable[Entry Month]=$O$4,ROW(BookTable[Entry Month])-ROW(Book!$J$2)),ROWS(G$7:G194))))</f>
        <v/>
      </c>
      <c r="I19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94" s="6" t="str" cm="1">
        <f t="array" ref="J194">IF(ROWS(G$7:G194)&gt;COUNTIF(BookTable[Entry Month],$O$4),"",INDEX(Book!F$3:F$1200,SMALL(IF(BookTable[Entry Month]=$O$4,ROW(BookTable[Entry Month])-ROW(Book!$J$2)),ROWS(G$7:G194))))</f>
        <v/>
      </c>
      <c r="K194" s="6" t="str" cm="1">
        <f t="array" ref="K194">IF(ROWS(G$7:G194)&gt;COUNTIF(BookTable[Entry Month],$O$4),"",INDEX(Book!E$3:E$1200,SMALL(IF(BookTable[Entry Month]=$O$4,ROW(BookTable[Entry Month])-ROW(Book!$J$2)),ROWS(G$7:G194))))</f>
        <v/>
      </c>
      <c r="L194" s="6" t="e">
        <f>Shrawan17[[#This Row],[मूल्य (रु)]]*13%</f>
        <v>#VALUE!</v>
      </c>
    </row>
    <row r="195" spans="1:12" hidden="1" x14ac:dyDescent="0.25">
      <c r="A195" s="1" t="str">
        <f t="array" ref="A195">IF(ROWS(A$7:A195)&gt;COUNTIF(BookTable[Entry Month],$O$4),"",INDEX(Book!A$3:A$1200,SMALL(IF(BookTable[Entry Month]=$O$4,ROW(BookTable[Entry Month])-ROW(Book!$J$2)),ROWS(A$7:A195))))</f>
        <v/>
      </c>
      <c r="B195" s="1" t="str">
        <f t="array" ref="B195">IF(ROWS(B$7:B195)&gt;COUNTIF(BookTable[Entry Month],$O$4),"",INDEX(Book!B$3:B$1200,SMALL(IF(BookTable[Entry Month]=$O$4,ROW(BookTable[Entry Month])-ROW(Book!$J$2)),ROWS(B$7:B195))))</f>
        <v/>
      </c>
      <c r="D195" s="1" t="str">
        <f t="array" ref="D195">IF(ROWS(C$7:C195)&gt;COUNTIF(BookTable[Entry Month],$O$4),"",INDEX(Book!C$3:C$1200,SMALL(IF(BookTable[Entry Month]=$O$4,ROW(BookTable[Entry Month])-ROW(Book!$J$2)),ROWS(C$7:C195))))</f>
        <v/>
      </c>
      <c r="E195" s="1" t="e">
        <f>VLOOKUP(Shrawan17[[#This Row],[आपूर्तिकर्ताको नाम]],PartyTable[],2,FALSE)</f>
        <v>#N/A</v>
      </c>
      <c r="F195" s="1" t="str" cm="1">
        <f t="array" ref="F195">IF(ROWS(G$7:G195)&gt;COUNTIF(BookTable[Entry Month],$O$4),"",INDEX(Book!D$3:D$1200,SMALL(IF(BookTable[Entry Month]=$O$4,ROW(BookTable[Entry Month])-ROW(Book!$J$2)),ROWS(G$7:G195))))</f>
        <v/>
      </c>
      <c r="I19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95" s="6" t="str" cm="1">
        <f t="array" ref="J195">IF(ROWS(G$7:G195)&gt;COUNTIF(BookTable[Entry Month],$O$4),"",INDEX(Book!F$3:F$1200,SMALL(IF(BookTable[Entry Month]=$O$4,ROW(BookTable[Entry Month])-ROW(Book!$J$2)),ROWS(G$7:G195))))</f>
        <v/>
      </c>
      <c r="K195" s="6" t="str" cm="1">
        <f t="array" ref="K195">IF(ROWS(G$7:G195)&gt;COUNTIF(BookTable[Entry Month],$O$4),"",INDEX(Book!E$3:E$1200,SMALL(IF(BookTable[Entry Month]=$O$4,ROW(BookTable[Entry Month])-ROW(Book!$J$2)),ROWS(G$7:G195))))</f>
        <v/>
      </c>
      <c r="L195" s="6" t="e">
        <f>Shrawan17[[#This Row],[मूल्य (रु)]]*13%</f>
        <v>#VALUE!</v>
      </c>
    </row>
    <row r="196" spans="1:12" hidden="1" x14ac:dyDescent="0.25">
      <c r="A196" s="1" t="str">
        <f t="array" ref="A196">IF(ROWS(A$7:A196)&gt;COUNTIF(BookTable[Entry Month],$O$4),"",INDEX(Book!A$3:A$1200,SMALL(IF(BookTable[Entry Month]=$O$4,ROW(BookTable[Entry Month])-ROW(Book!$J$2)),ROWS(A$7:A196))))</f>
        <v/>
      </c>
      <c r="B196" s="1" t="str">
        <f t="array" ref="B196">IF(ROWS(B$7:B196)&gt;COUNTIF(BookTable[Entry Month],$O$4),"",INDEX(Book!B$3:B$1200,SMALL(IF(BookTable[Entry Month]=$O$4,ROW(BookTable[Entry Month])-ROW(Book!$J$2)),ROWS(B$7:B196))))</f>
        <v/>
      </c>
      <c r="D196" s="1" t="str">
        <f t="array" ref="D196">IF(ROWS(C$7:C196)&gt;COUNTIF(BookTable[Entry Month],$O$4),"",INDEX(Book!C$3:C$1200,SMALL(IF(BookTable[Entry Month]=$O$4,ROW(BookTable[Entry Month])-ROW(Book!$J$2)),ROWS(C$7:C196))))</f>
        <v/>
      </c>
      <c r="E196" s="1" t="e">
        <f>VLOOKUP(Shrawan17[[#This Row],[आपूर्तिकर्ताको नाम]],PartyTable[],2,FALSE)</f>
        <v>#N/A</v>
      </c>
      <c r="F196" s="1" t="str" cm="1">
        <f t="array" ref="F196">IF(ROWS(G$7:G196)&gt;COUNTIF(BookTable[Entry Month],$O$4),"",INDEX(Book!D$3:D$1200,SMALL(IF(BookTable[Entry Month]=$O$4,ROW(BookTable[Entry Month])-ROW(Book!$J$2)),ROWS(G$7:G196))))</f>
        <v/>
      </c>
      <c r="I19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96" s="6" t="str" cm="1">
        <f t="array" ref="J196">IF(ROWS(G$7:G196)&gt;COUNTIF(BookTable[Entry Month],$O$4),"",INDEX(Book!F$3:F$1200,SMALL(IF(BookTable[Entry Month]=$O$4,ROW(BookTable[Entry Month])-ROW(Book!$J$2)),ROWS(G$7:G196))))</f>
        <v/>
      </c>
      <c r="K196" s="6" t="str" cm="1">
        <f t="array" ref="K196">IF(ROWS(G$7:G196)&gt;COUNTIF(BookTable[Entry Month],$O$4),"",INDEX(Book!E$3:E$1200,SMALL(IF(BookTable[Entry Month]=$O$4,ROW(BookTable[Entry Month])-ROW(Book!$J$2)),ROWS(G$7:G196))))</f>
        <v/>
      </c>
      <c r="L196" s="6" t="e">
        <f>Shrawan17[[#This Row],[मूल्य (रु)]]*13%</f>
        <v>#VALUE!</v>
      </c>
    </row>
    <row r="197" spans="1:12" hidden="1" x14ac:dyDescent="0.25">
      <c r="A197" s="1" t="str">
        <f t="array" ref="A197">IF(ROWS(A$7:A197)&gt;COUNTIF(BookTable[Entry Month],$O$4),"",INDEX(Book!A$3:A$1200,SMALL(IF(BookTable[Entry Month]=$O$4,ROW(BookTable[Entry Month])-ROW(Book!$J$2)),ROWS(A$7:A197))))</f>
        <v/>
      </c>
      <c r="B197" s="1" t="str">
        <f t="array" ref="B197">IF(ROWS(B$7:B197)&gt;COUNTIF(BookTable[Entry Month],$O$4),"",INDEX(Book!B$3:B$1200,SMALL(IF(BookTable[Entry Month]=$O$4,ROW(BookTable[Entry Month])-ROW(Book!$J$2)),ROWS(B$7:B197))))</f>
        <v/>
      </c>
      <c r="D197" s="1" t="str">
        <f t="array" ref="D197">IF(ROWS(C$7:C197)&gt;COUNTIF(BookTable[Entry Month],$O$4),"",INDEX(Book!C$3:C$1200,SMALL(IF(BookTable[Entry Month]=$O$4,ROW(BookTable[Entry Month])-ROW(Book!$J$2)),ROWS(C$7:C197))))</f>
        <v/>
      </c>
      <c r="E197" s="1" t="e">
        <f>VLOOKUP(Shrawan17[[#This Row],[आपूर्तिकर्ताको नाम]],PartyTable[],2,FALSE)</f>
        <v>#N/A</v>
      </c>
      <c r="F197" s="1" t="str" cm="1">
        <f t="array" ref="F197">IF(ROWS(G$7:G197)&gt;COUNTIF(BookTable[Entry Month],$O$4),"",INDEX(Book!D$3:D$1200,SMALL(IF(BookTable[Entry Month]=$O$4,ROW(BookTable[Entry Month])-ROW(Book!$J$2)),ROWS(G$7:G197))))</f>
        <v/>
      </c>
      <c r="I19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97" s="6" t="str" cm="1">
        <f t="array" ref="J197">IF(ROWS(G$7:G197)&gt;COUNTIF(BookTable[Entry Month],$O$4),"",INDEX(Book!F$3:F$1200,SMALL(IF(BookTable[Entry Month]=$O$4,ROW(BookTable[Entry Month])-ROW(Book!$J$2)),ROWS(G$7:G197))))</f>
        <v/>
      </c>
      <c r="K197" s="6" t="str" cm="1">
        <f t="array" ref="K197">IF(ROWS(G$7:G197)&gt;COUNTIF(BookTable[Entry Month],$O$4),"",INDEX(Book!E$3:E$1200,SMALL(IF(BookTable[Entry Month]=$O$4,ROW(BookTable[Entry Month])-ROW(Book!$J$2)),ROWS(G$7:G197))))</f>
        <v/>
      </c>
      <c r="L197" s="6" t="e">
        <f>Shrawan17[[#This Row],[मूल्य (रु)]]*13%</f>
        <v>#VALUE!</v>
      </c>
    </row>
    <row r="198" spans="1:12" hidden="1" x14ac:dyDescent="0.25">
      <c r="A198" s="1" t="str">
        <f t="array" ref="A198">IF(ROWS(A$7:A198)&gt;COUNTIF(BookTable[Entry Month],$O$4),"",INDEX(Book!A$3:A$1200,SMALL(IF(BookTable[Entry Month]=$O$4,ROW(BookTable[Entry Month])-ROW(Book!$J$2)),ROWS(A$7:A198))))</f>
        <v/>
      </c>
      <c r="B198" s="1" t="str">
        <f t="array" ref="B198">IF(ROWS(B$7:B198)&gt;COUNTIF(BookTable[Entry Month],$O$4),"",INDEX(Book!B$3:B$1200,SMALL(IF(BookTable[Entry Month]=$O$4,ROW(BookTable[Entry Month])-ROW(Book!$J$2)),ROWS(B$7:B198))))</f>
        <v/>
      </c>
      <c r="D198" s="1" t="str">
        <f t="array" ref="D198">IF(ROWS(C$7:C198)&gt;COUNTIF(BookTable[Entry Month],$O$4),"",INDEX(Book!C$3:C$1200,SMALL(IF(BookTable[Entry Month]=$O$4,ROW(BookTable[Entry Month])-ROW(Book!$J$2)),ROWS(C$7:C198))))</f>
        <v/>
      </c>
      <c r="E198" s="1" t="e">
        <f>VLOOKUP(Shrawan17[[#This Row],[आपूर्तिकर्ताको नाम]],PartyTable[],2,FALSE)</f>
        <v>#N/A</v>
      </c>
      <c r="F198" s="1" t="str" cm="1">
        <f t="array" ref="F198">IF(ROWS(G$7:G198)&gt;COUNTIF(BookTable[Entry Month],$O$4),"",INDEX(Book!D$3:D$1200,SMALL(IF(BookTable[Entry Month]=$O$4,ROW(BookTable[Entry Month])-ROW(Book!$J$2)),ROWS(G$7:G198))))</f>
        <v/>
      </c>
      <c r="I19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98" s="6" t="str" cm="1">
        <f t="array" ref="J198">IF(ROWS(G$7:G198)&gt;COUNTIF(BookTable[Entry Month],$O$4),"",INDEX(Book!F$3:F$1200,SMALL(IF(BookTable[Entry Month]=$O$4,ROW(BookTable[Entry Month])-ROW(Book!$J$2)),ROWS(G$7:G198))))</f>
        <v/>
      </c>
      <c r="K198" s="6" t="str" cm="1">
        <f t="array" ref="K198">IF(ROWS(G$7:G198)&gt;COUNTIF(BookTable[Entry Month],$O$4),"",INDEX(Book!E$3:E$1200,SMALL(IF(BookTable[Entry Month]=$O$4,ROW(BookTable[Entry Month])-ROW(Book!$J$2)),ROWS(G$7:G198))))</f>
        <v/>
      </c>
      <c r="L198" s="6" t="e">
        <f>Shrawan17[[#This Row],[मूल्य (रु)]]*13%</f>
        <v>#VALUE!</v>
      </c>
    </row>
    <row r="199" spans="1:12" hidden="1" x14ac:dyDescent="0.25">
      <c r="A199" s="1" t="str">
        <f t="array" ref="A199">IF(ROWS(A$7:A199)&gt;COUNTIF(BookTable[Entry Month],$O$4),"",INDEX(Book!A$3:A$1200,SMALL(IF(BookTable[Entry Month]=$O$4,ROW(BookTable[Entry Month])-ROW(Book!$J$2)),ROWS(A$7:A199))))</f>
        <v/>
      </c>
      <c r="B199" s="1" t="str">
        <f t="array" ref="B199">IF(ROWS(B$7:B199)&gt;COUNTIF(BookTable[Entry Month],$O$4),"",INDEX(Book!B$3:B$1200,SMALL(IF(BookTable[Entry Month]=$O$4,ROW(BookTable[Entry Month])-ROW(Book!$J$2)),ROWS(B$7:B199))))</f>
        <v/>
      </c>
      <c r="D199" s="1" t="str">
        <f t="array" ref="D199">IF(ROWS(C$7:C199)&gt;COUNTIF(BookTable[Entry Month],$O$4),"",INDEX(Book!C$3:C$1200,SMALL(IF(BookTable[Entry Month]=$O$4,ROW(BookTable[Entry Month])-ROW(Book!$J$2)),ROWS(C$7:C199))))</f>
        <v/>
      </c>
      <c r="E199" s="1" t="e">
        <f>VLOOKUP(Shrawan17[[#This Row],[आपूर्तिकर्ताको नाम]],PartyTable[],2,FALSE)</f>
        <v>#N/A</v>
      </c>
      <c r="F199" s="1" t="str" cm="1">
        <f t="array" ref="F199">IF(ROWS(G$7:G199)&gt;COUNTIF(BookTable[Entry Month],$O$4),"",INDEX(Book!D$3:D$1200,SMALL(IF(BookTable[Entry Month]=$O$4,ROW(BookTable[Entry Month])-ROW(Book!$J$2)),ROWS(G$7:G199))))</f>
        <v/>
      </c>
      <c r="I19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199" s="6" t="str" cm="1">
        <f t="array" ref="J199">IF(ROWS(G$7:G199)&gt;COUNTIF(BookTable[Entry Month],$O$4),"",INDEX(Book!F$3:F$1200,SMALL(IF(BookTable[Entry Month]=$O$4,ROW(BookTable[Entry Month])-ROW(Book!$J$2)),ROWS(G$7:G199))))</f>
        <v/>
      </c>
      <c r="K199" s="6" t="str" cm="1">
        <f t="array" ref="K199">IF(ROWS(G$7:G199)&gt;COUNTIF(BookTable[Entry Month],$O$4),"",INDEX(Book!E$3:E$1200,SMALL(IF(BookTable[Entry Month]=$O$4,ROW(BookTable[Entry Month])-ROW(Book!$J$2)),ROWS(G$7:G199))))</f>
        <v/>
      </c>
      <c r="L199" s="6" t="e">
        <f>Shrawan17[[#This Row],[मूल्य (रु)]]*13%</f>
        <v>#VALUE!</v>
      </c>
    </row>
    <row r="200" spans="1:12" hidden="1" x14ac:dyDescent="0.25">
      <c r="A200" s="1" t="str">
        <f t="array" ref="A200">IF(ROWS(A$7:A200)&gt;COUNTIF(BookTable[Entry Month],$O$4),"",INDEX(Book!A$3:A$1200,SMALL(IF(BookTable[Entry Month]=$O$4,ROW(BookTable[Entry Month])-ROW(Book!$J$2)),ROWS(A$7:A200))))</f>
        <v/>
      </c>
      <c r="B200" s="1" t="str">
        <f t="array" ref="B200">IF(ROWS(B$7:B200)&gt;COUNTIF(BookTable[Entry Month],$O$4),"",INDEX(Book!B$3:B$1200,SMALL(IF(BookTable[Entry Month]=$O$4,ROW(BookTable[Entry Month])-ROW(Book!$J$2)),ROWS(B$7:B200))))</f>
        <v/>
      </c>
      <c r="D200" s="1" t="str">
        <f t="array" ref="D200">IF(ROWS(C$7:C200)&gt;COUNTIF(BookTable[Entry Month],$O$4),"",INDEX(Book!C$3:C$1200,SMALL(IF(BookTable[Entry Month]=$O$4,ROW(BookTable[Entry Month])-ROW(Book!$J$2)),ROWS(C$7:C200))))</f>
        <v/>
      </c>
      <c r="E200" s="1" t="e">
        <f>VLOOKUP(Shrawan17[[#This Row],[आपूर्तिकर्ताको नाम]],PartyTable[],2,FALSE)</f>
        <v>#N/A</v>
      </c>
      <c r="F200" s="1" t="str" cm="1">
        <f t="array" ref="F200">IF(ROWS(G$7:G200)&gt;COUNTIF(BookTable[Entry Month],$O$4),"",INDEX(Book!D$3:D$1200,SMALL(IF(BookTable[Entry Month]=$O$4,ROW(BookTable[Entry Month])-ROW(Book!$J$2)),ROWS(G$7:G200))))</f>
        <v/>
      </c>
      <c r="I20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00" s="6" t="str" cm="1">
        <f t="array" ref="J200">IF(ROWS(G$7:G200)&gt;COUNTIF(BookTable[Entry Month],$O$4),"",INDEX(Book!F$3:F$1200,SMALL(IF(BookTable[Entry Month]=$O$4,ROW(BookTable[Entry Month])-ROW(Book!$J$2)),ROWS(G$7:G200))))</f>
        <v/>
      </c>
      <c r="K200" s="6" t="str" cm="1">
        <f t="array" ref="K200">IF(ROWS(G$7:G200)&gt;COUNTIF(BookTable[Entry Month],$O$4),"",INDEX(Book!E$3:E$1200,SMALL(IF(BookTable[Entry Month]=$O$4,ROW(BookTable[Entry Month])-ROW(Book!$J$2)),ROWS(G$7:G200))))</f>
        <v/>
      </c>
      <c r="L200" s="6" t="e">
        <f>Shrawan17[[#This Row],[मूल्य (रु)]]*13%</f>
        <v>#VALUE!</v>
      </c>
    </row>
    <row r="201" spans="1:12" hidden="1" x14ac:dyDescent="0.25">
      <c r="A201" s="1" t="str">
        <f t="array" ref="A201">IF(ROWS(A$7:A201)&gt;COUNTIF(BookTable[Entry Month],$O$4),"",INDEX(Book!A$3:A$1200,SMALL(IF(BookTable[Entry Month]=$O$4,ROW(BookTable[Entry Month])-ROW(Book!$J$2)),ROWS(A$7:A201))))</f>
        <v/>
      </c>
      <c r="B201" s="1" t="str">
        <f t="array" ref="B201">IF(ROWS(B$7:B201)&gt;COUNTIF(BookTable[Entry Month],$O$4),"",INDEX(Book!B$3:B$1200,SMALL(IF(BookTable[Entry Month]=$O$4,ROW(BookTable[Entry Month])-ROW(Book!$J$2)),ROWS(B$7:B201))))</f>
        <v/>
      </c>
      <c r="D201" s="1" t="str">
        <f t="array" ref="D201">IF(ROWS(C$7:C201)&gt;COUNTIF(BookTable[Entry Month],$O$4),"",INDEX(Book!C$3:C$1200,SMALL(IF(BookTable[Entry Month]=$O$4,ROW(BookTable[Entry Month])-ROW(Book!$J$2)),ROWS(C$7:C201))))</f>
        <v/>
      </c>
      <c r="E201" s="1" t="e">
        <f>VLOOKUP(Shrawan17[[#This Row],[आपूर्तिकर्ताको नाम]],PartyTable[],2,FALSE)</f>
        <v>#N/A</v>
      </c>
      <c r="F201" s="1" t="str" cm="1">
        <f t="array" ref="F201">IF(ROWS(G$7:G201)&gt;COUNTIF(BookTable[Entry Month],$O$4),"",INDEX(Book!D$3:D$1200,SMALL(IF(BookTable[Entry Month]=$O$4,ROW(BookTable[Entry Month])-ROW(Book!$J$2)),ROWS(G$7:G201))))</f>
        <v/>
      </c>
      <c r="I20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01" s="6" t="str" cm="1">
        <f t="array" ref="J201">IF(ROWS(G$7:G201)&gt;COUNTIF(BookTable[Entry Month],$O$4),"",INDEX(Book!F$3:F$1200,SMALL(IF(BookTable[Entry Month]=$O$4,ROW(BookTable[Entry Month])-ROW(Book!$J$2)),ROWS(G$7:G201))))</f>
        <v/>
      </c>
      <c r="K201" s="6" t="str" cm="1">
        <f t="array" ref="K201">IF(ROWS(G$7:G201)&gt;COUNTIF(BookTable[Entry Month],$O$4),"",INDEX(Book!E$3:E$1200,SMALL(IF(BookTable[Entry Month]=$O$4,ROW(BookTable[Entry Month])-ROW(Book!$J$2)),ROWS(G$7:G201))))</f>
        <v/>
      </c>
      <c r="L201" s="6" t="e">
        <f>Shrawan17[[#This Row],[मूल्य (रु)]]*13%</f>
        <v>#VALUE!</v>
      </c>
    </row>
    <row r="202" spans="1:12" hidden="1" x14ac:dyDescent="0.25">
      <c r="A202" s="1" t="str">
        <f t="array" ref="A202">IF(ROWS(A$7:A202)&gt;COUNTIF(BookTable[Entry Month],$O$4),"",INDEX(Book!A$3:A$1200,SMALL(IF(BookTable[Entry Month]=$O$4,ROW(BookTable[Entry Month])-ROW(Book!$J$2)),ROWS(A$7:A202))))</f>
        <v/>
      </c>
      <c r="B202" s="1" t="str">
        <f t="array" ref="B202">IF(ROWS(B$7:B202)&gt;COUNTIF(BookTable[Entry Month],$O$4),"",INDEX(Book!B$3:B$1200,SMALL(IF(BookTable[Entry Month]=$O$4,ROW(BookTable[Entry Month])-ROW(Book!$J$2)),ROWS(B$7:B202))))</f>
        <v/>
      </c>
      <c r="D202" s="1" t="str">
        <f t="array" ref="D202">IF(ROWS(C$7:C202)&gt;COUNTIF(BookTable[Entry Month],$O$4),"",INDEX(Book!C$3:C$1200,SMALL(IF(BookTable[Entry Month]=$O$4,ROW(BookTable[Entry Month])-ROW(Book!$J$2)),ROWS(C$7:C202))))</f>
        <v/>
      </c>
      <c r="E202" s="1" t="e">
        <f>VLOOKUP(Shrawan17[[#This Row],[आपूर्तिकर्ताको नाम]],PartyTable[],2,FALSE)</f>
        <v>#N/A</v>
      </c>
      <c r="F202" s="1" t="str" cm="1">
        <f t="array" ref="F202">IF(ROWS(G$7:G202)&gt;COUNTIF(BookTable[Entry Month],$O$4),"",INDEX(Book!D$3:D$1200,SMALL(IF(BookTable[Entry Month]=$O$4,ROW(BookTable[Entry Month])-ROW(Book!$J$2)),ROWS(G$7:G202))))</f>
        <v/>
      </c>
      <c r="I20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02" s="6" t="str" cm="1">
        <f t="array" ref="J202">IF(ROWS(G$7:G202)&gt;COUNTIF(BookTable[Entry Month],$O$4),"",INDEX(Book!F$3:F$1200,SMALL(IF(BookTable[Entry Month]=$O$4,ROW(BookTable[Entry Month])-ROW(Book!$J$2)),ROWS(G$7:G202))))</f>
        <v/>
      </c>
      <c r="K202" s="6" t="str" cm="1">
        <f t="array" ref="K202">IF(ROWS(G$7:G202)&gt;COUNTIF(BookTable[Entry Month],$O$4),"",INDEX(Book!E$3:E$1200,SMALL(IF(BookTable[Entry Month]=$O$4,ROW(BookTable[Entry Month])-ROW(Book!$J$2)),ROWS(G$7:G202))))</f>
        <v/>
      </c>
      <c r="L202" s="6" t="e">
        <f>Shrawan17[[#This Row],[मूल्य (रु)]]*13%</f>
        <v>#VALUE!</v>
      </c>
    </row>
    <row r="203" spans="1:12" hidden="1" x14ac:dyDescent="0.25">
      <c r="A203" s="1" t="str">
        <f t="array" ref="A203">IF(ROWS(A$7:A203)&gt;COUNTIF(BookTable[Entry Month],$O$4),"",INDEX(Book!A$3:A$1200,SMALL(IF(BookTable[Entry Month]=$O$4,ROW(BookTable[Entry Month])-ROW(Book!$J$2)),ROWS(A$7:A203))))</f>
        <v/>
      </c>
      <c r="B203" s="1" t="str">
        <f t="array" ref="B203">IF(ROWS(B$7:B203)&gt;COUNTIF(BookTable[Entry Month],$O$4),"",INDEX(Book!B$3:B$1200,SMALL(IF(BookTable[Entry Month]=$O$4,ROW(BookTable[Entry Month])-ROW(Book!$J$2)),ROWS(B$7:B203))))</f>
        <v/>
      </c>
      <c r="D203" s="1" t="str">
        <f t="array" ref="D203">IF(ROWS(C$7:C203)&gt;COUNTIF(BookTable[Entry Month],$O$4),"",INDEX(Book!C$3:C$1200,SMALL(IF(BookTable[Entry Month]=$O$4,ROW(BookTable[Entry Month])-ROW(Book!$J$2)),ROWS(C$7:C203))))</f>
        <v/>
      </c>
      <c r="E203" s="1" t="e">
        <f>VLOOKUP(Shrawan17[[#This Row],[आपूर्तिकर्ताको नाम]],PartyTable[],2,FALSE)</f>
        <v>#N/A</v>
      </c>
      <c r="F203" s="1" t="str" cm="1">
        <f t="array" ref="F203">IF(ROWS(G$7:G203)&gt;COUNTIF(BookTable[Entry Month],$O$4),"",INDEX(Book!D$3:D$1200,SMALL(IF(BookTable[Entry Month]=$O$4,ROW(BookTable[Entry Month])-ROW(Book!$J$2)),ROWS(G$7:G203))))</f>
        <v/>
      </c>
      <c r="I20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03" s="6" t="str" cm="1">
        <f t="array" ref="J203">IF(ROWS(G$7:G203)&gt;COUNTIF(BookTable[Entry Month],$O$4),"",INDEX(Book!F$3:F$1200,SMALL(IF(BookTable[Entry Month]=$O$4,ROW(BookTable[Entry Month])-ROW(Book!$J$2)),ROWS(G$7:G203))))</f>
        <v/>
      </c>
      <c r="K203" s="6" t="str" cm="1">
        <f t="array" ref="K203">IF(ROWS(G$7:G203)&gt;COUNTIF(BookTable[Entry Month],$O$4),"",INDEX(Book!E$3:E$1200,SMALL(IF(BookTable[Entry Month]=$O$4,ROW(BookTable[Entry Month])-ROW(Book!$J$2)),ROWS(G$7:G203))))</f>
        <v/>
      </c>
      <c r="L203" s="6" t="e">
        <f>Shrawan17[[#This Row],[मूल्य (रु)]]*13%</f>
        <v>#VALUE!</v>
      </c>
    </row>
    <row r="204" spans="1:12" hidden="1" x14ac:dyDescent="0.25">
      <c r="A204" s="1" t="str">
        <f t="array" ref="A204">IF(ROWS(A$7:A204)&gt;COUNTIF(BookTable[Entry Month],$O$4),"",INDEX(Book!A$3:A$1200,SMALL(IF(BookTable[Entry Month]=$O$4,ROW(BookTable[Entry Month])-ROW(Book!$J$2)),ROWS(A$7:A204))))</f>
        <v/>
      </c>
      <c r="B204" s="1" t="str">
        <f t="array" ref="B204">IF(ROWS(B$7:B204)&gt;COUNTIF(BookTable[Entry Month],$O$4),"",INDEX(Book!B$3:B$1200,SMALL(IF(BookTable[Entry Month]=$O$4,ROW(BookTable[Entry Month])-ROW(Book!$J$2)),ROWS(B$7:B204))))</f>
        <v/>
      </c>
      <c r="D204" s="1" t="str">
        <f t="array" ref="D204">IF(ROWS(C$7:C204)&gt;COUNTIF(BookTable[Entry Month],$O$4),"",INDEX(Book!C$3:C$1200,SMALL(IF(BookTable[Entry Month]=$O$4,ROW(BookTable[Entry Month])-ROW(Book!$J$2)),ROWS(C$7:C204))))</f>
        <v/>
      </c>
      <c r="E204" s="1" t="e">
        <f>VLOOKUP(Shrawan17[[#This Row],[आपूर्तिकर्ताको नाम]],PartyTable[],2,FALSE)</f>
        <v>#N/A</v>
      </c>
      <c r="F204" s="1" t="str" cm="1">
        <f t="array" ref="F204">IF(ROWS(G$7:G204)&gt;COUNTIF(BookTable[Entry Month],$O$4),"",INDEX(Book!D$3:D$1200,SMALL(IF(BookTable[Entry Month]=$O$4,ROW(BookTable[Entry Month])-ROW(Book!$J$2)),ROWS(G$7:G204))))</f>
        <v/>
      </c>
      <c r="I20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04" s="6" t="str" cm="1">
        <f t="array" ref="J204">IF(ROWS(G$7:G204)&gt;COUNTIF(BookTable[Entry Month],$O$4),"",INDEX(Book!F$3:F$1200,SMALL(IF(BookTable[Entry Month]=$O$4,ROW(BookTable[Entry Month])-ROW(Book!$J$2)),ROWS(G$7:G204))))</f>
        <v/>
      </c>
      <c r="K204" s="6" t="str" cm="1">
        <f t="array" ref="K204">IF(ROWS(G$7:G204)&gt;COUNTIF(BookTable[Entry Month],$O$4),"",INDEX(Book!E$3:E$1200,SMALL(IF(BookTable[Entry Month]=$O$4,ROW(BookTable[Entry Month])-ROW(Book!$J$2)),ROWS(G$7:G204))))</f>
        <v/>
      </c>
      <c r="L204" s="6" t="e">
        <f>Shrawan17[[#This Row],[मूल्य (रु)]]*13%</f>
        <v>#VALUE!</v>
      </c>
    </row>
    <row r="205" spans="1:12" hidden="1" x14ac:dyDescent="0.25">
      <c r="A205" s="1" t="str">
        <f t="array" ref="A205">IF(ROWS(A$7:A205)&gt;COUNTIF(BookTable[Entry Month],$O$4),"",INDEX(Book!A$3:A$1200,SMALL(IF(BookTable[Entry Month]=$O$4,ROW(BookTable[Entry Month])-ROW(Book!$J$2)),ROWS(A$7:A205))))</f>
        <v/>
      </c>
      <c r="B205" s="1" t="str">
        <f t="array" ref="B205">IF(ROWS(B$7:B205)&gt;COUNTIF(BookTable[Entry Month],$O$4),"",INDEX(Book!B$3:B$1200,SMALL(IF(BookTable[Entry Month]=$O$4,ROW(BookTable[Entry Month])-ROW(Book!$J$2)),ROWS(B$7:B205))))</f>
        <v/>
      </c>
      <c r="D205" s="1" t="str">
        <f t="array" ref="D205">IF(ROWS(C$7:C205)&gt;COUNTIF(BookTable[Entry Month],$O$4),"",INDEX(Book!C$3:C$1200,SMALL(IF(BookTable[Entry Month]=$O$4,ROW(BookTable[Entry Month])-ROW(Book!$J$2)),ROWS(C$7:C205))))</f>
        <v/>
      </c>
      <c r="E205" s="1" t="e">
        <f>VLOOKUP(Shrawan17[[#This Row],[आपूर्तिकर्ताको नाम]],PartyTable[],2,FALSE)</f>
        <v>#N/A</v>
      </c>
      <c r="F205" s="1" t="str" cm="1">
        <f t="array" ref="F205">IF(ROWS(G$7:G205)&gt;COUNTIF(BookTable[Entry Month],$O$4),"",INDEX(Book!D$3:D$1200,SMALL(IF(BookTable[Entry Month]=$O$4,ROW(BookTable[Entry Month])-ROW(Book!$J$2)),ROWS(G$7:G205))))</f>
        <v/>
      </c>
      <c r="I20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05" s="6" t="str" cm="1">
        <f t="array" ref="J205">IF(ROWS(G$7:G205)&gt;COUNTIF(BookTable[Entry Month],$O$4),"",INDEX(Book!F$3:F$1200,SMALL(IF(BookTable[Entry Month]=$O$4,ROW(BookTable[Entry Month])-ROW(Book!$J$2)),ROWS(G$7:G205))))</f>
        <v/>
      </c>
      <c r="K205" s="6" t="str" cm="1">
        <f t="array" ref="K205">IF(ROWS(G$7:G205)&gt;COUNTIF(BookTable[Entry Month],$O$4),"",INDEX(Book!E$3:E$1200,SMALL(IF(BookTable[Entry Month]=$O$4,ROW(BookTable[Entry Month])-ROW(Book!$J$2)),ROWS(G$7:G205))))</f>
        <v/>
      </c>
      <c r="L205" s="6" t="e">
        <f>Shrawan17[[#This Row],[मूल्य (रु)]]*13%</f>
        <v>#VALUE!</v>
      </c>
    </row>
    <row r="206" spans="1:12" hidden="1" x14ac:dyDescent="0.25">
      <c r="A206" s="1" t="str">
        <f t="array" ref="A206">IF(ROWS(A$7:A206)&gt;COUNTIF(BookTable[Entry Month],$O$4),"",INDEX(Book!A$3:A$1200,SMALL(IF(BookTable[Entry Month]=$O$4,ROW(BookTable[Entry Month])-ROW(Book!$J$2)),ROWS(A$7:A206))))</f>
        <v/>
      </c>
      <c r="B206" s="1" t="str">
        <f t="array" ref="B206">IF(ROWS(B$7:B206)&gt;COUNTIF(BookTable[Entry Month],$O$4),"",INDEX(Book!B$3:B$1200,SMALL(IF(BookTable[Entry Month]=$O$4,ROW(BookTable[Entry Month])-ROW(Book!$J$2)),ROWS(B$7:B206))))</f>
        <v/>
      </c>
      <c r="D206" s="1" t="str">
        <f t="array" ref="D206">IF(ROWS(C$7:C206)&gt;COUNTIF(BookTable[Entry Month],$O$4),"",INDEX(Book!C$3:C$1200,SMALL(IF(BookTable[Entry Month]=$O$4,ROW(BookTable[Entry Month])-ROW(Book!$J$2)),ROWS(C$7:C206))))</f>
        <v/>
      </c>
      <c r="E206" s="1" t="e">
        <f>VLOOKUP(Shrawan17[[#This Row],[आपूर्तिकर्ताको नाम]],PartyTable[],2,FALSE)</f>
        <v>#N/A</v>
      </c>
      <c r="F206" s="1" t="str" cm="1">
        <f t="array" ref="F206">IF(ROWS(G$7:G206)&gt;COUNTIF(BookTable[Entry Month],$O$4),"",INDEX(Book!D$3:D$1200,SMALL(IF(BookTable[Entry Month]=$O$4,ROW(BookTable[Entry Month])-ROW(Book!$J$2)),ROWS(G$7:G206))))</f>
        <v/>
      </c>
      <c r="I20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06" s="6" t="str" cm="1">
        <f t="array" ref="J206">IF(ROWS(G$7:G206)&gt;COUNTIF(BookTable[Entry Month],$O$4),"",INDEX(Book!F$3:F$1200,SMALL(IF(BookTable[Entry Month]=$O$4,ROW(BookTable[Entry Month])-ROW(Book!$J$2)),ROWS(G$7:G206))))</f>
        <v/>
      </c>
      <c r="K206" s="6" t="str" cm="1">
        <f t="array" ref="K206">IF(ROWS(G$7:G206)&gt;COUNTIF(BookTable[Entry Month],$O$4),"",INDEX(Book!E$3:E$1200,SMALL(IF(BookTable[Entry Month]=$O$4,ROW(BookTable[Entry Month])-ROW(Book!$J$2)),ROWS(G$7:G206))))</f>
        <v/>
      </c>
      <c r="L206" s="6" t="e">
        <f>Shrawan17[[#This Row],[मूल्य (रु)]]*13%</f>
        <v>#VALUE!</v>
      </c>
    </row>
    <row r="207" spans="1:12" hidden="1" x14ac:dyDescent="0.25">
      <c r="A207" s="1" t="str">
        <f t="array" ref="A207">IF(ROWS(A$7:A207)&gt;COUNTIF(BookTable[Entry Month],$O$4),"",INDEX(Book!A$3:A$1200,SMALL(IF(BookTable[Entry Month]=$O$4,ROW(BookTable[Entry Month])-ROW(Book!$J$2)),ROWS(A$7:A207))))</f>
        <v/>
      </c>
      <c r="B207" s="1" t="str">
        <f t="array" ref="B207">IF(ROWS(B$7:B207)&gt;COUNTIF(BookTable[Entry Month],$O$4),"",INDEX(Book!B$3:B$1200,SMALL(IF(BookTable[Entry Month]=$O$4,ROW(BookTable[Entry Month])-ROW(Book!$J$2)),ROWS(B$7:B207))))</f>
        <v/>
      </c>
      <c r="D207" s="1" t="str">
        <f t="array" ref="D207">IF(ROWS(C$7:C207)&gt;COUNTIF(BookTable[Entry Month],$O$4),"",INDEX(Book!C$3:C$1200,SMALL(IF(BookTable[Entry Month]=$O$4,ROW(BookTable[Entry Month])-ROW(Book!$J$2)),ROWS(C$7:C207))))</f>
        <v/>
      </c>
      <c r="E207" s="1" t="e">
        <f>VLOOKUP(Shrawan17[[#This Row],[आपूर्तिकर्ताको नाम]],PartyTable[],2,FALSE)</f>
        <v>#N/A</v>
      </c>
      <c r="F207" s="1" t="str" cm="1">
        <f t="array" ref="F207">IF(ROWS(G$7:G207)&gt;COUNTIF(BookTable[Entry Month],$O$4),"",INDEX(Book!D$3:D$1200,SMALL(IF(BookTable[Entry Month]=$O$4,ROW(BookTable[Entry Month])-ROW(Book!$J$2)),ROWS(G$7:G207))))</f>
        <v/>
      </c>
      <c r="I20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07" s="6" t="str" cm="1">
        <f t="array" ref="J207">IF(ROWS(G$7:G207)&gt;COUNTIF(BookTable[Entry Month],$O$4),"",INDEX(Book!F$3:F$1200,SMALL(IF(BookTable[Entry Month]=$O$4,ROW(BookTable[Entry Month])-ROW(Book!$J$2)),ROWS(G$7:G207))))</f>
        <v/>
      </c>
      <c r="K207" s="6" t="str" cm="1">
        <f t="array" ref="K207">IF(ROWS(G$7:G207)&gt;COUNTIF(BookTable[Entry Month],$O$4),"",INDEX(Book!E$3:E$1200,SMALL(IF(BookTable[Entry Month]=$O$4,ROW(BookTable[Entry Month])-ROW(Book!$J$2)),ROWS(G$7:G207))))</f>
        <v/>
      </c>
      <c r="L207" s="6" t="e">
        <f>Shrawan17[[#This Row],[मूल्य (रु)]]*13%</f>
        <v>#VALUE!</v>
      </c>
    </row>
    <row r="208" spans="1:12" hidden="1" x14ac:dyDescent="0.25">
      <c r="A208" s="1" t="str">
        <f t="array" ref="A208">IF(ROWS(A$7:A208)&gt;COUNTIF(BookTable[Entry Month],$O$4),"",INDEX(Book!A$3:A$1200,SMALL(IF(BookTable[Entry Month]=$O$4,ROW(BookTable[Entry Month])-ROW(Book!$J$2)),ROWS(A$7:A208))))</f>
        <v/>
      </c>
      <c r="B208" s="1" t="str">
        <f t="array" ref="B208">IF(ROWS(B$7:B208)&gt;COUNTIF(BookTable[Entry Month],$O$4),"",INDEX(Book!B$3:B$1200,SMALL(IF(BookTable[Entry Month]=$O$4,ROW(BookTable[Entry Month])-ROW(Book!$J$2)),ROWS(B$7:B208))))</f>
        <v/>
      </c>
      <c r="D208" s="1" t="str">
        <f t="array" ref="D208">IF(ROWS(C$7:C208)&gt;COUNTIF(BookTable[Entry Month],$O$4),"",INDEX(Book!C$3:C$1200,SMALL(IF(BookTable[Entry Month]=$O$4,ROW(BookTable[Entry Month])-ROW(Book!$J$2)),ROWS(C$7:C208))))</f>
        <v/>
      </c>
      <c r="E208" s="1" t="e">
        <f>VLOOKUP(Shrawan17[[#This Row],[आपूर्तिकर्ताको नाम]],PartyTable[],2,FALSE)</f>
        <v>#N/A</v>
      </c>
      <c r="F208" s="1" t="str" cm="1">
        <f t="array" ref="F208">IF(ROWS(G$7:G208)&gt;COUNTIF(BookTable[Entry Month],$O$4),"",INDEX(Book!D$3:D$1200,SMALL(IF(BookTable[Entry Month]=$O$4,ROW(BookTable[Entry Month])-ROW(Book!$J$2)),ROWS(G$7:G208))))</f>
        <v/>
      </c>
      <c r="I20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08" s="6" t="str" cm="1">
        <f t="array" ref="J208">IF(ROWS(G$7:G208)&gt;COUNTIF(BookTable[Entry Month],$O$4),"",INDEX(Book!F$3:F$1200,SMALL(IF(BookTable[Entry Month]=$O$4,ROW(BookTable[Entry Month])-ROW(Book!$J$2)),ROWS(G$7:G208))))</f>
        <v/>
      </c>
      <c r="K208" s="6" t="str" cm="1">
        <f t="array" ref="K208">IF(ROWS(G$7:G208)&gt;COUNTIF(BookTable[Entry Month],$O$4),"",INDEX(Book!E$3:E$1200,SMALL(IF(BookTable[Entry Month]=$O$4,ROW(BookTable[Entry Month])-ROW(Book!$J$2)),ROWS(G$7:G208))))</f>
        <v/>
      </c>
      <c r="L208" s="6" t="e">
        <f>Shrawan17[[#This Row],[मूल्य (रु)]]*13%</f>
        <v>#VALUE!</v>
      </c>
    </row>
    <row r="209" spans="1:12" hidden="1" x14ac:dyDescent="0.25">
      <c r="A209" s="1" t="str">
        <f t="array" ref="A209">IF(ROWS(A$7:A209)&gt;COUNTIF(BookTable[Entry Month],$O$4),"",INDEX(Book!A$3:A$1200,SMALL(IF(BookTable[Entry Month]=$O$4,ROW(BookTable[Entry Month])-ROW(Book!$J$2)),ROWS(A$7:A209))))</f>
        <v/>
      </c>
      <c r="B209" s="1" t="str">
        <f t="array" ref="B209">IF(ROWS(B$7:B209)&gt;COUNTIF(BookTable[Entry Month],$O$4),"",INDEX(Book!B$3:B$1200,SMALL(IF(BookTable[Entry Month]=$O$4,ROW(BookTable[Entry Month])-ROW(Book!$J$2)),ROWS(B$7:B209))))</f>
        <v/>
      </c>
      <c r="D209" s="1" t="str">
        <f t="array" ref="D209">IF(ROWS(C$7:C209)&gt;COUNTIF(BookTable[Entry Month],$O$4),"",INDEX(Book!C$3:C$1200,SMALL(IF(BookTable[Entry Month]=$O$4,ROW(BookTable[Entry Month])-ROW(Book!$J$2)),ROWS(C$7:C209))))</f>
        <v/>
      </c>
      <c r="E209" s="1" t="e">
        <f>VLOOKUP(Shrawan17[[#This Row],[आपूर्तिकर्ताको नाम]],PartyTable[],2,FALSE)</f>
        <v>#N/A</v>
      </c>
      <c r="F209" s="1" t="str" cm="1">
        <f t="array" ref="F209">IF(ROWS(G$7:G209)&gt;COUNTIF(BookTable[Entry Month],$O$4),"",INDEX(Book!D$3:D$1200,SMALL(IF(BookTable[Entry Month]=$O$4,ROW(BookTable[Entry Month])-ROW(Book!$J$2)),ROWS(G$7:G209))))</f>
        <v/>
      </c>
      <c r="I20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09" s="6" t="str" cm="1">
        <f t="array" ref="J209">IF(ROWS(G$7:G209)&gt;COUNTIF(BookTable[Entry Month],$O$4),"",INDEX(Book!F$3:F$1200,SMALL(IF(BookTable[Entry Month]=$O$4,ROW(BookTable[Entry Month])-ROW(Book!$J$2)),ROWS(G$7:G209))))</f>
        <v/>
      </c>
      <c r="K209" s="6" t="str" cm="1">
        <f t="array" ref="K209">IF(ROWS(G$7:G209)&gt;COUNTIF(BookTable[Entry Month],$O$4),"",INDEX(Book!E$3:E$1200,SMALL(IF(BookTable[Entry Month]=$O$4,ROW(BookTable[Entry Month])-ROW(Book!$J$2)),ROWS(G$7:G209))))</f>
        <v/>
      </c>
      <c r="L209" s="6" t="e">
        <f>Shrawan17[[#This Row],[मूल्य (रु)]]*13%</f>
        <v>#VALUE!</v>
      </c>
    </row>
    <row r="210" spans="1:12" hidden="1" x14ac:dyDescent="0.25">
      <c r="A210" s="1" t="str">
        <f t="array" ref="A210">IF(ROWS(A$7:A210)&gt;COUNTIF(BookTable[Entry Month],$O$4),"",INDEX(Book!A$3:A$1200,SMALL(IF(BookTable[Entry Month]=$O$4,ROW(BookTable[Entry Month])-ROW(Book!$J$2)),ROWS(A$7:A210))))</f>
        <v/>
      </c>
      <c r="B210" s="1" t="str">
        <f t="array" ref="B210">IF(ROWS(B$7:B210)&gt;COUNTIF(BookTable[Entry Month],$O$4),"",INDEX(Book!B$3:B$1200,SMALL(IF(BookTable[Entry Month]=$O$4,ROW(BookTable[Entry Month])-ROW(Book!$J$2)),ROWS(B$7:B210))))</f>
        <v/>
      </c>
      <c r="D210" s="1" t="str">
        <f t="array" ref="D210">IF(ROWS(C$7:C210)&gt;COUNTIF(BookTable[Entry Month],$O$4),"",INDEX(Book!C$3:C$1200,SMALL(IF(BookTable[Entry Month]=$O$4,ROW(BookTable[Entry Month])-ROW(Book!$J$2)),ROWS(C$7:C210))))</f>
        <v/>
      </c>
      <c r="E210" s="1" t="e">
        <f>VLOOKUP(Shrawan17[[#This Row],[आपूर्तिकर्ताको नाम]],PartyTable[],2,FALSE)</f>
        <v>#N/A</v>
      </c>
      <c r="F210" s="1" t="str" cm="1">
        <f t="array" ref="F210">IF(ROWS(G$7:G210)&gt;COUNTIF(BookTable[Entry Month],$O$4),"",INDEX(Book!D$3:D$1200,SMALL(IF(BookTable[Entry Month]=$O$4,ROW(BookTable[Entry Month])-ROW(Book!$J$2)),ROWS(G$7:G210))))</f>
        <v/>
      </c>
      <c r="I21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10" s="6" t="str" cm="1">
        <f t="array" ref="J210">IF(ROWS(G$7:G210)&gt;COUNTIF(BookTable[Entry Month],$O$4),"",INDEX(Book!F$3:F$1200,SMALL(IF(BookTable[Entry Month]=$O$4,ROW(BookTable[Entry Month])-ROW(Book!$J$2)),ROWS(G$7:G210))))</f>
        <v/>
      </c>
      <c r="K210" s="6" t="str" cm="1">
        <f t="array" ref="K210">IF(ROWS(G$7:G210)&gt;COUNTIF(BookTable[Entry Month],$O$4),"",INDEX(Book!E$3:E$1200,SMALL(IF(BookTable[Entry Month]=$O$4,ROW(BookTable[Entry Month])-ROW(Book!$J$2)),ROWS(G$7:G210))))</f>
        <v/>
      </c>
      <c r="L210" s="6" t="e">
        <f>Shrawan17[[#This Row],[मूल्य (रु)]]*13%</f>
        <v>#VALUE!</v>
      </c>
    </row>
    <row r="211" spans="1:12" hidden="1" x14ac:dyDescent="0.25">
      <c r="A211" s="1" t="str">
        <f t="array" ref="A211">IF(ROWS(A$7:A211)&gt;COUNTIF(BookTable[Entry Month],$O$4),"",INDEX(Book!A$3:A$1200,SMALL(IF(BookTable[Entry Month]=$O$4,ROW(BookTable[Entry Month])-ROW(Book!$J$2)),ROWS(A$7:A211))))</f>
        <v/>
      </c>
      <c r="B211" s="1" t="str">
        <f t="array" ref="B211">IF(ROWS(B$7:B211)&gt;COUNTIF(BookTable[Entry Month],$O$4),"",INDEX(Book!B$3:B$1200,SMALL(IF(BookTable[Entry Month]=$O$4,ROW(BookTable[Entry Month])-ROW(Book!$J$2)),ROWS(B$7:B211))))</f>
        <v/>
      </c>
      <c r="D211" s="1" t="str">
        <f t="array" ref="D211">IF(ROWS(C$7:C211)&gt;COUNTIF(BookTable[Entry Month],$O$4),"",INDEX(Book!C$3:C$1200,SMALL(IF(BookTable[Entry Month]=$O$4,ROW(BookTable[Entry Month])-ROW(Book!$J$2)),ROWS(C$7:C211))))</f>
        <v/>
      </c>
      <c r="E211" s="1" t="e">
        <f>VLOOKUP(Shrawan17[[#This Row],[आपूर्तिकर्ताको नाम]],PartyTable[],2,FALSE)</f>
        <v>#N/A</v>
      </c>
      <c r="F211" s="1" t="str" cm="1">
        <f t="array" ref="F211">IF(ROWS(G$7:G211)&gt;COUNTIF(BookTable[Entry Month],$O$4),"",INDEX(Book!D$3:D$1200,SMALL(IF(BookTable[Entry Month]=$O$4,ROW(BookTable[Entry Month])-ROW(Book!$J$2)),ROWS(G$7:G211))))</f>
        <v/>
      </c>
      <c r="I21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11" s="6" t="str" cm="1">
        <f t="array" ref="J211">IF(ROWS(G$7:G211)&gt;COUNTIF(BookTable[Entry Month],$O$4),"",INDEX(Book!F$3:F$1200,SMALL(IF(BookTable[Entry Month]=$O$4,ROW(BookTable[Entry Month])-ROW(Book!$J$2)),ROWS(G$7:G211))))</f>
        <v/>
      </c>
      <c r="K211" s="6" t="str" cm="1">
        <f t="array" ref="K211">IF(ROWS(G$7:G211)&gt;COUNTIF(BookTable[Entry Month],$O$4),"",INDEX(Book!E$3:E$1200,SMALL(IF(BookTable[Entry Month]=$O$4,ROW(BookTable[Entry Month])-ROW(Book!$J$2)),ROWS(G$7:G211))))</f>
        <v/>
      </c>
      <c r="L211" s="6" t="e">
        <f>Shrawan17[[#This Row],[मूल्य (रु)]]*13%</f>
        <v>#VALUE!</v>
      </c>
    </row>
    <row r="212" spans="1:12" hidden="1" x14ac:dyDescent="0.25">
      <c r="A212" s="1" t="str">
        <f t="array" ref="A212">IF(ROWS(A$7:A212)&gt;COUNTIF(BookTable[Entry Month],$O$4),"",INDEX(Book!A$3:A$1200,SMALL(IF(BookTable[Entry Month]=$O$4,ROW(BookTable[Entry Month])-ROW(Book!$J$2)),ROWS(A$7:A212))))</f>
        <v/>
      </c>
      <c r="B212" s="1" t="str">
        <f t="array" ref="B212">IF(ROWS(B$7:B212)&gt;COUNTIF(BookTable[Entry Month],$O$4),"",INDEX(Book!B$3:B$1200,SMALL(IF(BookTable[Entry Month]=$O$4,ROW(BookTable[Entry Month])-ROW(Book!$J$2)),ROWS(B$7:B212))))</f>
        <v/>
      </c>
      <c r="D212" s="1" t="str">
        <f t="array" ref="D212">IF(ROWS(C$7:C212)&gt;COUNTIF(BookTable[Entry Month],$O$4),"",INDEX(Book!C$3:C$1200,SMALL(IF(BookTable[Entry Month]=$O$4,ROW(BookTable[Entry Month])-ROW(Book!$J$2)),ROWS(C$7:C212))))</f>
        <v/>
      </c>
      <c r="E212" s="1" t="e">
        <f>VLOOKUP(Shrawan17[[#This Row],[आपूर्तिकर्ताको नाम]],PartyTable[],2,FALSE)</f>
        <v>#N/A</v>
      </c>
      <c r="F212" s="1" t="str" cm="1">
        <f t="array" ref="F212">IF(ROWS(G$7:G212)&gt;COUNTIF(BookTable[Entry Month],$O$4),"",INDEX(Book!D$3:D$1200,SMALL(IF(BookTable[Entry Month]=$O$4,ROW(BookTable[Entry Month])-ROW(Book!$J$2)),ROWS(G$7:G212))))</f>
        <v/>
      </c>
      <c r="I21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12" s="6" t="str" cm="1">
        <f t="array" ref="J212">IF(ROWS(G$7:G212)&gt;COUNTIF(BookTable[Entry Month],$O$4),"",INDEX(Book!F$3:F$1200,SMALL(IF(BookTable[Entry Month]=$O$4,ROW(BookTable[Entry Month])-ROW(Book!$J$2)),ROWS(G$7:G212))))</f>
        <v/>
      </c>
      <c r="K212" s="6" t="str" cm="1">
        <f t="array" ref="K212">IF(ROWS(G$7:G212)&gt;COUNTIF(BookTable[Entry Month],$O$4),"",INDEX(Book!E$3:E$1200,SMALL(IF(BookTable[Entry Month]=$O$4,ROW(BookTable[Entry Month])-ROW(Book!$J$2)),ROWS(G$7:G212))))</f>
        <v/>
      </c>
      <c r="L212" s="6" t="e">
        <f>Shrawan17[[#This Row],[मूल्य (रु)]]*13%</f>
        <v>#VALUE!</v>
      </c>
    </row>
    <row r="213" spans="1:12" hidden="1" x14ac:dyDescent="0.25">
      <c r="A213" s="1" t="str">
        <f t="array" ref="A213">IF(ROWS(A$7:A213)&gt;COUNTIF(BookTable[Entry Month],$O$4),"",INDEX(Book!A$3:A$1200,SMALL(IF(BookTable[Entry Month]=$O$4,ROW(BookTable[Entry Month])-ROW(Book!$J$2)),ROWS(A$7:A213))))</f>
        <v/>
      </c>
      <c r="B213" s="1" t="str">
        <f t="array" ref="B213">IF(ROWS(B$7:B213)&gt;COUNTIF(BookTable[Entry Month],$O$4),"",INDEX(Book!B$3:B$1200,SMALL(IF(BookTable[Entry Month]=$O$4,ROW(BookTable[Entry Month])-ROW(Book!$J$2)),ROWS(B$7:B213))))</f>
        <v/>
      </c>
      <c r="D213" s="1" t="str">
        <f t="array" ref="D213">IF(ROWS(C$7:C213)&gt;COUNTIF(BookTable[Entry Month],$O$4),"",INDEX(Book!C$3:C$1200,SMALL(IF(BookTable[Entry Month]=$O$4,ROW(BookTable[Entry Month])-ROW(Book!$J$2)),ROWS(C$7:C213))))</f>
        <v/>
      </c>
      <c r="E213" s="1" t="e">
        <f>VLOOKUP(Shrawan17[[#This Row],[आपूर्तिकर्ताको नाम]],PartyTable[],2,FALSE)</f>
        <v>#N/A</v>
      </c>
      <c r="F213" s="1" t="str" cm="1">
        <f t="array" ref="F213">IF(ROWS(G$7:G213)&gt;COUNTIF(BookTable[Entry Month],$O$4),"",INDEX(Book!D$3:D$1200,SMALL(IF(BookTable[Entry Month]=$O$4,ROW(BookTable[Entry Month])-ROW(Book!$J$2)),ROWS(G$7:G213))))</f>
        <v/>
      </c>
      <c r="I21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13" s="6" t="str" cm="1">
        <f t="array" ref="J213">IF(ROWS(G$7:G213)&gt;COUNTIF(BookTable[Entry Month],$O$4),"",INDEX(Book!F$3:F$1200,SMALL(IF(BookTable[Entry Month]=$O$4,ROW(BookTable[Entry Month])-ROW(Book!$J$2)),ROWS(G$7:G213))))</f>
        <v/>
      </c>
      <c r="K213" s="6" t="str" cm="1">
        <f t="array" ref="K213">IF(ROWS(G$7:G213)&gt;COUNTIF(BookTable[Entry Month],$O$4),"",INDEX(Book!E$3:E$1200,SMALL(IF(BookTable[Entry Month]=$O$4,ROW(BookTable[Entry Month])-ROW(Book!$J$2)),ROWS(G$7:G213))))</f>
        <v/>
      </c>
      <c r="L213" s="6" t="e">
        <f>Shrawan17[[#This Row],[मूल्य (रु)]]*13%</f>
        <v>#VALUE!</v>
      </c>
    </row>
    <row r="214" spans="1:12" hidden="1" x14ac:dyDescent="0.25">
      <c r="A214" s="1" t="str">
        <f t="array" ref="A214">IF(ROWS(A$7:A214)&gt;COUNTIF(BookTable[Entry Month],$O$4),"",INDEX(Book!A$3:A$1200,SMALL(IF(BookTable[Entry Month]=$O$4,ROW(BookTable[Entry Month])-ROW(Book!$J$2)),ROWS(A$7:A214))))</f>
        <v/>
      </c>
      <c r="B214" s="1" t="str">
        <f t="array" ref="B214">IF(ROWS(B$7:B214)&gt;COUNTIF(BookTable[Entry Month],$O$4),"",INDEX(Book!B$3:B$1200,SMALL(IF(BookTable[Entry Month]=$O$4,ROW(BookTable[Entry Month])-ROW(Book!$J$2)),ROWS(B$7:B214))))</f>
        <v/>
      </c>
      <c r="D214" s="1" t="str">
        <f t="array" ref="D214">IF(ROWS(C$7:C214)&gt;COUNTIF(BookTable[Entry Month],$O$4),"",INDEX(Book!C$3:C$1200,SMALL(IF(BookTable[Entry Month]=$O$4,ROW(BookTable[Entry Month])-ROW(Book!$J$2)),ROWS(C$7:C214))))</f>
        <v/>
      </c>
      <c r="E214" s="1" t="e">
        <f>VLOOKUP(Shrawan17[[#This Row],[आपूर्तिकर्ताको नाम]],PartyTable[],2,FALSE)</f>
        <v>#N/A</v>
      </c>
      <c r="F214" s="1" t="str" cm="1">
        <f t="array" ref="F214">IF(ROWS(G$7:G214)&gt;COUNTIF(BookTable[Entry Month],$O$4),"",INDEX(Book!D$3:D$1200,SMALL(IF(BookTable[Entry Month]=$O$4,ROW(BookTable[Entry Month])-ROW(Book!$J$2)),ROWS(G$7:G214))))</f>
        <v/>
      </c>
      <c r="I21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14" s="6" t="str" cm="1">
        <f t="array" ref="J214">IF(ROWS(G$7:G214)&gt;COUNTIF(BookTable[Entry Month],$O$4),"",INDEX(Book!F$3:F$1200,SMALL(IF(BookTable[Entry Month]=$O$4,ROW(BookTable[Entry Month])-ROW(Book!$J$2)),ROWS(G$7:G214))))</f>
        <v/>
      </c>
      <c r="K214" s="6" t="str" cm="1">
        <f t="array" ref="K214">IF(ROWS(G$7:G214)&gt;COUNTIF(BookTable[Entry Month],$O$4),"",INDEX(Book!E$3:E$1200,SMALL(IF(BookTable[Entry Month]=$O$4,ROW(BookTable[Entry Month])-ROW(Book!$J$2)),ROWS(G$7:G214))))</f>
        <v/>
      </c>
      <c r="L214" s="6" t="e">
        <f>Shrawan17[[#This Row],[मूल्य (रु)]]*13%</f>
        <v>#VALUE!</v>
      </c>
    </row>
    <row r="215" spans="1:12" hidden="1" x14ac:dyDescent="0.25">
      <c r="A215" s="1" t="str">
        <f t="array" ref="A215">IF(ROWS(A$7:A215)&gt;COUNTIF(BookTable[Entry Month],$O$4),"",INDEX(Book!A$3:A$1200,SMALL(IF(BookTable[Entry Month]=$O$4,ROW(BookTable[Entry Month])-ROW(Book!$J$2)),ROWS(A$7:A215))))</f>
        <v/>
      </c>
      <c r="B215" s="1" t="str">
        <f t="array" ref="B215">IF(ROWS(B$7:B215)&gt;COUNTIF(BookTable[Entry Month],$O$4),"",INDEX(Book!B$3:B$1200,SMALL(IF(BookTable[Entry Month]=$O$4,ROW(BookTable[Entry Month])-ROW(Book!$J$2)),ROWS(B$7:B215))))</f>
        <v/>
      </c>
      <c r="D215" s="1" t="str">
        <f t="array" ref="D215">IF(ROWS(C$7:C215)&gt;COUNTIF(BookTable[Entry Month],$O$4),"",INDEX(Book!C$3:C$1200,SMALL(IF(BookTable[Entry Month]=$O$4,ROW(BookTable[Entry Month])-ROW(Book!$J$2)),ROWS(C$7:C215))))</f>
        <v/>
      </c>
      <c r="E215" s="1" t="e">
        <f>VLOOKUP(Shrawan17[[#This Row],[आपूर्तिकर्ताको नाम]],PartyTable[],2,FALSE)</f>
        <v>#N/A</v>
      </c>
      <c r="F215" s="1" t="str" cm="1">
        <f t="array" ref="F215">IF(ROWS(G$7:G215)&gt;COUNTIF(BookTable[Entry Month],$O$4),"",INDEX(Book!D$3:D$1200,SMALL(IF(BookTable[Entry Month]=$O$4,ROW(BookTable[Entry Month])-ROW(Book!$J$2)),ROWS(G$7:G215))))</f>
        <v/>
      </c>
      <c r="I21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15" s="6" t="str" cm="1">
        <f t="array" ref="J215">IF(ROWS(G$7:G215)&gt;COUNTIF(BookTable[Entry Month],$O$4),"",INDEX(Book!F$3:F$1200,SMALL(IF(BookTable[Entry Month]=$O$4,ROW(BookTable[Entry Month])-ROW(Book!$J$2)),ROWS(G$7:G215))))</f>
        <v/>
      </c>
      <c r="K215" s="6" t="str" cm="1">
        <f t="array" ref="K215">IF(ROWS(G$7:G215)&gt;COUNTIF(BookTable[Entry Month],$O$4),"",INDEX(Book!E$3:E$1200,SMALL(IF(BookTable[Entry Month]=$O$4,ROW(BookTable[Entry Month])-ROW(Book!$J$2)),ROWS(G$7:G215))))</f>
        <v/>
      </c>
      <c r="L215" s="6" t="e">
        <f>Shrawan17[[#This Row],[मूल्य (रु)]]*13%</f>
        <v>#VALUE!</v>
      </c>
    </row>
    <row r="216" spans="1:12" hidden="1" x14ac:dyDescent="0.25">
      <c r="A216" s="1" t="str">
        <f t="array" ref="A216">IF(ROWS(A$7:A216)&gt;COUNTIF(BookTable[Entry Month],$O$4),"",INDEX(Book!A$3:A$1200,SMALL(IF(BookTable[Entry Month]=$O$4,ROW(BookTable[Entry Month])-ROW(Book!$J$2)),ROWS(A$7:A216))))</f>
        <v/>
      </c>
      <c r="B216" s="1" t="str">
        <f t="array" ref="B216">IF(ROWS(B$7:B216)&gt;COUNTIF(BookTable[Entry Month],$O$4),"",INDEX(Book!B$3:B$1200,SMALL(IF(BookTable[Entry Month]=$O$4,ROW(BookTable[Entry Month])-ROW(Book!$J$2)),ROWS(B$7:B216))))</f>
        <v/>
      </c>
      <c r="D216" s="1" t="str">
        <f t="array" ref="D216">IF(ROWS(C$7:C216)&gt;COUNTIF(BookTable[Entry Month],$O$4),"",INDEX(Book!C$3:C$1200,SMALL(IF(BookTable[Entry Month]=$O$4,ROW(BookTable[Entry Month])-ROW(Book!$J$2)),ROWS(C$7:C216))))</f>
        <v/>
      </c>
      <c r="E216" s="1" t="e">
        <f>VLOOKUP(Shrawan17[[#This Row],[आपूर्तिकर्ताको नाम]],PartyTable[],2,FALSE)</f>
        <v>#N/A</v>
      </c>
      <c r="F216" s="1" t="str" cm="1">
        <f t="array" ref="F216">IF(ROWS(G$7:G216)&gt;COUNTIF(BookTable[Entry Month],$O$4),"",INDEX(Book!D$3:D$1200,SMALL(IF(BookTable[Entry Month]=$O$4,ROW(BookTable[Entry Month])-ROW(Book!$J$2)),ROWS(G$7:G216))))</f>
        <v/>
      </c>
      <c r="I21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16" s="6" t="str" cm="1">
        <f t="array" ref="J216">IF(ROWS(G$7:G216)&gt;COUNTIF(BookTable[Entry Month],$O$4),"",INDEX(Book!F$3:F$1200,SMALL(IF(BookTable[Entry Month]=$O$4,ROW(BookTable[Entry Month])-ROW(Book!$J$2)),ROWS(G$7:G216))))</f>
        <v/>
      </c>
      <c r="K216" s="6" t="str" cm="1">
        <f t="array" ref="K216">IF(ROWS(G$7:G216)&gt;COUNTIF(BookTable[Entry Month],$O$4),"",INDEX(Book!E$3:E$1200,SMALL(IF(BookTable[Entry Month]=$O$4,ROW(BookTable[Entry Month])-ROW(Book!$J$2)),ROWS(G$7:G216))))</f>
        <v/>
      </c>
      <c r="L216" s="6" t="e">
        <f>Shrawan17[[#This Row],[मूल्य (रु)]]*13%</f>
        <v>#VALUE!</v>
      </c>
    </row>
    <row r="217" spans="1:12" hidden="1" x14ac:dyDescent="0.25">
      <c r="A217" s="1" t="str">
        <f t="array" ref="A217">IF(ROWS(A$7:A217)&gt;COUNTIF(BookTable[Entry Month],$O$4),"",INDEX(Book!A$3:A$1200,SMALL(IF(BookTable[Entry Month]=$O$4,ROW(BookTable[Entry Month])-ROW(Book!$J$2)),ROWS(A$7:A217))))</f>
        <v/>
      </c>
      <c r="B217" s="1" t="str">
        <f t="array" ref="B217">IF(ROWS(B$7:B217)&gt;COUNTIF(BookTable[Entry Month],$O$4),"",INDEX(Book!B$3:B$1200,SMALL(IF(BookTable[Entry Month]=$O$4,ROW(BookTable[Entry Month])-ROW(Book!$J$2)),ROWS(B$7:B217))))</f>
        <v/>
      </c>
      <c r="D217" s="1" t="str">
        <f t="array" ref="D217">IF(ROWS(C$7:C217)&gt;COUNTIF(BookTable[Entry Month],$O$4),"",INDEX(Book!C$3:C$1200,SMALL(IF(BookTable[Entry Month]=$O$4,ROW(BookTable[Entry Month])-ROW(Book!$J$2)),ROWS(C$7:C217))))</f>
        <v/>
      </c>
      <c r="E217" s="1" t="e">
        <f>VLOOKUP(Shrawan17[[#This Row],[आपूर्तिकर्ताको नाम]],PartyTable[],2,FALSE)</f>
        <v>#N/A</v>
      </c>
      <c r="F217" s="1" t="str" cm="1">
        <f t="array" ref="F217">IF(ROWS(G$7:G217)&gt;COUNTIF(BookTable[Entry Month],$O$4),"",INDEX(Book!D$3:D$1200,SMALL(IF(BookTable[Entry Month]=$O$4,ROW(BookTable[Entry Month])-ROW(Book!$J$2)),ROWS(G$7:G217))))</f>
        <v/>
      </c>
      <c r="I21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17" s="6" t="str" cm="1">
        <f t="array" ref="J217">IF(ROWS(G$7:G217)&gt;COUNTIF(BookTable[Entry Month],$O$4),"",INDEX(Book!F$3:F$1200,SMALL(IF(BookTable[Entry Month]=$O$4,ROW(BookTable[Entry Month])-ROW(Book!$J$2)),ROWS(G$7:G217))))</f>
        <v/>
      </c>
      <c r="K217" s="6" t="str" cm="1">
        <f t="array" ref="K217">IF(ROWS(G$7:G217)&gt;COUNTIF(BookTable[Entry Month],$O$4),"",INDEX(Book!E$3:E$1200,SMALL(IF(BookTable[Entry Month]=$O$4,ROW(BookTable[Entry Month])-ROW(Book!$J$2)),ROWS(G$7:G217))))</f>
        <v/>
      </c>
      <c r="L217" s="6" t="e">
        <f>Shrawan17[[#This Row],[मूल्य (रु)]]*13%</f>
        <v>#VALUE!</v>
      </c>
    </row>
    <row r="218" spans="1:12" hidden="1" x14ac:dyDescent="0.25">
      <c r="A218" s="1" t="str">
        <f t="array" ref="A218">IF(ROWS(A$7:A218)&gt;COUNTIF(BookTable[Entry Month],$O$4),"",INDEX(Book!A$3:A$1200,SMALL(IF(BookTable[Entry Month]=$O$4,ROW(BookTable[Entry Month])-ROW(Book!$J$2)),ROWS(A$7:A218))))</f>
        <v/>
      </c>
      <c r="B218" s="1" t="str">
        <f t="array" ref="B218">IF(ROWS(B$7:B218)&gt;COUNTIF(BookTable[Entry Month],$O$4),"",INDEX(Book!B$3:B$1200,SMALL(IF(BookTable[Entry Month]=$O$4,ROW(BookTable[Entry Month])-ROW(Book!$J$2)),ROWS(B$7:B218))))</f>
        <v/>
      </c>
      <c r="D218" s="1" t="str">
        <f t="array" ref="D218">IF(ROWS(C$7:C218)&gt;COUNTIF(BookTable[Entry Month],$O$4),"",INDEX(Book!C$3:C$1200,SMALL(IF(BookTable[Entry Month]=$O$4,ROW(BookTable[Entry Month])-ROW(Book!$J$2)),ROWS(C$7:C218))))</f>
        <v/>
      </c>
      <c r="E218" s="1" t="e">
        <f>VLOOKUP(Shrawan17[[#This Row],[आपूर्तिकर्ताको नाम]],PartyTable[],2,FALSE)</f>
        <v>#N/A</v>
      </c>
      <c r="F218" s="1" t="str" cm="1">
        <f t="array" ref="F218">IF(ROWS(G$7:G218)&gt;COUNTIF(BookTable[Entry Month],$O$4),"",INDEX(Book!D$3:D$1200,SMALL(IF(BookTable[Entry Month]=$O$4,ROW(BookTable[Entry Month])-ROW(Book!$J$2)),ROWS(G$7:G218))))</f>
        <v/>
      </c>
      <c r="I21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18" s="6" t="str" cm="1">
        <f t="array" ref="J218">IF(ROWS(G$7:G218)&gt;COUNTIF(BookTable[Entry Month],$O$4),"",INDEX(Book!F$3:F$1200,SMALL(IF(BookTable[Entry Month]=$O$4,ROW(BookTable[Entry Month])-ROW(Book!$J$2)),ROWS(G$7:G218))))</f>
        <v/>
      </c>
      <c r="K218" s="6" t="str" cm="1">
        <f t="array" ref="K218">IF(ROWS(G$7:G218)&gt;COUNTIF(BookTable[Entry Month],$O$4),"",INDEX(Book!E$3:E$1200,SMALL(IF(BookTable[Entry Month]=$O$4,ROW(BookTable[Entry Month])-ROW(Book!$J$2)),ROWS(G$7:G218))))</f>
        <v/>
      </c>
      <c r="L218" s="6" t="e">
        <f>Shrawan17[[#This Row],[मूल्य (रु)]]*13%</f>
        <v>#VALUE!</v>
      </c>
    </row>
    <row r="219" spans="1:12" hidden="1" x14ac:dyDescent="0.25">
      <c r="A219" s="1" t="str">
        <f t="array" ref="A219">IF(ROWS(A$7:A219)&gt;COUNTIF(BookTable[Entry Month],$O$4),"",INDEX(Book!A$3:A$1200,SMALL(IF(BookTable[Entry Month]=$O$4,ROW(BookTable[Entry Month])-ROW(Book!$J$2)),ROWS(A$7:A219))))</f>
        <v/>
      </c>
      <c r="B219" s="1" t="str">
        <f t="array" ref="B219">IF(ROWS(B$7:B219)&gt;COUNTIF(BookTable[Entry Month],$O$4),"",INDEX(Book!B$3:B$1200,SMALL(IF(BookTable[Entry Month]=$O$4,ROW(BookTable[Entry Month])-ROW(Book!$J$2)),ROWS(B$7:B219))))</f>
        <v/>
      </c>
      <c r="D219" s="1" t="str">
        <f t="array" ref="D219">IF(ROWS(C$7:C219)&gt;COUNTIF(BookTable[Entry Month],$O$4),"",INDEX(Book!C$3:C$1200,SMALL(IF(BookTable[Entry Month]=$O$4,ROW(BookTable[Entry Month])-ROW(Book!$J$2)),ROWS(C$7:C219))))</f>
        <v/>
      </c>
      <c r="E219" s="1" t="e">
        <f>VLOOKUP(Shrawan17[[#This Row],[आपूर्तिकर्ताको नाम]],PartyTable[],2,FALSE)</f>
        <v>#N/A</v>
      </c>
      <c r="F219" s="1" t="str" cm="1">
        <f t="array" ref="F219">IF(ROWS(G$7:G219)&gt;COUNTIF(BookTable[Entry Month],$O$4),"",INDEX(Book!D$3:D$1200,SMALL(IF(BookTable[Entry Month]=$O$4,ROW(BookTable[Entry Month])-ROW(Book!$J$2)),ROWS(G$7:G219))))</f>
        <v/>
      </c>
      <c r="I21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19" s="6" t="str" cm="1">
        <f t="array" ref="J219">IF(ROWS(G$7:G219)&gt;COUNTIF(BookTable[Entry Month],$O$4),"",INDEX(Book!F$3:F$1200,SMALL(IF(BookTable[Entry Month]=$O$4,ROW(BookTable[Entry Month])-ROW(Book!$J$2)),ROWS(G$7:G219))))</f>
        <v/>
      </c>
      <c r="K219" s="6" t="str" cm="1">
        <f t="array" ref="K219">IF(ROWS(G$7:G219)&gt;COUNTIF(BookTable[Entry Month],$O$4),"",INDEX(Book!E$3:E$1200,SMALL(IF(BookTable[Entry Month]=$O$4,ROW(BookTable[Entry Month])-ROW(Book!$J$2)),ROWS(G$7:G219))))</f>
        <v/>
      </c>
      <c r="L219" s="6" t="e">
        <f>Shrawan17[[#This Row],[मूल्य (रु)]]*13%</f>
        <v>#VALUE!</v>
      </c>
    </row>
    <row r="220" spans="1:12" hidden="1" x14ac:dyDescent="0.25">
      <c r="A220" s="1" t="str">
        <f t="array" ref="A220">IF(ROWS(A$7:A220)&gt;COUNTIF(BookTable[Entry Month],$O$4),"",INDEX(Book!A$3:A$1200,SMALL(IF(BookTable[Entry Month]=$O$4,ROW(BookTable[Entry Month])-ROW(Book!$J$2)),ROWS(A$7:A220))))</f>
        <v/>
      </c>
      <c r="B220" s="1" t="str">
        <f t="array" ref="B220">IF(ROWS(B$7:B220)&gt;COUNTIF(BookTable[Entry Month],$O$4),"",INDEX(Book!B$3:B$1200,SMALL(IF(BookTable[Entry Month]=$O$4,ROW(BookTable[Entry Month])-ROW(Book!$J$2)),ROWS(B$7:B220))))</f>
        <v/>
      </c>
      <c r="D220" s="1" t="str">
        <f t="array" ref="D220">IF(ROWS(C$7:C220)&gt;COUNTIF(BookTable[Entry Month],$O$4),"",INDEX(Book!C$3:C$1200,SMALL(IF(BookTable[Entry Month]=$O$4,ROW(BookTable[Entry Month])-ROW(Book!$J$2)),ROWS(C$7:C220))))</f>
        <v/>
      </c>
      <c r="E220" s="1" t="e">
        <f>VLOOKUP(Shrawan17[[#This Row],[आपूर्तिकर्ताको नाम]],PartyTable[],2,FALSE)</f>
        <v>#N/A</v>
      </c>
      <c r="F220" s="1" t="str" cm="1">
        <f t="array" ref="F220">IF(ROWS(G$7:G220)&gt;COUNTIF(BookTable[Entry Month],$O$4),"",INDEX(Book!D$3:D$1200,SMALL(IF(BookTable[Entry Month]=$O$4,ROW(BookTable[Entry Month])-ROW(Book!$J$2)),ROWS(G$7:G220))))</f>
        <v/>
      </c>
      <c r="I22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20" s="6" t="str" cm="1">
        <f t="array" ref="J220">IF(ROWS(G$7:G220)&gt;COUNTIF(BookTable[Entry Month],$O$4),"",INDEX(Book!F$3:F$1200,SMALL(IF(BookTable[Entry Month]=$O$4,ROW(BookTable[Entry Month])-ROW(Book!$J$2)),ROWS(G$7:G220))))</f>
        <v/>
      </c>
      <c r="K220" s="6" t="str" cm="1">
        <f t="array" ref="K220">IF(ROWS(G$7:G220)&gt;COUNTIF(BookTable[Entry Month],$O$4),"",INDEX(Book!E$3:E$1200,SMALL(IF(BookTable[Entry Month]=$O$4,ROW(BookTable[Entry Month])-ROW(Book!$J$2)),ROWS(G$7:G220))))</f>
        <v/>
      </c>
      <c r="L220" s="6" t="e">
        <f>Shrawan17[[#This Row],[मूल्य (रु)]]*13%</f>
        <v>#VALUE!</v>
      </c>
    </row>
    <row r="221" spans="1:12" hidden="1" x14ac:dyDescent="0.25">
      <c r="A221" s="1" t="str">
        <f t="array" ref="A221">IF(ROWS(A$7:A221)&gt;COUNTIF(BookTable[Entry Month],$O$4),"",INDEX(Book!A$3:A$1200,SMALL(IF(BookTable[Entry Month]=$O$4,ROW(BookTable[Entry Month])-ROW(Book!$J$2)),ROWS(A$7:A221))))</f>
        <v/>
      </c>
      <c r="B221" s="1" t="str">
        <f t="array" ref="B221">IF(ROWS(B$7:B221)&gt;COUNTIF(BookTable[Entry Month],$O$4),"",INDEX(Book!B$3:B$1200,SMALL(IF(BookTable[Entry Month]=$O$4,ROW(BookTable[Entry Month])-ROW(Book!$J$2)),ROWS(B$7:B221))))</f>
        <v/>
      </c>
      <c r="D221" s="1" t="str">
        <f t="array" ref="D221">IF(ROWS(C$7:C221)&gt;COUNTIF(BookTable[Entry Month],$O$4),"",INDEX(Book!C$3:C$1200,SMALL(IF(BookTable[Entry Month]=$O$4,ROW(BookTable[Entry Month])-ROW(Book!$J$2)),ROWS(C$7:C221))))</f>
        <v/>
      </c>
      <c r="E221" s="1" t="e">
        <f>VLOOKUP(Shrawan17[[#This Row],[आपूर्तिकर्ताको नाम]],PartyTable[],2,FALSE)</f>
        <v>#N/A</v>
      </c>
      <c r="F221" s="1" t="str" cm="1">
        <f t="array" ref="F221">IF(ROWS(G$7:G221)&gt;COUNTIF(BookTable[Entry Month],$O$4),"",INDEX(Book!D$3:D$1200,SMALL(IF(BookTable[Entry Month]=$O$4,ROW(BookTable[Entry Month])-ROW(Book!$J$2)),ROWS(G$7:G221))))</f>
        <v/>
      </c>
      <c r="I22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21" s="6" t="str" cm="1">
        <f t="array" ref="J221">IF(ROWS(G$7:G221)&gt;COUNTIF(BookTable[Entry Month],$O$4),"",INDEX(Book!F$3:F$1200,SMALL(IF(BookTable[Entry Month]=$O$4,ROW(BookTable[Entry Month])-ROW(Book!$J$2)),ROWS(G$7:G221))))</f>
        <v/>
      </c>
      <c r="K221" s="6" t="str" cm="1">
        <f t="array" ref="K221">IF(ROWS(G$7:G221)&gt;COUNTIF(BookTable[Entry Month],$O$4),"",INDEX(Book!E$3:E$1200,SMALL(IF(BookTable[Entry Month]=$O$4,ROW(BookTable[Entry Month])-ROW(Book!$J$2)),ROWS(G$7:G221))))</f>
        <v/>
      </c>
      <c r="L221" s="6" t="e">
        <f>Shrawan17[[#This Row],[मूल्य (रु)]]*13%</f>
        <v>#VALUE!</v>
      </c>
    </row>
    <row r="222" spans="1:12" hidden="1" x14ac:dyDescent="0.25">
      <c r="A222" s="1" t="str">
        <f t="array" ref="A222">IF(ROWS(A$7:A222)&gt;COUNTIF(BookTable[Entry Month],$O$4),"",INDEX(Book!A$3:A$1200,SMALL(IF(BookTable[Entry Month]=$O$4,ROW(BookTable[Entry Month])-ROW(Book!$J$2)),ROWS(A$7:A222))))</f>
        <v/>
      </c>
      <c r="B222" s="1" t="str">
        <f t="array" ref="B222">IF(ROWS(B$7:B222)&gt;COUNTIF(BookTable[Entry Month],$O$4),"",INDEX(Book!B$3:B$1200,SMALL(IF(BookTable[Entry Month]=$O$4,ROW(BookTable[Entry Month])-ROW(Book!$J$2)),ROWS(B$7:B222))))</f>
        <v/>
      </c>
      <c r="D222" s="1" t="str">
        <f t="array" ref="D222">IF(ROWS(C$7:C222)&gt;COUNTIF(BookTable[Entry Month],$O$4),"",INDEX(Book!C$3:C$1200,SMALL(IF(BookTable[Entry Month]=$O$4,ROW(BookTable[Entry Month])-ROW(Book!$J$2)),ROWS(C$7:C222))))</f>
        <v/>
      </c>
      <c r="E222" s="1" t="e">
        <f>VLOOKUP(Shrawan17[[#This Row],[आपूर्तिकर्ताको नाम]],PartyTable[],2,FALSE)</f>
        <v>#N/A</v>
      </c>
      <c r="F222" s="1" t="str" cm="1">
        <f t="array" ref="F222">IF(ROWS(G$7:G222)&gt;COUNTIF(BookTable[Entry Month],$O$4),"",INDEX(Book!D$3:D$1200,SMALL(IF(BookTable[Entry Month]=$O$4,ROW(BookTable[Entry Month])-ROW(Book!$J$2)),ROWS(G$7:G222))))</f>
        <v/>
      </c>
      <c r="I22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22" s="6" t="str" cm="1">
        <f t="array" ref="J222">IF(ROWS(G$7:G222)&gt;COUNTIF(BookTable[Entry Month],$O$4),"",INDEX(Book!F$3:F$1200,SMALL(IF(BookTable[Entry Month]=$O$4,ROW(BookTable[Entry Month])-ROW(Book!$J$2)),ROWS(G$7:G222))))</f>
        <v/>
      </c>
      <c r="K222" s="6" t="str" cm="1">
        <f t="array" ref="K222">IF(ROWS(G$7:G222)&gt;COUNTIF(BookTable[Entry Month],$O$4),"",INDEX(Book!E$3:E$1200,SMALL(IF(BookTable[Entry Month]=$O$4,ROW(BookTable[Entry Month])-ROW(Book!$J$2)),ROWS(G$7:G222))))</f>
        <v/>
      </c>
      <c r="L222" s="6" t="e">
        <f>Shrawan17[[#This Row],[मूल्य (रु)]]*13%</f>
        <v>#VALUE!</v>
      </c>
    </row>
    <row r="223" spans="1:12" hidden="1" x14ac:dyDescent="0.25">
      <c r="A223" s="1" t="str">
        <f t="array" ref="A223">IF(ROWS(A$7:A223)&gt;COUNTIF(BookTable[Entry Month],$O$4),"",INDEX(Book!A$3:A$1200,SMALL(IF(BookTable[Entry Month]=$O$4,ROW(BookTable[Entry Month])-ROW(Book!$J$2)),ROWS(A$7:A223))))</f>
        <v/>
      </c>
      <c r="B223" s="1" t="str">
        <f t="array" ref="B223">IF(ROWS(B$7:B223)&gt;COUNTIF(BookTable[Entry Month],$O$4),"",INDEX(Book!B$3:B$1200,SMALL(IF(BookTable[Entry Month]=$O$4,ROW(BookTable[Entry Month])-ROW(Book!$J$2)),ROWS(B$7:B223))))</f>
        <v/>
      </c>
      <c r="D223" s="1" t="str">
        <f t="array" ref="D223">IF(ROWS(C$7:C223)&gt;COUNTIF(BookTable[Entry Month],$O$4),"",INDEX(Book!C$3:C$1200,SMALL(IF(BookTable[Entry Month]=$O$4,ROW(BookTable[Entry Month])-ROW(Book!$J$2)),ROWS(C$7:C223))))</f>
        <v/>
      </c>
      <c r="E223" s="1" t="e">
        <f>VLOOKUP(Shrawan17[[#This Row],[आपूर्तिकर्ताको नाम]],PartyTable[],2,FALSE)</f>
        <v>#N/A</v>
      </c>
      <c r="F223" s="1" t="str" cm="1">
        <f t="array" ref="F223">IF(ROWS(G$7:G223)&gt;COUNTIF(BookTable[Entry Month],$O$4),"",INDEX(Book!D$3:D$1200,SMALL(IF(BookTable[Entry Month]=$O$4,ROW(BookTable[Entry Month])-ROW(Book!$J$2)),ROWS(G$7:G223))))</f>
        <v/>
      </c>
      <c r="I22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23" s="6" t="str" cm="1">
        <f t="array" ref="J223">IF(ROWS(G$7:G223)&gt;COUNTIF(BookTable[Entry Month],$O$4),"",INDEX(Book!F$3:F$1200,SMALL(IF(BookTable[Entry Month]=$O$4,ROW(BookTable[Entry Month])-ROW(Book!$J$2)),ROWS(G$7:G223))))</f>
        <v/>
      </c>
      <c r="K223" s="6" t="str" cm="1">
        <f t="array" ref="K223">IF(ROWS(G$7:G223)&gt;COUNTIF(BookTable[Entry Month],$O$4),"",INDEX(Book!E$3:E$1200,SMALL(IF(BookTable[Entry Month]=$O$4,ROW(BookTable[Entry Month])-ROW(Book!$J$2)),ROWS(G$7:G223))))</f>
        <v/>
      </c>
      <c r="L223" s="6" t="e">
        <f>Shrawan17[[#This Row],[मूल्य (रु)]]*13%</f>
        <v>#VALUE!</v>
      </c>
    </row>
    <row r="224" spans="1:12" hidden="1" x14ac:dyDescent="0.25">
      <c r="A224" s="1" t="str">
        <f t="array" ref="A224">IF(ROWS(A$7:A224)&gt;COUNTIF(BookTable[Entry Month],$O$4),"",INDEX(Book!A$3:A$1200,SMALL(IF(BookTable[Entry Month]=$O$4,ROW(BookTable[Entry Month])-ROW(Book!$J$2)),ROWS(A$7:A224))))</f>
        <v/>
      </c>
      <c r="B224" s="1" t="str">
        <f t="array" ref="B224">IF(ROWS(B$7:B224)&gt;COUNTIF(BookTable[Entry Month],$O$4),"",INDEX(Book!B$3:B$1200,SMALL(IF(BookTable[Entry Month]=$O$4,ROW(BookTable[Entry Month])-ROW(Book!$J$2)),ROWS(B$7:B224))))</f>
        <v/>
      </c>
      <c r="D224" s="1" t="str">
        <f t="array" ref="D224">IF(ROWS(C$7:C224)&gt;COUNTIF(BookTable[Entry Month],$O$4),"",INDEX(Book!C$3:C$1200,SMALL(IF(BookTable[Entry Month]=$O$4,ROW(BookTable[Entry Month])-ROW(Book!$J$2)),ROWS(C$7:C224))))</f>
        <v/>
      </c>
      <c r="E224" s="1" t="e">
        <f>VLOOKUP(Shrawan17[[#This Row],[आपूर्तिकर्ताको नाम]],PartyTable[],2,FALSE)</f>
        <v>#N/A</v>
      </c>
      <c r="F224" s="1" t="str" cm="1">
        <f t="array" ref="F224">IF(ROWS(G$7:G224)&gt;COUNTIF(BookTable[Entry Month],$O$4),"",INDEX(Book!D$3:D$1200,SMALL(IF(BookTable[Entry Month]=$O$4,ROW(BookTable[Entry Month])-ROW(Book!$J$2)),ROWS(G$7:G224))))</f>
        <v/>
      </c>
      <c r="I22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24" s="6" t="str" cm="1">
        <f t="array" ref="J224">IF(ROWS(G$7:G224)&gt;COUNTIF(BookTable[Entry Month],$O$4),"",INDEX(Book!F$3:F$1200,SMALL(IF(BookTable[Entry Month]=$O$4,ROW(BookTable[Entry Month])-ROW(Book!$J$2)),ROWS(G$7:G224))))</f>
        <v/>
      </c>
      <c r="K224" s="6" t="str" cm="1">
        <f t="array" ref="K224">IF(ROWS(G$7:G224)&gt;COUNTIF(BookTable[Entry Month],$O$4),"",INDEX(Book!E$3:E$1200,SMALL(IF(BookTable[Entry Month]=$O$4,ROW(BookTable[Entry Month])-ROW(Book!$J$2)),ROWS(G$7:G224))))</f>
        <v/>
      </c>
      <c r="L224" s="6" t="e">
        <f>Shrawan17[[#This Row],[मूल्य (रु)]]*13%</f>
        <v>#VALUE!</v>
      </c>
    </row>
    <row r="225" spans="1:12" hidden="1" x14ac:dyDescent="0.25">
      <c r="A225" s="1" t="str">
        <f t="array" ref="A225">IF(ROWS(A$7:A225)&gt;COUNTIF(BookTable[Entry Month],$O$4),"",INDEX(Book!A$3:A$1200,SMALL(IF(BookTable[Entry Month]=$O$4,ROW(BookTable[Entry Month])-ROW(Book!$J$2)),ROWS(A$7:A225))))</f>
        <v/>
      </c>
      <c r="B225" s="1" t="str">
        <f t="array" ref="B225">IF(ROWS(B$7:B225)&gt;COUNTIF(BookTable[Entry Month],$O$4),"",INDEX(Book!B$3:B$1200,SMALL(IF(BookTable[Entry Month]=$O$4,ROW(BookTable[Entry Month])-ROW(Book!$J$2)),ROWS(B$7:B225))))</f>
        <v/>
      </c>
      <c r="D225" s="1" t="str">
        <f t="array" ref="D225">IF(ROWS(C$7:C225)&gt;COUNTIF(BookTable[Entry Month],$O$4),"",INDEX(Book!C$3:C$1200,SMALL(IF(BookTable[Entry Month]=$O$4,ROW(BookTable[Entry Month])-ROW(Book!$J$2)),ROWS(C$7:C225))))</f>
        <v/>
      </c>
      <c r="E225" s="1" t="e">
        <f>VLOOKUP(Shrawan17[[#This Row],[आपूर्तिकर्ताको नाम]],PartyTable[],2,FALSE)</f>
        <v>#N/A</v>
      </c>
      <c r="F225" s="1" t="str" cm="1">
        <f t="array" ref="F225">IF(ROWS(G$7:G225)&gt;COUNTIF(BookTable[Entry Month],$O$4),"",INDEX(Book!D$3:D$1200,SMALL(IF(BookTable[Entry Month]=$O$4,ROW(BookTable[Entry Month])-ROW(Book!$J$2)),ROWS(G$7:G225))))</f>
        <v/>
      </c>
      <c r="I22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25" s="6" t="str" cm="1">
        <f t="array" ref="J225">IF(ROWS(G$7:G225)&gt;COUNTIF(BookTable[Entry Month],$O$4),"",INDEX(Book!F$3:F$1200,SMALL(IF(BookTable[Entry Month]=$O$4,ROW(BookTable[Entry Month])-ROW(Book!$J$2)),ROWS(G$7:G225))))</f>
        <v/>
      </c>
      <c r="K225" s="6" t="str" cm="1">
        <f t="array" ref="K225">IF(ROWS(G$7:G225)&gt;COUNTIF(BookTable[Entry Month],$O$4),"",INDEX(Book!E$3:E$1200,SMALL(IF(BookTable[Entry Month]=$O$4,ROW(BookTable[Entry Month])-ROW(Book!$J$2)),ROWS(G$7:G225))))</f>
        <v/>
      </c>
      <c r="L225" s="6" t="e">
        <f>Shrawan17[[#This Row],[मूल्य (रु)]]*13%</f>
        <v>#VALUE!</v>
      </c>
    </row>
    <row r="226" spans="1:12" hidden="1" x14ac:dyDescent="0.25">
      <c r="A226" s="1" t="str">
        <f t="array" ref="A226">IF(ROWS(A$7:A226)&gt;COUNTIF(BookTable[Entry Month],$O$4),"",INDEX(Book!A$3:A$1200,SMALL(IF(BookTable[Entry Month]=$O$4,ROW(BookTable[Entry Month])-ROW(Book!$J$2)),ROWS(A$7:A226))))</f>
        <v/>
      </c>
      <c r="B226" s="1" t="str">
        <f t="array" ref="B226">IF(ROWS(B$7:B226)&gt;COUNTIF(BookTable[Entry Month],$O$4),"",INDEX(Book!B$3:B$1200,SMALL(IF(BookTable[Entry Month]=$O$4,ROW(BookTable[Entry Month])-ROW(Book!$J$2)),ROWS(B$7:B226))))</f>
        <v/>
      </c>
      <c r="D226" s="1" t="str">
        <f t="array" ref="D226">IF(ROWS(C$7:C226)&gt;COUNTIF(BookTable[Entry Month],$O$4),"",INDEX(Book!C$3:C$1200,SMALL(IF(BookTable[Entry Month]=$O$4,ROW(BookTable[Entry Month])-ROW(Book!$J$2)),ROWS(C$7:C226))))</f>
        <v/>
      </c>
      <c r="E226" s="1" t="e">
        <f>VLOOKUP(Shrawan17[[#This Row],[आपूर्तिकर्ताको नाम]],PartyTable[],2,FALSE)</f>
        <v>#N/A</v>
      </c>
      <c r="F226" s="1" t="str" cm="1">
        <f t="array" ref="F226">IF(ROWS(G$7:G226)&gt;COUNTIF(BookTable[Entry Month],$O$4),"",INDEX(Book!D$3:D$1200,SMALL(IF(BookTable[Entry Month]=$O$4,ROW(BookTable[Entry Month])-ROW(Book!$J$2)),ROWS(G$7:G226))))</f>
        <v/>
      </c>
      <c r="I22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26" s="6" t="str" cm="1">
        <f t="array" ref="J226">IF(ROWS(G$7:G226)&gt;COUNTIF(BookTable[Entry Month],$O$4),"",INDEX(Book!F$3:F$1200,SMALL(IF(BookTable[Entry Month]=$O$4,ROW(BookTable[Entry Month])-ROW(Book!$J$2)),ROWS(G$7:G226))))</f>
        <v/>
      </c>
      <c r="K226" s="6" t="str" cm="1">
        <f t="array" ref="K226">IF(ROWS(G$7:G226)&gt;COUNTIF(BookTable[Entry Month],$O$4),"",INDEX(Book!E$3:E$1200,SMALL(IF(BookTable[Entry Month]=$O$4,ROW(BookTable[Entry Month])-ROW(Book!$J$2)),ROWS(G$7:G226))))</f>
        <v/>
      </c>
      <c r="L226" s="6" t="e">
        <f>Shrawan17[[#This Row],[मूल्य (रु)]]*13%</f>
        <v>#VALUE!</v>
      </c>
    </row>
    <row r="227" spans="1:12" hidden="1" x14ac:dyDescent="0.25">
      <c r="A227" s="1" t="str">
        <f t="array" ref="A227">IF(ROWS(A$7:A227)&gt;COUNTIF(BookTable[Entry Month],$O$4),"",INDEX(Book!A$3:A$1200,SMALL(IF(BookTable[Entry Month]=$O$4,ROW(BookTable[Entry Month])-ROW(Book!$J$2)),ROWS(A$7:A227))))</f>
        <v/>
      </c>
      <c r="B227" s="1" t="str">
        <f t="array" ref="B227">IF(ROWS(B$7:B227)&gt;COUNTIF(BookTable[Entry Month],$O$4),"",INDEX(Book!B$3:B$1200,SMALL(IF(BookTable[Entry Month]=$O$4,ROW(BookTable[Entry Month])-ROW(Book!$J$2)),ROWS(B$7:B227))))</f>
        <v/>
      </c>
      <c r="D227" s="1" t="str">
        <f t="array" ref="D227">IF(ROWS(C$7:C227)&gt;COUNTIF(BookTable[Entry Month],$O$4),"",INDEX(Book!C$3:C$1200,SMALL(IF(BookTable[Entry Month]=$O$4,ROW(BookTable[Entry Month])-ROW(Book!$J$2)),ROWS(C$7:C227))))</f>
        <v/>
      </c>
      <c r="E227" s="1" t="e">
        <f>VLOOKUP(Shrawan17[[#This Row],[आपूर्तिकर्ताको नाम]],PartyTable[],2,FALSE)</f>
        <v>#N/A</v>
      </c>
      <c r="F227" s="1" t="str" cm="1">
        <f t="array" ref="F227">IF(ROWS(G$7:G227)&gt;COUNTIF(BookTable[Entry Month],$O$4),"",INDEX(Book!D$3:D$1200,SMALL(IF(BookTable[Entry Month]=$O$4,ROW(BookTable[Entry Month])-ROW(Book!$J$2)),ROWS(G$7:G227))))</f>
        <v/>
      </c>
      <c r="I22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27" s="6" t="str" cm="1">
        <f t="array" ref="J227">IF(ROWS(G$7:G227)&gt;COUNTIF(BookTable[Entry Month],$O$4),"",INDEX(Book!F$3:F$1200,SMALL(IF(BookTable[Entry Month]=$O$4,ROW(BookTable[Entry Month])-ROW(Book!$J$2)),ROWS(G$7:G227))))</f>
        <v/>
      </c>
      <c r="K227" s="6" t="str" cm="1">
        <f t="array" ref="K227">IF(ROWS(G$7:G227)&gt;COUNTIF(BookTable[Entry Month],$O$4),"",INDEX(Book!E$3:E$1200,SMALL(IF(BookTable[Entry Month]=$O$4,ROW(BookTable[Entry Month])-ROW(Book!$J$2)),ROWS(G$7:G227))))</f>
        <v/>
      </c>
      <c r="L227" s="6" t="e">
        <f>Shrawan17[[#This Row],[मूल्य (रु)]]*13%</f>
        <v>#VALUE!</v>
      </c>
    </row>
    <row r="228" spans="1:12" hidden="1" x14ac:dyDescent="0.25">
      <c r="A228" s="1" t="str">
        <f t="array" ref="A228">IF(ROWS(A$7:A228)&gt;COUNTIF(BookTable[Entry Month],$O$4),"",INDEX(Book!A$3:A$1200,SMALL(IF(BookTable[Entry Month]=$O$4,ROW(BookTable[Entry Month])-ROW(Book!$J$2)),ROWS(A$7:A228))))</f>
        <v/>
      </c>
      <c r="B228" s="1" t="str">
        <f t="array" ref="B228">IF(ROWS(B$7:B228)&gt;COUNTIF(BookTable[Entry Month],$O$4),"",INDEX(Book!B$3:B$1200,SMALL(IF(BookTable[Entry Month]=$O$4,ROW(BookTable[Entry Month])-ROW(Book!$J$2)),ROWS(B$7:B228))))</f>
        <v/>
      </c>
      <c r="D228" s="1" t="str">
        <f t="array" ref="D228">IF(ROWS(C$7:C228)&gt;COUNTIF(BookTable[Entry Month],$O$4),"",INDEX(Book!C$3:C$1200,SMALL(IF(BookTable[Entry Month]=$O$4,ROW(BookTable[Entry Month])-ROW(Book!$J$2)),ROWS(C$7:C228))))</f>
        <v/>
      </c>
      <c r="E228" s="1" t="e">
        <f>VLOOKUP(Shrawan17[[#This Row],[आपूर्तिकर्ताको नाम]],PartyTable[],2,FALSE)</f>
        <v>#N/A</v>
      </c>
      <c r="F228" s="1" t="str" cm="1">
        <f t="array" ref="F228">IF(ROWS(G$7:G228)&gt;COUNTIF(BookTable[Entry Month],$O$4),"",INDEX(Book!D$3:D$1200,SMALL(IF(BookTable[Entry Month]=$O$4,ROW(BookTable[Entry Month])-ROW(Book!$J$2)),ROWS(G$7:G228))))</f>
        <v/>
      </c>
      <c r="I22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28" s="6" t="str" cm="1">
        <f t="array" ref="J228">IF(ROWS(G$7:G228)&gt;COUNTIF(BookTable[Entry Month],$O$4),"",INDEX(Book!F$3:F$1200,SMALL(IF(BookTable[Entry Month]=$O$4,ROW(BookTable[Entry Month])-ROW(Book!$J$2)),ROWS(G$7:G228))))</f>
        <v/>
      </c>
      <c r="K228" s="6" t="str" cm="1">
        <f t="array" ref="K228">IF(ROWS(G$7:G228)&gt;COUNTIF(BookTable[Entry Month],$O$4),"",INDEX(Book!E$3:E$1200,SMALL(IF(BookTable[Entry Month]=$O$4,ROW(BookTable[Entry Month])-ROW(Book!$J$2)),ROWS(G$7:G228))))</f>
        <v/>
      </c>
      <c r="L228" s="6" t="e">
        <f>Shrawan17[[#This Row],[मूल्य (रु)]]*13%</f>
        <v>#VALUE!</v>
      </c>
    </row>
    <row r="229" spans="1:12" hidden="1" x14ac:dyDescent="0.25">
      <c r="A229" s="1" t="str">
        <f t="array" ref="A229">IF(ROWS(A$7:A229)&gt;COUNTIF(BookTable[Entry Month],$O$4),"",INDEX(Book!A$3:A$1200,SMALL(IF(BookTable[Entry Month]=$O$4,ROW(BookTable[Entry Month])-ROW(Book!$J$2)),ROWS(A$7:A229))))</f>
        <v/>
      </c>
      <c r="B229" s="1" t="str">
        <f t="array" ref="B229">IF(ROWS(B$7:B229)&gt;COUNTIF(BookTable[Entry Month],$O$4),"",INDEX(Book!B$3:B$1200,SMALL(IF(BookTable[Entry Month]=$O$4,ROW(BookTable[Entry Month])-ROW(Book!$J$2)),ROWS(B$7:B229))))</f>
        <v/>
      </c>
      <c r="D229" s="1" t="str">
        <f t="array" ref="D229">IF(ROWS(C$7:C229)&gt;COUNTIF(BookTable[Entry Month],$O$4),"",INDEX(Book!C$3:C$1200,SMALL(IF(BookTable[Entry Month]=$O$4,ROW(BookTable[Entry Month])-ROW(Book!$J$2)),ROWS(C$7:C229))))</f>
        <v/>
      </c>
      <c r="E229" s="1" t="e">
        <f>VLOOKUP(Shrawan17[[#This Row],[आपूर्तिकर्ताको नाम]],PartyTable[],2,FALSE)</f>
        <v>#N/A</v>
      </c>
      <c r="F229" s="1" t="str" cm="1">
        <f t="array" ref="F229">IF(ROWS(G$7:G229)&gt;COUNTIF(BookTable[Entry Month],$O$4),"",INDEX(Book!D$3:D$1200,SMALL(IF(BookTable[Entry Month]=$O$4,ROW(BookTable[Entry Month])-ROW(Book!$J$2)),ROWS(G$7:G229))))</f>
        <v/>
      </c>
      <c r="I22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29" s="6" t="str" cm="1">
        <f t="array" ref="J229">IF(ROWS(G$7:G229)&gt;COUNTIF(BookTable[Entry Month],$O$4),"",INDEX(Book!F$3:F$1200,SMALL(IF(BookTable[Entry Month]=$O$4,ROW(BookTable[Entry Month])-ROW(Book!$J$2)),ROWS(G$7:G229))))</f>
        <v/>
      </c>
      <c r="K229" s="6" t="str" cm="1">
        <f t="array" ref="K229">IF(ROWS(G$7:G229)&gt;COUNTIF(BookTable[Entry Month],$O$4),"",INDEX(Book!E$3:E$1200,SMALL(IF(BookTable[Entry Month]=$O$4,ROW(BookTable[Entry Month])-ROW(Book!$J$2)),ROWS(G$7:G229))))</f>
        <v/>
      </c>
      <c r="L229" s="6" t="e">
        <f>Shrawan17[[#This Row],[मूल्य (रु)]]*13%</f>
        <v>#VALUE!</v>
      </c>
    </row>
    <row r="230" spans="1:12" hidden="1" x14ac:dyDescent="0.25">
      <c r="A230" s="1" t="str">
        <f t="array" ref="A230">IF(ROWS(A$7:A230)&gt;COUNTIF(BookTable[Entry Month],$O$4),"",INDEX(Book!A$3:A$1200,SMALL(IF(BookTable[Entry Month]=$O$4,ROW(BookTable[Entry Month])-ROW(Book!$J$2)),ROWS(A$7:A230))))</f>
        <v/>
      </c>
      <c r="B230" s="1" t="str">
        <f t="array" ref="B230">IF(ROWS(B$7:B230)&gt;COUNTIF(BookTable[Entry Month],$O$4),"",INDEX(Book!B$3:B$1200,SMALL(IF(BookTable[Entry Month]=$O$4,ROW(BookTable[Entry Month])-ROW(Book!$J$2)),ROWS(B$7:B230))))</f>
        <v/>
      </c>
      <c r="D230" s="1" t="str">
        <f t="array" ref="D230">IF(ROWS(C$7:C230)&gt;COUNTIF(BookTable[Entry Month],$O$4),"",INDEX(Book!C$3:C$1200,SMALL(IF(BookTable[Entry Month]=$O$4,ROW(BookTable[Entry Month])-ROW(Book!$J$2)),ROWS(C$7:C230))))</f>
        <v/>
      </c>
      <c r="E230" s="1" t="e">
        <f>VLOOKUP(Shrawan17[[#This Row],[आपूर्तिकर्ताको नाम]],PartyTable[],2,FALSE)</f>
        <v>#N/A</v>
      </c>
      <c r="F230" s="1" t="str" cm="1">
        <f t="array" ref="F230">IF(ROWS(G$7:G230)&gt;COUNTIF(BookTable[Entry Month],$O$4),"",INDEX(Book!D$3:D$1200,SMALL(IF(BookTable[Entry Month]=$O$4,ROW(BookTable[Entry Month])-ROW(Book!$J$2)),ROWS(G$7:G230))))</f>
        <v/>
      </c>
      <c r="I23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30" s="6" t="str" cm="1">
        <f t="array" ref="J230">IF(ROWS(G$7:G230)&gt;COUNTIF(BookTable[Entry Month],$O$4),"",INDEX(Book!F$3:F$1200,SMALL(IF(BookTable[Entry Month]=$O$4,ROW(BookTable[Entry Month])-ROW(Book!$J$2)),ROWS(G$7:G230))))</f>
        <v/>
      </c>
      <c r="K230" s="6" t="str" cm="1">
        <f t="array" ref="K230">IF(ROWS(G$7:G230)&gt;COUNTIF(BookTable[Entry Month],$O$4),"",INDEX(Book!E$3:E$1200,SMALL(IF(BookTable[Entry Month]=$O$4,ROW(BookTable[Entry Month])-ROW(Book!$J$2)),ROWS(G$7:G230))))</f>
        <v/>
      </c>
      <c r="L230" s="6" t="e">
        <f>Shrawan17[[#This Row],[मूल्य (रु)]]*13%</f>
        <v>#VALUE!</v>
      </c>
    </row>
    <row r="231" spans="1:12" hidden="1" x14ac:dyDescent="0.25">
      <c r="A231" s="1" t="str">
        <f t="array" ref="A231">IF(ROWS(A$7:A231)&gt;COUNTIF(BookTable[Entry Month],$O$4),"",INDEX(Book!A$3:A$1200,SMALL(IF(BookTable[Entry Month]=$O$4,ROW(BookTable[Entry Month])-ROW(Book!$J$2)),ROWS(A$7:A231))))</f>
        <v/>
      </c>
      <c r="B231" s="1" t="str">
        <f t="array" ref="B231">IF(ROWS(B$7:B231)&gt;COUNTIF(BookTable[Entry Month],$O$4),"",INDEX(Book!B$3:B$1200,SMALL(IF(BookTable[Entry Month]=$O$4,ROW(BookTable[Entry Month])-ROW(Book!$J$2)),ROWS(B$7:B231))))</f>
        <v/>
      </c>
      <c r="D231" s="1" t="str">
        <f t="array" ref="D231">IF(ROWS(C$7:C231)&gt;COUNTIF(BookTable[Entry Month],$O$4),"",INDEX(Book!C$3:C$1200,SMALL(IF(BookTable[Entry Month]=$O$4,ROW(BookTable[Entry Month])-ROW(Book!$J$2)),ROWS(C$7:C231))))</f>
        <v/>
      </c>
      <c r="E231" s="1" t="e">
        <f>VLOOKUP(Shrawan17[[#This Row],[आपूर्तिकर्ताको नाम]],PartyTable[],2,FALSE)</f>
        <v>#N/A</v>
      </c>
      <c r="F231" s="1" t="str" cm="1">
        <f t="array" ref="F231">IF(ROWS(G$7:G231)&gt;COUNTIF(BookTable[Entry Month],$O$4),"",INDEX(Book!D$3:D$1200,SMALL(IF(BookTable[Entry Month]=$O$4,ROW(BookTable[Entry Month])-ROW(Book!$J$2)),ROWS(G$7:G231))))</f>
        <v/>
      </c>
      <c r="I23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31" s="6" t="str" cm="1">
        <f t="array" ref="J231">IF(ROWS(G$7:G231)&gt;COUNTIF(BookTable[Entry Month],$O$4),"",INDEX(Book!F$3:F$1200,SMALL(IF(BookTable[Entry Month]=$O$4,ROW(BookTable[Entry Month])-ROW(Book!$J$2)),ROWS(G$7:G231))))</f>
        <v/>
      </c>
      <c r="K231" s="6" t="str" cm="1">
        <f t="array" ref="K231">IF(ROWS(G$7:G231)&gt;COUNTIF(BookTable[Entry Month],$O$4),"",INDEX(Book!E$3:E$1200,SMALL(IF(BookTable[Entry Month]=$O$4,ROW(BookTable[Entry Month])-ROW(Book!$J$2)),ROWS(G$7:G231))))</f>
        <v/>
      </c>
      <c r="L231" s="6" t="e">
        <f>Shrawan17[[#This Row],[मूल्य (रु)]]*13%</f>
        <v>#VALUE!</v>
      </c>
    </row>
    <row r="232" spans="1:12" hidden="1" x14ac:dyDescent="0.25">
      <c r="A232" s="1" t="str">
        <f t="array" ref="A232">IF(ROWS(A$7:A232)&gt;COUNTIF(BookTable[Entry Month],$O$4),"",INDEX(Book!A$3:A$1200,SMALL(IF(BookTable[Entry Month]=$O$4,ROW(BookTable[Entry Month])-ROW(Book!$J$2)),ROWS(A$7:A232))))</f>
        <v/>
      </c>
      <c r="B232" s="1" t="str">
        <f t="array" ref="B232">IF(ROWS(B$7:B232)&gt;COUNTIF(BookTable[Entry Month],$O$4),"",INDEX(Book!B$3:B$1200,SMALL(IF(BookTable[Entry Month]=$O$4,ROW(BookTable[Entry Month])-ROW(Book!$J$2)),ROWS(B$7:B232))))</f>
        <v/>
      </c>
      <c r="D232" s="1" t="str">
        <f t="array" ref="D232">IF(ROWS(C$7:C232)&gt;COUNTIF(BookTable[Entry Month],$O$4),"",INDEX(Book!C$3:C$1200,SMALL(IF(BookTable[Entry Month]=$O$4,ROW(BookTable[Entry Month])-ROW(Book!$J$2)),ROWS(C$7:C232))))</f>
        <v/>
      </c>
      <c r="E232" s="1" t="e">
        <f>VLOOKUP(Shrawan17[[#This Row],[आपूर्तिकर्ताको नाम]],PartyTable[],2,FALSE)</f>
        <v>#N/A</v>
      </c>
      <c r="F232" s="1" t="str" cm="1">
        <f t="array" ref="F232">IF(ROWS(G$7:G232)&gt;COUNTIF(BookTable[Entry Month],$O$4),"",INDEX(Book!D$3:D$1200,SMALL(IF(BookTable[Entry Month]=$O$4,ROW(BookTable[Entry Month])-ROW(Book!$J$2)),ROWS(G$7:G232))))</f>
        <v/>
      </c>
      <c r="I23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32" s="6" t="str" cm="1">
        <f t="array" ref="J232">IF(ROWS(G$7:G232)&gt;COUNTIF(BookTable[Entry Month],$O$4),"",INDEX(Book!F$3:F$1200,SMALL(IF(BookTable[Entry Month]=$O$4,ROW(BookTable[Entry Month])-ROW(Book!$J$2)),ROWS(G$7:G232))))</f>
        <v/>
      </c>
      <c r="K232" s="6" t="str" cm="1">
        <f t="array" ref="K232">IF(ROWS(G$7:G232)&gt;COUNTIF(BookTable[Entry Month],$O$4),"",INDEX(Book!E$3:E$1200,SMALL(IF(BookTable[Entry Month]=$O$4,ROW(BookTable[Entry Month])-ROW(Book!$J$2)),ROWS(G$7:G232))))</f>
        <v/>
      </c>
      <c r="L232" s="6" t="e">
        <f>Shrawan17[[#This Row],[मूल्य (रु)]]*13%</f>
        <v>#VALUE!</v>
      </c>
    </row>
    <row r="233" spans="1:12" hidden="1" x14ac:dyDescent="0.25">
      <c r="A233" s="1" t="str">
        <f t="array" ref="A233">IF(ROWS(A$7:A233)&gt;COUNTIF(BookTable[Entry Month],$O$4),"",INDEX(Book!A$3:A$1200,SMALL(IF(BookTable[Entry Month]=$O$4,ROW(BookTable[Entry Month])-ROW(Book!$J$2)),ROWS(A$7:A233))))</f>
        <v/>
      </c>
      <c r="B233" s="1" t="str">
        <f t="array" ref="B233">IF(ROWS(B$7:B233)&gt;COUNTIF(BookTable[Entry Month],$O$4),"",INDEX(Book!B$3:B$1200,SMALL(IF(BookTable[Entry Month]=$O$4,ROW(BookTable[Entry Month])-ROW(Book!$J$2)),ROWS(B$7:B233))))</f>
        <v/>
      </c>
      <c r="D233" s="1" t="str">
        <f t="array" ref="D233">IF(ROWS(C$7:C233)&gt;COUNTIF(BookTable[Entry Month],$O$4),"",INDEX(Book!C$3:C$1200,SMALL(IF(BookTable[Entry Month]=$O$4,ROW(BookTable[Entry Month])-ROW(Book!$J$2)),ROWS(C$7:C233))))</f>
        <v/>
      </c>
      <c r="E233" s="1" t="e">
        <f>VLOOKUP(Shrawan17[[#This Row],[आपूर्तिकर्ताको नाम]],PartyTable[],2,FALSE)</f>
        <v>#N/A</v>
      </c>
      <c r="F233" s="1" t="str" cm="1">
        <f t="array" ref="F233">IF(ROWS(G$7:G233)&gt;COUNTIF(BookTable[Entry Month],$O$4),"",INDEX(Book!D$3:D$1200,SMALL(IF(BookTable[Entry Month]=$O$4,ROW(BookTable[Entry Month])-ROW(Book!$J$2)),ROWS(G$7:G233))))</f>
        <v/>
      </c>
      <c r="I23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33" s="6" t="str" cm="1">
        <f t="array" ref="J233">IF(ROWS(G$7:G233)&gt;COUNTIF(BookTable[Entry Month],$O$4),"",INDEX(Book!F$3:F$1200,SMALL(IF(BookTable[Entry Month]=$O$4,ROW(BookTable[Entry Month])-ROW(Book!$J$2)),ROWS(G$7:G233))))</f>
        <v/>
      </c>
      <c r="K233" s="6" t="str" cm="1">
        <f t="array" ref="K233">IF(ROWS(G$7:G233)&gt;COUNTIF(BookTable[Entry Month],$O$4),"",INDEX(Book!E$3:E$1200,SMALL(IF(BookTable[Entry Month]=$O$4,ROW(BookTable[Entry Month])-ROW(Book!$J$2)),ROWS(G$7:G233))))</f>
        <v/>
      </c>
      <c r="L233" s="6" t="e">
        <f>Shrawan17[[#This Row],[मूल्य (रु)]]*13%</f>
        <v>#VALUE!</v>
      </c>
    </row>
    <row r="234" spans="1:12" hidden="1" x14ac:dyDescent="0.25">
      <c r="A234" s="1" t="str">
        <f t="array" ref="A234">IF(ROWS(A$7:A234)&gt;COUNTIF(BookTable[Entry Month],$O$4),"",INDEX(Book!A$3:A$1200,SMALL(IF(BookTable[Entry Month]=$O$4,ROW(BookTable[Entry Month])-ROW(Book!$J$2)),ROWS(A$7:A234))))</f>
        <v/>
      </c>
      <c r="B234" s="1" t="str">
        <f t="array" ref="B234">IF(ROWS(B$7:B234)&gt;COUNTIF(BookTable[Entry Month],$O$4),"",INDEX(Book!B$3:B$1200,SMALL(IF(BookTable[Entry Month]=$O$4,ROW(BookTable[Entry Month])-ROW(Book!$J$2)),ROWS(B$7:B234))))</f>
        <v/>
      </c>
      <c r="D234" s="1" t="str">
        <f t="array" ref="D234">IF(ROWS(C$7:C234)&gt;COUNTIF(BookTable[Entry Month],$O$4),"",INDEX(Book!C$3:C$1200,SMALL(IF(BookTable[Entry Month]=$O$4,ROW(BookTable[Entry Month])-ROW(Book!$J$2)),ROWS(C$7:C234))))</f>
        <v/>
      </c>
      <c r="E234" s="1" t="e">
        <f>VLOOKUP(Shrawan17[[#This Row],[आपूर्तिकर्ताको नाम]],PartyTable[],2,FALSE)</f>
        <v>#N/A</v>
      </c>
      <c r="F234" s="1" t="str" cm="1">
        <f t="array" ref="F234">IF(ROWS(G$7:G234)&gt;COUNTIF(BookTable[Entry Month],$O$4),"",INDEX(Book!D$3:D$1200,SMALL(IF(BookTable[Entry Month]=$O$4,ROW(BookTable[Entry Month])-ROW(Book!$J$2)),ROWS(G$7:G234))))</f>
        <v/>
      </c>
      <c r="I23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34" s="6" t="str" cm="1">
        <f t="array" ref="J234">IF(ROWS(G$7:G234)&gt;COUNTIF(BookTable[Entry Month],$O$4),"",INDEX(Book!F$3:F$1200,SMALL(IF(BookTable[Entry Month]=$O$4,ROW(BookTable[Entry Month])-ROW(Book!$J$2)),ROWS(G$7:G234))))</f>
        <v/>
      </c>
      <c r="K234" s="6" t="str" cm="1">
        <f t="array" ref="K234">IF(ROWS(G$7:G234)&gt;COUNTIF(BookTable[Entry Month],$O$4),"",INDEX(Book!E$3:E$1200,SMALL(IF(BookTable[Entry Month]=$O$4,ROW(BookTable[Entry Month])-ROW(Book!$J$2)),ROWS(G$7:G234))))</f>
        <v/>
      </c>
      <c r="L234" s="6" t="e">
        <f>Shrawan17[[#This Row],[मूल्य (रु)]]*13%</f>
        <v>#VALUE!</v>
      </c>
    </row>
    <row r="235" spans="1:12" hidden="1" x14ac:dyDescent="0.25">
      <c r="A235" s="1" t="str">
        <f t="array" ref="A235">IF(ROWS(A$7:A235)&gt;COUNTIF(BookTable[Entry Month],$O$4),"",INDEX(Book!A$3:A$1200,SMALL(IF(BookTable[Entry Month]=$O$4,ROW(BookTable[Entry Month])-ROW(Book!$J$2)),ROWS(A$7:A235))))</f>
        <v/>
      </c>
      <c r="B235" s="1" t="str">
        <f t="array" ref="B235">IF(ROWS(B$7:B235)&gt;COUNTIF(BookTable[Entry Month],$O$4),"",INDEX(Book!B$3:B$1200,SMALL(IF(BookTable[Entry Month]=$O$4,ROW(BookTable[Entry Month])-ROW(Book!$J$2)),ROWS(B$7:B235))))</f>
        <v/>
      </c>
      <c r="D235" s="1" t="str">
        <f t="array" ref="D235">IF(ROWS(C$7:C235)&gt;COUNTIF(BookTable[Entry Month],$O$4),"",INDEX(Book!C$3:C$1200,SMALL(IF(BookTable[Entry Month]=$O$4,ROW(BookTable[Entry Month])-ROW(Book!$J$2)),ROWS(C$7:C235))))</f>
        <v/>
      </c>
      <c r="E235" s="1" t="e">
        <f>VLOOKUP(Shrawan17[[#This Row],[आपूर्तिकर्ताको नाम]],PartyTable[],2,FALSE)</f>
        <v>#N/A</v>
      </c>
      <c r="F235" s="1" t="str" cm="1">
        <f t="array" ref="F235">IF(ROWS(G$7:G235)&gt;COUNTIF(BookTable[Entry Month],$O$4),"",INDEX(Book!D$3:D$1200,SMALL(IF(BookTable[Entry Month]=$O$4,ROW(BookTable[Entry Month])-ROW(Book!$J$2)),ROWS(G$7:G235))))</f>
        <v/>
      </c>
      <c r="I23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35" s="6" t="str" cm="1">
        <f t="array" ref="J235">IF(ROWS(G$7:G235)&gt;COUNTIF(BookTable[Entry Month],$O$4),"",INDEX(Book!F$3:F$1200,SMALL(IF(BookTable[Entry Month]=$O$4,ROW(BookTable[Entry Month])-ROW(Book!$J$2)),ROWS(G$7:G235))))</f>
        <v/>
      </c>
      <c r="K235" s="6" t="str" cm="1">
        <f t="array" ref="K235">IF(ROWS(G$7:G235)&gt;COUNTIF(BookTable[Entry Month],$O$4),"",INDEX(Book!E$3:E$1200,SMALL(IF(BookTable[Entry Month]=$O$4,ROW(BookTable[Entry Month])-ROW(Book!$J$2)),ROWS(G$7:G235))))</f>
        <v/>
      </c>
      <c r="L235" s="6" t="e">
        <f>Shrawan17[[#This Row],[मूल्य (रु)]]*13%</f>
        <v>#VALUE!</v>
      </c>
    </row>
    <row r="236" spans="1:12" hidden="1" x14ac:dyDescent="0.25">
      <c r="A236" s="1" t="str">
        <f t="array" ref="A236">IF(ROWS(A$7:A236)&gt;COUNTIF(BookTable[Entry Month],$O$4),"",INDEX(Book!A$3:A$1200,SMALL(IF(BookTable[Entry Month]=$O$4,ROW(BookTable[Entry Month])-ROW(Book!$J$2)),ROWS(A$7:A236))))</f>
        <v/>
      </c>
      <c r="B236" s="1" t="str">
        <f t="array" ref="B236">IF(ROWS(B$7:B236)&gt;COUNTIF(BookTable[Entry Month],$O$4),"",INDEX(Book!B$3:B$1200,SMALL(IF(BookTable[Entry Month]=$O$4,ROW(BookTable[Entry Month])-ROW(Book!$J$2)),ROWS(B$7:B236))))</f>
        <v/>
      </c>
      <c r="D236" s="1" t="str">
        <f t="array" ref="D236">IF(ROWS(C$7:C236)&gt;COUNTIF(BookTable[Entry Month],$O$4),"",INDEX(Book!C$3:C$1200,SMALL(IF(BookTable[Entry Month]=$O$4,ROW(BookTable[Entry Month])-ROW(Book!$J$2)),ROWS(C$7:C236))))</f>
        <v/>
      </c>
      <c r="E236" s="1" t="e">
        <f>VLOOKUP(Shrawan17[[#This Row],[आपूर्तिकर्ताको नाम]],PartyTable[],2,FALSE)</f>
        <v>#N/A</v>
      </c>
      <c r="F236" s="1" t="str" cm="1">
        <f t="array" ref="F236">IF(ROWS(G$7:G236)&gt;COUNTIF(BookTable[Entry Month],$O$4),"",INDEX(Book!D$3:D$1200,SMALL(IF(BookTable[Entry Month]=$O$4,ROW(BookTable[Entry Month])-ROW(Book!$J$2)),ROWS(G$7:G236))))</f>
        <v/>
      </c>
      <c r="I23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36" s="6" t="str" cm="1">
        <f t="array" ref="J236">IF(ROWS(G$7:G236)&gt;COUNTIF(BookTable[Entry Month],$O$4),"",INDEX(Book!F$3:F$1200,SMALL(IF(BookTable[Entry Month]=$O$4,ROW(BookTable[Entry Month])-ROW(Book!$J$2)),ROWS(G$7:G236))))</f>
        <v/>
      </c>
      <c r="K236" s="6" t="str" cm="1">
        <f t="array" ref="K236">IF(ROWS(G$7:G236)&gt;COUNTIF(BookTable[Entry Month],$O$4),"",INDEX(Book!E$3:E$1200,SMALL(IF(BookTable[Entry Month]=$O$4,ROW(BookTable[Entry Month])-ROW(Book!$J$2)),ROWS(G$7:G236))))</f>
        <v/>
      </c>
      <c r="L236" s="6" t="e">
        <f>Shrawan17[[#This Row],[मूल्य (रु)]]*13%</f>
        <v>#VALUE!</v>
      </c>
    </row>
    <row r="237" spans="1:12" hidden="1" x14ac:dyDescent="0.25">
      <c r="A237" s="1" t="str">
        <f t="array" ref="A237">IF(ROWS(A$7:A237)&gt;COUNTIF(BookTable[Entry Month],$O$4),"",INDEX(Book!A$3:A$1200,SMALL(IF(BookTable[Entry Month]=$O$4,ROW(BookTable[Entry Month])-ROW(Book!$J$2)),ROWS(A$7:A237))))</f>
        <v/>
      </c>
      <c r="B237" s="1" t="str">
        <f t="array" ref="B237">IF(ROWS(B$7:B237)&gt;COUNTIF(BookTable[Entry Month],$O$4),"",INDEX(Book!B$3:B$1200,SMALL(IF(BookTable[Entry Month]=$O$4,ROW(BookTable[Entry Month])-ROW(Book!$J$2)),ROWS(B$7:B237))))</f>
        <v/>
      </c>
      <c r="D237" s="1" t="str">
        <f t="array" ref="D237">IF(ROWS(C$7:C237)&gt;COUNTIF(BookTable[Entry Month],$O$4),"",INDEX(Book!C$3:C$1200,SMALL(IF(BookTable[Entry Month]=$O$4,ROW(BookTable[Entry Month])-ROW(Book!$J$2)),ROWS(C$7:C237))))</f>
        <v/>
      </c>
      <c r="E237" s="1" t="e">
        <f>VLOOKUP(Shrawan17[[#This Row],[आपूर्तिकर्ताको नाम]],PartyTable[],2,FALSE)</f>
        <v>#N/A</v>
      </c>
      <c r="F237" s="1" t="str" cm="1">
        <f t="array" ref="F237">IF(ROWS(G$7:G237)&gt;COUNTIF(BookTable[Entry Month],$O$4),"",INDEX(Book!D$3:D$1200,SMALL(IF(BookTable[Entry Month]=$O$4,ROW(BookTable[Entry Month])-ROW(Book!$J$2)),ROWS(G$7:G237))))</f>
        <v/>
      </c>
      <c r="I23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37" s="6" t="str" cm="1">
        <f t="array" ref="J237">IF(ROWS(G$7:G237)&gt;COUNTIF(BookTable[Entry Month],$O$4),"",INDEX(Book!F$3:F$1200,SMALL(IF(BookTable[Entry Month]=$O$4,ROW(BookTable[Entry Month])-ROW(Book!$J$2)),ROWS(G$7:G237))))</f>
        <v/>
      </c>
      <c r="K237" s="6" t="str" cm="1">
        <f t="array" ref="K237">IF(ROWS(G$7:G237)&gt;COUNTIF(BookTable[Entry Month],$O$4),"",INDEX(Book!E$3:E$1200,SMALL(IF(BookTable[Entry Month]=$O$4,ROW(BookTable[Entry Month])-ROW(Book!$J$2)),ROWS(G$7:G237))))</f>
        <v/>
      </c>
      <c r="L237" s="6" t="e">
        <f>Shrawan17[[#This Row],[मूल्य (रु)]]*13%</f>
        <v>#VALUE!</v>
      </c>
    </row>
    <row r="238" spans="1:12" hidden="1" x14ac:dyDescent="0.25">
      <c r="A238" s="1" t="str">
        <f t="array" ref="A238">IF(ROWS(A$7:A238)&gt;COUNTIF(BookTable[Entry Month],$O$4),"",INDEX(Book!A$3:A$1200,SMALL(IF(BookTable[Entry Month]=$O$4,ROW(BookTable[Entry Month])-ROW(Book!$J$2)),ROWS(A$7:A238))))</f>
        <v/>
      </c>
      <c r="B238" s="1" t="str">
        <f t="array" ref="B238">IF(ROWS(B$7:B238)&gt;COUNTIF(BookTable[Entry Month],$O$4),"",INDEX(Book!B$3:B$1200,SMALL(IF(BookTable[Entry Month]=$O$4,ROW(BookTable[Entry Month])-ROW(Book!$J$2)),ROWS(B$7:B238))))</f>
        <v/>
      </c>
      <c r="D238" s="1" t="str">
        <f t="array" ref="D238">IF(ROWS(C$7:C238)&gt;COUNTIF(BookTable[Entry Month],$O$4),"",INDEX(Book!C$3:C$1200,SMALL(IF(BookTable[Entry Month]=$O$4,ROW(BookTable[Entry Month])-ROW(Book!$J$2)),ROWS(C$7:C238))))</f>
        <v/>
      </c>
      <c r="E238" s="1" t="e">
        <f>VLOOKUP(Shrawan17[[#This Row],[आपूर्तिकर्ताको नाम]],PartyTable[],2,FALSE)</f>
        <v>#N/A</v>
      </c>
      <c r="F238" s="1" t="str" cm="1">
        <f t="array" ref="F238">IF(ROWS(G$7:G238)&gt;COUNTIF(BookTable[Entry Month],$O$4),"",INDEX(Book!D$3:D$1200,SMALL(IF(BookTable[Entry Month]=$O$4,ROW(BookTable[Entry Month])-ROW(Book!$J$2)),ROWS(G$7:G238))))</f>
        <v/>
      </c>
      <c r="I23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38" s="6" t="str" cm="1">
        <f t="array" ref="J238">IF(ROWS(G$7:G238)&gt;COUNTIF(BookTable[Entry Month],$O$4),"",INDEX(Book!F$3:F$1200,SMALL(IF(BookTable[Entry Month]=$O$4,ROW(BookTable[Entry Month])-ROW(Book!$J$2)),ROWS(G$7:G238))))</f>
        <v/>
      </c>
      <c r="K238" s="6" t="str" cm="1">
        <f t="array" ref="K238">IF(ROWS(G$7:G238)&gt;COUNTIF(BookTable[Entry Month],$O$4),"",INDEX(Book!E$3:E$1200,SMALL(IF(BookTable[Entry Month]=$O$4,ROW(BookTable[Entry Month])-ROW(Book!$J$2)),ROWS(G$7:G238))))</f>
        <v/>
      </c>
      <c r="L238" s="6" t="e">
        <f>Shrawan17[[#This Row],[मूल्य (रु)]]*13%</f>
        <v>#VALUE!</v>
      </c>
    </row>
    <row r="239" spans="1:12" hidden="1" x14ac:dyDescent="0.25">
      <c r="A239" s="1" t="str">
        <f t="array" ref="A239">IF(ROWS(A$7:A239)&gt;COUNTIF(BookTable[Entry Month],$O$4),"",INDEX(Book!A$3:A$1200,SMALL(IF(BookTable[Entry Month]=$O$4,ROW(BookTable[Entry Month])-ROW(Book!$J$2)),ROWS(A$7:A239))))</f>
        <v/>
      </c>
      <c r="B239" s="1" t="str">
        <f t="array" ref="B239">IF(ROWS(B$7:B239)&gt;COUNTIF(BookTable[Entry Month],$O$4),"",INDEX(Book!B$3:B$1200,SMALL(IF(BookTable[Entry Month]=$O$4,ROW(BookTable[Entry Month])-ROW(Book!$J$2)),ROWS(B$7:B239))))</f>
        <v/>
      </c>
      <c r="D239" s="1" t="str">
        <f t="array" ref="D239">IF(ROWS(C$7:C239)&gt;COUNTIF(BookTable[Entry Month],$O$4),"",INDEX(Book!C$3:C$1200,SMALL(IF(BookTable[Entry Month]=$O$4,ROW(BookTable[Entry Month])-ROW(Book!$J$2)),ROWS(C$7:C239))))</f>
        <v/>
      </c>
      <c r="E239" s="1" t="e">
        <f>VLOOKUP(Shrawan17[[#This Row],[आपूर्तिकर्ताको नाम]],PartyTable[],2,FALSE)</f>
        <v>#N/A</v>
      </c>
      <c r="F239" s="1" t="str" cm="1">
        <f t="array" ref="F239">IF(ROWS(G$7:G239)&gt;COUNTIF(BookTable[Entry Month],$O$4),"",INDEX(Book!D$3:D$1200,SMALL(IF(BookTable[Entry Month]=$O$4,ROW(BookTable[Entry Month])-ROW(Book!$J$2)),ROWS(G$7:G239))))</f>
        <v/>
      </c>
      <c r="I23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39" s="6" t="str" cm="1">
        <f t="array" ref="J239">IF(ROWS(G$7:G239)&gt;COUNTIF(BookTable[Entry Month],$O$4),"",INDEX(Book!F$3:F$1200,SMALL(IF(BookTable[Entry Month]=$O$4,ROW(BookTable[Entry Month])-ROW(Book!$J$2)),ROWS(G$7:G239))))</f>
        <v/>
      </c>
      <c r="K239" s="6" t="str" cm="1">
        <f t="array" ref="K239">IF(ROWS(G$7:G239)&gt;COUNTIF(BookTable[Entry Month],$O$4),"",INDEX(Book!E$3:E$1200,SMALL(IF(BookTable[Entry Month]=$O$4,ROW(BookTable[Entry Month])-ROW(Book!$J$2)),ROWS(G$7:G239))))</f>
        <v/>
      </c>
      <c r="L239" s="6" t="e">
        <f>Shrawan17[[#This Row],[मूल्य (रु)]]*13%</f>
        <v>#VALUE!</v>
      </c>
    </row>
    <row r="240" spans="1:12" hidden="1" x14ac:dyDescent="0.25">
      <c r="A240" s="1" t="str">
        <f t="array" ref="A240">IF(ROWS(A$7:A240)&gt;COUNTIF(BookTable[Entry Month],$O$4),"",INDEX(Book!A$3:A$1200,SMALL(IF(BookTable[Entry Month]=$O$4,ROW(BookTable[Entry Month])-ROW(Book!$J$2)),ROWS(A$7:A240))))</f>
        <v/>
      </c>
      <c r="B240" s="1" t="str">
        <f t="array" ref="B240">IF(ROWS(B$7:B240)&gt;COUNTIF(BookTable[Entry Month],$O$4),"",INDEX(Book!B$3:B$1200,SMALL(IF(BookTable[Entry Month]=$O$4,ROW(BookTable[Entry Month])-ROW(Book!$J$2)),ROWS(B$7:B240))))</f>
        <v/>
      </c>
      <c r="D240" s="1" t="str">
        <f t="array" ref="D240">IF(ROWS(C$7:C240)&gt;COUNTIF(BookTable[Entry Month],$O$4),"",INDEX(Book!C$3:C$1200,SMALL(IF(BookTable[Entry Month]=$O$4,ROW(BookTable[Entry Month])-ROW(Book!$J$2)),ROWS(C$7:C240))))</f>
        <v/>
      </c>
      <c r="E240" s="1" t="e">
        <f>VLOOKUP(Shrawan17[[#This Row],[आपूर्तिकर्ताको नाम]],PartyTable[],2,FALSE)</f>
        <v>#N/A</v>
      </c>
      <c r="F240" s="1" t="str" cm="1">
        <f t="array" ref="F240">IF(ROWS(G$7:G240)&gt;COUNTIF(BookTable[Entry Month],$O$4),"",INDEX(Book!D$3:D$1200,SMALL(IF(BookTable[Entry Month]=$O$4,ROW(BookTable[Entry Month])-ROW(Book!$J$2)),ROWS(G$7:G240))))</f>
        <v/>
      </c>
      <c r="I240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40" s="6" t="str" cm="1">
        <f t="array" ref="J240">IF(ROWS(G$7:G240)&gt;COUNTIF(BookTable[Entry Month],$O$4),"",INDEX(Book!F$3:F$1200,SMALL(IF(BookTable[Entry Month]=$O$4,ROW(BookTable[Entry Month])-ROW(Book!$J$2)),ROWS(G$7:G240))))</f>
        <v/>
      </c>
      <c r="K240" s="6" t="str" cm="1">
        <f t="array" ref="K240">IF(ROWS(G$7:G240)&gt;COUNTIF(BookTable[Entry Month],$O$4),"",INDEX(Book!E$3:E$1200,SMALL(IF(BookTable[Entry Month]=$O$4,ROW(BookTable[Entry Month])-ROW(Book!$J$2)),ROWS(G$7:G240))))</f>
        <v/>
      </c>
      <c r="L240" s="6" t="e">
        <f>Shrawan17[[#This Row],[मूल्य (रु)]]*13%</f>
        <v>#VALUE!</v>
      </c>
    </row>
    <row r="241" spans="1:16" hidden="1" x14ac:dyDescent="0.25">
      <c r="A241" s="1" t="str">
        <f t="array" ref="A241">IF(ROWS(A$7:A241)&gt;COUNTIF(BookTable[Entry Month],$O$4),"",INDEX(Book!A$3:A$1200,SMALL(IF(BookTable[Entry Month]=$O$4,ROW(BookTable[Entry Month])-ROW(Book!$J$2)),ROWS(A$7:A241))))</f>
        <v/>
      </c>
      <c r="B241" s="1" t="str">
        <f t="array" ref="B241">IF(ROWS(B$7:B241)&gt;COUNTIF(BookTable[Entry Month],$O$4),"",INDEX(Book!B$3:B$1200,SMALL(IF(BookTable[Entry Month]=$O$4,ROW(BookTable[Entry Month])-ROW(Book!$J$2)),ROWS(B$7:B241))))</f>
        <v/>
      </c>
      <c r="D241" s="1" t="str">
        <f t="array" ref="D241">IF(ROWS(C$7:C241)&gt;COUNTIF(BookTable[Entry Month],$O$4),"",INDEX(Book!C$3:C$1200,SMALL(IF(BookTable[Entry Month]=$O$4,ROW(BookTable[Entry Month])-ROW(Book!$J$2)),ROWS(C$7:C241))))</f>
        <v/>
      </c>
      <c r="E241" s="1" t="e">
        <f>VLOOKUP(Shrawan17[[#This Row],[आपूर्तिकर्ताको नाम]],PartyTable[],2,FALSE)</f>
        <v>#N/A</v>
      </c>
      <c r="F241" s="1" t="str" cm="1">
        <f t="array" ref="F241">IF(ROWS(G$7:G241)&gt;COUNTIF(BookTable[Entry Month],$O$4),"",INDEX(Book!D$3:D$1200,SMALL(IF(BookTable[Entry Month]=$O$4,ROW(BookTable[Entry Month])-ROW(Book!$J$2)),ROWS(G$7:G241))))</f>
        <v/>
      </c>
      <c r="I241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41" s="6" t="str" cm="1">
        <f t="array" ref="J241">IF(ROWS(G$7:G241)&gt;COUNTIF(BookTable[Entry Month],$O$4),"",INDEX(Book!F$3:F$1200,SMALL(IF(BookTable[Entry Month]=$O$4,ROW(BookTable[Entry Month])-ROW(Book!$J$2)),ROWS(G$7:G241))))</f>
        <v/>
      </c>
      <c r="K241" s="6" t="str" cm="1">
        <f t="array" ref="K241">IF(ROWS(G$7:G241)&gt;COUNTIF(BookTable[Entry Month],$O$4),"",INDEX(Book!E$3:E$1200,SMALL(IF(BookTable[Entry Month]=$O$4,ROW(BookTable[Entry Month])-ROW(Book!$J$2)),ROWS(G$7:G241))))</f>
        <v/>
      </c>
      <c r="L241" s="6" t="e">
        <f>Shrawan17[[#This Row],[मूल्य (रु)]]*13%</f>
        <v>#VALUE!</v>
      </c>
    </row>
    <row r="242" spans="1:16" hidden="1" x14ac:dyDescent="0.25">
      <c r="A242" s="1" t="str">
        <f t="array" ref="A242">IF(ROWS(A$7:A242)&gt;COUNTIF(BookTable[Entry Month],$O$4),"",INDEX(Book!A$3:A$1200,SMALL(IF(BookTable[Entry Month]=$O$4,ROW(BookTable[Entry Month])-ROW(Book!$J$2)),ROWS(A$7:A242))))</f>
        <v/>
      </c>
      <c r="B242" s="1" t="str">
        <f t="array" ref="B242">IF(ROWS(B$7:B242)&gt;COUNTIF(BookTable[Entry Month],$O$4),"",INDEX(Book!B$3:B$1200,SMALL(IF(BookTable[Entry Month]=$O$4,ROW(BookTable[Entry Month])-ROW(Book!$J$2)),ROWS(B$7:B242))))</f>
        <v/>
      </c>
      <c r="D242" s="1" t="str">
        <f t="array" ref="D242">IF(ROWS(C$7:C242)&gt;COUNTIF(BookTable[Entry Month],$O$4),"",INDEX(Book!C$3:C$1200,SMALL(IF(BookTable[Entry Month]=$O$4,ROW(BookTable[Entry Month])-ROW(Book!$J$2)),ROWS(C$7:C242))))</f>
        <v/>
      </c>
      <c r="E242" s="1" t="e">
        <f>VLOOKUP(Shrawan17[[#This Row],[आपूर्तिकर्ताको नाम]],PartyTable[],2,FALSE)</f>
        <v>#N/A</v>
      </c>
      <c r="F242" s="1" t="str" cm="1">
        <f t="array" ref="F242">IF(ROWS(G$7:G242)&gt;COUNTIF(BookTable[Entry Month],$O$4),"",INDEX(Book!D$3:D$1200,SMALL(IF(BookTable[Entry Month]=$O$4,ROW(BookTable[Entry Month])-ROW(Book!$J$2)),ROWS(G$7:G242))))</f>
        <v/>
      </c>
      <c r="I242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42" s="6" t="str" cm="1">
        <f t="array" ref="J242">IF(ROWS(G$7:G242)&gt;COUNTIF(BookTable[Entry Month],$O$4),"",INDEX(Book!F$3:F$1200,SMALL(IF(BookTable[Entry Month]=$O$4,ROW(BookTable[Entry Month])-ROW(Book!$J$2)),ROWS(G$7:G242))))</f>
        <v/>
      </c>
      <c r="K242" s="6" t="str" cm="1">
        <f t="array" ref="K242">IF(ROWS(G$7:G242)&gt;COUNTIF(BookTable[Entry Month],$O$4),"",INDEX(Book!E$3:E$1200,SMALL(IF(BookTable[Entry Month]=$O$4,ROW(BookTable[Entry Month])-ROW(Book!$J$2)),ROWS(G$7:G242))))</f>
        <v/>
      </c>
      <c r="L242" s="6" t="e">
        <f>Shrawan17[[#This Row],[मूल्य (रु)]]*13%</f>
        <v>#VALUE!</v>
      </c>
    </row>
    <row r="243" spans="1:16" hidden="1" x14ac:dyDescent="0.25">
      <c r="A243" s="1" t="str">
        <f t="array" ref="A243">IF(ROWS(A$7:A243)&gt;COUNTIF(BookTable[Entry Month],$O$4),"",INDEX(Book!A$3:A$1200,SMALL(IF(BookTable[Entry Month]=$O$4,ROW(BookTable[Entry Month])-ROW(Book!$J$2)),ROWS(A$7:A243))))</f>
        <v/>
      </c>
      <c r="B243" s="1" t="str">
        <f t="array" ref="B243">IF(ROWS(B$7:B243)&gt;COUNTIF(BookTable[Entry Month],$O$4),"",INDEX(Book!B$3:B$1200,SMALL(IF(BookTable[Entry Month]=$O$4,ROW(BookTable[Entry Month])-ROW(Book!$J$2)),ROWS(B$7:B243))))</f>
        <v/>
      </c>
      <c r="D243" s="1" t="str">
        <f t="array" ref="D243">IF(ROWS(C$7:C243)&gt;COUNTIF(BookTable[Entry Month],$O$4),"",INDEX(Book!C$3:C$1200,SMALL(IF(BookTable[Entry Month]=$O$4,ROW(BookTable[Entry Month])-ROW(Book!$J$2)),ROWS(C$7:C243))))</f>
        <v/>
      </c>
      <c r="E243" s="1" t="e">
        <f>VLOOKUP(Shrawan17[[#This Row],[आपूर्तिकर्ताको नाम]],PartyTable[],2,FALSE)</f>
        <v>#N/A</v>
      </c>
      <c r="F243" s="1" t="str" cm="1">
        <f t="array" ref="F243">IF(ROWS(G$7:G243)&gt;COUNTIF(BookTable[Entry Month],$O$4),"",INDEX(Book!D$3:D$1200,SMALL(IF(BookTable[Entry Month]=$O$4,ROW(BookTable[Entry Month])-ROW(Book!$J$2)),ROWS(G$7:G243))))</f>
        <v/>
      </c>
      <c r="I243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43" s="6" t="str" cm="1">
        <f t="array" ref="J243">IF(ROWS(G$7:G243)&gt;COUNTIF(BookTable[Entry Month],$O$4),"",INDEX(Book!F$3:F$1200,SMALL(IF(BookTable[Entry Month]=$O$4,ROW(BookTable[Entry Month])-ROW(Book!$J$2)),ROWS(G$7:G243))))</f>
        <v/>
      </c>
      <c r="K243" s="6" t="str" cm="1">
        <f t="array" ref="K243">IF(ROWS(G$7:G243)&gt;COUNTIF(BookTable[Entry Month],$O$4),"",INDEX(Book!E$3:E$1200,SMALL(IF(BookTable[Entry Month]=$O$4,ROW(BookTable[Entry Month])-ROW(Book!$J$2)),ROWS(G$7:G243))))</f>
        <v/>
      </c>
      <c r="L243" s="6" t="e">
        <f>Shrawan17[[#This Row],[मूल्य (रु)]]*13%</f>
        <v>#VALUE!</v>
      </c>
    </row>
    <row r="244" spans="1:16" hidden="1" x14ac:dyDescent="0.25">
      <c r="A244" s="1" t="str">
        <f t="array" ref="A244">IF(ROWS(A$7:A244)&gt;COUNTIF(BookTable[Entry Month],$O$4),"",INDEX(Book!A$3:A$1200,SMALL(IF(BookTable[Entry Month]=$O$4,ROW(BookTable[Entry Month])-ROW(Book!$J$2)),ROWS(A$7:A244))))</f>
        <v/>
      </c>
      <c r="B244" s="1" t="str">
        <f t="array" ref="B244">IF(ROWS(B$7:B244)&gt;COUNTIF(BookTable[Entry Month],$O$4),"",INDEX(Book!B$3:B$1200,SMALL(IF(BookTable[Entry Month]=$O$4,ROW(BookTable[Entry Month])-ROW(Book!$J$2)),ROWS(B$7:B244))))</f>
        <v/>
      </c>
      <c r="D244" s="1" t="str">
        <f t="array" ref="D244">IF(ROWS(C$7:C244)&gt;COUNTIF(BookTable[Entry Month],$O$4),"",INDEX(Book!C$3:C$1200,SMALL(IF(BookTable[Entry Month]=$O$4,ROW(BookTable[Entry Month])-ROW(Book!$J$2)),ROWS(C$7:C244))))</f>
        <v/>
      </c>
      <c r="E244" s="1" t="e">
        <f>VLOOKUP(Shrawan17[[#This Row],[आपूर्तिकर्ताको नाम]],PartyTable[],2,FALSE)</f>
        <v>#N/A</v>
      </c>
      <c r="F244" s="1" t="str" cm="1">
        <f t="array" ref="F244">IF(ROWS(G$7:G244)&gt;COUNTIF(BookTable[Entry Month],$O$4),"",INDEX(Book!D$3:D$1200,SMALL(IF(BookTable[Entry Month]=$O$4,ROW(BookTable[Entry Month])-ROW(Book!$J$2)),ROWS(G$7:G244))))</f>
        <v/>
      </c>
      <c r="I244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44" s="6" t="str" cm="1">
        <f t="array" ref="J244">IF(ROWS(G$7:G244)&gt;COUNTIF(BookTable[Entry Month],$O$4),"",INDEX(Book!F$3:F$1200,SMALL(IF(BookTable[Entry Month]=$O$4,ROW(BookTable[Entry Month])-ROW(Book!$J$2)),ROWS(G$7:G244))))</f>
        <v/>
      </c>
      <c r="K244" s="6" t="str" cm="1">
        <f t="array" ref="K244">IF(ROWS(G$7:G244)&gt;COUNTIF(BookTable[Entry Month],$O$4),"",INDEX(Book!E$3:E$1200,SMALL(IF(BookTable[Entry Month]=$O$4,ROW(BookTable[Entry Month])-ROW(Book!$J$2)),ROWS(G$7:G244))))</f>
        <v/>
      </c>
      <c r="L244" s="6" t="e">
        <f>Shrawan17[[#This Row],[मूल्य (रु)]]*13%</f>
        <v>#VALUE!</v>
      </c>
    </row>
    <row r="245" spans="1:16" hidden="1" x14ac:dyDescent="0.25">
      <c r="A245" s="1" t="str">
        <f t="array" ref="A245">IF(ROWS(A$7:A245)&gt;COUNTIF(BookTable[Entry Month],$O$4),"",INDEX(Book!A$3:A$1200,SMALL(IF(BookTable[Entry Month]=$O$4,ROW(BookTable[Entry Month])-ROW(Book!$J$2)),ROWS(A$7:A245))))</f>
        <v/>
      </c>
      <c r="B245" s="1" t="str">
        <f t="array" ref="B245">IF(ROWS(B$7:B245)&gt;COUNTIF(BookTable[Entry Month],$O$4),"",INDEX(Book!B$3:B$1200,SMALL(IF(BookTable[Entry Month]=$O$4,ROW(BookTable[Entry Month])-ROW(Book!$J$2)),ROWS(B$7:B245))))</f>
        <v/>
      </c>
      <c r="D245" s="1" t="str">
        <f t="array" ref="D245">IF(ROWS(C$7:C245)&gt;COUNTIF(BookTable[Entry Month],$O$4),"",INDEX(Book!C$3:C$1200,SMALL(IF(BookTable[Entry Month]=$O$4,ROW(BookTable[Entry Month])-ROW(Book!$J$2)),ROWS(C$7:C245))))</f>
        <v/>
      </c>
      <c r="E245" s="1" t="e">
        <f>VLOOKUP(Shrawan17[[#This Row],[आपूर्तिकर्ताको नाम]],PartyTable[],2,FALSE)</f>
        <v>#N/A</v>
      </c>
      <c r="F245" s="1" t="str" cm="1">
        <f t="array" ref="F245">IF(ROWS(G$7:G245)&gt;COUNTIF(BookTable[Entry Month],$O$4),"",INDEX(Book!D$3:D$1200,SMALL(IF(BookTable[Entry Month]=$O$4,ROW(BookTable[Entry Month])-ROW(Book!$J$2)),ROWS(G$7:G245))))</f>
        <v/>
      </c>
      <c r="I245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45" s="6" t="str" cm="1">
        <f t="array" ref="J245">IF(ROWS(G$7:G245)&gt;COUNTIF(BookTable[Entry Month],$O$4),"",INDEX(Book!F$3:F$1200,SMALL(IF(BookTable[Entry Month]=$O$4,ROW(BookTable[Entry Month])-ROW(Book!$J$2)),ROWS(G$7:G245))))</f>
        <v/>
      </c>
      <c r="K245" s="6" t="str" cm="1">
        <f t="array" ref="K245">IF(ROWS(G$7:G245)&gt;COUNTIF(BookTable[Entry Month],$O$4),"",INDEX(Book!E$3:E$1200,SMALL(IF(BookTable[Entry Month]=$O$4,ROW(BookTable[Entry Month])-ROW(Book!$J$2)),ROWS(G$7:G245))))</f>
        <v/>
      </c>
      <c r="L245" s="6" t="e">
        <f>Shrawan17[[#This Row],[मूल्य (रु)]]*13%</f>
        <v>#VALUE!</v>
      </c>
    </row>
    <row r="246" spans="1:16" hidden="1" x14ac:dyDescent="0.25">
      <c r="A246" s="1" t="str">
        <f t="array" ref="A246">IF(ROWS(A$7:A246)&gt;COUNTIF(BookTable[Entry Month],$O$4),"",INDEX(Book!A$3:A$1200,SMALL(IF(BookTable[Entry Month]=$O$4,ROW(BookTable[Entry Month])-ROW(Book!$J$2)),ROWS(A$7:A246))))</f>
        <v/>
      </c>
      <c r="B246" s="1" t="str">
        <f t="array" ref="B246">IF(ROWS(B$7:B246)&gt;COUNTIF(BookTable[Entry Month],$O$4),"",INDEX(Book!B$3:B$1200,SMALL(IF(BookTable[Entry Month]=$O$4,ROW(BookTable[Entry Month])-ROW(Book!$J$2)),ROWS(B$7:B246))))</f>
        <v/>
      </c>
      <c r="D246" s="1" t="str">
        <f t="array" ref="D246">IF(ROWS(C$7:C246)&gt;COUNTIF(BookTable[Entry Month],$O$4),"",INDEX(Book!C$3:C$1200,SMALL(IF(BookTable[Entry Month]=$O$4,ROW(BookTable[Entry Month])-ROW(Book!$J$2)),ROWS(C$7:C246))))</f>
        <v/>
      </c>
      <c r="E246" s="1" t="e">
        <f>VLOOKUP(Shrawan17[[#This Row],[आपूर्तिकर्ताको नाम]],PartyTable[],2,FALSE)</f>
        <v>#N/A</v>
      </c>
      <c r="F246" s="1" t="str" cm="1">
        <f t="array" ref="F246">IF(ROWS(G$7:G246)&gt;COUNTIF(BookTable[Entry Month],$O$4),"",INDEX(Book!D$3:D$1200,SMALL(IF(BookTable[Entry Month]=$O$4,ROW(BookTable[Entry Month])-ROW(Book!$J$2)),ROWS(G$7:G246))))</f>
        <v/>
      </c>
      <c r="I246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46" s="6" t="str" cm="1">
        <f t="array" ref="J246">IF(ROWS(G$7:G246)&gt;COUNTIF(BookTable[Entry Month],$O$4),"",INDEX(Book!F$3:F$1200,SMALL(IF(BookTable[Entry Month]=$O$4,ROW(BookTable[Entry Month])-ROW(Book!$J$2)),ROWS(G$7:G246))))</f>
        <v/>
      </c>
      <c r="K246" s="6" t="str" cm="1">
        <f t="array" ref="K246">IF(ROWS(G$7:G246)&gt;COUNTIF(BookTable[Entry Month],$O$4),"",INDEX(Book!E$3:E$1200,SMALL(IF(BookTable[Entry Month]=$O$4,ROW(BookTable[Entry Month])-ROW(Book!$J$2)),ROWS(G$7:G246))))</f>
        <v/>
      </c>
      <c r="L246" s="6" t="e">
        <f>Shrawan17[[#This Row],[मूल्य (रु)]]*13%</f>
        <v>#VALUE!</v>
      </c>
    </row>
    <row r="247" spans="1:16" hidden="1" x14ac:dyDescent="0.25">
      <c r="A247" s="1" t="str">
        <f t="array" ref="A247">IF(ROWS(A$7:A247)&gt;COUNTIF(BookTable[Entry Month],$O$4),"",INDEX(Book!A$3:A$1200,SMALL(IF(BookTable[Entry Month]=$O$4,ROW(BookTable[Entry Month])-ROW(Book!$J$2)),ROWS(A$7:A247))))</f>
        <v/>
      </c>
      <c r="B247" s="1" t="str">
        <f t="array" ref="B247">IF(ROWS(B$7:B247)&gt;COUNTIF(BookTable[Entry Month],$O$4),"",INDEX(Book!B$3:B$1200,SMALL(IF(BookTable[Entry Month]=$O$4,ROW(BookTable[Entry Month])-ROW(Book!$J$2)),ROWS(B$7:B247))))</f>
        <v/>
      </c>
      <c r="D247" s="1" t="str">
        <f t="array" ref="D247">IF(ROWS(C$7:C247)&gt;COUNTIF(BookTable[Entry Month],$O$4),"",INDEX(Book!C$3:C$1200,SMALL(IF(BookTable[Entry Month]=$O$4,ROW(BookTable[Entry Month])-ROW(Book!$J$2)),ROWS(C$7:C247))))</f>
        <v/>
      </c>
      <c r="E247" s="1" t="e">
        <f>VLOOKUP(Shrawan17[[#This Row],[आपूर्तिकर्ताको नाम]],PartyTable[],2,FALSE)</f>
        <v>#N/A</v>
      </c>
      <c r="F247" s="1" t="str" cm="1">
        <f t="array" ref="F247">IF(ROWS(G$7:G247)&gt;COUNTIF(BookTable[Entry Month],$O$4),"",INDEX(Book!D$3:D$1200,SMALL(IF(BookTable[Entry Month]=$O$4,ROW(BookTable[Entry Month])-ROW(Book!$J$2)),ROWS(G$7:G247))))</f>
        <v/>
      </c>
      <c r="I247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47" s="6" t="str" cm="1">
        <f t="array" ref="J247">IF(ROWS(G$7:G247)&gt;COUNTIF(BookTable[Entry Month],$O$4),"",INDEX(Book!F$3:F$1200,SMALL(IF(BookTable[Entry Month]=$O$4,ROW(BookTable[Entry Month])-ROW(Book!$J$2)),ROWS(G$7:G247))))</f>
        <v/>
      </c>
      <c r="K247" s="6" t="str" cm="1">
        <f t="array" ref="K247">IF(ROWS(G$7:G247)&gt;COUNTIF(BookTable[Entry Month],$O$4),"",INDEX(Book!E$3:E$1200,SMALL(IF(BookTable[Entry Month]=$O$4,ROW(BookTable[Entry Month])-ROW(Book!$J$2)),ROWS(G$7:G247))))</f>
        <v/>
      </c>
      <c r="L247" s="6" t="e">
        <f>Shrawan17[[#This Row],[मूल्य (रु)]]*13%</f>
        <v>#VALUE!</v>
      </c>
    </row>
    <row r="248" spans="1:16" hidden="1" x14ac:dyDescent="0.25">
      <c r="A248" s="1" t="str">
        <f t="array" ref="A248">IF(ROWS(A$7:A248)&gt;COUNTIF(BookTable[Entry Month],$O$4),"",INDEX(Book!A$3:A$1200,SMALL(IF(BookTable[Entry Month]=$O$4,ROW(BookTable[Entry Month])-ROW(Book!$J$2)),ROWS(A$7:A248))))</f>
        <v/>
      </c>
      <c r="B248" s="1" t="str">
        <f t="array" ref="B248">IF(ROWS(B$7:B248)&gt;COUNTIF(BookTable[Entry Month],$O$4),"",INDEX(Book!B$3:B$1200,SMALL(IF(BookTable[Entry Month]=$O$4,ROW(BookTable[Entry Month])-ROW(Book!$J$2)),ROWS(B$7:B248))))</f>
        <v/>
      </c>
      <c r="D248" s="1" t="str">
        <f t="array" ref="D248">IF(ROWS(C$7:C248)&gt;COUNTIF(BookTable[Entry Month],$O$4),"",INDEX(Book!C$3:C$1200,SMALL(IF(BookTable[Entry Month]=$O$4,ROW(BookTable[Entry Month])-ROW(Book!$J$2)),ROWS(C$7:C248))))</f>
        <v/>
      </c>
      <c r="E248" s="1" t="e">
        <f>VLOOKUP(Shrawan17[[#This Row],[आपूर्तिकर्ताको नाम]],PartyTable[],2,FALSE)</f>
        <v>#N/A</v>
      </c>
      <c r="F248" s="1" t="str" cm="1">
        <f t="array" ref="F248">IF(ROWS(G$7:G248)&gt;COUNTIF(BookTable[Entry Month],$O$4),"",INDEX(Book!D$3:D$1200,SMALL(IF(BookTable[Entry Month]=$O$4,ROW(BookTable[Entry Month])-ROW(Book!$J$2)),ROWS(G$7:G248))))</f>
        <v/>
      </c>
      <c r="I248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48" s="6" t="str" cm="1">
        <f t="array" ref="J248">IF(ROWS(G$7:G248)&gt;COUNTIF(BookTable[Entry Month],$O$4),"",INDEX(Book!F$3:F$1200,SMALL(IF(BookTable[Entry Month]=$O$4,ROW(BookTable[Entry Month])-ROW(Book!$J$2)),ROWS(G$7:G248))))</f>
        <v/>
      </c>
      <c r="K248" s="6" t="str" cm="1">
        <f t="array" ref="K248">IF(ROWS(G$7:G248)&gt;COUNTIF(BookTable[Entry Month],$O$4),"",INDEX(Book!E$3:E$1200,SMALL(IF(BookTable[Entry Month]=$O$4,ROW(BookTable[Entry Month])-ROW(Book!$J$2)),ROWS(G$7:G248))))</f>
        <v/>
      </c>
      <c r="L248" s="6" t="e">
        <f>Shrawan17[[#This Row],[मूल्य (रु)]]*13%</f>
        <v>#VALUE!</v>
      </c>
    </row>
    <row r="249" spans="1:16" hidden="1" x14ac:dyDescent="0.25">
      <c r="A249" s="1" t="str">
        <f t="array" ref="A249">IF(ROWS(A$7:A249)&gt;COUNTIF(BookTable[Entry Month],$O$4),"",INDEX(Book!A$3:A$1200,SMALL(IF(BookTable[Entry Month]=$O$4,ROW(BookTable[Entry Month])-ROW(Book!$J$2)),ROWS(A$7:A249))))</f>
        <v/>
      </c>
      <c r="B249" s="1" t="str">
        <f t="array" ref="B249">IF(ROWS(B$7:B249)&gt;COUNTIF(BookTable[Entry Month],$O$4),"",INDEX(Book!B$3:B$1200,SMALL(IF(BookTable[Entry Month]=$O$4,ROW(BookTable[Entry Month])-ROW(Book!$J$2)),ROWS(B$7:B249))))</f>
        <v/>
      </c>
      <c r="D249" s="1" t="str">
        <f t="array" ref="D249">IF(ROWS(C$7:C249)&gt;COUNTIF(BookTable[Entry Month],$O$4),"",INDEX(Book!C$3:C$1200,SMALL(IF(BookTable[Entry Month]=$O$4,ROW(BookTable[Entry Month])-ROW(Book!$J$2)),ROWS(C$7:C249))))</f>
        <v/>
      </c>
      <c r="E249" s="1" t="e">
        <f>VLOOKUP(Shrawan17[[#This Row],[आपूर्तिकर्ताको नाम]],PartyTable[],2,FALSE)</f>
        <v>#N/A</v>
      </c>
      <c r="F249" s="1" t="str" cm="1">
        <f t="array" ref="F249">IF(ROWS(G$7:G249)&gt;COUNTIF(BookTable[Entry Month],$O$4),"",INDEX(Book!D$3:D$1200,SMALL(IF(BookTable[Entry Month]=$O$4,ROW(BookTable[Entry Month])-ROW(Book!$J$2)),ROWS(G$7:G249))))</f>
        <v/>
      </c>
      <c r="I249" s="6" t="e">
        <f>Shrawan17[[#This Row],[कर छुट हुने वस्तु वा सेवाको खरिद / पैठारी मूल्य (रु)]]+Shrawan17[[#This Row],[मूल्य (रु)]]</f>
        <v>#VALUE!</v>
      </c>
      <c r="J249" s="6" t="str" cm="1">
        <f t="array" ref="J249">IF(ROWS(G$7:G249)&gt;COUNTIF(BookTable[Entry Month],$O$4),"",INDEX(Book!F$3:F$1200,SMALL(IF(BookTable[Entry Month]=$O$4,ROW(BookTable[Entry Month])-ROW(Book!$J$2)),ROWS(G$7:G249))))</f>
        <v/>
      </c>
      <c r="K249" s="6" t="str" cm="1">
        <f t="array" ref="K249">IF(ROWS(G$7:G249)&gt;COUNTIF(BookTable[Entry Month],$O$4),"",INDEX(Book!E$3:E$1200,SMALL(IF(BookTable[Entry Month]=$O$4,ROW(BookTable[Entry Month])-ROW(Book!$J$2)),ROWS(G$7:G249))))</f>
        <v/>
      </c>
      <c r="L249" s="6" t="e">
        <f>Shrawan17[[#This Row],[मूल्य (रु)]]*13%</f>
        <v>#VALUE!</v>
      </c>
    </row>
    <row r="250" spans="1:16" ht="15.75" x14ac:dyDescent="0.25">
      <c r="A250" s="13" t="s">
        <v>39</v>
      </c>
      <c r="B250" s="13">
        <f>COUNTIF(BookTable[Entry Month],$O$4)</f>
        <v>0</v>
      </c>
      <c r="C250" s="13"/>
      <c r="D250" s="13"/>
      <c r="E250" s="13"/>
      <c r="F250" s="13"/>
      <c r="G250" s="13"/>
      <c r="H250" s="13"/>
      <c r="I250" s="13" t="e">
        <f>CEILING(SUBTOTAL(109,Shrawan17[जम्मा खरिद मूल्य (रु)]),1)</f>
        <v>#VALUE!</v>
      </c>
      <c r="J250" s="13">
        <f>CEILING(SUBTOTAL(109,Shrawan17[कर छुट हुने वस्तु वा सेवाको खरिद / पैठारी मूल्य (रु)]),1)</f>
        <v>0</v>
      </c>
      <c r="K250" s="13">
        <f>CEILING(SUBTOTAL(109,Shrawan17[मूल्य (रु)]),1)</f>
        <v>0</v>
      </c>
      <c r="L250" s="13" t="e">
        <f>CEILING(SUBTOTAL(109,Shrawan17[कर (रु)]),1)</f>
        <v>#VALUE!</v>
      </c>
      <c r="M250" s="13"/>
      <c r="N250" s="13"/>
      <c r="O250" s="13"/>
      <c r="P250" s="13"/>
    </row>
  </sheetData>
  <sheetProtection sheet="1" sort="0" autoFilter="0"/>
  <mergeCells count="7">
    <mergeCell ref="A1:P1"/>
    <mergeCell ref="A2:P2"/>
    <mergeCell ref="A5:H5"/>
    <mergeCell ref="I5:J5"/>
    <mergeCell ref="K5:L5"/>
    <mergeCell ref="M5:N5"/>
    <mergeCell ref="O5:P5"/>
  </mergeCells>
  <pageMargins left="0.25" right="0.25" top="0.75" bottom="0.75" header="0.3" footer="0.3"/>
  <pageSetup paperSize="9" scale="81" fitToHeight="0" orientation="landscape" horizontalDpi="0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C10B-505A-4A58-991B-2E1DC6B26625}">
  <sheetPr>
    <pageSetUpPr fitToPage="1"/>
  </sheetPr>
  <dimension ref="A1:P250"/>
  <sheetViews>
    <sheetView zoomScale="90" zoomScaleNormal="90" zoomScaleSheetLayoutView="70" workbookViewId="0">
      <selection activeCell="F259" sqref="F259"/>
    </sheetView>
  </sheetViews>
  <sheetFormatPr defaultColWidth="9.42578125" defaultRowHeight="15" x14ac:dyDescent="0.25"/>
  <cols>
    <col min="1" max="1" width="11.140625" style="1" bestFit="1" customWidth="1"/>
    <col min="2" max="2" width="8.28515625" style="1" customWidth="1"/>
    <col min="3" max="3" width="10.5703125" style="1" customWidth="1"/>
    <col min="4" max="4" width="25.7109375" style="1" customWidth="1"/>
    <col min="5" max="5" width="12.42578125" style="1" customWidth="1"/>
    <col min="6" max="6" width="29.7109375" style="1" bestFit="1" customWidth="1"/>
    <col min="7" max="7" width="16.7109375" style="1" bestFit="1" customWidth="1"/>
    <col min="8" max="8" width="11" style="1" customWidth="1"/>
    <col min="9" max="12" width="12.5703125" style="1" customWidth="1"/>
    <col min="13" max="16" width="6.140625" style="1" customWidth="1"/>
    <col min="17" max="16384" width="9.42578125" style="1"/>
  </cols>
  <sheetData>
    <row r="1" spans="1:16" x14ac:dyDescent="0.25">
      <c r="A1" s="66" t="s">
        <v>13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</row>
    <row r="2" spans="1:16" x14ac:dyDescent="0.25">
      <c r="A2" s="66" t="s">
        <v>14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</row>
    <row r="4" spans="1:16" x14ac:dyDescent="0.25">
      <c r="B4" s="4" t="s">
        <v>35</v>
      </c>
      <c r="C4" s="5">
        <f>_pan</f>
        <v>0</v>
      </c>
      <c r="D4" s="3"/>
      <c r="E4" s="4" t="s">
        <v>36</v>
      </c>
      <c r="F4" s="2">
        <f>_firm</f>
        <v>0</v>
      </c>
      <c r="K4" s="4" t="s">
        <v>38</v>
      </c>
      <c r="L4" s="2">
        <f>_fy1</f>
        <v>2080</v>
      </c>
      <c r="N4" s="4" t="s">
        <v>37</v>
      </c>
      <c r="O4" s="2" t="s">
        <v>60</v>
      </c>
    </row>
    <row r="5" spans="1:16" ht="53.25" customHeight="1" x14ac:dyDescent="0.25">
      <c r="A5" s="67" t="s">
        <v>15</v>
      </c>
      <c r="B5" s="68"/>
      <c r="C5" s="68"/>
      <c r="D5" s="68"/>
      <c r="E5" s="68"/>
      <c r="F5" s="68"/>
      <c r="G5" s="68"/>
      <c r="H5" s="69"/>
      <c r="I5" s="67"/>
      <c r="J5" s="69"/>
      <c r="K5" s="67" t="s">
        <v>16</v>
      </c>
      <c r="L5" s="69"/>
      <c r="M5" s="67" t="s">
        <v>17</v>
      </c>
      <c r="N5" s="69"/>
      <c r="O5" s="67" t="s">
        <v>18</v>
      </c>
      <c r="P5" s="69"/>
    </row>
    <row r="6" spans="1:16" ht="60" customHeight="1" x14ac:dyDescent="0.25">
      <c r="A6" s="8" t="s">
        <v>19</v>
      </c>
      <c r="B6" s="8" t="s">
        <v>20</v>
      </c>
      <c r="C6" s="8" t="s">
        <v>21</v>
      </c>
      <c r="D6" s="8" t="s">
        <v>22</v>
      </c>
      <c r="E6" s="8" t="s">
        <v>23</v>
      </c>
      <c r="F6" s="8" t="s">
        <v>24</v>
      </c>
      <c r="G6" s="8" t="s">
        <v>25</v>
      </c>
      <c r="H6" s="8" t="s">
        <v>26</v>
      </c>
      <c r="I6" s="8" t="s">
        <v>27</v>
      </c>
      <c r="J6" s="8" t="s">
        <v>28</v>
      </c>
      <c r="K6" s="8" t="s">
        <v>29</v>
      </c>
      <c r="L6" s="8" t="s">
        <v>30</v>
      </c>
      <c r="M6" s="8" t="s">
        <v>31</v>
      </c>
      <c r="N6" s="8" t="s">
        <v>32</v>
      </c>
      <c r="O6" s="8" t="s">
        <v>33</v>
      </c>
      <c r="P6" s="8" t="s">
        <v>34</v>
      </c>
    </row>
    <row r="7" spans="1:16" x14ac:dyDescent="0.25">
      <c r="A7" s="1" t="str">
        <f t="array" ref="A7">IF(ROWS(A$7:A7)&gt;COUNTIF(BookTable[Entry Month],$O$4),"",INDEX(Book!A$3:A$1200,SMALL(IF(BookTable[Entry Month]=$O$4,ROW(BookTable[Entry Month])-ROW(Book!$J$2)),ROWS(A$7:A7))))</f>
        <v/>
      </c>
      <c r="B7" s="1" t="str">
        <f t="array" ref="B7">IF(ROWS(B$7:B7)&gt;COUNTIF(BookTable[Entry Month],$O$4),"",INDEX(Book!B$3:B$1200,SMALL(IF(BookTable[Entry Month]=$O$4,ROW(BookTable[Entry Month])-ROW(Book!$J$2)),ROWS(B$7:B7))))</f>
        <v/>
      </c>
      <c r="D7" s="1" t="str">
        <f t="array" ref="D7">IF(ROWS(C$7:C7)&gt;COUNTIF(BookTable[Entry Month],$O$4),"",INDEX(Book!C$3:C$1200,SMALL(IF(BookTable[Entry Month]=$O$4,ROW(BookTable[Entry Month])-ROW(Book!$J$2)),ROWS(C$7:C7))))</f>
        <v/>
      </c>
      <c r="E7" s="26" t="e">
        <f>VLOOKUP(Shrawan14[[#This Row],[आपूर्तिकर्ताको नाम]],PartyTable[],2,FALSE)</f>
        <v>#N/A</v>
      </c>
      <c r="F7" s="26" t="str" cm="1">
        <f t="array" ref="F7">IF(ROWS(G$7:G7)&gt;COUNTIF(BookTable[Entry Month],$O$4),"",INDEX(Book!D$3:D$1200,SMALL(IF(BookTable[Entry Month]=$O$4,ROW(BookTable[Entry Month])-ROW(Book!$J$2)),ROWS(G$7:G7))))</f>
        <v/>
      </c>
      <c r="I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7" s="6" t="str" cm="1">
        <f t="array" ref="J7">IF(ROWS(G$7:G7)&gt;COUNTIF(BookTable[Entry Month],$O$4),"",INDEX(Book!F$3:F$1200,SMALL(IF(BookTable[Entry Month]=$O$4,ROW(BookTable[Entry Month])-ROW(Book!$J$2)),ROWS(G$7:G7))))</f>
        <v/>
      </c>
      <c r="K7" s="6" t="str" cm="1">
        <f t="array" ref="K7">IF(ROWS(G$7:G7)&gt;COUNTIF(BookTable[Entry Month],$O$4),"",INDEX(Book!E$3:E$1200,SMALL(IF(BookTable[Entry Month]=$O$4,ROW(BookTable[Entry Month])-ROW(Book!$J$2)),ROWS(G$7:G7))))</f>
        <v/>
      </c>
      <c r="L7" s="6" t="e">
        <f>Shrawan14[[#This Row],[मूल्य (रु)]]*13%</f>
        <v>#VALUE!</v>
      </c>
    </row>
    <row r="8" spans="1:16" hidden="1" x14ac:dyDescent="0.25">
      <c r="A8" s="1" t="str">
        <f t="array" ref="A8">IF(ROWS(A$7:A8)&gt;COUNTIF(BookTable[Entry Month],$O$4),"",INDEX(Book!A$3:A$1200,SMALL(IF(BookTable[Entry Month]=$O$4,ROW(BookTable[Entry Month])-ROW(Book!$J$2)),ROWS(A$7:A8))))</f>
        <v/>
      </c>
      <c r="B8" s="1" t="str">
        <f t="array" ref="B8">IF(ROWS(B$7:B8)&gt;COUNTIF(BookTable[Entry Month],$O$4),"",INDEX(Book!B$3:B$1200,SMALL(IF(BookTable[Entry Month]=$O$4,ROW(BookTable[Entry Month])-ROW(Book!$J$2)),ROWS(B$7:B8))))</f>
        <v/>
      </c>
      <c r="D8" s="1" t="str">
        <f t="array" ref="D8">IF(ROWS(C$7:C8)&gt;COUNTIF(BookTable[Entry Month],$O$4),"",INDEX(Book!C$3:C$1200,SMALL(IF(BookTable[Entry Month]=$O$4,ROW(BookTable[Entry Month])-ROW(Book!$J$2)),ROWS(C$7:C8))))</f>
        <v/>
      </c>
      <c r="E8" s="26" t="e">
        <f>VLOOKUP(Shrawan14[[#This Row],[आपूर्तिकर्ताको नाम]],PartyTable[],2,FALSE)</f>
        <v>#N/A</v>
      </c>
      <c r="F8" s="26" t="str" cm="1">
        <f t="array" ref="F8">IF(ROWS(G$7:G8)&gt;COUNTIF(BookTable[Entry Month],$O$4),"",INDEX(Book!D$3:D$1200,SMALL(IF(BookTable[Entry Month]=$O$4,ROW(BookTable[Entry Month])-ROW(Book!$J$2)),ROWS(G$7:G8))))</f>
        <v/>
      </c>
      <c r="I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8" s="6" t="str" cm="1">
        <f t="array" ref="J8">IF(ROWS(G$7:G8)&gt;COUNTIF(BookTable[Entry Month],$O$4),"",INDEX(Book!F$3:F$1200,SMALL(IF(BookTable[Entry Month]=$O$4,ROW(BookTable[Entry Month])-ROW(Book!$J$2)),ROWS(G$7:G8))))</f>
        <v/>
      </c>
      <c r="K8" s="6" t="str" cm="1">
        <f t="array" ref="K8">IF(ROWS(G$7:G8)&gt;COUNTIF(BookTable[Entry Month],$O$4),"",INDEX(Book!E$3:E$1200,SMALL(IF(BookTable[Entry Month]=$O$4,ROW(BookTable[Entry Month])-ROW(Book!$J$2)),ROWS(G$7:G8))))</f>
        <v/>
      </c>
      <c r="L8" s="6" t="e">
        <f>Shrawan14[[#This Row],[मूल्य (रु)]]*13%</f>
        <v>#VALUE!</v>
      </c>
    </row>
    <row r="9" spans="1:16" hidden="1" x14ac:dyDescent="0.25">
      <c r="A9" s="1" t="str">
        <f t="array" ref="A9">IF(ROWS(A$7:A9)&gt;COUNTIF(BookTable[Entry Month],$O$4),"",INDEX(Book!A$3:A$1200,SMALL(IF(BookTable[Entry Month]=$O$4,ROW(BookTable[Entry Month])-ROW(Book!$J$2)),ROWS(A$7:A9))))</f>
        <v/>
      </c>
      <c r="B9" s="1" t="str">
        <f t="array" ref="B9">IF(ROWS(B$7:B9)&gt;COUNTIF(BookTable[Entry Month],$O$4),"",INDEX(Book!B$3:B$1200,SMALL(IF(BookTable[Entry Month]=$O$4,ROW(BookTable[Entry Month])-ROW(Book!$J$2)),ROWS(B$7:B9))))</f>
        <v/>
      </c>
      <c r="D9" s="1" t="str">
        <f t="array" ref="D9">IF(ROWS(C$7:C9)&gt;COUNTIF(BookTable[Entry Month],$O$4),"",INDEX(Book!C$3:C$1200,SMALL(IF(BookTable[Entry Month]=$O$4,ROW(BookTable[Entry Month])-ROW(Book!$J$2)),ROWS(C$7:C9))))</f>
        <v/>
      </c>
      <c r="E9" s="26" t="e">
        <f>VLOOKUP(Shrawan14[[#This Row],[आपूर्तिकर्ताको नाम]],PartyTable[],2,FALSE)</f>
        <v>#N/A</v>
      </c>
      <c r="F9" s="26" t="str" cm="1">
        <f t="array" ref="F9">IF(ROWS(G$7:G9)&gt;COUNTIF(BookTable[Entry Month],$O$4),"",INDEX(Book!D$3:D$1200,SMALL(IF(BookTable[Entry Month]=$O$4,ROW(BookTable[Entry Month])-ROW(Book!$J$2)),ROWS(G$7:G9))))</f>
        <v/>
      </c>
      <c r="I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9" s="6" t="str" cm="1">
        <f t="array" ref="J9">IF(ROWS(G$7:G9)&gt;COUNTIF(BookTable[Entry Month],$O$4),"",INDEX(Book!F$3:F$1200,SMALL(IF(BookTable[Entry Month]=$O$4,ROW(BookTable[Entry Month])-ROW(Book!$J$2)),ROWS(G$7:G9))))</f>
        <v/>
      </c>
      <c r="K9" s="6" t="str" cm="1">
        <f t="array" ref="K9">IF(ROWS(G$7:G9)&gt;COUNTIF(BookTable[Entry Month],$O$4),"",INDEX(Book!E$3:E$1200,SMALL(IF(BookTable[Entry Month]=$O$4,ROW(BookTable[Entry Month])-ROW(Book!$J$2)),ROWS(G$7:G9))))</f>
        <v/>
      </c>
      <c r="L9" s="6" t="e">
        <f>Shrawan14[[#This Row],[मूल्य (रु)]]*13%</f>
        <v>#VALUE!</v>
      </c>
    </row>
    <row r="10" spans="1:16" hidden="1" x14ac:dyDescent="0.25">
      <c r="A10" s="1" t="str">
        <f t="array" ref="A10">IF(ROWS(A$7:A10)&gt;COUNTIF(BookTable[Entry Month],$O$4),"",INDEX(Book!A$3:A$1200,SMALL(IF(BookTable[Entry Month]=$O$4,ROW(BookTable[Entry Month])-ROW(Book!$J$2)),ROWS(A$7:A10))))</f>
        <v/>
      </c>
      <c r="B10" s="1" t="str">
        <f t="array" ref="B10">IF(ROWS(B$7:B10)&gt;COUNTIF(BookTable[Entry Month],$O$4),"",INDEX(Book!B$3:B$1200,SMALL(IF(BookTable[Entry Month]=$O$4,ROW(BookTable[Entry Month])-ROW(Book!$J$2)),ROWS(B$7:B10))))</f>
        <v/>
      </c>
      <c r="D10" s="1" t="str">
        <f t="array" ref="D10">IF(ROWS(C$7:C10)&gt;COUNTIF(BookTable[Entry Month],$O$4),"",INDEX(Book!C$3:C$1200,SMALL(IF(BookTable[Entry Month]=$O$4,ROW(BookTable[Entry Month])-ROW(Book!$J$2)),ROWS(C$7:C10))))</f>
        <v/>
      </c>
      <c r="E10" s="26" t="e">
        <f>VLOOKUP(Shrawan14[[#This Row],[आपूर्तिकर्ताको नाम]],PartyTable[],2,FALSE)</f>
        <v>#N/A</v>
      </c>
      <c r="F10" s="26" t="str" cm="1">
        <f t="array" ref="F10">IF(ROWS(G$7:G10)&gt;COUNTIF(BookTable[Entry Month],$O$4),"",INDEX(Book!D$3:D$1200,SMALL(IF(BookTable[Entry Month]=$O$4,ROW(BookTable[Entry Month])-ROW(Book!$J$2)),ROWS(G$7:G10))))</f>
        <v/>
      </c>
      <c r="I1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0" s="6" t="str" cm="1">
        <f t="array" ref="J10">IF(ROWS(G$7:G10)&gt;COUNTIF(BookTable[Entry Month],$O$4),"",INDEX(Book!F$3:F$1200,SMALL(IF(BookTable[Entry Month]=$O$4,ROW(BookTable[Entry Month])-ROW(Book!$J$2)),ROWS(G$7:G10))))</f>
        <v/>
      </c>
      <c r="K10" s="6" t="str" cm="1">
        <f t="array" ref="K10">IF(ROWS(G$7:G10)&gt;COUNTIF(BookTable[Entry Month],$O$4),"",INDEX(Book!E$3:E$1200,SMALL(IF(BookTable[Entry Month]=$O$4,ROW(BookTable[Entry Month])-ROW(Book!$J$2)),ROWS(G$7:G10))))</f>
        <v/>
      </c>
      <c r="L10" s="6" t="e">
        <f>Shrawan14[[#This Row],[मूल्य (रु)]]*13%</f>
        <v>#VALUE!</v>
      </c>
    </row>
    <row r="11" spans="1:16" hidden="1" x14ac:dyDescent="0.25">
      <c r="A11" s="1" t="str">
        <f t="array" ref="A11">IF(ROWS(A$7:A11)&gt;COUNTIF(BookTable[Entry Month],$O$4),"",INDEX(Book!A$3:A$1200,SMALL(IF(BookTable[Entry Month]=$O$4,ROW(BookTable[Entry Month])-ROW(Book!$J$2)),ROWS(A$7:A11))))</f>
        <v/>
      </c>
      <c r="B11" s="1" t="str">
        <f t="array" ref="B11">IF(ROWS(B$7:B11)&gt;COUNTIF(BookTable[Entry Month],$O$4),"",INDEX(Book!B$3:B$1200,SMALL(IF(BookTable[Entry Month]=$O$4,ROW(BookTable[Entry Month])-ROW(Book!$J$2)),ROWS(B$7:B11))))</f>
        <v/>
      </c>
      <c r="D11" s="1" t="str">
        <f t="array" ref="D11">IF(ROWS(C$7:C11)&gt;COUNTIF(BookTable[Entry Month],$O$4),"",INDEX(Book!C$3:C$1200,SMALL(IF(BookTable[Entry Month]=$O$4,ROW(BookTable[Entry Month])-ROW(Book!$J$2)),ROWS(C$7:C11))))</f>
        <v/>
      </c>
      <c r="E11" s="26" t="e">
        <f>VLOOKUP(Shrawan14[[#This Row],[आपूर्तिकर्ताको नाम]],PartyTable[],2,FALSE)</f>
        <v>#N/A</v>
      </c>
      <c r="F11" s="26" t="str" cm="1">
        <f t="array" ref="F11">IF(ROWS(G$7:G11)&gt;COUNTIF(BookTable[Entry Month],$O$4),"",INDEX(Book!D$3:D$1200,SMALL(IF(BookTable[Entry Month]=$O$4,ROW(BookTable[Entry Month])-ROW(Book!$J$2)),ROWS(G$7:G11))))</f>
        <v/>
      </c>
      <c r="I1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1" s="6" t="str" cm="1">
        <f t="array" ref="J11">IF(ROWS(G$7:G11)&gt;COUNTIF(BookTable[Entry Month],$O$4),"",INDEX(Book!F$3:F$1200,SMALL(IF(BookTable[Entry Month]=$O$4,ROW(BookTable[Entry Month])-ROW(Book!$J$2)),ROWS(G$7:G11))))</f>
        <v/>
      </c>
      <c r="K11" s="6" t="str" cm="1">
        <f t="array" ref="K11">IF(ROWS(G$7:G11)&gt;COUNTIF(BookTable[Entry Month],$O$4),"",INDEX(Book!E$3:E$1200,SMALL(IF(BookTable[Entry Month]=$O$4,ROW(BookTable[Entry Month])-ROW(Book!$J$2)),ROWS(G$7:G11))))</f>
        <v/>
      </c>
      <c r="L11" s="6" t="e">
        <f>Shrawan14[[#This Row],[मूल्य (रु)]]*13%</f>
        <v>#VALUE!</v>
      </c>
    </row>
    <row r="12" spans="1:16" hidden="1" x14ac:dyDescent="0.25">
      <c r="A12" s="1" t="str">
        <f t="array" ref="A12">IF(ROWS(A$7:A12)&gt;COUNTIF(BookTable[Entry Month],$O$4),"",INDEX(Book!A$3:A$1200,SMALL(IF(BookTable[Entry Month]=$O$4,ROW(BookTable[Entry Month])-ROW(Book!$J$2)),ROWS(A$7:A12))))</f>
        <v/>
      </c>
      <c r="B12" s="1" t="str">
        <f t="array" ref="B12">IF(ROWS(B$7:B12)&gt;COUNTIF(BookTable[Entry Month],$O$4),"",INDEX(Book!B$3:B$1200,SMALL(IF(BookTable[Entry Month]=$O$4,ROW(BookTable[Entry Month])-ROW(Book!$J$2)),ROWS(B$7:B12))))</f>
        <v/>
      </c>
      <c r="D12" s="1" t="str">
        <f t="array" ref="D12">IF(ROWS(C$7:C12)&gt;COUNTIF(BookTable[Entry Month],$O$4),"",INDEX(Book!C$3:C$1200,SMALL(IF(BookTable[Entry Month]=$O$4,ROW(BookTable[Entry Month])-ROW(Book!$J$2)),ROWS(C$7:C12))))</f>
        <v/>
      </c>
      <c r="E12" s="26" t="e">
        <f>VLOOKUP(Shrawan14[[#This Row],[आपूर्तिकर्ताको नाम]],PartyTable[],2,FALSE)</f>
        <v>#N/A</v>
      </c>
      <c r="F12" s="26" t="str" cm="1">
        <f t="array" ref="F12">IF(ROWS(G$7:G12)&gt;COUNTIF(BookTable[Entry Month],$O$4),"",INDEX(Book!D$3:D$1200,SMALL(IF(BookTable[Entry Month]=$O$4,ROW(BookTable[Entry Month])-ROW(Book!$J$2)),ROWS(G$7:G12))))</f>
        <v/>
      </c>
      <c r="I1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2" s="6" t="str" cm="1">
        <f t="array" ref="J12">IF(ROWS(G$7:G12)&gt;COUNTIF(BookTable[Entry Month],$O$4),"",INDEX(Book!F$3:F$1200,SMALL(IF(BookTable[Entry Month]=$O$4,ROW(BookTable[Entry Month])-ROW(Book!$J$2)),ROWS(G$7:G12))))</f>
        <v/>
      </c>
      <c r="K12" s="6" t="str" cm="1">
        <f t="array" ref="K12">IF(ROWS(G$7:G12)&gt;COUNTIF(BookTable[Entry Month],$O$4),"",INDEX(Book!E$3:E$1200,SMALL(IF(BookTable[Entry Month]=$O$4,ROW(BookTable[Entry Month])-ROW(Book!$J$2)),ROWS(G$7:G12))))</f>
        <v/>
      </c>
      <c r="L12" s="6" t="e">
        <f>Shrawan14[[#This Row],[मूल्य (रु)]]*13%</f>
        <v>#VALUE!</v>
      </c>
    </row>
    <row r="13" spans="1:16" hidden="1" x14ac:dyDescent="0.25">
      <c r="A13" s="1" t="str">
        <f t="array" ref="A13">IF(ROWS(A$7:A13)&gt;COUNTIF(BookTable[Entry Month],$O$4),"",INDEX(Book!A$3:A$1200,SMALL(IF(BookTable[Entry Month]=$O$4,ROW(BookTable[Entry Month])-ROW(Book!$J$2)),ROWS(A$7:A13))))</f>
        <v/>
      </c>
      <c r="B13" s="1" t="str">
        <f t="array" ref="B13">IF(ROWS(B$7:B13)&gt;COUNTIF(BookTable[Entry Month],$O$4),"",INDEX(Book!B$3:B$1200,SMALL(IF(BookTable[Entry Month]=$O$4,ROW(BookTable[Entry Month])-ROW(Book!$J$2)),ROWS(B$7:B13))))</f>
        <v/>
      </c>
      <c r="D13" s="1" t="str">
        <f t="array" ref="D13">IF(ROWS(C$7:C13)&gt;COUNTIF(BookTable[Entry Month],$O$4),"",INDEX(Book!C$3:C$1200,SMALL(IF(BookTable[Entry Month]=$O$4,ROW(BookTable[Entry Month])-ROW(Book!$J$2)),ROWS(C$7:C13))))</f>
        <v/>
      </c>
      <c r="E13" s="26" t="e">
        <f>VLOOKUP(Shrawan14[[#This Row],[आपूर्तिकर्ताको नाम]],PartyTable[],2,FALSE)</f>
        <v>#N/A</v>
      </c>
      <c r="F13" s="26" t="str" cm="1">
        <f t="array" ref="F13">IF(ROWS(G$7:G13)&gt;COUNTIF(BookTable[Entry Month],$O$4),"",INDEX(Book!D$3:D$1200,SMALL(IF(BookTable[Entry Month]=$O$4,ROW(BookTable[Entry Month])-ROW(Book!$J$2)),ROWS(G$7:G13))))</f>
        <v/>
      </c>
      <c r="I1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3" s="6" t="str" cm="1">
        <f t="array" ref="J13">IF(ROWS(G$7:G13)&gt;COUNTIF(BookTable[Entry Month],$O$4),"",INDEX(Book!F$3:F$1200,SMALL(IF(BookTable[Entry Month]=$O$4,ROW(BookTable[Entry Month])-ROW(Book!$J$2)),ROWS(G$7:G13))))</f>
        <v/>
      </c>
      <c r="K13" s="6" t="str" cm="1">
        <f t="array" ref="K13">IF(ROWS(G$7:G13)&gt;COUNTIF(BookTable[Entry Month],$O$4),"",INDEX(Book!E$3:E$1200,SMALL(IF(BookTable[Entry Month]=$O$4,ROW(BookTable[Entry Month])-ROW(Book!$J$2)),ROWS(G$7:G13))))</f>
        <v/>
      </c>
      <c r="L13" s="6" t="e">
        <f>Shrawan14[[#This Row],[मूल्य (रु)]]*13%</f>
        <v>#VALUE!</v>
      </c>
    </row>
    <row r="14" spans="1:16" hidden="1" x14ac:dyDescent="0.25">
      <c r="A14" s="1" t="str">
        <f t="array" ref="A14">IF(ROWS(A$7:A14)&gt;COUNTIF(BookTable[Entry Month],$O$4),"",INDEX(Book!A$3:A$1200,SMALL(IF(BookTable[Entry Month]=$O$4,ROW(BookTable[Entry Month])-ROW(Book!$J$2)),ROWS(A$7:A14))))</f>
        <v/>
      </c>
      <c r="B14" s="1" t="str">
        <f t="array" ref="B14">IF(ROWS(B$7:B14)&gt;COUNTIF(BookTable[Entry Month],$O$4),"",INDEX(Book!B$3:B$1200,SMALL(IF(BookTable[Entry Month]=$O$4,ROW(BookTable[Entry Month])-ROW(Book!$J$2)),ROWS(B$7:B14))))</f>
        <v/>
      </c>
      <c r="D14" s="1" t="str">
        <f t="array" ref="D14">IF(ROWS(C$7:C14)&gt;COUNTIF(BookTable[Entry Month],$O$4),"",INDEX(Book!C$3:C$1200,SMALL(IF(BookTable[Entry Month]=$O$4,ROW(BookTable[Entry Month])-ROW(Book!$J$2)),ROWS(C$7:C14))))</f>
        <v/>
      </c>
      <c r="E14" s="26" t="e">
        <f>VLOOKUP(Shrawan14[[#This Row],[आपूर्तिकर्ताको नाम]],PartyTable[],2,FALSE)</f>
        <v>#N/A</v>
      </c>
      <c r="F14" s="26" t="str" cm="1">
        <f t="array" ref="F14">IF(ROWS(G$7:G14)&gt;COUNTIF(BookTable[Entry Month],$O$4),"",INDEX(Book!D$3:D$1200,SMALL(IF(BookTable[Entry Month]=$O$4,ROW(BookTable[Entry Month])-ROW(Book!$J$2)),ROWS(G$7:G14))))</f>
        <v/>
      </c>
      <c r="I1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4" s="6" t="str" cm="1">
        <f t="array" ref="J14">IF(ROWS(G$7:G14)&gt;COUNTIF(BookTable[Entry Month],$O$4),"",INDEX(Book!F$3:F$1200,SMALL(IF(BookTable[Entry Month]=$O$4,ROW(BookTable[Entry Month])-ROW(Book!$J$2)),ROWS(G$7:G14))))</f>
        <v/>
      </c>
      <c r="K14" s="6" t="str" cm="1">
        <f t="array" ref="K14">IF(ROWS(G$7:G14)&gt;COUNTIF(BookTable[Entry Month],$O$4),"",INDEX(Book!E$3:E$1200,SMALL(IF(BookTable[Entry Month]=$O$4,ROW(BookTable[Entry Month])-ROW(Book!$J$2)),ROWS(G$7:G14))))</f>
        <v/>
      </c>
      <c r="L14" s="6" t="e">
        <f>Shrawan14[[#This Row],[मूल्य (रु)]]*13%</f>
        <v>#VALUE!</v>
      </c>
    </row>
    <row r="15" spans="1:16" hidden="1" x14ac:dyDescent="0.25">
      <c r="A15" s="1" t="str">
        <f t="array" ref="A15">IF(ROWS(A$7:A15)&gt;COUNTIF(BookTable[Entry Month],$O$4),"",INDEX(Book!A$3:A$1200,SMALL(IF(BookTable[Entry Month]=$O$4,ROW(BookTable[Entry Month])-ROW(Book!$J$2)),ROWS(A$7:A15))))</f>
        <v/>
      </c>
      <c r="B15" s="12" t="str">
        <f t="array" ref="B15">IF(ROWS(B$7:B15)&gt;COUNTIF(BookTable[Entry Month],$O$4),"",INDEX(Book!B$3:B$1200,SMALL(IF(BookTable[Entry Month]=$O$4,ROW(BookTable[Entry Month])-ROW(Book!$J$2)),ROWS(B$7:B15))))</f>
        <v/>
      </c>
      <c r="D15" s="1" t="str">
        <f t="array" ref="D15">IF(ROWS(C$7:C15)&gt;COUNTIF(BookTable[Entry Month],$O$4),"",INDEX(Book!C$3:C$1200,SMALL(IF(BookTable[Entry Month]=$O$4,ROW(BookTable[Entry Month])-ROW(Book!$J$2)),ROWS(C$7:C15))))</f>
        <v/>
      </c>
      <c r="E15" s="26" t="e">
        <f>VLOOKUP(Shrawan14[[#This Row],[आपूर्तिकर्ताको नाम]],PartyTable[],2,FALSE)</f>
        <v>#N/A</v>
      </c>
      <c r="F15" s="26" t="str" cm="1">
        <f t="array" ref="F15">IF(ROWS(G$7:G15)&gt;COUNTIF(BookTable[Entry Month],$O$4),"",INDEX(Book!D$3:D$1200,SMALL(IF(BookTable[Entry Month]=$O$4,ROW(BookTable[Entry Month])-ROW(Book!$J$2)),ROWS(G$7:G15))))</f>
        <v/>
      </c>
      <c r="I1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5" s="6" t="str" cm="1">
        <f t="array" ref="J15">IF(ROWS(G$7:G15)&gt;COUNTIF(BookTable[Entry Month],$O$4),"",INDEX(Book!F$3:F$1200,SMALL(IF(BookTable[Entry Month]=$O$4,ROW(BookTable[Entry Month])-ROW(Book!$J$2)),ROWS(G$7:G15))))</f>
        <v/>
      </c>
      <c r="K15" s="6" t="str" cm="1">
        <f t="array" ref="K15">IF(ROWS(G$7:G15)&gt;COUNTIF(BookTable[Entry Month],$O$4),"",INDEX(Book!E$3:E$1200,SMALL(IF(BookTable[Entry Month]=$O$4,ROW(BookTable[Entry Month])-ROW(Book!$J$2)),ROWS(G$7:G15))))</f>
        <v/>
      </c>
      <c r="L15" s="6" t="e">
        <f>Shrawan14[[#This Row],[मूल्य (रु)]]*13%</f>
        <v>#VALUE!</v>
      </c>
    </row>
    <row r="16" spans="1:16" hidden="1" x14ac:dyDescent="0.25">
      <c r="A16" s="1" t="str">
        <f t="array" ref="A16">IF(ROWS(A$7:A16)&gt;COUNTIF(BookTable[Entry Month],$O$4),"",INDEX(Book!A$3:A$1200,SMALL(IF(BookTable[Entry Month]=$O$4,ROW(BookTable[Entry Month])-ROW(Book!$J$2)),ROWS(A$7:A16))))</f>
        <v/>
      </c>
      <c r="B16" s="1" t="str">
        <f t="array" ref="B16">IF(ROWS(B$7:B16)&gt;COUNTIF(BookTable[Entry Month],$O$4),"",INDEX(Book!B$3:B$1200,SMALL(IF(BookTable[Entry Month]=$O$4,ROW(BookTable[Entry Month])-ROW(Book!$J$2)),ROWS(B$7:B16))))</f>
        <v/>
      </c>
      <c r="D16" s="1" t="str">
        <f t="array" ref="D16">IF(ROWS(C$7:C16)&gt;COUNTIF(BookTable[Entry Month],$O$4),"",INDEX(Book!C$3:C$1200,SMALL(IF(BookTable[Entry Month]=$O$4,ROW(BookTable[Entry Month])-ROW(Book!$J$2)),ROWS(C$7:C16))))</f>
        <v/>
      </c>
      <c r="E16" s="26" t="e">
        <f>VLOOKUP(Shrawan14[[#This Row],[आपूर्तिकर्ताको नाम]],PartyTable[],2,FALSE)</f>
        <v>#N/A</v>
      </c>
      <c r="F16" s="26" t="str" cm="1">
        <f t="array" ref="F16">IF(ROWS(G$7:G16)&gt;COUNTIF(BookTable[Entry Month],$O$4),"",INDEX(Book!D$3:D$1200,SMALL(IF(BookTable[Entry Month]=$O$4,ROW(BookTable[Entry Month])-ROW(Book!$J$2)),ROWS(G$7:G16))))</f>
        <v/>
      </c>
      <c r="I1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6" s="6" t="str" cm="1">
        <f t="array" ref="J16">IF(ROWS(G$7:G16)&gt;COUNTIF(BookTable[Entry Month],$O$4),"",INDEX(Book!F$3:F$1200,SMALL(IF(BookTable[Entry Month]=$O$4,ROW(BookTable[Entry Month])-ROW(Book!$J$2)),ROWS(G$7:G16))))</f>
        <v/>
      </c>
      <c r="K16" s="6" t="str" cm="1">
        <f t="array" ref="K16">IF(ROWS(G$7:G16)&gt;COUNTIF(BookTable[Entry Month],$O$4),"",INDEX(Book!E$3:E$1200,SMALL(IF(BookTable[Entry Month]=$O$4,ROW(BookTable[Entry Month])-ROW(Book!$J$2)),ROWS(G$7:G16))))</f>
        <v/>
      </c>
      <c r="L16" s="6" t="e">
        <f>Shrawan14[[#This Row],[मूल्य (रु)]]*13%</f>
        <v>#VALUE!</v>
      </c>
    </row>
    <row r="17" spans="1:12" hidden="1" x14ac:dyDescent="0.25">
      <c r="A17" s="1" t="str">
        <f t="array" ref="A17">IF(ROWS(A$7:A17)&gt;COUNTIF(BookTable[Entry Month],$O$4),"",INDEX(Book!A$3:A$1200,SMALL(IF(BookTable[Entry Month]=$O$4,ROW(BookTable[Entry Month])-ROW(Book!$J$2)),ROWS(A$7:A17))))</f>
        <v/>
      </c>
      <c r="B17" s="1" t="str">
        <f t="array" ref="B17">IF(ROWS(B$7:B17)&gt;COUNTIF(BookTable[Entry Month],$O$4),"",INDEX(Book!B$3:B$1200,SMALL(IF(BookTable[Entry Month]=$O$4,ROW(BookTable[Entry Month])-ROW(Book!$J$2)),ROWS(B$7:B17))))</f>
        <v/>
      </c>
      <c r="D17" s="1" t="str">
        <f t="array" ref="D17">IF(ROWS(C$7:C17)&gt;COUNTIF(BookTable[Entry Month],$O$4),"",INDEX(Book!C$3:C$1200,SMALL(IF(BookTable[Entry Month]=$O$4,ROW(BookTable[Entry Month])-ROW(Book!$J$2)),ROWS(C$7:C17))))</f>
        <v/>
      </c>
      <c r="E17" s="26" t="e">
        <f>VLOOKUP(Shrawan14[[#This Row],[आपूर्तिकर्ताको नाम]],PartyTable[],2,FALSE)</f>
        <v>#N/A</v>
      </c>
      <c r="F17" s="26" t="str" cm="1">
        <f t="array" ref="F17">IF(ROWS(G$7:G17)&gt;COUNTIF(BookTable[Entry Month],$O$4),"",INDEX(Book!D$3:D$1200,SMALL(IF(BookTable[Entry Month]=$O$4,ROW(BookTable[Entry Month])-ROW(Book!$J$2)),ROWS(G$7:G17))))</f>
        <v/>
      </c>
      <c r="I1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7" s="6" t="str" cm="1">
        <f t="array" ref="J17">IF(ROWS(G$7:G17)&gt;COUNTIF(BookTable[Entry Month],$O$4),"",INDEX(Book!F$3:F$1200,SMALL(IF(BookTable[Entry Month]=$O$4,ROW(BookTable[Entry Month])-ROW(Book!$J$2)),ROWS(G$7:G17))))</f>
        <v/>
      </c>
      <c r="K17" s="6" t="str" cm="1">
        <f t="array" ref="K17">IF(ROWS(G$7:G17)&gt;COUNTIF(BookTable[Entry Month],$O$4),"",INDEX(Book!E$3:E$1200,SMALL(IF(BookTable[Entry Month]=$O$4,ROW(BookTable[Entry Month])-ROW(Book!$J$2)),ROWS(G$7:G17))))</f>
        <v/>
      </c>
      <c r="L17" s="6" t="e">
        <f>Shrawan14[[#This Row],[मूल्य (रु)]]*13%</f>
        <v>#VALUE!</v>
      </c>
    </row>
    <row r="18" spans="1:12" hidden="1" x14ac:dyDescent="0.25">
      <c r="A18" s="1" t="str">
        <f t="array" ref="A18">IF(ROWS(A$7:A18)&gt;COUNTIF(BookTable[Entry Month],$O$4),"",INDEX(Book!A$3:A$1200,SMALL(IF(BookTable[Entry Month]=$O$4,ROW(BookTable[Entry Month])-ROW(Book!$J$2)),ROWS(A$7:A18))))</f>
        <v/>
      </c>
      <c r="B18" s="1" t="str">
        <f t="array" ref="B18">IF(ROWS(B$7:B18)&gt;COUNTIF(BookTable[Entry Month],$O$4),"",INDEX(Book!B$3:B$1200,SMALL(IF(BookTable[Entry Month]=$O$4,ROW(BookTable[Entry Month])-ROW(Book!$J$2)),ROWS(B$7:B18))))</f>
        <v/>
      </c>
      <c r="D18" s="1" t="str">
        <f t="array" ref="D18">IF(ROWS(C$7:C18)&gt;COUNTIF(BookTable[Entry Month],$O$4),"",INDEX(Book!C$3:C$1200,SMALL(IF(BookTable[Entry Month]=$O$4,ROW(BookTable[Entry Month])-ROW(Book!$J$2)),ROWS(C$7:C18))))</f>
        <v/>
      </c>
      <c r="E18" s="26" t="e">
        <f>VLOOKUP(Shrawan14[[#This Row],[आपूर्तिकर्ताको नाम]],PartyTable[],2,FALSE)</f>
        <v>#N/A</v>
      </c>
      <c r="F18" s="26" t="str" cm="1">
        <f t="array" ref="F18">IF(ROWS(G$7:G18)&gt;COUNTIF(BookTable[Entry Month],$O$4),"",INDEX(Book!D$3:D$1200,SMALL(IF(BookTable[Entry Month]=$O$4,ROW(BookTable[Entry Month])-ROW(Book!$J$2)),ROWS(G$7:G18))))</f>
        <v/>
      </c>
      <c r="I1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8" s="6" t="str" cm="1">
        <f t="array" ref="J18">IF(ROWS(G$7:G18)&gt;COUNTIF(BookTable[Entry Month],$O$4),"",INDEX(Book!F$3:F$1200,SMALL(IF(BookTable[Entry Month]=$O$4,ROW(BookTable[Entry Month])-ROW(Book!$J$2)),ROWS(G$7:G18))))</f>
        <v/>
      </c>
      <c r="K18" s="6" t="str" cm="1">
        <f t="array" ref="K18">IF(ROWS(G$7:G18)&gt;COUNTIF(BookTable[Entry Month],$O$4),"",INDEX(Book!E$3:E$1200,SMALL(IF(BookTable[Entry Month]=$O$4,ROW(BookTable[Entry Month])-ROW(Book!$J$2)),ROWS(G$7:G18))))</f>
        <v/>
      </c>
      <c r="L18" s="6" t="e">
        <f>Shrawan14[[#This Row],[मूल्य (रु)]]*13%</f>
        <v>#VALUE!</v>
      </c>
    </row>
    <row r="19" spans="1:12" hidden="1" x14ac:dyDescent="0.25">
      <c r="A19" s="1" t="str">
        <f t="array" ref="A19">IF(ROWS(A$7:A19)&gt;COUNTIF(BookTable[Entry Month],$O$4),"",INDEX(Book!A$3:A$1200,SMALL(IF(BookTable[Entry Month]=$O$4,ROW(BookTable[Entry Month])-ROW(Book!$J$2)),ROWS(A$7:A19))))</f>
        <v/>
      </c>
      <c r="B19" s="1" t="str">
        <f t="array" ref="B19">IF(ROWS(B$7:B19)&gt;COUNTIF(BookTable[Entry Month],$O$4),"",INDEX(Book!B$3:B$1200,SMALL(IF(BookTable[Entry Month]=$O$4,ROW(BookTable[Entry Month])-ROW(Book!$J$2)),ROWS(B$7:B19))))</f>
        <v/>
      </c>
      <c r="D19" s="1" t="str">
        <f t="array" ref="D19">IF(ROWS(C$7:C19)&gt;COUNTIF(BookTable[Entry Month],$O$4),"",INDEX(Book!C$3:C$1200,SMALL(IF(BookTable[Entry Month]=$O$4,ROW(BookTable[Entry Month])-ROW(Book!$J$2)),ROWS(C$7:C19))))</f>
        <v/>
      </c>
      <c r="E19" s="26" t="e">
        <f>VLOOKUP(Shrawan14[[#This Row],[आपूर्तिकर्ताको नाम]],PartyTable[],2,FALSE)</f>
        <v>#N/A</v>
      </c>
      <c r="F19" s="26" t="str" cm="1">
        <f t="array" ref="F19">IF(ROWS(G$7:G19)&gt;COUNTIF(BookTable[Entry Month],$O$4),"",INDEX(Book!D$3:D$1200,SMALL(IF(BookTable[Entry Month]=$O$4,ROW(BookTable[Entry Month])-ROW(Book!$J$2)),ROWS(G$7:G19))))</f>
        <v/>
      </c>
      <c r="I1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9" s="6" t="str" cm="1">
        <f t="array" ref="J19">IF(ROWS(G$7:G19)&gt;COUNTIF(BookTable[Entry Month],$O$4),"",INDEX(Book!F$3:F$1200,SMALL(IF(BookTable[Entry Month]=$O$4,ROW(BookTable[Entry Month])-ROW(Book!$J$2)),ROWS(G$7:G19))))</f>
        <v/>
      </c>
      <c r="K19" s="6" t="str" cm="1">
        <f t="array" ref="K19">IF(ROWS(G$7:G19)&gt;COUNTIF(BookTable[Entry Month],$O$4),"",INDEX(Book!E$3:E$1200,SMALL(IF(BookTable[Entry Month]=$O$4,ROW(BookTable[Entry Month])-ROW(Book!$J$2)),ROWS(G$7:G19))))</f>
        <v/>
      </c>
      <c r="L19" s="6" t="e">
        <f>Shrawan14[[#This Row],[मूल्य (रु)]]*13%</f>
        <v>#VALUE!</v>
      </c>
    </row>
    <row r="20" spans="1:12" hidden="1" x14ac:dyDescent="0.25">
      <c r="A20" s="1" t="str">
        <f t="array" ref="A20">IF(ROWS(A$7:A20)&gt;COUNTIF(BookTable[Entry Month],$O$4),"",INDEX(Book!A$3:A$1200,SMALL(IF(BookTable[Entry Month]=$O$4,ROW(BookTable[Entry Month])-ROW(Book!$J$2)),ROWS(A$7:A20))))</f>
        <v/>
      </c>
      <c r="B20" s="12" t="str">
        <f t="array" ref="B20">IF(ROWS(B$7:B20)&gt;COUNTIF(BookTable[Entry Month],$O$4),"",INDEX(Book!B$3:B$1200,SMALL(IF(BookTable[Entry Month]=$O$4,ROW(BookTable[Entry Month])-ROW(Book!$J$2)),ROWS(B$7:B20))))</f>
        <v/>
      </c>
      <c r="D20" s="1" t="str">
        <f t="array" ref="D20">IF(ROWS(C$7:C20)&gt;COUNTIF(BookTable[Entry Month],$O$4),"",INDEX(Book!C$3:C$1200,SMALL(IF(BookTable[Entry Month]=$O$4,ROW(BookTable[Entry Month])-ROW(Book!$J$2)),ROWS(C$7:C20))))</f>
        <v/>
      </c>
      <c r="E20" s="26" t="e">
        <f>VLOOKUP(Shrawan14[[#This Row],[आपूर्तिकर्ताको नाम]],PartyTable[],2,FALSE)</f>
        <v>#N/A</v>
      </c>
      <c r="F20" s="26" t="str" cm="1">
        <f t="array" ref="F20">IF(ROWS(G$7:G20)&gt;COUNTIF(BookTable[Entry Month],$O$4),"",INDEX(Book!D$3:D$1200,SMALL(IF(BookTable[Entry Month]=$O$4,ROW(BookTable[Entry Month])-ROW(Book!$J$2)),ROWS(G$7:G20))))</f>
        <v/>
      </c>
      <c r="I2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0" s="6" t="str" cm="1">
        <f t="array" ref="J20">IF(ROWS(G$7:G20)&gt;COUNTIF(BookTable[Entry Month],$O$4),"",INDEX(Book!F$3:F$1200,SMALL(IF(BookTable[Entry Month]=$O$4,ROW(BookTable[Entry Month])-ROW(Book!$J$2)),ROWS(G$7:G20))))</f>
        <v/>
      </c>
      <c r="K20" s="6" t="str" cm="1">
        <f t="array" ref="K20">IF(ROWS(G$7:G20)&gt;COUNTIF(BookTable[Entry Month],$O$4),"",INDEX(Book!E$3:E$1200,SMALL(IF(BookTable[Entry Month]=$O$4,ROW(BookTable[Entry Month])-ROW(Book!$J$2)),ROWS(G$7:G20))))</f>
        <v/>
      </c>
      <c r="L20" s="6" t="e">
        <f>Shrawan14[[#This Row],[मूल्य (रु)]]*13%</f>
        <v>#VALUE!</v>
      </c>
    </row>
    <row r="21" spans="1:12" hidden="1" x14ac:dyDescent="0.25">
      <c r="A21" s="1" t="str">
        <f t="array" ref="A21">IF(ROWS(A$7:A21)&gt;COUNTIF(BookTable[Entry Month],$O$4),"",INDEX(Book!A$3:A$1200,SMALL(IF(BookTable[Entry Month]=$O$4,ROW(BookTable[Entry Month])-ROW(Book!$J$2)),ROWS(A$7:A21))))</f>
        <v/>
      </c>
      <c r="B21" s="1" t="str">
        <f t="array" ref="B21">IF(ROWS(B$7:B21)&gt;COUNTIF(BookTable[Entry Month],$O$4),"",INDEX(Book!B$3:B$1200,SMALL(IF(BookTable[Entry Month]=$O$4,ROW(BookTable[Entry Month])-ROW(Book!$J$2)),ROWS(B$7:B21))))</f>
        <v/>
      </c>
      <c r="D21" s="1" t="str">
        <f t="array" ref="D21">IF(ROWS(C$7:C21)&gt;COUNTIF(BookTable[Entry Month],$O$4),"",INDEX(Book!C$3:C$1200,SMALL(IF(BookTable[Entry Month]=$O$4,ROW(BookTable[Entry Month])-ROW(Book!$J$2)),ROWS(C$7:C21))))</f>
        <v/>
      </c>
      <c r="E21" s="26" t="e">
        <f>VLOOKUP(Shrawan14[[#This Row],[आपूर्तिकर्ताको नाम]],PartyTable[],2,FALSE)</f>
        <v>#N/A</v>
      </c>
      <c r="F21" s="26" t="str" cm="1">
        <f t="array" ref="F21">IF(ROWS(G$7:G21)&gt;COUNTIF(BookTable[Entry Month],$O$4),"",INDEX(Book!D$3:D$1200,SMALL(IF(BookTable[Entry Month]=$O$4,ROW(BookTable[Entry Month])-ROW(Book!$J$2)),ROWS(G$7:G21))))</f>
        <v/>
      </c>
      <c r="I2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1" s="6" t="str" cm="1">
        <f t="array" ref="J21">IF(ROWS(G$7:G21)&gt;COUNTIF(BookTable[Entry Month],$O$4),"",INDEX(Book!F$3:F$1200,SMALL(IF(BookTable[Entry Month]=$O$4,ROW(BookTable[Entry Month])-ROW(Book!$J$2)),ROWS(G$7:G21))))</f>
        <v/>
      </c>
      <c r="K21" s="6" t="str" cm="1">
        <f t="array" ref="K21">IF(ROWS(G$7:G21)&gt;COUNTIF(BookTable[Entry Month],$O$4),"",INDEX(Book!E$3:E$1200,SMALL(IF(BookTable[Entry Month]=$O$4,ROW(BookTable[Entry Month])-ROW(Book!$J$2)),ROWS(G$7:G21))))</f>
        <v/>
      </c>
      <c r="L21" s="6" t="e">
        <f>Shrawan14[[#This Row],[मूल्य (रु)]]*13%</f>
        <v>#VALUE!</v>
      </c>
    </row>
    <row r="22" spans="1:12" hidden="1" x14ac:dyDescent="0.25">
      <c r="A22" s="1" t="str">
        <f t="array" ref="A22">IF(ROWS(A$7:A22)&gt;COUNTIF(BookTable[Entry Month],$O$4),"",INDEX(Book!A$3:A$1200,SMALL(IF(BookTable[Entry Month]=$O$4,ROW(BookTable[Entry Month])-ROW(Book!$J$2)),ROWS(A$7:A22))))</f>
        <v/>
      </c>
      <c r="B22" s="1" t="str">
        <f t="array" ref="B22">IF(ROWS(B$7:B22)&gt;COUNTIF(BookTable[Entry Month],$O$4),"",INDEX(Book!B$3:B$1200,SMALL(IF(BookTable[Entry Month]=$O$4,ROW(BookTable[Entry Month])-ROW(Book!$J$2)),ROWS(B$7:B22))))</f>
        <v/>
      </c>
      <c r="D22" s="1" t="str">
        <f t="array" ref="D22">IF(ROWS(C$7:C22)&gt;COUNTIF(BookTable[Entry Month],$O$4),"",INDEX(Book!C$3:C$1200,SMALL(IF(BookTable[Entry Month]=$O$4,ROW(BookTable[Entry Month])-ROW(Book!$J$2)),ROWS(C$7:C22))))</f>
        <v/>
      </c>
      <c r="E22" s="26" t="e">
        <f>VLOOKUP(Shrawan14[[#This Row],[आपूर्तिकर्ताको नाम]],PartyTable[],2,FALSE)</f>
        <v>#N/A</v>
      </c>
      <c r="F22" s="26" t="str" cm="1">
        <f t="array" ref="F22">IF(ROWS(G$7:G22)&gt;COUNTIF(BookTable[Entry Month],$O$4),"",INDEX(Book!D$3:D$1200,SMALL(IF(BookTable[Entry Month]=$O$4,ROW(BookTable[Entry Month])-ROW(Book!$J$2)),ROWS(G$7:G22))))</f>
        <v/>
      </c>
      <c r="I2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2" s="6" t="str" cm="1">
        <f t="array" ref="J22">IF(ROWS(G$7:G22)&gt;COUNTIF(BookTable[Entry Month],$O$4),"",INDEX(Book!F$3:F$1200,SMALL(IF(BookTable[Entry Month]=$O$4,ROW(BookTable[Entry Month])-ROW(Book!$J$2)),ROWS(G$7:G22))))</f>
        <v/>
      </c>
      <c r="K22" s="6" t="str" cm="1">
        <f t="array" ref="K22">IF(ROWS(G$7:G22)&gt;COUNTIF(BookTable[Entry Month],$O$4),"",INDEX(Book!E$3:E$1200,SMALL(IF(BookTable[Entry Month]=$O$4,ROW(BookTable[Entry Month])-ROW(Book!$J$2)),ROWS(G$7:G22))))</f>
        <v/>
      </c>
      <c r="L22" s="6" t="e">
        <f>Shrawan14[[#This Row],[मूल्य (रु)]]*13%</f>
        <v>#VALUE!</v>
      </c>
    </row>
    <row r="23" spans="1:12" hidden="1" x14ac:dyDescent="0.25">
      <c r="A23" s="1" t="str">
        <f t="array" ref="A23">IF(ROWS(A$7:A23)&gt;COUNTIF(BookTable[Entry Month],$O$4),"",INDEX(Book!A$3:A$1200,SMALL(IF(BookTable[Entry Month]=$O$4,ROW(BookTable[Entry Month])-ROW(Book!$J$2)),ROWS(A$7:A23))))</f>
        <v/>
      </c>
      <c r="B23" s="1" t="str">
        <f t="array" ref="B23">IF(ROWS(B$7:B23)&gt;COUNTIF(BookTable[Entry Month],$O$4),"",INDEX(Book!B$3:B$1200,SMALL(IF(BookTable[Entry Month]=$O$4,ROW(BookTable[Entry Month])-ROW(Book!$J$2)),ROWS(B$7:B23))))</f>
        <v/>
      </c>
      <c r="D23" s="1" t="str">
        <f t="array" ref="D23">IF(ROWS(C$7:C23)&gt;COUNTIF(BookTable[Entry Month],$O$4),"",INDEX(Book!C$3:C$1200,SMALL(IF(BookTable[Entry Month]=$O$4,ROW(BookTable[Entry Month])-ROW(Book!$J$2)),ROWS(C$7:C23))))</f>
        <v/>
      </c>
      <c r="E23" s="26" t="e">
        <f>VLOOKUP(Shrawan14[[#This Row],[आपूर्तिकर्ताको नाम]],PartyTable[],2,FALSE)</f>
        <v>#N/A</v>
      </c>
      <c r="F23" s="26" t="str" cm="1">
        <f t="array" ref="F23">IF(ROWS(G$7:G23)&gt;COUNTIF(BookTable[Entry Month],$O$4),"",INDEX(Book!D$3:D$1200,SMALL(IF(BookTable[Entry Month]=$O$4,ROW(BookTable[Entry Month])-ROW(Book!$J$2)),ROWS(G$7:G23))))</f>
        <v/>
      </c>
      <c r="I2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3" s="6" t="str" cm="1">
        <f t="array" ref="J23">IF(ROWS(G$7:G23)&gt;COUNTIF(BookTable[Entry Month],$O$4),"",INDEX(Book!F$3:F$1200,SMALL(IF(BookTable[Entry Month]=$O$4,ROW(BookTable[Entry Month])-ROW(Book!$J$2)),ROWS(G$7:G23))))</f>
        <v/>
      </c>
      <c r="K23" s="6" t="str" cm="1">
        <f t="array" ref="K23">IF(ROWS(G$7:G23)&gt;COUNTIF(BookTable[Entry Month],$O$4),"",INDEX(Book!E$3:E$1200,SMALL(IF(BookTable[Entry Month]=$O$4,ROW(BookTable[Entry Month])-ROW(Book!$J$2)),ROWS(G$7:G23))))</f>
        <v/>
      </c>
      <c r="L23" s="6" t="e">
        <f>Shrawan14[[#This Row],[मूल्य (रु)]]*13%</f>
        <v>#VALUE!</v>
      </c>
    </row>
    <row r="24" spans="1:12" hidden="1" x14ac:dyDescent="0.25">
      <c r="A24" s="1" t="str">
        <f t="array" ref="A24">IF(ROWS(A$7:A24)&gt;COUNTIF(BookTable[Entry Month],$O$4),"",INDEX(Book!A$3:A$1200,SMALL(IF(BookTable[Entry Month]=$O$4,ROW(BookTable[Entry Month])-ROW(Book!$J$2)),ROWS(A$7:A24))))</f>
        <v/>
      </c>
      <c r="B24" s="1" t="str">
        <f t="array" ref="B24">IF(ROWS(B$7:B24)&gt;COUNTIF(BookTable[Entry Month],$O$4),"",INDEX(Book!B$3:B$1200,SMALL(IF(BookTable[Entry Month]=$O$4,ROW(BookTable[Entry Month])-ROW(Book!$J$2)),ROWS(B$7:B24))))</f>
        <v/>
      </c>
      <c r="D24" s="1" t="str">
        <f t="array" ref="D24">IF(ROWS(C$7:C24)&gt;COUNTIF(BookTable[Entry Month],$O$4),"",INDEX(Book!C$3:C$1200,SMALL(IF(BookTable[Entry Month]=$O$4,ROW(BookTable[Entry Month])-ROW(Book!$J$2)),ROWS(C$7:C24))))</f>
        <v/>
      </c>
      <c r="E24" s="26" t="e">
        <f>VLOOKUP(Shrawan14[[#This Row],[आपूर्तिकर्ताको नाम]],PartyTable[],2,FALSE)</f>
        <v>#N/A</v>
      </c>
      <c r="F24" s="26" t="str" cm="1">
        <f t="array" ref="F24">IF(ROWS(G$7:G24)&gt;COUNTIF(BookTable[Entry Month],$O$4),"",INDEX(Book!D$3:D$1200,SMALL(IF(BookTable[Entry Month]=$O$4,ROW(BookTable[Entry Month])-ROW(Book!$J$2)),ROWS(G$7:G24))))</f>
        <v/>
      </c>
      <c r="I2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4" s="6" t="str" cm="1">
        <f t="array" ref="J24">IF(ROWS(G$7:G24)&gt;COUNTIF(BookTable[Entry Month],$O$4),"",INDEX(Book!F$3:F$1200,SMALL(IF(BookTable[Entry Month]=$O$4,ROW(BookTable[Entry Month])-ROW(Book!$J$2)),ROWS(G$7:G24))))</f>
        <v/>
      </c>
      <c r="K24" s="6" t="str" cm="1">
        <f t="array" ref="K24">IF(ROWS(G$7:G24)&gt;COUNTIF(BookTable[Entry Month],$O$4),"",INDEX(Book!E$3:E$1200,SMALL(IF(BookTable[Entry Month]=$O$4,ROW(BookTable[Entry Month])-ROW(Book!$J$2)),ROWS(G$7:G24))))</f>
        <v/>
      </c>
      <c r="L24" s="6" t="e">
        <f>Shrawan14[[#This Row],[मूल्य (रु)]]*13%</f>
        <v>#VALUE!</v>
      </c>
    </row>
    <row r="25" spans="1:12" hidden="1" x14ac:dyDescent="0.25">
      <c r="A25" s="1" t="str">
        <f t="array" ref="A25">IF(ROWS(A$7:A25)&gt;COUNTIF(BookTable[Entry Month],$O$4),"",INDEX(Book!A$3:A$1200,SMALL(IF(BookTable[Entry Month]=$O$4,ROW(BookTable[Entry Month])-ROW(Book!$J$2)),ROWS(A$7:A25))))</f>
        <v/>
      </c>
      <c r="B25" s="1" t="str">
        <f t="array" ref="B25">IF(ROWS(B$7:B25)&gt;COUNTIF(BookTable[Entry Month],$O$4),"",INDEX(Book!B$3:B$1200,SMALL(IF(BookTable[Entry Month]=$O$4,ROW(BookTable[Entry Month])-ROW(Book!$J$2)),ROWS(B$7:B25))))</f>
        <v/>
      </c>
      <c r="D25" s="1" t="str">
        <f t="array" ref="D25">IF(ROWS(C$7:C25)&gt;COUNTIF(BookTable[Entry Month],$O$4),"",INDEX(Book!C$3:C$1200,SMALL(IF(BookTable[Entry Month]=$O$4,ROW(BookTable[Entry Month])-ROW(Book!$J$2)),ROWS(C$7:C25))))</f>
        <v/>
      </c>
      <c r="E25" s="26" t="e">
        <f>VLOOKUP(Shrawan14[[#This Row],[आपूर्तिकर्ताको नाम]],PartyTable[],2,FALSE)</f>
        <v>#N/A</v>
      </c>
      <c r="F25" s="26" t="str" cm="1">
        <f t="array" ref="F25">IF(ROWS(G$7:G25)&gt;COUNTIF(BookTable[Entry Month],$O$4),"",INDEX(Book!D$3:D$1200,SMALL(IF(BookTable[Entry Month]=$O$4,ROW(BookTable[Entry Month])-ROW(Book!$J$2)),ROWS(G$7:G25))))</f>
        <v/>
      </c>
      <c r="I2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5" s="6" t="str" cm="1">
        <f t="array" ref="J25">IF(ROWS(G$7:G25)&gt;COUNTIF(BookTable[Entry Month],$O$4),"",INDEX(Book!F$3:F$1200,SMALL(IF(BookTable[Entry Month]=$O$4,ROW(BookTable[Entry Month])-ROW(Book!$J$2)),ROWS(G$7:G25))))</f>
        <v/>
      </c>
      <c r="K25" s="6" t="str" cm="1">
        <f t="array" ref="K25">IF(ROWS(G$7:G25)&gt;COUNTIF(BookTable[Entry Month],$O$4),"",INDEX(Book!E$3:E$1200,SMALL(IF(BookTable[Entry Month]=$O$4,ROW(BookTable[Entry Month])-ROW(Book!$J$2)),ROWS(G$7:G25))))</f>
        <v/>
      </c>
      <c r="L25" s="6" t="e">
        <f>Shrawan14[[#This Row],[मूल्य (रु)]]*13%</f>
        <v>#VALUE!</v>
      </c>
    </row>
    <row r="26" spans="1:12" hidden="1" x14ac:dyDescent="0.25">
      <c r="A26" s="1" t="str">
        <f t="array" ref="A26">IF(ROWS(A$7:A26)&gt;COUNTIF(BookTable[Entry Month],$O$4),"",INDEX(Book!A$3:A$1200,SMALL(IF(BookTable[Entry Month]=$O$4,ROW(BookTable[Entry Month])-ROW(Book!$J$2)),ROWS(A$7:A26))))</f>
        <v/>
      </c>
      <c r="B26" s="1" t="str">
        <f t="array" ref="B26">IF(ROWS(B$7:B26)&gt;COUNTIF(BookTable[Entry Month],$O$4),"",INDEX(Book!B$3:B$1200,SMALL(IF(BookTable[Entry Month]=$O$4,ROW(BookTable[Entry Month])-ROW(Book!$J$2)),ROWS(B$7:B26))))</f>
        <v/>
      </c>
      <c r="D26" s="1" t="str">
        <f t="array" ref="D26">IF(ROWS(C$7:C26)&gt;COUNTIF(BookTable[Entry Month],$O$4),"",INDEX(Book!C$3:C$1200,SMALL(IF(BookTable[Entry Month]=$O$4,ROW(BookTable[Entry Month])-ROW(Book!$J$2)),ROWS(C$7:C26))))</f>
        <v/>
      </c>
      <c r="E26" s="26" t="e">
        <f>VLOOKUP(Shrawan14[[#This Row],[आपूर्तिकर्ताको नाम]],PartyTable[],2,FALSE)</f>
        <v>#N/A</v>
      </c>
      <c r="F26" s="26" t="str" cm="1">
        <f t="array" ref="F26">IF(ROWS(G$7:G26)&gt;COUNTIF(BookTable[Entry Month],$O$4),"",INDEX(Book!D$3:D$1200,SMALL(IF(BookTable[Entry Month]=$O$4,ROW(BookTable[Entry Month])-ROW(Book!$J$2)),ROWS(G$7:G26))))</f>
        <v/>
      </c>
      <c r="I2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6" s="6" t="str" cm="1">
        <f t="array" ref="J26">IF(ROWS(G$7:G26)&gt;COUNTIF(BookTable[Entry Month],$O$4),"",INDEX(Book!F$3:F$1200,SMALL(IF(BookTable[Entry Month]=$O$4,ROW(BookTable[Entry Month])-ROW(Book!$J$2)),ROWS(G$7:G26))))</f>
        <v/>
      </c>
      <c r="K26" s="6" t="str" cm="1">
        <f t="array" ref="K26">IF(ROWS(G$7:G26)&gt;COUNTIF(BookTable[Entry Month],$O$4),"",INDEX(Book!E$3:E$1200,SMALL(IF(BookTable[Entry Month]=$O$4,ROW(BookTable[Entry Month])-ROW(Book!$J$2)),ROWS(G$7:G26))))</f>
        <v/>
      </c>
      <c r="L26" s="6" t="e">
        <f>Shrawan14[[#This Row],[मूल्य (रु)]]*13%</f>
        <v>#VALUE!</v>
      </c>
    </row>
    <row r="27" spans="1:12" hidden="1" x14ac:dyDescent="0.25">
      <c r="A27" s="1" t="str">
        <f t="array" ref="A27">IF(ROWS(A$7:A27)&gt;COUNTIF(BookTable[Entry Month],$O$4),"",INDEX(Book!A$3:A$1200,SMALL(IF(BookTable[Entry Month]=$O$4,ROW(BookTable[Entry Month])-ROW(Book!$J$2)),ROWS(A$7:A27))))</f>
        <v/>
      </c>
      <c r="B27" s="1" t="str">
        <f t="array" ref="B27">IF(ROWS(B$7:B27)&gt;COUNTIF(BookTable[Entry Month],$O$4),"",INDEX(Book!B$3:B$1200,SMALL(IF(BookTable[Entry Month]=$O$4,ROW(BookTable[Entry Month])-ROW(Book!$J$2)),ROWS(B$7:B27))))</f>
        <v/>
      </c>
      <c r="D27" s="1" t="str">
        <f t="array" ref="D27">IF(ROWS(C$7:C27)&gt;COUNTIF(BookTable[Entry Month],$O$4),"",INDEX(Book!C$3:C$1200,SMALL(IF(BookTable[Entry Month]=$O$4,ROW(BookTable[Entry Month])-ROW(Book!$J$2)),ROWS(C$7:C27))))</f>
        <v/>
      </c>
      <c r="E27" s="26" t="e">
        <f>VLOOKUP(Shrawan14[[#This Row],[आपूर्तिकर्ताको नाम]],PartyTable[],2,FALSE)</f>
        <v>#N/A</v>
      </c>
      <c r="F27" s="26" t="str" cm="1">
        <f t="array" ref="F27">IF(ROWS(G$7:G27)&gt;COUNTIF(BookTable[Entry Month],$O$4),"",INDEX(Book!D$3:D$1200,SMALL(IF(BookTable[Entry Month]=$O$4,ROW(BookTable[Entry Month])-ROW(Book!$J$2)),ROWS(G$7:G27))))</f>
        <v/>
      </c>
      <c r="I2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7" s="6" t="str" cm="1">
        <f t="array" ref="J27">IF(ROWS(G$7:G27)&gt;COUNTIF(BookTable[Entry Month],$O$4),"",INDEX(Book!F$3:F$1200,SMALL(IF(BookTable[Entry Month]=$O$4,ROW(BookTable[Entry Month])-ROW(Book!$J$2)),ROWS(G$7:G27))))</f>
        <v/>
      </c>
      <c r="K27" s="6" t="str" cm="1">
        <f t="array" ref="K27">IF(ROWS(G$7:G27)&gt;COUNTIF(BookTable[Entry Month],$O$4),"",INDEX(Book!E$3:E$1200,SMALL(IF(BookTable[Entry Month]=$O$4,ROW(BookTable[Entry Month])-ROW(Book!$J$2)),ROWS(G$7:G27))))</f>
        <v/>
      </c>
      <c r="L27" s="6" t="e">
        <f>Shrawan14[[#This Row],[मूल्य (रु)]]*13%</f>
        <v>#VALUE!</v>
      </c>
    </row>
    <row r="28" spans="1:12" hidden="1" x14ac:dyDescent="0.25">
      <c r="A28" s="1" t="str">
        <f t="array" ref="A28">IF(ROWS(A$7:A28)&gt;COUNTIF(BookTable[Entry Month],$O$4),"",INDEX(Book!A$3:A$1200,SMALL(IF(BookTable[Entry Month]=$O$4,ROW(BookTable[Entry Month])-ROW(Book!$J$2)),ROWS(A$7:A28))))</f>
        <v/>
      </c>
      <c r="B28" s="1" t="str">
        <f t="array" ref="B28">IF(ROWS(B$7:B28)&gt;COUNTIF(BookTable[Entry Month],$O$4),"",INDEX(Book!B$3:B$1200,SMALL(IF(BookTable[Entry Month]=$O$4,ROW(BookTable[Entry Month])-ROW(Book!$J$2)),ROWS(B$7:B28))))</f>
        <v/>
      </c>
      <c r="D28" s="1" t="str">
        <f t="array" ref="D28">IF(ROWS(C$7:C28)&gt;COUNTIF(BookTable[Entry Month],$O$4),"",INDEX(Book!C$3:C$1200,SMALL(IF(BookTable[Entry Month]=$O$4,ROW(BookTable[Entry Month])-ROW(Book!$J$2)),ROWS(C$7:C28))))</f>
        <v/>
      </c>
      <c r="E28" s="26" t="e">
        <f>VLOOKUP(Shrawan14[[#This Row],[आपूर्तिकर्ताको नाम]],PartyTable[],2,FALSE)</f>
        <v>#N/A</v>
      </c>
      <c r="F28" s="26" t="str" cm="1">
        <f t="array" ref="F28">IF(ROWS(G$7:G28)&gt;COUNTIF(BookTable[Entry Month],$O$4),"",INDEX(Book!D$3:D$1200,SMALL(IF(BookTable[Entry Month]=$O$4,ROW(BookTable[Entry Month])-ROW(Book!$J$2)),ROWS(G$7:G28))))</f>
        <v/>
      </c>
      <c r="I2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8" s="6" t="str" cm="1">
        <f t="array" ref="J28">IF(ROWS(G$7:G28)&gt;COUNTIF(BookTable[Entry Month],$O$4),"",INDEX(Book!F$3:F$1200,SMALL(IF(BookTable[Entry Month]=$O$4,ROW(BookTable[Entry Month])-ROW(Book!$J$2)),ROWS(G$7:G28))))</f>
        <v/>
      </c>
      <c r="K28" s="6" t="str" cm="1">
        <f t="array" ref="K28">IF(ROWS(G$7:G28)&gt;COUNTIF(BookTable[Entry Month],$O$4),"",INDEX(Book!E$3:E$1200,SMALL(IF(BookTable[Entry Month]=$O$4,ROW(BookTable[Entry Month])-ROW(Book!$J$2)),ROWS(G$7:G28))))</f>
        <v/>
      </c>
      <c r="L28" s="6" t="e">
        <f>Shrawan14[[#This Row],[मूल्य (रु)]]*13%</f>
        <v>#VALUE!</v>
      </c>
    </row>
    <row r="29" spans="1:12" hidden="1" x14ac:dyDescent="0.25">
      <c r="A29" s="1" t="str">
        <f t="array" ref="A29">IF(ROWS(A$7:A29)&gt;COUNTIF(BookTable[Entry Month],$O$4),"",INDEX(Book!A$3:A$1200,SMALL(IF(BookTable[Entry Month]=$O$4,ROW(BookTable[Entry Month])-ROW(Book!$J$2)),ROWS(A$7:A29))))</f>
        <v/>
      </c>
      <c r="B29" s="1" t="str">
        <f t="array" ref="B29">IF(ROWS(B$7:B29)&gt;COUNTIF(BookTable[Entry Month],$O$4),"",INDEX(Book!B$3:B$1200,SMALL(IF(BookTable[Entry Month]=$O$4,ROW(BookTable[Entry Month])-ROW(Book!$J$2)),ROWS(B$7:B29))))</f>
        <v/>
      </c>
      <c r="D29" s="1" t="str">
        <f t="array" ref="D29">IF(ROWS(C$7:C29)&gt;COUNTIF(BookTable[Entry Month],$O$4),"",INDEX(Book!C$3:C$1200,SMALL(IF(BookTable[Entry Month]=$O$4,ROW(BookTable[Entry Month])-ROW(Book!$J$2)),ROWS(C$7:C29))))</f>
        <v/>
      </c>
      <c r="E29" s="26" t="e">
        <f>VLOOKUP(Shrawan14[[#This Row],[आपूर्तिकर्ताको नाम]],PartyTable[],2,FALSE)</f>
        <v>#N/A</v>
      </c>
      <c r="F29" s="26" t="str" cm="1">
        <f t="array" ref="F29">IF(ROWS(G$7:G29)&gt;COUNTIF(BookTable[Entry Month],$O$4),"",INDEX(Book!D$3:D$1200,SMALL(IF(BookTable[Entry Month]=$O$4,ROW(BookTable[Entry Month])-ROW(Book!$J$2)),ROWS(G$7:G29))))</f>
        <v/>
      </c>
      <c r="I2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9" s="6" t="str" cm="1">
        <f t="array" ref="J29">IF(ROWS(G$7:G29)&gt;COUNTIF(BookTable[Entry Month],$O$4),"",INDEX(Book!F$3:F$1200,SMALL(IF(BookTable[Entry Month]=$O$4,ROW(BookTable[Entry Month])-ROW(Book!$J$2)),ROWS(G$7:G29))))</f>
        <v/>
      </c>
      <c r="K29" s="6" t="str" cm="1">
        <f t="array" ref="K29">IF(ROWS(G$7:G29)&gt;COUNTIF(BookTable[Entry Month],$O$4),"",INDEX(Book!E$3:E$1200,SMALL(IF(BookTable[Entry Month]=$O$4,ROW(BookTable[Entry Month])-ROW(Book!$J$2)),ROWS(G$7:G29))))</f>
        <v/>
      </c>
      <c r="L29" s="6" t="e">
        <f>Shrawan14[[#This Row],[मूल्य (रु)]]*13%</f>
        <v>#VALUE!</v>
      </c>
    </row>
    <row r="30" spans="1:12" hidden="1" x14ac:dyDescent="0.25">
      <c r="A30" s="1" t="str">
        <f t="array" ref="A30">IF(ROWS(A$7:A30)&gt;COUNTIF(BookTable[Entry Month],$O$4),"",INDEX(Book!A$3:A$1200,SMALL(IF(BookTable[Entry Month]=$O$4,ROW(BookTable[Entry Month])-ROW(Book!$J$2)),ROWS(A$7:A30))))</f>
        <v/>
      </c>
      <c r="B30" s="1" t="str">
        <f t="array" ref="B30">IF(ROWS(B$7:B30)&gt;COUNTIF(BookTable[Entry Month],$O$4),"",INDEX(Book!B$3:B$1200,SMALL(IF(BookTable[Entry Month]=$O$4,ROW(BookTable[Entry Month])-ROW(Book!$J$2)),ROWS(B$7:B30))))</f>
        <v/>
      </c>
      <c r="D30" s="1" t="str">
        <f t="array" ref="D30">IF(ROWS(C$7:C30)&gt;COUNTIF(BookTable[Entry Month],$O$4),"",INDEX(Book!C$3:C$1200,SMALL(IF(BookTable[Entry Month]=$O$4,ROW(BookTable[Entry Month])-ROW(Book!$J$2)),ROWS(C$7:C30))))</f>
        <v/>
      </c>
      <c r="E30" s="26" t="e">
        <f>VLOOKUP(Shrawan14[[#This Row],[आपूर्तिकर्ताको नाम]],PartyTable[],2,FALSE)</f>
        <v>#N/A</v>
      </c>
      <c r="F30" s="26" t="str" cm="1">
        <f t="array" ref="F30">IF(ROWS(G$7:G30)&gt;COUNTIF(BookTable[Entry Month],$O$4),"",INDEX(Book!D$3:D$1200,SMALL(IF(BookTable[Entry Month]=$O$4,ROW(BookTable[Entry Month])-ROW(Book!$J$2)),ROWS(G$7:G30))))</f>
        <v/>
      </c>
      <c r="I3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30" s="6" t="str" cm="1">
        <f t="array" ref="J30">IF(ROWS(G$7:G30)&gt;COUNTIF(BookTable[Entry Month],$O$4),"",INDEX(Book!F$3:F$1200,SMALL(IF(BookTable[Entry Month]=$O$4,ROW(BookTable[Entry Month])-ROW(Book!$J$2)),ROWS(G$7:G30))))</f>
        <v/>
      </c>
      <c r="K30" s="6" t="str" cm="1">
        <f t="array" ref="K30">IF(ROWS(G$7:G30)&gt;COUNTIF(BookTable[Entry Month],$O$4),"",INDEX(Book!E$3:E$1200,SMALL(IF(BookTable[Entry Month]=$O$4,ROW(BookTable[Entry Month])-ROW(Book!$J$2)),ROWS(G$7:G30))))</f>
        <v/>
      </c>
      <c r="L30" s="6" t="e">
        <f>Shrawan14[[#This Row],[मूल्य (रु)]]*13%</f>
        <v>#VALUE!</v>
      </c>
    </row>
    <row r="31" spans="1:12" hidden="1" x14ac:dyDescent="0.25">
      <c r="A31" s="1" t="str">
        <f t="array" ref="A31">IF(ROWS(A$7:A31)&gt;COUNTIF(BookTable[Entry Month],$O$4),"",INDEX(Book!A$3:A$1200,SMALL(IF(BookTable[Entry Month]=$O$4,ROW(BookTable[Entry Month])-ROW(Book!$J$2)),ROWS(A$7:A31))))</f>
        <v/>
      </c>
      <c r="B31" s="1" t="str">
        <f t="array" ref="B31">IF(ROWS(B$7:B31)&gt;COUNTIF(BookTable[Entry Month],$O$4),"",INDEX(Book!B$3:B$1200,SMALL(IF(BookTable[Entry Month]=$O$4,ROW(BookTable[Entry Month])-ROW(Book!$J$2)),ROWS(B$7:B31))))</f>
        <v/>
      </c>
      <c r="D31" s="1" t="str">
        <f t="array" ref="D31">IF(ROWS(C$7:C31)&gt;COUNTIF(BookTable[Entry Month],$O$4),"",INDEX(Book!C$3:C$1200,SMALL(IF(BookTable[Entry Month]=$O$4,ROW(BookTable[Entry Month])-ROW(Book!$J$2)),ROWS(C$7:C31))))</f>
        <v/>
      </c>
      <c r="E31" s="26" t="e">
        <f>VLOOKUP(Shrawan14[[#This Row],[आपूर्तिकर्ताको नाम]],PartyTable[],2,FALSE)</f>
        <v>#N/A</v>
      </c>
      <c r="F31" s="26" t="str" cm="1">
        <f t="array" ref="F31">IF(ROWS(G$7:G31)&gt;COUNTIF(BookTable[Entry Month],$O$4),"",INDEX(Book!D$3:D$1200,SMALL(IF(BookTable[Entry Month]=$O$4,ROW(BookTable[Entry Month])-ROW(Book!$J$2)),ROWS(G$7:G31))))</f>
        <v/>
      </c>
      <c r="I3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31" s="6" t="str" cm="1">
        <f t="array" ref="J31">IF(ROWS(G$7:G31)&gt;COUNTIF(BookTable[Entry Month],$O$4),"",INDEX(Book!F$3:F$1200,SMALL(IF(BookTable[Entry Month]=$O$4,ROW(BookTable[Entry Month])-ROW(Book!$J$2)),ROWS(G$7:G31))))</f>
        <v/>
      </c>
      <c r="K31" s="6" t="str" cm="1">
        <f t="array" ref="K31">IF(ROWS(G$7:G31)&gt;COUNTIF(BookTable[Entry Month],$O$4),"",INDEX(Book!E$3:E$1200,SMALL(IF(BookTable[Entry Month]=$O$4,ROW(BookTable[Entry Month])-ROW(Book!$J$2)),ROWS(G$7:G31))))</f>
        <v/>
      </c>
      <c r="L31" s="6" t="e">
        <f>Shrawan14[[#This Row],[मूल्य (रु)]]*13%</f>
        <v>#VALUE!</v>
      </c>
    </row>
    <row r="32" spans="1:12" hidden="1" x14ac:dyDescent="0.25">
      <c r="A32" s="1" t="str">
        <f t="array" ref="A32">IF(ROWS(A$7:A32)&gt;COUNTIF(BookTable[Entry Month],$O$4),"",INDEX(Book!A$3:A$1200,SMALL(IF(BookTable[Entry Month]=$O$4,ROW(BookTable[Entry Month])-ROW(Book!$J$2)),ROWS(A$7:A32))))</f>
        <v/>
      </c>
      <c r="B32" s="1" t="str">
        <f t="array" ref="B32">IF(ROWS(B$7:B32)&gt;COUNTIF(BookTable[Entry Month],$O$4),"",INDEX(Book!B$3:B$1200,SMALL(IF(BookTable[Entry Month]=$O$4,ROW(BookTable[Entry Month])-ROW(Book!$J$2)),ROWS(B$7:B32))))</f>
        <v/>
      </c>
      <c r="D32" s="1" t="str">
        <f t="array" ref="D32">IF(ROWS(C$7:C32)&gt;COUNTIF(BookTable[Entry Month],$O$4),"",INDEX(Book!C$3:C$1200,SMALL(IF(BookTable[Entry Month]=$O$4,ROW(BookTable[Entry Month])-ROW(Book!$J$2)),ROWS(C$7:C32))))</f>
        <v/>
      </c>
      <c r="E32" s="26" t="e">
        <f>VLOOKUP(Shrawan14[[#This Row],[आपूर्तिकर्ताको नाम]],PartyTable[],2,FALSE)</f>
        <v>#N/A</v>
      </c>
      <c r="F32" s="26" t="str" cm="1">
        <f t="array" ref="F32">IF(ROWS(G$7:G32)&gt;COUNTIF(BookTable[Entry Month],$O$4),"",INDEX(Book!D$3:D$1200,SMALL(IF(BookTable[Entry Month]=$O$4,ROW(BookTable[Entry Month])-ROW(Book!$J$2)),ROWS(G$7:G32))))</f>
        <v/>
      </c>
      <c r="I3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32" s="6" t="str" cm="1">
        <f t="array" ref="J32">IF(ROWS(G$7:G32)&gt;COUNTIF(BookTable[Entry Month],$O$4),"",INDEX(Book!F$3:F$1200,SMALL(IF(BookTable[Entry Month]=$O$4,ROW(BookTable[Entry Month])-ROW(Book!$J$2)),ROWS(G$7:G32))))</f>
        <v/>
      </c>
      <c r="K32" s="6" t="str" cm="1">
        <f t="array" ref="K32">IF(ROWS(G$7:G32)&gt;COUNTIF(BookTable[Entry Month],$O$4),"",INDEX(Book!E$3:E$1200,SMALL(IF(BookTable[Entry Month]=$O$4,ROW(BookTable[Entry Month])-ROW(Book!$J$2)),ROWS(G$7:G32))))</f>
        <v/>
      </c>
      <c r="L32" s="6" t="e">
        <f>Shrawan14[[#This Row],[मूल्य (रु)]]*13%</f>
        <v>#VALUE!</v>
      </c>
    </row>
    <row r="33" spans="1:12" hidden="1" x14ac:dyDescent="0.25">
      <c r="A33" s="1" t="str">
        <f t="array" ref="A33">IF(ROWS(A$7:A33)&gt;COUNTIF(BookTable[Entry Month],$O$4),"",INDEX(Book!A$3:A$1200,SMALL(IF(BookTable[Entry Month]=$O$4,ROW(BookTable[Entry Month])-ROW(Book!$J$2)),ROWS(A$7:A33))))</f>
        <v/>
      </c>
      <c r="B33" s="1" t="str">
        <f t="array" ref="B33">IF(ROWS(B$7:B33)&gt;COUNTIF(BookTable[Entry Month],$O$4),"",INDEX(Book!B$3:B$1200,SMALL(IF(BookTable[Entry Month]=$O$4,ROW(BookTable[Entry Month])-ROW(Book!$J$2)),ROWS(B$7:B33))))</f>
        <v/>
      </c>
      <c r="D33" s="1" t="str">
        <f t="array" ref="D33">IF(ROWS(C$7:C33)&gt;COUNTIF(BookTable[Entry Month],$O$4),"",INDEX(Book!C$3:C$1200,SMALL(IF(BookTable[Entry Month]=$O$4,ROW(BookTable[Entry Month])-ROW(Book!$J$2)),ROWS(C$7:C33))))</f>
        <v/>
      </c>
      <c r="E33" s="26" t="e">
        <f>VLOOKUP(Shrawan14[[#This Row],[आपूर्तिकर्ताको नाम]],PartyTable[],2,FALSE)</f>
        <v>#N/A</v>
      </c>
      <c r="F33" s="26" t="str" cm="1">
        <f t="array" ref="F33">IF(ROWS(G$7:G33)&gt;COUNTIF(BookTable[Entry Month],$O$4),"",INDEX(Book!D$3:D$1200,SMALL(IF(BookTable[Entry Month]=$O$4,ROW(BookTable[Entry Month])-ROW(Book!$J$2)),ROWS(G$7:G33))))</f>
        <v/>
      </c>
      <c r="I3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33" s="6" t="str" cm="1">
        <f t="array" ref="J33">IF(ROWS(G$7:G33)&gt;COUNTIF(BookTable[Entry Month],$O$4),"",INDEX(Book!F$3:F$1200,SMALL(IF(BookTable[Entry Month]=$O$4,ROW(BookTable[Entry Month])-ROW(Book!$J$2)),ROWS(G$7:G33))))</f>
        <v/>
      </c>
      <c r="K33" s="6" t="str" cm="1">
        <f t="array" ref="K33">IF(ROWS(G$7:G33)&gt;COUNTIF(BookTable[Entry Month],$O$4),"",INDEX(Book!E$3:E$1200,SMALL(IF(BookTable[Entry Month]=$O$4,ROW(BookTable[Entry Month])-ROW(Book!$J$2)),ROWS(G$7:G33))))</f>
        <v/>
      </c>
      <c r="L33" s="6" t="e">
        <f>Shrawan14[[#This Row],[मूल्य (रु)]]*13%</f>
        <v>#VALUE!</v>
      </c>
    </row>
    <row r="34" spans="1:12" hidden="1" x14ac:dyDescent="0.25">
      <c r="A34" s="1" t="str">
        <f t="array" ref="A34">IF(ROWS(A$7:A34)&gt;COUNTIF(BookTable[Entry Month],$O$4),"",INDEX(Book!A$3:A$1200,SMALL(IF(BookTable[Entry Month]=$O$4,ROW(BookTable[Entry Month])-ROW(Book!$J$2)),ROWS(A$7:A34))))</f>
        <v/>
      </c>
      <c r="B34" s="1" t="str">
        <f t="array" ref="B34">IF(ROWS(B$7:B34)&gt;COUNTIF(BookTable[Entry Month],$O$4),"",INDEX(Book!B$3:B$1200,SMALL(IF(BookTable[Entry Month]=$O$4,ROW(BookTable[Entry Month])-ROW(Book!$J$2)),ROWS(B$7:B34))))</f>
        <v/>
      </c>
      <c r="D34" s="1" t="str">
        <f t="array" ref="D34">IF(ROWS(C$7:C34)&gt;COUNTIF(BookTable[Entry Month],$O$4),"",INDEX(Book!C$3:C$1200,SMALL(IF(BookTable[Entry Month]=$O$4,ROW(BookTable[Entry Month])-ROW(Book!$J$2)),ROWS(C$7:C34))))</f>
        <v/>
      </c>
      <c r="E34" s="26" t="e">
        <f>VLOOKUP(Shrawan14[[#This Row],[आपूर्तिकर्ताको नाम]],PartyTable[],2,FALSE)</f>
        <v>#N/A</v>
      </c>
      <c r="F34" s="26" t="str" cm="1">
        <f t="array" ref="F34">IF(ROWS(G$7:G34)&gt;COUNTIF(BookTable[Entry Month],$O$4),"",INDEX(Book!D$3:D$1200,SMALL(IF(BookTable[Entry Month]=$O$4,ROW(BookTable[Entry Month])-ROW(Book!$J$2)),ROWS(G$7:G34))))</f>
        <v/>
      </c>
      <c r="I3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34" s="6" t="str" cm="1">
        <f t="array" ref="J34">IF(ROWS(G$7:G34)&gt;COUNTIF(BookTable[Entry Month],$O$4),"",INDEX(Book!F$3:F$1200,SMALL(IF(BookTable[Entry Month]=$O$4,ROW(BookTable[Entry Month])-ROW(Book!$J$2)),ROWS(G$7:G34))))</f>
        <v/>
      </c>
      <c r="K34" s="6" t="str" cm="1">
        <f t="array" ref="K34">IF(ROWS(G$7:G34)&gt;COUNTIF(BookTable[Entry Month],$O$4),"",INDEX(Book!E$3:E$1200,SMALL(IF(BookTable[Entry Month]=$O$4,ROW(BookTable[Entry Month])-ROW(Book!$J$2)),ROWS(G$7:G34))))</f>
        <v/>
      </c>
      <c r="L34" s="6" t="e">
        <f>Shrawan14[[#This Row],[मूल्य (रु)]]*13%</f>
        <v>#VALUE!</v>
      </c>
    </row>
    <row r="35" spans="1:12" hidden="1" x14ac:dyDescent="0.25">
      <c r="A35" s="1" t="str">
        <f t="array" ref="A35">IF(ROWS(A$7:A35)&gt;COUNTIF(BookTable[Entry Month],$O$4),"",INDEX(Book!A$3:A$1200,SMALL(IF(BookTable[Entry Month]=$O$4,ROW(BookTable[Entry Month])-ROW(Book!$J$2)),ROWS(A$7:A35))))</f>
        <v/>
      </c>
      <c r="B35" s="1" t="str">
        <f t="array" ref="B35">IF(ROWS(B$7:B35)&gt;COUNTIF(BookTable[Entry Month],$O$4),"",INDEX(Book!B$3:B$1200,SMALL(IF(BookTable[Entry Month]=$O$4,ROW(BookTable[Entry Month])-ROW(Book!$J$2)),ROWS(B$7:B35))))</f>
        <v/>
      </c>
      <c r="D35" s="1" t="str">
        <f t="array" ref="D35">IF(ROWS(C$7:C35)&gt;COUNTIF(BookTable[Entry Month],$O$4),"",INDEX(Book!C$3:C$1200,SMALL(IF(BookTable[Entry Month]=$O$4,ROW(BookTable[Entry Month])-ROW(Book!$J$2)),ROWS(C$7:C35))))</f>
        <v/>
      </c>
      <c r="E35" s="26" t="e">
        <f>VLOOKUP(Shrawan14[[#This Row],[आपूर्तिकर्ताको नाम]],PartyTable[],2,FALSE)</f>
        <v>#N/A</v>
      </c>
      <c r="F35" s="26" t="str" cm="1">
        <f t="array" ref="F35">IF(ROWS(G$7:G35)&gt;COUNTIF(BookTable[Entry Month],$O$4),"",INDEX(Book!D$3:D$1200,SMALL(IF(BookTable[Entry Month]=$O$4,ROW(BookTable[Entry Month])-ROW(Book!$J$2)),ROWS(G$7:G35))))</f>
        <v/>
      </c>
      <c r="I3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35" s="6" t="str" cm="1">
        <f t="array" ref="J35">IF(ROWS(G$7:G35)&gt;COUNTIF(BookTable[Entry Month],$O$4),"",INDEX(Book!F$3:F$1200,SMALL(IF(BookTable[Entry Month]=$O$4,ROW(BookTable[Entry Month])-ROW(Book!$J$2)),ROWS(G$7:G35))))</f>
        <v/>
      </c>
      <c r="K35" s="6" t="str" cm="1">
        <f t="array" ref="K35">IF(ROWS(G$7:G35)&gt;COUNTIF(BookTable[Entry Month],$O$4),"",INDEX(Book!E$3:E$1200,SMALL(IF(BookTable[Entry Month]=$O$4,ROW(BookTable[Entry Month])-ROW(Book!$J$2)),ROWS(G$7:G35))))</f>
        <v/>
      </c>
      <c r="L35" s="6" t="e">
        <f>Shrawan14[[#This Row],[मूल्य (रु)]]*13%</f>
        <v>#VALUE!</v>
      </c>
    </row>
    <row r="36" spans="1:12" hidden="1" x14ac:dyDescent="0.25">
      <c r="A36" s="1" t="str">
        <f t="array" ref="A36">IF(ROWS(A$7:A36)&gt;COUNTIF(BookTable[Entry Month],$O$4),"",INDEX(Book!A$3:A$1200,SMALL(IF(BookTable[Entry Month]=$O$4,ROW(BookTable[Entry Month])-ROW(Book!$J$2)),ROWS(A$7:A36))))</f>
        <v/>
      </c>
      <c r="B36" s="1" t="str">
        <f t="array" ref="B36">IF(ROWS(B$7:B36)&gt;COUNTIF(BookTable[Entry Month],$O$4),"",INDEX(Book!B$3:B$1200,SMALL(IF(BookTable[Entry Month]=$O$4,ROW(BookTable[Entry Month])-ROW(Book!$J$2)),ROWS(B$7:B36))))</f>
        <v/>
      </c>
      <c r="D36" s="1" t="str">
        <f t="array" ref="D36">IF(ROWS(C$7:C36)&gt;COUNTIF(BookTable[Entry Month],$O$4),"",INDEX(Book!C$3:C$1200,SMALL(IF(BookTable[Entry Month]=$O$4,ROW(BookTable[Entry Month])-ROW(Book!$J$2)),ROWS(C$7:C36))))</f>
        <v/>
      </c>
      <c r="E36" s="26" t="e">
        <f>VLOOKUP(Shrawan14[[#This Row],[आपूर्तिकर्ताको नाम]],PartyTable[],2,FALSE)</f>
        <v>#N/A</v>
      </c>
      <c r="F36" s="26" t="str" cm="1">
        <f t="array" ref="F36">IF(ROWS(G$7:G36)&gt;COUNTIF(BookTable[Entry Month],$O$4),"",INDEX(Book!D$3:D$1200,SMALL(IF(BookTable[Entry Month]=$O$4,ROW(BookTable[Entry Month])-ROW(Book!$J$2)),ROWS(G$7:G36))))</f>
        <v/>
      </c>
      <c r="I3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36" s="6" t="str" cm="1">
        <f t="array" ref="J36">IF(ROWS(G$7:G36)&gt;COUNTIF(BookTable[Entry Month],$O$4),"",INDEX(Book!F$3:F$1200,SMALL(IF(BookTable[Entry Month]=$O$4,ROW(BookTable[Entry Month])-ROW(Book!$J$2)),ROWS(G$7:G36))))</f>
        <v/>
      </c>
      <c r="K36" s="6" t="str" cm="1">
        <f t="array" ref="K36">IF(ROWS(G$7:G36)&gt;COUNTIF(BookTable[Entry Month],$O$4),"",INDEX(Book!E$3:E$1200,SMALL(IF(BookTable[Entry Month]=$O$4,ROW(BookTable[Entry Month])-ROW(Book!$J$2)),ROWS(G$7:G36))))</f>
        <v/>
      </c>
      <c r="L36" s="6" t="e">
        <f>Shrawan14[[#This Row],[मूल्य (रु)]]*13%</f>
        <v>#VALUE!</v>
      </c>
    </row>
    <row r="37" spans="1:12" hidden="1" x14ac:dyDescent="0.25">
      <c r="A37" s="1" t="str">
        <f t="array" ref="A37">IF(ROWS(A$7:A37)&gt;COUNTIF(BookTable[Entry Month],$O$4),"",INDEX(Book!A$3:A$1200,SMALL(IF(BookTable[Entry Month]=$O$4,ROW(BookTable[Entry Month])-ROW(Book!$J$2)),ROWS(A$7:A37))))</f>
        <v/>
      </c>
      <c r="B37" s="1" t="str">
        <f t="array" ref="B37">IF(ROWS(B$7:B37)&gt;COUNTIF(BookTable[Entry Month],$O$4),"",INDEX(Book!B$3:B$1200,SMALL(IF(BookTable[Entry Month]=$O$4,ROW(BookTable[Entry Month])-ROW(Book!$J$2)),ROWS(B$7:B37))))</f>
        <v/>
      </c>
      <c r="D37" s="1" t="str">
        <f t="array" ref="D37">IF(ROWS(C$7:C37)&gt;COUNTIF(BookTable[Entry Month],$O$4),"",INDEX(Book!C$3:C$1200,SMALL(IF(BookTable[Entry Month]=$O$4,ROW(BookTable[Entry Month])-ROW(Book!$J$2)),ROWS(C$7:C37))))</f>
        <v/>
      </c>
      <c r="E37" s="26" t="e">
        <f>VLOOKUP(Shrawan14[[#This Row],[आपूर्तिकर्ताको नाम]],PartyTable[],2,FALSE)</f>
        <v>#N/A</v>
      </c>
      <c r="F37" s="26" t="str" cm="1">
        <f t="array" ref="F37">IF(ROWS(G$7:G37)&gt;COUNTIF(BookTable[Entry Month],$O$4),"",INDEX(Book!D$3:D$1200,SMALL(IF(BookTable[Entry Month]=$O$4,ROW(BookTable[Entry Month])-ROW(Book!$J$2)),ROWS(G$7:G37))))</f>
        <v/>
      </c>
      <c r="I3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37" s="6" t="str" cm="1">
        <f t="array" ref="J37">IF(ROWS(G$7:G37)&gt;COUNTIF(BookTable[Entry Month],$O$4),"",INDEX(Book!F$3:F$1200,SMALL(IF(BookTable[Entry Month]=$O$4,ROW(BookTable[Entry Month])-ROW(Book!$J$2)),ROWS(G$7:G37))))</f>
        <v/>
      </c>
      <c r="K37" s="6" t="str" cm="1">
        <f t="array" ref="K37">IF(ROWS(G$7:G37)&gt;COUNTIF(BookTable[Entry Month],$O$4),"",INDEX(Book!E$3:E$1200,SMALL(IF(BookTable[Entry Month]=$O$4,ROW(BookTable[Entry Month])-ROW(Book!$J$2)),ROWS(G$7:G37))))</f>
        <v/>
      </c>
      <c r="L37" s="6" t="e">
        <f>Shrawan14[[#This Row],[मूल्य (रु)]]*13%</f>
        <v>#VALUE!</v>
      </c>
    </row>
    <row r="38" spans="1:12" hidden="1" x14ac:dyDescent="0.25">
      <c r="A38" s="1" t="str">
        <f t="array" ref="A38">IF(ROWS(A$7:A38)&gt;COUNTIF(BookTable[Entry Month],$O$4),"",INDEX(Book!A$3:A$1200,SMALL(IF(BookTable[Entry Month]=$O$4,ROW(BookTable[Entry Month])-ROW(Book!$J$2)),ROWS(A$7:A38))))</f>
        <v/>
      </c>
      <c r="B38" s="1" t="str">
        <f t="array" ref="B38">IF(ROWS(B$7:B38)&gt;COUNTIF(BookTable[Entry Month],$O$4),"",INDEX(Book!B$3:B$1200,SMALL(IF(BookTable[Entry Month]=$O$4,ROW(BookTable[Entry Month])-ROW(Book!$J$2)),ROWS(B$7:B38))))</f>
        <v/>
      </c>
      <c r="D38" s="1" t="str">
        <f t="array" ref="D38">IF(ROWS(C$7:C38)&gt;COUNTIF(BookTable[Entry Month],$O$4),"",INDEX(Book!C$3:C$1200,SMALL(IF(BookTable[Entry Month]=$O$4,ROW(BookTable[Entry Month])-ROW(Book!$J$2)),ROWS(C$7:C38))))</f>
        <v/>
      </c>
      <c r="E38" s="26" t="e">
        <f>VLOOKUP(Shrawan14[[#This Row],[आपूर्तिकर्ताको नाम]],PartyTable[],2,FALSE)</f>
        <v>#N/A</v>
      </c>
      <c r="F38" s="26" t="str" cm="1">
        <f t="array" ref="F38">IF(ROWS(G$7:G38)&gt;COUNTIF(BookTable[Entry Month],$O$4),"",INDEX(Book!D$3:D$1200,SMALL(IF(BookTable[Entry Month]=$O$4,ROW(BookTable[Entry Month])-ROW(Book!$J$2)),ROWS(G$7:G38))))</f>
        <v/>
      </c>
      <c r="I3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38" s="6" t="str" cm="1">
        <f t="array" ref="J38">IF(ROWS(G$7:G38)&gt;COUNTIF(BookTable[Entry Month],$O$4),"",INDEX(Book!F$3:F$1200,SMALL(IF(BookTable[Entry Month]=$O$4,ROW(BookTable[Entry Month])-ROW(Book!$J$2)),ROWS(G$7:G38))))</f>
        <v/>
      </c>
      <c r="K38" s="6" t="str" cm="1">
        <f t="array" ref="K38">IF(ROWS(G$7:G38)&gt;COUNTIF(BookTable[Entry Month],$O$4),"",INDEX(Book!E$3:E$1200,SMALL(IF(BookTable[Entry Month]=$O$4,ROW(BookTable[Entry Month])-ROW(Book!$J$2)),ROWS(G$7:G38))))</f>
        <v/>
      </c>
      <c r="L38" s="6" t="e">
        <f>Shrawan14[[#This Row],[मूल्य (रु)]]*13%</f>
        <v>#VALUE!</v>
      </c>
    </row>
    <row r="39" spans="1:12" hidden="1" x14ac:dyDescent="0.25">
      <c r="A39" s="1" t="str">
        <f t="array" ref="A39">IF(ROWS(A$7:A39)&gt;COUNTIF(BookTable[Entry Month],$O$4),"",INDEX(Book!A$3:A$1200,SMALL(IF(BookTable[Entry Month]=$O$4,ROW(BookTable[Entry Month])-ROW(Book!$J$2)),ROWS(A$7:A39))))</f>
        <v/>
      </c>
      <c r="B39" s="1" t="str">
        <f t="array" ref="B39">IF(ROWS(B$7:B39)&gt;COUNTIF(BookTable[Entry Month],$O$4),"",INDEX(Book!B$3:B$1200,SMALL(IF(BookTable[Entry Month]=$O$4,ROW(BookTable[Entry Month])-ROW(Book!$J$2)),ROWS(B$7:B39))))</f>
        <v/>
      </c>
      <c r="D39" s="1" t="str">
        <f t="array" ref="D39">IF(ROWS(C$7:C39)&gt;COUNTIF(BookTable[Entry Month],$O$4),"",INDEX(Book!C$3:C$1200,SMALL(IF(BookTable[Entry Month]=$O$4,ROW(BookTable[Entry Month])-ROW(Book!$J$2)),ROWS(C$7:C39))))</f>
        <v/>
      </c>
      <c r="E39" s="26" t="e">
        <f>VLOOKUP(Shrawan14[[#This Row],[आपूर्तिकर्ताको नाम]],PartyTable[],2,FALSE)</f>
        <v>#N/A</v>
      </c>
      <c r="F39" s="26" t="str" cm="1">
        <f t="array" ref="F39">IF(ROWS(G$7:G39)&gt;COUNTIF(BookTable[Entry Month],$O$4),"",INDEX(Book!D$3:D$1200,SMALL(IF(BookTable[Entry Month]=$O$4,ROW(BookTable[Entry Month])-ROW(Book!$J$2)),ROWS(G$7:G39))))</f>
        <v/>
      </c>
      <c r="I3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39" s="6" t="str" cm="1">
        <f t="array" ref="J39">IF(ROWS(G$7:G39)&gt;COUNTIF(BookTable[Entry Month],$O$4),"",INDEX(Book!F$3:F$1200,SMALL(IF(BookTable[Entry Month]=$O$4,ROW(BookTable[Entry Month])-ROW(Book!$J$2)),ROWS(G$7:G39))))</f>
        <v/>
      </c>
      <c r="K39" s="6" t="str" cm="1">
        <f t="array" ref="K39">IF(ROWS(G$7:G39)&gt;COUNTIF(BookTable[Entry Month],$O$4),"",INDEX(Book!E$3:E$1200,SMALL(IF(BookTable[Entry Month]=$O$4,ROW(BookTable[Entry Month])-ROW(Book!$J$2)),ROWS(G$7:G39))))</f>
        <v/>
      </c>
      <c r="L39" s="6" t="e">
        <f>Shrawan14[[#This Row],[मूल्य (रु)]]*13%</f>
        <v>#VALUE!</v>
      </c>
    </row>
    <row r="40" spans="1:12" hidden="1" x14ac:dyDescent="0.25">
      <c r="A40" s="1" t="str">
        <f t="array" ref="A40">IF(ROWS(A$7:A40)&gt;COUNTIF(BookTable[Entry Month],$O$4),"",INDEX(Book!A$3:A$1200,SMALL(IF(BookTable[Entry Month]=$O$4,ROW(BookTable[Entry Month])-ROW(Book!$J$2)),ROWS(A$7:A40))))</f>
        <v/>
      </c>
      <c r="B40" s="1" t="str">
        <f t="array" ref="B40">IF(ROWS(B$7:B40)&gt;COUNTIF(BookTable[Entry Month],$O$4),"",INDEX(Book!B$3:B$1200,SMALL(IF(BookTable[Entry Month]=$O$4,ROW(BookTable[Entry Month])-ROW(Book!$J$2)),ROWS(B$7:B40))))</f>
        <v/>
      </c>
      <c r="D40" s="1" t="str">
        <f t="array" ref="D40">IF(ROWS(C$7:C40)&gt;COUNTIF(BookTable[Entry Month],$O$4),"",INDEX(Book!C$3:C$1200,SMALL(IF(BookTable[Entry Month]=$O$4,ROW(BookTable[Entry Month])-ROW(Book!$J$2)),ROWS(C$7:C40))))</f>
        <v/>
      </c>
      <c r="E40" s="26" t="e">
        <f>VLOOKUP(Shrawan14[[#This Row],[आपूर्तिकर्ताको नाम]],PartyTable[],2,FALSE)</f>
        <v>#N/A</v>
      </c>
      <c r="F40" s="26" t="str" cm="1">
        <f t="array" ref="F40">IF(ROWS(G$7:G40)&gt;COUNTIF(BookTable[Entry Month],$O$4),"",INDEX(Book!D$3:D$1200,SMALL(IF(BookTable[Entry Month]=$O$4,ROW(BookTable[Entry Month])-ROW(Book!$J$2)),ROWS(G$7:G40))))</f>
        <v/>
      </c>
      <c r="I4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40" s="6" t="str" cm="1">
        <f t="array" ref="J40">IF(ROWS(G$7:G40)&gt;COUNTIF(BookTable[Entry Month],$O$4),"",INDEX(Book!F$3:F$1200,SMALL(IF(BookTable[Entry Month]=$O$4,ROW(BookTable[Entry Month])-ROW(Book!$J$2)),ROWS(G$7:G40))))</f>
        <v/>
      </c>
      <c r="K40" s="6" t="str" cm="1">
        <f t="array" ref="K40">IF(ROWS(G$7:G40)&gt;COUNTIF(BookTable[Entry Month],$O$4),"",INDEX(Book!E$3:E$1200,SMALL(IF(BookTable[Entry Month]=$O$4,ROW(BookTable[Entry Month])-ROW(Book!$J$2)),ROWS(G$7:G40))))</f>
        <v/>
      </c>
      <c r="L40" s="6" t="e">
        <f>Shrawan14[[#This Row],[मूल्य (रु)]]*13%</f>
        <v>#VALUE!</v>
      </c>
    </row>
    <row r="41" spans="1:12" hidden="1" x14ac:dyDescent="0.25">
      <c r="A41" s="1" t="str">
        <f t="array" ref="A41">IF(ROWS(A$7:A41)&gt;COUNTIF(BookTable[Entry Month],$O$4),"",INDEX(Book!A$3:A$1200,SMALL(IF(BookTable[Entry Month]=$O$4,ROW(BookTable[Entry Month])-ROW(Book!$J$2)),ROWS(A$7:A41))))</f>
        <v/>
      </c>
      <c r="B41" s="1" t="str">
        <f t="array" ref="B41">IF(ROWS(B$7:B41)&gt;COUNTIF(BookTable[Entry Month],$O$4),"",INDEX(Book!B$3:B$1200,SMALL(IF(BookTable[Entry Month]=$O$4,ROW(BookTable[Entry Month])-ROW(Book!$J$2)),ROWS(B$7:B41))))</f>
        <v/>
      </c>
      <c r="D41" s="1" t="str">
        <f t="array" ref="D41">IF(ROWS(C$7:C41)&gt;COUNTIF(BookTable[Entry Month],$O$4),"",INDEX(Book!C$3:C$1200,SMALL(IF(BookTable[Entry Month]=$O$4,ROW(BookTable[Entry Month])-ROW(Book!$J$2)),ROWS(C$7:C41))))</f>
        <v/>
      </c>
      <c r="E41" s="26" t="e">
        <f>VLOOKUP(Shrawan14[[#This Row],[आपूर्तिकर्ताको नाम]],PartyTable[],2,FALSE)</f>
        <v>#N/A</v>
      </c>
      <c r="F41" s="26" t="str" cm="1">
        <f t="array" ref="F41">IF(ROWS(G$7:G41)&gt;COUNTIF(BookTable[Entry Month],$O$4),"",INDEX(Book!D$3:D$1200,SMALL(IF(BookTable[Entry Month]=$O$4,ROW(BookTable[Entry Month])-ROW(Book!$J$2)),ROWS(G$7:G41))))</f>
        <v/>
      </c>
      <c r="I4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41" s="6" t="str" cm="1">
        <f t="array" ref="J41">IF(ROWS(G$7:G41)&gt;COUNTIF(BookTable[Entry Month],$O$4),"",INDEX(Book!F$3:F$1200,SMALL(IF(BookTable[Entry Month]=$O$4,ROW(BookTable[Entry Month])-ROW(Book!$J$2)),ROWS(G$7:G41))))</f>
        <v/>
      </c>
      <c r="K41" s="6" t="str" cm="1">
        <f t="array" ref="K41">IF(ROWS(G$7:G41)&gt;COUNTIF(BookTable[Entry Month],$O$4),"",INDEX(Book!E$3:E$1200,SMALL(IF(BookTable[Entry Month]=$O$4,ROW(BookTable[Entry Month])-ROW(Book!$J$2)),ROWS(G$7:G41))))</f>
        <v/>
      </c>
      <c r="L41" s="6" t="e">
        <f>Shrawan14[[#This Row],[मूल्य (रु)]]*13%</f>
        <v>#VALUE!</v>
      </c>
    </row>
    <row r="42" spans="1:12" hidden="1" x14ac:dyDescent="0.25">
      <c r="A42" s="1" t="str">
        <f t="array" ref="A42">IF(ROWS(A$7:A42)&gt;COUNTIF(BookTable[Entry Month],$O$4),"",INDEX(Book!A$3:A$1200,SMALL(IF(BookTable[Entry Month]=$O$4,ROW(BookTable[Entry Month])-ROW(Book!$J$2)),ROWS(A$7:A42))))</f>
        <v/>
      </c>
      <c r="B42" s="1" t="str">
        <f t="array" ref="B42">IF(ROWS(B$7:B42)&gt;COUNTIF(BookTable[Entry Month],$O$4),"",INDEX(Book!B$3:B$1200,SMALL(IF(BookTable[Entry Month]=$O$4,ROW(BookTable[Entry Month])-ROW(Book!$J$2)),ROWS(B$7:B42))))</f>
        <v/>
      </c>
      <c r="D42" s="1" t="str">
        <f t="array" ref="D42">IF(ROWS(C$7:C42)&gt;COUNTIF(BookTable[Entry Month],$O$4),"",INDEX(Book!C$3:C$1200,SMALL(IF(BookTable[Entry Month]=$O$4,ROW(BookTable[Entry Month])-ROW(Book!$J$2)),ROWS(C$7:C42))))</f>
        <v/>
      </c>
      <c r="E42" s="26" t="e">
        <f>VLOOKUP(Shrawan14[[#This Row],[आपूर्तिकर्ताको नाम]],PartyTable[],2,FALSE)</f>
        <v>#N/A</v>
      </c>
      <c r="F42" s="26" t="str" cm="1">
        <f t="array" ref="F42">IF(ROWS(G$7:G42)&gt;COUNTIF(BookTable[Entry Month],$O$4),"",INDEX(Book!D$3:D$1200,SMALL(IF(BookTable[Entry Month]=$O$4,ROW(BookTable[Entry Month])-ROW(Book!$J$2)),ROWS(G$7:G42))))</f>
        <v/>
      </c>
      <c r="I4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42" s="6" t="str" cm="1">
        <f t="array" ref="J42">IF(ROWS(G$7:G42)&gt;COUNTIF(BookTable[Entry Month],$O$4),"",INDEX(Book!F$3:F$1200,SMALL(IF(BookTable[Entry Month]=$O$4,ROW(BookTable[Entry Month])-ROW(Book!$J$2)),ROWS(G$7:G42))))</f>
        <v/>
      </c>
      <c r="K42" s="6" t="str" cm="1">
        <f t="array" ref="K42">IF(ROWS(G$7:G42)&gt;COUNTIF(BookTable[Entry Month],$O$4),"",INDEX(Book!E$3:E$1200,SMALL(IF(BookTable[Entry Month]=$O$4,ROW(BookTable[Entry Month])-ROW(Book!$J$2)),ROWS(G$7:G42))))</f>
        <v/>
      </c>
      <c r="L42" s="6" t="e">
        <f>Shrawan14[[#This Row],[मूल्य (रु)]]*13%</f>
        <v>#VALUE!</v>
      </c>
    </row>
    <row r="43" spans="1:12" hidden="1" x14ac:dyDescent="0.25">
      <c r="A43" s="1" t="str">
        <f t="array" ref="A43">IF(ROWS(A$7:A43)&gt;COUNTIF(BookTable[Entry Month],$O$4),"",INDEX(Book!A$3:A$1200,SMALL(IF(BookTable[Entry Month]=$O$4,ROW(BookTable[Entry Month])-ROW(Book!$J$2)),ROWS(A$7:A43))))</f>
        <v/>
      </c>
      <c r="B43" s="1" t="str">
        <f t="array" ref="B43">IF(ROWS(B$7:B43)&gt;COUNTIF(BookTable[Entry Month],$O$4),"",INDEX(Book!B$3:B$1200,SMALL(IF(BookTable[Entry Month]=$O$4,ROW(BookTable[Entry Month])-ROW(Book!$J$2)),ROWS(B$7:B43))))</f>
        <v/>
      </c>
      <c r="D43" s="1" t="str">
        <f t="array" ref="D43">IF(ROWS(C$7:C43)&gt;COUNTIF(BookTable[Entry Month],$O$4),"",INDEX(Book!C$3:C$1200,SMALL(IF(BookTable[Entry Month]=$O$4,ROW(BookTable[Entry Month])-ROW(Book!$J$2)),ROWS(C$7:C43))))</f>
        <v/>
      </c>
      <c r="E43" s="26" t="e">
        <f>VLOOKUP(Shrawan14[[#This Row],[आपूर्तिकर्ताको नाम]],PartyTable[],2,FALSE)</f>
        <v>#N/A</v>
      </c>
      <c r="F43" s="26" t="str" cm="1">
        <f t="array" ref="F43">IF(ROWS(G$7:G43)&gt;COUNTIF(BookTable[Entry Month],$O$4),"",INDEX(Book!D$3:D$1200,SMALL(IF(BookTable[Entry Month]=$O$4,ROW(BookTable[Entry Month])-ROW(Book!$J$2)),ROWS(G$7:G43))))</f>
        <v/>
      </c>
      <c r="I4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43" s="6" t="str" cm="1">
        <f t="array" ref="J43">IF(ROWS(G$7:G43)&gt;COUNTIF(BookTable[Entry Month],$O$4),"",INDEX(Book!F$3:F$1200,SMALL(IF(BookTable[Entry Month]=$O$4,ROW(BookTable[Entry Month])-ROW(Book!$J$2)),ROWS(G$7:G43))))</f>
        <v/>
      </c>
      <c r="K43" s="6" t="str" cm="1">
        <f t="array" ref="K43">IF(ROWS(G$7:G43)&gt;COUNTIF(BookTable[Entry Month],$O$4),"",INDEX(Book!E$3:E$1200,SMALL(IF(BookTable[Entry Month]=$O$4,ROW(BookTable[Entry Month])-ROW(Book!$J$2)),ROWS(G$7:G43))))</f>
        <v/>
      </c>
      <c r="L43" s="6" t="e">
        <f>Shrawan14[[#This Row],[मूल्य (रु)]]*13%</f>
        <v>#VALUE!</v>
      </c>
    </row>
    <row r="44" spans="1:12" hidden="1" x14ac:dyDescent="0.25">
      <c r="A44" s="1" t="str">
        <f t="array" ref="A44">IF(ROWS(A$7:A44)&gt;COUNTIF(BookTable[Entry Month],$O$4),"",INDEX(Book!A$3:A$1200,SMALL(IF(BookTable[Entry Month]=$O$4,ROW(BookTable[Entry Month])-ROW(Book!$J$2)),ROWS(A$7:A44))))</f>
        <v/>
      </c>
      <c r="B44" s="1" t="str">
        <f t="array" ref="B44">IF(ROWS(B$7:B44)&gt;COUNTIF(BookTable[Entry Month],$O$4),"",INDEX(Book!B$3:B$1200,SMALL(IF(BookTable[Entry Month]=$O$4,ROW(BookTable[Entry Month])-ROW(Book!$J$2)),ROWS(B$7:B44))))</f>
        <v/>
      </c>
      <c r="D44" s="1" t="str">
        <f t="array" ref="D44">IF(ROWS(C$7:C44)&gt;COUNTIF(BookTable[Entry Month],$O$4),"",INDEX(Book!C$3:C$1200,SMALL(IF(BookTable[Entry Month]=$O$4,ROW(BookTable[Entry Month])-ROW(Book!$J$2)),ROWS(C$7:C44))))</f>
        <v/>
      </c>
      <c r="E44" s="26" t="e">
        <f>VLOOKUP(Shrawan14[[#This Row],[आपूर्तिकर्ताको नाम]],PartyTable[],2,FALSE)</f>
        <v>#N/A</v>
      </c>
      <c r="F44" s="26" t="str" cm="1">
        <f t="array" ref="F44">IF(ROWS(G$7:G44)&gt;COUNTIF(BookTable[Entry Month],$O$4),"",INDEX(Book!D$3:D$1200,SMALL(IF(BookTable[Entry Month]=$O$4,ROW(BookTable[Entry Month])-ROW(Book!$J$2)),ROWS(G$7:G44))))</f>
        <v/>
      </c>
      <c r="I4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44" s="6" t="str" cm="1">
        <f t="array" ref="J44">IF(ROWS(G$7:G44)&gt;COUNTIF(BookTable[Entry Month],$O$4),"",INDEX(Book!F$3:F$1200,SMALL(IF(BookTable[Entry Month]=$O$4,ROW(BookTable[Entry Month])-ROW(Book!$J$2)),ROWS(G$7:G44))))</f>
        <v/>
      </c>
      <c r="K44" s="6" t="str" cm="1">
        <f t="array" ref="K44">IF(ROWS(G$7:G44)&gt;COUNTIF(BookTable[Entry Month],$O$4),"",INDEX(Book!E$3:E$1200,SMALL(IF(BookTable[Entry Month]=$O$4,ROW(BookTable[Entry Month])-ROW(Book!$J$2)),ROWS(G$7:G44))))</f>
        <v/>
      </c>
      <c r="L44" s="6" t="e">
        <f>Shrawan14[[#This Row],[मूल्य (रु)]]*13%</f>
        <v>#VALUE!</v>
      </c>
    </row>
    <row r="45" spans="1:12" hidden="1" x14ac:dyDescent="0.25">
      <c r="A45" s="1" t="str">
        <f t="array" ref="A45">IF(ROWS(A$7:A45)&gt;COUNTIF(BookTable[Entry Month],$O$4),"",INDEX(Book!A$3:A$1200,SMALL(IF(BookTable[Entry Month]=$O$4,ROW(BookTable[Entry Month])-ROW(Book!$J$2)),ROWS(A$7:A45))))</f>
        <v/>
      </c>
      <c r="B45" s="1" t="str">
        <f t="array" ref="B45">IF(ROWS(B$7:B45)&gt;COUNTIF(BookTable[Entry Month],$O$4),"",INDEX(Book!B$3:B$1200,SMALL(IF(BookTable[Entry Month]=$O$4,ROW(BookTable[Entry Month])-ROW(Book!$J$2)),ROWS(B$7:B45))))</f>
        <v/>
      </c>
      <c r="D45" s="1" t="str">
        <f t="array" ref="D45">IF(ROWS(C$7:C45)&gt;COUNTIF(BookTable[Entry Month],$O$4),"",INDEX(Book!C$3:C$1200,SMALL(IF(BookTable[Entry Month]=$O$4,ROW(BookTable[Entry Month])-ROW(Book!$J$2)),ROWS(C$7:C45))))</f>
        <v/>
      </c>
      <c r="E45" s="26" t="e">
        <f>VLOOKUP(Shrawan14[[#This Row],[आपूर्तिकर्ताको नाम]],PartyTable[],2,FALSE)</f>
        <v>#N/A</v>
      </c>
      <c r="F45" s="26" t="str" cm="1">
        <f t="array" ref="F45">IF(ROWS(G$7:G45)&gt;COUNTIF(BookTable[Entry Month],$O$4),"",INDEX(Book!D$3:D$1200,SMALL(IF(BookTable[Entry Month]=$O$4,ROW(BookTable[Entry Month])-ROW(Book!$J$2)),ROWS(G$7:G45))))</f>
        <v/>
      </c>
      <c r="I4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45" s="6" t="str" cm="1">
        <f t="array" ref="J45">IF(ROWS(G$7:G45)&gt;COUNTIF(BookTable[Entry Month],$O$4),"",INDEX(Book!F$3:F$1200,SMALL(IF(BookTable[Entry Month]=$O$4,ROW(BookTable[Entry Month])-ROW(Book!$J$2)),ROWS(G$7:G45))))</f>
        <v/>
      </c>
      <c r="K45" s="6" t="str" cm="1">
        <f t="array" ref="K45">IF(ROWS(G$7:G45)&gt;COUNTIF(BookTable[Entry Month],$O$4),"",INDEX(Book!E$3:E$1200,SMALL(IF(BookTable[Entry Month]=$O$4,ROW(BookTable[Entry Month])-ROW(Book!$J$2)),ROWS(G$7:G45))))</f>
        <v/>
      </c>
      <c r="L45" s="6" t="e">
        <f>Shrawan14[[#This Row],[मूल्य (रु)]]*13%</f>
        <v>#VALUE!</v>
      </c>
    </row>
    <row r="46" spans="1:12" hidden="1" x14ac:dyDescent="0.25">
      <c r="A46" s="1" t="str">
        <f t="array" ref="A46">IF(ROWS(A$7:A46)&gt;COUNTIF(BookTable[Entry Month],$O$4),"",INDEX(Book!A$3:A$1200,SMALL(IF(BookTable[Entry Month]=$O$4,ROW(BookTable[Entry Month])-ROW(Book!$J$2)),ROWS(A$7:A46))))</f>
        <v/>
      </c>
      <c r="B46" s="12" t="str">
        <f t="array" ref="B46">IF(ROWS(B$7:B46)&gt;COUNTIF(BookTable[Entry Month],$O$4),"",INDEX(Book!B$3:B$1200,SMALL(IF(BookTable[Entry Month]=$O$4,ROW(BookTable[Entry Month])-ROW(Book!$J$2)),ROWS(B$7:B46))))</f>
        <v/>
      </c>
      <c r="D46" s="1" t="str">
        <f t="array" ref="D46">IF(ROWS(C$7:C46)&gt;COUNTIF(BookTable[Entry Month],$O$4),"",INDEX(Book!C$3:C$1200,SMALL(IF(BookTable[Entry Month]=$O$4,ROW(BookTable[Entry Month])-ROW(Book!$J$2)),ROWS(C$7:C46))))</f>
        <v/>
      </c>
      <c r="E46" s="26" t="e">
        <f>VLOOKUP(Shrawan14[[#This Row],[आपूर्तिकर्ताको नाम]],PartyTable[],2,FALSE)</f>
        <v>#N/A</v>
      </c>
      <c r="F46" s="26" t="str" cm="1">
        <f t="array" ref="F46">IF(ROWS(G$7:G46)&gt;COUNTIF(BookTable[Entry Month],$O$4),"",INDEX(Book!D$3:D$1200,SMALL(IF(BookTable[Entry Month]=$O$4,ROW(BookTable[Entry Month])-ROW(Book!$J$2)),ROWS(G$7:G46))))</f>
        <v/>
      </c>
      <c r="I4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46" s="6" t="str" cm="1">
        <f t="array" ref="J46">IF(ROWS(G$7:G46)&gt;COUNTIF(BookTable[Entry Month],$O$4),"",INDEX(Book!F$3:F$1200,SMALL(IF(BookTable[Entry Month]=$O$4,ROW(BookTable[Entry Month])-ROW(Book!$J$2)),ROWS(G$7:G46))))</f>
        <v/>
      </c>
      <c r="K46" s="6" t="str" cm="1">
        <f t="array" ref="K46">IF(ROWS(G$7:G46)&gt;COUNTIF(BookTable[Entry Month],$O$4),"",INDEX(Book!E$3:E$1200,SMALL(IF(BookTable[Entry Month]=$O$4,ROW(BookTable[Entry Month])-ROW(Book!$J$2)),ROWS(G$7:G46))))</f>
        <v/>
      </c>
      <c r="L46" s="6" t="e">
        <f>Shrawan14[[#This Row],[मूल्य (रु)]]*13%</f>
        <v>#VALUE!</v>
      </c>
    </row>
    <row r="47" spans="1:12" hidden="1" x14ac:dyDescent="0.25">
      <c r="A47" s="1" t="str">
        <f t="array" ref="A47">IF(ROWS(A$7:A47)&gt;COUNTIF(BookTable[Entry Month],$O$4),"",INDEX(Book!A$3:A$1200,SMALL(IF(BookTable[Entry Month]=$O$4,ROW(BookTable[Entry Month])-ROW(Book!$J$2)),ROWS(A$7:A47))))</f>
        <v/>
      </c>
      <c r="B47" s="1" t="str">
        <f t="array" ref="B47">IF(ROWS(B$7:B47)&gt;COUNTIF(BookTable[Entry Month],$O$4),"",INDEX(Book!B$3:B$1200,SMALL(IF(BookTable[Entry Month]=$O$4,ROW(BookTable[Entry Month])-ROW(Book!$J$2)),ROWS(B$7:B47))))</f>
        <v/>
      </c>
      <c r="D47" s="1" t="str">
        <f t="array" ref="D47">IF(ROWS(C$7:C47)&gt;COUNTIF(BookTable[Entry Month],$O$4),"",INDEX(Book!C$3:C$1200,SMALL(IF(BookTable[Entry Month]=$O$4,ROW(BookTable[Entry Month])-ROW(Book!$J$2)),ROWS(C$7:C47))))</f>
        <v/>
      </c>
      <c r="E47" s="26" t="e">
        <f>VLOOKUP(Shrawan14[[#This Row],[आपूर्तिकर्ताको नाम]],PartyTable[],2,FALSE)</f>
        <v>#N/A</v>
      </c>
      <c r="F47" s="26" t="str" cm="1">
        <f t="array" ref="F47">IF(ROWS(G$7:G47)&gt;COUNTIF(BookTable[Entry Month],$O$4),"",INDEX(Book!D$3:D$1200,SMALL(IF(BookTable[Entry Month]=$O$4,ROW(BookTable[Entry Month])-ROW(Book!$J$2)),ROWS(G$7:G47))))</f>
        <v/>
      </c>
      <c r="I4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47" s="6" t="str" cm="1">
        <f t="array" ref="J47">IF(ROWS(G$7:G47)&gt;COUNTIF(BookTable[Entry Month],$O$4),"",INDEX(Book!F$3:F$1200,SMALL(IF(BookTable[Entry Month]=$O$4,ROW(BookTable[Entry Month])-ROW(Book!$J$2)),ROWS(G$7:G47))))</f>
        <v/>
      </c>
      <c r="K47" s="6" t="str" cm="1">
        <f t="array" ref="K47">IF(ROWS(G$7:G47)&gt;COUNTIF(BookTable[Entry Month],$O$4),"",INDEX(Book!E$3:E$1200,SMALL(IF(BookTable[Entry Month]=$O$4,ROW(BookTable[Entry Month])-ROW(Book!$J$2)),ROWS(G$7:G47))))</f>
        <v/>
      </c>
      <c r="L47" s="6" t="e">
        <f>Shrawan14[[#This Row],[मूल्य (रु)]]*13%</f>
        <v>#VALUE!</v>
      </c>
    </row>
    <row r="48" spans="1:12" hidden="1" x14ac:dyDescent="0.25">
      <c r="A48" s="1" t="str">
        <f t="array" ref="A48">IF(ROWS(A$7:A48)&gt;COUNTIF(BookTable[Entry Month],$O$4),"",INDEX(Book!A$3:A$1200,SMALL(IF(BookTable[Entry Month]=$O$4,ROW(BookTable[Entry Month])-ROW(Book!$J$2)),ROWS(A$7:A48))))</f>
        <v/>
      </c>
      <c r="B48" s="1" t="str">
        <f t="array" ref="B48">IF(ROWS(B$7:B48)&gt;COUNTIF(BookTable[Entry Month],$O$4),"",INDEX(Book!B$3:B$1200,SMALL(IF(BookTable[Entry Month]=$O$4,ROW(BookTable[Entry Month])-ROW(Book!$J$2)),ROWS(B$7:B48))))</f>
        <v/>
      </c>
      <c r="D48" s="1" t="str">
        <f t="array" ref="D48">IF(ROWS(C$7:C48)&gt;COUNTIF(BookTable[Entry Month],$O$4),"",INDEX(Book!C$3:C$1200,SMALL(IF(BookTable[Entry Month]=$O$4,ROW(BookTable[Entry Month])-ROW(Book!$J$2)),ROWS(C$7:C48))))</f>
        <v/>
      </c>
      <c r="E48" s="26" t="e">
        <f>VLOOKUP(Shrawan14[[#This Row],[आपूर्तिकर्ताको नाम]],PartyTable[],2,FALSE)</f>
        <v>#N/A</v>
      </c>
      <c r="F48" s="26" t="str" cm="1">
        <f t="array" ref="F48">IF(ROWS(G$7:G48)&gt;COUNTIF(BookTable[Entry Month],$O$4),"",INDEX(Book!D$3:D$1200,SMALL(IF(BookTable[Entry Month]=$O$4,ROW(BookTable[Entry Month])-ROW(Book!$J$2)),ROWS(G$7:G48))))</f>
        <v/>
      </c>
      <c r="I4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48" s="6" t="str" cm="1">
        <f t="array" ref="J48">IF(ROWS(G$7:G48)&gt;COUNTIF(BookTable[Entry Month],$O$4),"",INDEX(Book!F$3:F$1200,SMALL(IF(BookTable[Entry Month]=$O$4,ROW(BookTable[Entry Month])-ROW(Book!$J$2)),ROWS(G$7:G48))))</f>
        <v/>
      </c>
      <c r="K48" s="6" t="str" cm="1">
        <f t="array" ref="K48">IF(ROWS(G$7:G48)&gt;COUNTIF(BookTable[Entry Month],$O$4),"",INDEX(Book!E$3:E$1200,SMALL(IF(BookTable[Entry Month]=$O$4,ROW(BookTable[Entry Month])-ROW(Book!$J$2)),ROWS(G$7:G48))))</f>
        <v/>
      </c>
      <c r="L48" s="6" t="e">
        <f>Shrawan14[[#This Row],[मूल्य (रु)]]*13%</f>
        <v>#VALUE!</v>
      </c>
    </row>
    <row r="49" spans="1:12" hidden="1" x14ac:dyDescent="0.25">
      <c r="A49" s="1" t="str">
        <f t="array" ref="A49">IF(ROWS(A$7:A49)&gt;COUNTIF(BookTable[Entry Month],$O$4),"",INDEX(Book!A$3:A$1200,SMALL(IF(BookTable[Entry Month]=$O$4,ROW(BookTable[Entry Month])-ROW(Book!$J$2)),ROWS(A$7:A49))))</f>
        <v/>
      </c>
      <c r="B49" s="1" t="str">
        <f t="array" ref="B49">IF(ROWS(B$7:B49)&gt;COUNTIF(BookTable[Entry Month],$O$4),"",INDEX(Book!B$3:B$1200,SMALL(IF(BookTable[Entry Month]=$O$4,ROW(BookTable[Entry Month])-ROW(Book!$J$2)),ROWS(B$7:B49))))</f>
        <v/>
      </c>
      <c r="D49" s="1" t="str">
        <f t="array" ref="D49">IF(ROWS(C$7:C49)&gt;COUNTIF(BookTable[Entry Month],$O$4),"",INDEX(Book!C$3:C$1200,SMALL(IF(BookTable[Entry Month]=$O$4,ROW(BookTable[Entry Month])-ROW(Book!$J$2)),ROWS(C$7:C49))))</f>
        <v/>
      </c>
      <c r="E49" s="26" t="e">
        <f>VLOOKUP(Shrawan14[[#This Row],[आपूर्तिकर्ताको नाम]],PartyTable[],2,FALSE)</f>
        <v>#N/A</v>
      </c>
      <c r="F49" s="26" t="str" cm="1">
        <f t="array" ref="F49">IF(ROWS(G$7:G49)&gt;COUNTIF(BookTable[Entry Month],$O$4),"",INDEX(Book!D$3:D$1200,SMALL(IF(BookTable[Entry Month]=$O$4,ROW(BookTable[Entry Month])-ROW(Book!$J$2)),ROWS(G$7:G49))))</f>
        <v/>
      </c>
      <c r="I4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49" s="6" t="str" cm="1">
        <f t="array" ref="J49">IF(ROWS(G$7:G49)&gt;COUNTIF(BookTable[Entry Month],$O$4),"",INDEX(Book!F$3:F$1200,SMALL(IF(BookTable[Entry Month]=$O$4,ROW(BookTable[Entry Month])-ROW(Book!$J$2)),ROWS(G$7:G49))))</f>
        <v/>
      </c>
      <c r="K49" s="6" t="str" cm="1">
        <f t="array" ref="K49">IF(ROWS(G$7:G49)&gt;COUNTIF(BookTable[Entry Month],$O$4),"",INDEX(Book!E$3:E$1200,SMALL(IF(BookTable[Entry Month]=$O$4,ROW(BookTable[Entry Month])-ROW(Book!$J$2)),ROWS(G$7:G49))))</f>
        <v/>
      </c>
      <c r="L49" s="6" t="e">
        <f>Shrawan14[[#This Row],[मूल्य (रु)]]*13%</f>
        <v>#VALUE!</v>
      </c>
    </row>
    <row r="50" spans="1:12" hidden="1" x14ac:dyDescent="0.25">
      <c r="A50" s="1" t="str">
        <f t="array" ref="A50">IF(ROWS(A$7:A50)&gt;COUNTIF(BookTable[Entry Month],$O$4),"",INDEX(Book!A$3:A$1200,SMALL(IF(BookTable[Entry Month]=$O$4,ROW(BookTable[Entry Month])-ROW(Book!$J$2)),ROWS(A$7:A50))))</f>
        <v/>
      </c>
      <c r="B50" s="12" t="str">
        <f t="array" ref="B50">IF(ROWS(B$7:B50)&gt;COUNTIF(BookTable[Entry Month],$O$4),"",INDEX(Book!B$3:B$1200,SMALL(IF(BookTable[Entry Month]=$O$4,ROW(BookTable[Entry Month])-ROW(Book!$J$2)),ROWS(B$7:B50))))</f>
        <v/>
      </c>
      <c r="D50" s="1" t="str">
        <f t="array" ref="D50">IF(ROWS(C$7:C50)&gt;COUNTIF(BookTable[Entry Month],$O$4),"",INDEX(Book!C$3:C$1200,SMALL(IF(BookTable[Entry Month]=$O$4,ROW(BookTable[Entry Month])-ROW(Book!$J$2)),ROWS(C$7:C50))))</f>
        <v/>
      </c>
      <c r="E50" s="26" t="e">
        <f>VLOOKUP(Shrawan14[[#This Row],[आपूर्तिकर्ताको नाम]],PartyTable[],2,FALSE)</f>
        <v>#N/A</v>
      </c>
      <c r="F50" s="26" t="str" cm="1">
        <f t="array" ref="F50">IF(ROWS(G$7:G50)&gt;COUNTIF(BookTable[Entry Month],$O$4),"",INDEX(Book!D$3:D$1200,SMALL(IF(BookTable[Entry Month]=$O$4,ROW(BookTable[Entry Month])-ROW(Book!$J$2)),ROWS(G$7:G50))))</f>
        <v/>
      </c>
      <c r="I5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50" s="6" t="str" cm="1">
        <f t="array" ref="J50">IF(ROWS(G$7:G50)&gt;COUNTIF(BookTable[Entry Month],$O$4),"",INDEX(Book!F$3:F$1200,SMALL(IF(BookTable[Entry Month]=$O$4,ROW(BookTable[Entry Month])-ROW(Book!$J$2)),ROWS(G$7:G50))))</f>
        <v/>
      </c>
      <c r="K50" s="6" t="str" cm="1">
        <f t="array" ref="K50">IF(ROWS(G$7:G50)&gt;COUNTIF(BookTable[Entry Month],$O$4),"",INDEX(Book!E$3:E$1200,SMALL(IF(BookTable[Entry Month]=$O$4,ROW(BookTable[Entry Month])-ROW(Book!$J$2)),ROWS(G$7:G50))))</f>
        <v/>
      </c>
      <c r="L50" s="6" t="e">
        <f>Shrawan14[[#This Row],[मूल्य (रु)]]*13%</f>
        <v>#VALUE!</v>
      </c>
    </row>
    <row r="51" spans="1:12" hidden="1" x14ac:dyDescent="0.25">
      <c r="A51" s="1" t="str">
        <f t="array" ref="A51">IF(ROWS(A$7:A51)&gt;COUNTIF(BookTable[Entry Month],$O$4),"",INDEX(Book!A$3:A$1200,SMALL(IF(BookTable[Entry Month]=$O$4,ROW(BookTable[Entry Month])-ROW(Book!$J$2)),ROWS(A$7:A51))))</f>
        <v/>
      </c>
      <c r="B51" s="1" t="str">
        <f t="array" ref="B51">IF(ROWS(B$7:B51)&gt;COUNTIF(BookTable[Entry Month],$O$4),"",INDEX(Book!B$3:B$1200,SMALL(IF(BookTable[Entry Month]=$O$4,ROW(BookTable[Entry Month])-ROW(Book!$J$2)),ROWS(B$7:B51))))</f>
        <v/>
      </c>
      <c r="D51" s="1" t="str">
        <f t="array" ref="D51">IF(ROWS(C$7:C51)&gt;COUNTIF(BookTable[Entry Month],$O$4),"",INDEX(Book!C$3:C$1200,SMALL(IF(BookTable[Entry Month]=$O$4,ROW(BookTable[Entry Month])-ROW(Book!$J$2)),ROWS(C$7:C51))))</f>
        <v/>
      </c>
      <c r="E51" s="26" t="e">
        <f>VLOOKUP(Shrawan14[[#This Row],[आपूर्तिकर्ताको नाम]],PartyTable[],2,FALSE)</f>
        <v>#N/A</v>
      </c>
      <c r="F51" s="26" t="str" cm="1">
        <f t="array" ref="F51">IF(ROWS(G$7:G51)&gt;COUNTIF(BookTable[Entry Month],$O$4),"",INDEX(Book!D$3:D$1200,SMALL(IF(BookTable[Entry Month]=$O$4,ROW(BookTable[Entry Month])-ROW(Book!$J$2)),ROWS(G$7:G51))))</f>
        <v/>
      </c>
      <c r="I5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51" s="6" t="str" cm="1">
        <f t="array" ref="J51">IF(ROWS(G$7:G51)&gt;COUNTIF(BookTable[Entry Month],$O$4),"",INDEX(Book!F$3:F$1200,SMALL(IF(BookTable[Entry Month]=$O$4,ROW(BookTable[Entry Month])-ROW(Book!$J$2)),ROWS(G$7:G51))))</f>
        <v/>
      </c>
      <c r="K51" s="6" t="str" cm="1">
        <f t="array" ref="K51">IF(ROWS(G$7:G51)&gt;COUNTIF(BookTable[Entry Month],$O$4),"",INDEX(Book!E$3:E$1200,SMALL(IF(BookTable[Entry Month]=$O$4,ROW(BookTable[Entry Month])-ROW(Book!$J$2)),ROWS(G$7:G51))))</f>
        <v/>
      </c>
      <c r="L51" s="6" t="e">
        <f>Shrawan14[[#This Row],[मूल्य (रु)]]*13%</f>
        <v>#VALUE!</v>
      </c>
    </row>
    <row r="52" spans="1:12" hidden="1" x14ac:dyDescent="0.25">
      <c r="A52" s="1" t="str">
        <f t="array" ref="A52">IF(ROWS(A$7:A52)&gt;COUNTIF(BookTable[Entry Month],$O$4),"",INDEX(Book!A$3:A$1200,SMALL(IF(BookTable[Entry Month]=$O$4,ROW(BookTable[Entry Month])-ROW(Book!$J$2)),ROWS(A$7:A52))))</f>
        <v/>
      </c>
      <c r="B52" s="12" t="str">
        <f t="array" ref="B52">IF(ROWS(B$7:B52)&gt;COUNTIF(BookTable[Entry Month],$O$4),"",INDEX(Book!B$3:B$1200,SMALL(IF(BookTable[Entry Month]=$O$4,ROW(BookTable[Entry Month])-ROW(Book!$J$2)),ROWS(B$7:B52))))</f>
        <v/>
      </c>
      <c r="D52" s="1" t="str">
        <f t="array" ref="D52">IF(ROWS(C$7:C52)&gt;COUNTIF(BookTable[Entry Month],$O$4),"",INDEX(Book!C$3:C$1200,SMALL(IF(BookTable[Entry Month]=$O$4,ROW(BookTable[Entry Month])-ROW(Book!$J$2)),ROWS(C$7:C52))))</f>
        <v/>
      </c>
      <c r="E52" s="26" t="e">
        <f>VLOOKUP(Shrawan14[[#This Row],[आपूर्तिकर्ताको नाम]],PartyTable[],2,FALSE)</f>
        <v>#N/A</v>
      </c>
      <c r="F52" s="26" t="str" cm="1">
        <f t="array" ref="F52">IF(ROWS(G$7:G52)&gt;COUNTIF(BookTable[Entry Month],$O$4),"",INDEX(Book!D$3:D$1200,SMALL(IF(BookTable[Entry Month]=$O$4,ROW(BookTable[Entry Month])-ROW(Book!$J$2)),ROWS(G$7:G52))))</f>
        <v/>
      </c>
      <c r="I5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52" s="6" t="str" cm="1">
        <f t="array" ref="J52">IF(ROWS(G$7:G52)&gt;COUNTIF(BookTable[Entry Month],$O$4),"",INDEX(Book!F$3:F$1200,SMALL(IF(BookTable[Entry Month]=$O$4,ROW(BookTable[Entry Month])-ROW(Book!$J$2)),ROWS(G$7:G52))))</f>
        <v/>
      </c>
      <c r="K52" s="6" t="str" cm="1">
        <f t="array" ref="K52">IF(ROWS(G$7:G52)&gt;COUNTIF(BookTable[Entry Month],$O$4),"",INDEX(Book!E$3:E$1200,SMALL(IF(BookTable[Entry Month]=$O$4,ROW(BookTable[Entry Month])-ROW(Book!$J$2)),ROWS(G$7:G52))))</f>
        <v/>
      </c>
      <c r="L52" s="6" t="e">
        <f>Shrawan14[[#This Row],[मूल्य (रु)]]*13%</f>
        <v>#VALUE!</v>
      </c>
    </row>
    <row r="53" spans="1:12" hidden="1" x14ac:dyDescent="0.25">
      <c r="A53" s="1" t="str">
        <f t="array" ref="A53">IF(ROWS(A$7:A53)&gt;COUNTIF(BookTable[Entry Month],$O$4),"",INDEX(Book!A$3:A$1200,SMALL(IF(BookTable[Entry Month]=$O$4,ROW(BookTable[Entry Month])-ROW(Book!$J$2)),ROWS(A$7:A53))))</f>
        <v/>
      </c>
      <c r="B53" s="1" t="str">
        <f t="array" ref="B53">IF(ROWS(B$7:B53)&gt;COUNTIF(BookTable[Entry Month],$O$4),"",INDEX(Book!B$3:B$1200,SMALL(IF(BookTable[Entry Month]=$O$4,ROW(BookTable[Entry Month])-ROW(Book!$J$2)),ROWS(B$7:B53))))</f>
        <v/>
      </c>
      <c r="D53" s="1" t="str">
        <f t="array" ref="D53">IF(ROWS(C$7:C53)&gt;COUNTIF(BookTable[Entry Month],$O$4),"",INDEX(Book!C$3:C$1200,SMALL(IF(BookTable[Entry Month]=$O$4,ROW(BookTable[Entry Month])-ROW(Book!$J$2)),ROWS(C$7:C53))))</f>
        <v/>
      </c>
      <c r="E53" s="26" t="e">
        <f>VLOOKUP(Shrawan14[[#This Row],[आपूर्तिकर्ताको नाम]],PartyTable[],2,FALSE)</f>
        <v>#N/A</v>
      </c>
      <c r="F53" s="26" t="str" cm="1">
        <f t="array" ref="F53">IF(ROWS(G$7:G53)&gt;COUNTIF(BookTable[Entry Month],$O$4),"",INDEX(Book!D$3:D$1200,SMALL(IF(BookTable[Entry Month]=$O$4,ROW(BookTable[Entry Month])-ROW(Book!$J$2)),ROWS(G$7:G53))))</f>
        <v/>
      </c>
      <c r="I5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53" s="6" t="str" cm="1">
        <f t="array" ref="J53">IF(ROWS(G$7:G53)&gt;COUNTIF(BookTable[Entry Month],$O$4),"",INDEX(Book!F$3:F$1200,SMALL(IF(BookTable[Entry Month]=$O$4,ROW(BookTable[Entry Month])-ROW(Book!$J$2)),ROWS(G$7:G53))))</f>
        <v/>
      </c>
      <c r="K53" s="6" t="str" cm="1">
        <f t="array" ref="K53">IF(ROWS(G$7:G53)&gt;COUNTIF(BookTable[Entry Month],$O$4),"",INDEX(Book!E$3:E$1200,SMALL(IF(BookTable[Entry Month]=$O$4,ROW(BookTable[Entry Month])-ROW(Book!$J$2)),ROWS(G$7:G53))))</f>
        <v/>
      </c>
      <c r="L53" s="6" t="e">
        <f>Shrawan14[[#This Row],[मूल्य (रु)]]*13%</f>
        <v>#VALUE!</v>
      </c>
    </row>
    <row r="54" spans="1:12" hidden="1" x14ac:dyDescent="0.25">
      <c r="A54" s="1" t="str">
        <f t="array" ref="A54">IF(ROWS(A$7:A54)&gt;COUNTIF(BookTable[Entry Month],$O$4),"",INDEX(Book!A$3:A$1200,SMALL(IF(BookTable[Entry Month]=$O$4,ROW(BookTable[Entry Month])-ROW(Book!$J$2)),ROWS(A$7:A54))))</f>
        <v/>
      </c>
      <c r="B54" s="1" t="str">
        <f t="array" ref="B54">IF(ROWS(B$7:B54)&gt;COUNTIF(BookTable[Entry Month],$O$4),"",INDEX(Book!B$3:B$1200,SMALL(IF(BookTable[Entry Month]=$O$4,ROW(BookTable[Entry Month])-ROW(Book!$J$2)),ROWS(B$7:B54))))</f>
        <v/>
      </c>
      <c r="D54" s="1" t="str">
        <f t="array" ref="D54">IF(ROWS(C$7:C54)&gt;COUNTIF(BookTable[Entry Month],$O$4),"",INDEX(Book!C$3:C$1200,SMALL(IF(BookTable[Entry Month]=$O$4,ROW(BookTable[Entry Month])-ROW(Book!$J$2)),ROWS(C$7:C54))))</f>
        <v/>
      </c>
      <c r="E54" s="26" t="e">
        <f>VLOOKUP(Shrawan14[[#This Row],[आपूर्तिकर्ताको नाम]],PartyTable[],2,FALSE)</f>
        <v>#N/A</v>
      </c>
      <c r="F54" s="26" t="str" cm="1">
        <f t="array" ref="F54">IF(ROWS(G$7:G54)&gt;COUNTIF(BookTable[Entry Month],$O$4),"",INDEX(Book!D$3:D$1200,SMALL(IF(BookTable[Entry Month]=$O$4,ROW(BookTable[Entry Month])-ROW(Book!$J$2)),ROWS(G$7:G54))))</f>
        <v/>
      </c>
      <c r="I5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54" s="6" t="str" cm="1">
        <f t="array" ref="J54">IF(ROWS(G$7:G54)&gt;COUNTIF(BookTable[Entry Month],$O$4),"",INDEX(Book!F$3:F$1200,SMALL(IF(BookTable[Entry Month]=$O$4,ROW(BookTable[Entry Month])-ROW(Book!$J$2)),ROWS(G$7:G54))))</f>
        <v/>
      </c>
      <c r="K54" s="6" t="str" cm="1">
        <f t="array" ref="K54">IF(ROWS(G$7:G54)&gt;COUNTIF(BookTable[Entry Month],$O$4),"",INDEX(Book!E$3:E$1200,SMALL(IF(BookTable[Entry Month]=$O$4,ROW(BookTable[Entry Month])-ROW(Book!$J$2)),ROWS(G$7:G54))))</f>
        <v/>
      </c>
      <c r="L54" s="6" t="e">
        <f>Shrawan14[[#This Row],[मूल्य (रु)]]*13%</f>
        <v>#VALUE!</v>
      </c>
    </row>
    <row r="55" spans="1:12" hidden="1" x14ac:dyDescent="0.25">
      <c r="A55" s="1" t="str">
        <f t="array" ref="A55">IF(ROWS(A$7:A55)&gt;COUNTIF(BookTable[Entry Month],$O$4),"",INDEX(Book!A$3:A$1200,SMALL(IF(BookTable[Entry Month]=$O$4,ROW(BookTable[Entry Month])-ROW(Book!$J$2)),ROWS(A$7:A55))))</f>
        <v/>
      </c>
      <c r="B55" s="1" t="str">
        <f t="array" ref="B55">IF(ROWS(B$7:B55)&gt;COUNTIF(BookTable[Entry Month],$O$4),"",INDEX(Book!B$3:B$1200,SMALL(IF(BookTable[Entry Month]=$O$4,ROW(BookTable[Entry Month])-ROW(Book!$J$2)),ROWS(B$7:B55))))</f>
        <v/>
      </c>
      <c r="D55" s="1" t="str">
        <f t="array" ref="D55">IF(ROWS(C$7:C55)&gt;COUNTIF(BookTable[Entry Month],$O$4),"",INDEX(Book!C$3:C$1200,SMALL(IF(BookTable[Entry Month]=$O$4,ROW(BookTable[Entry Month])-ROW(Book!$J$2)),ROWS(C$7:C55))))</f>
        <v/>
      </c>
      <c r="E55" s="26" t="e">
        <f>VLOOKUP(Shrawan14[[#This Row],[आपूर्तिकर्ताको नाम]],PartyTable[],2,FALSE)</f>
        <v>#N/A</v>
      </c>
      <c r="F55" s="26" t="str" cm="1">
        <f t="array" ref="F55">IF(ROWS(G$7:G55)&gt;COUNTIF(BookTable[Entry Month],$O$4),"",INDEX(Book!D$3:D$1200,SMALL(IF(BookTable[Entry Month]=$O$4,ROW(BookTable[Entry Month])-ROW(Book!$J$2)),ROWS(G$7:G55))))</f>
        <v/>
      </c>
      <c r="I5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55" s="6" t="str" cm="1">
        <f t="array" ref="J55">IF(ROWS(G$7:G55)&gt;COUNTIF(BookTable[Entry Month],$O$4),"",INDEX(Book!F$3:F$1200,SMALL(IF(BookTable[Entry Month]=$O$4,ROW(BookTable[Entry Month])-ROW(Book!$J$2)),ROWS(G$7:G55))))</f>
        <v/>
      </c>
      <c r="K55" s="6" t="str" cm="1">
        <f t="array" ref="K55">IF(ROWS(G$7:G55)&gt;COUNTIF(BookTable[Entry Month],$O$4),"",INDEX(Book!E$3:E$1200,SMALL(IF(BookTable[Entry Month]=$O$4,ROW(BookTable[Entry Month])-ROW(Book!$J$2)),ROWS(G$7:G55))))</f>
        <v/>
      </c>
      <c r="L55" s="6" t="e">
        <f>Shrawan14[[#This Row],[मूल्य (रु)]]*13%</f>
        <v>#VALUE!</v>
      </c>
    </row>
    <row r="56" spans="1:12" hidden="1" x14ac:dyDescent="0.25">
      <c r="A56" s="1" t="str">
        <f t="array" ref="A56">IF(ROWS(A$7:A56)&gt;COUNTIF(BookTable[Entry Month],$O$4),"",INDEX(Book!A$3:A$1200,SMALL(IF(BookTable[Entry Month]=$O$4,ROW(BookTable[Entry Month])-ROW(Book!$J$2)),ROWS(A$7:A56))))</f>
        <v/>
      </c>
      <c r="B56" s="1" t="str">
        <f t="array" ref="B56">IF(ROWS(B$7:B56)&gt;COUNTIF(BookTable[Entry Month],$O$4),"",INDEX(Book!B$3:B$1200,SMALL(IF(BookTable[Entry Month]=$O$4,ROW(BookTable[Entry Month])-ROW(Book!$J$2)),ROWS(B$7:B56))))</f>
        <v/>
      </c>
      <c r="D56" s="1" t="str">
        <f t="array" ref="D56">IF(ROWS(C$7:C56)&gt;COUNTIF(BookTable[Entry Month],$O$4),"",INDEX(Book!C$3:C$1200,SMALL(IF(BookTable[Entry Month]=$O$4,ROW(BookTable[Entry Month])-ROW(Book!$J$2)),ROWS(C$7:C56))))</f>
        <v/>
      </c>
      <c r="E56" s="26" t="e">
        <f>VLOOKUP(Shrawan14[[#This Row],[आपूर्तिकर्ताको नाम]],PartyTable[],2,FALSE)</f>
        <v>#N/A</v>
      </c>
      <c r="F56" s="26" t="str" cm="1">
        <f t="array" ref="F56">IF(ROWS(G$7:G56)&gt;COUNTIF(BookTable[Entry Month],$O$4),"",INDEX(Book!D$3:D$1200,SMALL(IF(BookTable[Entry Month]=$O$4,ROW(BookTable[Entry Month])-ROW(Book!$J$2)),ROWS(G$7:G56))))</f>
        <v/>
      </c>
      <c r="I5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56" s="6" t="str" cm="1">
        <f t="array" ref="J56">IF(ROWS(G$7:G56)&gt;COUNTIF(BookTable[Entry Month],$O$4),"",INDEX(Book!F$3:F$1200,SMALL(IF(BookTable[Entry Month]=$O$4,ROW(BookTable[Entry Month])-ROW(Book!$J$2)),ROWS(G$7:G56))))</f>
        <v/>
      </c>
      <c r="K56" s="6" t="str" cm="1">
        <f t="array" ref="K56">IF(ROWS(G$7:G56)&gt;COUNTIF(BookTable[Entry Month],$O$4),"",INDEX(Book!E$3:E$1200,SMALL(IF(BookTable[Entry Month]=$O$4,ROW(BookTable[Entry Month])-ROW(Book!$J$2)),ROWS(G$7:G56))))</f>
        <v/>
      </c>
      <c r="L56" s="6" t="e">
        <f>Shrawan14[[#This Row],[मूल्य (रु)]]*13%</f>
        <v>#VALUE!</v>
      </c>
    </row>
    <row r="57" spans="1:12" hidden="1" x14ac:dyDescent="0.25">
      <c r="A57" s="1" t="str">
        <f t="array" ref="A57">IF(ROWS(A$7:A57)&gt;COUNTIF(BookTable[Entry Month],$O$4),"",INDEX(Book!A$3:A$1200,SMALL(IF(BookTable[Entry Month]=$O$4,ROW(BookTable[Entry Month])-ROW(Book!$J$2)),ROWS(A$7:A57))))</f>
        <v/>
      </c>
      <c r="B57" s="1" t="str">
        <f t="array" ref="B57">IF(ROWS(B$7:B57)&gt;COUNTIF(BookTable[Entry Month],$O$4),"",INDEX(Book!B$3:B$1200,SMALL(IF(BookTable[Entry Month]=$O$4,ROW(BookTable[Entry Month])-ROW(Book!$J$2)),ROWS(B$7:B57))))</f>
        <v/>
      </c>
      <c r="D57" s="1" t="str">
        <f t="array" ref="D57">IF(ROWS(C$7:C57)&gt;COUNTIF(BookTable[Entry Month],$O$4),"",INDEX(Book!C$3:C$1200,SMALL(IF(BookTable[Entry Month]=$O$4,ROW(BookTable[Entry Month])-ROW(Book!$J$2)),ROWS(C$7:C57))))</f>
        <v/>
      </c>
      <c r="E57" s="26" t="e">
        <f>VLOOKUP(Shrawan14[[#This Row],[आपूर्तिकर्ताको नाम]],PartyTable[],2,FALSE)</f>
        <v>#N/A</v>
      </c>
      <c r="F57" s="26" t="str" cm="1">
        <f t="array" ref="F57">IF(ROWS(G$7:G57)&gt;COUNTIF(BookTable[Entry Month],$O$4),"",INDEX(Book!D$3:D$1200,SMALL(IF(BookTable[Entry Month]=$O$4,ROW(BookTable[Entry Month])-ROW(Book!$J$2)),ROWS(G$7:G57))))</f>
        <v/>
      </c>
      <c r="I5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57" s="6" t="str" cm="1">
        <f t="array" ref="J57">IF(ROWS(G$7:G57)&gt;COUNTIF(BookTable[Entry Month],$O$4),"",INDEX(Book!F$3:F$1200,SMALL(IF(BookTable[Entry Month]=$O$4,ROW(BookTable[Entry Month])-ROW(Book!$J$2)),ROWS(G$7:G57))))</f>
        <v/>
      </c>
      <c r="K57" s="6" t="str" cm="1">
        <f t="array" ref="K57">IF(ROWS(G$7:G57)&gt;COUNTIF(BookTable[Entry Month],$O$4),"",INDEX(Book!E$3:E$1200,SMALL(IF(BookTable[Entry Month]=$O$4,ROW(BookTable[Entry Month])-ROW(Book!$J$2)),ROWS(G$7:G57))))</f>
        <v/>
      </c>
      <c r="L57" s="6" t="e">
        <f>Shrawan14[[#This Row],[मूल्य (रु)]]*13%</f>
        <v>#VALUE!</v>
      </c>
    </row>
    <row r="58" spans="1:12" hidden="1" x14ac:dyDescent="0.25">
      <c r="A58" s="1" t="str">
        <f t="array" ref="A58">IF(ROWS(A$7:A58)&gt;COUNTIF(BookTable[Entry Month],$O$4),"",INDEX(Book!A$3:A$1200,SMALL(IF(BookTable[Entry Month]=$O$4,ROW(BookTable[Entry Month])-ROW(Book!$J$2)),ROWS(A$7:A58))))</f>
        <v/>
      </c>
      <c r="B58" s="12" t="str">
        <f t="array" ref="B58">IF(ROWS(B$7:B58)&gt;COUNTIF(BookTable[Entry Month],$O$4),"",INDEX(Book!B$3:B$1200,SMALL(IF(BookTable[Entry Month]=$O$4,ROW(BookTable[Entry Month])-ROW(Book!$J$2)),ROWS(B$7:B58))))</f>
        <v/>
      </c>
      <c r="D58" s="1" t="str">
        <f t="array" ref="D58">IF(ROWS(C$7:C58)&gt;COUNTIF(BookTable[Entry Month],$O$4),"",INDEX(Book!C$3:C$1200,SMALL(IF(BookTable[Entry Month]=$O$4,ROW(BookTable[Entry Month])-ROW(Book!$J$2)),ROWS(C$7:C58))))</f>
        <v/>
      </c>
      <c r="E58" s="26" t="e">
        <f>VLOOKUP(Shrawan14[[#This Row],[आपूर्तिकर्ताको नाम]],PartyTable[],2,FALSE)</f>
        <v>#N/A</v>
      </c>
      <c r="F58" s="26" t="str" cm="1">
        <f t="array" ref="F58">IF(ROWS(G$7:G58)&gt;COUNTIF(BookTable[Entry Month],$O$4),"",INDEX(Book!D$3:D$1200,SMALL(IF(BookTable[Entry Month]=$O$4,ROW(BookTable[Entry Month])-ROW(Book!$J$2)),ROWS(G$7:G58))))</f>
        <v/>
      </c>
      <c r="I5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58" s="6" t="str" cm="1">
        <f t="array" ref="J58">IF(ROWS(G$7:G58)&gt;COUNTIF(BookTable[Entry Month],$O$4),"",INDEX(Book!F$3:F$1200,SMALL(IF(BookTable[Entry Month]=$O$4,ROW(BookTable[Entry Month])-ROW(Book!$J$2)),ROWS(G$7:G58))))</f>
        <v/>
      </c>
      <c r="K58" s="6" t="str" cm="1">
        <f t="array" ref="K58">IF(ROWS(G$7:G58)&gt;COUNTIF(BookTable[Entry Month],$O$4),"",INDEX(Book!E$3:E$1200,SMALL(IF(BookTable[Entry Month]=$O$4,ROW(BookTable[Entry Month])-ROW(Book!$J$2)),ROWS(G$7:G58))))</f>
        <v/>
      </c>
      <c r="L58" s="6" t="e">
        <f>Shrawan14[[#This Row],[मूल्य (रु)]]*13%</f>
        <v>#VALUE!</v>
      </c>
    </row>
    <row r="59" spans="1:12" hidden="1" x14ac:dyDescent="0.25">
      <c r="A59" s="1" t="str">
        <f t="array" ref="A59">IF(ROWS(A$7:A59)&gt;COUNTIF(BookTable[Entry Month],$O$4),"",INDEX(Book!A$3:A$1200,SMALL(IF(BookTable[Entry Month]=$O$4,ROW(BookTable[Entry Month])-ROW(Book!$J$2)),ROWS(A$7:A59))))</f>
        <v/>
      </c>
      <c r="B59" s="1" t="str">
        <f t="array" ref="B59">IF(ROWS(B$7:B59)&gt;COUNTIF(BookTable[Entry Month],$O$4),"",INDEX(Book!B$3:B$1200,SMALL(IF(BookTable[Entry Month]=$O$4,ROW(BookTable[Entry Month])-ROW(Book!$J$2)),ROWS(B$7:B59))))</f>
        <v/>
      </c>
      <c r="D59" s="1" t="str">
        <f t="array" ref="D59">IF(ROWS(C$7:C59)&gt;COUNTIF(BookTable[Entry Month],$O$4),"",INDEX(Book!C$3:C$1200,SMALL(IF(BookTable[Entry Month]=$O$4,ROW(BookTable[Entry Month])-ROW(Book!$J$2)),ROWS(C$7:C59))))</f>
        <v/>
      </c>
      <c r="E59" s="26" t="e">
        <f>VLOOKUP(Shrawan14[[#This Row],[आपूर्तिकर्ताको नाम]],PartyTable[],2,FALSE)</f>
        <v>#N/A</v>
      </c>
      <c r="F59" s="26" t="str" cm="1">
        <f t="array" ref="F59">IF(ROWS(G$7:G59)&gt;COUNTIF(BookTable[Entry Month],$O$4),"",INDEX(Book!D$3:D$1200,SMALL(IF(BookTable[Entry Month]=$O$4,ROW(BookTable[Entry Month])-ROW(Book!$J$2)),ROWS(G$7:G59))))</f>
        <v/>
      </c>
      <c r="I5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59" s="6" t="str" cm="1">
        <f t="array" ref="J59">IF(ROWS(G$7:G59)&gt;COUNTIF(BookTable[Entry Month],$O$4),"",INDEX(Book!F$3:F$1200,SMALL(IF(BookTable[Entry Month]=$O$4,ROW(BookTable[Entry Month])-ROW(Book!$J$2)),ROWS(G$7:G59))))</f>
        <v/>
      </c>
      <c r="K59" s="6" t="str" cm="1">
        <f t="array" ref="K59">IF(ROWS(G$7:G59)&gt;COUNTIF(BookTable[Entry Month],$O$4),"",INDEX(Book!E$3:E$1200,SMALL(IF(BookTable[Entry Month]=$O$4,ROW(BookTable[Entry Month])-ROW(Book!$J$2)),ROWS(G$7:G59))))</f>
        <v/>
      </c>
      <c r="L59" s="6" t="e">
        <f>Shrawan14[[#This Row],[मूल्य (रु)]]*13%</f>
        <v>#VALUE!</v>
      </c>
    </row>
    <row r="60" spans="1:12" hidden="1" x14ac:dyDescent="0.25">
      <c r="A60" s="1" t="str">
        <f t="array" ref="A60">IF(ROWS(A$7:A60)&gt;COUNTIF(BookTable[Entry Month],$O$4),"",INDEX(Book!A$3:A$1200,SMALL(IF(BookTable[Entry Month]=$O$4,ROW(BookTable[Entry Month])-ROW(Book!$J$2)),ROWS(A$7:A60))))</f>
        <v/>
      </c>
      <c r="B60" s="1" t="str">
        <f t="array" ref="B60">IF(ROWS(B$7:B60)&gt;COUNTIF(BookTable[Entry Month],$O$4),"",INDEX(Book!B$3:B$1200,SMALL(IF(BookTable[Entry Month]=$O$4,ROW(BookTable[Entry Month])-ROW(Book!$J$2)),ROWS(B$7:B60))))</f>
        <v/>
      </c>
      <c r="D60" s="1" t="str">
        <f t="array" ref="D60">IF(ROWS(C$7:C60)&gt;COUNTIF(BookTable[Entry Month],$O$4),"",INDEX(Book!C$3:C$1200,SMALL(IF(BookTable[Entry Month]=$O$4,ROW(BookTable[Entry Month])-ROW(Book!$J$2)),ROWS(C$7:C60))))</f>
        <v/>
      </c>
      <c r="E60" s="26" t="e">
        <f>VLOOKUP(Shrawan14[[#This Row],[आपूर्तिकर्ताको नाम]],PartyTable[],2,FALSE)</f>
        <v>#N/A</v>
      </c>
      <c r="F60" s="26" t="str" cm="1">
        <f t="array" ref="F60">IF(ROWS(G$7:G60)&gt;COUNTIF(BookTable[Entry Month],$O$4),"",INDEX(Book!D$3:D$1200,SMALL(IF(BookTable[Entry Month]=$O$4,ROW(BookTable[Entry Month])-ROW(Book!$J$2)),ROWS(G$7:G60))))</f>
        <v/>
      </c>
      <c r="I6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60" s="6" t="str" cm="1">
        <f t="array" ref="J60">IF(ROWS(G$7:G60)&gt;COUNTIF(BookTable[Entry Month],$O$4),"",INDEX(Book!F$3:F$1200,SMALL(IF(BookTable[Entry Month]=$O$4,ROW(BookTable[Entry Month])-ROW(Book!$J$2)),ROWS(G$7:G60))))</f>
        <v/>
      </c>
      <c r="K60" s="6" t="str" cm="1">
        <f t="array" ref="K60">IF(ROWS(G$7:G60)&gt;COUNTIF(BookTable[Entry Month],$O$4),"",INDEX(Book!E$3:E$1200,SMALL(IF(BookTable[Entry Month]=$O$4,ROW(BookTable[Entry Month])-ROW(Book!$J$2)),ROWS(G$7:G60))))</f>
        <v/>
      </c>
      <c r="L60" s="6" t="e">
        <f>Shrawan14[[#This Row],[मूल्य (रु)]]*13%</f>
        <v>#VALUE!</v>
      </c>
    </row>
    <row r="61" spans="1:12" hidden="1" x14ac:dyDescent="0.25">
      <c r="A61" s="1" t="str">
        <f t="array" ref="A61">IF(ROWS(A$7:A61)&gt;COUNTIF(BookTable[Entry Month],$O$4),"",INDEX(Book!A$3:A$1200,SMALL(IF(BookTable[Entry Month]=$O$4,ROW(BookTable[Entry Month])-ROW(Book!$J$2)),ROWS(A$7:A61))))</f>
        <v/>
      </c>
      <c r="B61" s="1" t="str">
        <f t="array" ref="B61">IF(ROWS(B$7:B61)&gt;COUNTIF(BookTable[Entry Month],$O$4),"",INDEX(Book!B$3:B$1200,SMALL(IF(BookTable[Entry Month]=$O$4,ROW(BookTable[Entry Month])-ROW(Book!$J$2)),ROWS(B$7:B61))))</f>
        <v/>
      </c>
      <c r="D61" s="1" t="str">
        <f t="array" ref="D61">IF(ROWS(C$7:C61)&gt;COUNTIF(BookTable[Entry Month],$O$4),"",INDEX(Book!C$3:C$1200,SMALL(IF(BookTable[Entry Month]=$O$4,ROW(BookTable[Entry Month])-ROW(Book!$J$2)),ROWS(C$7:C61))))</f>
        <v/>
      </c>
      <c r="E61" s="26" t="e">
        <f>VLOOKUP(Shrawan14[[#This Row],[आपूर्तिकर्ताको नाम]],PartyTable[],2,FALSE)</f>
        <v>#N/A</v>
      </c>
      <c r="F61" s="26" t="str" cm="1">
        <f t="array" ref="F61">IF(ROWS(G$7:G61)&gt;COUNTIF(BookTable[Entry Month],$O$4),"",INDEX(Book!D$3:D$1200,SMALL(IF(BookTable[Entry Month]=$O$4,ROW(BookTable[Entry Month])-ROW(Book!$J$2)),ROWS(G$7:G61))))</f>
        <v/>
      </c>
      <c r="I6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61" s="6" t="str" cm="1">
        <f t="array" ref="J61">IF(ROWS(G$7:G61)&gt;COUNTIF(BookTable[Entry Month],$O$4),"",INDEX(Book!F$3:F$1200,SMALL(IF(BookTable[Entry Month]=$O$4,ROW(BookTable[Entry Month])-ROW(Book!$J$2)),ROWS(G$7:G61))))</f>
        <v/>
      </c>
      <c r="K61" s="6" t="str" cm="1">
        <f t="array" ref="K61">IF(ROWS(G$7:G61)&gt;COUNTIF(BookTable[Entry Month],$O$4),"",INDEX(Book!E$3:E$1200,SMALL(IF(BookTable[Entry Month]=$O$4,ROW(BookTable[Entry Month])-ROW(Book!$J$2)),ROWS(G$7:G61))))</f>
        <v/>
      </c>
      <c r="L61" s="6" t="e">
        <f>Shrawan14[[#This Row],[मूल्य (रु)]]*13%</f>
        <v>#VALUE!</v>
      </c>
    </row>
    <row r="62" spans="1:12" hidden="1" x14ac:dyDescent="0.25">
      <c r="A62" s="1" t="str">
        <f t="array" ref="A62">IF(ROWS(A$7:A62)&gt;COUNTIF(BookTable[Entry Month],$O$4),"",INDEX(Book!A$3:A$1200,SMALL(IF(BookTable[Entry Month]=$O$4,ROW(BookTable[Entry Month])-ROW(Book!$J$2)),ROWS(A$7:A62))))</f>
        <v/>
      </c>
      <c r="B62" s="1" t="str">
        <f t="array" ref="B62">IF(ROWS(B$7:B62)&gt;COUNTIF(BookTable[Entry Month],$O$4),"",INDEX(Book!B$3:B$1200,SMALL(IF(BookTable[Entry Month]=$O$4,ROW(BookTable[Entry Month])-ROW(Book!$J$2)),ROWS(B$7:B62))))</f>
        <v/>
      </c>
      <c r="D62" s="1" t="str">
        <f t="array" ref="D62">IF(ROWS(C$7:C62)&gt;COUNTIF(BookTable[Entry Month],$O$4),"",INDEX(Book!C$3:C$1200,SMALL(IF(BookTable[Entry Month]=$O$4,ROW(BookTable[Entry Month])-ROW(Book!$J$2)),ROWS(C$7:C62))))</f>
        <v/>
      </c>
      <c r="E62" s="26" t="e">
        <f>VLOOKUP(Shrawan14[[#This Row],[आपूर्तिकर्ताको नाम]],PartyTable[],2,FALSE)</f>
        <v>#N/A</v>
      </c>
      <c r="F62" s="26" t="str" cm="1">
        <f t="array" ref="F62">IF(ROWS(G$7:G62)&gt;COUNTIF(BookTable[Entry Month],$O$4),"",INDEX(Book!D$3:D$1200,SMALL(IF(BookTable[Entry Month]=$O$4,ROW(BookTable[Entry Month])-ROW(Book!$J$2)),ROWS(G$7:G62))))</f>
        <v/>
      </c>
      <c r="I6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62" s="6" t="str" cm="1">
        <f t="array" ref="J62">IF(ROWS(G$7:G62)&gt;COUNTIF(BookTable[Entry Month],$O$4),"",INDEX(Book!F$3:F$1200,SMALL(IF(BookTable[Entry Month]=$O$4,ROW(BookTable[Entry Month])-ROW(Book!$J$2)),ROWS(G$7:G62))))</f>
        <v/>
      </c>
      <c r="K62" s="6" t="str" cm="1">
        <f t="array" ref="K62">IF(ROWS(G$7:G62)&gt;COUNTIF(BookTable[Entry Month],$O$4),"",INDEX(Book!E$3:E$1200,SMALL(IF(BookTable[Entry Month]=$O$4,ROW(BookTable[Entry Month])-ROW(Book!$J$2)),ROWS(G$7:G62))))</f>
        <v/>
      </c>
      <c r="L62" s="6" t="e">
        <f>Shrawan14[[#This Row],[मूल्य (रु)]]*13%</f>
        <v>#VALUE!</v>
      </c>
    </row>
    <row r="63" spans="1:12" hidden="1" x14ac:dyDescent="0.25">
      <c r="A63" s="1" t="str">
        <f t="array" ref="A63">IF(ROWS(A$7:A63)&gt;COUNTIF(BookTable[Entry Month],$O$4),"",INDEX(Book!A$3:A$1200,SMALL(IF(BookTable[Entry Month]=$O$4,ROW(BookTable[Entry Month])-ROW(Book!$J$2)),ROWS(A$7:A63))))</f>
        <v/>
      </c>
      <c r="B63" s="1" t="str">
        <f t="array" ref="B63">IF(ROWS(B$7:B63)&gt;COUNTIF(BookTable[Entry Month],$O$4),"",INDEX(Book!B$3:B$1200,SMALL(IF(BookTable[Entry Month]=$O$4,ROW(BookTable[Entry Month])-ROW(Book!$J$2)),ROWS(B$7:B63))))</f>
        <v/>
      </c>
      <c r="D63" s="1" t="str">
        <f t="array" ref="D63">IF(ROWS(C$7:C63)&gt;COUNTIF(BookTable[Entry Month],$O$4),"",INDEX(Book!C$3:C$1200,SMALL(IF(BookTable[Entry Month]=$O$4,ROW(BookTable[Entry Month])-ROW(Book!$J$2)),ROWS(C$7:C63))))</f>
        <v/>
      </c>
      <c r="E63" s="26" t="e">
        <f>VLOOKUP(Shrawan14[[#This Row],[आपूर्तिकर्ताको नाम]],PartyTable[],2,FALSE)</f>
        <v>#N/A</v>
      </c>
      <c r="F63" s="26" t="str" cm="1">
        <f t="array" ref="F63">IF(ROWS(G$7:G63)&gt;COUNTIF(BookTable[Entry Month],$O$4),"",INDEX(Book!D$3:D$1200,SMALL(IF(BookTable[Entry Month]=$O$4,ROW(BookTable[Entry Month])-ROW(Book!$J$2)),ROWS(G$7:G63))))</f>
        <v/>
      </c>
      <c r="I6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63" s="6" t="str" cm="1">
        <f t="array" ref="J63">IF(ROWS(G$7:G63)&gt;COUNTIF(BookTable[Entry Month],$O$4),"",INDEX(Book!F$3:F$1200,SMALL(IF(BookTable[Entry Month]=$O$4,ROW(BookTable[Entry Month])-ROW(Book!$J$2)),ROWS(G$7:G63))))</f>
        <v/>
      </c>
      <c r="K63" s="6" t="str" cm="1">
        <f t="array" ref="K63">IF(ROWS(G$7:G63)&gt;COUNTIF(BookTable[Entry Month],$O$4),"",INDEX(Book!E$3:E$1200,SMALL(IF(BookTable[Entry Month]=$O$4,ROW(BookTable[Entry Month])-ROW(Book!$J$2)),ROWS(G$7:G63))))</f>
        <v/>
      </c>
      <c r="L63" s="6" t="e">
        <f>Shrawan14[[#This Row],[मूल्य (रु)]]*13%</f>
        <v>#VALUE!</v>
      </c>
    </row>
    <row r="64" spans="1:12" hidden="1" x14ac:dyDescent="0.25">
      <c r="A64" s="1" t="str">
        <f t="array" ref="A64">IF(ROWS(A$7:A64)&gt;COUNTIF(BookTable[Entry Month],$O$4),"",INDEX(Book!A$3:A$1200,SMALL(IF(BookTable[Entry Month]=$O$4,ROW(BookTable[Entry Month])-ROW(Book!$J$2)),ROWS(A$7:A64))))</f>
        <v/>
      </c>
      <c r="B64" s="1" t="str">
        <f t="array" ref="B64">IF(ROWS(B$7:B64)&gt;COUNTIF(BookTable[Entry Month],$O$4),"",INDEX(Book!B$3:B$1200,SMALL(IF(BookTable[Entry Month]=$O$4,ROW(BookTable[Entry Month])-ROW(Book!$J$2)),ROWS(B$7:B64))))</f>
        <v/>
      </c>
      <c r="D64" s="1" t="str">
        <f t="array" ref="D64">IF(ROWS(C$7:C64)&gt;COUNTIF(BookTable[Entry Month],$O$4),"",INDEX(Book!C$3:C$1200,SMALL(IF(BookTable[Entry Month]=$O$4,ROW(BookTable[Entry Month])-ROW(Book!$J$2)),ROWS(C$7:C64))))</f>
        <v/>
      </c>
      <c r="E64" s="26" t="e">
        <f>VLOOKUP(Shrawan14[[#This Row],[आपूर्तिकर्ताको नाम]],PartyTable[],2,FALSE)</f>
        <v>#N/A</v>
      </c>
      <c r="F64" s="26" t="str" cm="1">
        <f t="array" ref="F64">IF(ROWS(G$7:G64)&gt;COUNTIF(BookTable[Entry Month],$O$4),"",INDEX(Book!D$3:D$1200,SMALL(IF(BookTable[Entry Month]=$O$4,ROW(BookTable[Entry Month])-ROW(Book!$J$2)),ROWS(G$7:G64))))</f>
        <v/>
      </c>
      <c r="I6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64" s="6" t="str" cm="1">
        <f t="array" ref="J64">IF(ROWS(G$7:G64)&gt;COUNTIF(BookTable[Entry Month],$O$4),"",INDEX(Book!F$3:F$1200,SMALL(IF(BookTable[Entry Month]=$O$4,ROW(BookTable[Entry Month])-ROW(Book!$J$2)),ROWS(G$7:G64))))</f>
        <v/>
      </c>
      <c r="K64" s="6" t="str" cm="1">
        <f t="array" ref="K64">IF(ROWS(G$7:G64)&gt;COUNTIF(BookTable[Entry Month],$O$4),"",INDEX(Book!E$3:E$1200,SMALL(IF(BookTable[Entry Month]=$O$4,ROW(BookTable[Entry Month])-ROW(Book!$J$2)),ROWS(G$7:G64))))</f>
        <v/>
      </c>
      <c r="L64" s="6" t="e">
        <f>Shrawan14[[#This Row],[मूल्य (रु)]]*13%</f>
        <v>#VALUE!</v>
      </c>
    </row>
    <row r="65" spans="1:12" hidden="1" x14ac:dyDescent="0.25">
      <c r="A65" s="1" t="str">
        <f t="array" ref="A65">IF(ROWS(A$7:A65)&gt;COUNTIF(BookTable[Entry Month],$O$4),"",INDEX(Book!A$3:A$1200,SMALL(IF(BookTable[Entry Month]=$O$4,ROW(BookTable[Entry Month])-ROW(Book!$J$2)),ROWS(A$7:A65))))</f>
        <v/>
      </c>
      <c r="B65" s="12" t="str">
        <f t="array" ref="B65">IF(ROWS(B$7:B65)&gt;COUNTIF(BookTable[Entry Month],$O$4),"",INDEX(Book!B$3:B$1200,SMALL(IF(BookTable[Entry Month]=$O$4,ROW(BookTable[Entry Month])-ROW(Book!$J$2)),ROWS(B$7:B65))))</f>
        <v/>
      </c>
      <c r="D65" s="1" t="str">
        <f t="array" ref="D65">IF(ROWS(C$7:C65)&gt;COUNTIF(BookTable[Entry Month],$O$4),"",INDEX(Book!C$3:C$1200,SMALL(IF(BookTable[Entry Month]=$O$4,ROW(BookTable[Entry Month])-ROW(Book!$J$2)),ROWS(C$7:C65))))</f>
        <v/>
      </c>
      <c r="E65" s="26" t="e">
        <f>VLOOKUP(Shrawan14[[#This Row],[आपूर्तिकर्ताको नाम]],PartyTable[],2,FALSE)</f>
        <v>#N/A</v>
      </c>
      <c r="F65" s="26" t="str" cm="1">
        <f t="array" ref="F65">IF(ROWS(G$7:G65)&gt;COUNTIF(BookTable[Entry Month],$O$4),"",INDEX(Book!D$3:D$1200,SMALL(IF(BookTable[Entry Month]=$O$4,ROW(BookTable[Entry Month])-ROW(Book!$J$2)),ROWS(G$7:G65))))</f>
        <v/>
      </c>
      <c r="I6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65" s="6" t="str" cm="1">
        <f t="array" ref="J65">IF(ROWS(G$7:G65)&gt;COUNTIF(BookTable[Entry Month],$O$4),"",INDEX(Book!F$3:F$1200,SMALL(IF(BookTable[Entry Month]=$O$4,ROW(BookTable[Entry Month])-ROW(Book!$J$2)),ROWS(G$7:G65))))</f>
        <v/>
      </c>
      <c r="K65" s="6" t="str" cm="1">
        <f t="array" ref="K65">IF(ROWS(G$7:G65)&gt;COUNTIF(BookTable[Entry Month],$O$4),"",INDEX(Book!E$3:E$1200,SMALL(IF(BookTable[Entry Month]=$O$4,ROW(BookTable[Entry Month])-ROW(Book!$J$2)),ROWS(G$7:G65))))</f>
        <v/>
      </c>
      <c r="L65" s="6" t="e">
        <f>Shrawan14[[#This Row],[मूल्य (रु)]]*13%</f>
        <v>#VALUE!</v>
      </c>
    </row>
    <row r="66" spans="1:12" hidden="1" x14ac:dyDescent="0.25">
      <c r="A66" s="1" t="str">
        <f t="array" ref="A66">IF(ROWS(A$7:A66)&gt;COUNTIF(BookTable[Entry Month],$O$4),"",INDEX(Book!A$3:A$1200,SMALL(IF(BookTable[Entry Month]=$O$4,ROW(BookTable[Entry Month])-ROW(Book!$J$2)),ROWS(A$7:A66))))</f>
        <v/>
      </c>
      <c r="B66" s="1" t="str">
        <f t="array" ref="B66">IF(ROWS(B$7:B66)&gt;COUNTIF(BookTable[Entry Month],$O$4),"",INDEX(Book!B$3:B$1200,SMALL(IF(BookTable[Entry Month]=$O$4,ROW(BookTable[Entry Month])-ROW(Book!$J$2)),ROWS(B$7:B66))))</f>
        <v/>
      </c>
      <c r="D66" s="1" t="str">
        <f t="array" ref="D66">IF(ROWS(C$7:C66)&gt;COUNTIF(BookTable[Entry Month],$O$4),"",INDEX(Book!C$3:C$1200,SMALL(IF(BookTable[Entry Month]=$O$4,ROW(BookTable[Entry Month])-ROW(Book!$J$2)),ROWS(C$7:C66))))</f>
        <v/>
      </c>
      <c r="E66" s="26" t="e">
        <f>VLOOKUP(Shrawan14[[#This Row],[आपूर्तिकर्ताको नाम]],PartyTable[],2,FALSE)</f>
        <v>#N/A</v>
      </c>
      <c r="F66" s="26" t="str" cm="1">
        <f t="array" ref="F66">IF(ROWS(G$7:G66)&gt;COUNTIF(BookTable[Entry Month],$O$4),"",INDEX(Book!D$3:D$1200,SMALL(IF(BookTable[Entry Month]=$O$4,ROW(BookTable[Entry Month])-ROW(Book!$J$2)),ROWS(G$7:G66))))</f>
        <v/>
      </c>
      <c r="I6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66" s="6" t="str" cm="1">
        <f t="array" ref="J66">IF(ROWS(G$7:G66)&gt;COUNTIF(BookTable[Entry Month],$O$4),"",INDEX(Book!F$3:F$1200,SMALL(IF(BookTable[Entry Month]=$O$4,ROW(BookTable[Entry Month])-ROW(Book!$J$2)),ROWS(G$7:G66))))</f>
        <v/>
      </c>
      <c r="K66" s="6" t="str" cm="1">
        <f t="array" ref="K66">IF(ROWS(G$7:G66)&gt;COUNTIF(BookTable[Entry Month],$O$4),"",INDEX(Book!E$3:E$1200,SMALL(IF(BookTable[Entry Month]=$O$4,ROW(BookTable[Entry Month])-ROW(Book!$J$2)),ROWS(G$7:G66))))</f>
        <v/>
      </c>
      <c r="L66" s="6" t="e">
        <f>Shrawan14[[#This Row],[मूल्य (रु)]]*13%</f>
        <v>#VALUE!</v>
      </c>
    </row>
    <row r="67" spans="1:12" hidden="1" x14ac:dyDescent="0.25">
      <c r="A67" s="1" t="str">
        <f t="array" ref="A67">IF(ROWS(A$7:A67)&gt;COUNTIF(BookTable[Entry Month],$O$4),"",INDEX(Book!A$3:A$1200,SMALL(IF(BookTable[Entry Month]=$O$4,ROW(BookTable[Entry Month])-ROW(Book!$J$2)),ROWS(A$7:A67))))</f>
        <v/>
      </c>
      <c r="B67" s="1" t="str">
        <f t="array" ref="B67">IF(ROWS(B$7:B67)&gt;COUNTIF(BookTable[Entry Month],$O$4),"",INDEX(Book!B$3:B$1200,SMALL(IF(BookTable[Entry Month]=$O$4,ROW(BookTable[Entry Month])-ROW(Book!$J$2)),ROWS(B$7:B67))))</f>
        <v/>
      </c>
      <c r="D67" s="1" t="str">
        <f t="array" ref="D67">IF(ROWS(C$7:C67)&gt;COUNTIF(BookTable[Entry Month],$O$4),"",INDEX(Book!C$3:C$1200,SMALL(IF(BookTable[Entry Month]=$O$4,ROW(BookTable[Entry Month])-ROW(Book!$J$2)),ROWS(C$7:C67))))</f>
        <v/>
      </c>
      <c r="E67" s="26" t="e">
        <f>VLOOKUP(Shrawan14[[#This Row],[आपूर्तिकर्ताको नाम]],PartyTable[],2,FALSE)</f>
        <v>#N/A</v>
      </c>
      <c r="F67" s="26" t="str" cm="1">
        <f t="array" ref="F67">IF(ROWS(G$7:G67)&gt;COUNTIF(BookTable[Entry Month],$O$4),"",INDEX(Book!D$3:D$1200,SMALL(IF(BookTable[Entry Month]=$O$4,ROW(BookTable[Entry Month])-ROW(Book!$J$2)),ROWS(G$7:G67))))</f>
        <v/>
      </c>
      <c r="I6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67" s="6" t="str" cm="1">
        <f t="array" ref="J67">IF(ROWS(G$7:G67)&gt;COUNTIF(BookTable[Entry Month],$O$4),"",INDEX(Book!F$3:F$1200,SMALL(IF(BookTable[Entry Month]=$O$4,ROW(BookTable[Entry Month])-ROW(Book!$J$2)),ROWS(G$7:G67))))</f>
        <v/>
      </c>
      <c r="K67" s="6" t="str" cm="1">
        <f t="array" ref="K67">IF(ROWS(G$7:G67)&gt;COUNTIF(BookTable[Entry Month],$O$4),"",INDEX(Book!E$3:E$1200,SMALL(IF(BookTable[Entry Month]=$O$4,ROW(BookTable[Entry Month])-ROW(Book!$J$2)),ROWS(G$7:G67))))</f>
        <v/>
      </c>
      <c r="L67" s="6" t="e">
        <f>Shrawan14[[#This Row],[मूल्य (रु)]]*13%</f>
        <v>#VALUE!</v>
      </c>
    </row>
    <row r="68" spans="1:12" hidden="1" x14ac:dyDescent="0.25">
      <c r="A68" s="1" t="str">
        <f t="array" ref="A68">IF(ROWS(A$7:A68)&gt;COUNTIF(BookTable[Entry Month],$O$4),"",INDEX(Book!A$3:A$1200,SMALL(IF(BookTable[Entry Month]=$O$4,ROW(BookTable[Entry Month])-ROW(Book!$J$2)),ROWS(A$7:A68))))</f>
        <v/>
      </c>
      <c r="B68" s="1" t="str">
        <f t="array" ref="B68">IF(ROWS(B$7:B68)&gt;COUNTIF(BookTable[Entry Month],$O$4),"",INDEX(Book!B$3:B$1200,SMALL(IF(BookTable[Entry Month]=$O$4,ROW(BookTable[Entry Month])-ROW(Book!$J$2)),ROWS(B$7:B68))))</f>
        <v/>
      </c>
      <c r="D68" s="1" t="str">
        <f t="array" ref="D68">IF(ROWS(C$7:C68)&gt;COUNTIF(BookTable[Entry Month],$O$4),"",INDEX(Book!C$3:C$1200,SMALL(IF(BookTable[Entry Month]=$O$4,ROW(BookTable[Entry Month])-ROW(Book!$J$2)),ROWS(C$7:C68))))</f>
        <v/>
      </c>
      <c r="E68" s="26" t="e">
        <f>VLOOKUP(Shrawan14[[#This Row],[आपूर्तिकर्ताको नाम]],PartyTable[],2,FALSE)</f>
        <v>#N/A</v>
      </c>
      <c r="F68" s="26" t="str" cm="1">
        <f t="array" ref="F68">IF(ROWS(G$7:G68)&gt;COUNTIF(BookTable[Entry Month],$O$4),"",INDEX(Book!D$3:D$1200,SMALL(IF(BookTable[Entry Month]=$O$4,ROW(BookTable[Entry Month])-ROW(Book!$J$2)),ROWS(G$7:G68))))</f>
        <v/>
      </c>
      <c r="I6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68" s="6" t="str" cm="1">
        <f t="array" ref="J68">IF(ROWS(G$7:G68)&gt;COUNTIF(BookTable[Entry Month],$O$4),"",INDEX(Book!F$3:F$1200,SMALL(IF(BookTable[Entry Month]=$O$4,ROW(BookTable[Entry Month])-ROW(Book!$J$2)),ROWS(G$7:G68))))</f>
        <v/>
      </c>
      <c r="K68" s="6" t="str" cm="1">
        <f t="array" ref="K68">IF(ROWS(G$7:G68)&gt;COUNTIF(BookTable[Entry Month],$O$4),"",INDEX(Book!E$3:E$1200,SMALL(IF(BookTable[Entry Month]=$O$4,ROW(BookTable[Entry Month])-ROW(Book!$J$2)),ROWS(G$7:G68))))</f>
        <v/>
      </c>
      <c r="L68" s="6" t="e">
        <f>Shrawan14[[#This Row],[मूल्य (रु)]]*13%</f>
        <v>#VALUE!</v>
      </c>
    </row>
    <row r="69" spans="1:12" hidden="1" x14ac:dyDescent="0.25">
      <c r="A69" s="1" t="str">
        <f t="array" ref="A69">IF(ROWS(A$7:A69)&gt;COUNTIF(BookTable[Entry Month],$O$4),"",INDEX(Book!A$3:A$1200,SMALL(IF(BookTable[Entry Month]=$O$4,ROW(BookTable[Entry Month])-ROW(Book!$J$2)),ROWS(A$7:A69))))</f>
        <v/>
      </c>
      <c r="B69" s="12" t="str">
        <f t="array" ref="B69">IF(ROWS(B$7:B69)&gt;COUNTIF(BookTable[Entry Month],$O$4),"",INDEX(Book!B$3:B$1200,SMALL(IF(BookTable[Entry Month]=$O$4,ROW(BookTable[Entry Month])-ROW(Book!$J$2)),ROWS(B$7:B69))))</f>
        <v/>
      </c>
      <c r="D69" s="1" t="str">
        <f t="array" ref="D69">IF(ROWS(C$7:C69)&gt;COUNTIF(BookTable[Entry Month],$O$4),"",INDEX(Book!C$3:C$1200,SMALL(IF(BookTable[Entry Month]=$O$4,ROW(BookTable[Entry Month])-ROW(Book!$J$2)),ROWS(C$7:C69))))</f>
        <v/>
      </c>
      <c r="E69" s="26" t="e">
        <f>VLOOKUP(Shrawan14[[#This Row],[आपूर्तिकर्ताको नाम]],PartyTable[],2,FALSE)</f>
        <v>#N/A</v>
      </c>
      <c r="F69" s="26" t="str" cm="1">
        <f t="array" ref="F69">IF(ROWS(G$7:G69)&gt;COUNTIF(BookTable[Entry Month],$O$4),"",INDEX(Book!D$3:D$1200,SMALL(IF(BookTable[Entry Month]=$O$4,ROW(BookTable[Entry Month])-ROW(Book!$J$2)),ROWS(G$7:G69))))</f>
        <v/>
      </c>
      <c r="I6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69" s="6" t="str" cm="1">
        <f t="array" ref="J69">IF(ROWS(G$7:G69)&gt;COUNTIF(BookTable[Entry Month],$O$4),"",INDEX(Book!F$3:F$1200,SMALL(IF(BookTable[Entry Month]=$O$4,ROW(BookTable[Entry Month])-ROW(Book!$J$2)),ROWS(G$7:G69))))</f>
        <v/>
      </c>
      <c r="K69" s="6" t="str" cm="1">
        <f t="array" ref="K69">IF(ROWS(G$7:G69)&gt;COUNTIF(BookTable[Entry Month],$O$4),"",INDEX(Book!E$3:E$1200,SMALL(IF(BookTable[Entry Month]=$O$4,ROW(BookTable[Entry Month])-ROW(Book!$J$2)),ROWS(G$7:G69))))</f>
        <v/>
      </c>
      <c r="L69" s="6" t="e">
        <f>Shrawan14[[#This Row],[मूल्य (रु)]]*13%</f>
        <v>#VALUE!</v>
      </c>
    </row>
    <row r="70" spans="1:12" hidden="1" x14ac:dyDescent="0.25">
      <c r="A70" s="1" t="str">
        <f t="array" ref="A70">IF(ROWS(A$7:A70)&gt;COUNTIF(BookTable[Entry Month],$O$4),"",INDEX(Book!A$3:A$1200,SMALL(IF(BookTable[Entry Month]=$O$4,ROW(BookTable[Entry Month])-ROW(Book!$J$2)),ROWS(A$7:A70))))</f>
        <v/>
      </c>
      <c r="B70" s="1" t="str">
        <f t="array" ref="B70">IF(ROWS(B$7:B70)&gt;COUNTIF(BookTable[Entry Month],$O$4),"",INDEX(Book!B$3:B$1200,SMALL(IF(BookTable[Entry Month]=$O$4,ROW(BookTable[Entry Month])-ROW(Book!$J$2)),ROWS(B$7:B70))))</f>
        <v/>
      </c>
      <c r="D70" s="1" t="str">
        <f t="array" ref="D70">IF(ROWS(C$7:C70)&gt;COUNTIF(BookTable[Entry Month],$O$4),"",INDEX(Book!C$3:C$1200,SMALL(IF(BookTable[Entry Month]=$O$4,ROW(BookTable[Entry Month])-ROW(Book!$J$2)),ROWS(C$7:C70))))</f>
        <v/>
      </c>
      <c r="E70" s="26" t="e">
        <f>VLOOKUP(Shrawan14[[#This Row],[आपूर्तिकर्ताको नाम]],PartyTable[],2,FALSE)</f>
        <v>#N/A</v>
      </c>
      <c r="F70" s="26" t="str" cm="1">
        <f t="array" ref="F70">IF(ROWS(G$7:G70)&gt;COUNTIF(BookTable[Entry Month],$O$4),"",INDEX(Book!D$3:D$1200,SMALL(IF(BookTable[Entry Month]=$O$4,ROW(BookTable[Entry Month])-ROW(Book!$J$2)),ROWS(G$7:G70))))</f>
        <v/>
      </c>
      <c r="I7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70" s="6" t="str" cm="1">
        <f t="array" ref="J70">IF(ROWS(G$7:G70)&gt;COUNTIF(BookTable[Entry Month],$O$4),"",INDEX(Book!F$3:F$1200,SMALL(IF(BookTable[Entry Month]=$O$4,ROW(BookTable[Entry Month])-ROW(Book!$J$2)),ROWS(G$7:G70))))</f>
        <v/>
      </c>
      <c r="K70" s="6" t="str" cm="1">
        <f t="array" ref="K70">IF(ROWS(G$7:G70)&gt;COUNTIF(BookTable[Entry Month],$O$4),"",INDEX(Book!E$3:E$1200,SMALL(IF(BookTable[Entry Month]=$O$4,ROW(BookTable[Entry Month])-ROW(Book!$J$2)),ROWS(G$7:G70))))</f>
        <v/>
      </c>
      <c r="L70" s="6" t="e">
        <f>Shrawan14[[#This Row],[मूल्य (रु)]]*13%</f>
        <v>#VALUE!</v>
      </c>
    </row>
    <row r="71" spans="1:12" hidden="1" x14ac:dyDescent="0.25">
      <c r="A71" s="1" t="str">
        <f t="array" ref="A71">IF(ROWS(A$7:A71)&gt;COUNTIF(BookTable[Entry Month],$O$4),"",INDEX(Book!A$3:A$1200,SMALL(IF(BookTable[Entry Month]=$O$4,ROW(BookTable[Entry Month])-ROW(Book!$J$2)),ROWS(A$7:A71))))</f>
        <v/>
      </c>
      <c r="B71" s="1" t="str">
        <f t="array" ref="B71">IF(ROWS(B$7:B71)&gt;COUNTIF(BookTable[Entry Month],$O$4),"",INDEX(Book!B$3:B$1200,SMALL(IF(BookTable[Entry Month]=$O$4,ROW(BookTable[Entry Month])-ROW(Book!$J$2)),ROWS(B$7:B71))))</f>
        <v/>
      </c>
      <c r="D71" s="1" t="str">
        <f t="array" ref="D71">IF(ROWS(C$7:C71)&gt;COUNTIF(BookTable[Entry Month],$O$4),"",INDEX(Book!C$3:C$1200,SMALL(IF(BookTable[Entry Month]=$O$4,ROW(BookTable[Entry Month])-ROW(Book!$J$2)),ROWS(C$7:C71))))</f>
        <v/>
      </c>
      <c r="E71" s="26" t="e">
        <f>VLOOKUP(Shrawan14[[#This Row],[आपूर्तिकर्ताको नाम]],PartyTable[],2,FALSE)</f>
        <v>#N/A</v>
      </c>
      <c r="F71" s="26" t="str" cm="1">
        <f t="array" ref="F71">IF(ROWS(G$7:G71)&gt;COUNTIF(BookTable[Entry Month],$O$4),"",INDEX(Book!D$3:D$1200,SMALL(IF(BookTable[Entry Month]=$O$4,ROW(BookTable[Entry Month])-ROW(Book!$J$2)),ROWS(G$7:G71))))</f>
        <v/>
      </c>
      <c r="I7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71" s="6" t="str" cm="1">
        <f t="array" ref="J71">IF(ROWS(G$7:G71)&gt;COUNTIF(BookTable[Entry Month],$O$4),"",INDEX(Book!F$3:F$1200,SMALL(IF(BookTable[Entry Month]=$O$4,ROW(BookTable[Entry Month])-ROW(Book!$J$2)),ROWS(G$7:G71))))</f>
        <v/>
      </c>
      <c r="K71" s="6" t="str" cm="1">
        <f t="array" ref="K71">IF(ROWS(G$7:G71)&gt;COUNTIF(BookTable[Entry Month],$O$4),"",INDEX(Book!E$3:E$1200,SMALL(IF(BookTable[Entry Month]=$O$4,ROW(BookTable[Entry Month])-ROW(Book!$J$2)),ROWS(G$7:G71))))</f>
        <v/>
      </c>
      <c r="L71" s="6" t="e">
        <f>Shrawan14[[#This Row],[मूल्य (रु)]]*13%</f>
        <v>#VALUE!</v>
      </c>
    </row>
    <row r="72" spans="1:12" hidden="1" x14ac:dyDescent="0.25">
      <c r="A72" s="1" t="str">
        <f t="array" ref="A72">IF(ROWS(A$7:A72)&gt;COUNTIF(BookTable[Entry Month],$O$4),"",INDEX(Book!A$3:A$1200,SMALL(IF(BookTable[Entry Month]=$O$4,ROW(BookTable[Entry Month])-ROW(Book!$J$2)),ROWS(A$7:A72))))</f>
        <v/>
      </c>
      <c r="B72" s="1" t="str">
        <f t="array" ref="B72">IF(ROWS(B$7:B72)&gt;COUNTIF(BookTable[Entry Month],$O$4),"",INDEX(Book!B$3:B$1200,SMALL(IF(BookTable[Entry Month]=$O$4,ROW(BookTable[Entry Month])-ROW(Book!$J$2)),ROWS(B$7:B72))))</f>
        <v/>
      </c>
      <c r="D72" s="1" t="str">
        <f t="array" ref="D72">IF(ROWS(C$7:C72)&gt;COUNTIF(BookTable[Entry Month],$O$4),"",INDEX(Book!C$3:C$1200,SMALL(IF(BookTable[Entry Month]=$O$4,ROW(BookTable[Entry Month])-ROW(Book!$J$2)),ROWS(C$7:C72))))</f>
        <v/>
      </c>
      <c r="E72" s="26" t="e">
        <f>VLOOKUP(Shrawan14[[#This Row],[आपूर्तिकर्ताको नाम]],PartyTable[],2,FALSE)</f>
        <v>#N/A</v>
      </c>
      <c r="F72" s="26" t="str" cm="1">
        <f t="array" ref="F72">IF(ROWS(G$7:G72)&gt;COUNTIF(BookTable[Entry Month],$O$4),"",INDEX(Book!D$3:D$1200,SMALL(IF(BookTable[Entry Month]=$O$4,ROW(BookTable[Entry Month])-ROW(Book!$J$2)),ROWS(G$7:G72))))</f>
        <v/>
      </c>
      <c r="I7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72" s="6" t="str" cm="1">
        <f t="array" ref="J72">IF(ROWS(G$7:G72)&gt;COUNTIF(BookTable[Entry Month],$O$4),"",INDEX(Book!F$3:F$1200,SMALL(IF(BookTable[Entry Month]=$O$4,ROW(BookTable[Entry Month])-ROW(Book!$J$2)),ROWS(G$7:G72))))</f>
        <v/>
      </c>
      <c r="K72" s="6" t="str" cm="1">
        <f t="array" ref="K72">IF(ROWS(G$7:G72)&gt;COUNTIF(BookTable[Entry Month],$O$4),"",INDEX(Book!E$3:E$1200,SMALL(IF(BookTable[Entry Month]=$O$4,ROW(BookTable[Entry Month])-ROW(Book!$J$2)),ROWS(G$7:G72))))</f>
        <v/>
      </c>
      <c r="L72" s="6" t="e">
        <f>Shrawan14[[#This Row],[मूल्य (रु)]]*13%</f>
        <v>#VALUE!</v>
      </c>
    </row>
    <row r="73" spans="1:12" hidden="1" x14ac:dyDescent="0.25">
      <c r="A73" s="1" t="str">
        <f t="array" ref="A73">IF(ROWS(A$7:A73)&gt;COUNTIF(BookTable[Entry Month],$O$4),"",INDEX(Book!A$3:A$1200,SMALL(IF(BookTable[Entry Month]=$O$4,ROW(BookTable[Entry Month])-ROW(Book!$J$2)),ROWS(A$7:A73))))</f>
        <v/>
      </c>
      <c r="B73" s="1" t="str">
        <f t="array" ref="B73">IF(ROWS(B$7:B73)&gt;COUNTIF(BookTable[Entry Month],$O$4),"",INDEX(Book!B$3:B$1200,SMALL(IF(BookTable[Entry Month]=$O$4,ROW(BookTable[Entry Month])-ROW(Book!$J$2)),ROWS(B$7:B73))))</f>
        <v/>
      </c>
      <c r="D73" s="1" t="str">
        <f t="array" ref="D73">IF(ROWS(C$7:C73)&gt;COUNTIF(BookTable[Entry Month],$O$4),"",INDEX(Book!C$3:C$1200,SMALL(IF(BookTable[Entry Month]=$O$4,ROW(BookTable[Entry Month])-ROW(Book!$J$2)),ROWS(C$7:C73))))</f>
        <v/>
      </c>
      <c r="E73" s="26" t="e">
        <f>VLOOKUP(Shrawan14[[#This Row],[आपूर्तिकर्ताको नाम]],PartyTable[],2,FALSE)</f>
        <v>#N/A</v>
      </c>
      <c r="F73" s="26" t="str" cm="1">
        <f t="array" ref="F73">IF(ROWS(G$7:G73)&gt;COUNTIF(BookTable[Entry Month],$O$4),"",INDEX(Book!D$3:D$1200,SMALL(IF(BookTable[Entry Month]=$O$4,ROW(BookTable[Entry Month])-ROW(Book!$J$2)),ROWS(G$7:G73))))</f>
        <v/>
      </c>
      <c r="I7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73" s="6" t="str" cm="1">
        <f t="array" ref="J73">IF(ROWS(G$7:G73)&gt;COUNTIF(BookTable[Entry Month],$O$4),"",INDEX(Book!F$3:F$1200,SMALL(IF(BookTable[Entry Month]=$O$4,ROW(BookTable[Entry Month])-ROW(Book!$J$2)),ROWS(G$7:G73))))</f>
        <v/>
      </c>
      <c r="K73" s="6" t="str" cm="1">
        <f t="array" ref="K73">IF(ROWS(G$7:G73)&gt;COUNTIF(BookTable[Entry Month],$O$4),"",INDEX(Book!E$3:E$1200,SMALL(IF(BookTable[Entry Month]=$O$4,ROW(BookTable[Entry Month])-ROW(Book!$J$2)),ROWS(G$7:G73))))</f>
        <v/>
      </c>
      <c r="L73" s="6" t="e">
        <f>Shrawan14[[#This Row],[मूल्य (रु)]]*13%</f>
        <v>#VALUE!</v>
      </c>
    </row>
    <row r="74" spans="1:12" hidden="1" x14ac:dyDescent="0.25">
      <c r="A74" s="1" t="str">
        <f t="array" ref="A74">IF(ROWS(A$7:A74)&gt;COUNTIF(BookTable[Entry Month],$O$4),"",INDEX(Book!A$3:A$1200,SMALL(IF(BookTable[Entry Month]=$O$4,ROW(BookTable[Entry Month])-ROW(Book!$J$2)),ROWS(A$7:A74))))</f>
        <v/>
      </c>
      <c r="B74" s="1" t="str">
        <f t="array" ref="B74">IF(ROWS(B$7:B74)&gt;COUNTIF(BookTable[Entry Month],$O$4),"",INDEX(Book!B$3:B$1200,SMALL(IF(BookTable[Entry Month]=$O$4,ROW(BookTable[Entry Month])-ROW(Book!$J$2)),ROWS(B$7:B74))))</f>
        <v/>
      </c>
      <c r="D74" s="1" t="str">
        <f t="array" ref="D74">IF(ROWS(C$7:C74)&gt;COUNTIF(BookTable[Entry Month],$O$4),"",INDEX(Book!C$3:C$1200,SMALL(IF(BookTable[Entry Month]=$O$4,ROW(BookTable[Entry Month])-ROW(Book!$J$2)),ROWS(C$7:C74))))</f>
        <v/>
      </c>
      <c r="E74" s="26" t="e">
        <f>VLOOKUP(Shrawan14[[#This Row],[आपूर्तिकर्ताको नाम]],PartyTable[],2,FALSE)</f>
        <v>#N/A</v>
      </c>
      <c r="F74" s="26" t="str" cm="1">
        <f t="array" ref="F74">IF(ROWS(G$7:G74)&gt;COUNTIF(BookTable[Entry Month],$O$4),"",INDEX(Book!D$3:D$1200,SMALL(IF(BookTable[Entry Month]=$O$4,ROW(BookTable[Entry Month])-ROW(Book!$J$2)),ROWS(G$7:G74))))</f>
        <v/>
      </c>
      <c r="I7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74" s="6" t="str" cm="1">
        <f t="array" ref="J74">IF(ROWS(G$7:G74)&gt;COUNTIF(BookTable[Entry Month],$O$4),"",INDEX(Book!F$3:F$1200,SMALL(IF(BookTable[Entry Month]=$O$4,ROW(BookTable[Entry Month])-ROW(Book!$J$2)),ROWS(G$7:G74))))</f>
        <v/>
      </c>
      <c r="K74" s="6" t="str" cm="1">
        <f t="array" ref="K74">IF(ROWS(G$7:G74)&gt;COUNTIF(BookTable[Entry Month],$O$4),"",INDEX(Book!E$3:E$1200,SMALL(IF(BookTable[Entry Month]=$O$4,ROW(BookTable[Entry Month])-ROW(Book!$J$2)),ROWS(G$7:G74))))</f>
        <v/>
      </c>
      <c r="L74" s="6" t="e">
        <f>Shrawan14[[#This Row],[मूल्य (रु)]]*13%</f>
        <v>#VALUE!</v>
      </c>
    </row>
    <row r="75" spans="1:12" hidden="1" x14ac:dyDescent="0.25">
      <c r="A75" s="1" t="str">
        <f t="array" ref="A75">IF(ROWS(A$7:A75)&gt;COUNTIF(BookTable[Entry Month],$O$4),"",INDEX(Book!A$3:A$1200,SMALL(IF(BookTable[Entry Month]=$O$4,ROW(BookTable[Entry Month])-ROW(Book!$J$2)),ROWS(A$7:A75))))</f>
        <v/>
      </c>
      <c r="B75" s="1" t="str">
        <f t="array" ref="B75">IF(ROWS(B$7:B75)&gt;COUNTIF(BookTable[Entry Month],$O$4),"",INDEX(Book!B$3:B$1200,SMALL(IF(BookTable[Entry Month]=$O$4,ROW(BookTable[Entry Month])-ROW(Book!$J$2)),ROWS(B$7:B75))))</f>
        <v/>
      </c>
      <c r="D75" s="1" t="str">
        <f t="array" ref="D75">IF(ROWS(C$7:C75)&gt;COUNTIF(BookTable[Entry Month],$O$4),"",INDEX(Book!C$3:C$1200,SMALL(IF(BookTable[Entry Month]=$O$4,ROW(BookTable[Entry Month])-ROW(Book!$J$2)),ROWS(C$7:C75))))</f>
        <v/>
      </c>
      <c r="E75" s="26" t="e">
        <f>VLOOKUP(Shrawan14[[#This Row],[आपूर्तिकर्ताको नाम]],PartyTable[],2,FALSE)</f>
        <v>#N/A</v>
      </c>
      <c r="F75" s="26" t="str" cm="1">
        <f t="array" ref="F75">IF(ROWS(G$7:G75)&gt;COUNTIF(BookTable[Entry Month],$O$4),"",INDEX(Book!D$3:D$1200,SMALL(IF(BookTable[Entry Month]=$O$4,ROW(BookTable[Entry Month])-ROW(Book!$J$2)),ROWS(G$7:G75))))</f>
        <v/>
      </c>
      <c r="I7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75" s="6" t="str" cm="1">
        <f t="array" ref="J75">IF(ROWS(G$7:G75)&gt;COUNTIF(BookTable[Entry Month],$O$4),"",INDEX(Book!F$3:F$1200,SMALL(IF(BookTable[Entry Month]=$O$4,ROW(BookTable[Entry Month])-ROW(Book!$J$2)),ROWS(G$7:G75))))</f>
        <v/>
      </c>
      <c r="K75" s="6" t="str" cm="1">
        <f t="array" ref="K75">IF(ROWS(G$7:G75)&gt;COUNTIF(BookTable[Entry Month],$O$4),"",INDEX(Book!E$3:E$1200,SMALL(IF(BookTable[Entry Month]=$O$4,ROW(BookTable[Entry Month])-ROW(Book!$J$2)),ROWS(G$7:G75))))</f>
        <v/>
      </c>
      <c r="L75" s="6" t="e">
        <f>Shrawan14[[#This Row],[मूल्य (रु)]]*13%</f>
        <v>#VALUE!</v>
      </c>
    </row>
    <row r="76" spans="1:12" hidden="1" x14ac:dyDescent="0.25">
      <c r="A76" s="1" t="str">
        <f t="array" ref="A76">IF(ROWS(A$7:A76)&gt;COUNTIF(BookTable[Entry Month],$O$4),"",INDEX(Book!A$3:A$1200,SMALL(IF(BookTable[Entry Month]=$O$4,ROW(BookTable[Entry Month])-ROW(Book!$J$2)),ROWS(A$7:A76))))</f>
        <v/>
      </c>
      <c r="B76" s="1" t="str">
        <f t="array" ref="B76">IF(ROWS(B$7:B76)&gt;COUNTIF(BookTable[Entry Month],$O$4),"",INDEX(Book!B$3:B$1200,SMALL(IF(BookTable[Entry Month]=$O$4,ROW(BookTable[Entry Month])-ROW(Book!$J$2)),ROWS(B$7:B76))))</f>
        <v/>
      </c>
      <c r="D76" s="1" t="str">
        <f t="array" ref="D76">IF(ROWS(C$7:C76)&gt;COUNTIF(BookTable[Entry Month],$O$4),"",INDEX(Book!C$3:C$1200,SMALL(IF(BookTable[Entry Month]=$O$4,ROW(BookTable[Entry Month])-ROW(Book!$J$2)),ROWS(C$7:C76))))</f>
        <v/>
      </c>
      <c r="E76" s="26" t="e">
        <f>VLOOKUP(Shrawan14[[#This Row],[आपूर्तिकर्ताको नाम]],PartyTable[],2,FALSE)</f>
        <v>#N/A</v>
      </c>
      <c r="F76" s="26" t="str" cm="1">
        <f t="array" ref="F76">IF(ROWS(G$7:G76)&gt;COUNTIF(BookTable[Entry Month],$O$4),"",INDEX(Book!D$3:D$1200,SMALL(IF(BookTable[Entry Month]=$O$4,ROW(BookTable[Entry Month])-ROW(Book!$J$2)),ROWS(G$7:G76))))</f>
        <v/>
      </c>
      <c r="I7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76" s="6" t="str" cm="1">
        <f t="array" ref="J76">IF(ROWS(G$7:G76)&gt;COUNTIF(BookTable[Entry Month],$O$4),"",INDEX(Book!F$3:F$1200,SMALL(IF(BookTable[Entry Month]=$O$4,ROW(BookTable[Entry Month])-ROW(Book!$J$2)),ROWS(G$7:G76))))</f>
        <v/>
      </c>
      <c r="K76" s="6" t="str" cm="1">
        <f t="array" ref="K76">IF(ROWS(G$7:G76)&gt;COUNTIF(BookTable[Entry Month],$O$4),"",INDEX(Book!E$3:E$1200,SMALL(IF(BookTable[Entry Month]=$O$4,ROW(BookTable[Entry Month])-ROW(Book!$J$2)),ROWS(G$7:G76))))</f>
        <v/>
      </c>
      <c r="L76" s="6" t="e">
        <f>Shrawan14[[#This Row],[मूल्य (रु)]]*13%</f>
        <v>#VALUE!</v>
      </c>
    </row>
    <row r="77" spans="1:12" hidden="1" x14ac:dyDescent="0.25">
      <c r="A77" s="1" t="str">
        <f t="array" ref="A77">IF(ROWS(A$7:A77)&gt;COUNTIF(BookTable[Entry Month],$O$4),"",INDEX(Book!A$3:A$1200,SMALL(IF(BookTable[Entry Month]=$O$4,ROW(BookTable[Entry Month])-ROW(Book!$J$2)),ROWS(A$7:A77))))</f>
        <v/>
      </c>
      <c r="B77" s="1" t="str">
        <f t="array" ref="B77">IF(ROWS(B$7:B77)&gt;COUNTIF(BookTable[Entry Month],$O$4),"",INDEX(Book!B$3:B$1200,SMALL(IF(BookTable[Entry Month]=$O$4,ROW(BookTable[Entry Month])-ROW(Book!$J$2)),ROWS(B$7:B77))))</f>
        <v/>
      </c>
      <c r="D77" s="1" t="str">
        <f t="array" ref="D77">IF(ROWS(C$7:C77)&gt;COUNTIF(BookTable[Entry Month],$O$4),"",INDEX(Book!C$3:C$1200,SMALL(IF(BookTable[Entry Month]=$O$4,ROW(BookTable[Entry Month])-ROW(Book!$J$2)),ROWS(C$7:C77))))</f>
        <v/>
      </c>
      <c r="E77" s="26" t="e">
        <f>VLOOKUP(Shrawan14[[#This Row],[आपूर्तिकर्ताको नाम]],PartyTable[],2,FALSE)</f>
        <v>#N/A</v>
      </c>
      <c r="F77" s="26" t="str" cm="1">
        <f t="array" ref="F77">IF(ROWS(G$7:G77)&gt;COUNTIF(BookTable[Entry Month],$O$4),"",INDEX(Book!D$3:D$1200,SMALL(IF(BookTable[Entry Month]=$O$4,ROW(BookTable[Entry Month])-ROW(Book!$J$2)),ROWS(G$7:G77))))</f>
        <v/>
      </c>
      <c r="I7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77" s="6" t="str" cm="1">
        <f t="array" ref="J77">IF(ROWS(G$7:G77)&gt;COUNTIF(BookTable[Entry Month],$O$4),"",INDEX(Book!F$3:F$1200,SMALL(IF(BookTable[Entry Month]=$O$4,ROW(BookTable[Entry Month])-ROW(Book!$J$2)),ROWS(G$7:G77))))</f>
        <v/>
      </c>
      <c r="K77" s="6" t="str" cm="1">
        <f t="array" ref="K77">IF(ROWS(G$7:G77)&gt;COUNTIF(BookTable[Entry Month],$O$4),"",INDEX(Book!E$3:E$1200,SMALL(IF(BookTable[Entry Month]=$O$4,ROW(BookTable[Entry Month])-ROW(Book!$J$2)),ROWS(G$7:G77))))</f>
        <v/>
      </c>
      <c r="L77" s="6" t="e">
        <f>Shrawan14[[#This Row],[मूल्य (रु)]]*13%</f>
        <v>#VALUE!</v>
      </c>
    </row>
    <row r="78" spans="1:12" hidden="1" x14ac:dyDescent="0.25">
      <c r="A78" s="1" t="str">
        <f t="array" ref="A78">IF(ROWS(A$7:A78)&gt;COUNTIF(BookTable[Entry Month],$O$4),"",INDEX(Book!A$3:A$1200,SMALL(IF(BookTable[Entry Month]=$O$4,ROW(BookTable[Entry Month])-ROW(Book!$J$2)),ROWS(A$7:A78))))</f>
        <v/>
      </c>
      <c r="B78" s="1" t="str">
        <f t="array" ref="B78">IF(ROWS(B$7:B78)&gt;COUNTIF(BookTable[Entry Month],$O$4),"",INDEX(Book!B$3:B$1200,SMALL(IF(BookTable[Entry Month]=$O$4,ROW(BookTable[Entry Month])-ROW(Book!$J$2)),ROWS(B$7:B78))))</f>
        <v/>
      </c>
      <c r="D78" s="1" t="str">
        <f t="array" ref="D78">IF(ROWS(C$7:C78)&gt;COUNTIF(BookTable[Entry Month],$O$4),"",INDEX(Book!C$3:C$1200,SMALL(IF(BookTable[Entry Month]=$O$4,ROW(BookTable[Entry Month])-ROW(Book!$J$2)),ROWS(C$7:C78))))</f>
        <v/>
      </c>
      <c r="E78" s="26" t="e">
        <f>VLOOKUP(Shrawan14[[#This Row],[आपूर्तिकर्ताको नाम]],PartyTable[],2,FALSE)</f>
        <v>#N/A</v>
      </c>
      <c r="F78" s="26" t="str" cm="1">
        <f t="array" ref="F78">IF(ROWS(G$7:G78)&gt;COUNTIF(BookTable[Entry Month],$O$4),"",INDEX(Book!D$3:D$1200,SMALL(IF(BookTable[Entry Month]=$O$4,ROW(BookTable[Entry Month])-ROW(Book!$J$2)),ROWS(G$7:G78))))</f>
        <v/>
      </c>
      <c r="I7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78" s="6" t="str" cm="1">
        <f t="array" ref="J78">IF(ROWS(G$7:G78)&gt;COUNTIF(BookTable[Entry Month],$O$4),"",INDEX(Book!F$3:F$1200,SMALL(IF(BookTable[Entry Month]=$O$4,ROW(BookTable[Entry Month])-ROW(Book!$J$2)),ROWS(G$7:G78))))</f>
        <v/>
      </c>
      <c r="K78" s="6" t="str" cm="1">
        <f t="array" ref="K78">IF(ROWS(G$7:G78)&gt;COUNTIF(BookTable[Entry Month],$O$4),"",INDEX(Book!E$3:E$1200,SMALL(IF(BookTable[Entry Month]=$O$4,ROW(BookTable[Entry Month])-ROW(Book!$J$2)),ROWS(G$7:G78))))</f>
        <v/>
      </c>
      <c r="L78" s="6" t="e">
        <f>Shrawan14[[#This Row],[मूल्य (रु)]]*13%</f>
        <v>#VALUE!</v>
      </c>
    </row>
    <row r="79" spans="1:12" hidden="1" x14ac:dyDescent="0.25">
      <c r="A79" s="1" t="str">
        <f t="array" ref="A79">IF(ROWS(A$7:A79)&gt;COUNTIF(BookTable[Entry Month],$O$4),"",INDEX(Book!A$3:A$1200,SMALL(IF(BookTable[Entry Month]=$O$4,ROW(BookTable[Entry Month])-ROW(Book!$J$2)),ROWS(A$7:A79))))</f>
        <v/>
      </c>
      <c r="B79" s="1" t="str">
        <f t="array" ref="B79">IF(ROWS(B$7:B79)&gt;COUNTIF(BookTable[Entry Month],$O$4),"",INDEX(Book!B$3:B$1200,SMALL(IF(BookTable[Entry Month]=$O$4,ROW(BookTable[Entry Month])-ROW(Book!$J$2)),ROWS(B$7:B79))))</f>
        <v/>
      </c>
      <c r="D79" s="1" t="str">
        <f t="array" ref="D79">IF(ROWS(C$7:C79)&gt;COUNTIF(BookTable[Entry Month],$O$4),"",INDEX(Book!C$3:C$1200,SMALL(IF(BookTable[Entry Month]=$O$4,ROW(BookTable[Entry Month])-ROW(Book!$J$2)),ROWS(C$7:C79))))</f>
        <v/>
      </c>
      <c r="E79" s="26" t="e">
        <f>VLOOKUP(Shrawan14[[#This Row],[आपूर्तिकर्ताको नाम]],PartyTable[],2,FALSE)</f>
        <v>#N/A</v>
      </c>
      <c r="F79" s="26" t="str" cm="1">
        <f t="array" ref="F79">IF(ROWS(G$7:G79)&gt;COUNTIF(BookTable[Entry Month],$O$4),"",INDEX(Book!D$3:D$1200,SMALL(IF(BookTable[Entry Month]=$O$4,ROW(BookTable[Entry Month])-ROW(Book!$J$2)),ROWS(G$7:G79))))</f>
        <v/>
      </c>
      <c r="I7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79" s="6" t="str" cm="1">
        <f t="array" ref="J79">IF(ROWS(G$7:G79)&gt;COUNTIF(BookTable[Entry Month],$O$4),"",INDEX(Book!F$3:F$1200,SMALL(IF(BookTable[Entry Month]=$O$4,ROW(BookTable[Entry Month])-ROW(Book!$J$2)),ROWS(G$7:G79))))</f>
        <v/>
      </c>
      <c r="K79" s="6" t="str" cm="1">
        <f t="array" ref="K79">IF(ROWS(G$7:G79)&gt;COUNTIF(BookTable[Entry Month],$O$4),"",INDEX(Book!E$3:E$1200,SMALL(IF(BookTable[Entry Month]=$O$4,ROW(BookTable[Entry Month])-ROW(Book!$J$2)),ROWS(G$7:G79))))</f>
        <v/>
      </c>
      <c r="L79" s="6" t="e">
        <f>Shrawan14[[#This Row],[मूल्य (रु)]]*13%</f>
        <v>#VALUE!</v>
      </c>
    </row>
    <row r="80" spans="1:12" hidden="1" x14ac:dyDescent="0.25">
      <c r="A80" s="1" t="str">
        <f t="array" ref="A80">IF(ROWS(A$7:A80)&gt;COUNTIF(BookTable[Entry Month],$O$4),"",INDEX(Book!A$3:A$1200,SMALL(IF(BookTable[Entry Month]=$O$4,ROW(BookTable[Entry Month])-ROW(Book!$J$2)),ROWS(A$7:A80))))</f>
        <v/>
      </c>
      <c r="B80" s="1" t="str">
        <f t="array" ref="B80">IF(ROWS(B$7:B80)&gt;COUNTIF(BookTable[Entry Month],$O$4),"",INDEX(Book!B$3:B$1200,SMALL(IF(BookTable[Entry Month]=$O$4,ROW(BookTable[Entry Month])-ROW(Book!$J$2)),ROWS(B$7:B80))))</f>
        <v/>
      </c>
      <c r="D80" s="1" t="str">
        <f t="array" ref="D80">IF(ROWS(C$7:C80)&gt;COUNTIF(BookTable[Entry Month],$O$4),"",INDEX(Book!C$3:C$1200,SMALL(IF(BookTable[Entry Month]=$O$4,ROW(BookTable[Entry Month])-ROW(Book!$J$2)),ROWS(C$7:C80))))</f>
        <v/>
      </c>
      <c r="E80" s="26" t="e">
        <f>VLOOKUP(Shrawan14[[#This Row],[आपूर्तिकर्ताको नाम]],PartyTable[],2,FALSE)</f>
        <v>#N/A</v>
      </c>
      <c r="F80" s="26" t="str" cm="1">
        <f t="array" ref="F80">IF(ROWS(G$7:G80)&gt;COUNTIF(BookTable[Entry Month],$O$4),"",INDEX(Book!D$3:D$1200,SMALL(IF(BookTable[Entry Month]=$O$4,ROW(BookTable[Entry Month])-ROW(Book!$J$2)),ROWS(G$7:G80))))</f>
        <v/>
      </c>
      <c r="I8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80" s="6" t="str" cm="1">
        <f t="array" ref="J80">IF(ROWS(G$7:G80)&gt;COUNTIF(BookTable[Entry Month],$O$4),"",INDEX(Book!F$3:F$1200,SMALL(IF(BookTable[Entry Month]=$O$4,ROW(BookTable[Entry Month])-ROW(Book!$J$2)),ROWS(G$7:G80))))</f>
        <v/>
      </c>
      <c r="K80" s="6" t="str" cm="1">
        <f t="array" ref="K80">IF(ROWS(G$7:G80)&gt;COUNTIF(BookTable[Entry Month],$O$4),"",INDEX(Book!E$3:E$1200,SMALL(IF(BookTable[Entry Month]=$O$4,ROW(BookTable[Entry Month])-ROW(Book!$J$2)),ROWS(G$7:G80))))</f>
        <v/>
      </c>
      <c r="L80" s="6" t="e">
        <f>Shrawan14[[#This Row],[मूल्य (रु)]]*13%</f>
        <v>#VALUE!</v>
      </c>
    </row>
    <row r="81" spans="1:12" hidden="1" x14ac:dyDescent="0.25">
      <c r="A81" s="1" t="str">
        <f t="array" ref="A81">IF(ROWS(A$7:A81)&gt;COUNTIF(BookTable[Entry Month],$O$4),"",INDEX(Book!A$3:A$1200,SMALL(IF(BookTable[Entry Month]=$O$4,ROW(BookTable[Entry Month])-ROW(Book!$J$2)),ROWS(A$7:A81))))</f>
        <v/>
      </c>
      <c r="B81" s="1" t="str">
        <f t="array" ref="B81">IF(ROWS(B$7:B81)&gt;COUNTIF(BookTable[Entry Month],$O$4),"",INDEX(Book!B$3:B$1200,SMALL(IF(BookTable[Entry Month]=$O$4,ROW(BookTable[Entry Month])-ROW(Book!$J$2)),ROWS(B$7:B81))))</f>
        <v/>
      </c>
      <c r="D81" s="1" t="str">
        <f t="array" ref="D81">IF(ROWS(C$7:C81)&gt;COUNTIF(BookTable[Entry Month],$O$4),"",INDEX(Book!C$3:C$1200,SMALL(IF(BookTable[Entry Month]=$O$4,ROW(BookTable[Entry Month])-ROW(Book!$J$2)),ROWS(C$7:C81))))</f>
        <v/>
      </c>
      <c r="E81" s="26" t="e">
        <f>VLOOKUP(Shrawan14[[#This Row],[आपूर्तिकर्ताको नाम]],PartyTable[],2,FALSE)</f>
        <v>#N/A</v>
      </c>
      <c r="F81" s="26" t="str" cm="1">
        <f t="array" ref="F81">IF(ROWS(G$7:G81)&gt;COUNTIF(BookTable[Entry Month],$O$4),"",INDEX(Book!D$3:D$1200,SMALL(IF(BookTable[Entry Month]=$O$4,ROW(BookTable[Entry Month])-ROW(Book!$J$2)),ROWS(G$7:G81))))</f>
        <v/>
      </c>
      <c r="I8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81" s="6" t="str" cm="1">
        <f t="array" ref="J81">IF(ROWS(G$7:G81)&gt;COUNTIF(BookTable[Entry Month],$O$4),"",INDEX(Book!F$3:F$1200,SMALL(IF(BookTable[Entry Month]=$O$4,ROW(BookTable[Entry Month])-ROW(Book!$J$2)),ROWS(G$7:G81))))</f>
        <v/>
      </c>
      <c r="K81" s="6" t="str" cm="1">
        <f t="array" ref="K81">IF(ROWS(G$7:G81)&gt;COUNTIF(BookTable[Entry Month],$O$4),"",INDEX(Book!E$3:E$1200,SMALL(IF(BookTable[Entry Month]=$O$4,ROW(BookTable[Entry Month])-ROW(Book!$J$2)),ROWS(G$7:G81))))</f>
        <v/>
      </c>
      <c r="L81" s="6" t="e">
        <f>Shrawan14[[#This Row],[मूल्य (रु)]]*13%</f>
        <v>#VALUE!</v>
      </c>
    </row>
    <row r="82" spans="1:12" hidden="1" x14ac:dyDescent="0.25">
      <c r="A82" s="1" t="str">
        <f t="array" ref="A82">IF(ROWS(A$7:A82)&gt;COUNTIF(BookTable[Entry Month],$O$4),"",INDEX(Book!A$3:A$1200,SMALL(IF(BookTable[Entry Month]=$O$4,ROW(BookTable[Entry Month])-ROW(Book!$J$2)),ROWS(A$7:A82))))</f>
        <v/>
      </c>
      <c r="B82" s="1" t="str">
        <f t="array" ref="B82">IF(ROWS(B$7:B82)&gt;COUNTIF(BookTable[Entry Month],$O$4),"",INDEX(Book!B$3:B$1200,SMALL(IF(BookTable[Entry Month]=$O$4,ROW(BookTable[Entry Month])-ROW(Book!$J$2)),ROWS(B$7:B82))))</f>
        <v/>
      </c>
      <c r="D82" s="1" t="str">
        <f t="array" ref="D82">IF(ROWS(C$7:C82)&gt;COUNTIF(BookTable[Entry Month],$O$4),"",INDEX(Book!C$3:C$1200,SMALL(IF(BookTable[Entry Month]=$O$4,ROW(BookTable[Entry Month])-ROW(Book!$J$2)),ROWS(C$7:C82))))</f>
        <v/>
      </c>
      <c r="E82" s="26" t="e">
        <f>VLOOKUP(Shrawan14[[#This Row],[आपूर्तिकर्ताको नाम]],PartyTable[],2,FALSE)</f>
        <v>#N/A</v>
      </c>
      <c r="F82" s="26" t="str" cm="1">
        <f t="array" ref="F82">IF(ROWS(G$7:G82)&gt;COUNTIF(BookTable[Entry Month],$O$4),"",INDEX(Book!D$3:D$1200,SMALL(IF(BookTable[Entry Month]=$O$4,ROW(BookTable[Entry Month])-ROW(Book!$J$2)),ROWS(G$7:G82))))</f>
        <v/>
      </c>
      <c r="I8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82" s="6" t="str" cm="1">
        <f t="array" ref="J82">IF(ROWS(G$7:G82)&gt;COUNTIF(BookTable[Entry Month],$O$4),"",INDEX(Book!F$3:F$1200,SMALL(IF(BookTable[Entry Month]=$O$4,ROW(BookTable[Entry Month])-ROW(Book!$J$2)),ROWS(G$7:G82))))</f>
        <v/>
      </c>
      <c r="K82" s="6" t="str" cm="1">
        <f t="array" ref="K82">IF(ROWS(G$7:G82)&gt;COUNTIF(BookTable[Entry Month],$O$4),"",INDEX(Book!E$3:E$1200,SMALL(IF(BookTable[Entry Month]=$O$4,ROW(BookTable[Entry Month])-ROW(Book!$J$2)),ROWS(G$7:G82))))</f>
        <v/>
      </c>
      <c r="L82" s="6" t="e">
        <f>Shrawan14[[#This Row],[मूल्य (रु)]]*13%</f>
        <v>#VALUE!</v>
      </c>
    </row>
    <row r="83" spans="1:12" hidden="1" x14ac:dyDescent="0.25">
      <c r="A83" s="1" t="str">
        <f t="array" ref="A83">IF(ROWS(A$7:A83)&gt;COUNTIF(BookTable[Entry Month],$O$4),"",INDEX(Book!A$3:A$1200,SMALL(IF(BookTable[Entry Month]=$O$4,ROW(BookTable[Entry Month])-ROW(Book!$J$2)),ROWS(A$7:A83))))</f>
        <v/>
      </c>
      <c r="B83" s="1" t="str">
        <f t="array" ref="B83">IF(ROWS(B$7:B83)&gt;COUNTIF(BookTable[Entry Month],$O$4),"",INDEX(Book!B$3:B$1200,SMALL(IF(BookTable[Entry Month]=$O$4,ROW(BookTable[Entry Month])-ROW(Book!$J$2)),ROWS(B$7:B83))))</f>
        <v/>
      </c>
      <c r="D83" s="1" t="str">
        <f t="array" ref="D83">IF(ROWS(C$7:C83)&gt;COUNTIF(BookTable[Entry Month],$O$4),"",INDEX(Book!C$3:C$1200,SMALL(IF(BookTable[Entry Month]=$O$4,ROW(BookTable[Entry Month])-ROW(Book!$J$2)),ROWS(C$7:C83))))</f>
        <v/>
      </c>
      <c r="E83" s="26" t="e">
        <f>VLOOKUP(Shrawan14[[#This Row],[आपूर्तिकर्ताको नाम]],PartyTable[],2,FALSE)</f>
        <v>#N/A</v>
      </c>
      <c r="F83" s="26" t="str" cm="1">
        <f t="array" ref="F83">IF(ROWS(G$7:G83)&gt;COUNTIF(BookTable[Entry Month],$O$4),"",INDEX(Book!D$3:D$1200,SMALL(IF(BookTable[Entry Month]=$O$4,ROW(BookTable[Entry Month])-ROW(Book!$J$2)),ROWS(G$7:G83))))</f>
        <v/>
      </c>
      <c r="I8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83" s="6" t="str" cm="1">
        <f t="array" ref="J83">IF(ROWS(G$7:G83)&gt;COUNTIF(BookTable[Entry Month],$O$4),"",INDEX(Book!F$3:F$1200,SMALL(IF(BookTable[Entry Month]=$O$4,ROW(BookTable[Entry Month])-ROW(Book!$J$2)),ROWS(G$7:G83))))</f>
        <v/>
      </c>
      <c r="K83" s="6" t="str" cm="1">
        <f t="array" ref="K83">IF(ROWS(G$7:G83)&gt;COUNTIF(BookTable[Entry Month],$O$4),"",INDEX(Book!E$3:E$1200,SMALL(IF(BookTable[Entry Month]=$O$4,ROW(BookTable[Entry Month])-ROW(Book!$J$2)),ROWS(G$7:G83))))</f>
        <v/>
      </c>
      <c r="L83" s="6" t="e">
        <f>Shrawan14[[#This Row],[मूल्य (रु)]]*13%</f>
        <v>#VALUE!</v>
      </c>
    </row>
    <row r="84" spans="1:12" hidden="1" x14ac:dyDescent="0.25">
      <c r="A84" s="1" t="str">
        <f t="array" ref="A84">IF(ROWS(A$7:A84)&gt;COUNTIF(BookTable[Entry Month],$O$4),"",INDEX(Book!A$3:A$1200,SMALL(IF(BookTable[Entry Month]=$O$4,ROW(BookTable[Entry Month])-ROW(Book!$J$2)),ROWS(A$7:A84))))</f>
        <v/>
      </c>
      <c r="B84" s="1" t="str">
        <f t="array" ref="B84">IF(ROWS(B$7:B84)&gt;COUNTIF(BookTable[Entry Month],$O$4),"",INDEX(Book!B$3:B$1200,SMALL(IF(BookTable[Entry Month]=$O$4,ROW(BookTable[Entry Month])-ROW(Book!$J$2)),ROWS(B$7:B84))))</f>
        <v/>
      </c>
      <c r="D84" s="1" t="str">
        <f t="array" ref="D84">IF(ROWS(C$7:C84)&gt;COUNTIF(BookTable[Entry Month],$O$4),"",INDEX(Book!C$3:C$1200,SMALL(IF(BookTable[Entry Month]=$O$4,ROW(BookTable[Entry Month])-ROW(Book!$J$2)),ROWS(C$7:C84))))</f>
        <v/>
      </c>
      <c r="E84" s="26" t="e">
        <f>VLOOKUP(Shrawan14[[#This Row],[आपूर्तिकर्ताको नाम]],PartyTable[],2,FALSE)</f>
        <v>#N/A</v>
      </c>
      <c r="F84" s="26" t="str" cm="1">
        <f t="array" ref="F84">IF(ROWS(G$7:G84)&gt;COUNTIF(BookTable[Entry Month],$O$4),"",INDEX(Book!D$3:D$1200,SMALL(IF(BookTable[Entry Month]=$O$4,ROW(BookTable[Entry Month])-ROW(Book!$J$2)),ROWS(G$7:G84))))</f>
        <v/>
      </c>
      <c r="I8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84" s="6" t="str" cm="1">
        <f t="array" ref="J84">IF(ROWS(G$7:G84)&gt;COUNTIF(BookTable[Entry Month],$O$4),"",INDEX(Book!F$3:F$1200,SMALL(IF(BookTable[Entry Month]=$O$4,ROW(BookTable[Entry Month])-ROW(Book!$J$2)),ROWS(G$7:G84))))</f>
        <v/>
      </c>
      <c r="K84" s="6" t="str" cm="1">
        <f t="array" ref="K84">IF(ROWS(G$7:G84)&gt;COUNTIF(BookTable[Entry Month],$O$4),"",INDEX(Book!E$3:E$1200,SMALL(IF(BookTable[Entry Month]=$O$4,ROW(BookTable[Entry Month])-ROW(Book!$J$2)),ROWS(G$7:G84))))</f>
        <v/>
      </c>
      <c r="L84" s="6" t="e">
        <f>Shrawan14[[#This Row],[मूल्य (रु)]]*13%</f>
        <v>#VALUE!</v>
      </c>
    </row>
    <row r="85" spans="1:12" hidden="1" x14ac:dyDescent="0.25">
      <c r="A85" s="1" t="str">
        <f t="array" ref="A85">IF(ROWS(A$7:A85)&gt;COUNTIF(BookTable[Entry Month],$O$4),"",INDEX(Book!A$3:A$1200,SMALL(IF(BookTable[Entry Month]=$O$4,ROW(BookTable[Entry Month])-ROW(Book!$J$2)),ROWS(A$7:A85))))</f>
        <v/>
      </c>
      <c r="B85" s="1" t="str">
        <f t="array" ref="B85">IF(ROWS(B$7:B85)&gt;COUNTIF(BookTable[Entry Month],$O$4),"",INDEX(Book!B$3:B$1200,SMALL(IF(BookTable[Entry Month]=$O$4,ROW(BookTable[Entry Month])-ROW(Book!$J$2)),ROWS(B$7:B85))))</f>
        <v/>
      </c>
      <c r="D85" s="1" t="str">
        <f t="array" ref="D85">IF(ROWS(C$7:C85)&gt;COUNTIF(BookTable[Entry Month],$O$4),"",INDEX(Book!C$3:C$1200,SMALL(IF(BookTable[Entry Month]=$O$4,ROW(BookTable[Entry Month])-ROW(Book!$J$2)),ROWS(C$7:C85))))</f>
        <v/>
      </c>
      <c r="E85" s="26" t="e">
        <f>VLOOKUP(Shrawan14[[#This Row],[आपूर्तिकर्ताको नाम]],PartyTable[],2,FALSE)</f>
        <v>#N/A</v>
      </c>
      <c r="F85" s="26" t="str" cm="1">
        <f t="array" ref="F85">IF(ROWS(G$7:G85)&gt;COUNTIF(BookTable[Entry Month],$O$4),"",INDEX(Book!D$3:D$1200,SMALL(IF(BookTable[Entry Month]=$O$4,ROW(BookTable[Entry Month])-ROW(Book!$J$2)),ROWS(G$7:G85))))</f>
        <v/>
      </c>
      <c r="I8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85" s="6" t="str" cm="1">
        <f t="array" ref="J85">IF(ROWS(G$7:G85)&gt;COUNTIF(BookTable[Entry Month],$O$4),"",INDEX(Book!F$3:F$1200,SMALL(IF(BookTable[Entry Month]=$O$4,ROW(BookTable[Entry Month])-ROW(Book!$J$2)),ROWS(G$7:G85))))</f>
        <v/>
      </c>
      <c r="K85" s="6" t="str" cm="1">
        <f t="array" ref="K85">IF(ROWS(G$7:G85)&gt;COUNTIF(BookTable[Entry Month],$O$4),"",INDEX(Book!E$3:E$1200,SMALL(IF(BookTable[Entry Month]=$O$4,ROW(BookTable[Entry Month])-ROW(Book!$J$2)),ROWS(G$7:G85))))</f>
        <v/>
      </c>
      <c r="L85" s="6" t="e">
        <f>Shrawan14[[#This Row],[मूल्य (रु)]]*13%</f>
        <v>#VALUE!</v>
      </c>
    </row>
    <row r="86" spans="1:12" hidden="1" x14ac:dyDescent="0.25">
      <c r="A86" s="1" t="str">
        <f t="array" ref="A86">IF(ROWS(A$7:A86)&gt;COUNTIF(BookTable[Entry Month],$O$4),"",INDEX(Book!A$3:A$1200,SMALL(IF(BookTable[Entry Month]=$O$4,ROW(BookTable[Entry Month])-ROW(Book!$J$2)),ROWS(A$7:A86))))</f>
        <v/>
      </c>
      <c r="B86" s="1" t="str">
        <f t="array" ref="B86">IF(ROWS(B$7:B86)&gt;COUNTIF(BookTable[Entry Month],$O$4),"",INDEX(Book!B$3:B$1200,SMALL(IF(BookTable[Entry Month]=$O$4,ROW(BookTable[Entry Month])-ROW(Book!$J$2)),ROWS(B$7:B86))))</f>
        <v/>
      </c>
      <c r="D86" s="1" t="str">
        <f t="array" ref="D86">IF(ROWS(C$7:C86)&gt;COUNTIF(BookTable[Entry Month],$O$4),"",INDEX(Book!C$3:C$1200,SMALL(IF(BookTable[Entry Month]=$O$4,ROW(BookTable[Entry Month])-ROW(Book!$J$2)),ROWS(C$7:C86))))</f>
        <v/>
      </c>
      <c r="E86" s="1" t="e">
        <f>VLOOKUP(Shrawan14[[#This Row],[आपूर्तिकर्ताको नाम]],PartyTable[],2,FALSE)</f>
        <v>#N/A</v>
      </c>
      <c r="F86" s="1" t="str" cm="1">
        <f t="array" ref="F86">IF(ROWS(G$7:G86)&gt;COUNTIF(BookTable[Entry Month],$O$4),"",INDEX(Book!D$3:D$1200,SMALL(IF(BookTable[Entry Month]=$O$4,ROW(BookTable[Entry Month])-ROW(Book!$J$2)),ROWS(G$7:G86))))</f>
        <v/>
      </c>
      <c r="I8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86" s="6" t="str" cm="1">
        <f t="array" ref="J86">IF(ROWS(G$7:G86)&gt;COUNTIF(BookTable[Entry Month],$O$4),"",INDEX(Book!F$3:F$1200,SMALL(IF(BookTable[Entry Month]=$O$4,ROW(BookTable[Entry Month])-ROW(Book!$J$2)),ROWS(G$7:G86))))</f>
        <v/>
      </c>
      <c r="K86" s="6" t="str" cm="1">
        <f t="array" ref="K86">IF(ROWS(G$7:G86)&gt;COUNTIF(BookTable[Entry Month],$O$4),"",INDEX(Book!E$3:E$1200,SMALL(IF(BookTable[Entry Month]=$O$4,ROW(BookTable[Entry Month])-ROW(Book!$J$2)),ROWS(G$7:G86))))</f>
        <v/>
      </c>
      <c r="L86" s="6" t="e">
        <f>Shrawan14[[#This Row],[मूल्य (रु)]]*13%</f>
        <v>#VALUE!</v>
      </c>
    </row>
    <row r="87" spans="1:12" hidden="1" x14ac:dyDescent="0.25">
      <c r="A87" s="1" t="str">
        <f t="array" ref="A87">IF(ROWS(A$7:A87)&gt;COUNTIF(BookTable[Entry Month],$O$4),"",INDEX(Book!A$3:A$1200,SMALL(IF(BookTable[Entry Month]=$O$4,ROW(BookTable[Entry Month])-ROW(Book!$J$2)),ROWS(A$7:A87))))</f>
        <v/>
      </c>
      <c r="B87" s="1" t="str">
        <f t="array" ref="B87">IF(ROWS(B$7:B87)&gt;COUNTIF(BookTable[Entry Month],$O$4),"",INDEX(Book!B$3:B$1200,SMALL(IF(BookTable[Entry Month]=$O$4,ROW(BookTable[Entry Month])-ROW(Book!$J$2)),ROWS(B$7:B87))))</f>
        <v/>
      </c>
      <c r="D87" s="1" t="str">
        <f t="array" ref="D87">IF(ROWS(C$7:C87)&gt;COUNTIF(BookTable[Entry Month],$O$4),"",INDEX(Book!C$3:C$1200,SMALL(IF(BookTable[Entry Month]=$O$4,ROW(BookTable[Entry Month])-ROW(Book!$J$2)),ROWS(C$7:C87))))</f>
        <v/>
      </c>
      <c r="E87" s="1" t="e">
        <f>VLOOKUP(Shrawan14[[#This Row],[आपूर्तिकर्ताको नाम]],PartyTable[],2,FALSE)</f>
        <v>#N/A</v>
      </c>
      <c r="F87" s="1" t="str" cm="1">
        <f t="array" ref="F87">IF(ROWS(G$7:G87)&gt;COUNTIF(BookTable[Entry Month],$O$4),"",INDEX(Book!D$3:D$1200,SMALL(IF(BookTable[Entry Month]=$O$4,ROW(BookTable[Entry Month])-ROW(Book!$J$2)),ROWS(G$7:G87))))</f>
        <v/>
      </c>
      <c r="I8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87" s="6" t="str" cm="1">
        <f t="array" ref="J87">IF(ROWS(G$7:G87)&gt;COUNTIF(BookTable[Entry Month],$O$4),"",INDEX(Book!F$3:F$1200,SMALL(IF(BookTable[Entry Month]=$O$4,ROW(BookTable[Entry Month])-ROW(Book!$J$2)),ROWS(G$7:G87))))</f>
        <v/>
      </c>
      <c r="K87" s="6" t="str" cm="1">
        <f t="array" ref="K87">IF(ROWS(G$7:G87)&gt;COUNTIF(BookTable[Entry Month],$O$4),"",INDEX(Book!E$3:E$1200,SMALL(IF(BookTable[Entry Month]=$O$4,ROW(BookTable[Entry Month])-ROW(Book!$J$2)),ROWS(G$7:G87))))</f>
        <v/>
      </c>
      <c r="L87" s="6" t="e">
        <f>Shrawan14[[#This Row],[मूल्य (रु)]]*13%</f>
        <v>#VALUE!</v>
      </c>
    </row>
    <row r="88" spans="1:12" hidden="1" x14ac:dyDescent="0.25">
      <c r="A88" s="1" t="str">
        <f t="array" ref="A88">IF(ROWS(A$7:A88)&gt;COUNTIF(BookTable[Entry Month],$O$4),"",INDEX(Book!A$3:A$1200,SMALL(IF(BookTable[Entry Month]=$O$4,ROW(BookTable[Entry Month])-ROW(Book!$J$2)),ROWS(A$7:A88))))</f>
        <v/>
      </c>
      <c r="B88" s="1" t="str">
        <f t="array" ref="B88">IF(ROWS(B$7:B88)&gt;COUNTIF(BookTable[Entry Month],$O$4),"",INDEX(Book!B$3:B$1200,SMALL(IF(BookTable[Entry Month]=$O$4,ROW(BookTable[Entry Month])-ROW(Book!$J$2)),ROWS(B$7:B88))))</f>
        <v/>
      </c>
      <c r="D88" s="1" t="str">
        <f t="array" ref="D88">IF(ROWS(C$7:C88)&gt;COUNTIF(BookTable[Entry Month],$O$4),"",INDEX(Book!C$3:C$1200,SMALL(IF(BookTable[Entry Month]=$O$4,ROW(BookTable[Entry Month])-ROW(Book!$J$2)),ROWS(C$7:C88))))</f>
        <v/>
      </c>
      <c r="E88" s="1" t="e">
        <f>VLOOKUP(Shrawan14[[#This Row],[आपूर्तिकर्ताको नाम]],PartyTable[],2,FALSE)</f>
        <v>#N/A</v>
      </c>
      <c r="F88" s="1" t="str" cm="1">
        <f t="array" ref="F88">IF(ROWS(G$7:G88)&gt;COUNTIF(BookTable[Entry Month],$O$4),"",INDEX(Book!D$3:D$1200,SMALL(IF(BookTable[Entry Month]=$O$4,ROW(BookTable[Entry Month])-ROW(Book!$J$2)),ROWS(G$7:G88))))</f>
        <v/>
      </c>
      <c r="I8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88" s="6" t="str" cm="1">
        <f t="array" ref="J88">IF(ROWS(G$7:G88)&gt;COUNTIF(BookTable[Entry Month],$O$4),"",INDEX(Book!F$3:F$1200,SMALL(IF(BookTable[Entry Month]=$O$4,ROW(BookTable[Entry Month])-ROW(Book!$J$2)),ROWS(G$7:G88))))</f>
        <v/>
      </c>
      <c r="K88" s="6" t="str" cm="1">
        <f t="array" ref="K88">IF(ROWS(G$7:G88)&gt;COUNTIF(BookTable[Entry Month],$O$4),"",INDEX(Book!E$3:E$1200,SMALL(IF(BookTable[Entry Month]=$O$4,ROW(BookTable[Entry Month])-ROW(Book!$J$2)),ROWS(G$7:G88))))</f>
        <v/>
      </c>
      <c r="L88" s="6" t="e">
        <f>Shrawan14[[#This Row],[मूल्य (रु)]]*13%</f>
        <v>#VALUE!</v>
      </c>
    </row>
    <row r="89" spans="1:12" hidden="1" x14ac:dyDescent="0.25">
      <c r="A89" s="1" t="str">
        <f t="array" ref="A89">IF(ROWS(A$7:A89)&gt;COUNTIF(BookTable[Entry Month],$O$4),"",INDEX(Book!A$3:A$1200,SMALL(IF(BookTable[Entry Month]=$O$4,ROW(BookTable[Entry Month])-ROW(Book!$J$2)),ROWS(A$7:A89))))</f>
        <v/>
      </c>
      <c r="B89" s="1" t="str">
        <f t="array" ref="B89">IF(ROWS(B$7:B89)&gt;COUNTIF(BookTable[Entry Month],$O$4),"",INDEX(Book!B$3:B$1200,SMALL(IF(BookTable[Entry Month]=$O$4,ROW(BookTable[Entry Month])-ROW(Book!$J$2)),ROWS(B$7:B89))))</f>
        <v/>
      </c>
      <c r="D89" s="1" t="str">
        <f t="array" ref="D89">IF(ROWS(C$7:C89)&gt;COUNTIF(BookTable[Entry Month],$O$4),"",INDEX(Book!C$3:C$1200,SMALL(IF(BookTable[Entry Month]=$O$4,ROW(BookTable[Entry Month])-ROW(Book!$J$2)),ROWS(C$7:C89))))</f>
        <v/>
      </c>
      <c r="E89" s="1" t="e">
        <f>VLOOKUP(Shrawan14[[#This Row],[आपूर्तिकर्ताको नाम]],PartyTable[],2,FALSE)</f>
        <v>#N/A</v>
      </c>
      <c r="F89" s="1" t="str" cm="1">
        <f t="array" ref="F89">IF(ROWS(G$7:G89)&gt;COUNTIF(BookTable[Entry Month],$O$4),"",INDEX(Book!D$3:D$1200,SMALL(IF(BookTable[Entry Month]=$O$4,ROW(BookTable[Entry Month])-ROW(Book!$J$2)),ROWS(G$7:G89))))</f>
        <v/>
      </c>
      <c r="I8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89" s="6" t="str" cm="1">
        <f t="array" ref="J89">IF(ROWS(G$7:G89)&gt;COUNTIF(BookTable[Entry Month],$O$4),"",INDEX(Book!F$3:F$1200,SMALL(IF(BookTable[Entry Month]=$O$4,ROW(BookTable[Entry Month])-ROW(Book!$J$2)),ROWS(G$7:G89))))</f>
        <v/>
      </c>
      <c r="K89" s="6" t="str" cm="1">
        <f t="array" ref="K89">IF(ROWS(G$7:G89)&gt;COUNTIF(BookTable[Entry Month],$O$4),"",INDEX(Book!E$3:E$1200,SMALL(IF(BookTable[Entry Month]=$O$4,ROW(BookTable[Entry Month])-ROW(Book!$J$2)),ROWS(G$7:G89))))</f>
        <v/>
      </c>
      <c r="L89" s="6" t="e">
        <f>Shrawan14[[#This Row],[मूल्य (रु)]]*13%</f>
        <v>#VALUE!</v>
      </c>
    </row>
    <row r="90" spans="1:12" hidden="1" x14ac:dyDescent="0.25">
      <c r="A90" s="1" t="str">
        <f t="array" ref="A90">IF(ROWS(A$7:A90)&gt;COUNTIF(BookTable[Entry Month],$O$4),"",INDEX(Book!A$3:A$1200,SMALL(IF(BookTable[Entry Month]=$O$4,ROW(BookTable[Entry Month])-ROW(Book!$J$2)),ROWS(A$7:A90))))</f>
        <v/>
      </c>
      <c r="B90" s="1" t="str">
        <f t="array" ref="B90">IF(ROWS(B$7:B90)&gt;COUNTIF(BookTable[Entry Month],$O$4),"",INDEX(Book!B$3:B$1200,SMALL(IF(BookTable[Entry Month]=$O$4,ROW(BookTable[Entry Month])-ROW(Book!$J$2)),ROWS(B$7:B90))))</f>
        <v/>
      </c>
      <c r="D90" s="1" t="str">
        <f t="array" ref="D90">IF(ROWS(C$7:C90)&gt;COUNTIF(BookTable[Entry Month],$O$4),"",INDEX(Book!C$3:C$1200,SMALL(IF(BookTable[Entry Month]=$O$4,ROW(BookTable[Entry Month])-ROW(Book!$J$2)),ROWS(C$7:C90))))</f>
        <v/>
      </c>
      <c r="E90" s="1" t="e">
        <f>VLOOKUP(Shrawan14[[#This Row],[आपूर्तिकर्ताको नाम]],PartyTable[],2,FALSE)</f>
        <v>#N/A</v>
      </c>
      <c r="F90" s="1" t="str" cm="1">
        <f t="array" ref="F90">IF(ROWS(G$7:G90)&gt;COUNTIF(BookTable[Entry Month],$O$4),"",INDEX(Book!D$3:D$1200,SMALL(IF(BookTable[Entry Month]=$O$4,ROW(BookTable[Entry Month])-ROW(Book!$J$2)),ROWS(G$7:G90))))</f>
        <v/>
      </c>
      <c r="I9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90" s="6" t="str" cm="1">
        <f t="array" ref="J90">IF(ROWS(G$7:G90)&gt;COUNTIF(BookTable[Entry Month],$O$4),"",INDEX(Book!F$3:F$1200,SMALL(IF(BookTable[Entry Month]=$O$4,ROW(BookTable[Entry Month])-ROW(Book!$J$2)),ROWS(G$7:G90))))</f>
        <v/>
      </c>
      <c r="K90" s="6" t="str" cm="1">
        <f t="array" ref="K90">IF(ROWS(G$7:G90)&gt;COUNTIF(BookTable[Entry Month],$O$4),"",INDEX(Book!E$3:E$1200,SMALL(IF(BookTable[Entry Month]=$O$4,ROW(BookTable[Entry Month])-ROW(Book!$J$2)),ROWS(G$7:G90))))</f>
        <v/>
      </c>
      <c r="L90" s="6" t="e">
        <f>Shrawan14[[#This Row],[मूल्य (रु)]]*13%</f>
        <v>#VALUE!</v>
      </c>
    </row>
    <row r="91" spans="1:12" hidden="1" x14ac:dyDescent="0.25">
      <c r="A91" s="1" t="str">
        <f t="array" ref="A91">IF(ROWS(A$7:A91)&gt;COUNTIF(BookTable[Entry Month],$O$4),"",INDEX(Book!A$3:A$1200,SMALL(IF(BookTable[Entry Month]=$O$4,ROW(BookTable[Entry Month])-ROW(Book!$J$2)),ROWS(A$7:A91))))</f>
        <v/>
      </c>
      <c r="B91" s="1" t="str">
        <f t="array" ref="B91">IF(ROWS(B$7:B91)&gt;COUNTIF(BookTable[Entry Month],$O$4),"",INDEX(Book!B$3:B$1200,SMALL(IF(BookTable[Entry Month]=$O$4,ROW(BookTable[Entry Month])-ROW(Book!$J$2)),ROWS(B$7:B91))))</f>
        <v/>
      </c>
      <c r="D91" s="1" t="str">
        <f t="array" ref="D91">IF(ROWS(C$7:C91)&gt;COUNTIF(BookTable[Entry Month],$O$4),"",INDEX(Book!C$3:C$1200,SMALL(IF(BookTable[Entry Month]=$O$4,ROW(BookTable[Entry Month])-ROW(Book!$J$2)),ROWS(C$7:C91))))</f>
        <v/>
      </c>
      <c r="E91" s="1" t="e">
        <f>VLOOKUP(Shrawan14[[#This Row],[आपूर्तिकर्ताको नाम]],PartyTable[],2,FALSE)</f>
        <v>#N/A</v>
      </c>
      <c r="F91" s="1" t="str" cm="1">
        <f t="array" ref="F91">IF(ROWS(G$7:G91)&gt;COUNTIF(BookTable[Entry Month],$O$4),"",INDEX(Book!D$3:D$1200,SMALL(IF(BookTable[Entry Month]=$O$4,ROW(BookTable[Entry Month])-ROW(Book!$J$2)),ROWS(G$7:G91))))</f>
        <v/>
      </c>
      <c r="I9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91" s="6" t="str" cm="1">
        <f t="array" ref="J91">IF(ROWS(G$7:G91)&gt;COUNTIF(BookTable[Entry Month],$O$4),"",INDEX(Book!F$3:F$1200,SMALL(IF(BookTable[Entry Month]=$O$4,ROW(BookTable[Entry Month])-ROW(Book!$J$2)),ROWS(G$7:G91))))</f>
        <v/>
      </c>
      <c r="K91" s="6" t="str" cm="1">
        <f t="array" ref="K91">IF(ROWS(G$7:G91)&gt;COUNTIF(BookTable[Entry Month],$O$4),"",INDEX(Book!E$3:E$1200,SMALL(IF(BookTable[Entry Month]=$O$4,ROW(BookTable[Entry Month])-ROW(Book!$J$2)),ROWS(G$7:G91))))</f>
        <v/>
      </c>
      <c r="L91" s="6" t="e">
        <f>Shrawan14[[#This Row],[मूल्य (रु)]]*13%</f>
        <v>#VALUE!</v>
      </c>
    </row>
    <row r="92" spans="1:12" hidden="1" x14ac:dyDescent="0.25">
      <c r="A92" s="1" t="str">
        <f t="array" ref="A92">IF(ROWS(A$7:A92)&gt;COUNTIF(BookTable[Entry Month],$O$4),"",INDEX(Book!A$3:A$1200,SMALL(IF(BookTable[Entry Month]=$O$4,ROW(BookTable[Entry Month])-ROW(Book!$J$2)),ROWS(A$7:A92))))</f>
        <v/>
      </c>
      <c r="B92" s="1" t="str">
        <f t="array" ref="B92">IF(ROWS(B$7:B92)&gt;COUNTIF(BookTable[Entry Month],$O$4),"",INDEX(Book!B$3:B$1200,SMALL(IF(BookTable[Entry Month]=$O$4,ROW(BookTable[Entry Month])-ROW(Book!$J$2)),ROWS(B$7:B92))))</f>
        <v/>
      </c>
      <c r="D92" s="1" t="str">
        <f t="array" ref="D92">IF(ROWS(C$7:C92)&gt;COUNTIF(BookTable[Entry Month],$O$4),"",INDEX(Book!C$3:C$1200,SMALL(IF(BookTable[Entry Month]=$O$4,ROW(BookTable[Entry Month])-ROW(Book!$J$2)),ROWS(C$7:C92))))</f>
        <v/>
      </c>
      <c r="E92" s="1" t="e">
        <f>VLOOKUP(Shrawan14[[#This Row],[आपूर्तिकर्ताको नाम]],PartyTable[],2,FALSE)</f>
        <v>#N/A</v>
      </c>
      <c r="F92" s="1" t="str" cm="1">
        <f t="array" ref="F92">IF(ROWS(G$7:G92)&gt;COUNTIF(BookTable[Entry Month],$O$4),"",INDEX(Book!D$3:D$1200,SMALL(IF(BookTable[Entry Month]=$O$4,ROW(BookTable[Entry Month])-ROW(Book!$J$2)),ROWS(G$7:G92))))</f>
        <v/>
      </c>
      <c r="I9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92" s="6" t="str" cm="1">
        <f t="array" ref="J92">IF(ROWS(G$7:G92)&gt;COUNTIF(BookTable[Entry Month],$O$4),"",INDEX(Book!F$3:F$1200,SMALL(IF(BookTable[Entry Month]=$O$4,ROW(BookTable[Entry Month])-ROW(Book!$J$2)),ROWS(G$7:G92))))</f>
        <v/>
      </c>
      <c r="K92" s="6" t="str" cm="1">
        <f t="array" ref="K92">IF(ROWS(G$7:G92)&gt;COUNTIF(BookTable[Entry Month],$O$4),"",INDEX(Book!E$3:E$1200,SMALL(IF(BookTable[Entry Month]=$O$4,ROW(BookTable[Entry Month])-ROW(Book!$J$2)),ROWS(G$7:G92))))</f>
        <v/>
      </c>
      <c r="L92" s="6" t="e">
        <f>Shrawan14[[#This Row],[मूल्य (रु)]]*13%</f>
        <v>#VALUE!</v>
      </c>
    </row>
    <row r="93" spans="1:12" hidden="1" x14ac:dyDescent="0.25">
      <c r="A93" s="1" t="str">
        <f t="array" ref="A93">IF(ROWS(A$7:A93)&gt;COUNTIF(BookTable[Entry Month],$O$4),"",INDEX(Book!A$3:A$1200,SMALL(IF(BookTable[Entry Month]=$O$4,ROW(BookTable[Entry Month])-ROW(Book!$J$2)),ROWS(A$7:A93))))</f>
        <v/>
      </c>
      <c r="B93" s="1" t="str">
        <f t="array" ref="B93">IF(ROWS(B$7:B93)&gt;COUNTIF(BookTable[Entry Month],$O$4),"",INDEX(Book!B$3:B$1200,SMALL(IF(BookTable[Entry Month]=$O$4,ROW(BookTable[Entry Month])-ROW(Book!$J$2)),ROWS(B$7:B93))))</f>
        <v/>
      </c>
      <c r="D93" s="1" t="str">
        <f t="array" ref="D93">IF(ROWS(C$7:C93)&gt;COUNTIF(BookTable[Entry Month],$O$4),"",INDEX(Book!C$3:C$1200,SMALL(IF(BookTable[Entry Month]=$O$4,ROW(BookTable[Entry Month])-ROW(Book!$J$2)),ROWS(C$7:C93))))</f>
        <v/>
      </c>
      <c r="E93" s="1" t="e">
        <f>VLOOKUP(Shrawan14[[#This Row],[आपूर्तिकर्ताको नाम]],PartyTable[],2,FALSE)</f>
        <v>#N/A</v>
      </c>
      <c r="F93" s="1" t="str" cm="1">
        <f t="array" ref="F93">IF(ROWS(G$7:G93)&gt;COUNTIF(BookTable[Entry Month],$O$4),"",INDEX(Book!D$3:D$1200,SMALL(IF(BookTable[Entry Month]=$O$4,ROW(BookTable[Entry Month])-ROW(Book!$J$2)),ROWS(G$7:G93))))</f>
        <v/>
      </c>
      <c r="I9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93" s="6" t="str" cm="1">
        <f t="array" ref="J93">IF(ROWS(G$7:G93)&gt;COUNTIF(BookTable[Entry Month],$O$4),"",INDEX(Book!F$3:F$1200,SMALL(IF(BookTable[Entry Month]=$O$4,ROW(BookTable[Entry Month])-ROW(Book!$J$2)),ROWS(G$7:G93))))</f>
        <v/>
      </c>
      <c r="K93" s="6" t="str" cm="1">
        <f t="array" ref="K93">IF(ROWS(G$7:G93)&gt;COUNTIF(BookTable[Entry Month],$O$4),"",INDEX(Book!E$3:E$1200,SMALL(IF(BookTable[Entry Month]=$O$4,ROW(BookTable[Entry Month])-ROW(Book!$J$2)),ROWS(G$7:G93))))</f>
        <v/>
      </c>
      <c r="L93" s="6" t="e">
        <f>Shrawan14[[#This Row],[मूल्य (रु)]]*13%</f>
        <v>#VALUE!</v>
      </c>
    </row>
    <row r="94" spans="1:12" hidden="1" x14ac:dyDescent="0.25">
      <c r="A94" s="1" t="str">
        <f t="array" ref="A94">IF(ROWS(A$7:A94)&gt;COUNTIF(BookTable[Entry Month],$O$4),"",INDEX(Book!A$3:A$1200,SMALL(IF(BookTable[Entry Month]=$O$4,ROW(BookTable[Entry Month])-ROW(Book!$J$2)),ROWS(A$7:A94))))</f>
        <v/>
      </c>
      <c r="B94" s="1" t="str">
        <f t="array" ref="B94">IF(ROWS(B$7:B94)&gt;COUNTIF(BookTable[Entry Month],$O$4),"",INDEX(Book!B$3:B$1200,SMALL(IF(BookTable[Entry Month]=$O$4,ROW(BookTable[Entry Month])-ROW(Book!$J$2)),ROWS(B$7:B94))))</f>
        <v/>
      </c>
      <c r="D94" s="1" t="str">
        <f t="array" ref="D94">IF(ROWS(C$7:C94)&gt;COUNTIF(BookTable[Entry Month],$O$4),"",INDEX(Book!C$3:C$1200,SMALL(IF(BookTable[Entry Month]=$O$4,ROW(BookTable[Entry Month])-ROW(Book!$J$2)),ROWS(C$7:C94))))</f>
        <v/>
      </c>
      <c r="E94" s="1" t="e">
        <f>VLOOKUP(Shrawan14[[#This Row],[आपूर्तिकर्ताको नाम]],PartyTable[],2,FALSE)</f>
        <v>#N/A</v>
      </c>
      <c r="F94" s="1" t="str" cm="1">
        <f t="array" ref="F94">IF(ROWS(G$7:G94)&gt;COUNTIF(BookTable[Entry Month],$O$4),"",INDEX(Book!D$3:D$1200,SMALL(IF(BookTable[Entry Month]=$O$4,ROW(BookTable[Entry Month])-ROW(Book!$J$2)),ROWS(G$7:G94))))</f>
        <v/>
      </c>
      <c r="I9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94" s="6" t="str" cm="1">
        <f t="array" ref="J94">IF(ROWS(G$7:G94)&gt;COUNTIF(BookTable[Entry Month],$O$4),"",INDEX(Book!F$3:F$1200,SMALL(IF(BookTable[Entry Month]=$O$4,ROW(BookTable[Entry Month])-ROW(Book!$J$2)),ROWS(G$7:G94))))</f>
        <v/>
      </c>
      <c r="K94" s="6" t="str" cm="1">
        <f t="array" ref="K94">IF(ROWS(G$7:G94)&gt;COUNTIF(BookTable[Entry Month],$O$4),"",INDEX(Book!E$3:E$1200,SMALL(IF(BookTable[Entry Month]=$O$4,ROW(BookTable[Entry Month])-ROW(Book!$J$2)),ROWS(G$7:G94))))</f>
        <v/>
      </c>
      <c r="L94" s="6" t="e">
        <f>Shrawan14[[#This Row],[मूल्य (रु)]]*13%</f>
        <v>#VALUE!</v>
      </c>
    </row>
    <row r="95" spans="1:12" hidden="1" x14ac:dyDescent="0.25">
      <c r="A95" s="1" t="str">
        <f t="array" ref="A95">IF(ROWS(A$7:A95)&gt;COUNTIF(BookTable[Entry Month],$O$4),"",INDEX(Book!A$3:A$1200,SMALL(IF(BookTable[Entry Month]=$O$4,ROW(BookTable[Entry Month])-ROW(Book!$J$2)),ROWS(A$7:A95))))</f>
        <v/>
      </c>
      <c r="B95" s="1" t="str">
        <f t="array" ref="B95">IF(ROWS(B$7:B95)&gt;COUNTIF(BookTable[Entry Month],$O$4),"",INDEX(Book!B$3:B$1200,SMALL(IF(BookTable[Entry Month]=$O$4,ROW(BookTable[Entry Month])-ROW(Book!$J$2)),ROWS(B$7:B95))))</f>
        <v/>
      </c>
      <c r="D95" s="1" t="str">
        <f t="array" ref="D95">IF(ROWS(C$7:C95)&gt;COUNTIF(BookTable[Entry Month],$O$4),"",INDEX(Book!C$3:C$1200,SMALL(IF(BookTable[Entry Month]=$O$4,ROW(BookTable[Entry Month])-ROW(Book!$J$2)),ROWS(C$7:C95))))</f>
        <v/>
      </c>
      <c r="E95" s="1" t="e">
        <f>VLOOKUP(Shrawan14[[#This Row],[आपूर्तिकर्ताको नाम]],PartyTable[],2,FALSE)</f>
        <v>#N/A</v>
      </c>
      <c r="F95" s="1" t="str" cm="1">
        <f t="array" ref="F95">IF(ROWS(G$7:G95)&gt;COUNTIF(BookTable[Entry Month],$O$4),"",INDEX(Book!D$3:D$1200,SMALL(IF(BookTable[Entry Month]=$O$4,ROW(BookTable[Entry Month])-ROW(Book!$J$2)),ROWS(G$7:G95))))</f>
        <v/>
      </c>
      <c r="I9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95" s="6" t="str" cm="1">
        <f t="array" ref="J95">IF(ROWS(G$7:G95)&gt;COUNTIF(BookTable[Entry Month],$O$4),"",INDEX(Book!F$3:F$1200,SMALL(IF(BookTable[Entry Month]=$O$4,ROW(BookTable[Entry Month])-ROW(Book!$J$2)),ROWS(G$7:G95))))</f>
        <v/>
      </c>
      <c r="K95" s="6" t="str" cm="1">
        <f t="array" ref="K95">IF(ROWS(G$7:G95)&gt;COUNTIF(BookTable[Entry Month],$O$4),"",INDEX(Book!E$3:E$1200,SMALL(IF(BookTable[Entry Month]=$O$4,ROW(BookTable[Entry Month])-ROW(Book!$J$2)),ROWS(G$7:G95))))</f>
        <v/>
      </c>
      <c r="L95" s="6" t="e">
        <f>Shrawan14[[#This Row],[मूल्य (रु)]]*13%</f>
        <v>#VALUE!</v>
      </c>
    </row>
    <row r="96" spans="1:12" hidden="1" x14ac:dyDescent="0.25">
      <c r="A96" s="1" t="str">
        <f t="array" ref="A96">IF(ROWS(A$7:A96)&gt;COUNTIF(BookTable[Entry Month],$O$4),"",INDEX(Book!A$3:A$1200,SMALL(IF(BookTable[Entry Month]=$O$4,ROW(BookTable[Entry Month])-ROW(Book!$J$2)),ROWS(A$7:A96))))</f>
        <v/>
      </c>
      <c r="B96" s="1" t="str">
        <f t="array" ref="B96">IF(ROWS(B$7:B96)&gt;COUNTIF(BookTable[Entry Month],$O$4),"",INDEX(Book!B$3:B$1200,SMALL(IF(BookTable[Entry Month]=$O$4,ROW(BookTable[Entry Month])-ROW(Book!$J$2)),ROWS(B$7:B96))))</f>
        <v/>
      </c>
      <c r="D96" s="1" t="str">
        <f t="array" ref="D96">IF(ROWS(C$7:C96)&gt;COUNTIF(BookTable[Entry Month],$O$4),"",INDEX(Book!C$3:C$1200,SMALL(IF(BookTable[Entry Month]=$O$4,ROW(BookTable[Entry Month])-ROW(Book!$J$2)),ROWS(C$7:C96))))</f>
        <v/>
      </c>
      <c r="E96" s="1" t="e">
        <f>VLOOKUP(Shrawan14[[#This Row],[आपूर्तिकर्ताको नाम]],PartyTable[],2,FALSE)</f>
        <v>#N/A</v>
      </c>
      <c r="F96" s="1" t="str" cm="1">
        <f t="array" ref="F96">IF(ROWS(G$7:G96)&gt;COUNTIF(BookTable[Entry Month],$O$4),"",INDEX(Book!D$3:D$1200,SMALL(IF(BookTable[Entry Month]=$O$4,ROW(BookTable[Entry Month])-ROW(Book!$J$2)),ROWS(G$7:G96))))</f>
        <v/>
      </c>
      <c r="I9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96" s="6" t="str" cm="1">
        <f t="array" ref="J96">IF(ROWS(G$7:G96)&gt;COUNTIF(BookTable[Entry Month],$O$4),"",INDEX(Book!F$3:F$1200,SMALL(IF(BookTable[Entry Month]=$O$4,ROW(BookTable[Entry Month])-ROW(Book!$J$2)),ROWS(G$7:G96))))</f>
        <v/>
      </c>
      <c r="K96" s="6" t="str" cm="1">
        <f t="array" ref="K96">IF(ROWS(G$7:G96)&gt;COUNTIF(BookTable[Entry Month],$O$4),"",INDEX(Book!E$3:E$1200,SMALL(IF(BookTable[Entry Month]=$O$4,ROW(BookTable[Entry Month])-ROW(Book!$J$2)),ROWS(G$7:G96))))</f>
        <v/>
      </c>
      <c r="L96" s="6" t="e">
        <f>Shrawan14[[#This Row],[मूल्य (रु)]]*13%</f>
        <v>#VALUE!</v>
      </c>
    </row>
    <row r="97" spans="1:12" hidden="1" x14ac:dyDescent="0.25">
      <c r="A97" s="1" t="str">
        <f t="array" ref="A97">IF(ROWS(A$7:A97)&gt;COUNTIF(BookTable[Entry Month],$O$4),"",INDEX(Book!A$3:A$1200,SMALL(IF(BookTable[Entry Month]=$O$4,ROW(BookTable[Entry Month])-ROW(Book!$J$2)),ROWS(A$7:A97))))</f>
        <v/>
      </c>
      <c r="B97" s="1" t="str">
        <f t="array" ref="B97">IF(ROWS(B$7:B97)&gt;COUNTIF(BookTable[Entry Month],$O$4),"",INDEX(Book!B$3:B$1200,SMALL(IF(BookTable[Entry Month]=$O$4,ROW(BookTable[Entry Month])-ROW(Book!$J$2)),ROWS(B$7:B97))))</f>
        <v/>
      </c>
      <c r="D97" s="1" t="str">
        <f t="array" ref="D97">IF(ROWS(C$7:C97)&gt;COUNTIF(BookTable[Entry Month],$O$4),"",INDEX(Book!C$3:C$1200,SMALL(IF(BookTable[Entry Month]=$O$4,ROW(BookTable[Entry Month])-ROW(Book!$J$2)),ROWS(C$7:C97))))</f>
        <v/>
      </c>
      <c r="E97" s="1" t="e">
        <f>VLOOKUP(Shrawan14[[#This Row],[आपूर्तिकर्ताको नाम]],PartyTable[],2,FALSE)</f>
        <v>#N/A</v>
      </c>
      <c r="F97" s="1" t="str" cm="1">
        <f t="array" ref="F97">IF(ROWS(G$7:G97)&gt;COUNTIF(BookTable[Entry Month],$O$4),"",INDEX(Book!D$3:D$1200,SMALL(IF(BookTable[Entry Month]=$O$4,ROW(BookTable[Entry Month])-ROW(Book!$J$2)),ROWS(G$7:G97))))</f>
        <v/>
      </c>
      <c r="I9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97" s="6" t="str" cm="1">
        <f t="array" ref="J97">IF(ROWS(G$7:G97)&gt;COUNTIF(BookTable[Entry Month],$O$4),"",INDEX(Book!F$3:F$1200,SMALL(IF(BookTable[Entry Month]=$O$4,ROW(BookTable[Entry Month])-ROW(Book!$J$2)),ROWS(G$7:G97))))</f>
        <v/>
      </c>
      <c r="K97" s="6" t="str" cm="1">
        <f t="array" ref="K97">IF(ROWS(G$7:G97)&gt;COUNTIF(BookTable[Entry Month],$O$4),"",INDEX(Book!E$3:E$1200,SMALL(IF(BookTable[Entry Month]=$O$4,ROW(BookTable[Entry Month])-ROW(Book!$J$2)),ROWS(G$7:G97))))</f>
        <v/>
      </c>
      <c r="L97" s="6" t="e">
        <f>Shrawan14[[#This Row],[मूल्य (रु)]]*13%</f>
        <v>#VALUE!</v>
      </c>
    </row>
    <row r="98" spans="1:12" hidden="1" x14ac:dyDescent="0.25">
      <c r="A98" s="1" t="str">
        <f t="array" ref="A98">IF(ROWS(A$7:A98)&gt;COUNTIF(BookTable[Entry Month],$O$4),"",INDEX(Book!A$3:A$1200,SMALL(IF(BookTable[Entry Month]=$O$4,ROW(BookTable[Entry Month])-ROW(Book!$J$2)),ROWS(A$7:A98))))</f>
        <v/>
      </c>
      <c r="B98" s="1" t="str">
        <f t="array" ref="B98">IF(ROWS(B$7:B98)&gt;COUNTIF(BookTable[Entry Month],$O$4),"",INDEX(Book!B$3:B$1200,SMALL(IF(BookTable[Entry Month]=$O$4,ROW(BookTable[Entry Month])-ROW(Book!$J$2)),ROWS(B$7:B98))))</f>
        <v/>
      </c>
      <c r="D98" s="1" t="str">
        <f t="array" ref="D98">IF(ROWS(C$7:C98)&gt;COUNTIF(BookTable[Entry Month],$O$4),"",INDEX(Book!C$3:C$1200,SMALL(IF(BookTable[Entry Month]=$O$4,ROW(BookTable[Entry Month])-ROW(Book!$J$2)),ROWS(C$7:C98))))</f>
        <v/>
      </c>
      <c r="E98" s="1" t="e">
        <f>VLOOKUP(Shrawan14[[#This Row],[आपूर्तिकर्ताको नाम]],PartyTable[],2,FALSE)</f>
        <v>#N/A</v>
      </c>
      <c r="F98" s="1" t="str" cm="1">
        <f t="array" ref="F98">IF(ROWS(G$7:G98)&gt;COUNTIF(BookTable[Entry Month],$O$4),"",INDEX(Book!D$3:D$1200,SMALL(IF(BookTable[Entry Month]=$O$4,ROW(BookTable[Entry Month])-ROW(Book!$J$2)),ROWS(G$7:G98))))</f>
        <v/>
      </c>
      <c r="I9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98" s="6" t="str" cm="1">
        <f t="array" ref="J98">IF(ROWS(G$7:G98)&gt;COUNTIF(BookTable[Entry Month],$O$4),"",INDEX(Book!F$3:F$1200,SMALL(IF(BookTable[Entry Month]=$O$4,ROW(BookTable[Entry Month])-ROW(Book!$J$2)),ROWS(G$7:G98))))</f>
        <v/>
      </c>
      <c r="K98" s="6" t="str" cm="1">
        <f t="array" ref="K98">IF(ROWS(G$7:G98)&gt;COUNTIF(BookTable[Entry Month],$O$4),"",INDEX(Book!E$3:E$1200,SMALL(IF(BookTable[Entry Month]=$O$4,ROW(BookTable[Entry Month])-ROW(Book!$J$2)),ROWS(G$7:G98))))</f>
        <v/>
      </c>
      <c r="L98" s="6" t="e">
        <f>Shrawan14[[#This Row],[मूल्य (रु)]]*13%</f>
        <v>#VALUE!</v>
      </c>
    </row>
    <row r="99" spans="1:12" hidden="1" x14ac:dyDescent="0.25">
      <c r="A99" s="1" t="str">
        <f t="array" ref="A99">IF(ROWS(A$7:A99)&gt;COUNTIF(BookTable[Entry Month],$O$4),"",INDEX(Book!A$3:A$1200,SMALL(IF(BookTable[Entry Month]=$O$4,ROW(BookTable[Entry Month])-ROW(Book!$J$2)),ROWS(A$7:A99))))</f>
        <v/>
      </c>
      <c r="B99" s="1" t="str">
        <f t="array" ref="B99">IF(ROWS(B$7:B99)&gt;COUNTIF(BookTable[Entry Month],$O$4),"",INDEX(Book!B$3:B$1200,SMALL(IF(BookTable[Entry Month]=$O$4,ROW(BookTable[Entry Month])-ROW(Book!$J$2)),ROWS(B$7:B99))))</f>
        <v/>
      </c>
      <c r="D99" s="1" t="str">
        <f t="array" ref="D99">IF(ROWS(C$7:C99)&gt;COUNTIF(BookTable[Entry Month],$O$4),"",INDEX(Book!C$3:C$1200,SMALL(IF(BookTable[Entry Month]=$O$4,ROW(BookTable[Entry Month])-ROW(Book!$J$2)),ROWS(C$7:C99))))</f>
        <v/>
      </c>
      <c r="E99" s="1" t="e">
        <f>VLOOKUP(Shrawan14[[#This Row],[आपूर्तिकर्ताको नाम]],PartyTable[],2,FALSE)</f>
        <v>#N/A</v>
      </c>
      <c r="F99" s="1" t="str" cm="1">
        <f t="array" ref="F99">IF(ROWS(G$7:G99)&gt;COUNTIF(BookTable[Entry Month],$O$4),"",INDEX(Book!D$3:D$1200,SMALL(IF(BookTable[Entry Month]=$O$4,ROW(BookTable[Entry Month])-ROW(Book!$J$2)),ROWS(G$7:G99))))</f>
        <v/>
      </c>
      <c r="I9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99" s="6" t="str" cm="1">
        <f t="array" ref="J99">IF(ROWS(G$7:G99)&gt;COUNTIF(BookTable[Entry Month],$O$4),"",INDEX(Book!F$3:F$1200,SMALL(IF(BookTable[Entry Month]=$O$4,ROW(BookTable[Entry Month])-ROW(Book!$J$2)),ROWS(G$7:G99))))</f>
        <v/>
      </c>
      <c r="K99" s="6" t="str" cm="1">
        <f t="array" ref="K99">IF(ROWS(G$7:G99)&gt;COUNTIF(BookTable[Entry Month],$O$4),"",INDEX(Book!E$3:E$1200,SMALL(IF(BookTable[Entry Month]=$O$4,ROW(BookTable[Entry Month])-ROW(Book!$J$2)),ROWS(G$7:G99))))</f>
        <v/>
      </c>
      <c r="L99" s="6" t="e">
        <f>Shrawan14[[#This Row],[मूल्य (रु)]]*13%</f>
        <v>#VALUE!</v>
      </c>
    </row>
    <row r="100" spans="1:12" hidden="1" x14ac:dyDescent="0.25">
      <c r="A100" s="1" t="str">
        <f t="array" ref="A100">IF(ROWS(A$7:A100)&gt;COUNTIF(BookTable[Entry Month],$O$4),"",INDEX(Book!A$3:A$1200,SMALL(IF(BookTable[Entry Month]=$O$4,ROW(BookTable[Entry Month])-ROW(Book!$J$2)),ROWS(A$7:A100))))</f>
        <v/>
      </c>
      <c r="B100" s="1" t="str">
        <f t="array" ref="B100">IF(ROWS(B$7:B100)&gt;COUNTIF(BookTable[Entry Month],$O$4),"",INDEX(Book!B$3:B$1200,SMALL(IF(BookTable[Entry Month]=$O$4,ROW(BookTable[Entry Month])-ROW(Book!$J$2)),ROWS(B$7:B100))))</f>
        <v/>
      </c>
      <c r="D100" s="1" t="str">
        <f t="array" ref="D100">IF(ROWS(C$7:C100)&gt;COUNTIF(BookTable[Entry Month],$O$4),"",INDEX(Book!C$3:C$1200,SMALL(IF(BookTable[Entry Month]=$O$4,ROW(BookTable[Entry Month])-ROW(Book!$J$2)),ROWS(C$7:C100))))</f>
        <v/>
      </c>
      <c r="E100" s="1" t="e">
        <f>VLOOKUP(Shrawan14[[#This Row],[आपूर्तिकर्ताको नाम]],PartyTable[],2,FALSE)</f>
        <v>#N/A</v>
      </c>
      <c r="F100" s="1" t="str" cm="1">
        <f t="array" ref="F100">IF(ROWS(G$7:G100)&gt;COUNTIF(BookTable[Entry Month],$O$4),"",INDEX(Book!D$3:D$1200,SMALL(IF(BookTable[Entry Month]=$O$4,ROW(BookTable[Entry Month])-ROW(Book!$J$2)),ROWS(G$7:G100))))</f>
        <v/>
      </c>
      <c r="I10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00" s="6" t="str" cm="1">
        <f t="array" ref="J100">IF(ROWS(G$7:G100)&gt;COUNTIF(BookTable[Entry Month],$O$4),"",INDEX(Book!F$3:F$1200,SMALL(IF(BookTable[Entry Month]=$O$4,ROW(BookTable[Entry Month])-ROW(Book!$J$2)),ROWS(G$7:G100))))</f>
        <v/>
      </c>
      <c r="K100" s="6" t="str" cm="1">
        <f t="array" ref="K100">IF(ROWS(G$7:G100)&gt;COUNTIF(BookTable[Entry Month],$O$4),"",INDEX(Book!E$3:E$1200,SMALL(IF(BookTable[Entry Month]=$O$4,ROW(BookTable[Entry Month])-ROW(Book!$J$2)),ROWS(G$7:G100))))</f>
        <v/>
      </c>
      <c r="L100" s="6" t="e">
        <f>Shrawan14[[#This Row],[मूल्य (रु)]]*13%</f>
        <v>#VALUE!</v>
      </c>
    </row>
    <row r="101" spans="1:12" hidden="1" x14ac:dyDescent="0.25">
      <c r="A101" s="1" t="str">
        <f t="array" ref="A101">IF(ROWS(A$7:A101)&gt;COUNTIF(BookTable[Entry Month],$O$4),"",INDEX(Book!A$3:A$1200,SMALL(IF(BookTable[Entry Month]=$O$4,ROW(BookTable[Entry Month])-ROW(Book!$J$2)),ROWS(A$7:A101))))</f>
        <v/>
      </c>
      <c r="B101" s="1" t="str">
        <f t="array" ref="B101">IF(ROWS(B$7:B101)&gt;COUNTIF(BookTable[Entry Month],$O$4),"",INDEX(Book!B$3:B$1200,SMALL(IF(BookTable[Entry Month]=$O$4,ROW(BookTable[Entry Month])-ROW(Book!$J$2)),ROWS(B$7:B101))))</f>
        <v/>
      </c>
      <c r="D101" s="1" t="str">
        <f t="array" ref="D101">IF(ROWS(C$7:C101)&gt;COUNTIF(BookTable[Entry Month],$O$4),"",INDEX(Book!C$3:C$1200,SMALL(IF(BookTable[Entry Month]=$O$4,ROW(BookTable[Entry Month])-ROW(Book!$J$2)),ROWS(C$7:C101))))</f>
        <v/>
      </c>
      <c r="E101" s="1" t="e">
        <f>VLOOKUP(Shrawan14[[#This Row],[आपूर्तिकर्ताको नाम]],PartyTable[],2,FALSE)</f>
        <v>#N/A</v>
      </c>
      <c r="F101" s="1" t="str" cm="1">
        <f t="array" ref="F101">IF(ROWS(G$7:G101)&gt;COUNTIF(BookTable[Entry Month],$O$4),"",INDEX(Book!D$3:D$1200,SMALL(IF(BookTable[Entry Month]=$O$4,ROW(BookTable[Entry Month])-ROW(Book!$J$2)),ROWS(G$7:G101))))</f>
        <v/>
      </c>
      <c r="I10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01" s="6" t="str" cm="1">
        <f t="array" ref="J101">IF(ROWS(G$7:G101)&gt;COUNTIF(BookTable[Entry Month],$O$4),"",INDEX(Book!F$3:F$1200,SMALL(IF(BookTable[Entry Month]=$O$4,ROW(BookTable[Entry Month])-ROW(Book!$J$2)),ROWS(G$7:G101))))</f>
        <v/>
      </c>
      <c r="K101" s="6" t="str" cm="1">
        <f t="array" ref="K101">IF(ROWS(G$7:G101)&gt;COUNTIF(BookTable[Entry Month],$O$4),"",INDEX(Book!E$3:E$1200,SMALL(IF(BookTable[Entry Month]=$O$4,ROW(BookTable[Entry Month])-ROW(Book!$J$2)),ROWS(G$7:G101))))</f>
        <v/>
      </c>
      <c r="L101" s="6" t="e">
        <f>Shrawan14[[#This Row],[मूल्य (रु)]]*13%</f>
        <v>#VALUE!</v>
      </c>
    </row>
    <row r="102" spans="1:12" hidden="1" x14ac:dyDescent="0.25">
      <c r="A102" s="1" t="str">
        <f t="array" ref="A102">IF(ROWS(A$7:A102)&gt;COUNTIF(BookTable[Entry Month],$O$4),"",INDEX(Book!A$3:A$1200,SMALL(IF(BookTable[Entry Month]=$O$4,ROW(BookTable[Entry Month])-ROW(Book!$J$2)),ROWS(A$7:A102))))</f>
        <v/>
      </c>
      <c r="B102" s="1" t="str">
        <f t="array" ref="B102">IF(ROWS(B$7:B102)&gt;COUNTIF(BookTable[Entry Month],$O$4),"",INDEX(Book!B$3:B$1200,SMALL(IF(BookTable[Entry Month]=$O$4,ROW(BookTable[Entry Month])-ROW(Book!$J$2)),ROWS(B$7:B102))))</f>
        <v/>
      </c>
      <c r="D102" s="1" t="str">
        <f t="array" ref="D102">IF(ROWS(C$7:C102)&gt;COUNTIF(BookTable[Entry Month],$O$4),"",INDEX(Book!C$3:C$1200,SMALL(IF(BookTable[Entry Month]=$O$4,ROW(BookTable[Entry Month])-ROW(Book!$J$2)),ROWS(C$7:C102))))</f>
        <v/>
      </c>
      <c r="E102" s="1" t="e">
        <f>VLOOKUP(Shrawan14[[#This Row],[आपूर्तिकर्ताको नाम]],PartyTable[],2,FALSE)</f>
        <v>#N/A</v>
      </c>
      <c r="F102" s="1" t="str" cm="1">
        <f t="array" ref="F102">IF(ROWS(G$7:G102)&gt;COUNTIF(BookTable[Entry Month],$O$4),"",INDEX(Book!D$3:D$1200,SMALL(IF(BookTable[Entry Month]=$O$4,ROW(BookTable[Entry Month])-ROW(Book!$J$2)),ROWS(G$7:G102))))</f>
        <v/>
      </c>
      <c r="I10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02" s="6" t="str" cm="1">
        <f t="array" ref="J102">IF(ROWS(G$7:G102)&gt;COUNTIF(BookTable[Entry Month],$O$4),"",INDEX(Book!F$3:F$1200,SMALL(IF(BookTable[Entry Month]=$O$4,ROW(BookTable[Entry Month])-ROW(Book!$J$2)),ROWS(G$7:G102))))</f>
        <v/>
      </c>
      <c r="K102" s="6" t="str" cm="1">
        <f t="array" ref="K102">IF(ROWS(G$7:G102)&gt;COUNTIF(BookTable[Entry Month],$O$4),"",INDEX(Book!E$3:E$1200,SMALL(IF(BookTable[Entry Month]=$O$4,ROW(BookTable[Entry Month])-ROW(Book!$J$2)),ROWS(G$7:G102))))</f>
        <v/>
      </c>
      <c r="L102" s="6" t="e">
        <f>Shrawan14[[#This Row],[मूल्य (रु)]]*13%</f>
        <v>#VALUE!</v>
      </c>
    </row>
    <row r="103" spans="1:12" hidden="1" x14ac:dyDescent="0.25">
      <c r="A103" s="1" t="str">
        <f t="array" ref="A103">IF(ROWS(A$7:A103)&gt;COUNTIF(BookTable[Entry Month],$O$4),"",INDEX(Book!A$3:A$1200,SMALL(IF(BookTable[Entry Month]=$O$4,ROW(BookTable[Entry Month])-ROW(Book!$J$2)),ROWS(A$7:A103))))</f>
        <v/>
      </c>
      <c r="B103" s="1" t="str">
        <f t="array" ref="B103">IF(ROWS(B$7:B103)&gt;COUNTIF(BookTable[Entry Month],$O$4),"",INDEX(Book!B$3:B$1200,SMALL(IF(BookTable[Entry Month]=$O$4,ROW(BookTable[Entry Month])-ROW(Book!$J$2)),ROWS(B$7:B103))))</f>
        <v/>
      </c>
      <c r="D103" s="1" t="str">
        <f t="array" ref="D103">IF(ROWS(C$7:C103)&gt;COUNTIF(BookTable[Entry Month],$O$4),"",INDEX(Book!C$3:C$1200,SMALL(IF(BookTable[Entry Month]=$O$4,ROW(BookTable[Entry Month])-ROW(Book!$J$2)),ROWS(C$7:C103))))</f>
        <v/>
      </c>
      <c r="E103" s="1" t="e">
        <f>VLOOKUP(Shrawan14[[#This Row],[आपूर्तिकर्ताको नाम]],PartyTable[],2,FALSE)</f>
        <v>#N/A</v>
      </c>
      <c r="F103" s="1" t="str" cm="1">
        <f t="array" ref="F103">IF(ROWS(G$7:G103)&gt;COUNTIF(BookTable[Entry Month],$O$4),"",INDEX(Book!D$3:D$1200,SMALL(IF(BookTable[Entry Month]=$O$4,ROW(BookTable[Entry Month])-ROW(Book!$J$2)),ROWS(G$7:G103))))</f>
        <v/>
      </c>
      <c r="I10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03" s="6" t="str" cm="1">
        <f t="array" ref="J103">IF(ROWS(G$7:G103)&gt;COUNTIF(BookTable[Entry Month],$O$4),"",INDEX(Book!F$3:F$1200,SMALL(IF(BookTable[Entry Month]=$O$4,ROW(BookTable[Entry Month])-ROW(Book!$J$2)),ROWS(G$7:G103))))</f>
        <v/>
      </c>
      <c r="K103" s="6" t="str" cm="1">
        <f t="array" ref="K103">IF(ROWS(G$7:G103)&gt;COUNTIF(BookTable[Entry Month],$O$4),"",INDEX(Book!E$3:E$1200,SMALL(IF(BookTable[Entry Month]=$O$4,ROW(BookTable[Entry Month])-ROW(Book!$J$2)),ROWS(G$7:G103))))</f>
        <v/>
      </c>
      <c r="L103" s="6" t="e">
        <f>Shrawan14[[#This Row],[मूल्य (रु)]]*13%</f>
        <v>#VALUE!</v>
      </c>
    </row>
    <row r="104" spans="1:12" hidden="1" x14ac:dyDescent="0.25">
      <c r="A104" s="1" t="str">
        <f t="array" ref="A104">IF(ROWS(A$7:A104)&gt;COUNTIF(BookTable[Entry Month],$O$4),"",INDEX(Book!A$3:A$1200,SMALL(IF(BookTable[Entry Month]=$O$4,ROW(BookTable[Entry Month])-ROW(Book!$J$2)),ROWS(A$7:A104))))</f>
        <v/>
      </c>
      <c r="B104" s="1" t="str">
        <f t="array" ref="B104">IF(ROWS(B$7:B104)&gt;COUNTIF(BookTable[Entry Month],$O$4),"",INDEX(Book!B$3:B$1200,SMALL(IF(BookTable[Entry Month]=$O$4,ROW(BookTable[Entry Month])-ROW(Book!$J$2)),ROWS(B$7:B104))))</f>
        <v/>
      </c>
      <c r="D104" s="1" t="str">
        <f t="array" ref="D104">IF(ROWS(C$7:C104)&gt;COUNTIF(BookTable[Entry Month],$O$4),"",INDEX(Book!C$3:C$1200,SMALL(IF(BookTable[Entry Month]=$O$4,ROW(BookTable[Entry Month])-ROW(Book!$J$2)),ROWS(C$7:C104))))</f>
        <v/>
      </c>
      <c r="E104" s="1" t="e">
        <f>VLOOKUP(Shrawan14[[#This Row],[आपूर्तिकर्ताको नाम]],PartyTable[],2,FALSE)</f>
        <v>#N/A</v>
      </c>
      <c r="F104" s="1" t="str" cm="1">
        <f t="array" ref="F104">IF(ROWS(G$7:G104)&gt;COUNTIF(BookTable[Entry Month],$O$4),"",INDEX(Book!D$3:D$1200,SMALL(IF(BookTable[Entry Month]=$O$4,ROW(BookTable[Entry Month])-ROW(Book!$J$2)),ROWS(G$7:G104))))</f>
        <v/>
      </c>
      <c r="I10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04" s="6" t="str" cm="1">
        <f t="array" ref="J104">IF(ROWS(G$7:G104)&gt;COUNTIF(BookTable[Entry Month],$O$4),"",INDEX(Book!F$3:F$1200,SMALL(IF(BookTable[Entry Month]=$O$4,ROW(BookTable[Entry Month])-ROW(Book!$J$2)),ROWS(G$7:G104))))</f>
        <v/>
      </c>
      <c r="K104" s="6" t="str" cm="1">
        <f t="array" ref="K104">IF(ROWS(G$7:G104)&gt;COUNTIF(BookTable[Entry Month],$O$4),"",INDEX(Book!E$3:E$1200,SMALL(IF(BookTable[Entry Month]=$O$4,ROW(BookTable[Entry Month])-ROW(Book!$J$2)),ROWS(G$7:G104))))</f>
        <v/>
      </c>
      <c r="L104" s="6" t="e">
        <f>Shrawan14[[#This Row],[मूल्य (रु)]]*13%</f>
        <v>#VALUE!</v>
      </c>
    </row>
    <row r="105" spans="1:12" hidden="1" x14ac:dyDescent="0.25">
      <c r="A105" s="1" t="str">
        <f t="array" ref="A105">IF(ROWS(A$7:A105)&gt;COUNTIF(BookTable[Entry Month],$O$4),"",INDEX(Book!A$3:A$1200,SMALL(IF(BookTable[Entry Month]=$O$4,ROW(BookTable[Entry Month])-ROW(Book!$J$2)),ROWS(A$7:A105))))</f>
        <v/>
      </c>
      <c r="B105" s="1" t="str">
        <f t="array" ref="B105">IF(ROWS(B$7:B105)&gt;COUNTIF(BookTable[Entry Month],$O$4),"",INDEX(Book!B$3:B$1200,SMALL(IF(BookTable[Entry Month]=$O$4,ROW(BookTable[Entry Month])-ROW(Book!$J$2)),ROWS(B$7:B105))))</f>
        <v/>
      </c>
      <c r="D105" s="1" t="str">
        <f t="array" ref="D105">IF(ROWS(C$7:C105)&gt;COUNTIF(BookTable[Entry Month],$O$4),"",INDEX(Book!C$3:C$1200,SMALL(IF(BookTable[Entry Month]=$O$4,ROW(BookTable[Entry Month])-ROW(Book!$J$2)),ROWS(C$7:C105))))</f>
        <v/>
      </c>
      <c r="E105" s="1" t="e">
        <f>VLOOKUP(Shrawan14[[#This Row],[आपूर्तिकर्ताको नाम]],PartyTable[],2,FALSE)</f>
        <v>#N/A</v>
      </c>
      <c r="F105" s="1" t="str" cm="1">
        <f t="array" ref="F105">IF(ROWS(G$7:G105)&gt;COUNTIF(BookTable[Entry Month],$O$4),"",INDEX(Book!D$3:D$1200,SMALL(IF(BookTable[Entry Month]=$O$4,ROW(BookTable[Entry Month])-ROW(Book!$J$2)),ROWS(G$7:G105))))</f>
        <v/>
      </c>
      <c r="I10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05" s="6" t="str" cm="1">
        <f t="array" ref="J105">IF(ROWS(G$7:G105)&gt;COUNTIF(BookTable[Entry Month],$O$4),"",INDEX(Book!F$3:F$1200,SMALL(IF(BookTable[Entry Month]=$O$4,ROW(BookTable[Entry Month])-ROW(Book!$J$2)),ROWS(G$7:G105))))</f>
        <v/>
      </c>
      <c r="K105" s="6" t="str" cm="1">
        <f t="array" ref="K105">IF(ROWS(G$7:G105)&gt;COUNTIF(BookTable[Entry Month],$O$4),"",INDEX(Book!E$3:E$1200,SMALL(IF(BookTable[Entry Month]=$O$4,ROW(BookTable[Entry Month])-ROW(Book!$J$2)),ROWS(G$7:G105))))</f>
        <v/>
      </c>
      <c r="L105" s="6" t="e">
        <f>Shrawan14[[#This Row],[मूल्य (रु)]]*13%</f>
        <v>#VALUE!</v>
      </c>
    </row>
    <row r="106" spans="1:12" hidden="1" x14ac:dyDescent="0.25">
      <c r="A106" s="1" t="str">
        <f t="array" ref="A106">IF(ROWS(A$7:A106)&gt;COUNTIF(BookTable[Entry Month],$O$4),"",INDEX(Book!A$3:A$1200,SMALL(IF(BookTable[Entry Month]=$O$4,ROW(BookTable[Entry Month])-ROW(Book!$J$2)),ROWS(A$7:A106))))</f>
        <v/>
      </c>
      <c r="B106" s="1" t="str">
        <f t="array" ref="B106">IF(ROWS(B$7:B106)&gt;COUNTIF(BookTable[Entry Month],$O$4),"",INDEX(Book!B$3:B$1200,SMALL(IF(BookTable[Entry Month]=$O$4,ROW(BookTable[Entry Month])-ROW(Book!$J$2)),ROWS(B$7:B106))))</f>
        <v/>
      </c>
      <c r="D106" s="1" t="str">
        <f t="array" ref="D106">IF(ROWS(C$7:C106)&gt;COUNTIF(BookTable[Entry Month],$O$4),"",INDEX(Book!C$3:C$1200,SMALL(IF(BookTable[Entry Month]=$O$4,ROW(BookTable[Entry Month])-ROW(Book!$J$2)),ROWS(C$7:C106))))</f>
        <v/>
      </c>
      <c r="E106" s="1" t="e">
        <f>VLOOKUP(Shrawan14[[#This Row],[आपूर्तिकर्ताको नाम]],PartyTable[],2,FALSE)</f>
        <v>#N/A</v>
      </c>
      <c r="F106" s="1" t="str" cm="1">
        <f t="array" ref="F106">IF(ROWS(G$7:G106)&gt;COUNTIF(BookTable[Entry Month],$O$4),"",INDEX(Book!D$3:D$1200,SMALL(IF(BookTable[Entry Month]=$O$4,ROW(BookTable[Entry Month])-ROW(Book!$J$2)),ROWS(G$7:G106))))</f>
        <v/>
      </c>
      <c r="I10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06" s="6" t="str" cm="1">
        <f t="array" ref="J106">IF(ROWS(G$7:G106)&gt;COUNTIF(BookTable[Entry Month],$O$4),"",INDEX(Book!F$3:F$1200,SMALL(IF(BookTable[Entry Month]=$O$4,ROW(BookTable[Entry Month])-ROW(Book!$J$2)),ROWS(G$7:G106))))</f>
        <v/>
      </c>
      <c r="K106" s="6" t="str" cm="1">
        <f t="array" ref="K106">IF(ROWS(G$7:G106)&gt;COUNTIF(BookTable[Entry Month],$O$4),"",INDEX(Book!E$3:E$1200,SMALL(IF(BookTable[Entry Month]=$O$4,ROW(BookTable[Entry Month])-ROW(Book!$J$2)),ROWS(G$7:G106))))</f>
        <v/>
      </c>
      <c r="L106" s="6" t="e">
        <f>Shrawan14[[#This Row],[मूल्य (रु)]]*13%</f>
        <v>#VALUE!</v>
      </c>
    </row>
    <row r="107" spans="1:12" hidden="1" x14ac:dyDescent="0.25">
      <c r="A107" s="1" t="str">
        <f t="array" ref="A107">IF(ROWS(A$7:A107)&gt;COUNTIF(BookTable[Entry Month],$O$4),"",INDEX(Book!A$3:A$1200,SMALL(IF(BookTable[Entry Month]=$O$4,ROW(BookTable[Entry Month])-ROW(Book!$J$2)),ROWS(A$7:A107))))</f>
        <v/>
      </c>
      <c r="B107" s="1" t="str">
        <f t="array" ref="B107">IF(ROWS(B$7:B107)&gt;COUNTIF(BookTable[Entry Month],$O$4),"",INDEX(Book!B$3:B$1200,SMALL(IF(BookTable[Entry Month]=$O$4,ROW(BookTable[Entry Month])-ROW(Book!$J$2)),ROWS(B$7:B107))))</f>
        <v/>
      </c>
      <c r="D107" s="1" t="str">
        <f t="array" ref="D107">IF(ROWS(C$7:C107)&gt;COUNTIF(BookTable[Entry Month],$O$4),"",INDEX(Book!C$3:C$1200,SMALL(IF(BookTable[Entry Month]=$O$4,ROW(BookTable[Entry Month])-ROW(Book!$J$2)),ROWS(C$7:C107))))</f>
        <v/>
      </c>
      <c r="E107" s="1" t="e">
        <f>VLOOKUP(Shrawan14[[#This Row],[आपूर्तिकर्ताको नाम]],PartyTable[],2,FALSE)</f>
        <v>#N/A</v>
      </c>
      <c r="F107" s="1" t="str" cm="1">
        <f t="array" ref="F107">IF(ROWS(G$7:G107)&gt;COUNTIF(BookTable[Entry Month],$O$4),"",INDEX(Book!D$3:D$1200,SMALL(IF(BookTable[Entry Month]=$O$4,ROW(BookTable[Entry Month])-ROW(Book!$J$2)),ROWS(G$7:G107))))</f>
        <v/>
      </c>
      <c r="I10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07" s="6" t="str" cm="1">
        <f t="array" ref="J107">IF(ROWS(G$7:G107)&gt;COUNTIF(BookTable[Entry Month],$O$4),"",INDEX(Book!F$3:F$1200,SMALL(IF(BookTable[Entry Month]=$O$4,ROW(BookTable[Entry Month])-ROW(Book!$J$2)),ROWS(G$7:G107))))</f>
        <v/>
      </c>
      <c r="K107" s="6" t="str" cm="1">
        <f t="array" ref="K107">IF(ROWS(G$7:G107)&gt;COUNTIF(BookTable[Entry Month],$O$4),"",INDEX(Book!E$3:E$1200,SMALL(IF(BookTable[Entry Month]=$O$4,ROW(BookTable[Entry Month])-ROW(Book!$J$2)),ROWS(G$7:G107))))</f>
        <v/>
      </c>
      <c r="L107" s="6" t="e">
        <f>Shrawan14[[#This Row],[मूल्य (रु)]]*13%</f>
        <v>#VALUE!</v>
      </c>
    </row>
    <row r="108" spans="1:12" hidden="1" x14ac:dyDescent="0.25">
      <c r="A108" s="1" t="str">
        <f t="array" ref="A108">IF(ROWS(A$7:A108)&gt;COUNTIF(BookTable[Entry Month],$O$4),"",INDEX(Book!A$3:A$1200,SMALL(IF(BookTable[Entry Month]=$O$4,ROW(BookTable[Entry Month])-ROW(Book!$J$2)),ROWS(A$7:A108))))</f>
        <v/>
      </c>
      <c r="B108" s="1" t="str">
        <f t="array" ref="B108">IF(ROWS(B$7:B108)&gt;COUNTIF(BookTable[Entry Month],$O$4),"",INDEX(Book!B$3:B$1200,SMALL(IF(BookTable[Entry Month]=$O$4,ROW(BookTable[Entry Month])-ROW(Book!$J$2)),ROWS(B$7:B108))))</f>
        <v/>
      </c>
      <c r="D108" s="1" t="str">
        <f t="array" ref="D108">IF(ROWS(C$7:C108)&gt;COUNTIF(BookTable[Entry Month],$O$4),"",INDEX(Book!C$3:C$1200,SMALL(IF(BookTable[Entry Month]=$O$4,ROW(BookTable[Entry Month])-ROW(Book!$J$2)),ROWS(C$7:C108))))</f>
        <v/>
      </c>
      <c r="E108" s="1" t="e">
        <f>VLOOKUP(Shrawan14[[#This Row],[आपूर्तिकर्ताको नाम]],PartyTable[],2,FALSE)</f>
        <v>#N/A</v>
      </c>
      <c r="F108" s="1" t="str" cm="1">
        <f t="array" ref="F108">IF(ROWS(G$7:G108)&gt;COUNTIF(BookTable[Entry Month],$O$4),"",INDEX(Book!D$3:D$1200,SMALL(IF(BookTable[Entry Month]=$O$4,ROW(BookTable[Entry Month])-ROW(Book!$J$2)),ROWS(G$7:G108))))</f>
        <v/>
      </c>
      <c r="I10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08" s="6" t="str" cm="1">
        <f t="array" ref="J108">IF(ROWS(G$7:G108)&gt;COUNTIF(BookTable[Entry Month],$O$4),"",INDEX(Book!F$3:F$1200,SMALL(IF(BookTable[Entry Month]=$O$4,ROW(BookTable[Entry Month])-ROW(Book!$J$2)),ROWS(G$7:G108))))</f>
        <v/>
      </c>
      <c r="K108" s="6" t="str" cm="1">
        <f t="array" ref="K108">IF(ROWS(G$7:G108)&gt;COUNTIF(BookTable[Entry Month],$O$4),"",INDEX(Book!E$3:E$1200,SMALL(IF(BookTable[Entry Month]=$O$4,ROW(BookTable[Entry Month])-ROW(Book!$J$2)),ROWS(G$7:G108))))</f>
        <v/>
      </c>
      <c r="L108" s="6" t="e">
        <f>Shrawan14[[#This Row],[मूल्य (रु)]]*13%</f>
        <v>#VALUE!</v>
      </c>
    </row>
    <row r="109" spans="1:12" hidden="1" x14ac:dyDescent="0.25">
      <c r="A109" s="1" t="str">
        <f t="array" ref="A109">IF(ROWS(A$7:A109)&gt;COUNTIF(BookTable[Entry Month],$O$4),"",INDEX(Book!A$3:A$1200,SMALL(IF(BookTable[Entry Month]=$O$4,ROW(BookTable[Entry Month])-ROW(Book!$J$2)),ROWS(A$7:A109))))</f>
        <v/>
      </c>
      <c r="B109" s="1" t="str">
        <f t="array" ref="B109">IF(ROWS(B$7:B109)&gt;COUNTIF(BookTable[Entry Month],$O$4),"",INDEX(Book!B$3:B$1200,SMALL(IF(BookTable[Entry Month]=$O$4,ROW(BookTable[Entry Month])-ROW(Book!$J$2)),ROWS(B$7:B109))))</f>
        <v/>
      </c>
      <c r="D109" s="1" t="str">
        <f t="array" ref="D109">IF(ROWS(C$7:C109)&gt;COUNTIF(BookTable[Entry Month],$O$4),"",INDEX(Book!C$3:C$1200,SMALL(IF(BookTable[Entry Month]=$O$4,ROW(BookTable[Entry Month])-ROW(Book!$J$2)),ROWS(C$7:C109))))</f>
        <v/>
      </c>
      <c r="E109" s="1" t="e">
        <f>VLOOKUP(Shrawan14[[#This Row],[आपूर्तिकर्ताको नाम]],PartyTable[],2,FALSE)</f>
        <v>#N/A</v>
      </c>
      <c r="F109" s="1" t="str" cm="1">
        <f t="array" ref="F109">IF(ROWS(G$7:G109)&gt;COUNTIF(BookTable[Entry Month],$O$4),"",INDEX(Book!D$3:D$1200,SMALL(IF(BookTable[Entry Month]=$O$4,ROW(BookTable[Entry Month])-ROW(Book!$J$2)),ROWS(G$7:G109))))</f>
        <v/>
      </c>
      <c r="I10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09" s="6" t="str" cm="1">
        <f t="array" ref="J109">IF(ROWS(G$7:G109)&gt;COUNTIF(BookTable[Entry Month],$O$4),"",INDEX(Book!F$3:F$1200,SMALL(IF(BookTable[Entry Month]=$O$4,ROW(BookTable[Entry Month])-ROW(Book!$J$2)),ROWS(G$7:G109))))</f>
        <v/>
      </c>
      <c r="K109" s="6" t="str" cm="1">
        <f t="array" ref="K109">IF(ROWS(G$7:G109)&gt;COUNTIF(BookTable[Entry Month],$O$4),"",INDEX(Book!E$3:E$1200,SMALL(IF(BookTable[Entry Month]=$O$4,ROW(BookTable[Entry Month])-ROW(Book!$J$2)),ROWS(G$7:G109))))</f>
        <v/>
      </c>
      <c r="L109" s="6" t="e">
        <f>Shrawan14[[#This Row],[मूल्य (रु)]]*13%</f>
        <v>#VALUE!</v>
      </c>
    </row>
    <row r="110" spans="1:12" hidden="1" x14ac:dyDescent="0.25">
      <c r="A110" s="1" t="str">
        <f t="array" ref="A110">IF(ROWS(A$7:A110)&gt;COUNTIF(BookTable[Entry Month],$O$4),"",INDEX(Book!A$3:A$1200,SMALL(IF(BookTable[Entry Month]=$O$4,ROW(BookTable[Entry Month])-ROW(Book!$J$2)),ROWS(A$7:A110))))</f>
        <v/>
      </c>
      <c r="B110" s="1" t="str">
        <f t="array" ref="B110">IF(ROWS(B$7:B110)&gt;COUNTIF(BookTable[Entry Month],$O$4),"",INDEX(Book!B$3:B$1200,SMALL(IF(BookTable[Entry Month]=$O$4,ROW(BookTable[Entry Month])-ROW(Book!$J$2)),ROWS(B$7:B110))))</f>
        <v/>
      </c>
      <c r="D110" s="1" t="str">
        <f t="array" ref="D110">IF(ROWS(C$7:C110)&gt;COUNTIF(BookTable[Entry Month],$O$4),"",INDEX(Book!C$3:C$1200,SMALL(IF(BookTable[Entry Month]=$O$4,ROW(BookTable[Entry Month])-ROW(Book!$J$2)),ROWS(C$7:C110))))</f>
        <v/>
      </c>
      <c r="E110" s="1" t="e">
        <f>VLOOKUP(Shrawan14[[#This Row],[आपूर्तिकर्ताको नाम]],PartyTable[],2,FALSE)</f>
        <v>#N/A</v>
      </c>
      <c r="F110" s="1" t="str" cm="1">
        <f t="array" ref="F110">IF(ROWS(G$7:G110)&gt;COUNTIF(BookTable[Entry Month],$O$4),"",INDEX(Book!D$3:D$1200,SMALL(IF(BookTable[Entry Month]=$O$4,ROW(BookTable[Entry Month])-ROW(Book!$J$2)),ROWS(G$7:G110))))</f>
        <v/>
      </c>
      <c r="I11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10" s="6" t="str" cm="1">
        <f t="array" ref="J110">IF(ROWS(G$7:G110)&gt;COUNTIF(BookTable[Entry Month],$O$4),"",INDEX(Book!F$3:F$1200,SMALL(IF(BookTable[Entry Month]=$O$4,ROW(BookTable[Entry Month])-ROW(Book!$J$2)),ROWS(G$7:G110))))</f>
        <v/>
      </c>
      <c r="K110" s="6" t="str" cm="1">
        <f t="array" ref="K110">IF(ROWS(G$7:G110)&gt;COUNTIF(BookTable[Entry Month],$O$4),"",INDEX(Book!E$3:E$1200,SMALL(IF(BookTable[Entry Month]=$O$4,ROW(BookTable[Entry Month])-ROW(Book!$J$2)),ROWS(G$7:G110))))</f>
        <v/>
      </c>
      <c r="L110" s="6" t="e">
        <f>Shrawan14[[#This Row],[मूल्य (रु)]]*13%</f>
        <v>#VALUE!</v>
      </c>
    </row>
    <row r="111" spans="1:12" hidden="1" x14ac:dyDescent="0.25">
      <c r="A111" s="1" t="str">
        <f t="array" ref="A111">IF(ROWS(A$7:A111)&gt;COUNTIF(BookTable[Entry Month],$O$4),"",INDEX(Book!A$3:A$1200,SMALL(IF(BookTable[Entry Month]=$O$4,ROW(BookTable[Entry Month])-ROW(Book!$J$2)),ROWS(A$7:A111))))</f>
        <v/>
      </c>
      <c r="B111" s="1" t="str">
        <f t="array" ref="B111">IF(ROWS(B$7:B111)&gt;COUNTIF(BookTable[Entry Month],$O$4),"",INDEX(Book!B$3:B$1200,SMALL(IF(BookTable[Entry Month]=$O$4,ROW(BookTable[Entry Month])-ROW(Book!$J$2)),ROWS(B$7:B111))))</f>
        <v/>
      </c>
      <c r="D111" s="1" t="str">
        <f t="array" ref="D111">IF(ROWS(C$7:C111)&gt;COUNTIF(BookTable[Entry Month],$O$4),"",INDEX(Book!C$3:C$1200,SMALL(IF(BookTable[Entry Month]=$O$4,ROW(BookTable[Entry Month])-ROW(Book!$J$2)),ROWS(C$7:C111))))</f>
        <v/>
      </c>
      <c r="E111" s="1" t="e">
        <f>VLOOKUP(Shrawan14[[#This Row],[आपूर्तिकर्ताको नाम]],PartyTable[],2,FALSE)</f>
        <v>#N/A</v>
      </c>
      <c r="F111" s="1" t="str" cm="1">
        <f t="array" ref="F111">IF(ROWS(G$7:G111)&gt;COUNTIF(BookTable[Entry Month],$O$4),"",INDEX(Book!D$3:D$1200,SMALL(IF(BookTable[Entry Month]=$O$4,ROW(BookTable[Entry Month])-ROW(Book!$J$2)),ROWS(G$7:G111))))</f>
        <v/>
      </c>
      <c r="I11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11" s="6" t="str" cm="1">
        <f t="array" ref="J111">IF(ROWS(G$7:G111)&gt;COUNTIF(BookTable[Entry Month],$O$4),"",INDEX(Book!F$3:F$1200,SMALL(IF(BookTable[Entry Month]=$O$4,ROW(BookTable[Entry Month])-ROW(Book!$J$2)),ROWS(G$7:G111))))</f>
        <v/>
      </c>
      <c r="K111" s="6" t="str" cm="1">
        <f t="array" ref="K111">IF(ROWS(G$7:G111)&gt;COUNTIF(BookTable[Entry Month],$O$4),"",INDEX(Book!E$3:E$1200,SMALL(IF(BookTable[Entry Month]=$O$4,ROW(BookTable[Entry Month])-ROW(Book!$J$2)),ROWS(G$7:G111))))</f>
        <v/>
      </c>
      <c r="L111" s="6" t="e">
        <f>Shrawan14[[#This Row],[मूल्य (रु)]]*13%</f>
        <v>#VALUE!</v>
      </c>
    </row>
    <row r="112" spans="1:12" hidden="1" x14ac:dyDescent="0.25">
      <c r="A112" s="1" t="str">
        <f t="array" ref="A112">IF(ROWS(A$7:A112)&gt;COUNTIF(BookTable[Entry Month],$O$4),"",INDEX(Book!A$3:A$1200,SMALL(IF(BookTable[Entry Month]=$O$4,ROW(BookTable[Entry Month])-ROW(Book!$J$2)),ROWS(A$7:A112))))</f>
        <v/>
      </c>
      <c r="B112" s="1" t="str">
        <f t="array" ref="B112">IF(ROWS(B$7:B112)&gt;COUNTIF(BookTable[Entry Month],$O$4),"",INDEX(Book!B$3:B$1200,SMALL(IF(BookTable[Entry Month]=$O$4,ROW(BookTable[Entry Month])-ROW(Book!$J$2)),ROWS(B$7:B112))))</f>
        <v/>
      </c>
      <c r="D112" s="1" t="str">
        <f t="array" ref="D112">IF(ROWS(C$7:C112)&gt;COUNTIF(BookTable[Entry Month],$O$4),"",INDEX(Book!C$3:C$1200,SMALL(IF(BookTable[Entry Month]=$O$4,ROW(BookTable[Entry Month])-ROW(Book!$J$2)),ROWS(C$7:C112))))</f>
        <v/>
      </c>
      <c r="E112" s="1" t="e">
        <f>VLOOKUP(Shrawan14[[#This Row],[आपूर्तिकर्ताको नाम]],PartyTable[],2,FALSE)</f>
        <v>#N/A</v>
      </c>
      <c r="F112" s="1" t="str" cm="1">
        <f t="array" ref="F112">IF(ROWS(G$7:G112)&gt;COUNTIF(BookTable[Entry Month],$O$4),"",INDEX(Book!D$3:D$1200,SMALL(IF(BookTable[Entry Month]=$O$4,ROW(BookTable[Entry Month])-ROW(Book!$J$2)),ROWS(G$7:G112))))</f>
        <v/>
      </c>
      <c r="I11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12" s="6" t="str" cm="1">
        <f t="array" ref="J112">IF(ROWS(G$7:G112)&gt;COUNTIF(BookTable[Entry Month],$O$4),"",INDEX(Book!F$3:F$1200,SMALL(IF(BookTable[Entry Month]=$O$4,ROW(BookTable[Entry Month])-ROW(Book!$J$2)),ROWS(G$7:G112))))</f>
        <v/>
      </c>
      <c r="K112" s="6" t="str" cm="1">
        <f t="array" ref="K112">IF(ROWS(G$7:G112)&gt;COUNTIF(BookTable[Entry Month],$O$4),"",INDEX(Book!E$3:E$1200,SMALL(IF(BookTable[Entry Month]=$O$4,ROW(BookTable[Entry Month])-ROW(Book!$J$2)),ROWS(G$7:G112))))</f>
        <v/>
      </c>
      <c r="L112" s="6" t="e">
        <f>Shrawan14[[#This Row],[मूल्य (रु)]]*13%</f>
        <v>#VALUE!</v>
      </c>
    </row>
    <row r="113" spans="1:12" hidden="1" x14ac:dyDescent="0.25">
      <c r="A113" s="1" t="str">
        <f t="array" ref="A113">IF(ROWS(A$7:A113)&gt;COUNTIF(BookTable[Entry Month],$O$4),"",INDEX(Book!A$3:A$1200,SMALL(IF(BookTable[Entry Month]=$O$4,ROW(BookTable[Entry Month])-ROW(Book!$J$2)),ROWS(A$7:A113))))</f>
        <v/>
      </c>
      <c r="B113" s="1" t="str">
        <f t="array" ref="B113">IF(ROWS(B$7:B113)&gt;COUNTIF(BookTable[Entry Month],$O$4),"",INDEX(Book!B$3:B$1200,SMALL(IF(BookTable[Entry Month]=$O$4,ROW(BookTable[Entry Month])-ROW(Book!$J$2)),ROWS(B$7:B113))))</f>
        <v/>
      </c>
      <c r="D113" s="1" t="str">
        <f t="array" ref="D113">IF(ROWS(C$7:C113)&gt;COUNTIF(BookTable[Entry Month],$O$4),"",INDEX(Book!C$3:C$1200,SMALL(IF(BookTable[Entry Month]=$O$4,ROW(BookTable[Entry Month])-ROW(Book!$J$2)),ROWS(C$7:C113))))</f>
        <v/>
      </c>
      <c r="E113" s="1" t="e">
        <f>VLOOKUP(Shrawan14[[#This Row],[आपूर्तिकर्ताको नाम]],PartyTable[],2,FALSE)</f>
        <v>#N/A</v>
      </c>
      <c r="F113" s="1" t="str" cm="1">
        <f t="array" ref="F113">IF(ROWS(G$7:G113)&gt;COUNTIF(BookTable[Entry Month],$O$4),"",INDEX(Book!D$3:D$1200,SMALL(IF(BookTable[Entry Month]=$O$4,ROW(BookTable[Entry Month])-ROW(Book!$J$2)),ROWS(G$7:G113))))</f>
        <v/>
      </c>
      <c r="I11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13" s="6" t="str" cm="1">
        <f t="array" ref="J113">IF(ROWS(G$7:G113)&gt;COUNTIF(BookTable[Entry Month],$O$4),"",INDEX(Book!F$3:F$1200,SMALL(IF(BookTable[Entry Month]=$O$4,ROW(BookTable[Entry Month])-ROW(Book!$J$2)),ROWS(G$7:G113))))</f>
        <v/>
      </c>
      <c r="K113" s="6" t="str" cm="1">
        <f t="array" ref="K113">IF(ROWS(G$7:G113)&gt;COUNTIF(BookTable[Entry Month],$O$4),"",INDEX(Book!E$3:E$1200,SMALL(IF(BookTable[Entry Month]=$O$4,ROW(BookTable[Entry Month])-ROW(Book!$J$2)),ROWS(G$7:G113))))</f>
        <v/>
      </c>
      <c r="L113" s="6" t="e">
        <f>Shrawan14[[#This Row],[मूल्य (रु)]]*13%</f>
        <v>#VALUE!</v>
      </c>
    </row>
    <row r="114" spans="1:12" hidden="1" x14ac:dyDescent="0.25">
      <c r="A114" s="1" t="str">
        <f t="array" ref="A114">IF(ROWS(A$7:A114)&gt;COUNTIF(BookTable[Entry Month],$O$4),"",INDEX(Book!A$3:A$1200,SMALL(IF(BookTable[Entry Month]=$O$4,ROW(BookTable[Entry Month])-ROW(Book!$J$2)),ROWS(A$7:A114))))</f>
        <v/>
      </c>
      <c r="B114" s="1" t="str">
        <f t="array" ref="B114">IF(ROWS(B$7:B114)&gt;COUNTIF(BookTable[Entry Month],$O$4),"",INDEX(Book!B$3:B$1200,SMALL(IF(BookTable[Entry Month]=$O$4,ROW(BookTable[Entry Month])-ROW(Book!$J$2)),ROWS(B$7:B114))))</f>
        <v/>
      </c>
      <c r="D114" s="1" t="str">
        <f t="array" ref="D114">IF(ROWS(C$7:C114)&gt;COUNTIF(BookTable[Entry Month],$O$4),"",INDEX(Book!C$3:C$1200,SMALL(IF(BookTable[Entry Month]=$O$4,ROW(BookTable[Entry Month])-ROW(Book!$J$2)),ROWS(C$7:C114))))</f>
        <v/>
      </c>
      <c r="E114" s="1" t="e">
        <f>VLOOKUP(Shrawan14[[#This Row],[आपूर्तिकर्ताको नाम]],PartyTable[],2,FALSE)</f>
        <v>#N/A</v>
      </c>
      <c r="F114" s="1" t="str" cm="1">
        <f t="array" ref="F114">IF(ROWS(G$7:G114)&gt;COUNTIF(BookTable[Entry Month],$O$4),"",INDEX(Book!D$3:D$1200,SMALL(IF(BookTable[Entry Month]=$O$4,ROW(BookTable[Entry Month])-ROW(Book!$J$2)),ROWS(G$7:G114))))</f>
        <v/>
      </c>
      <c r="I11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14" s="6" t="str" cm="1">
        <f t="array" ref="J114">IF(ROWS(G$7:G114)&gt;COUNTIF(BookTable[Entry Month],$O$4),"",INDEX(Book!F$3:F$1200,SMALL(IF(BookTable[Entry Month]=$O$4,ROW(BookTable[Entry Month])-ROW(Book!$J$2)),ROWS(G$7:G114))))</f>
        <v/>
      </c>
      <c r="K114" s="6" t="str" cm="1">
        <f t="array" ref="K114">IF(ROWS(G$7:G114)&gt;COUNTIF(BookTable[Entry Month],$O$4),"",INDEX(Book!E$3:E$1200,SMALL(IF(BookTable[Entry Month]=$O$4,ROW(BookTable[Entry Month])-ROW(Book!$J$2)),ROWS(G$7:G114))))</f>
        <v/>
      </c>
      <c r="L114" s="6" t="e">
        <f>Shrawan14[[#This Row],[मूल्य (रु)]]*13%</f>
        <v>#VALUE!</v>
      </c>
    </row>
    <row r="115" spans="1:12" hidden="1" x14ac:dyDescent="0.25">
      <c r="A115" s="1" t="str">
        <f t="array" ref="A115">IF(ROWS(A$7:A115)&gt;COUNTIF(BookTable[Entry Month],$O$4),"",INDEX(Book!A$3:A$1200,SMALL(IF(BookTable[Entry Month]=$O$4,ROW(BookTable[Entry Month])-ROW(Book!$J$2)),ROWS(A$7:A115))))</f>
        <v/>
      </c>
      <c r="B115" s="1" t="str">
        <f t="array" ref="B115">IF(ROWS(B$7:B115)&gt;COUNTIF(BookTable[Entry Month],$O$4),"",INDEX(Book!B$3:B$1200,SMALL(IF(BookTable[Entry Month]=$O$4,ROW(BookTable[Entry Month])-ROW(Book!$J$2)),ROWS(B$7:B115))))</f>
        <v/>
      </c>
      <c r="D115" s="1" t="str">
        <f t="array" ref="D115">IF(ROWS(C$7:C115)&gt;COUNTIF(BookTable[Entry Month],$O$4),"",INDEX(Book!C$3:C$1200,SMALL(IF(BookTable[Entry Month]=$O$4,ROW(BookTable[Entry Month])-ROW(Book!$J$2)),ROWS(C$7:C115))))</f>
        <v/>
      </c>
      <c r="E115" s="1" t="e">
        <f>VLOOKUP(Shrawan14[[#This Row],[आपूर्तिकर्ताको नाम]],PartyTable[],2,FALSE)</f>
        <v>#N/A</v>
      </c>
      <c r="F115" s="1" t="str" cm="1">
        <f t="array" ref="F115">IF(ROWS(G$7:G115)&gt;COUNTIF(BookTable[Entry Month],$O$4),"",INDEX(Book!D$3:D$1200,SMALL(IF(BookTable[Entry Month]=$O$4,ROW(BookTable[Entry Month])-ROW(Book!$J$2)),ROWS(G$7:G115))))</f>
        <v/>
      </c>
      <c r="I11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15" s="6" t="str" cm="1">
        <f t="array" ref="J115">IF(ROWS(G$7:G115)&gt;COUNTIF(BookTable[Entry Month],$O$4),"",INDEX(Book!F$3:F$1200,SMALL(IF(BookTable[Entry Month]=$O$4,ROW(BookTable[Entry Month])-ROW(Book!$J$2)),ROWS(G$7:G115))))</f>
        <v/>
      </c>
      <c r="K115" s="6" t="str" cm="1">
        <f t="array" ref="K115">IF(ROWS(G$7:G115)&gt;COUNTIF(BookTable[Entry Month],$O$4),"",INDEX(Book!E$3:E$1200,SMALL(IF(BookTable[Entry Month]=$O$4,ROW(BookTable[Entry Month])-ROW(Book!$J$2)),ROWS(G$7:G115))))</f>
        <v/>
      </c>
      <c r="L115" s="6" t="e">
        <f>Shrawan14[[#This Row],[मूल्य (रु)]]*13%</f>
        <v>#VALUE!</v>
      </c>
    </row>
    <row r="116" spans="1:12" hidden="1" x14ac:dyDescent="0.25">
      <c r="A116" s="1" t="str">
        <f t="array" ref="A116">IF(ROWS(A$7:A116)&gt;COUNTIF(BookTable[Entry Month],$O$4),"",INDEX(Book!A$3:A$1200,SMALL(IF(BookTable[Entry Month]=$O$4,ROW(BookTable[Entry Month])-ROW(Book!$J$2)),ROWS(A$7:A116))))</f>
        <v/>
      </c>
      <c r="B116" s="1" t="str">
        <f t="array" ref="B116">IF(ROWS(B$7:B116)&gt;COUNTIF(BookTable[Entry Month],$O$4),"",INDEX(Book!B$3:B$1200,SMALL(IF(BookTable[Entry Month]=$O$4,ROW(BookTable[Entry Month])-ROW(Book!$J$2)),ROWS(B$7:B116))))</f>
        <v/>
      </c>
      <c r="D116" s="1" t="str">
        <f t="array" ref="D116">IF(ROWS(C$7:C116)&gt;COUNTIF(BookTable[Entry Month],$O$4),"",INDEX(Book!C$3:C$1200,SMALL(IF(BookTable[Entry Month]=$O$4,ROW(BookTable[Entry Month])-ROW(Book!$J$2)),ROWS(C$7:C116))))</f>
        <v/>
      </c>
      <c r="E116" s="1" t="e">
        <f>VLOOKUP(Shrawan14[[#This Row],[आपूर्तिकर्ताको नाम]],PartyTable[],2,FALSE)</f>
        <v>#N/A</v>
      </c>
      <c r="F116" s="1" t="str" cm="1">
        <f t="array" ref="F116">IF(ROWS(G$7:G116)&gt;COUNTIF(BookTable[Entry Month],$O$4),"",INDEX(Book!D$3:D$1200,SMALL(IF(BookTable[Entry Month]=$O$4,ROW(BookTable[Entry Month])-ROW(Book!$J$2)),ROWS(G$7:G116))))</f>
        <v/>
      </c>
      <c r="I11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16" s="6" t="str" cm="1">
        <f t="array" ref="J116">IF(ROWS(G$7:G116)&gt;COUNTIF(BookTable[Entry Month],$O$4),"",INDEX(Book!F$3:F$1200,SMALL(IF(BookTable[Entry Month]=$O$4,ROW(BookTable[Entry Month])-ROW(Book!$J$2)),ROWS(G$7:G116))))</f>
        <v/>
      </c>
      <c r="K116" s="6" t="str" cm="1">
        <f t="array" ref="K116">IF(ROWS(G$7:G116)&gt;COUNTIF(BookTable[Entry Month],$O$4),"",INDEX(Book!E$3:E$1200,SMALL(IF(BookTable[Entry Month]=$O$4,ROW(BookTable[Entry Month])-ROW(Book!$J$2)),ROWS(G$7:G116))))</f>
        <v/>
      </c>
      <c r="L116" s="6" t="e">
        <f>Shrawan14[[#This Row],[मूल्य (रु)]]*13%</f>
        <v>#VALUE!</v>
      </c>
    </row>
    <row r="117" spans="1:12" hidden="1" x14ac:dyDescent="0.25">
      <c r="A117" s="1" t="str">
        <f t="array" ref="A117">IF(ROWS(A$7:A117)&gt;COUNTIF(BookTable[Entry Month],$O$4),"",INDEX(Book!A$3:A$1200,SMALL(IF(BookTable[Entry Month]=$O$4,ROW(BookTable[Entry Month])-ROW(Book!$J$2)),ROWS(A$7:A117))))</f>
        <v/>
      </c>
      <c r="B117" s="1" t="str">
        <f t="array" ref="B117">IF(ROWS(B$7:B117)&gt;COUNTIF(BookTable[Entry Month],$O$4),"",INDEX(Book!B$3:B$1200,SMALL(IF(BookTable[Entry Month]=$O$4,ROW(BookTable[Entry Month])-ROW(Book!$J$2)),ROWS(B$7:B117))))</f>
        <v/>
      </c>
      <c r="D117" s="1" t="str">
        <f t="array" ref="D117">IF(ROWS(C$7:C117)&gt;COUNTIF(BookTable[Entry Month],$O$4),"",INDEX(Book!C$3:C$1200,SMALL(IF(BookTable[Entry Month]=$O$4,ROW(BookTable[Entry Month])-ROW(Book!$J$2)),ROWS(C$7:C117))))</f>
        <v/>
      </c>
      <c r="E117" s="1" t="e">
        <f>VLOOKUP(Shrawan14[[#This Row],[आपूर्तिकर्ताको नाम]],PartyTable[],2,FALSE)</f>
        <v>#N/A</v>
      </c>
      <c r="F117" s="1" t="str" cm="1">
        <f t="array" ref="F117">IF(ROWS(G$7:G117)&gt;COUNTIF(BookTable[Entry Month],$O$4),"",INDEX(Book!D$3:D$1200,SMALL(IF(BookTable[Entry Month]=$O$4,ROW(BookTable[Entry Month])-ROW(Book!$J$2)),ROWS(G$7:G117))))</f>
        <v/>
      </c>
      <c r="I11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17" s="6" t="str" cm="1">
        <f t="array" ref="J117">IF(ROWS(G$7:G117)&gt;COUNTIF(BookTable[Entry Month],$O$4),"",INDEX(Book!F$3:F$1200,SMALL(IF(BookTable[Entry Month]=$O$4,ROW(BookTable[Entry Month])-ROW(Book!$J$2)),ROWS(G$7:G117))))</f>
        <v/>
      </c>
      <c r="K117" s="6" t="str" cm="1">
        <f t="array" ref="K117">IF(ROWS(G$7:G117)&gt;COUNTIF(BookTable[Entry Month],$O$4),"",INDEX(Book!E$3:E$1200,SMALL(IF(BookTable[Entry Month]=$O$4,ROW(BookTable[Entry Month])-ROW(Book!$J$2)),ROWS(G$7:G117))))</f>
        <v/>
      </c>
      <c r="L117" s="6" t="e">
        <f>Shrawan14[[#This Row],[मूल्य (रु)]]*13%</f>
        <v>#VALUE!</v>
      </c>
    </row>
    <row r="118" spans="1:12" hidden="1" x14ac:dyDescent="0.25">
      <c r="A118" s="1" t="str">
        <f t="array" ref="A118">IF(ROWS(A$7:A118)&gt;COUNTIF(BookTable[Entry Month],$O$4),"",INDEX(Book!A$3:A$1200,SMALL(IF(BookTable[Entry Month]=$O$4,ROW(BookTable[Entry Month])-ROW(Book!$J$2)),ROWS(A$7:A118))))</f>
        <v/>
      </c>
      <c r="B118" s="1" t="str">
        <f t="array" ref="B118">IF(ROWS(B$7:B118)&gt;COUNTIF(BookTable[Entry Month],$O$4),"",INDEX(Book!B$3:B$1200,SMALL(IF(BookTable[Entry Month]=$O$4,ROW(BookTable[Entry Month])-ROW(Book!$J$2)),ROWS(B$7:B118))))</f>
        <v/>
      </c>
      <c r="D118" s="1" t="str">
        <f t="array" ref="D118">IF(ROWS(C$7:C118)&gt;COUNTIF(BookTable[Entry Month],$O$4),"",INDEX(Book!C$3:C$1200,SMALL(IF(BookTable[Entry Month]=$O$4,ROW(BookTable[Entry Month])-ROW(Book!$J$2)),ROWS(C$7:C118))))</f>
        <v/>
      </c>
      <c r="E118" s="1" t="e">
        <f>VLOOKUP(Shrawan14[[#This Row],[आपूर्तिकर्ताको नाम]],PartyTable[],2,FALSE)</f>
        <v>#N/A</v>
      </c>
      <c r="F118" s="1" t="str" cm="1">
        <f t="array" ref="F118">IF(ROWS(G$7:G118)&gt;COUNTIF(BookTable[Entry Month],$O$4),"",INDEX(Book!D$3:D$1200,SMALL(IF(BookTable[Entry Month]=$O$4,ROW(BookTable[Entry Month])-ROW(Book!$J$2)),ROWS(G$7:G118))))</f>
        <v/>
      </c>
      <c r="I11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18" s="6" t="str" cm="1">
        <f t="array" ref="J118">IF(ROWS(G$7:G118)&gt;COUNTIF(BookTable[Entry Month],$O$4),"",INDEX(Book!F$3:F$1200,SMALL(IF(BookTable[Entry Month]=$O$4,ROW(BookTable[Entry Month])-ROW(Book!$J$2)),ROWS(G$7:G118))))</f>
        <v/>
      </c>
      <c r="K118" s="6" t="str" cm="1">
        <f t="array" ref="K118">IF(ROWS(G$7:G118)&gt;COUNTIF(BookTable[Entry Month],$O$4),"",INDEX(Book!E$3:E$1200,SMALL(IF(BookTable[Entry Month]=$O$4,ROW(BookTable[Entry Month])-ROW(Book!$J$2)),ROWS(G$7:G118))))</f>
        <v/>
      </c>
      <c r="L118" s="6" t="e">
        <f>Shrawan14[[#This Row],[मूल्य (रु)]]*13%</f>
        <v>#VALUE!</v>
      </c>
    </row>
    <row r="119" spans="1:12" hidden="1" x14ac:dyDescent="0.25">
      <c r="A119" s="1" t="str">
        <f t="array" ref="A119">IF(ROWS(A$7:A119)&gt;COUNTIF(BookTable[Entry Month],$O$4),"",INDEX(Book!A$3:A$1200,SMALL(IF(BookTable[Entry Month]=$O$4,ROW(BookTable[Entry Month])-ROW(Book!$J$2)),ROWS(A$7:A119))))</f>
        <v/>
      </c>
      <c r="B119" s="1" t="str">
        <f t="array" ref="B119">IF(ROWS(B$7:B119)&gt;COUNTIF(BookTable[Entry Month],$O$4),"",INDEX(Book!B$3:B$1200,SMALL(IF(BookTable[Entry Month]=$O$4,ROW(BookTable[Entry Month])-ROW(Book!$J$2)),ROWS(B$7:B119))))</f>
        <v/>
      </c>
      <c r="D119" s="1" t="str">
        <f t="array" ref="D119">IF(ROWS(C$7:C119)&gt;COUNTIF(BookTable[Entry Month],$O$4),"",INDEX(Book!C$3:C$1200,SMALL(IF(BookTable[Entry Month]=$O$4,ROW(BookTable[Entry Month])-ROW(Book!$J$2)),ROWS(C$7:C119))))</f>
        <v/>
      </c>
      <c r="E119" s="1" t="e">
        <f>VLOOKUP(Shrawan14[[#This Row],[आपूर्तिकर्ताको नाम]],PartyTable[],2,FALSE)</f>
        <v>#N/A</v>
      </c>
      <c r="F119" s="1" t="str" cm="1">
        <f t="array" ref="F119">IF(ROWS(G$7:G119)&gt;COUNTIF(BookTable[Entry Month],$O$4),"",INDEX(Book!D$3:D$1200,SMALL(IF(BookTable[Entry Month]=$O$4,ROW(BookTable[Entry Month])-ROW(Book!$J$2)),ROWS(G$7:G119))))</f>
        <v/>
      </c>
      <c r="I11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19" s="6" t="str" cm="1">
        <f t="array" ref="J119">IF(ROWS(G$7:G119)&gt;COUNTIF(BookTable[Entry Month],$O$4),"",INDEX(Book!F$3:F$1200,SMALL(IF(BookTable[Entry Month]=$O$4,ROW(BookTable[Entry Month])-ROW(Book!$J$2)),ROWS(G$7:G119))))</f>
        <v/>
      </c>
      <c r="K119" s="6" t="str" cm="1">
        <f t="array" ref="K119">IF(ROWS(G$7:G119)&gt;COUNTIF(BookTable[Entry Month],$O$4),"",INDEX(Book!E$3:E$1200,SMALL(IF(BookTable[Entry Month]=$O$4,ROW(BookTable[Entry Month])-ROW(Book!$J$2)),ROWS(G$7:G119))))</f>
        <v/>
      </c>
      <c r="L119" s="6" t="e">
        <f>Shrawan14[[#This Row],[मूल्य (रु)]]*13%</f>
        <v>#VALUE!</v>
      </c>
    </row>
    <row r="120" spans="1:12" hidden="1" x14ac:dyDescent="0.25">
      <c r="A120" s="1" t="str">
        <f t="array" ref="A120">IF(ROWS(A$7:A120)&gt;COUNTIF(BookTable[Entry Month],$O$4),"",INDEX(Book!A$3:A$1200,SMALL(IF(BookTable[Entry Month]=$O$4,ROW(BookTable[Entry Month])-ROW(Book!$J$2)),ROWS(A$7:A120))))</f>
        <v/>
      </c>
      <c r="B120" s="1" t="str">
        <f t="array" ref="B120">IF(ROWS(B$7:B120)&gt;COUNTIF(BookTable[Entry Month],$O$4),"",INDEX(Book!B$3:B$1200,SMALL(IF(BookTable[Entry Month]=$O$4,ROW(BookTable[Entry Month])-ROW(Book!$J$2)),ROWS(B$7:B120))))</f>
        <v/>
      </c>
      <c r="D120" s="1" t="str">
        <f t="array" ref="D120">IF(ROWS(C$7:C120)&gt;COUNTIF(BookTable[Entry Month],$O$4),"",INDEX(Book!C$3:C$1200,SMALL(IF(BookTable[Entry Month]=$O$4,ROW(BookTable[Entry Month])-ROW(Book!$J$2)),ROWS(C$7:C120))))</f>
        <v/>
      </c>
      <c r="E120" s="1" t="e">
        <f>VLOOKUP(Shrawan14[[#This Row],[आपूर्तिकर्ताको नाम]],PartyTable[],2,FALSE)</f>
        <v>#N/A</v>
      </c>
      <c r="F120" s="1" t="str" cm="1">
        <f t="array" ref="F120">IF(ROWS(G$7:G120)&gt;COUNTIF(BookTable[Entry Month],$O$4),"",INDEX(Book!D$3:D$1200,SMALL(IF(BookTable[Entry Month]=$O$4,ROW(BookTable[Entry Month])-ROW(Book!$J$2)),ROWS(G$7:G120))))</f>
        <v/>
      </c>
      <c r="I12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20" s="6" t="str" cm="1">
        <f t="array" ref="J120">IF(ROWS(G$7:G120)&gt;COUNTIF(BookTable[Entry Month],$O$4),"",INDEX(Book!F$3:F$1200,SMALL(IF(BookTable[Entry Month]=$O$4,ROW(BookTable[Entry Month])-ROW(Book!$J$2)),ROWS(G$7:G120))))</f>
        <v/>
      </c>
      <c r="K120" s="6" t="str" cm="1">
        <f t="array" ref="K120">IF(ROWS(G$7:G120)&gt;COUNTIF(BookTable[Entry Month],$O$4),"",INDEX(Book!E$3:E$1200,SMALL(IF(BookTable[Entry Month]=$O$4,ROW(BookTable[Entry Month])-ROW(Book!$J$2)),ROWS(G$7:G120))))</f>
        <v/>
      </c>
      <c r="L120" s="6" t="e">
        <f>Shrawan14[[#This Row],[मूल्य (रु)]]*13%</f>
        <v>#VALUE!</v>
      </c>
    </row>
    <row r="121" spans="1:12" hidden="1" x14ac:dyDescent="0.25">
      <c r="A121" s="1" t="str">
        <f t="array" ref="A121">IF(ROWS(A$7:A121)&gt;COUNTIF(BookTable[Entry Month],$O$4),"",INDEX(Book!A$3:A$1200,SMALL(IF(BookTable[Entry Month]=$O$4,ROW(BookTable[Entry Month])-ROW(Book!$J$2)),ROWS(A$7:A121))))</f>
        <v/>
      </c>
      <c r="B121" s="1" t="str">
        <f t="array" ref="B121">IF(ROWS(B$7:B121)&gt;COUNTIF(BookTable[Entry Month],$O$4),"",INDEX(Book!B$3:B$1200,SMALL(IF(BookTable[Entry Month]=$O$4,ROW(BookTable[Entry Month])-ROW(Book!$J$2)),ROWS(B$7:B121))))</f>
        <v/>
      </c>
      <c r="D121" s="1" t="str">
        <f t="array" ref="D121">IF(ROWS(C$7:C121)&gt;COUNTIF(BookTable[Entry Month],$O$4),"",INDEX(Book!C$3:C$1200,SMALL(IF(BookTable[Entry Month]=$O$4,ROW(BookTable[Entry Month])-ROW(Book!$J$2)),ROWS(C$7:C121))))</f>
        <v/>
      </c>
      <c r="E121" s="1" t="e">
        <f>VLOOKUP(Shrawan14[[#This Row],[आपूर्तिकर्ताको नाम]],PartyTable[],2,FALSE)</f>
        <v>#N/A</v>
      </c>
      <c r="F121" s="1" t="str" cm="1">
        <f t="array" ref="F121">IF(ROWS(G$7:G121)&gt;COUNTIF(BookTable[Entry Month],$O$4),"",INDEX(Book!D$3:D$1200,SMALL(IF(BookTable[Entry Month]=$O$4,ROW(BookTable[Entry Month])-ROW(Book!$J$2)),ROWS(G$7:G121))))</f>
        <v/>
      </c>
      <c r="I12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21" s="6" t="str" cm="1">
        <f t="array" ref="J121">IF(ROWS(G$7:G121)&gt;COUNTIF(BookTable[Entry Month],$O$4),"",INDEX(Book!F$3:F$1200,SMALL(IF(BookTable[Entry Month]=$O$4,ROW(BookTable[Entry Month])-ROW(Book!$J$2)),ROWS(G$7:G121))))</f>
        <v/>
      </c>
      <c r="K121" s="6" t="str" cm="1">
        <f t="array" ref="K121">IF(ROWS(G$7:G121)&gt;COUNTIF(BookTable[Entry Month],$O$4),"",INDEX(Book!E$3:E$1200,SMALL(IF(BookTable[Entry Month]=$O$4,ROW(BookTable[Entry Month])-ROW(Book!$J$2)),ROWS(G$7:G121))))</f>
        <v/>
      </c>
      <c r="L121" s="6" t="e">
        <f>Shrawan14[[#This Row],[मूल्य (रु)]]*13%</f>
        <v>#VALUE!</v>
      </c>
    </row>
    <row r="122" spans="1:12" hidden="1" x14ac:dyDescent="0.25">
      <c r="A122" s="1" t="str">
        <f t="array" ref="A122">IF(ROWS(A$7:A122)&gt;COUNTIF(BookTable[Entry Month],$O$4),"",INDEX(Book!A$3:A$1200,SMALL(IF(BookTable[Entry Month]=$O$4,ROW(BookTable[Entry Month])-ROW(Book!$J$2)),ROWS(A$7:A122))))</f>
        <v/>
      </c>
      <c r="B122" s="1" t="str">
        <f t="array" ref="B122">IF(ROWS(B$7:B122)&gt;COUNTIF(BookTable[Entry Month],$O$4),"",INDEX(Book!B$3:B$1200,SMALL(IF(BookTable[Entry Month]=$O$4,ROW(BookTable[Entry Month])-ROW(Book!$J$2)),ROWS(B$7:B122))))</f>
        <v/>
      </c>
      <c r="D122" s="1" t="str">
        <f t="array" ref="D122">IF(ROWS(C$7:C122)&gt;COUNTIF(BookTable[Entry Month],$O$4),"",INDEX(Book!C$3:C$1200,SMALL(IF(BookTable[Entry Month]=$O$4,ROW(BookTable[Entry Month])-ROW(Book!$J$2)),ROWS(C$7:C122))))</f>
        <v/>
      </c>
      <c r="E122" s="1" t="e">
        <f>VLOOKUP(Shrawan14[[#This Row],[आपूर्तिकर्ताको नाम]],PartyTable[],2,FALSE)</f>
        <v>#N/A</v>
      </c>
      <c r="F122" s="1" t="str" cm="1">
        <f t="array" ref="F122">IF(ROWS(G$7:G122)&gt;COUNTIF(BookTable[Entry Month],$O$4),"",INDEX(Book!D$3:D$1200,SMALL(IF(BookTable[Entry Month]=$O$4,ROW(BookTable[Entry Month])-ROW(Book!$J$2)),ROWS(G$7:G122))))</f>
        <v/>
      </c>
      <c r="I12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22" s="6" t="str" cm="1">
        <f t="array" ref="J122">IF(ROWS(G$7:G122)&gt;COUNTIF(BookTable[Entry Month],$O$4),"",INDEX(Book!F$3:F$1200,SMALL(IF(BookTable[Entry Month]=$O$4,ROW(BookTable[Entry Month])-ROW(Book!$J$2)),ROWS(G$7:G122))))</f>
        <v/>
      </c>
      <c r="K122" s="6" t="str" cm="1">
        <f t="array" ref="K122">IF(ROWS(G$7:G122)&gt;COUNTIF(BookTable[Entry Month],$O$4),"",INDEX(Book!E$3:E$1200,SMALL(IF(BookTable[Entry Month]=$O$4,ROW(BookTable[Entry Month])-ROW(Book!$J$2)),ROWS(G$7:G122))))</f>
        <v/>
      </c>
      <c r="L122" s="6" t="e">
        <f>Shrawan14[[#This Row],[मूल्य (रु)]]*13%</f>
        <v>#VALUE!</v>
      </c>
    </row>
    <row r="123" spans="1:12" hidden="1" x14ac:dyDescent="0.25">
      <c r="A123" s="1" t="str">
        <f t="array" ref="A123">IF(ROWS(A$7:A123)&gt;COUNTIF(BookTable[Entry Month],$O$4),"",INDEX(Book!A$3:A$1200,SMALL(IF(BookTable[Entry Month]=$O$4,ROW(BookTable[Entry Month])-ROW(Book!$J$2)),ROWS(A$7:A123))))</f>
        <v/>
      </c>
      <c r="B123" s="1" t="str">
        <f t="array" ref="B123">IF(ROWS(B$7:B123)&gt;COUNTIF(BookTable[Entry Month],$O$4),"",INDEX(Book!B$3:B$1200,SMALL(IF(BookTable[Entry Month]=$O$4,ROW(BookTable[Entry Month])-ROW(Book!$J$2)),ROWS(B$7:B123))))</f>
        <v/>
      </c>
      <c r="D123" s="1" t="str">
        <f t="array" ref="D123">IF(ROWS(C$7:C123)&gt;COUNTIF(BookTable[Entry Month],$O$4),"",INDEX(Book!C$3:C$1200,SMALL(IF(BookTable[Entry Month]=$O$4,ROW(BookTable[Entry Month])-ROW(Book!$J$2)),ROWS(C$7:C123))))</f>
        <v/>
      </c>
      <c r="E123" s="1" t="e">
        <f>VLOOKUP(Shrawan14[[#This Row],[आपूर्तिकर्ताको नाम]],PartyTable[],2,FALSE)</f>
        <v>#N/A</v>
      </c>
      <c r="F123" s="1" t="str" cm="1">
        <f t="array" ref="F123">IF(ROWS(G$7:G123)&gt;COUNTIF(BookTable[Entry Month],$O$4),"",INDEX(Book!D$3:D$1200,SMALL(IF(BookTable[Entry Month]=$O$4,ROW(BookTable[Entry Month])-ROW(Book!$J$2)),ROWS(G$7:G123))))</f>
        <v/>
      </c>
      <c r="I12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23" s="6" t="str" cm="1">
        <f t="array" ref="J123">IF(ROWS(G$7:G123)&gt;COUNTIF(BookTable[Entry Month],$O$4),"",INDEX(Book!F$3:F$1200,SMALL(IF(BookTable[Entry Month]=$O$4,ROW(BookTable[Entry Month])-ROW(Book!$J$2)),ROWS(G$7:G123))))</f>
        <v/>
      </c>
      <c r="K123" s="6" t="str" cm="1">
        <f t="array" ref="K123">IF(ROWS(G$7:G123)&gt;COUNTIF(BookTable[Entry Month],$O$4),"",INDEX(Book!E$3:E$1200,SMALL(IF(BookTable[Entry Month]=$O$4,ROW(BookTable[Entry Month])-ROW(Book!$J$2)),ROWS(G$7:G123))))</f>
        <v/>
      </c>
      <c r="L123" s="6" t="e">
        <f>Shrawan14[[#This Row],[मूल्य (रु)]]*13%</f>
        <v>#VALUE!</v>
      </c>
    </row>
    <row r="124" spans="1:12" hidden="1" x14ac:dyDescent="0.25">
      <c r="A124" s="1" t="str">
        <f t="array" ref="A124">IF(ROWS(A$7:A124)&gt;COUNTIF(BookTable[Entry Month],$O$4),"",INDEX(Book!A$3:A$1200,SMALL(IF(BookTable[Entry Month]=$O$4,ROW(BookTable[Entry Month])-ROW(Book!$J$2)),ROWS(A$7:A124))))</f>
        <v/>
      </c>
      <c r="B124" s="1" t="str">
        <f t="array" ref="B124">IF(ROWS(B$7:B124)&gt;COUNTIF(BookTable[Entry Month],$O$4),"",INDEX(Book!B$3:B$1200,SMALL(IF(BookTable[Entry Month]=$O$4,ROW(BookTable[Entry Month])-ROW(Book!$J$2)),ROWS(B$7:B124))))</f>
        <v/>
      </c>
      <c r="D124" s="1" t="str">
        <f t="array" ref="D124">IF(ROWS(C$7:C124)&gt;COUNTIF(BookTable[Entry Month],$O$4),"",INDEX(Book!C$3:C$1200,SMALL(IF(BookTable[Entry Month]=$O$4,ROW(BookTable[Entry Month])-ROW(Book!$J$2)),ROWS(C$7:C124))))</f>
        <v/>
      </c>
      <c r="E124" s="1" t="e">
        <f>VLOOKUP(Shrawan14[[#This Row],[आपूर्तिकर्ताको नाम]],PartyTable[],2,FALSE)</f>
        <v>#N/A</v>
      </c>
      <c r="F124" s="1" t="str" cm="1">
        <f t="array" ref="F124">IF(ROWS(G$7:G124)&gt;COUNTIF(BookTable[Entry Month],$O$4),"",INDEX(Book!D$3:D$1200,SMALL(IF(BookTable[Entry Month]=$O$4,ROW(BookTable[Entry Month])-ROW(Book!$J$2)),ROWS(G$7:G124))))</f>
        <v/>
      </c>
      <c r="I12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24" s="6" t="str" cm="1">
        <f t="array" ref="J124">IF(ROWS(G$7:G124)&gt;COUNTIF(BookTable[Entry Month],$O$4),"",INDEX(Book!F$3:F$1200,SMALL(IF(BookTable[Entry Month]=$O$4,ROW(BookTable[Entry Month])-ROW(Book!$J$2)),ROWS(G$7:G124))))</f>
        <v/>
      </c>
      <c r="K124" s="6" t="str" cm="1">
        <f t="array" ref="K124">IF(ROWS(G$7:G124)&gt;COUNTIF(BookTable[Entry Month],$O$4),"",INDEX(Book!E$3:E$1200,SMALL(IF(BookTable[Entry Month]=$O$4,ROW(BookTable[Entry Month])-ROW(Book!$J$2)),ROWS(G$7:G124))))</f>
        <v/>
      </c>
      <c r="L124" s="6" t="e">
        <f>Shrawan14[[#This Row],[मूल्य (रु)]]*13%</f>
        <v>#VALUE!</v>
      </c>
    </row>
    <row r="125" spans="1:12" hidden="1" x14ac:dyDescent="0.25">
      <c r="A125" s="1" t="str">
        <f t="array" ref="A125">IF(ROWS(A$7:A125)&gt;COUNTIF(BookTable[Entry Month],$O$4),"",INDEX(Book!A$3:A$1200,SMALL(IF(BookTable[Entry Month]=$O$4,ROW(BookTable[Entry Month])-ROW(Book!$J$2)),ROWS(A$7:A125))))</f>
        <v/>
      </c>
      <c r="B125" s="1" t="str">
        <f t="array" ref="B125">IF(ROWS(B$7:B125)&gt;COUNTIF(BookTable[Entry Month],$O$4),"",INDEX(Book!B$3:B$1200,SMALL(IF(BookTable[Entry Month]=$O$4,ROW(BookTable[Entry Month])-ROW(Book!$J$2)),ROWS(B$7:B125))))</f>
        <v/>
      </c>
      <c r="D125" s="1" t="str">
        <f t="array" ref="D125">IF(ROWS(C$7:C125)&gt;COUNTIF(BookTable[Entry Month],$O$4),"",INDEX(Book!C$3:C$1200,SMALL(IF(BookTable[Entry Month]=$O$4,ROW(BookTable[Entry Month])-ROW(Book!$J$2)),ROWS(C$7:C125))))</f>
        <v/>
      </c>
      <c r="E125" s="1" t="e">
        <f>VLOOKUP(Shrawan14[[#This Row],[आपूर्तिकर्ताको नाम]],PartyTable[],2,FALSE)</f>
        <v>#N/A</v>
      </c>
      <c r="F125" s="1" t="str" cm="1">
        <f t="array" ref="F125">IF(ROWS(G$7:G125)&gt;COUNTIF(BookTable[Entry Month],$O$4),"",INDEX(Book!D$3:D$1200,SMALL(IF(BookTable[Entry Month]=$O$4,ROW(BookTable[Entry Month])-ROW(Book!$J$2)),ROWS(G$7:G125))))</f>
        <v/>
      </c>
      <c r="I12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25" s="6" t="str" cm="1">
        <f t="array" ref="J125">IF(ROWS(G$7:G125)&gt;COUNTIF(BookTable[Entry Month],$O$4),"",INDEX(Book!F$3:F$1200,SMALL(IF(BookTable[Entry Month]=$O$4,ROW(BookTable[Entry Month])-ROW(Book!$J$2)),ROWS(G$7:G125))))</f>
        <v/>
      </c>
      <c r="K125" s="6" t="str" cm="1">
        <f t="array" ref="K125">IF(ROWS(G$7:G125)&gt;COUNTIF(BookTable[Entry Month],$O$4),"",INDEX(Book!E$3:E$1200,SMALL(IF(BookTable[Entry Month]=$O$4,ROW(BookTable[Entry Month])-ROW(Book!$J$2)),ROWS(G$7:G125))))</f>
        <v/>
      </c>
      <c r="L125" s="6" t="e">
        <f>Shrawan14[[#This Row],[मूल्य (रु)]]*13%</f>
        <v>#VALUE!</v>
      </c>
    </row>
    <row r="126" spans="1:12" hidden="1" x14ac:dyDescent="0.25">
      <c r="A126" s="1" t="str">
        <f t="array" ref="A126">IF(ROWS(A$7:A126)&gt;COUNTIF(BookTable[Entry Month],$O$4),"",INDEX(Book!A$3:A$1200,SMALL(IF(BookTable[Entry Month]=$O$4,ROW(BookTable[Entry Month])-ROW(Book!$J$2)),ROWS(A$7:A126))))</f>
        <v/>
      </c>
      <c r="B126" s="1" t="str">
        <f t="array" ref="B126">IF(ROWS(B$7:B126)&gt;COUNTIF(BookTable[Entry Month],$O$4),"",INDEX(Book!B$3:B$1200,SMALL(IF(BookTable[Entry Month]=$O$4,ROW(BookTable[Entry Month])-ROW(Book!$J$2)),ROWS(B$7:B126))))</f>
        <v/>
      </c>
      <c r="D126" s="1" t="str">
        <f t="array" ref="D126">IF(ROWS(C$7:C126)&gt;COUNTIF(BookTable[Entry Month],$O$4),"",INDEX(Book!C$3:C$1200,SMALL(IF(BookTable[Entry Month]=$O$4,ROW(BookTable[Entry Month])-ROW(Book!$J$2)),ROWS(C$7:C126))))</f>
        <v/>
      </c>
      <c r="E126" s="1" t="e">
        <f>VLOOKUP(Shrawan14[[#This Row],[आपूर्तिकर्ताको नाम]],PartyTable[],2,FALSE)</f>
        <v>#N/A</v>
      </c>
      <c r="F126" s="1" t="str" cm="1">
        <f t="array" ref="F126">IF(ROWS(G$7:G126)&gt;COUNTIF(BookTable[Entry Month],$O$4),"",INDEX(Book!D$3:D$1200,SMALL(IF(BookTable[Entry Month]=$O$4,ROW(BookTable[Entry Month])-ROW(Book!$J$2)),ROWS(G$7:G126))))</f>
        <v/>
      </c>
      <c r="I12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26" s="6" t="str" cm="1">
        <f t="array" ref="J126">IF(ROWS(G$7:G126)&gt;COUNTIF(BookTable[Entry Month],$O$4),"",INDEX(Book!F$3:F$1200,SMALL(IF(BookTable[Entry Month]=$O$4,ROW(BookTable[Entry Month])-ROW(Book!$J$2)),ROWS(G$7:G126))))</f>
        <v/>
      </c>
      <c r="K126" s="6" t="str" cm="1">
        <f t="array" ref="K126">IF(ROWS(G$7:G126)&gt;COUNTIF(BookTable[Entry Month],$O$4),"",INDEX(Book!E$3:E$1200,SMALL(IF(BookTable[Entry Month]=$O$4,ROW(BookTable[Entry Month])-ROW(Book!$J$2)),ROWS(G$7:G126))))</f>
        <v/>
      </c>
      <c r="L126" s="6" t="e">
        <f>Shrawan14[[#This Row],[मूल्य (रु)]]*13%</f>
        <v>#VALUE!</v>
      </c>
    </row>
    <row r="127" spans="1:12" hidden="1" x14ac:dyDescent="0.25">
      <c r="A127" s="1" t="str">
        <f t="array" ref="A127">IF(ROWS(A$7:A127)&gt;COUNTIF(BookTable[Entry Month],$O$4),"",INDEX(Book!A$3:A$1200,SMALL(IF(BookTable[Entry Month]=$O$4,ROW(BookTable[Entry Month])-ROW(Book!$J$2)),ROWS(A$7:A127))))</f>
        <v/>
      </c>
      <c r="B127" s="1" t="str">
        <f t="array" ref="B127">IF(ROWS(B$7:B127)&gt;COUNTIF(BookTable[Entry Month],$O$4),"",INDEX(Book!B$3:B$1200,SMALL(IF(BookTable[Entry Month]=$O$4,ROW(BookTable[Entry Month])-ROW(Book!$J$2)),ROWS(B$7:B127))))</f>
        <v/>
      </c>
      <c r="D127" s="1" t="str">
        <f t="array" ref="D127">IF(ROWS(C$7:C127)&gt;COUNTIF(BookTable[Entry Month],$O$4),"",INDEX(Book!C$3:C$1200,SMALL(IF(BookTable[Entry Month]=$O$4,ROW(BookTable[Entry Month])-ROW(Book!$J$2)),ROWS(C$7:C127))))</f>
        <v/>
      </c>
      <c r="E127" s="1" t="e">
        <f>VLOOKUP(Shrawan14[[#This Row],[आपूर्तिकर्ताको नाम]],PartyTable[],2,FALSE)</f>
        <v>#N/A</v>
      </c>
      <c r="F127" s="1" t="str" cm="1">
        <f t="array" ref="F127">IF(ROWS(G$7:G127)&gt;COUNTIF(BookTable[Entry Month],$O$4),"",INDEX(Book!D$3:D$1200,SMALL(IF(BookTable[Entry Month]=$O$4,ROW(BookTable[Entry Month])-ROW(Book!$J$2)),ROWS(G$7:G127))))</f>
        <v/>
      </c>
      <c r="I12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27" s="6" t="str" cm="1">
        <f t="array" ref="J127">IF(ROWS(G$7:G127)&gt;COUNTIF(BookTable[Entry Month],$O$4),"",INDEX(Book!F$3:F$1200,SMALL(IF(BookTable[Entry Month]=$O$4,ROW(BookTable[Entry Month])-ROW(Book!$J$2)),ROWS(G$7:G127))))</f>
        <v/>
      </c>
      <c r="K127" s="6" t="str" cm="1">
        <f t="array" ref="K127">IF(ROWS(G$7:G127)&gt;COUNTIF(BookTable[Entry Month],$O$4),"",INDEX(Book!E$3:E$1200,SMALL(IF(BookTable[Entry Month]=$O$4,ROW(BookTable[Entry Month])-ROW(Book!$J$2)),ROWS(G$7:G127))))</f>
        <v/>
      </c>
      <c r="L127" s="6" t="e">
        <f>Shrawan14[[#This Row],[मूल्य (रु)]]*13%</f>
        <v>#VALUE!</v>
      </c>
    </row>
    <row r="128" spans="1:12" hidden="1" x14ac:dyDescent="0.25">
      <c r="A128" s="1" t="str">
        <f t="array" ref="A128">IF(ROWS(A$7:A128)&gt;COUNTIF(BookTable[Entry Month],$O$4),"",INDEX(Book!A$3:A$1200,SMALL(IF(BookTable[Entry Month]=$O$4,ROW(BookTable[Entry Month])-ROW(Book!$J$2)),ROWS(A$7:A128))))</f>
        <v/>
      </c>
      <c r="B128" s="1" t="str">
        <f t="array" ref="B128">IF(ROWS(B$7:B128)&gt;COUNTIF(BookTable[Entry Month],$O$4),"",INDEX(Book!B$3:B$1200,SMALL(IF(BookTable[Entry Month]=$O$4,ROW(BookTable[Entry Month])-ROW(Book!$J$2)),ROWS(B$7:B128))))</f>
        <v/>
      </c>
      <c r="D128" s="1" t="str">
        <f t="array" ref="D128">IF(ROWS(C$7:C128)&gt;COUNTIF(BookTable[Entry Month],$O$4),"",INDEX(Book!C$3:C$1200,SMALL(IF(BookTable[Entry Month]=$O$4,ROW(BookTable[Entry Month])-ROW(Book!$J$2)),ROWS(C$7:C128))))</f>
        <v/>
      </c>
      <c r="E128" s="1" t="e">
        <f>VLOOKUP(Shrawan14[[#This Row],[आपूर्तिकर्ताको नाम]],PartyTable[],2,FALSE)</f>
        <v>#N/A</v>
      </c>
      <c r="F128" s="1" t="str" cm="1">
        <f t="array" ref="F128">IF(ROWS(G$7:G128)&gt;COUNTIF(BookTable[Entry Month],$O$4),"",INDEX(Book!D$3:D$1200,SMALL(IF(BookTable[Entry Month]=$O$4,ROW(BookTable[Entry Month])-ROW(Book!$J$2)),ROWS(G$7:G128))))</f>
        <v/>
      </c>
      <c r="I12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28" s="6" t="str" cm="1">
        <f t="array" ref="J128">IF(ROWS(G$7:G128)&gt;COUNTIF(BookTable[Entry Month],$O$4),"",INDEX(Book!F$3:F$1200,SMALL(IF(BookTable[Entry Month]=$O$4,ROW(BookTable[Entry Month])-ROW(Book!$J$2)),ROWS(G$7:G128))))</f>
        <v/>
      </c>
      <c r="K128" s="6" t="str" cm="1">
        <f t="array" ref="K128">IF(ROWS(G$7:G128)&gt;COUNTIF(BookTable[Entry Month],$O$4),"",INDEX(Book!E$3:E$1200,SMALL(IF(BookTable[Entry Month]=$O$4,ROW(BookTable[Entry Month])-ROW(Book!$J$2)),ROWS(G$7:G128))))</f>
        <v/>
      </c>
      <c r="L128" s="6" t="e">
        <f>Shrawan14[[#This Row],[मूल्य (रु)]]*13%</f>
        <v>#VALUE!</v>
      </c>
    </row>
    <row r="129" spans="1:12" hidden="1" x14ac:dyDescent="0.25">
      <c r="A129" s="1" t="str">
        <f t="array" ref="A129">IF(ROWS(A$7:A129)&gt;COUNTIF(BookTable[Entry Month],$O$4),"",INDEX(Book!A$3:A$1200,SMALL(IF(BookTable[Entry Month]=$O$4,ROW(BookTable[Entry Month])-ROW(Book!$J$2)),ROWS(A$7:A129))))</f>
        <v/>
      </c>
      <c r="B129" s="1" t="str">
        <f t="array" ref="B129">IF(ROWS(B$7:B129)&gt;COUNTIF(BookTable[Entry Month],$O$4),"",INDEX(Book!B$3:B$1200,SMALL(IF(BookTable[Entry Month]=$O$4,ROW(BookTable[Entry Month])-ROW(Book!$J$2)),ROWS(B$7:B129))))</f>
        <v/>
      </c>
      <c r="D129" s="1" t="str">
        <f t="array" ref="D129">IF(ROWS(C$7:C129)&gt;COUNTIF(BookTable[Entry Month],$O$4),"",INDEX(Book!C$3:C$1200,SMALL(IF(BookTable[Entry Month]=$O$4,ROW(BookTable[Entry Month])-ROW(Book!$J$2)),ROWS(C$7:C129))))</f>
        <v/>
      </c>
      <c r="E129" s="1" t="e">
        <f>VLOOKUP(Shrawan14[[#This Row],[आपूर्तिकर्ताको नाम]],PartyTable[],2,FALSE)</f>
        <v>#N/A</v>
      </c>
      <c r="F129" s="1" t="str" cm="1">
        <f t="array" ref="F129">IF(ROWS(G$7:G129)&gt;COUNTIF(BookTable[Entry Month],$O$4),"",INDEX(Book!D$3:D$1200,SMALL(IF(BookTable[Entry Month]=$O$4,ROW(BookTable[Entry Month])-ROW(Book!$J$2)),ROWS(G$7:G129))))</f>
        <v/>
      </c>
      <c r="I12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29" s="6" t="str" cm="1">
        <f t="array" ref="J129">IF(ROWS(G$7:G129)&gt;COUNTIF(BookTable[Entry Month],$O$4),"",INDEX(Book!F$3:F$1200,SMALL(IF(BookTable[Entry Month]=$O$4,ROW(BookTable[Entry Month])-ROW(Book!$J$2)),ROWS(G$7:G129))))</f>
        <v/>
      </c>
      <c r="K129" s="6" t="str" cm="1">
        <f t="array" ref="K129">IF(ROWS(G$7:G129)&gt;COUNTIF(BookTable[Entry Month],$O$4),"",INDEX(Book!E$3:E$1200,SMALL(IF(BookTable[Entry Month]=$O$4,ROW(BookTable[Entry Month])-ROW(Book!$J$2)),ROWS(G$7:G129))))</f>
        <v/>
      </c>
      <c r="L129" s="6" t="e">
        <f>Shrawan14[[#This Row],[मूल्य (रु)]]*13%</f>
        <v>#VALUE!</v>
      </c>
    </row>
    <row r="130" spans="1:12" hidden="1" x14ac:dyDescent="0.25">
      <c r="A130" s="1" t="str">
        <f t="array" ref="A130">IF(ROWS(A$7:A130)&gt;COUNTIF(BookTable[Entry Month],$O$4),"",INDEX(Book!A$3:A$1200,SMALL(IF(BookTable[Entry Month]=$O$4,ROW(BookTable[Entry Month])-ROW(Book!$J$2)),ROWS(A$7:A130))))</f>
        <v/>
      </c>
      <c r="B130" s="1" t="str">
        <f t="array" ref="B130">IF(ROWS(B$7:B130)&gt;COUNTIF(BookTable[Entry Month],$O$4),"",INDEX(Book!B$3:B$1200,SMALL(IF(BookTable[Entry Month]=$O$4,ROW(BookTable[Entry Month])-ROW(Book!$J$2)),ROWS(B$7:B130))))</f>
        <v/>
      </c>
      <c r="D130" s="1" t="str">
        <f t="array" ref="D130">IF(ROWS(C$7:C130)&gt;COUNTIF(BookTable[Entry Month],$O$4),"",INDEX(Book!C$3:C$1200,SMALL(IF(BookTable[Entry Month]=$O$4,ROW(BookTable[Entry Month])-ROW(Book!$J$2)),ROWS(C$7:C130))))</f>
        <v/>
      </c>
      <c r="E130" s="1" t="e">
        <f>VLOOKUP(Shrawan14[[#This Row],[आपूर्तिकर्ताको नाम]],PartyTable[],2,FALSE)</f>
        <v>#N/A</v>
      </c>
      <c r="F130" s="1" t="str" cm="1">
        <f t="array" ref="F130">IF(ROWS(G$7:G130)&gt;COUNTIF(BookTable[Entry Month],$O$4),"",INDEX(Book!D$3:D$1200,SMALL(IF(BookTable[Entry Month]=$O$4,ROW(BookTable[Entry Month])-ROW(Book!$J$2)),ROWS(G$7:G130))))</f>
        <v/>
      </c>
      <c r="I13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30" s="6" t="str" cm="1">
        <f t="array" ref="J130">IF(ROWS(G$7:G130)&gt;COUNTIF(BookTable[Entry Month],$O$4),"",INDEX(Book!F$3:F$1200,SMALL(IF(BookTable[Entry Month]=$O$4,ROW(BookTable[Entry Month])-ROW(Book!$J$2)),ROWS(G$7:G130))))</f>
        <v/>
      </c>
      <c r="K130" s="6" t="str" cm="1">
        <f t="array" ref="K130">IF(ROWS(G$7:G130)&gt;COUNTIF(BookTable[Entry Month],$O$4),"",INDEX(Book!E$3:E$1200,SMALL(IF(BookTable[Entry Month]=$O$4,ROW(BookTable[Entry Month])-ROW(Book!$J$2)),ROWS(G$7:G130))))</f>
        <v/>
      </c>
      <c r="L130" s="6" t="e">
        <f>Shrawan14[[#This Row],[मूल्य (रु)]]*13%</f>
        <v>#VALUE!</v>
      </c>
    </row>
    <row r="131" spans="1:12" hidden="1" x14ac:dyDescent="0.25">
      <c r="A131" s="1" t="str">
        <f t="array" ref="A131">IF(ROWS(A$7:A131)&gt;COUNTIF(BookTable[Entry Month],$O$4),"",INDEX(Book!A$3:A$1200,SMALL(IF(BookTable[Entry Month]=$O$4,ROW(BookTable[Entry Month])-ROW(Book!$J$2)),ROWS(A$7:A131))))</f>
        <v/>
      </c>
      <c r="B131" s="1" t="str">
        <f t="array" ref="B131">IF(ROWS(B$7:B131)&gt;COUNTIF(BookTable[Entry Month],$O$4),"",INDEX(Book!B$3:B$1200,SMALL(IF(BookTable[Entry Month]=$O$4,ROW(BookTable[Entry Month])-ROW(Book!$J$2)),ROWS(B$7:B131))))</f>
        <v/>
      </c>
      <c r="D131" s="1" t="str">
        <f t="array" ref="D131">IF(ROWS(C$7:C131)&gt;COUNTIF(BookTable[Entry Month],$O$4),"",INDEX(Book!C$3:C$1200,SMALL(IF(BookTable[Entry Month]=$O$4,ROW(BookTable[Entry Month])-ROW(Book!$J$2)),ROWS(C$7:C131))))</f>
        <v/>
      </c>
      <c r="E131" s="1" t="e">
        <f>VLOOKUP(Shrawan14[[#This Row],[आपूर्तिकर्ताको नाम]],PartyTable[],2,FALSE)</f>
        <v>#N/A</v>
      </c>
      <c r="F131" s="1" t="str" cm="1">
        <f t="array" ref="F131">IF(ROWS(G$7:G131)&gt;COUNTIF(BookTable[Entry Month],$O$4),"",INDEX(Book!D$3:D$1200,SMALL(IF(BookTable[Entry Month]=$O$4,ROW(BookTable[Entry Month])-ROW(Book!$J$2)),ROWS(G$7:G131))))</f>
        <v/>
      </c>
      <c r="I13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31" s="6" t="str" cm="1">
        <f t="array" ref="J131">IF(ROWS(G$7:G131)&gt;COUNTIF(BookTable[Entry Month],$O$4),"",INDEX(Book!F$3:F$1200,SMALL(IF(BookTable[Entry Month]=$O$4,ROW(BookTable[Entry Month])-ROW(Book!$J$2)),ROWS(G$7:G131))))</f>
        <v/>
      </c>
      <c r="K131" s="6" t="str" cm="1">
        <f t="array" ref="K131">IF(ROWS(G$7:G131)&gt;COUNTIF(BookTable[Entry Month],$O$4),"",INDEX(Book!E$3:E$1200,SMALL(IF(BookTable[Entry Month]=$O$4,ROW(BookTable[Entry Month])-ROW(Book!$J$2)),ROWS(G$7:G131))))</f>
        <v/>
      </c>
      <c r="L131" s="6" t="e">
        <f>Shrawan14[[#This Row],[मूल्य (रु)]]*13%</f>
        <v>#VALUE!</v>
      </c>
    </row>
    <row r="132" spans="1:12" hidden="1" x14ac:dyDescent="0.25">
      <c r="A132" s="1" t="str">
        <f t="array" ref="A132">IF(ROWS(A$7:A132)&gt;COUNTIF(BookTable[Entry Month],$O$4),"",INDEX(Book!A$3:A$1200,SMALL(IF(BookTable[Entry Month]=$O$4,ROW(BookTable[Entry Month])-ROW(Book!$J$2)),ROWS(A$7:A132))))</f>
        <v/>
      </c>
      <c r="B132" s="1" t="str">
        <f t="array" ref="B132">IF(ROWS(B$7:B132)&gt;COUNTIF(BookTable[Entry Month],$O$4),"",INDEX(Book!B$3:B$1200,SMALL(IF(BookTable[Entry Month]=$O$4,ROW(BookTable[Entry Month])-ROW(Book!$J$2)),ROWS(B$7:B132))))</f>
        <v/>
      </c>
      <c r="D132" s="1" t="str">
        <f t="array" ref="D132">IF(ROWS(C$7:C132)&gt;COUNTIF(BookTable[Entry Month],$O$4),"",INDEX(Book!C$3:C$1200,SMALL(IF(BookTable[Entry Month]=$O$4,ROW(BookTable[Entry Month])-ROW(Book!$J$2)),ROWS(C$7:C132))))</f>
        <v/>
      </c>
      <c r="E132" s="1" t="e">
        <f>VLOOKUP(Shrawan14[[#This Row],[आपूर्तिकर्ताको नाम]],PartyTable[],2,FALSE)</f>
        <v>#N/A</v>
      </c>
      <c r="F132" s="1" t="str" cm="1">
        <f t="array" ref="F132">IF(ROWS(G$7:G132)&gt;COUNTIF(BookTable[Entry Month],$O$4),"",INDEX(Book!D$3:D$1200,SMALL(IF(BookTable[Entry Month]=$O$4,ROW(BookTable[Entry Month])-ROW(Book!$J$2)),ROWS(G$7:G132))))</f>
        <v/>
      </c>
      <c r="I13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32" s="6" t="str" cm="1">
        <f t="array" ref="J132">IF(ROWS(G$7:G132)&gt;COUNTIF(BookTable[Entry Month],$O$4),"",INDEX(Book!F$3:F$1200,SMALL(IF(BookTable[Entry Month]=$O$4,ROW(BookTable[Entry Month])-ROW(Book!$J$2)),ROWS(G$7:G132))))</f>
        <v/>
      </c>
      <c r="K132" s="6" t="str" cm="1">
        <f t="array" ref="K132">IF(ROWS(G$7:G132)&gt;COUNTIF(BookTable[Entry Month],$O$4),"",INDEX(Book!E$3:E$1200,SMALL(IF(BookTable[Entry Month]=$O$4,ROW(BookTable[Entry Month])-ROW(Book!$J$2)),ROWS(G$7:G132))))</f>
        <v/>
      </c>
      <c r="L132" s="6" t="e">
        <f>Shrawan14[[#This Row],[मूल्य (रु)]]*13%</f>
        <v>#VALUE!</v>
      </c>
    </row>
    <row r="133" spans="1:12" hidden="1" x14ac:dyDescent="0.25">
      <c r="A133" s="1" t="str">
        <f t="array" ref="A133">IF(ROWS(A$7:A133)&gt;COUNTIF(BookTable[Entry Month],$O$4),"",INDEX(Book!A$3:A$1200,SMALL(IF(BookTable[Entry Month]=$O$4,ROW(BookTable[Entry Month])-ROW(Book!$J$2)),ROWS(A$7:A133))))</f>
        <v/>
      </c>
      <c r="B133" s="1" t="str">
        <f t="array" ref="B133">IF(ROWS(B$7:B133)&gt;COUNTIF(BookTable[Entry Month],$O$4),"",INDEX(Book!B$3:B$1200,SMALL(IF(BookTable[Entry Month]=$O$4,ROW(BookTable[Entry Month])-ROW(Book!$J$2)),ROWS(B$7:B133))))</f>
        <v/>
      </c>
      <c r="D133" s="1" t="str">
        <f t="array" ref="D133">IF(ROWS(C$7:C133)&gt;COUNTIF(BookTable[Entry Month],$O$4),"",INDEX(Book!C$3:C$1200,SMALL(IF(BookTable[Entry Month]=$O$4,ROW(BookTable[Entry Month])-ROW(Book!$J$2)),ROWS(C$7:C133))))</f>
        <v/>
      </c>
      <c r="E133" s="1" t="e">
        <f>VLOOKUP(Shrawan14[[#This Row],[आपूर्तिकर्ताको नाम]],PartyTable[],2,FALSE)</f>
        <v>#N/A</v>
      </c>
      <c r="F133" s="1" t="str" cm="1">
        <f t="array" ref="F133">IF(ROWS(G$7:G133)&gt;COUNTIF(BookTable[Entry Month],$O$4),"",INDEX(Book!D$3:D$1200,SMALL(IF(BookTable[Entry Month]=$O$4,ROW(BookTable[Entry Month])-ROW(Book!$J$2)),ROWS(G$7:G133))))</f>
        <v/>
      </c>
      <c r="I13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33" s="6" t="str" cm="1">
        <f t="array" ref="J133">IF(ROWS(G$7:G133)&gt;COUNTIF(BookTable[Entry Month],$O$4),"",INDEX(Book!F$3:F$1200,SMALL(IF(BookTable[Entry Month]=$O$4,ROW(BookTable[Entry Month])-ROW(Book!$J$2)),ROWS(G$7:G133))))</f>
        <v/>
      </c>
      <c r="K133" s="6" t="str" cm="1">
        <f t="array" ref="K133">IF(ROWS(G$7:G133)&gt;COUNTIF(BookTable[Entry Month],$O$4),"",INDEX(Book!E$3:E$1200,SMALL(IF(BookTable[Entry Month]=$O$4,ROW(BookTable[Entry Month])-ROW(Book!$J$2)),ROWS(G$7:G133))))</f>
        <v/>
      </c>
      <c r="L133" s="6" t="e">
        <f>Shrawan14[[#This Row],[मूल्य (रु)]]*13%</f>
        <v>#VALUE!</v>
      </c>
    </row>
    <row r="134" spans="1:12" hidden="1" x14ac:dyDescent="0.25">
      <c r="A134" s="1" t="str">
        <f t="array" ref="A134">IF(ROWS(A$7:A134)&gt;COUNTIF(BookTable[Entry Month],$O$4),"",INDEX(Book!A$3:A$1200,SMALL(IF(BookTable[Entry Month]=$O$4,ROW(BookTable[Entry Month])-ROW(Book!$J$2)),ROWS(A$7:A134))))</f>
        <v/>
      </c>
      <c r="B134" s="1" t="str">
        <f t="array" ref="B134">IF(ROWS(B$7:B134)&gt;COUNTIF(BookTable[Entry Month],$O$4),"",INDEX(Book!B$3:B$1200,SMALL(IF(BookTable[Entry Month]=$O$4,ROW(BookTable[Entry Month])-ROW(Book!$J$2)),ROWS(B$7:B134))))</f>
        <v/>
      </c>
      <c r="D134" s="1" t="str">
        <f t="array" ref="D134">IF(ROWS(C$7:C134)&gt;COUNTIF(BookTable[Entry Month],$O$4),"",INDEX(Book!C$3:C$1200,SMALL(IF(BookTable[Entry Month]=$O$4,ROW(BookTable[Entry Month])-ROW(Book!$J$2)),ROWS(C$7:C134))))</f>
        <v/>
      </c>
      <c r="E134" s="1" t="e">
        <f>VLOOKUP(Shrawan14[[#This Row],[आपूर्तिकर्ताको नाम]],PartyTable[],2,FALSE)</f>
        <v>#N/A</v>
      </c>
      <c r="F134" s="1" t="str" cm="1">
        <f t="array" ref="F134">IF(ROWS(G$7:G134)&gt;COUNTIF(BookTable[Entry Month],$O$4),"",INDEX(Book!D$3:D$1200,SMALL(IF(BookTable[Entry Month]=$O$4,ROW(BookTable[Entry Month])-ROW(Book!$J$2)),ROWS(G$7:G134))))</f>
        <v/>
      </c>
      <c r="I13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34" s="6" t="str" cm="1">
        <f t="array" ref="J134">IF(ROWS(G$7:G134)&gt;COUNTIF(BookTable[Entry Month],$O$4),"",INDEX(Book!F$3:F$1200,SMALL(IF(BookTable[Entry Month]=$O$4,ROW(BookTable[Entry Month])-ROW(Book!$J$2)),ROWS(G$7:G134))))</f>
        <v/>
      </c>
      <c r="K134" s="6" t="str" cm="1">
        <f t="array" ref="K134">IF(ROWS(G$7:G134)&gt;COUNTIF(BookTable[Entry Month],$O$4),"",INDEX(Book!E$3:E$1200,SMALL(IF(BookTable[Entry Month]=$O$4,ROW(BookTable[Entry Month])-ROW(Book!$J$2)),ROWS(G$7:G134))))</f>
        <v/>
      </c>
      <c r="L134" s="6" t="e">
        <f>Shrawan14[[#This Row],[मूल्य (रु)]]*13%</f>
        <v>#VALUE!</v>
      </c>
    </row>
    <row r="135" spans="1:12" hidden="1" x14ac:dyDescent="0.25">
      <c r="A135" s="1" t="str">
        <f t="array" ref="A135">IF(ROWS(A$7:A135)&gt;COUNTIF(BookTable[Entry Month],$O$4),"",INDEX(Book!A$3:A$1200,SMALL(IF(BookTable[Entry Month]=$O$4,ROW(BookTable[Entry Month])-ROW(Book!$J$2)),ROWS(A$7:A135))))</f>
        <v/>
      </c>
      <c r="B135" s="1" t="str">
        <f t="array" ref="B135">IF(ROWS(B$7:B135)&gt;COUNTIF(BookTable[Entry Month],$O$4),"",INDEX(Book!B$3:B$1200,SMALL(IF(BookTable[Entry Month]=$O$4,ROW(BookTable[Entry Month])-ROW(Book!$J$2)),ROWS(B$7:B135))))</f>
        <v/>
      </c>
      <c r="D135" s="1" t="str">
        <f t="array" ref="D135">IF(ROWS(C$7:C135)&gt;COUNTIF(BookTable[Entry Month],$O$4),"",INDEX(Book!C$3:C$1200,SMALL(IF(BookTable[Entry Month]=$O$4,ROW(BookTable[Entry Month])-ROW(Book!$J$2)),ROWS(C$7:C135))))</f>
        <v/>
      </c>
      <c r="E135" s="1" t="e">
        <f>VLOOKUP(Shrawan14[[#This Row],[आपूर्तिकर्ताको नाम]],PartyTable[],2,FALSE)</f>
        <v>#N/A</v>
      </c>
      <c r="F135" s="1" t="str" cm="1">
        <f t="array" ref="F135">IF(ROWS(G$7:G135)&gt;COUNTIF(BookTable[Entry Month],$O$4),"",INDEX(Book!D$3:D$1200,SMALL(IF(BookTable[Entry Month]=$O$4,ROW(BookTable[Entry Month])-ROW(Book!$J$2)),ROWS(G$7:G135))))</f>
        <v/>
      </c>
      <c r="I13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35" s="6" t="str" cm="1">
        <f t="array" ref="J135">IF(ROWS(G$7:G135)&gt;COUNTIF(BookTable[Entry Month],$O$4),"",INDEX(Book!F$3:F$1200,SMALL(IF(BookTable[Entry Month]=$O$4,ROW(BookTable[Entry Month])-ROW(Book!$J$2)),ROWS(G$7:G135))))</f>
        <v/>
      </c>
      <c r="K135" s="6" t="str" cm="1">
        <f t="array" ref="K135">IF(ROWS(G$7:G135)&gt;COUNTIF(BookTable[Entry Month],$O$4),"",INDEX(Book!E$3:E$1200,SMALL(IF(BookTable[Entry Month]=$O$4,ROW(BookTable[Entry Month])-ROW(Book!$J$2)),ROWS(G$7:G135))))</f>
        <v/>
      </c>
      <c r="L135" s="6" t="e">
        <f>Shrawan14[[#This Row],[मूल्य (रु)]]*13%</f>
        <v>#VALUE!</v>
      </c>
    </row>
    <row r="136" spans="1:12" hidden="1" x14ac:dyDescent="0.25">
      <c r="A136" s="1" t="str">
        <f t="array" ref="A136">IF(ROWS(A$7:A136)&gt;COUNTIF(BookTable[Entry Month],$O$4),"",INDEX(Book!A$3:A$1200,SMALL(IF(BookTable[Entry Month]=$O$4,ROW(BookTable[Entry Month])-ROW(Book!$J$2)),ROWS(A$7:A136))))</f>
        <v/>
      </c>
      <c r="B136" s="1" t="str">
        <f t="array" ref="B136">IF(ROWS(B$7:B136)&gt;COUNTIF(BookTable[Entry Month],$O$4),"",INDEX(Book!B$3:B$1200,SMALL(IF(BookTable[Entry Month]=$O$4,ROW(BookTable[Entry Month])-ROW(Book!$J$2)),ROWS(B$7:B136))))</f>
        <v/>
      </c>
      <c r="D136" s="1" t="str">
        <f t="array" ref="D136">IF(ROWS(C$7:C136)&gt;COUNTIF(BookTable[Entry Month],$O$4),"",INDEX(Book!C$3:C$1200,SMALL(IF(BookTable[Entry Month]=$O$4,ROW(BookTable[Entry Month])-ROW(Book!$J$2)),ROWS(C$7:C136))))</f>
        <v/>
      </c>
      <c r="E136" s="1" t="e">
        <f>VLOOKUP(Shrawan14[[#This Row],[आपूर्तिकर्ताको नाम]],PartyTable[],2,FALSE)</f>
        <v>#N/A</v>
      </c>
      <c r="F136" s="1" t="str" cm="1">
        <f t="array" ref="F136">IF(ROWS(G$7:G136)&gt;COUNTIF(BookTable[Entry Month],$O$4),"",INDEX(Book!D$3:D$1200,SMALL(IF(BookTable[Entry Month]=$O$4,ROW(BookTable[Entry Month])-ROW(Book!$J$2)),ROWS(G$7:G136))))</f>
        <v/>
      </c>
      <c r="I13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36" s="6" t="str" cm="1">
        <f t="array" ref="J136">IF(ROWS(G$7:G136)&gt;COUNTIF(BookTable[Entry Month],$O$4),"",INDEX(Book!F$3:F$1200,SMALL(IF(BookTable[Entry Month]=$O$4,ROW(BookTable[Entry Month])-ROW(Book!$J$2)),ROWS(G$7:G136))))</f>
        <v/>
      </c>
      <c r="K136" s="6" t="str" cm="1">
        <f t="array" ref="K136">IF(ROWS(G$7:G136)&gt;COUNTIF(BookTable[Entry Month],$O$4),"",INDEX(Book!E$3:E$1200,SMALL(IF(BookTable[Entry Month]=$O$4,ROW(BookTable[Entry Month])-ROW(Book!$J$2)),ROWS(G$7:G136))))</f>
        <v/>
      </c>
      <c r="L136" s="6" t="e">
        <f>Shrawan14[[#This Row],[मूल्य (रु)]]*13%</f>
        <v>#VALUE!</v>
      </c>
    </row>
    <row r="137" spans="1:12" hidden="1" x14ac:dyDescent="0.25">
      <c r="A137" s="1" t="str">
        <f t="array" ref="A137">IF(ROWS(A$7:A137)&gt;COUNTIF(BookTable[Entry Month],$O$4),"",INDEX(Book!A$3:A$1200,SMALL(IF(BookTable[Entry Month]=$O$4,ROW(BookTable[Entry Month])-ROW(Book!$J$2)),ROWS(A$7:A137))))</f>
        <v/>
      </c>
      <c r="B137" s="1" t="str">
        <f t="array" ref="B137">IF(ROWS(B$7:B137)&gt;COUNTIF(BookTable[Entry Month],$O$4),"",INDEX(Book!B$3:B$1200,SMALL(IF(BookTable[Entry Month]=$O$4,ROW(BookTable[Entry Month])-ROW(Book!$J$2)),ROWS(B$7:B137))))</f>
        <v/>
      </c>
      <c r="D137" s="1" t="str">
        <f t="array" ref="D137">IF(ROWS(C$7:C137)&gt;COUNTIF(BookTable[Entry Month],$O$4),"",INDEX(Book!C$3:C$1200,SMALL(IF(BookTable[Entry Month]=$O$4,ROW(BookTable[Entry Month])-ROW(Book!$J$2)),ROWS(C$7:C137))))</f>
        <v/>
      </c>
      <c r="E137" s="1" t="e">
        <f>VLOOKUP(Shrawan14[[#This Row],[आपूर्तिकर्ताको नाम]],PartyTable[],2,FALSE)</f>
        <v>#N/A</v>
      </c>
      <c r="F137" s="1" t="str" cm="1">
        <f t="array" ref="F137">IF(ROWS(G$7:G137)&gt;COUNTIF(BookTable[Entry Month],$O$4),"",INDEX(Book!D$3:D$1200,SMALL(IF(BookTable[Entry Month]=$O$4,ROW(BookTable[Entry Month])-ROW(Book!$J$2)),ROWS(G$7:G137))))</f>
        <v/>
      </c>
      <c r="I13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37" s="6" t="str" cm="1">
        <f t="array" ref="J137">IF(ROWS(G$7:G137)&gt;COUNTIF(BookTable[Entry Month],$O$4),"",INDEX(Book!F$3:F$1200,SMALL(IF(BookTable[Entry Month]=$O$4,ROW(BookTable[Entry Month])-ROW(Book!$J$2)),ROWS(G$7:G137))))</f>
        <v/>
      </c>
      <c r="K137" s="6" t="str" cm="1">
        <f t="array" ref="K137">IF(ROWS(G$7:G137)&gt;COUNTIF(BookTable[Entry Month],$O$4),"",INDEX(Book!E$3:E$1200,SMALL(IF(BookTable[Entry Month]=$O$4,ROW(BookTable[Entry Month])-ROW(Book!$J$2)),ROWS(G$7:G137))))</f>
        <v/>
      </c>
      <c r="L137" s="6" t="e">
        <f>Shrawan14[[#This Row],[मूल्य (रु)]]*13%</f>
        <v>#VALUE!</v>
      </c>
    </row>
    <row r="138" spans="1:12" hidden="1" x14ac:dyDescent="0.25">
      <c r="A138" s="1" t="str">
        <f t="array" ref="A138">IF(ROWS(A$7:A138)&gt;COUNTIF(BookTable[Entry Month],$O$4),"",INDEX(Book!A$3:A$1200,SMALL(IF(BookTable[Entry Month]=$O$4,ROW(BookTable[Entry Month])-ROW(Book!$J$2)),ROWS(A$7:A138))))</f>
        <v/>
      </c>
      <c r="B138" s="1" t="str">
        <f t="array" ref="B138">IF(ROWS(B$7:B138)&gt;COUNTIF(BookTable[Entry Month],$O$4),"",INDEX(Book!B$3:B$1200,SMALL(IF(BookTable[Entry Month]=$O$4,ROW(BookTable[Entry Month])-ROW(Book!$J$2)),ROWS(B$7:B138))))</f>
        <v/>
      </c>
      <c r="D138" s="1" t="str">
        <f t="array" ref="D138">IF(ROWS(C$7:C138)&gt;COUNTIF(BookTable[Entry Month],$O$4),"",INDEX(Book!C$3:C$1200,SMALL(IF(BookTable[Entry Month]=$O$4,ROW(BookTable[Entry Month])-ROW(Book!$J$2)),ROWS(C$7:C138))))</f>
        <v/>
      </c>
      <c r="E138" s="1" t="e">
        <f>VLOOKUP(Shrawan14[[#This Row],[आपूर्तिकर्ताको नाम]],PartyTable[],2,FALSE)</f>
        <v>#N/A</v>
      </c>
      <c r="F138" s="1" t="str" cm="1">
        <f t="array" ref="F138">IF(ROWS(G$7:G138)&gt;COUNTIF(BookTable[Entry Month],$O$4),"",INDEX(Book!D$3:D$1200,SMALL(IF(BookTable[Entry Month]=$O$4,ROW(BookTable[Entry Month])-ROW(Book!$J$2)),ROWS(G$7:G138))))</f>
        <v/>
      </c>
      <c r="I13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38" s="6" t="str" cm="1">
        <f t="array" ref="J138">IF(ROWS(G$7:G138)&gt;COUNTIF(BookTable[Entry Month],$O$4),"",INDEX(Book!F$3:F$1200,SMALL(IF(BookTable[Entry Month]=$O$4,ROW(BookTable[Entry Month])-ROW(Book!$J$2)),ROWS(G$7:G138))))</f>
        <v/>
      </c>
      <c r="K138" s="6" t="str" cm="1">
        <f t="array" ref="K138">IF(ROWS(G$7:G138)&gt;COUNTIF(BookTable[Entry Month],$O$4),"",INDEX(Book!E$3:E$1200,SMALL(IF(BookTable[Entry Month]=$O$4,ROW(BookTable[Entry Month])-ROW(Book!$J$2)),ROWS(G$7:G138))))</f>
        <v/>
      </c>
      <c r="L138" s="6" t="e">
        <f>Shrawan14[[#This Row],[मूल्य (रु)]]*13%</f>
        <v>#VALUE!</v>
      </c>
    </row>
    <row r="139" spans="1:12" hidden="1" x14ac:dyDescent="0.25">
      <c r="A139" s="1" t="str">
        <f t="array" ref="A139">IF(ROWS(A$7:A139)&gt;COUNTIF(BookTable[Entry Month],$O$4),"",INDEX(Book!A$3:A$1200,SMALL(IF(BookTable[Entry Month]=$O$4,ROW(BookTable[Entry Month])-ROW(Book!$J$2)),ROWS(A$7:A139))))</f>
        <v/>
      </c>
      <c r="B139" s="1" t="str">
        <f t="array" ref="B139">IF(ROWS(B$7:B139)&gt;COUNTIF(BookTable[Entry Month],$O$4),"",INDEX(Book!B$3:B$1200,SMALL(IF(BookTable[Entry Month]=$O$4,ROW(BookTable[Entry Month])-ROW(Book!$J$2)),ROWS(B$7:B139))))</f>
        <v/>
      </c>
      <c r="D139" s="1" t="str">
        <f t="array" ref="D139">IF(ROWS(C$7:C139)&gt;COUNTIF(BookTable[Entry Month],$O$4),"",INDEX(Book!C$3:C$1200,SMALL(IF(BookTable[Entry Month]=$O$4,ROW(BookTable[Entry Month])-ROW(Book!$J$2)),ROWS(C$7:C139))))</f>
        <v/>
      </c>
      <c r="E139" s="1" t="e">
        <f>VLOOKUP(Shrawan14[[#This Row],[आपूर्तिकर्ताको नाम]],PartyTable[],2,FALSE)</f>
        <v>#N/A</v>
      </c>
      <c r="F139" s="1" t="str" cm="1">
        <f t="array" ref="F139">IF(ROWS(G$7:G139)&gt;COUNTIF(BookTable[Entry Month],$O$4),"",INDEX(Book!D$3:D$1200,SMALL(IF(BookTable[Entry Month]=$O$4,ROW(BookTable[Entry Month])-ROW(Book!$J$2)),ROWS(G$7:G139))))</f>
        <v/>
      </c>
      <c r="I13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39" s="6" t="str" cm="1">
        <f t="array" ref="J139">IF(ROWS(G$7:G139)&gt;COUNTIF(BookTable[Entry Month],$O$4),"",INDEX(Book!F$3:F$1200,SMALL(IF(BookTable[Entry Month]=$O$4,ROW(BookTable[Entry Month])-ROW(Book!$J$2)),ROWS(G$7:G139))))</f>
        <v/>
      </c>
      <c r="K139" s="6" t="str" cm="1">
        <f t="array" ref="K139">IF(ROWS(G$7:G139)&gt;COUNTIF(BookTable[Entry Month],$O$4),"",INDEX(Book!E$3:E$1200,SMALL(IF(BookTable[Entry Month]=$O$4,ROW(BookTable[Entry Month])-ROW(Book!$J$2)),ROWS(G$7:G139))))</f>
        <v/>
      </c>
      <c r="L139" s="6" t="e">
        <f>Shrawan14[[#This Row],[मूल्य (रु)]]*13%</f>
        <v>#VALUE!</v>
      </c>
    </row>
    <row r="140" spans="1:12" hidden="1" x14ac:dyDescent="0.25">
      <c r="A140" s="1" t="str">
        <f t="array" ref="A140">IF(ROWS(A$7:A140)&gt;COUNTIF(BookTable[Entry Month],$O$4),"",INDEX(Book!A$3:A$1200,SMALL(IF(BookTable[Entry Month]=$O$4,ROW(BookTable[Entry Month])-ROW(Book!$J$2)),ROWS(A$7:A140))))</f>
        <v/>
      </c>
      <c r="B140" s="1" t="str">
        <f t="array" ref="B140">IF(ROWS(B$7:B140)&gt;COUNTIF(BookTable[Entry Month],$O$4),"",INDEX(Book!B$3:B$1200,SMALL(IF(BookTable[Entry Month]=$O$4,ROW(BookTable[Entry Month])-ROW(Book!$J$2)),ROWS(B$7:B140))))</f>
        <v/>
      </c>
      <c r="D140" s="1" t="str">
        <f t="array" ref="D140">IF(ROWS(C$7:C140)&gt;COUNTIF(BookTable[Entry Month],$O$4),"",INDEX(Book!C$3:C$1200,SMALL(IF(BookTable[Entry Month]=$O$4,ROW(BookTable[Entry Month])-ROW(Book!$J$2)),ROWS(C$7:C140))))</f>
        <v/>
      </c>
      <c r="E140" s="1" t="e">
        <f>VLOOKUP(Shrawan14[[#This Row],[आपूर्तिकर्ताको नाम]],PartyTable[],2,FALSE)</f>
        <v>#N/A</v>
      </c>
      <c r="F140" s="1" t="str" cm="1">
        <f t="array" ref="F140">IF(ROWS(G$7:G140)&gt;COUNTIF(BookTable[Entry Month],$O$4),"",INDEX(Book!D$3:D$1200,SMALL(IF(BookTable[Entry Month]=$O$4,ROW(BookTable[Entry Month])-ROW(Book!$J$2)),ROWS(G$7:G140))))</f>
        <v/>
      </c>
      <c r="I14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40" s="6" t="str" cm="1">
        <f t="array" ref="J140">IF(ROWS(G$7:G140)&gt;COUNTIF(BookTable[Entry Month],$O$4),"",INDEX(Book!F$3:F$1200,SMALL(IF(BookTable[Entry Month]=$O$4,ROW(BookTable[Entry Month])-ROW(Book!$J$2)),ROWS(G$7:G140))))</f>
        <v/>
      </c>
      <c r="K140" s="6" t="str" cm="1">
        <f t="array" ref="K140">IF(ROWS(G$7:G140)&gt;COUNTIF(BookTable[Entry Month],$O$4),"",INDEX(Book!E$3:E$1200,SMALL(IF(BookTable[Entry Month]=$O$4,ROW(BookTable[Entry Month])-ROW(Book!$J$2)),ROWS(G$7:G140))))</f>
        <v/>
      </c>
      <c r="L140" s="6" t="e">
        <f>Shrawan14[[#This Row],[मूल्य (रु)]]*13%</f>
        <v>#VALUE!</v>
      </c>
    </row>
    <row r="141" spans="1:12" hidden="1" x14ac:dyDescent="0.25">
      <c r="A141" s="1" t="str">
        <f t="array" ref="A141">IF(ROWS(A$7:A141)&gt;COUNTIF(BookTable[Entry Month],$O$4),"",INDEX(Book!A$3:A$1200,SMALL(IF(BookTable[Entry Month]=$O$4,ROW(BookTable[Entry Month])-ROW(Book!$J$2)),ROWS(A$7:A141))))</f>
        <v/>
      </c>
      <c r="B141" s="1" t="str">
        <f t="array" ref="B141">IF(ROWS(B$7:B141)&gt;COUNTIF(BookTable[Entry Month],$O$4),"",INDEX(Book!B$3:B$1200,SMALL(IF(BookTable[Entry Month]=$O$4,ROW(BookTable[Entry Month])-ROW(Book!$J$2)),ROWS(B$7:B141))))</f>
        <v/>
      </c>
      <c r="D141" s="1" t="str">
        <f t="array" ref="D141">IF(ROWS(C$7:C141)&gt;COUNTIF(BookTable[Entry Month],$O$4),"",INDEX(Book!C$3:C$1200,SMALL(IF(BookTable[Entry Month]=$O$4,ROW(BookTable[Entry Month])-ROW(Book!$J$2)),ROWS(C$7:C141))))</f>
        <v/>
      </c>
      <c r="E141" s="1" t="e">
        <f>VLOOKUP(Shrawan14[[#This Row],[आपूर्तिकर्ताको नाम]],PartyTable[],2,FALSE)</f>
        <v>#N/A</v>
      </c>
      <c r="F141" s="1" t="str" cm="1">
        <f t="array" ref="F141">IF(ROWS(G$7:G141)&gt;COUNTIF(BookTable[Entry Month],$O$4),"",INDEX(Book!D$3:D$1200,SMALL(IF(BookTable[Entry Month]=$O$4,ROW(BookTable[Entry Month])-ROW(Book!$J$2)),ROWS(G$7:G141))))</f>
        <v/>
      </c>
      <c r="I14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41" s="6" t="str" cm="1">
        <f t="array" ref="J141">IF(ROWS(G$7:G141)&gt;COUNTIF(BookTable[Entry Month],$O$4),"",INDEX(Book!F$3:F$1200,SMALL(IF(BookTable[Entry Month]=$O$4,ROW(BookTable[Entry Month])-ROW(Book!$J$2)),ROWS(G$7:G141))))</f>
        <v/>
      </c>
      <c r="K141" s="6" t="str" cm="1">
        <f t="array" ref="K141">IF(ROWS(G$7:G141)&gt;COUNTIF(BookTable[Entry Month],$O$4),"",INDEX(Book!E$3:E$1200,SMALL(IF(BookTable[Entry Month]=$O$4,ROW(BookTable[Entry Month])-ROW(Book!$J$2)),ROWS(G$7:G141))))</f>
        <v/>
      </c>
      <c r="L141" s="6" t="e">
        <f>Shrawan14[[#This Row],[मूल्य (रु)]]*13%</f>
        <v>#VALUE!</v>
      </c>
    </row>
    <row r="142" spans="1:12" hidden="1" x14ac:dyDescent="0.25">
      <c r="A142" s="1" t="str">
        <f t="array" ref="A142">IF(ROWS(A$7:A142)&gt;COUNTIF(BookTable[Entry Month],$O$4),"",INDEX(Book!A$3:A$1200,SMALL(IF(BookTable[Entry Month]=$O$4,ROW(BookTable[Entry Month])-ROW(Book!$J$2)),ROWS(A$7:A142))))</f>
        <v/>
      </c>
      <c r="B142" s="1" t="str">
        <f t="array" ref="B142">IF(ROWS(B$7:B142)&gt;COUNTIF(BookTable[Entry Month],$O$4),"",INDEX(Book!B$3:B$1200,SMALL(IF(BookTable[Entry Month]=$O$4,ROW(BookTable[Entry Month])-ROW(Book!$J$2)),ROWS(B$7:B142))))</f>
        <v/>
      </c>
      <c r="D142" s="1" t="str">
        <f t="array" ref="D142">IF(ROWS(C$7:C142)&gt;COUNTIF(BookTable[Entry Month],$O$4),"",INDEX(Book!C$3:C$1200,SMALL(IF(BookTable[Entry Month]=$O$4,ROW(BookTable[Entry Month])-ROW(Book!$J$2)),ROWS(C$7:C142))))</f>
        <v/>
      </c>
      <c r="E142" s="1" t="e">
        <f>VLOOKUP(Shrawan14[[#This Row],[आपूर्तिकर्ताको नाम]],PartyTable[],2,FALSE)</f>
        <v>#N/A</v>
      </c>
      <c r="F142" s="1" t="str" cm="1">
        <f t="array" ref="F142">IF(ROWS(G$7:G142)&gt;COUNTIF(BookTable[Entry Month],$O$4),"",INDEX(Book!D$3:D$1200,SMALL(IF(BookTable[Entry Month]=$O$4,ROW(BookTable[Entry Month])-ROW(Book!$J$2)),ROWS(G$7:G142))))</f>
        <v/>
      </c>
      <c r="I14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42" s="6" t="str" cm="1">
        <f t="array" ref="J142">IF(ROWS(G$7:G142)&gt;COUNTIF(BookTable[Entry Month],$O$4),"",INDEX(Book!F$3:F$1200,SMALL(IF(BookTable[Entry Month]=$O$4,ROW(BookTable[Entry Month])-ROW(Book!$J$2)),ROWS(G$7:G142))))</f>
        <v/>
      </c>
      <c r="K142" s="6" t="str" cm="1">
        <f t="array" ref="K142">IF(ROWS(G$7:G142)&gt;COUNTIF(BookTable[Entry Month],$O$4),"",INDEX(Book!E$3:E$1200,SMALL(IF(BookTable[Entry Month]=$O$4,ROW(BookTable[Entry Month])-ROW(Book!$J$2)),ROWS(G$7:G142))))</f>
        <v/>
      </c>
      <c r="L142" s="6" t="e">
        <f>Shrawan14[[#This Row],[मूल्य (रु)]]*13%</f>
        <v>#VALUE!</v>
      </c>
    </row>
    <row r="143" spans="1:12" hidden="1" x14ac:dyDescent="0.25">
      <c r="A143" s="1" t="str">
        <f t="array" ref="A143">IF(ROWS(A$7:A143)&gt;COUNTIF(BookTable[Entry Month],$O$4),"",INDEX(Book!A$3:A$1200,SMALL(IF(BookTable[Entry Month]=$O$4,ROW(BookTable[Entry Month])-ROW(Book!$J$2)),ROWS(A$7:A143))))</f>
        <v/>
      </c>
      <c r="B143" s="1" t="str">
        <f t="array" ref="B143">IF(ROWS(B$7:B143)&gt;COUNTIF(BookTable[Entry Month],$O$4),"",INDEX(Book!B$3:B$1200,SMALL(IF(BookTable[Entry Month]=$O$4,ROW(BookTable[Entry Month])-ROW(Book!$J$2)),ROWS(B$7:B143))))</f>
        <v/>
      </c>
      <c r="D143" s="1" t="str">
        <f t="array" ref="D143">IF(ROWS(C$7:C143)&gt;COUNTIF(BookTable[Entry Month],$O$4),"",INDEX(Book!C$3:C$1200,SMALL(IF(BookTable[Entry Month]=$O$4,ROW(BookTable[Entry Month])-ROW(Book!$J$2)),ROWS(C$7:C143))))</f>
        <v/>
      </c>
      <c r="E143" s="1" t="e">
        <f>VLOOKUP(Shrawan14[[#This Row],[आपूर्तिकर्ताको नाम]],PartyTable[],2,FALSE)</f>
        <v>#N/A</v>
      </c>
      <c r="F143" s="1" t="str" cm="1">
        <f t="array" ref="F143">IF(ROWS(G$7:G143)&gt;COUNTIF(BookTable[Entry Month],$O$4),"",INDEX(Book!D$3:D$1200,SMALL(IF(BookTable[Entry Month]=$O$4,ROW(BookTable[Entry Month])-ROW(Book!$J$2)),ROWS(G$7:G143))))</f>
        <v/>
      </c>
      <c r="I14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43" s="6" t="str" cm="1">
        <f t="array" ref="J143">IF(ROWS(G$7:G143)&gt;COUNTIF(BookTable[Entry Month],$O$4),"",INDEX(Book!F$3:F$1200,SMALL(IF(BookTable[Entry Month]=$O$4,ROW(BookTable[Entry Month])-ROW(Book!$J$2)),ROWS(G$7:G143))))</f>
        <v/>
      </c>
      <c r="K143" s="6" t="str" cm="1">
        <f t="array" ref="K143">IF(ROWS(G$7:G143)&gt;COUNTIF(BookTable[Entry Month],$O$4),"",INDEX(Book!E$3:E$1200,SMALL(IF(BookTable[Entry Month]=$O$4,ROW(BookTable[Entry Month])-ROW(Book!$J$2)),ROWS(G$7:G143))))</f>
        <v/>
      </c>
      <c r="L143" s="6" t="e">
        <f>Shrawan14[[#This Row],[मूल्य (रु)]]*13%</f>
        <v>#VALUE!</v>
      </c>
    </row>
    <row r="144" spans="1:12" hidden="1" x14ac:dyDescent="0.25">
      <c r="A144" s="1" t="str">
        <f t="array" ref="A144">IF(ROWS(A$7:A144)&gt;COUNTIF(BookTable[Entry Month],$O$4),"",INDEX(Book!A$3:A$1200,SMALL(IF(BookTable[Entry Month]=$O$4,ROW(BookTable[Entry Month])-ROW(Book!$J$2)),ROWS(A$7:A144))))</f>
        <v/>
      </c>
      <c r="B144" s="1" t="str">
        <f t="array" ref="B144">IF(ROWS(B$7:B144)&gt;COUNTIF(BookTable[Entry Month],$O$4),"",INDEX(Book!B$3:B$1200,SMALL(IF(BookTable[Entry Month]=$O$4,ROW(BookTable[Entry Month])-ROW(Book!$J$2)),ROWS(B$7:B144))))</f>
        <v/>
      </c>
      <c r="D144" s="1" t="str">
        <f t="array" ref="D144">IF(ROWS(C$7:C144)&gt;COUNTIF(BookTable[Entry Month],$O$4),"",INDEX(Book!C$3:C$1200,SMALL(IF(BookTable[Entry Month]=$O$4,ROW(BookTable[Entry Month])-ROW(Book!$J$2)),ROWS(C$7:C144))))</f>
        <v/>
      </c>
      <c r="E144" s="1" t="e">
        <f>VLOOKUP(Shrawan14[[#This Row],[आपूर्तिकर्ताको नाम]],PartyTable[],2,FALSE)</f>
        <v>#N/A</v>
      </c>
      <c r="F144" s="1" t="str" cm="1">
        <f t="array" ref="F144">IF(ROWS(G$7:G144)&gt;COUNTIF(BookTable[Entry Month],$O$4),"",INDEX(Book!D$3:D$1200,SMALL(IF(BookTable[Entry Month]=$O$4,ROW(BookTable[Entry Month])-ROW(Book!$J$2)),ROWS(G$7:G144))))</f>
        <v/>
      </c>
      <c r="I14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44" s="6" t="str" cm="1">
        <f t="array" ref="J144">IF(ROWS(G$7:G144)&gt;COUNTIF(BookTable[Entry Month],$O$4),"",INDEX(Book!F$3:F$1200,SMALL(IF(BookTable[Entry Month]=$O$4,ROW(BookTable[Entry Month])-ROW(Book!$J$2)),ROWS(G$7:G144))))</f>
        <v/>
      </c>
      <c r="K144" s="6" t="str" cm="1">
        <f t="array" ref="K144">IF(ROWS(G$7:G144)&gt;COUNTIF(BookTable[Entry Month],$O$4),"",INDEX(Book!E$3:E$1200,SMALL(IF(BookTable[Entry Month]=$O$4,ROW(BookTable[Entry Month])-ROW(Book!$J$2)),ROWS(G$7:G144))))</f>
        <v/>
      </c>
      <c r="L144" s="6" t="e">
        <f>Shrawan14[[#This Row],[मूल्य (रु)]]*13%</f>
        <v>#VALUE!</v>
      </c>
    </row>
    <row r="145" spans="1:12" hidden="1" x14ac:dyDescent="0.25">
      <c r="A145" s="1" t="str">
        <f t="array" ref="A145">IF(ROWS(A$7:A145)&gt;COUNTIF(BookTable[Entry Month],$O$4),"",INDEX(Book!A$3:A$1200,SMALL(IF(BookTable[Entry Month]=$O$4,ROW(BookTable[Entry Month])-ROW(Book!$J$2)),ROWS(A$7:A145))))</f>
        <v/>
      </c>
      <c r="B145" s="1" t="str">
        <f t="array" ref="B145">IF(ROWS(B$7:B145)&gt;COUNTIF(BookTable[Entry Month],$O$4),"",INDEX(Book!B$3:B$1200,SMALL(IF(BookTable[Entry Month]=$O$4,ROW(BookTable[Entry Month])-ROW(Book!$J$2)),ROWS(B$7:B145))))</f>
        <v/>
      </c>
      <c r="D145" s="1" t="str">
        <f t="array" ref="D145">IF(ROWS(C$7:C145)&gt;COUNTIF(BookTable[Entry Month],$O$4),"",INDEX(Book!C$3:C$1200,SMALL(IF(BookTable[Entry Month]=$O$4,ROW(BookTable[Entry Month])-ROW(Book!$J$2)),ROWS(C$7:C145))))</f>
        <v/>
      </c>
      <c r="E145" s="1" t="e">
        <f>VLOOKUP(Shrawan14[[#This Row],[आपूर्तिकर्ताको नाम]],PartyTable[],2,FALSE)</f>
        <v>#N/A</v>
      </c>
      <c r="F145" s="1" t="str" cm="1">
        <f t="array" ref="F145">IF(ROWS(G$7:G145)&gt;COUNTIF(BookTable[Entry Month],$O$4),"",INDEX(Book!D$3:D$1200,SMALL(IF(BookTable[Entry Month]=$O$4,ROW(BookTable[Entry Month])-ROW(Book!$J$2)),ROWS(G$7:G145))))</f>
        <v/>
      </c>
      <c r="I14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45" s="6" t="str" cm="1">
        <f t="array" ref="J145">IF(ROWS(G$7:G145)&gt;COUNTIF(BookTable[Entry Month],$O$4),"",INDEX(Book!F$3:F$1200,SMALL(IF(BookTable[Entry Month]=$O$4,ROW(BookTable[Entry Month])-ROW(Book!$J$2)),ROWS(G$7:G145))))</f>
        <v/>
      </c>
      <c r="K145" s="6" t="str" cm="1">
        <f t="array" ref="K145">IF(ROWS(G$7:G145)&gt;COUNTIF(BookTable[Entry Month],$O$4),"",INDEX(Book!E$3:E$1200,SMALL(IF(BookTable[Entry Month]=$O$4,ROW(BookTable[Entry Month])-ROW(Book!$J$2)),ROWS(G$7:G145))))</f>
        <v/>
      </c>
      <c r="L145" s="6" t="e">
        <f>Shrawan14[[#This Row],[मूल्य (रु)]]*13%</f>
        <v>#VALUE!</v>
      </c>
    </row>
    <row r="146" spans="1:12" hidden="1" x14ac:dyDescent="0.25">
      <c r="A146" s="1" t="str">
        <f t="array" ref="A146">IF(ROWS(A$7:A146)&gt;COUNTIF(BookTable[Entry Month],$O$4),"",INDEX(Book!A$3:A$1200,SMALL(IF(BookTable[Entry Month]=$O$4,ROW(BookTable[Entry Month])-ROW(Book!$J$2)),ROWS(A$7:A146))))</f>
        <v/>
      </c>
      <c r="B146" s="1" t="str">
        <f t="array" ref="B146">IF(ROWS(B$7:B146)&gt;COUNTIF(BookTable[Entry Month],$O$4),"",INDEX(Book!B$3:B$1200,SMALL(IF(BookTable[Entry Month]=$O$4,ROW(BookTable[Entry Month])-ROW(Book!$J$2)),ROWS(B$7:B146))))</f>
        <v/>
      </c>
      <c r="D146" s="1" t="str">
        <f t="array" ref="D146">IF(ROWS(C$7:C146)&gt;COUNTIF(BookTable[Entry Month],$O$4),"",INDEX(Book!C$3:C$1200,SMALL(IF(BookTable[Entry Month]=$O$4,ROW(BookTable[Entry Month])-ROW(Book!$J$2)),ROWS(C$7:C146))))</f>
        <v/>
      </c>
      <c r="E146" s="1" t="e">
        <f>VLOOKUP(Shrawan14[[#This Row],[आपूर्तिकर्ताको नाम]],PartyTable[],2,FALSE)</f>
        <v>#N/A</v>
      </c>
      <c r="F146" s="1" t="str" cm="1">
        <f t="array" ref="F146">IF(ROWS(G$7:G146)&gt;COUNTIF(BookTable[Entry Month],$O$4),"",INDEX(Book!D$3:D$1200,SMALL(IF(BookTable[Entry Month]=$O$4,ROW(BookTable[Entry Month])-ROW(Book!$J$2)),ROWS(G$7:G146))))</f>
        <v/>
      </c>
      <c r="I14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46" s="6" t="str" cm="1">
        <f t="array" ref="J146">IF(ROWS(G$7:G146)&gt;COUNTIF(BookTable[Entry Month],$O$4),"",INDEX(Book!F$3:F$1200,SMALL(IF(BookTable[Entry Month]=$O$4,ROW(BookTable[Entry Month])-ROW(Book!$J$2)),ROWS(G$7:G146))))</f>
        <v/>
      </c>
      <c r="K146" s="6" t="str" cm="1">
        <f t="array" ref="K146">IF(ROWS(G$7:G146)&gt;COUNTIF(BookTable[Entry Month],$O$4),"",INDEX(Book!E$3:E$1200,SMALL(IF(BookTable[Entry Month]=$O$4,ROW(BookTable[Entry Month])-ROW(Book!$J$2)),ROWS(G$7:G146))))</f>
        <v/>
      </c>
      <c r="L146" s="6" t="e">
        <f>Shrawan14[[#This Row],[मूल्य (रु)]]*13%</f>
        <v>#VALUE!</v>
      </c>
    </row>
    <row r="147" spans="1:12" hidden="1" x14ac:dyDescent="0.25">
      <c r="A147" s="1" t="str">
        <f t="array" ref="A147">IF(ROWS(A$7:A147)&gt;COUNTIF(BookTable[Entry Month],$O$4),"",INDEX(Book!A$3:A$1200,SMALL(IF(BookTable[Entry Month]=$O$4,ROW(BookTable[Entry Month])-ROW(Book!$J$2)),ROWS(A$7:A147))))</f>
        <v/>
      </c>
      <c r="B147" s="1" t="str">
        <f t="array" ref="B147">IF(ROWS(B$7:B147)&gt;COUNTIF(BookTable[Entry Month],$O$4),"",INDEX(Book!B$3:B$1200,SMALL(IF(BookTable[Entry Month]=$O$4,ROW(BookTable[Entry Month])-ROW(Book!$J$2)),ROWS(B$7:B147))))</f>
        <v/>
      </c>
      <c r="D147" s="1" t="str">
        <f t="array" ref="D147">IF(ROWS(C$7:C147)&gt;COUNTIF(BookTable[Entry Month],$O$4),"",INDEX(Book!C$3:C$1200,SMALL(IF(BookTable[Entry Month]=$O$4,ROW(BookTable[Entry Month])-ROW(Book!$J$2)),ROWS(C$7:C147))))</f>
        <v/>
      </c>
      <c r="E147" s="1" t="e">
        <f>VLOOKUP(Shrawan14[[#This Row],[आपूर्तिकर्ताको नाम]],PartyTable[],2,FALSE)</f>
        <v>#N/A</v>
      </c>
      <c r="F147" s="1" t="str" cm="1">
        <f t="array" ref="F147">IF(ROWS(G$7:G147)&gt;COUNTIF(BookTable[Entry Month],$O$4),"",INDEX(Book!D$3:D$1200,SMALL(IF(BookTable[Entry Month]=$O$4,ROW(BookTable[Entry Month])-ROW(Book!$J$2)),ROWS(G$7:G147))))</f>
        <v/>
      </c>
      <c r="I14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47" s="6" t="str" cm="1">
        <f t="array" ref="J147">IF(ROWS(G$7:G147)&gt;COUNTIF(BookTable[Entry Month],$O$4),"",INDEX(Book!F$3:F$1200,SMALL(IF(BookTable[Entry Month]=$O$4,ROW(BookTable[Entry Month])-ROW(Book!$J$2)),ROWS(G$7:G147))))</f>
        <v/>
      </c>
      <c r="K147" s="6" t="str" cm="1">
        <f t="array" ref="K147">IF(ROWS(G$7:G147)&gt;COUNTIF(BookTable[Entry Month],$O$4),"",INDEX(Book!E$3:E$1200,SMALL(IF(BookTable[Entry Month]=$O$4,ROW(BookTable[Entry Month])-ROW(Book!$J$2)),ROWS(G$7:G147))))</f>
        <v/>
      </c>
      <c r="L147" s="6" t="e">
        <f>Shrawan14[[#This Row],[मूल्य (रु)]]*13%</f>
        <v>#VALUE!</v>
      </c>
    </row>
    <row r="148" spans="1:12" hidden="1" x14ac:dyDescent="0.25">
      <c r="A148" s="1" t="str">
        <f t="array" ref="A148">IF(ROWS(A$7:A148)&gt;COUNTIF(BookTable[Entry Month],$O$4),"",INDEX(Book!A$3:A$1200,SMALL(IF(BookTable[Entry Month]=$O$4,ROW(BookTable[Entry Month])-ROW(Book!$J$2)),ROWS(A$7:A148))))</f>
        <v/>
      </c>
      <c r="B148" s="1" t="str">
        <f t="array" ref="B148">IF(ROWS(B$7:B148)&gt;COUNTIF(BookTable[Entry Month],$O$4),"",INDEX(Book!B$3:B$1200,SMALL(IF(BookTable[Entry Month]=$O$4,ROW(BookTable[Entry Month])-ROW(Book!$J$2)),ROWS(B$7:B148))))</f>
        <v/>
      </c>
      <c r="D148" s="1" t="str">
        <f t="array" ref="D148">IF(ROWS(C$7:C148)&gt;COUNTIF(BookTable[Entry Month],$O$4),"",INDEX(Book!C$3:C$1200,SMALL(IF(BookTable[Entry Month]=$O$4,ROW(BookTable[Entry Month])-ROW(Book!$J$2)),ROWS(C$7:C148))))</f>
        <v/>
      </c>
      <c r="E148" s="1" t="e">
        <f>VLOOKUP(Shrawan14[[#This Row],[आपूर्तिकर्ताको नाम]],PartyTable[],2,FALSE)</f>
        <v>#N/A</v>
      </c>
      <c r="F148" s="1" t="str" cm="1">
        <f t="array" ref="F148">IF(ROWS(G$7:G148)&gt;COUNTIF(BookTable[Entry Month],$O$4),"",INDEX(Book!D$3:D$1200,SMALL(IF(BookTable[Entry Month]=$O$4,ROW(BookTable[Entry Month])-ROW(Book!$J$2)),ROWS(G$7:G148))))</f>
        <v/>
      </c>
      <c r="I14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48" s="6" t="str" cm="1">
        <f t="array" ref="J148">IF(ROWS(G$7:G148)&gt;COUNTIF(BookTable[Entry Month],$O$4),"",INDEX(Book!F$3:F$1200,SMALL(IF(BookTable[Entry Month]=$O$4,ROW(BookTable[Entry Month])-ROW(Book!$J$2)),ROWS(G$7:G148))))</f>
        <v/>
      </c>
      <c r="K148" s="6" t="str" cm="1">
        <f t="array" ref="K148">IF(ROWS(G$7:G148)&gt;COUNTIF(BookTable[Entry Month],$O$4),"",INDEX(Book!E$3:E$1200,SMALL(IF(BookTable[Entry Month]=$O$4,ROW(BookTable[Entry Month])-ROW(Book!$J$2)),ROWS(G$7:G148))))</f>
        <v/>
      </c>
      <c r="L148" s="6" t="e">
        <f>Shrawan14[[#This Row],[मूल्य (रु)]]*13%</f>
        <v>#VALUE!</v>
      </c>
    </row>
    <row r="149" spans="1:12" hidden="1" x14ac:dyDescent="0.25">
      <c r="A149" s="1" t="str">
        <f t="array" ref="A149">IF(ROWS(A$7:A149)&gt;COUNTIF(BookTable[Entry Month],$O$4),"",INDEX(Book!A$3:A$1200,SMALL(IF(BookTable[Entry Month]=$O$4,ROW(BookTable[Entry Month])-ROW(Book!$J$2)),ROWS(A$7:A149))))</f>
        <v/>
      </c>
      <c r="B149" s="1" t="str">
        <f t="array" ref="B149">IF(ROWS(B$7:B149)&gt;COUNTIF(BookTable[Entry Month],$O$4),"",INDEX(Book!B$3:B$1200,SMALL(IF(BookTable[Entry Month]=$O$4,ROW(BookTable[Entry Month])-ROW(Book!$J$2)),ROWS(B$7:B149))))</f>
        <v/>
      </c>
      <c r="D149" s="1" t="str">
        <f t="array" ref="D149">IF(ROWS(C$7:C149)&gt;COUNTIF(BookTable[Entry Month],$O$4),"",INDEX(Book!C$3:C$1200,SMALL(IF(BookTable[Entry Month]=$O$4,ROW(BookTable[Entry Month])-ROW(Book!$J$2)),ROWS(C$7:C149))))</f>
        <v/>
      </c>
      <c r="E149" s="1" t="e">
        <f>VLOOKUP(Shrawan14[[#This Row],[आपूर्तिकर्ताको नाम]],PartyTable[],2,FALSE)</f>
        <v>#N/A</v>
      </c>
      <c r="F149" s="1" t="str" cm="1">
        <f t="array" ref="F149">IF(ROWS(G$7:G149)&gt;COUNTIF(BookTable[Entry Month],$O$4),"",INDEX(Book!D$3:D$1200,SMALL(IF(BookTable[Entry Month]=$O$4,ROW(BookTable[Entry Month])-ROW(Book!$J$2)),ROWS(G$7:G149))))</f>
        <v/>
      </c>
      <c r="I14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49" s="6" t="str" cm="1">
        <f t="array" ref="J149">IF(ROWS(G$7:G149)&gt;COUNTIF(BookTable[Entry Month],$O$4),"",INDEX(Book!F$3:F$1200,SMALL(IF(BookTable[Entry Month]=$O$4,ROW(BookTable[Entry Month])-ROW(Book!$J$2)),ROWS(G$7:G149))))</f>
        <v/>
      </c>
      <c r="K149" s="6" t="str" cm="1">
        <f t="array" ref="K149">IF(ROWS(G$7:G149)&gt;COUNTIF(BookTable[Entry Month],$O$4),"",INDEX(Book!E$3:E$1200,SMALL(IF(BookTable[Entry Month]=$O$4,ROW(BookTable[Entry Month])-ROW(Book!$J$2)),ROWS(G$7:G149))))</f>
        <v/>
      </c>
      <c r="L149" s="6" t="e">
        <f>Shrawan14[[#This Row],[मूल्य (रु)]]*13%</f>
        <v>#VALUE!</v>
      </c>
    </row>
    <row r="150" spans="1:12" hidden="1" x14ac:dyDescent="0.25">
      <c r="A150" s="1" t="str">
        <f t="array" ref="A150">IF(ROWS(A$7:A150)&gt;COUNTIF(BookTable[Entry Month],$O$4),"",INDEX(Book!A$3:A$1200,SMALL(IF(BookTable[Entry Month]=$O$4,ROW(BookTable[Entry Month])-ROW(Book!$J$2)),ROWS(A$7:A150))))</f>
        <v/>
      </c>
      <c r="B150" s="1" t="str">
        <f t="array" ref="B150">IF(ROWS(B$7:B150)&gt;COUNTIF(BookTable[Entry Month],$O$4),"",INDEX(Book!B$3:B$1200,SMALL(IF(BookTable[Entry Month]=$O$4,ROW(BookTable[Entry Month])-ROW(Book!$J$2)),ROWS(B$7:B150))))</f>
        <v/>
      </c>
      <c r="D150" s="1" t="str">
        <f t="array" ref="D150">IF(ROWS(C$7:C150)&gt;COUNTIF(BookTable[Entry Month],$O$4),"",INDEX(Book!C$3:C$1200,SMALL(IF(BookTable[Entry Month]=$O$4,ROW(BookTable[Entry Month])-ROW(Book!$J$2)),ROWS(C$7:C150))))</f>
        <v/>
      </c>
      <c r="E150" s="1" t="e">
        <f>VLOOKUP(Shrawan14[[#This Row],[आपूर्तिकर्ताको नाम]],PartyTable[],2,FALSE)</f>
        <v>#N/A</v>
      </c>
      <c r="F150" s="1" t="str" cm="1">
        <f t="array" ref="F150">IF(ROWS(G$7:G150)&gt;COUNTIF(BookTable[Entry Month],$O$4),"",INDEX(Book!D$3:D$1200,SMALL(IF(BookTable[Entry Month]=$O$4,ROW(BookTable[Entry Month])-ROW(Book!$J$2)),ROWS(G$7:G150))))</f>
        <v/>
      </c>
      <c r="I15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50" s="6" t="str" cm="1">
        <f t="array" ref="J150">IF(ROWS(G$7:G150)&gt;COUNTIF(BookTable[Entry Month],$O$4),"",INDEX(Book!F$3:F$1200,SMALL(IF(BookTable[Entry Month]=$O$4,ROW(BookTable[Entry Month])-ROW(Book!$J$2)),ROWS(G$7:G150))))</f>
        <v/>
      </c>
      <c r="K150" s="6" t="str" cm="1">
        <f t="array" ref="K150">IF(ROWS(G$7:G150)&gt;COUNTIF(BookTable[Entry Month],$O$4),"",INDEX(Book!E$3:E$1200,SMALL(IF(BookTable[Entry Month]=$O$4,ROW(BookTable[Entry Month])-ROW(Book!$J$2)),ROWS(G$7:G150))))</f>
        <v/>
      </c>
      <c r="L150" s="6" t="e">
        <f>Shrawan14[[#This Row],[मूल्य (रु)]]*13%</f>
        <v>#VALUE!</v>
      </c>
    </row>
    <row r="151" spans="1:12" hidden="1" x14ac:dyDescent="0.25">
      <c r="A151" s="1" t="str">
        <f t="array" ref="A151">IF(ROWS(A$7:A151)&gt;COUNTIF(BookTable[Entry Month],$O$4),"",INDEX(Book!A$3:A$1200,SMALL(IF(BookTable[Entry Month]=$O$4,ROW(BookTable[Entry Month])-ROW(Book!$J$2)),ROWS(A$7:A151))))</f>
        <v/>
      </c>
      <c r="B151" s="1" t="str">
        <f t="array" ref="B151">IF(ROWS(B$7:B151)&gt;COUNTIF(BookTable[Entry Month],$O$4),"",INDEX(Book!B$3:B$1200,SMALL(IF(BookTable[Entry Month]=$O$4,ROW(BookTable[Entry Month])-ROW(Book!$J$2)),ROWS(B$7:B151))))</f>
        <v/>
      </c>
      <c r="D151" s="1" t="str">
        <f t="array" ref="D151">IF(ROWS(C$7:C151)&gt;COUNTIF(BookTable[Entry Month],$O$4),"",INDEX(Book!C$3:C$1200,SMALL(IF(BookTable[Entry Month]=$O$4,ROW(BookTable[Entry Month])-ROW(Book!$J$2)),ROWS(C$7:C151))))</f>
        <v/>
      </c>
      <c r="E151" s="1" t="e">
        <f>VLOOKUP(Shrawan14[[#This Row],[आपूर्तिकर्ताको नाम]],PartyTable[],2,FALSE)</f>
        <v>#N/A</v>
      </c>
      <c r="F151" s="1" t="str" cm="1">
        <f t="array" ref="F151">IF(ROWS(G$7:G151)&gt;COUNTIF(BookTable[Entry Month],$O$4),"",INDEX(Book!D$3:D$1200,SMALL(IF(BookTable[Entry Month]=$O$4,ROW(BookTable[Entry Month])-ROW(Book!$J$2)),ROWS(G$7:G151))))</f>
        <v/>
      </c>
      <c r="I15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51" s="6" t="str" cm="1">
        <f t="array" ref="J151">IF(ROWS(G$7:G151)&gt;COUNTIF(BookTable[Entry Month],$O$4),"",INDEX(Book!F$3:F$1200,SMALL(IF(BookTable[Entry Month]=$O$4,ROW(BookTable[Entry Month])-ROW(Book!$J$2)),ROWS(G$7:G151))))</f>
        <v/>
      </c>
      <c r="K151" s="6" t="str" cm="1">
        <f t="array" ref="K151">IF(ROWS(G$7:G151)&gt;COUNTIF(BookTable[Entry Month],$O$4),"",INDEX(Book!E$3:E$1200,SMALL(IF(BookTable[Entry Month]=$O$4,ROW(BookTable[Entry Month])-ROW(Book!$J$2)),ROWS(G$7:G151))))</f>
        <v/>
      </c>
      <c r="L151" s="6" t="e">
        <f>Shrawan14[[#This Row],[मूल्य (रु)]]*13%</f>
        <v>#VALUE!</v>
      </c>
    </row>
    <row r="152" spans="1:12" hidden="1" x14ac:dyDescent="0.25">
      <c r="A152" s="1" t="str">
        <f t="array" ref="A152">IF(ROWS(A$7:A152)&gt;COUNTIF(BookTable[Entry Month],$O$4),"",INDEX(Book!A$3:A$1200,SMALL(IF(BookTable[Entry Month]=$O$4,ROW(BookTable[Entry Month])-ROW(Book!$J$2)),ROWS(A$7:A152))))</f>
        <v/>
      </c>
      <c r="B152" s="1" t="str">
        <f t="array" ref="B152">IF(ROWS(B$7:B152)&gt;COUNTIF(BookTable[Entry Month],$O$4),"",INDEX(Book!B$3:B$1200,SMALL(IF(BookTable[Entry Month]=$O$4,ROW(BookTable[Entry Month])-ROW(Book!$J$2)),ROWS(B$7:B152))))</f>
        <v/>
      </c>
      <c r="D152" s="1" t="str">
        <f t="array" ref="D152">IF(ROWS(C$7:C152)&gt;COUNTIF(BookTable[Entry Month],$O$4),"",INDEX(Book!C$3:C$1200,SMALL(IF(BookTable[Entry Month]=$O$4,ROW(BookTable[Entry Month])-ROW(Book!$J$2)),ROWS(C$7:C152))))</f>
        <v/>
      </c>
      <c r="E152" s="1" t="e">
        <f>VLOOKUP(Shrawan14[[#This Row],[आपूर्तिकर्ताको नाम]],PartyTable[],2,FALSE)</f>
        <v>#N/A</v>
      </c>
      <c r="F152" s="1" t="str" cm="1">
        <f t="array" ref="F152">IF(ROWS(G$7:G152)&gt;COUNTIF(BookTable[Entry Month],$O$4),"",INDEX(Book!D$3:D$1200,SMALL(IF(BookTable[Entry Month]=$O$4,ROW(BookTable[Entry Month])-ROW(Book!$J$2)),ROWS(G$7:G152))))</f>
        <v/>
      </c>
      <c r="I15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52" s="6" t="str" cm="1">
        <f t="array" ref="J152">IF(ROWS(G$7:G152)&gt;COUNTIF(BookTable[Entry Month],$O$4),"",INDEX(Book!F$3:F$1200,SMALL(IF(BookTable[Entry Month]=$O$4,ROW(BookTable[Entry Month])-ROW(Book!$J$2)),ROWS(G$7:G152))))</f>
        <v/>
      </c>
      <c r="K152" s="6" t="str" cm="1">
        <f t="array" ref="K152">IF(ROWS(G$7:G152)&gt;COUNTIF(BookTable[Entry Month],$O$4),"",INDEX(Book!E$3:E$1200,SMALL(IF(BookTable[Entry Month]=$O$4,ROW(BookTable[Entry Month])-ROW(Book!$J$2)),ROWS(G$7:G152))))</f>
        <v/>
      </c>
      <c r="L152" s="6" t="e">
        <f>Shrawan14[[#This Row],[मूल्य (रु)]]*13%</f>
        <v>#VALUE!</v>
      </c>
    </row>
    <row r="153" spans="1:12" hidden="1" x14ac:dyDescent="0.25">
      <c r="A153" s="1" t="str">
        <f t="array" ref="A153">IF(ROWS(A$7:A153)&gt;COUNTIF(BookTable[Entry Month],$O$4),"",INDEX(Book!A$3:A$1200,SMALL(IF(BookTable[Entry Month]=$O$4,ROW(BookTable[Entry Month])-ROW(Book!$J$2)),ROWS(A$7:A153))))</f>
        <v/>
      </c>
      <c r="B153" s="1" t="str">
        <f t="array" ref="B153">IF(ROWS(B$7:B153)&gt;COUNTIF(BookTable[Entry Month],$O$4),"",INDEX(Book!B$3:B$1200,SMALL(IF(BookTable[Entry Month]=$O$4,ROW(BookTable[Entry Month])-ROW(Book!$J$2)),ROWS(B$7:B153))))</f>
        <v/>
      </c>
      <c r="D153" s="1" t="str">
        <f t="array" ref="D153">IF(ROWS(C$7:C153)&gt;COUNTIF(BookTable[Entry Month],$O$4),"",INDEX(Book!C$3:C$1200,SMALL(IF(BookTable[Entry Month]=$O$4,ROW(BookTable[Entry Month])-ROW(Book!$J$2)),ROWS(C$7:C153))))</f>
        <v/>
      </c>
      <c r="E153" s="1" t="e">
        <f>VLOOKUP(Shrawan14[[#This Row],[आपूर्तिकर्ताको नाम]],PartyTable[],2,FALSE)</f>
        <v>#N/A</v>
      </c>
      <c r="F153" s="1" t="str" cm="1">
        <f t="array" ref="F153">IF(ROWS(G$7:G153)&gt;COUNTIF(BookTable[Entry Month],$O$4),"",INDEX(Book!D$3:D$1200,SMALL(IF(BookTable[Entry Month]=$O$4,ROW(BookTable[Entry Month])-ROW(Book!$J$2)),ROWS(G$7:G153))))</f>
        <v/>
      </c>
      <c r="I15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53" s="6" t="str" cm="1">
        <f t="array" ref="J153">IF(ROWS(G$7:G153)&gt;COUNTIF(BookTable[Entry Month],$O$4),"",INDEX(Book!F$3:F$1200,SMALL(IF(BookTable[Entry Month]=$O$4,ROW(BookTable[Entry Month])-ROW(Book!$J$2)),ROWS(G$7:G153))))</f>
        <v/>
      </c>
      <c r="K153" s="6" t="str" cm="1">
        <f t="array" ref="K153">IF(ROWS(G$7:G153)&gt;COUNTIF(BookTable[Entry Month],$O$4),"",INDEX(Book!E$3:E$1200,SMALL(IF(BookTable[Entry Month]=$O$4,ROW(BookTable[Entry Month])-ROW(Book!$J$2)),ROWS(G$7:G153))))</f>
        <v/>
      </c>
      <c r="L153" s="6" t="e">
        <f>Shrawan14[[#This Row],[मूल्य (रु)]]*13%</f>
        <v>#VALUE!</v>
      </c>
    </row>
    <row r="154" spans="1:12" hidden="1" x14ac:dyDescent="0.25">
      <c r="A154" s="1" t="str">
        <f t="array" ref="A154">IF(ROWS(A$7:A154)&gt;COUNTIF(BookTable[Entry Month],$O$4),"",INDEX(Book!A$3:A$1200,SMALL(IF(BookTable[Entry Month]=$O$4,ROW(BookTable[Entry Month])-ROW(Book!$J$2)),ROWS(A$7:A154))))</f>
        <v/>
      </c>
      <c r="B154" s="1" t="str">
        <f t="array" ref="B154">IF(ROWS(B$7:B154)&gt;COUNTIF(BookTable[Entry Month],$O$4),"",INDEX(Book!B$3:B$1200,SMALL(IF(BookTable[Entry Month]=$O$4,ROW(BookTable[Entry Month])-ROW(Book!$J$2)),ROWS(B$7:B154))))</f>
        <v/>
      </c>
      <c r="D154" s="1" t="str">
        <f t="array" ref="D154">IF(ROWS(C$7:C154)&gt;COUNTIF(BookTable[Entry Month],$O$4),"",INDEX(Book!C$3:C$1200,SMALL(IF(BookTable[Entry Month]=$O$4,ROW(BookTable[Entry Month])-ROW(Book!$J$2)),ROWS(C$7:C154))))</f>
        <v/>
      </c>
      <c r="E154" s="1" t="e">
        <f>VLOOKUP(Shrawan14[[#This Row],[आपूर्तिकर्ताको नाम]],PartyTable[],2,FALSE)</f>
        <v>#N/A</v>
      </c>
      <c r="F154" s="1" t="str" cm="1">
        <f t="array" ref="F154">IF(ROWS(G$7:G154)&gt;COUNTIF(BookTable[Entry Month],$O$4),"",INDEX(Book!D$3:D$1200,SMALL(IF(BookTable[Entry Month]=$O$4,ROW(BookTable[Entry Month])-ROW(Book!$J$2)),ROWS(G$7:G154))))</f>
        <v/>
      </c>
      <c r="I15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54" s="6" t="str" cm="1">
        <f t="array" ref="J154">IF(ROWS(G$7:G154)&gt;COUNTIF(BookTable[Entry Month],$O$4),"",INDEX(Book!F$3:F$1200,SMALL(IF(BookTable[Entry Month]=$O$4,ROW(BookTable[Entry Month])-ROW(Book!$J$2)),ROWS(G$7:G154))))</f>
        <v/>
      </c>
      <c r="K154" s="6" t="str" cm="1">
        <f t="array" ref="K154">IF(ROWS(G$7:G154)&gt;COUNTIF(BookTable[Entry Month],$O$4),"",INDEX(Book!E$3:E$1200,SMALL(IF(BookTable[Entry Month]=$O$4,ROW(BookTable[Entry Month])-ROW(Book!$J$2)),ROWS(G$7:G154))))</f>
        <v/>
      </c>
      <c r="L154" s="6" t="e">
        <f>Shrawan14[[#This Row],[मूल्य (रु)]]*13%</f>
        <v>#VALUE!</v>
      </c>
    </row>
    <row r="155" spans="1:12" hidden="1" x14ac:dyDescent="0.25">
      <c r="A155" s="1" t="str">
        <f t="array" ref="A155">IF(ROWS(A$7:A155)&gt;COUNTIF(BookTable[Entry Month],$O$4),"",INDEX(Book!A$3:A$1200,SMALL(IF(BookTable[Entry Month]=$O$4,ROW(BookTable[Entry Month])-ROW(Book!$J$2)),ROWS(A$7:A155))))</f>
        <v/>
      </c>
      <c r="B155" s="1" t="str">
        <f t="array" ref="B155">IF(ROWS(B$7:B155)&gt;COUNTIF(BookTable[Entry Month],$O$4),"",INDEX(Book!B$3:B$1200,SMALL(IF(BookTable[Entry Month]=$O$4,ROW(BookTable[Entry Month])-ROW(Book!$J$2)),ROWS(B$7:B155))))</f>
        <v/>
      </c>
      <c r="D155" s="1" t="str">
        <f t="array" ref="D155">IF(ROWS(C$7:C155)&gt;COUNTIF(BookTable[Entry Month],$O$4),"",INDEX(Book!C$3:C$1200,SMALL(IF(BookTable[Entry Month]=$O$4,ROW(BookTable[Entry Month])-ROW(Book!$J$2)),ROWS(C$7:C155))))</f>
        <v/>
      </c>
      <c r="E155" s="1" t="e">
        <f>VLOOKUP(Shrawan14[[#This Row],[आपूर्तिकर्ताको नाम]],PartyTable[],2,FALSE)</f>
        <v>#N/A</v>
      </c>
      <c r="F155" s="1" t="str" cm="1">
        <f t="array" ref="F155">IF(ROWS(G$7:G155)&gt;COUNTIF(BookTable[Entry Month],$O$4),"",INDEX(Book!D$3:D$1200,SMALL(IF(BookTable[Entry Month]=$O$4,ROW(BookTable[Entry Month])-ROW(Book!$J$2)),ROWS(G$7:G155))))</f>
        <v/>
      </c>
      <c r="I15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55" s="6" t="str" cm="1">
        <f t="array" ref="J155">IF(ROWS(G$7:G155)&gt;COUNTIF(BookTable[Entry Month],$O$4),"",INDEX(Book!F$3:F$1200,SMALL(IF(BookTable[Entry Month]=$O$4,ROW(BookTable[Entry Month])-ROW(Book!$J$2)),ROWS(G$7:G155))))</f>
        <v/>
      </c>
      <c r="K155" s="6" t="str" cm="1">
        <f t="array" ref="K155">IF(ROWS(G$7:G155)&gt;COUNTIF(BookTable[Entry Month],$O$4),"",INDEX(Book!E$3:E$1200,SMALL(IF(BookTable[Entry Month]=$O$4,ROW(BookTable[Entry Month])-ROW(Book!$J$2)),ROWS(G$7:G155))))</f>
        <v/>
      </c>
      <c r="L155" s="6" t="e">
        <f>Shrawan14[[#This Row],[मूल्य (रु)]]*13%</f>
        <v>#VALUE!</v>
      </c>
    </row>
    <row r="156" spans="1:12" hidden="1" x14ac:dyDescent="0.25">
      <c r="A156" s="1" t="str">
        <f t="array" ref="A156">IF(ROWS(A$7:A156)&gt;COUNTIF(BookTable[Entry Month],$O$4),"",INDEX(Book!A$3:A$1200,SMALL(IF(BookTable[Entry Month]=$O$4,ROW(BookTable[Entry Month])-ROW(Book!$J$2)),ROWS(A$7:A156))))</f>
        <v/>
      </c>
      <c r="B156" s="1" t="str">
        <f t="array" ref="B156">IF(ROWS(B$7:B156)&gt;COUNTIF(BookTable[Entry Month],$O$4),"",INDEX(Book!B$3:B$1200,SMALL(IF(BookTable[Entry Month]=$O$4,ROW(BookTable[Entry Month])-ROW(Book!$J$2)),ROWS(B$7:B156))))</f>
        <v/>
      </c>
      <c r="D156" s="1" t="str">
        <f t="array" ref="D156">IF(ROWS(C$7:C156)&gt;COUNTIF(BookTable[Entry Month],$O$4),"",INDEX(Book!C$3:C$1200,SMALL(IF(BookTable[Entry Month]=$O$4,ROW(BookTable[Entry Month])-ROW(Book!$J$2)),ROWS(C$7:C156))))</f>
        <v/>
      </c>
      <c r="E156" s="1" t="e">
        <f>VLOOKUP(Shrawan14[[#This Row],[आपूर्तिकर्ताको नाम]],PartyTable[],2,FALSE)</f>
        <v>#N/A</v>
      </c>
      <c r="F156" s="1" t="str" cm="1">
        <f t="array" ref="F156">IF(ROWS(G$7:G156)&gt;COUNTIF(BookTable[Entry Month],$O$4),"",INDEX(Book!D$3:D$1200,SMALL(IF(BookTable[Entry Month]=$O$4,ROW(BookTable[Entry Month])-ROW(Book!$J$2)),ROWS(G$7:G156))))</f>
        <v/>
      </c>
      <c r="I15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56" s="6" t="str" cm="1">
        <f t="array" ref="J156">IF(ROWS(G$7:G156)&gt;COUNTIF(BookTable[Entry Month],$O$4),"",INDEX(Book!F$3:F$1200,SMALL(IF(BookTable[Entry Month]=$O$4,ROW(BookTable[Entry Month])-ROW(Book!$J$2)),ROWS(G$7:G156))))</f>
        <v/>
      </c>
      <c r="K156" s="6" t="str" cm="1">
        <f t="array" ref="K156">IF(ROWS(G$7:G156)&gt;COUNTIF(BookTable[Entry Month],$O$4),"",INDEX(Book!E$3:E$1200,SMALL(IF(BookTable[Entry Month]=$O$4,ROW(BookTable[Entry Month])-ROW(Book!$J$2)),ROWS(G$7:G156))))</f>
        <v/>
      </c>
      <c r="L156" s="6" t="e">
        <f>Shrawan14[[#This Row],[मूल्य (रु)]]*13%</f>
        <v>#VALUE!</v>
      </c>
    </row>
    <row r="157" spans="1:12" hidden="1" x14ac:dyDescent="0.25">
      <c r="A157" s="1" t="str">
        <f t="array" ref="A157">IF(ROWS(A$7:A157)&gt;COUNTIF(BookTable[Entry Month],$O$4),"",INDEX(Book!A$3:A$1200,SMALL(IF(BookTable[Entry Month]=$O$4,ROW(BookTable[Entry Month])-ROW(Book!$J$2)),ROWS(A$7:A157))))</f>
        <v/>
      </c>
      <c r="B157" s="1" t="str">
        <f t="array" ref="B157">IF(ROWS(B$7:B157)&gt;COUNTIF(BookTable[Entry Month],$O$4),"",INDEX(Book!B$3:B$1200,SMALL(IF(BookTable[Entry Month]=$O$4,ROW(BookTable[Entry Month])-ROW(Book!$J$2)),ROWS(B$7:B157))))</f>
        <v/>
      </c>
      <c r="D157" s="1" t="str">
        <f t="array" ref="D157">IF(ROWS(C$7:C157)&gt;COUNTIF(BookTable[Entry Month],$O$4),"",INDEX(Book!C$3:C$1200,SMALL(IF(BookTable[Entry Month]=$O$4,ROW(BookTable[Entry Month])-ROW(Book!$J$2)),ROWS(C$7:C157))))</f>
        <v/>
      </c>
      <c r="E157" s="1" t="e">
        <f>VLOOKUP(Shrawan14[[#This Row],[आपूर्तिकर्ताको नाम]],PartyTable[],2,FALSE)</f>
        <v>#N/A</v>
      </c>
      <c r="F157" s="1" t="str" cm="1">
        <f t="array" ref="F157">IF(ROWS(G$7:G157)&gt;COUNTIF(BookTable[Entry Month],$O$4),"",INDEX(Book!D$3:D$1200,SMALL(IF(BookTable[Entry Month]=$O$4,ROW(BookTable[Entry Month])-ROW(Book!$J$2)),ROWS(G$7:G157))))</f>
        <v/>
      </c>
      <c r="I15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57" s="6" t="str" cm="1">
        <f t="array" ref="J157">IF(ROWS(G$7:G157)&gt;COUNTIF(BookTable[Entry Month],$O$4),"",INDEX(Book!F$3:F$1200,SMALL(IF(BookTable[Entry Month]=$O$4,ROW(BookTable[Entry Month])-ROW(Book!$J$2)),ROWS(G$7:G157))))</f>
        <v/>
      </c>
      <c r="K157" s="6" t="str" cm="1">
        <f t="array" ref="K157">IF(ROWS(G$7:G157)&gt;COUNTIF(BookTable[Entry Month],$O$4),"",INDEX(Book!E$3:E$1200,SMALL(IF(BookTable[Entry Month]=$O$4,ROW(BookTable[Entry Month])-ROW(Book!$J$2)),ROWS(G$7:G157))))</f>
        <v/>
      </c>
      <c r="L157" s="6" t="e">
        <f>Shrawan14[[#This Row],[मूल्य (रु)]]*13%</f>
        <v>#VALUE!</v>
      </c>
    </row>
    <row r="158" spans="1:12" hidden="1" x14ac:dyDescent="0.25">
      <c r="A158" s="1" t="str">
        <f t="array" ref="A158">IF(ROWS(A$7:A158)&gt;COUNTIF(BookTable[Entry Month],$O$4),"",INDEX(Book!A$3:A$1200,SMALL(IF(BookTable[Entry Month]=$O$4,ROW(BookTable[Entry Month])-ROW(Book!$J$2)),ROWS(A$7:A158))))</f>
        <v/>
      </c>
      <c r="B158" s="1" t="str">
        <f t="array" ref="B158">IF(ROWS(B$7:B158)&gt;COUNTIF(BookTable[Entry Month],$O$4),"",INDEX(Book!B$3:B$1200,SMALL(IF(BookTable[Entry Month]=$O$4,ROW(BookTable[Entry Month])-ROW(Book!$J$2)),ROWS(B$7:B158))))</f>
        <v/>
      </c>
      <c r="D158" s="1" t="str">
        <f t="array" ref="D158">IF(ROWS(C$7:C158)&gt;COUNTIF(BookTable[Entry Month],$O$4),"",INDEX(Book!C$3:C$1200,SMALL(IF(BookTable[Entry Month]=$O$4,ROW(BookTable[Entry Month])-ROW(Book!$J$2)),ROWS(C$7:C158))))</f>
        <v/>
      </c>
      <c r="E158" s="1" t="e">
        <f>VLOOKUP(Shrawan14[[#This Row],[आपूर्तिकर्ताको नाम]],PartyTable[],2,FALSE)</f>
        <v>#N/A</v>
      </c>
      <c r="F158" s="1" t="str" cm="1">
        <f t="array" ref="F158">IF(ROWS(G$7:G158)&gt;COUNTIF(BookTable[Entry Month],$O$4),"",INDEX(Book!D$3:D$1200,SMALL(IF(BookTable[Entry Month]=$O$4,ROW(BookTable[Entry Month])-ROW(Book!$J$2)),ROWS(G$7:G158))))</f>
        <v/>
      </c>
      <c r="I15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58" s="6" t="str" cm="1">
        <f t="array" ref="J158">IF(ROWS(G$7:G158)&gt;COUNTIF(BookTable[Entry Month],$O$4),"",INDEX(Book!F$3:F$1200,SMALL(IF(BookTable[Entry Month]=$O$4,ROW(BookTable[Entry Month])-ROW(Book!$J$2)),ROWS(G$7:G158))))</f>
        <v/>
      </c>
      <c r="K158" s="6" t="str" cm="1">
        <f t="array" ref="K158">IF(ROWS(G$7:G158)&gt;COUNTIF(BookTable[Entry Month],$O$4),"",INDEX(Book!E$3:E$1200,SMALL(IF(BookTable[Entry Month]=$O$4,ROW(BookTable[Entry Month])-ROW(Book!$J$2)),ROWS(G$7:G158))))</f>
        <v/>
      </c>
      <c r="L158" s="6" t="e">
        <f>Shrawan14[[#This Row],[मूल्य (रु)]]*13%</f>
        <v>#VALUE!</v>
      </c>
    </row>
    <row r="159" spans="1:12" hidden="1" x14ac:dyDescent="0.25">
      <c r="A159" s="1" t="str">
        <f t="array" ref="A159">IF(ROWS(A$7:A159)&gt;COUNTIF(BookTable[Entry Month],$O$4),"",INDEX(Book!A$3:A$1200,SMALL(IF(BookTable[Entry Month]=$O$4,ROW(BookTable[Entry Month])-ROW(Book!$J$2)),ROWS(A$7:A159))))</f>
        <v/>
      </c>
      <c r="B159" s="1" t="str">
        <f t="array" ref="B159">IF(ROWS(B$7:B159)&gt;COUNTIF(BookTable[Entry Month],$O$4),"",INDEX(Book!B$3:B$1200,SMALL(IF(BookTable[Entry Month]=$O$4,ROW(BookTable[Entry Month])-ROW(Book!$J$2)),ROWS(B$7:B159))))</f>
        <v/>
      </c>
      <c r="D159" s="1" t="str">
        <f t="array" ref="D159">IF(ROWS(C$7:C159)&gt;COUNTIF(BookTable[Entry Month],$O$4),"",INDEX(Book!C$3:C$1200,SMALL(IF(BookTable[Entry Month]=$O$4,ROW(BookTable[Entry Month])-ROW(Book!$J$2)),ROWS(C$7:C159))))</f>
        <v/>
      </c>
      <c r="E159" s="1" t="e">
        <f>VLOOKUP(Shrawan14[[#This Row],[आपूर्तिकर्ताको नाम]],PartyTable[],2,FALSE)</f>
        <v>#N/A</v>
      </c>
      <c r="F159" s="1" t="str" cm="1">
        <f t="array" ref="F159">IF(ROWS(G$7:G159)&gt;COUNTIF(BookTable[Entry Month],$O$4),"",INDEX(Book!D$3:D$1200,SMALL(IF(BookTable[Entry Month]=$O$4,ROW(BookTable[Entry Month])-ROW(Book!$J$2)),ROWS(G$7:G159))))</f>
        <v/>
      </c>
      <c r="I15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59" s="6" t="str" cm="1">
        <f t="array" ref="J159">IF(ROWS(G$7:G159)&gt;COUNTIF(BookTable[Entry Month],$O$4),"",INDEX(Book!F$3:F$1200,SMALL(IF(BookTable[Entry Month]=$O$4,ROW(BookTable[Entry Month])-ROW(Book!$J$2)),ROWS(G$7:G159))))</f>
        <v/>
      </c>
      <c r="K159" s="6" t="str" cm="1">
        <f t="array" ref="K159">IF(ROWS(G$7:G159)&gt;COUNTIF(BookTable[Entry Month],$O$4),"",INDEX(Book!E$3:E$1200,SMALL(IF(BookTable[Entry Month]=$O$4,ROW(BookTable[Entry Month])-ROW(Book!$J$2)),ROWS(G$7:G159))))</f>
        <v/>
      </c>
      <c r="L159" s="6" t="e">
        <f>Shrawan14[[#This Row],[मूल्य (रु)]]*13%</f>
        <v>#VALUE!</v>
      </c>
    </row>
    <row r="160" spans="1:12" hidden="1" x14ac:dyDescent="0.25">
      <c r="A160" s="1" t="str">
        <f t="array" ref="A160">IF(ROWS(A$7:A160)&gt;COUNTIF(BookTable[Entry Month],$O$4),"",INDEX(Book!A$3:A$1200,SMALL(IF(BookTable[Entry Month]=$O$4,ROW(BookTable[Entry Month])-ROW(Book!$J$2)),ROWS(A$7:A160))))</f>
        <v/>
      </c>
      <c r="B160" s="1" t="str">
        <f t="array" ref="B160">IF(ROWS(B$7:B160)&gt;COUNTIF(BookTable[Entry Month],$O$4),"",INDEX(Book!B$3:B$1200,SMALL(IF(BookTable[Entry Month]=$O$4,ROW(BookTable[Entry Month])-ROW(Book!$J$2)),ROWS(B$7:B160))))</f>
        <v/>
      </c>
      <c r="D160" s="1" t="str">
        <f t="array" ref="D160">IF(ROWS(C$7:C160)&gt;COUNTIF(BookTable[Entry Month],$O$4),"",INDEX(Book!C$3:C$1200,SMALL(IF(BookTable[Entry Month]=$O$4,ROW(BookTable[Entry Month])-ROW(Book!$J$2)),ROWS(C$7:C160))))</f>
        <v/>
      </c>
      <c r="E160" s="1" t="e">
        <f>VLOOKUP(Shrawan14[[#This Row],[आपूर्तिकर्ताको नाम]],PartyTable[],2,FALSE)</f>
        <v>#N/A</v>
      </c>
      <c r="F160" s="1" t="str" cm="1">
        <f t="array" ref="F160">IF(ROWS(G$7:G160)&gt;COUNTIF(BookTable[Entry Month],$O$4),"",INDEX(Book!D$3:D$1200,SMALL(IF(BookTable[Entry Month]=$O$4,ROW(BookTable[Entry Month])-ROW(Book!$J$2)),ROWS(G$7:G160))))</f>
        <v/>
      </c>
      <c r="I16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60" s="6" t="str" cm="1">
        <f t="array" ref="J160">IF(ROWS(G$7:G160)&gt;COUNTIF(BookTable[Entry Month],$O$4),"",INDEX(Book!F$3:F$1200,SMALL(IF(BookTable[Entry Month]=$O$4,ROW(BookTable[Entry Month])-ROW(Book!$J$2)),ROWS(G$7:G160))))</f>
        <v/>
      </c>
      <c r="K160" s="6" t="str" cm="1">
        <f t="array" ref="K160">IF(ROWS(G$7:G160)&gt;COUNTIF(BookTable[Entry Month],$O$4),"",INDEX(Book!E$3:E$1200,SMALL(IF(BookTable[Entry Month]=$O$4,ROW(BookTable[Entry Month])-ROW(Book!$J$2)),ROWS(G$7:G160))))</f>
        <v/>
      </c>
      <c r="L160" s="6" t="e">
        <f>Shrawan14[[#This Row],[मूल्य (रु)]]*13%</f>
        <v>#VALUE!</v>
      </c>
    </row>
    <row r="161" spans="1:12" hidden="1" x14ac:dyDescent="0.25">
      <c r="A161" s="1" t="str">
        <f t="array" ref="A161">IF(ROWS(A$7:A161)&gt;COUNTIF(BookTable[Entry Month],$O$4),"",INDEX(Book!A$3:A$1200,SMALL(IF(BookTable[Entry Month]=$O$4,ROW(BookTable[Entry Month])-ROW(Book!$J$2)),ROWS(A$7:A161))))</f>
        <v/>
      </c>
      <c r="B161" s="1" t="str">
        <f t="array" ref="B161">IF(ROWS(B$7:B161)&gt;COUNTIF(BookTable[Entry Month],$O$4),"",INDEX(Book!B$3:B$1200,SMALL(IF(BookTable[Entry Month]=$O$4,ROW(BookTable[Entry Month])-ROW(Book!$J$2)),ROWS(B$7:B161))))</f>
        <v/>
      </c>
      <c r="D161" s="1" t="str">
        <f t="array" ref="D161">IF(ROWS(C$7:C161)&gt;COUNTIF(BookTable[Entry Month],$O$4),"",INDEX(Book!C$3:C$1200,SMALL(IF(BookTable[Entry Month]=$O$4,ROW(BookTable[Entry Month])-ROW(Book!$J$2)),ROWS(C$7:C161))))</f>
        <v/>
      </c>
      <c r="E161" s="1" t="e">
        <f>VLOOKUP(Shrawan14[[#This Row],[आपूर्तिकर्ताको नाम]],PartyTable[],2,FALSE)</f>
        <v>#N/A</v>
      </c>
      <c r="F161" s="1" t="str" cm="1">
        <f t="array" ref="F161">IF(ROWS(G$7:G161)&gt;COUNTIF(BookTable[Entry Month],$O$4),"",INDEX(Book!D$3:D$1200,SMALL(IF(BookTable[Entry Month]=$O$4,ROW(BookTable[Entry Month])-ROW(Book!$J$2)),ROWS(G$7:G161))))</f>
        <v/>
      </c>
      <c r="I16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61" s="6" t="str" cm="1">
        <f t="array" ref="J161">IF(ROWS(G$7:G161)&gt;COUNTIF(BookTable[Entry Month],$O$4),"",INDEX(Book!F$3:F$1200,SMALL(IF(BookTable[Entry Month]=$O$4,ROW(BookTable[Entry Month])-ROW(Book!$J$2)),ROWS(G$7:G161))))</f>
        <v/>
      </c>
      <c r="K161" s="6" t="str" cm="1">
        <f t="array" ref="K161">IF(ROWS(G$7:G161)&gt;COUNTIF(BookTable[Entry Month],$O$4),"",INDEX(Book!E$3:E$1200,SMALL(IF(BookTable[Entry Month]=$O$4,ROW(BookTable[Entry Month])-ROW(Book!$J$2)),ROWS(G$7:G161))))</f>
        <v/>
      </c>
      <c r="L161" s="6" t="e">
        <f>Shrawan14[[#This Row],[मूल्य (रु)]]*13%</f>
        <v>#VALUE!</v>
      </c>
    </row>
    <row r="162" spans="1:12" hidden="1" x14ac:dyDescent="0.25">
      <c r="A162" s="1" t="str">
        <f t="array" ref="A162">IF(ROWS(A$7:A162)&gt;COUNTIF(BookTable[Entry Month],$O$4),"",INDEX(Book!A$3:A$1200,SMALL(IF(BookTable[Entry Month]=$O$4,ROW(BookTable[Entry Month])-ROW(Book!$J$2)),ROWS(A$7:A162))))</f>
        <v/>
      </c>
      <c r="B162" s="1" t="str">
        <f t="array" ref="B162">IF(ROWS(B$7:B162)&gt;COUNTIF(BookTable[Entry Month],$O$4),"",INDEX(Book!B$3:B$1200,SMALL(IF(BookTable[Entry Month]=$O$4,ROW(BookTable[Entry Month])-ROW(Book!$J$2)),ROWS(B$7:B162))))</f>
        <v/>
      </c>
      <c r="D162" s="1" t="str">
        <f t="array" ref="D162">IF(ROWS(C$7:C162)&gt;COUNTIF(BookTable[Entry Month],$O$4),"",INDEX(Book!C$3:C$1200,SMALL(IF(BookTable[Entry Month]=$O$4,ROW(BookTable[Entry Month])-ROW(Book!$J$2)),ROWS(C$7:C162))))</f>
        <v/>
      </c>
      <c r="E162" s="1" t="e">
        <f>VLOOKUP(Shrawan14[[#This Row],[आपूर्तिकर्ताको नाम]],PartyTable[],2,FALSE)</f>
        <v>#N/A</v>
      </c>
      <c r="F162" s="1" t="str" cm="1">
        <f t="array" ref="F162">IF(ROWS(G$7:G162)&gt;COUNTIF(BookTable[Entry Month],$O$4),"",INDEX(Book!D$3:D$1200,SMALL(IF(BookTable[Entry Month]=$O$4,ROW(BookTable[Entry Month])-ROW(Book!$J$2)),ROWS(G$7:G162))))</f>
        <v/>
      </c>
      <c r="I16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62" s="6" t="str" cm="1">
        <f t="array" ref="J162">IF(ROWS(G$7:G162)&gt;COUNTIF(BookTable[Entry Month],$O$4),"",INDEX(Book!F$3:F$1200,SMALL(IF(BookTable[Entry Month]=$O$4,ROW(BookTable[Entry Month])-ROW(Book!$J$2)),ROWS(G$7:G162))))</f>
        <v/>
      </c>
      <c r="K162" s="6" t="str" cm="1">
        <f t="array" ref="K162">IF(ROWS(G$7:G162)&gt;COUNTIF(BookTable[Entry Month],$O$4),"",INDEX(Book!E$3:E$1200,SMALL(IF(BookTable[Entry Month]=$O$4,ROW(BookTable[Entry Month])-ROW(Book!$J$2)),ROWS(G$7:G162))))</f>
        <v/>
      </c>
      <c r="L162" s="6" t="e">
        <f>Shrawan14[[#This Row],[मूल्य (रु)]]*13%</f>
        <v>#VALUE!</v>
      </c>
    </row>
    <row r="163" spans="1:12" hidden="1" x14ac:dyDescent="0.25">
      <c r="A163" s="1" t="str">
        <f t="array" ref="A163">IF(ROWS(A$7:A163)&gt;COUNTIF(BookTable[Entry Month],$O$4),"",INDEX(Book!A$3:A$1200,SMALL(IF(BookTable[Entry Month]=$O$4,ROW(BookTable[Entry Month])-ROW(Book!$J$2)),ROWS(A$7:A163))))</f>
        <v/>
      </c>
      <c r="B163" s="1" t="str">
        <f t="array" ref="B163">IF(ROWS(B$7:B163)&gt;COUNTIF(BookTable[Entry Month],$O$4),"",INDEX(Book!B$3:B$1200,SMALL(IF(BookTable[Entry Month]=$O$4,ROW(BookTable[Entry Month])-ROW(Book!$J$2)),ROWS(B$7:B163))))</f>
        <v/>
      </c>
      <c r="D163" s="1" t="str">
        <f t="array" ref="D163">IF(ROWS(C$7:C163)&gt;COUNTIF(BookTable[Entry Month],$O$4),"",INDEX(Book!C$3:C$1200,SMALL(IF(BookTable[Entry Month]=$O$4,ROW(BookTable[Entry Month])-ROW(Book!$J$2)),ROWS(C$7:C163))))</f>
        <v/>
      </c>
      <c r="E163" s="1" t="e">
        <f>VLOOKUP(Shrawan14[[#This Row],[आपूर्तिकर्ताको नाम]],PartyTable[],2,FALSE)</f>
        <v>#N/A</v>
      </c>
      <c r="F163" s="1" t="str" cm="1">
        <f t="array" ref="F163">IF(ROWS(G$7:G163)&gt;COUNTIF(BookTable[Entry Month],$O$4),"",INDEX(Book!D$3:D$1200,SMALL(IF(BookTable[Entry Month]=$O$4,ROW(BookTable[Entry Month])-ROW(Book!$J$2)),ROWS(G$7:G163))))</f>
        <v/>
      </c>
      <c r="I16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63" s="6" t="str" cm="1">
        <f t="array" ref="J163">IF(ROWS(G$7:G163)&gt;COUNTIF(BookTable[Entry Month],$O$4),"",INDEX(Book!F$3:F$1200,SMALL(IF(BookTable[Entry Month]=$O$4,ROW(BookTable[Entry Month])-ROW(Book!$J$2)),ROWS(G$7:G163))))</f>
        <v/>
      </c>
      <c r="K163" s="6" t="str" cm="1">
        <f t="array" ref="K163">IF(ROWS(G$7:G163)&gt;COUNTIF(BookTable[Entry Month],$O$4),"",INDEX(Book!E$3:E$1200,SMALL(IF(BookTable[Entry Month]=$O$4,ROW(BookTable[Entry Month])-ROW(Book!$J$2)),ROWS(G$7:G163))))</f>
        <v/>
      </c>
      <c r="L163" s="6" t="e">
        <f>Shrawan14[[#This Row],[मूल्य (रु)]]*13%</f>
        <v>#VALUE!</v>
      </c>
    </row>
    <row r="164" spans="1:12" hidden="1" x14ac:dyDescent="0.25">
      <c r="A164" s="1" t="str">
        <f t="array" ref="A164">IF(ROWS(A$7:A164)&gt;COUNTIF(BookTable[Entry Month],$O$4),"",INDEX(Book!A$3:A$1200,SMALL(IF(BookTable[Entry Month]=$O$4,ROW(BookTable[Entry Month])-ROW(Book!$J$2)),ROWS(A$7:A164))))</f>
        <v/>
      </c>
      <c r="B164" s="1" t="str">
        <f t="array" ref="B164">IF(ROWS(B$7:B164)&gt;COUNTIF(BookTable[Entry Month],$O$4),"",INDEX(Book!B$3:B$1200,SMALL(IF(BookTable[Entry Month]=$O$4,ROW(BookTable[Entry Month])-ROW(Book!$J$2)),ROWS(B$7:B164))))</f>
        <v/>
      </c>
      <c r="D164" s="1" t="str">
        <f t="array" ref="D164">IF(ROWS(C$7:C164)&gt;COUNTIF(BookTable[Entry Month],$O$4),"",INDEX(Book!C$3:C$1200,SMALL(IF(BookTable[Entry Month]=$O$4,ROW(BookTable[Entry Month])-ROW(Book!$J$2)),ROWS(C$7:C164))))</f>
        <v/>
      </c>
      <c r="E164" s="1" t="e">
        <f>VLOOKUP(Shrawan14[[#This Row],[आपूर्तिकर्ताको नाम]],PartyTable[],2,FALSE)</f>
        <v>#N/A</v>
      </c>
      <c r="F164" s="1" t="str" cm="1">
        <f t="array" ref="F164">IF(ROWS(G$7:G164)&gt;COUNTIF(BookTable[Entry Month],$O$4),"",INDEX(Book!D$3:D$1200,SMALL(IF(BookTable[Entry Month]=$O$4,ROW(BookTable[Entry Month])-ROW(Book!$J$2)),ROWS(G$7:G164))))</f>
        <v/>
      </c>
      <c r="I16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64" s="6" t="str" cm="1">
        <f t="array" ref="J164">IF(ROWS(G$7:G164)&gt;COUNTIF(BookTable[Entry Month],$O$4),"",INDEX(Book!F$3:F$1200,SMALL(IF(BookTable[Entry Month]=$O$4,ROW(BookTable[Entry Month])-ROW(Book!$J$2)),ROWS(G$7:G164))))</f>
        <v/>
      </c>
      <c r="K164" s="6" t="str" cm="1">
        <f t="array" ref="K164">IF(ROWS(G$7:G164)&gt;COUNTIF(BookTable[Entry Month],$O$4),"",INDEX(Book!E$3:E$1200,SMALL(IF(BookTable[Entry Month]=$O$4,ROW(BookTable[Entry Month])-ROW(Book!$J$2)),ROWS(G$7:G164))))</f>
        <v/>
      </c>
      <c r="L164" s="6" t="e">
        <f>Shrawan14[[#This Row],[मूल्य (रु)]]*13%</f>
        <v>#VALUE!</v>
      </c>
    </row>
    <row r="165" spans="1:12" hidden="1" x14ac:dyDescent="0.25">
      <c r="A165" s="1" t="str">
        <f t="array" ref="A165">IF(ROWS(A$7:A165)&gt;COUNTIF(BookTable[Entry Month],$O$4),"",INDEX(Book!A$3:A$1200,SMALL(IF(BookTable[Entry Month]=$O$4,ROW(BookTable[Entry Month])-ROW(Book!$J$2)),ROWS(A$7:A165))))</f>
        <v/>
      </c>
      <c r="B165" s="1" t="str">
        <f t="array" ref="B165">IF(ROWS(B$7:B165)&gt;COUNTIF(BookTable[Entry Month],$O$4),"",INDEX(Book!B$3:B$1200,SMALL(IF(BookTable[Entry Month]=$O$4,ROW(BookTable[Entry Month])-ROW(Book!$J$2)),ROWS(B$7:B165))))</f>
        <v/>
      </c>
      <c r="D165" s="1" t="str">
        <f t="array" ref="D165">IF(ROWS(C$7:C165)&gt;COUNTIF(BookTable[Entry Month],$O$4),"",INDEX(Book!C$3:C$1200,SMALL(IF(BookTable[Entry Month]=$O$4,ROW(BookTable[Entry Month])-ROW(Book!$J$2)),ROWS(C$7:C165))))</f>
        <v/>
      </c>
      <c r="E165" s="1" t="e">
        <f>VLOOKUP(Shrawan14[[#This Row],[आपूर्तिकर्ताको नाम]],PartyTable[],2,FALSE)</f>
        <v>#N/A</v>
      </c>
      <c r="F165" s="1" t="str" cm="1">
        <f t="array" ref="F165">IF(ROWS(G$7:G165)&gt;COUNTIF(BookTable[Entry Month],$O$4),"",INDEX(Book!D$3:D$1200,SMALL(IF(BookTable[Entry Month]=$O$4,ROW(BookTable[Entry Month])-ROW(Book!$J$2)),ROWS(G$7:G165))))</f>
        <v/>
      </c>
      <c r="I16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65" s="6" t="str" cm="1">
        <f t="array" ref="J165">IF(ROWS(G$7:G165)&gt;COUNTIF(BookTable[Entry Month],$O$4),"",INDEX(Book!F$3:F$1200,SMALL(IF(BookTable[Entry Month]=$O$4,ROW(BookTable[Entry Month])-ROW(Book!$J$2)),ROWS(G$7:G165))))</f>
        <v/>
      </c>
      <c r="K165" s="6" t="str" cm="1">
        <f t="array" ref="K165">IF(ROWS(G$7:G165)&gt;COUNTIF(BookTable[Entry Month],$O$4),"",INDEX(Book!E$3:E$1200,SMALL(IF(BookTable[Entry Month]=$O$4,ROW(BookTable[Entry Month])-ROW(Book!$J$2)),ROWS(G$7:G165))))</f>
        <v/>
      </c>
      <c r="L165" s="6" t="e">
        <f>Shrawan14[[#This Row],[मूल्य (रु)]]*13%</f>
        <v>#VALUE!</v>
      </c>
    </row>
    <row r="166" spans="1:12" hidden="1" x14ac:dyDescent="0.25">
      <c r="A166" s="1" t="str">
        <f t="array" ref="A166">IF(ROWS(A$7:A166)&gt;COUNTIF(BookTable[Entry Month],$O$4),"",INDEX(Book!A$3:A$1200,SMALL(IF(BookTable[Entry Month]=$O$4,ROW(BookTable[Entry Month])-ROW(Book!$J$2)),ROWS(A$7:A166))))</f>
        <v/>
      </c>
      <c r="B166" s="1" t="str">
        <f t="array" ref="B166">IF(ROWS(B$7:B166)&gt;COUNTIF(BookTable[Entry Month],$O$4),"",INDEX(Book!B$3:B$1200,SMALL(IF(BookTable[Entry Month]=$O$4,ROW(BookTable[Entry Month])-ROW(Book!$J$2)),ROWS(B$7:B166))))</f>
        <v/>
      </c>
      <c r="D166" s="1" t="str">
        <f t="array" ref="D166">IF(ROWS(C$7:C166)&gt;COUNTIF(BookTable[Entry Month],$O$4),"",INDEX(Book!C$3:C$1200,SMALL(IF(BookTable[Entry Month]=$O$4,ROW(BookTable[Entry Month])-ROW(Book!$J$2)),ROWS(C$7:C166))))</f>
        <v/>
      </c>
      <c r="E166" s="1" t="e">
        <f>VLOOKUP(Shrawan14[[#This Row],[आपूर्तिकर्ताको नाम]],PartyTable[],2,FALSE)</f>
        <v>#N/A</v>
      </c>
      <c r="F166" s="1" t="str" cm="1">
        <f t="array" ref="F166">IF(ROWS(G$7:G166)&gt;COUNTIF(BookTable[Entry Month],$O$4),"",INDEX(Book!D$3:D$1200,SMALL(IF(BookTable[Entry Month]=$O$4,ROW(BookTable[Entry Month])-ROW(Book!$J$2)),ROWS(G$7:G166))))</f>
        <v/>
      </c>
      <c r="I16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66" s="6" t="str" cm="1">
        <f t="array" ref="J166">IF(ROWS(G$7:G166)&gt;COUNTIF(BookTable[Entry Month],$O$4),"",INDEX(Book!F$3:F$1200,SMALL(IF(BookTable[Entry Month]=$O$4,ROW(BookTable[Entry Month])-ROW(Book!$J$2)),ROWS(G$7:G166))))</f>
        <v/>
      </c>
      <c r="K166" s="6" t="str" cm="1">
        <f t="array" ref="K166">IF(ROWS(G$7:G166)&gt;COUNTIF(BookTable[Entry Month],$O$4),"",INDEX(Book!E$3:E$1200,SMALL(IF(BookTable[Entry Month]=$O$4,ROW(BookTable[Entry Month])-ROW(Book!$J$2)),ROWS(G$7:G166))))</f>
        <v/>
      </c>
      <c r="L166" s="6" t="e">
        <f>Shrawan14[[#This Row],[मूल्य (रु)]]*13%</f>
        <v>#VALUE!</v>
      </c>
    </row>
    <row r="167" spans="1:12" hidden="1" x14ac:dyDescent="0.25">
      <c r="A167" s="1" t="str">
        <f t="array" ref="A167">IF(ROWS(A$7:A167)&gt;COUNTIF(BookTable[Entry Month],$O$4),"",INDEX(Book!A$3:A$1200,SMALL(IF(BookTable[Entry Month]=$O$4,ROW(BookTable[Entry Month])-ROW(Book!$J$2)),ROWS(A$7:A167))))</f>
        <v/>
      </c>
      <c r="B167" s="1" t="str">
        <f t="array" ref="B167">IF(ROWS(B$7:B167)&gt;COUNTIF(BookTable[Entry Month],$O$4),"",INDEX(Book!B$3:B$1200,SMALL(IF(BookTable[Entry Month]=$O$4,ROW(BookTable[Entry Month])-ROW(Book!$J$2)),ROWS(B$7:B167))))</f>
        <v/>
      </c>
      <c r="D167" s="1" t="str">
        <f t="array" ref="D167">IF(ROWS(C$7:C167)&gt;COUNTIF(BookTable[Entry Month],$O$4),"",INDEX(Book!C$3:C$1200,SMALL(IF(BookTable[Entry Month]=$O$4,ROW(BookTable[Entry Month])-ROW(Book!$J$2)),ROWS(C$7:C167))))</f>
        <v/>
      </c>
      <c r="E167" s="1" t="e">
        <f>VLOOKUP(Shrawan14[[#This Row],[आपूर्तिकर्ताको नाम]],PartyTable[],2,FALSE)</f>
        <v>#N/A</v>
      </c>
      <c r="F167" s="1" t="str" cm="1">
        <f t="array" ref="F167">IF(ROWS(G$7:G167)&gt;COUNTIF(BookTable[Entry Month],$O$4),"",INDEX(Book!D$3:D$1200,SMALL(IF(BookTable[Entry Month]=$O$4,ROW(BookTable[Entry Month])-ROW(Book!$J$2)),ROWS(G$7:G167))))</f>
        <v/>
      </c>
      <c r="I16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67" s="6" t="str" cm="1">
        <f t="array" ref="J167">IF(ROWS(G$7:G167)&gt;COUNTIF(BookTable[Entry Month],$O$4),"",INDEX(Book!F$3:F$1200,SMALL(IF(BookTable[Entry Month]=$O$4,ROW(BookTable[Entry Month])-ROW(Book!$J$2)),ROWS(G$7:G167))))</f>
        <v/>
      </c>
      <c r="K167" s="6" t="str" cm="1">
        <f t="array" ref="K167">IF(ROWS(G$7:G167)&gt;COUNTIF(BookTable[Entry Month],$O$4),"",INDEX(Book!E$3:E$1200,SMALL(IF(BookTable[Entry Month]=$O$4,ROW(BookTable[Entry Month])-ROW(Book!$J$2)),ROWS(G$7:G167))))</f>
        <v/>
      </c>
      <c r="L167" s="6" t="e">
        <f>Shrawan14[[#This Row],[मूल्य (रु)]]*13%</f>
        <v>#VALUE!</v>
      </c>
    </row>
    <row r="168" spans="1:12" hidden="1" x14ac:dyDescent="0.25">
      <c r="A168" s="1" t="str">
        <f t="array" ref="A168">IF(ROWS(A$7:A168)&gt;COUNTIF(BookTable[Entry Month],$O$4),"",INDEX(Book!A$3:A$1200,SMALL(IF(BookTable[Entry Month]=$O$4,ROW(BookTable[Entry Month])-ROW(Book!$J$2)),ROWS(A$7:A168))))</f>
        <v/>
      </c>
      <c r="B168" s="1" t="str">
        <f t="array" ref="B168">IF(ROWS(B$7:B168)&gt;COUNTIF(BookTable[Entry Month],$O$4),"",INDEX(Book!B$3:B$1200,SMALL(IF(BookTable[Entry Month]=$O$4,ROW(BookTable[Entry Month])-ROW(Book!$J$2)),ROWS(B$7:B168))))</f>
        <v/>
      </c>
      <c r="D168" s="1" t="str">
        <f t="array" ref="D168">IF(ROWS(C$7:C168)&gt;COUNTIF(BookTable[Entry Month],$O$4),"",INDEX(Book!C$3:C$1200,SMALL(IF(BookTable[Entry Month]=$O$4,ROW(BookTable[Entry Month])-ROW(Book!$J$2)),ROWS(C$7:C168))))</f>
        <v/>
      </c>
      <c r="E168" s="1" t="e">
        <f>VLOOKUP(Shrawan14[[#This Row],[आपूर्तिकर्ताको नाम]],PartyTable[],2,FALSE)</f>
        <v>#N/A</v>
      </c>
      <c r="F168" s="1" t="str" cm="1">
        <f t="array" ref="F168">IF(ROWS(G$7:G168)&gt;COUNTIF(BookTable[Entry Month],$O$4),"",INDEX(Book!D$3:D$1200,SMALL(IF(BookTable[Entry Month]=$O$4,ROW(BookTable[Entry Month])-ROW(Book!$J$2)),ROWS(G$7:G168))))</f>
        <v/>
      </c>
      <c r="I16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68" s="6" t="str" cm="1">
        <f t="array" ref="J168">IF(ROWS(G$7:G168)&gt;COUNTIF(BookTable[Entry Month],$O$4),"",INDEX(Book!F$3:F$1200,SMALL(IF(BookTable[Entry Month]=$O$4,ROW(BookTable[Entry Month])-ROW(Book!$J$2)),ROWS(G$7:G168))))</f>
        <v/>
      </c>
      <c r="K168" s="6" t="str" cm="1">
        <f t="array" ref="K168">IF(ROWS(G$7:G168)&gt;COUNTIF(BookTable[Entry Month],$O$4),"",INDEX(Book!E$3:E$1200,SMALL(IF(BookTable[Entry Month]=$O$4,ROW(BookTable[Entry Month])-ROW(Book!$J$2)),ROWS(G$7:G168))))</f>
        <v/>
      </c>
      <c r="L168" s="6" t="e">
        <f>Shrawan14[[#This Row],[मूल्य (रु)]]*13%</f>
        <v>#VALUE!</v>
      </c>
    </row>
    <row r="169" spans="1:12" hidden="1" x14ac:dyDescent="0.25">
      <c r="A169" s="1" t="str">
        <f t="array" ref="A169">IF(ROWS(A$7:A169)&gt;COUNTIF(BookTable[Entry Month],$O$4),"",INDEX(Book!A$3:A$1200,SMALL(IF(BookTable[Entry Month]=$O$4,ROW(BookTable[Entry Month])-ROW(Book!$J$2)),ROWS(A$7:A169))))</f>
        <v/>
      </c>
      <c r="B169" s="1" t="str">
        <f t="array" ref="B169">IF(ROWS(B$7:B169)&gt;COUNTIF(BookTable[Entry Month],$O$4),"",INDEX(Book!B$3:B$1200,SMALL(IF(BookTable[Entry Month]=$O$4,ROW(BookTable[Entry Month])-ROW(Book!$J$2)),ROWS(B$7:B169))))</f>
        <v/>
      </c>
      <c r="D169" s="1" t="str">
        <f t="array" ref="D169">IF(ROWS(C$7:C169)&gt;COUNTIF(BookTable[Entry Month],$O$4),"",INDEX(Book!C$3:C$1200,SMALL(IF(BookTable[Entry Month]=$O$4,ROW(BookTable[Entry Month])-ROW(Book!$J$2)),ROWS(C$7:C169))))</f>
        <v/>
      </c>
      <c r="E169" s="1" t="e">
        <f>VLOOKUP(Shrawan14[[#This Row],[आपूर्तिकर्ताको नाम]],PartyTable[],2,FALSE)</f>
        <v>#N/A</v>
      </c>
      <c r="F169" s="1" t="str" cm="1">
        <f t="array" ref="F169">IF(ROWS(G$7:G169)&gt;COUNTIF(BookTable[Entry Month],$O$4),"",INDEX(Book!D$3:D$1200,SMALL(IF(BookTable[Entry Month]=$O$4,ROW(BookTable[Entry Month])-ROW(Book!$J$2)),ROWS(G$7:G169))))</f>
        <v/>
      </c>
      <c r="I16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69" s="6" t="str" cm="1">
        <f t="array" ref="J169">IF(ROWS(G$7:G169)&gt;COUNTIF(BookTable[Entry Month],$O$4),"",INDEX(Book!F$3:F$1200,SMALL(IF(BookTable[Entry Month]=$O$4,ROW(BookTable[Entry Month])-ROW(Book!$J$2)),ROWS(G$7:G169))))</f>
        <v/>
      </c>
      <c r="K169" s="6" t="str" cm="1">
        <f t="array" ref="K169">IF(ROWS(G$7:G169)&gt;COUNTIF(BookTable[Entry Month],$O$4),"",INDEX(Book!E$3:E$1200,SMALL(IF(BookTable[Entry Month]=$O$4,ROW(BookTable[Entry Month])-ROW(Book!$J$2)),ROWS(G$7:G169))))</f>
        <v/>
      </c>
      <c r="L169" s="6" t="e">
        <f>Shrawan14[[#This Row],[मूल्य (रु)]]*13%</f>
        <v>#VALUE!</v>
      </c>
    </row>
    <row r="170" spans="1:12" hidden="1" x14ac:dyDescent="0.25">
      <c r="A170" s="1" t="str">
        <f t="array" ref="A170">IF(ROWS(A$7:A170)&gt;COUNTIF(BookTable[Entry Month],$O$4),"",INDEX(Book!A$3:A$1200,SMALL(IF(BookTable[Entry Month]=$O$4,ROW(BookTable[Entry Month])-ROW(Book!$J$2)),ROWS(A$7:A170))))</f>
        <v/>
      </c>
      <c r="B170" s="1" t="str">
        <f t="array" ref="B170">IF(ROWS(B$7:B170)&gt;COUNTIF(BookTable[Entry Month],$O$4),"",INDEX(Book!B$3:B$1200,SMALL(IF(BookTable[Entry Month]=$O$4,ROW(BookTable[Entry Month])-ROW(Book!$J$2)),ROWS(B$7:B170))))</f>
        <v/>
      </c>
      <c r="D170" s="1" t="str">
        <f t="array" ref="D170">IF(ROWS(C$7:C170)&gt;COUNTIF(BookTable[Entry Month],$O$4),"",INDEX(Book!C$3:C$1200,SMALL(IF(BookTable[Entry Month]=$O$4,ROW(BookTable[Entry Month])-ROW(Book!$J$2)),ROWS(C$7:C170))))</f>
        <v/>
      </c>
      <c r="E170" s="1" t="e">
        <f>VLOOKUP(Shrawan14[[#This Row],[आपूर्तिकर्ताको नाम]],PartyTable[],2,FALSE)</f>
        <v>#N/A</v>
      </c>
      <c r="F170" s="1" t="str" cm="1">
        <f t="array" ref="F170">IF(ROWS(G$7:G170)&gt;COUNTIF(BookTable[Entry Month],$O$4),"",INDEX(Book!D$3:D$1200,SMALL(IF(BookTable[Entry Month]=$O$4,ROW(BookTable[Entry Month])-ROW(Book!$J$2)),ROWS(G$7:G170))))</f>
        <v/>
      </c>
      <c r="I17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70" s="6" t="str" cm="1">
        <f t="array" ref="J170">IF(ROWS(G$7:G170)&gt;COUNTIF(BookTable[Entry Month],$O$4),"",INDEX(Book!F$3:F$1200,SMALL(IF(BookTable[Entry Month]=$O$4,ROW(BookTable[Entry Month])-ROW(Book!$J$2)),ROWS(G$7:G170))))</f>
        <v/>
      </c>
      <c r="K170" s="6" t="str" cm="1">
        <f t="array" ref="K170">IF(ROWS(G$7:G170)&gt;COUNTIF(BookTable[Entry Month],$O$4),"",INDEX(Book!E$3:E$1200,SMALL(IF(BookTable[Entry Month]=$O$4,ROW(BookTable[Entry Month])-ROW(Book!$J$2)),ROWS(G$7:G170))))</f>
        <v/>
      </c>
      <c r="L170" s="6" t="e">
        <f>Shrawan14[[#This Row],[मूल्य (रु)]]*13%</f>
        <v>#VALUE!</v>
      </c>
    </row>
    <row r="171" spans="1:12" hidden="1" x14ac:dyDescent="0.25">
      <c r="A171" s="1" t="str">
        <f t="array" ref="A171">IF(ROWS(A$7:A171)&gt;COUNTIF(BookTable[Entry Month],$O$4),"",INDEX(Book!A$3:A$1200,SMALL(IF(BookTable[Entry Month]=$O$4,ROW(BookTable[Entry Month])-ROW(Book!$J$2)),ROWS(A$7:A171))))</f>
        <v/>
      </c>
      <c r="B171" s="1" t="str">
        <f t="array" ref="B171">IF(ROWS(B$7:B171)&gt;COUNTIF(BookTable[Entry Month],$O$4),"",INDEX(Book!B$3:B$1200,SMALL(IF(BookTable[Entry Month]=$O$4,ROW(BookTable[Entry Month])-ROW(Book!$J$2)),ROWS(B$7:B171))))</f>
        <v/>
      </c>
      <c r="D171" s="1" t="str">
        <f t="array" ref="D171">IF(ROWS(C$7:C171)&gt;COUNTIF(BookTable[Entry Month],$O$4),"",INDEX(Book!C$3:C$1200,SMALL(IF(BookTable[Entry Month]=$O$4,ROW(BookTable[Entry Month])-ROW(Book!$J$2)),ROWS(C$7:C171))))</f>
        <v/>
      </c>
      <c r="E171" s="1" t="e">
        <f>VLOOKUP(Shrawan14[[#This Row],[आपूर्तिकर्ताको नाम]],PartyTable[],2,FALSE)</f>
        <v>#N/A</v>
      </c>
      <c r="F171" s="1" t="str" cm="1">
        <f t="array" ref="F171">IF(ROWS(G$7:G171)&gt;COUNTIF(BookTable[Entry Month],$O$4),"",INDEX(Book!D$3:D$1200,SMALL(IF(BookTable[Entry Month]=$O$4,ROW(BookTable[Entry Month])-ROW(Book!$J$2)),ROWS(G$7:G171))))</f>
        <v/>
      </c>
      <c r="I17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71" s="6" t="str" cm="1">
        <f t="array" ref="J171">IF(ROWS(G$7:G171)&gt;COUNTIF(BookTable[Entry Month],$O$4),"",INDEX(Book!F$3:F$1200,SMALL(IF(BookTable[Entry Month]=$O$4,ROW(BookTable[Entry Month])-ROW(Book!$J$2)),ROWS(G$7:G171))))</f>
        <v/>
      </c>
      <c r="K171" s="6" t="str" cm="1">
        <f t="array" ref="K171">IF(ROWS(G$7:G171)&gt;COUNTIF(BookTable[Entry Month],$O$4),"",INDEX(Book!E$3:E$1200,SMALL(IF(BookTable[Entry Month]=$O$4,ROW(BookTable[Entry Month])-ROW(Book!$J$2)),ROWS(G$7:G171))))</f>
        <v/>
      </c>
      <c r="L171" s="6" t="e">
        <f>Shrawan14[[#This Row],[मूल्य (रु)]]*13%</f>
        <v>#VALUE!</v>
      </c>
    </row>
    <row r="172" spans="1:12" hidden="1" x14ac:dyDescent="0.25">
      <c r="A172" s="1" t="str">
        <f t="array" ref="A172">IF(ROWS(A$7:A172)&gt;COUNTIF(BookTable[Entry Month],$O$4),"",INDEX(Book!A$3:A$1200,SMALL(IF(BookTable[Entry Month]=$O$4,ROW(BookTable[Entry Month])-ROW(Book!$J$2)),ROWS(A$7:A172))))</f>
        <v/>
      </c>
      <c r="B172" s="1" t="str">
        <f t="array" ref="B172">IF(ROWS(B$7:B172)&gt;COUNTIF(BookTable[Entry Month],$O$4),"",INDEX(Book!B$3:B$1200,SMALL(IF(BookTable[Entry Month]=$O$4,ROW(BookTable[Entry Month])-ROW(Book!$J$2)),ROWS(B$7:B172))))</f>
        <v/>
      </c>
      <c r="D172" s="1" t="str">
        <f t="array" ref="D172">IF(ROWS(C$7:C172)&gt;COUNTIF(BookTable[Entry Month],$O$4),"",INDEX(Book!C$3:C$1200,SMALL(IF(BookTable[Entry Month]=$O$4,ROW(BookTable[Entry Month])-ROW(Book!$J$2)),ROWS(C$7:C172))))</f>
        <v/>
      </c>
      <c r="E172" s="1" t="e">
        <f>VLOOKUP(Shrawan14[[#This Row],[आपूर्तिकर्ताको नाम]],PartyTable[],2,FALSE)</f>
        <v>#N/A</v>
      </c>
      <c r="F172" s="1" t="str" cm="1">
        <f t="array" ref="F172">IF(ROWS(G$7:G172)&gt;COUNTIF(BookTable[Entry Month],$O$4),"",INDEX(Book!D$3:D$1200,SMALL(IF(BookTable[Entry Month]=$O$4,ROW(BookTable[Entry Month])-ROW(Book!$J$2)),ROWS(G$7:G172))))</f>
        <v/>
      </c>
      <c r="I17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72" s="6" t="str" cm="1">
        <f t="array" ref="J172">IF(ROWS(G$7:G172)&gt;COUNTIF(BookTable[Entry Month],$O$4),"",INDEX(Book!F$3:F$1200,SMALL(IF(BookTable[Entry Month]=$O$4,ROW(BookTable[Entry Month])-ROW(Book!$J$2)),ROWS(G$7:G172))))</f>
        <v/>
      </c>
      <c r="K172" s="6" t="str" cm="1">
        <f t="array" ref="K172">IF(ROWS(G$7:G172)&gt;COUNTIF(BookTable[Entry Month],$O$4),"",INDEX(Book!E$3:E$1200,SMALL(IF(BookTable[Entry Month]=$O$4,ROW(BookTable[Entry Month])-ROW(Book!$J$2)),ROWS(G$7:G172))))</f>
        <v/>
      </c>
      <c r="L172" s="6" t="e">
        <f>Shrawan14[[#This Row],[मूल्य (रु)]]*13%</f>
        <v>#VALUE!</v>
      </c>
    </row>
    <row r="173" spans="1:12" hidden="1" x14ac:dyDescent="0.25">
      <c r="A173" s="1" t="str">
        <f t="array" ref="A173">IF(ROWS(A$7:A173)&gt;COUNTIF(BookTable[Entry Month],$O$4),"",INDEX(Book!A$3:A$1200,SMALL(IF(BookTable[Entry Month]=$O$4,ROW(BookTable[Entry Month])-ROW(Book!$J$2)),ROWS(A$7:A173))))</f>
        <v/>
      </c>
      <c r="B173" s="1" t="str">
        <f t="array" ref="B173">IF(ROWS(B$7:B173)&gt;COUNTIF(BookTable[Entry Month],$O$4),"",INDEX(Book!B$3:B$1200,SMALL(IF(BookTable[Entry Month]=$O$4,ROW(BookTable[Entry Month])-ROW(Book!$J$2)),ROWS(B$7:B173))))</f>
        <v/>
      </c>
      <c r="D173" s="1" t="str">
        <f t="array" ref="D173">IF(ROWS(C$7:C173)&gt;COUNTIF(BookTable[Entry Month],$O$4),"",INDEX(Book!C$3:C$1200,SMALL(IF(BookTable[Entry Month]=$O$4,ROW(BookTable[Entry Month])-ROW(Book!$J$2)),ROWS(C$7:C173))))</f>
        <v/>
      </c>
      <c r="E173" s="1" t="e">
        <f>VLOOKUP(Shrawan14[[#This Row],[आपूर्तिकर्ताको नाम]],PartyTable[],2,FALSE)</f>
        <v>#N/A</v>
      </c>
      <c r="F173" s="1" t="str" cm="1">
        <f t="array" ref="F173">IF(ROWS(G$7:G173)&gt;COUNTIF(BookTable[Entry Month],$O$4),"",INDEX(Book!D$3:D$1200,SMALL(IF(BookTable[Entry Month]=$O$4,ROW(BookTable[Entry Month])-ROW(Book!$J$2)),ROWS(G$7:G173))))</f>
        <v/>
      </c>
      <c r="I17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73" s="6" t="str" cm="1">
        <f t="array" ref="J173">IF(ROWS(G$7:G173)&gt;COUNTIF(BookTable[Entry Month],$O$4),"",INDEX(Book!F$3:F$1200,SMALL(IF(BookTable[Entry Month]=$O$4,ROW(BookTable[Entry Month])-ROW(Book!$J$2)),ROWS(G$7:G173))))</f>
        <v/>
      </c>
      <c r="K173" s="6" t="str" cm="1">
        <f t="array" ref="K173">IF(ROWS(G$7:G173)&gt;COUNTIF(BookTable[Entry Month],$O$4),"",INDEX(Book!E$3:E$1200,SMALL(IF(BookTable[Entry Month]=$O$4,ROW(BookTable[Entry Month])-ROW(Book!$J$2)),ROWS(G$7:G173))))</f>
        <v/>
      </c>
      <c r="L173" s="6" t="e">
        <f>Shrawan14[[#This Row],[मूल्य (रु)]]*13%</f>
        <v>#VALUE!</v>
      </c>
    </row>
    <row r="174" spans="1:12" hidden="1" x14ac:dyDescent="0.25">
      <c r="A174" s="1" t="str">
        <f t="array" ref="A174">IF(ROWS(A$7:A174)&gt;COUNTIF(BookTable[Entry Month],$O$4),"",INDEX(Book!A$3:A$1200,SMALL(IF(BookTable[Entry Month]=$O$4,ROW(BookTable[Entry Month])-ROW(Book!$J$2)),ROWS(A$7:A174))))</f>
        <v/>
      </c>
      <c r="B174" s="1" t="str">
        <f t="array" ref="B174">IF(ROWS(B$7:B174)&gt;COUNTIF(BookTable[Entry Month],$O$4),"",INDEX(Book!B$3:B$1200,SMALL(IF(BookTable[Entry Month]=$O$4,ROW(BookTable[Entry Month])-ROW(Book!$J$2)),ROWS(B$7:B174))))</f>
        <v/>
      </c>
      <c r="D174" s="1" t="str">
        <f t="array" ref="D174">IF(ROWS(C$7:C174)&gt;COUNTIF(BookTable[Entry Month],$O$4),"",INDEX(Book!C$3:C$1200,SMALL(IF(BookTable[Entry Month]=$O$4,ROW(BookTable[Entry Month])-ROW(Book!$J$2)),ROWS(C$7:C174))))</f>
        <v/>
      </c>
      <c r="E174" s="1" t="e">
        <f>VLOOKUP(Shrawan14[[#This Row],[आपूर्तिकर्ताको नाम]],PartyTable[],2,FALSE)</f>
        <v>#N/A</v>
      </c>
      <c r="F174" s="1" t="str" cm="1">
        <f t="array" ref="F174">IF(ROWS(G$7:G174)&gt;COUNTIF(BookTable[Entry Month],$O$4),"",INDEX(Book!D$3:D$1200,SMALL(IF(BookTable[Entry Month]=$O$4,ROW(BookTable[Entry Month])-ROW(Book!$J$2)),ROWS(G$7:G174))))</f>
        <v/>
      </c>
      <c r="I17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74" s="6" t="str" cm="1">
        <f t="array" ref="J174">IF(ROWS(G$7:G174)&gt;COUNTIF(BookTable[Entry Month],$O$4),"",INDEX(Book!F$3:F$1200,SMALL(IF(BookTable[Entry Month]=$O$4,ROW(BookTable[Entry Month])-ROW(Book!$J$2)),ROWS(G$7:G174))))</f>
        <v/>
      </c>
      <c r="K174" s="6" t="str" cm="1">
        <f t="array" ref="K174">IF(ROWS(G$7:G174)&gt;COUNTIF(BookTable[Entry Month],$O$4),"",INDEX(Book!E$3:E$1200,SMALL(IF(BookTable[Entry Month]=$O$4,ROW(BookTable[Entry Month])-ROW(Book!$J$2)),ROWS(G$7:G174))))</f>
        <v/>
      </c>
      <c r="L174" s="6" t="e">
        <f>Shrawan14[[#This Row],[मूल्य (रु)]]*13%</f>
        <v>#VALUE!</v>
      </c>
    </row>
    <row r="175" spans="1:12" hidden="1" x14ac:dyDescent="0.25">
      <c r="A175" s="1" t="str">
        <f t="array" ref="A175">IF(ROWS(A$7:A175)&gt;COUNTIF(BookTable[Entry Month],$O$4),"",INDEX(Book!A$3:A$1200,SMALL(IF(BookTable[Entry Month]=$O$4,ROW(BookTable[Entry Month])-ROW(Book!$J$2)),ROWS(A$7:A175))))</f>
        <v/>
      </c>
      <c r="B175" s="1" t="str">
        <f t="array" ref="B175">IF(ROWS(B$7:B175)&gt;COUNTIF(BookTable[Entry Month],$O$4),"",INDEX(Book!B$3:B$1200,SMALL(IF(BookTable[Entry Month]=$O$4,ROW(BookTable[Entry Month])-ROW(Book!$J$2)),ROWS(B$7:B175))))</f>
        <v/>
      </c>
      <c r="D175" s="1" t="str">
        <f t="array" ref="D175">IF(ROWS(C$7:C175)&gt;COUNTIF(BookTable[Entry Month],$O$4),"",INDEX(Book!C$3:C$1200,SMALL(IF(BookTable[Entry Month]=$O$4,ROW(BookTable[Entry Month])-ROW(Book!$J$2)),ROWS(C$7:C175))))</f>
        <v/>
      </c>
      <c r="E175" s="1" t="e">
        <f>VLOOKUP(Shrawan14[[#This Row],[आपूर्तिकर्ताको नाम]],PartyTable[],2,FALSE)</f>
        <v>#N/A</v>
      </c>
      <c r="F175" s="1" t="str" cm="1">
        <f t="array" ref="F175">IF(ROWS(G$7:G175)&gt;COUNTIF(BookTable[Entry Month],$O$4),"",INDEX(Book!D$3:D$1200,SMALL(IF(BookTable[Entry Month]=$O$4,ROW(BookTable[Entry Month])-ROW(Book!$J$2)),ROWS(G$7:G175))))</f>
        <v/>
      </c>
      <c r="I17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75" s="6" t="str" cm="1">
        <f t="array" ref="J175">IF(ROWS(G$7:G175)&gt;COUNTIF(BookTable[Entry Month],$O$4),"",INDEX(Book!F$3:F$1200,SMALL(IF(BookTable[Entry Month]=$O$4,ROW(BookTable[Entry Month])-ROW(Book!$J$2)),ROWS(G$7:G175))))</f>
        <v/>
      </c>
      <c r="K175" s="6" t="str" cm="1">
        <f t="array" ref="K175">IF(ROWS(G$7:G175)&gt;COUNTIF(BookTable[Entry Month],$O$4),"",INDEX(Book!E$3:E$1200,SMALL(IF(BookTable[Entry Month]=$O$4,ROW(BookTable[Entry Month])-ROW(Book!$J$2)),ROWS(G$7:G175))))</f>
        <v/>
      </c>
      <c r="L175" s="6" t="e">
        <f>Shrawan14[[#This Row],[मूल्य (रु)]]*13%</f>
        <v>#VALUE!</v>
      </c>
    </row>
    <row r="176" spans="1:12" hidden="1" x14ac:dyDescent="0.25">
      <c r="A176" s="1" t="str">
        <f t="array" ref="A176">IF(ROWS(A$7:A176)&gt;COUNTIF(BookTable[Entry Month],$O$4),"",INDEX(Book!A$3:A$1200,SMALL(IF(BookTable[Entry Month]=$O$4,ROW(BookTable[Entry Month])-ROW(Book!$J$2)),ROWS(A$7:A176))))</f>
        <v/>
      </c>
      <c r="B176" s="1" t="str">
        <f t="array" ref="B176">IF(ROWS(B$7:B176)&gt;COUNTIF(BookTable[Entry Month],$O$4),"",INDEX(Book!B$3:B$1200,SMALL(IF(BookTable[Entry Month]=$O$4,ROW(BookTable[Entry Month])-ROW(Book!$J$2)),ROWS(B$7:B176))))</f>
        <v/>
      </c>
      <c r="D176" s="1" t="str">
        <f t="array" ref="D176">IF(ROWS(C$7:C176)&gt;COUNTIF(BookTable[Entry Month],$O$4),"",INDEX(Book!C$3:C$1200,SMALL(IF(BookTable[Entry Month]=$O$4,ROW(BookTable[Entry Month])-ROW(Book!$J$2)),ROWS(C$7:C176))))</f>
        <v/>
      </c>
      <c r="E176" s="1" t="e">
        <f>VLOOKUP(Shrawan14[[#This Row],[आपूर्तिकर्ताको नाम]],PartyTable[],2,FALSE)</f>
        <v>#N/A</v>
      </c>
      <c r="F176" s="1" t="str" cm="1">
        <f t="array" ref="F176">IF(ROWS(G$7:G176)&gt;COUNTIF(BookTable[Entry Month],$O$4),"",INDEX(Book!D$3:D$1200,SMALL(IF(BookTable[Entry Month]=$O$4,ROW(BookTable[Entry Month])-ROW(Book!$J$2)),ROWS(G$7:G176))))</f>
        <v/>
      </c>
      <c r="I17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76" s="6" t="str" cm="1">
        <f t="array" ref="J176">IF(ROWS(G$7:G176)&gt;COUNTIF(BookTable[Entry Month],$O$4),"",INDEX(Book!F$3:F$1200,SMALL(IF(BookTable[Entry Month]=$O$4,ROW(BookTable[Entry Month])-ROW(Book!$J$2)),ROWS(G$7:G176))))</f>
        <v/>
      </c>
      <c r="K176" s="6" t="str" cm="1">
        <f t="array" ref="K176">IF(ROWS(G$7:G176)&gt;COUNTIF(BookTable[Entry Month],$O$4),"",INDEX(Book!E$3:E$1200,SMALL(IF(BookTable[Entry Month]=$O$4,ROW(BookTable[Entry Month])-ROW(Book!$J$2)),ROWS(G$7:G176))))</f>
        <v/>
      </c>
      <c r="L176" s="6" t="e">
        <f>Shrawan14[[#This Row],[मूल्य (रु)]]*13%</f>
        <v>#VALUE!</v>
      </c>
    </row>
    <row r="177" spans="1:12" hidden="1" x14ac:dyDescent="0.25">
      <c r="A177" s="1" t="str">
        <f t="array" ref="A177">IF(ROWS(A$7:A177)&gt;COUNTIF(BookTable[Entry Month],$O$4),"",INDEX(Book!A$3:A$1200,SMALL(IF(BookTable[Entry Month]=$O$4,ROW(BookTable[Entry Month])-ROW(Book!$J$2)),ROWS(A$7:A177))))</f>
        <v/>
      </c>
      <c r="B177" s="1" t="str">
        <f t="array" ref="B177">IF(ROWS(B$7:B177)&gt;COUNTIF(BookTable[Entry Month],$O$4),"",INDEX(Book!B$3:B$1200,SMALL(IF(BookTable[Entry Month]=$O$4,ROW(BookTable[Entry Month])-ROW(Book!$J$2)),ROWS(B$7:B177))))</f>
        <v/>
      </c>
      <c r="D177" s="1" t="str">
        <f t="array" ref="D177">IF(ROWS(C$7:C177)&gt;COUNTIF(BookTable[Entry Month],$O$4),"",INDEX(Book!C$3:C$1200,SMALL(IF(BookTable[Entry Month]=$O$4,ROW(BookTable[Entry Month])-ROW(Book!$J$2)),ROWS(C$7:C177))))</f>
        <v/>
      </c>
      <c r="E177" s="1" t="e">
        <f>VLOOKUP(Shrawan14[[#This Row],[आपूर्तिकर्ताको नाम]],PartyTable[],2,FALSE)</f>
        <v>#N/A</v>
      </c>
      <c r="F177" s="1" t="str" cm="1">
        <f t="array" ref="F177">IF(ROWS(G$7:G177)&gt;COUNTIF(BookTable[Entry Month],$O$4),"",INDEX(Book!D$3:D$1200,SMALL(IF(BookTable[Entry Month]=$O$4,ROW(BookTable[Entry Month])-ROW(Book!$J$2)),ROWS(G$7:G177))))</f>
        <v/>
      </c>
      <c r="I17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77" s="6" t="str" cm="1">
        <f t="array" ref="J177">IF(ROWS(G$7:G177)&gt;COUNTIF(BookTable[Entry Month],$O$4),"",INDEX(Book!F$3:F$1200,SMALL(IF(BookTable[Entry Month]=$O$4,ROW(BookTable[Entry Month])-ROW(Book!$J$2)),ROWS(G$7:G177))))</f>
        <v/>
      </c>
      <c r="K177" s="6" t="str" cm="1">
        <f t="array" ref="K177">IF(ROWS(G$7:G177)&gt;COUNTIF(BookTable[Entry Month],$O$4),"",INDEX(Book!E$3:E$1200,SMALL(IF(BookTable[Entry Month]=$O$4,ROW(BookTable[Entry Month])-ROW(Book!$J$2)),ROWS(G$7:G177))))</f>
        <v/>
      </c>
      <c r="L177" s="6" t="e">
        <f>Shrawan14[[#This Row],[मूल्य (रु)]]*13%</f>
        <v>#VALUE!</v>
      </c>
    </row>
    <row r="178" spans="1:12" hidden="1" x14ac:dyDescent="0.25">
      <c r="A178" s="1" t="str">
        <f t="array" ref="A178">IF(ROWS(A$7:A178)&gt;COUNTIF(BookTable[Entry Month],$O$4),"",INDEX(Book!A$3:A$1200,SMALL(IF(BookTable[Entry Month]=$O$4,ROW(BookTable[Entry Month])-ROW(Book!$J$2)),ROWS(A$7:A178))))</f>
        <v/>
      </c>
      <c r="B178" s="1" t="str">
        <f t="array" ref="B178">IF(ROWS(B$7:B178)&gt;COUNTIF(BookTable[Entry Month],$O$4),"",INDEX(Book!B$3:B$1200,SMALL(IF(BookTable[Entry Month]=$O$4,ROW(BookTable[Entry Month])-ROW(Book!$J$2)),ROWS(B$7:B178))))</f>
        <v/>
      </c>
      <c r="D178" s="1" t="str">
        <f t="array" ref="D178">IF(ROWS(C$7:C178)&gt;COUNTIF(BookTable[Entry Month],$O$4),"",INDEX(Book!C$3:C$1200,SMALL(IF(BookTable[Entry Month]=$O$4,ROW(BookTable[Entry Month])-ROW(Book!$J$2)),ROWS(C$7:C178))))</f>
        <v/>
      </c>
      <c r="E178" s="1" t="e">
        <f>VLOOKUP(Shrawan14[[#This Row],[आपूर्तिकर्ताको नाम]],PartyTable[],2,FALSE)</f>
        <v>#N/A</v>
      </c>
      <c r="F178" s="1" t="str" cm="1">
        <f t="array" ref="F178">IF(ROWS(G$7:G178)&gt;COUNTIF(BookTable[Entry Month],$O$4),"",INDEX(Book!D$3:D$1200,SMALL(IF(BookTable[Entry Month]=$O$4,ROW(BookTable[Entry Month])-ROW(Book!$J$2)),ROWS(G$7:G178))))</f>
        <v/>
      </c>
      <c r="I17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78" s="6" t="str" cm="1">
        <f t="array" ref="J178">IF(ROWS(G$7:G178)&gt;COUNTIF(BookTable[Entry Month],$O$4),"",INDEX(Book!F$3:F$1200,SMALL(IF(BookTable[Entry Month]=$O$4,ROW(BookTable[Entry Month])-ROW(Book!$J$2)),ROWS(G$7:G178))))</f>
        <v/>
      </c>
      <c r="K178" s="6" t="str" cm="1">
        <f t="array" ref="K178">IF(ROWS(G$7:G178)&gt;COUNTIF(BookTable[Entry Month],$O$4),"",INDEX(Book!E$3:E$1200,SMALL(IF(BookTable[Entry Month]=$O$4,ROW(BookTable[Entry Month])-ROW(Book!$J$2)),ROWS(G$7:G178))))</f>
        <v/>
      </c>
      <c r="L178" s="6" t="e">
        <f>Shrawan14[[#This Row],[मूल्य (रु)]]*13%</f>
        <v>#VALUE!</v>
      </c>
    </row>
    <row r="179" spans="1:12" hidden="1" x14ac:dyDescent="0.25">
      <c r="A179" s="1" t="str">
        <f t="array" ref="A179">IF(ROWS(A$7:A179)&gt;COUNTIF(BookTable[Entry Month],$O$4),"",INDEX(Book!A$3:A$1200,SMALL(IF(BookTable[Entry Month]=$O$4,ROW(BookTable[Entry Month])-ROW(Book!$J$2)),ROWS(A$7:A179))))</f>
        <v/>
      </c>
      <c r="B179" s="1" t="str">
        <f t="array" ref="B179">IF(ROWS(B$7:B179)&gt;COUNTIF(BookTable[Entry Month],$O$4),"",INDEX(Book!B$3:B$1200,SMALL(IF(BookTable[Entry Month]=$O$4,ROW(BookTable[Entry Month])-ROW(Book!$J$2)),ROWS(B$7:B179))))</f>
        <v/>
      </c>
      <c r="D179" s="1" t="str">
        <f t="array" ref="D179">IF(ROWS(C$7:C179)&gt;COUNTIF(BookTable[Entry Month],$O$4),"",INDEX(Book!C$3:C$1200,SMALL(IF(BookTable[Entry Month]=$O$4,ROW(BookTable[Entry Month])-ROW(Book!$J$2)),ROWS(C$7:C179))))</f>
        <v/>
      </c>
      <c r="E179" s="1" t="e">
        <f>VLOOKUP(Shrawan14[[#This Row],[आपूर्तिकर्ताको नाम]],PartyTable[],2,FALSE)</f>
        <v>#N/A</v>
      </c>
      <c r="F179" s="1" t="str" cm="1">
        <f t="array" ref="F179">IF(ROWS(G$7:G179)&gt;COUNTIF(BookTable[Entry Month],$O$4),"",INDEX(Book!D$3:D$1200,SMALL(IF(BookTable[Entry Month]=$O$4,ROW(BookTable[Entry Month])-ROW(Book!$J$2)),ROWS(G$7:G179))))</f>
        <v/>
      </c>
      <c r="I17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79" s="6" t="str" cm="1">
        <f t="array" ref="J179">IF(ROWS(G$7:G179)&gt;COUNTIF(BookTable[Entry Month],$O$4),"",INDEX(Book!F$3:F$1200,SMALL(IF(BookTable[Entry Month]=$O$4,ROW(BookTable[Entry Month])-ROW(Book!$J$2)),ROWS(G$7:G179))))</f>
        <v/>
      </c>
      <c r="K179" s="6" t="str" cm="1">
        <f t="array" ref="K179">IF(ROWS(G$7:G179)&gt;COUNTIF(BookTable[Entry Month],$O$4),"",INDEX(Book!E$3:E$1200,SMALL(IF(BookTable[Entry Month]=$O$4,ROW(BookTable[Entry Month])-ROW(Book!$J$2)),ROWS(G$7:G179))))</f>
        <v/>
      </c>
      <c r="L179" s="6" t="e">
        <f>Shrawan14[[#This Row],[मूल्य (रु)]]*13%</f>
        <v>#VALUE!</v>
      </c>
    </row>
    <row r="180" spans="1:12" hidden="1" x14ac:dyDescent="0.25">
      <c r="A180" s="1" t="str">
        <f t="array" ref="A180">IF(ROWS(A$7:A180)&gt;COUNTIF(BookTable[Entry Month],$O$4),"",INDEX(Book!A$3:A$1200,SMALL(IF(BookTable[Entry Month]=$O$4,ROW(BookTable[Entry Month])-ROW(Book!$J$2)),ROWS(A$7:A180))))</f>
        <v/>
      </c>
      <c r="B180" s="1" t="str">
        <f t="array" ref="B180">IF(ROWS(B$7:B180)&gt;COUNTIF(BookTable[Entry Month],$O$4),"",INDEX(Book!B$3:B$1200,SMALL(IF(BookTable[Entry Month]=$O$4,ROW(BookTable[Entry Month])-ROW(Book!$J$2)),ROWS(B$7:B180))))</f>
        <v/>
      </c>
      <c r="D180" s="1" t="str">
        <f t="array" ref="D180">IF(ROWS(C$7:C180)&gt;COUNTIF(BookTable[Entry Month],$O$4),"",INDEX(Book!C$3:C$1200,SMALL(IF(BookTable[Entry Month]=$O$4,ROW(BookTable[Entry Month])-ROW(Book!$J$2)),ROWS(C$7:C180))))</f>
        <v/>
      </c>
      <c r="E180" s="1" t="e">
        <f>VLOOKUP(Shrawan14[[#This Row],[आपूर्तिकर्ताको नाम]],PartyTable[],2,FALSE)</f>
        <v>#N/A</v>
      </c>
      <c r="F180" s="1" t="str" cm="1">
        <f t="array" ref="F180">IF(ROWS(G$7:G180)&gt;COUNTIF(BookTable[Entry Month],$O$4),"",INDEX(Book!D$3:D$1200,SMALL(IF(BookTable[Entry Month]=$O$4,ROW(BookTable[Entry Month])-ROW(Book!$J$2)),ROWS(G$7:G180))))</f>
        <v/>
      </c>
      <c r="I18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80" s="6" t="str" cm="1">
        <f t="array" ref="J180">IF(ROWS(G$7:G180)&gt;COUNTIF(BookTable[Entry Month],$O$4),"",INDEX(Book!F$3:F$1200,SMALL(IF(BookTable[Entry Month]=$O$4,ROW(BookTable[Entry Month])-ROW(Book!$J$2)),ROWS(G$7:G180))))</f>
        <v/>
      </c>
      <c r="K180" s="6" t="str" cm="1">
        <f t="array" ref="K180">IF(ROWS(G$7:G180)&gt;COUNTIF(BookTable[Entry Month],$O$4),"",INDEX(Book!E$3:E$1200,SMALL(IF(BookTable[Entry Month]=$O$4,ROW(BookTable[Entry Month])-ROW(Book!$J$2)),ROWS(G$7:G180))))</f>
        <v/>
      </c>
      <c r="L180" s="6" t="e">
        <f>Shrawan14[[#This Row],[मूल्य (रु)]]*13%</f>
        <v>#VALUE!</v>
      </c>
    </row>
    <row r="181" spans="1:12" hidden="1" x14ac:dyDescent="0.25">
      <c r="A181" s="1" t="str">
        <f t="array" ref="A181">IF(ROWS(A$7:A181)&gt;COUNTIF(BookTable[Entry Month],$O$4),"",INDEX(Book!A$3:A$1200,SMALL(IF(BookTable[Entry Month]=$O$4,ROW(BookTable[Entry Month])-ROW(Book!$J$2)),ROWS(A$7:A181))))</f>
        <v/>
      </c>
      <c r="B181" s="1" t="str">
        <f t="array" ref="B181">IF(ROWS(B$7:B181)&gt;COUNTIF(BookTable[Entry Month],$O$4),"",INDEX(Book!B$3:B$1200,SMALL(IF(BookTable[Entry Month]=$O$4,ROW(BookTable[Entry Month])-ROW(Book!$J$2)),ROWS(B$7:B181))))</f>
        <v/>
      </c>
      <c r="D181" s="1" t="str">
        <f t="array" ref="D181">IF(ROWS(C$7:C181)&gt;COUNTIF(BookTable[Entry Month],$O$4),"",INDEX(Book!C$3:C$1200,SMALL(IF(BookTable[Entry Month]=$O$4,ROW(BookTable[Entry Month])-ROW(Book!$J$2)),ROWS(C$7:C181))))</f>
        <v/>
      </c>
      <c r="E181" s="1" t="e">
        <f>VLOOKUP(Shrawan14[[#This Row],[आपूर्तिकर्ताको नाम]],PartyTable[],2,FALSE)</f>
        <v>#N/A</v>
      </c>
      <c r="F181" s="1" t="str" cm="1">
        <f t="array" ref="F181">IF(ROWS(G$7:G181)&gt;COUNTIF(BookTable[Entry Month],$O$4),"",INDEX(Book!D$3:D$1200,SMALL(IF(BookTable[Entry Month]=$O$4,ROW(BookTable[Entry Month])-ROW(Book!$J$2)),ROWS(G$7:G181))))</f>
        <v/>
      </c>
      <c r="I18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81" s="6" t="str" cm="1">
        <f t="array" ref="J181">IF(ROWS(G$7:G181)&gt;COUNTIF(BookTable[Entry Month],$O$4),"",INDEX(Book!F$3:F$1200,SMALL(IF(BookTable[Entry Month]=$O$4,ROW(BookTable[Entry Month])-ROW(Book!$J$2)),ROWS(G$7:G181))))</f>
        <v/>
      </c>
      <c r="K181" s="6" t="str" cm="1">
        <f t="array" ref="K181">IF(ROWS(G$7:G181)&gt;COUNTIF(BookTable[Entry Month],$O$4),"",INDEX(Book!E$3:E$1200,SMALL(IF(BookTable[Entry Month]=$O$4,ROW(BookTable[Entry Month])-ROW(Book!$J$2)),ROWS(G$7:G181))))</f>
        <v/>
      </c>
      <c r="L181" s="6" t="e">
        <f>Shrawan14[[#This Row],[मूल्य (रु)]]*13%</f>
        <v>#VALUE!</v>
      </c>
    </row>
    <row r="182" spans="1:12" hidden="1" x14ac:dyDescent="0.25">
      <c r="A182" s="1" t="str">
        <f t="array" ref="A182">IF(ROWS(A$7:A182)&gt;COUNTIF(BookTable[Entry Month],$O$4),"",INDEX(Book!A$3:A$1200,SMALL(IF(BookTable[Entry Month]=$O$4,ROW(BookTable[Entry Month])-ROW(Book!$J$2)),ROWS(A$7:A182))))</f>
        <v/>
      </c>
      <c r="B182" s="1" t="str">
        <f t="array" ref="B182">IF(ROWS(B$7:B182)&gt;COUNTIF(BookTable[Entry Month],$O$4),"",INDEX(Book!B$3:B$1200,SMALL(IF(BookTable[Entry Month]=$O$4,ROW(BookTable[Entry Month])-ROW(Book!$J$2)),ROWS(B$7:B182))))</f>
        <v/>
      </c>
      <c r="D182" s="1" t="str">
        <f t="array" ref="D182">IF(ROWS(C$7:C182)&gt;COUNTIF(BookTable[Entry Month],$O$4),"",INDEX(Book!C$3:C$1200,SMALL(IF(BookTable[Entry Month]=$O$4,ROW(BookTable[Entry Month])-ROW(Book!$J$2)),ROWS(C$7:C182))))</f>
        <v/>
      </c>
      <c r="E182" s="1" t="e">
        <f>VLOOKUP(Shrawan14[[#This Row],[आपूर्तिकर्ताको नाम]],PartyTable[],2,FALSE)</f>
        <v>#N/A</v>
      </c>
      <c r="F182" s="1" t="str" cm="1">
        <f t="array" ref="F182">IF(ROWS(G$7:G182)&gt;COUNTIF(BookTable[Entry Month],$O$4),"",INDEX(Book!D$3:D$1200,SMALL(IF(BookTable[Entry Month]=$O$4,ROW(BookTable[Entry Month])-ROW(Book!$J$2)),ROWS(G$7:G182))))</f>
        <v/>
      </c>
      <c r="I18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82" s="6" t="str" cm="1">
        <f t="array" ref="J182">IF(ROWS(G$7:G182)&gt;COUNTIF(BookTable[Entry Month],$O$4),"",INDEX(Book!F$3:F$1200,SMALL(IF(BookTable[Entry Month]=$O$4,ROW(BookTable[Entry Month])-ROW(Book!$J$2)),ROWS(G$7:G182))))</f>
        <v/>
      </c>
      <c r="K182" s="6" t="str" cm="1">
        <f t="array" ref="K182">IF(ROWS(G$7:G182)&gt;COUNTIF(BookTable[Entry Month],$O$4),"",INDEX(Book!E$3:E$1200,SMALL(IF(BookTable[Entry Month]=$O$4,ROW(BookTable[Entry Month])-ROW(Book!$J$2)),ROWS(G$7:G182))))</f>
        <v/>
      </c>
      <c r="L182" s="6" t="e">
        <f>Shrawan14[[#This Row],[मूल्य (रु)]]*13%</f>
        <v>#VALUE!</v>
      </c>
    </row>
    <row r="183" spans="1:12" hidden="1" x14ac:dyDescent="0.25">
      <c r="A183" s="1" t="str">
        <f t="array" ref="A183">IF(ROWS(A$7:A183)&gt;COUNTIF(BookTable[Entry Month],$O$4),"",INDEX(Book!A$3:A$1200,SMALL(IF(BookTable[Entry Month]=$O$4,ROW(BookTable[Entry Month])-ROW(Book!$J$2)),ROWS(A$7:A183))))</f>
        <v/>
      </c>
      <c r="B183" s="1" t="str">
        <f t="array" ref="B183">IF(ROWS(B$7:B183)&gt;COUNTIF(BookTable[Entry Month],$O$4),"",INDEX(Book!B$3:B$1200,SMALL(IF(BookTable[Entry Month]=$O$4,ROW(BookTable[Entry Month])-ROW(Book!$J$2)),ROWS(B$7:B183))))</f>
        <v/>
      </c>
      <c r="D183" s="1" t="str">
        <f t="array" ref="D183">IF(ROWS(C$7:C183)&gt;COUNTIF(BookTable[Entry Month],$O$4),"",INDEX(Book!C$3:C$1200,SMALL(IF(BookTable[Entry Month]=$O$4,ROW(BookTable[Entry Month])-ROW(Book!$J$2)),ROWS(C$7:C183))))</f>
        <v/>
      </c>
      <c r="E183" s="1" t="e">
        <f>VLOOKUP(Shrawan14[[#This Row],[आपूर्तिकर्ताको नाम]],PartyTable[],2,FALSE)</f>
        <v>#N/A</v>
      </c>
      <c r="F183" s="1" t="str" cm="1">
        <f t="array" ref="F183">IF(ROWS(G$7:G183)&gt;COUNTIF(BookTable[Entry Month],$O$4),"",INDEX(Book!D$3:D$1200,SMALL(IF(BookTable[Entry Month]=$O$4,ROW(BookTable[Entry Month])-ROW(Book!$J$2)),ROWS(G$7:G183))))</f>
        <v/>
      </c>
      <c r="I18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83" s="6" t="str" cm="1">
        <f t="array" ref="J183">IF(ROWS(G$7:G183)&gt;COUNTIF(BookTable[Entry Month],$O$4),"",INDEX(Book!F$3:F$1200,SMALL(IF(BookTable[Entry Month]=$O$4,ROW(BookTable[Entry Month])-ROW(Book!$J$2)),ROWS(G$7:G183))))</f>
        <v/>
      </c>
      <c r="K183" s="6" t="str" cm="1">
        <f t="array" ref="K183">IF(ROWS(G$7:G183)&gt;COUNTIF(BookTable[Entry Month],$O$4),"",INDEX(Book!E$3:E$1200,SMALL(IF(BookTable[Entry Month]=$O$4,ROW(BookTable[Entry Month])-ROW(Book!$J$2)),ROWS(G$7:G183))))</f>
        <v/>
      </c>
      <c r="L183" s="6" t="e">
        <f>Shrawan14[[#This Row],[मूल्य (रु)]]*13%</f>
        <v>#VALUE!</v>
      </c>
    </row>
    <row r="184" spans="1:12" hidden="1" x14ac:dyDescent="0.25">
      <c r="A184" s="1" t="str">
        <f t="array" ref="A184">IF(ROWS(A$7:A184)&gt;COUNTIF(BookTable[Entry Month],$O$4),"",INDEX(Book!A$3:A$1200,SMALL(IF(BookTable[Entry Month]=$O$4,ROW(BookTable[Entry Month])-ROW(Book!$J$2)),ROWS(A$7:A184))))</f>
        <v/>
      </c>
      <c r="B184" s="1" t="str">
        <f t="array" ref="B184">IF(ROWS(B$7:B184)&gt;COUNTIF(BookTable[Entry Month],$O$4),"",INDEX(Book!B$3:B$1200,SMALL(IF(BookTable[Entry Month]=$O$4,ROW(BookTable[Entry Month])-ROW(Book!$J$2)),ROWS(B$7:B184))))</f>
        <v/>
      </c>
      <c r="D184" s="1" t="str">
        <f t="array" ref="D184">IF(ROWS(C$7:C184)&gt;COUNTIF(BookTable[Entry Month],$O$4),"",INDEX(Book!C$3:C$1200,SMALL(IF(BookTable[Entry Month]=$O$4,ROW(BookTable[Entry Month])-ROW(Book!$J$2)),ROWS(C$7:C184))))</f>
        <v/>
      </c>
      <c r="E184" s="1" t="e">
        <f>VLOOKUP(Shrawan14[[#This Row],[आपूर्तिकर्ताको नाम]],PartyTable[],2,FALSE)</f>
        <v>#N/A</v>
      </c>
      <c r="F184" s="1" t="str" cm="1">
        <f t="array" ref="F184">IF(ROWS(G$7:G184)&gt;COUNTIF(BookTable[Entry Month],$O$4),"",INDEX(Book!D$3:D$1200,SMALL(IF(BookTable[Entry Month]=$O$4,ROW(BookTable[Entry Month])-ROW(Book!$J$2)),ROWS(G$7:G184))))</f>
        <v/>
      </c>
      <c r="I18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84" s="6" t="str" cm="1">
        <f t="array" ref="J184">IF(ROWS(G$7:G184)&gt;COUNTIF(BookTable[Entry Month],$O$4),"",INDEX(Book!F$3:F$1200,SMALL(IF(BookTable[Entry Month]=$O$4,ROW(BookTable[Entry Month])-ROW(Book!$J$2)),ROWS(G$7:G184))))</f>
        <v/>
      </c>
      <c r="K184" s="6" t="str" cm="1">
        <f t="array" ref="K184">IF(ROWS(G$7:G184)&gt;COUNTIF(BookTable[Entry Month],$O$4),"",INDEX(Book!E$3:E$1200,SMALL(IF(BookTable[Entry Month]=$O$4,ROW(BookTable[Entry Month])-ROW(Book!$J$2)),ROWS(G$7:G184))))</f>
        <v/>
      </c>
      <c r="L184" s="6" t="e">
        <f>Shrawan14[[#This Row],[मूल्य (रु)]]*13%</f>
        <v>#VALUE!</v>
      </c>
    </row>
    <row r="185" spans="1:12" hidden="1" x14ac:dyDescent="0.25">
      <c r="A185" s="1" t="str">
        <f t="array" ref="A185">IF(ROWS(A$7:A185)&gt;COUNTIF(BookTable[Entry Month],$O$4),"",INDEX(Book!A$3:A$1200,SMALL(IF(BookTable[Entry Month]=$O$4,ROW(BookTable[Entry Month])-ROW(Book!$J$2)),ROWS(A$7:A185))))</f>
        <v/>
      </c>
      <c r="B185" s="1" t="str">
        <f t="array" ref="B185">IF(ROWS(B$7:B185)&gt;COUNTIF(BookTable[Entry Month],$O$4),"",INDEX(Book!B$3:B$1200,SMALL(IF(BookTable[Entry Month]=$O$4,ROW(BookTable[Entry Month])-ROW(Book!$J$2)),ROWS(B$7:B185))))</f>
        <v/>
      </c>
      <c r="D185" s="1" t="str">
        <f t="array" ref="D185">IF(ROWS(C$7:C185)&gt;COUNTIF(BookTable[Entry Month],$O$4),"",INDEX(Book!C$3:C$1200,SMALL(IF(BookTable[Entry Month]=$O$4,ROW(BookTable[Entry Month])-ROW(Book!$J$2)),ROWS(C$7:C185))))</f>
        <v/>
      </c>
      <c r="E185" s="1" t="e">
        <f>VLOOKUP(Shrawan14[[#This Row],[आपूर्तिकर्ताको नाम]],PartyTable[],2,FALSE)</f>
        <v>#N/A</v>
      </c>
      <c r="F185" s="1" t="str" cm="1">
        <f t="array" ref="F185">IF(ROWS(G$7:G185)&gt;COUNTIF(BookTable[Entry Month],$O$4),"",INDEX(Book!D$3:D$1200,SMALL(IF(BookTable[Entry Month]=$O$4,ROW(BookTable[Entry Month])-ROW(Book!$J$2)),ROWS(G$7:G185))))</f>
        <v/>
      </c>
      <c r="I18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85" s="6" t="str" cm="1">
        <f t="array" ref="J185">IF(ROWS(G$7:G185)&gt;COUNTIF(BookTable[Entry Month],$O$4),"",INDEX(Book!F$3:F$1200,SMALL(IF(BookTable[Entry Month]=$O$4,ROW(BookTable[Entry Month])-ROW(Book!$J$2)),ROWS(G$7:G185))))</f>
        <v/>
      </c>
      <c r="K185" s="6" t="str" cm="1">
        <f t="array" ref="K185">IF(ROWS(G$7:G185)&gt;COUNTIF(BookTable[Entry Month],$O$4),"",INDEX(Book!E$3:E$1200,SMALL(IF(BookTable[Entry Month]=$O$4,ROW(BookTable[Entry Month])-ROW(Book!$J$2)),ROWS(G$7:G185))))</f>
        <v/>
      </c>
      <c r="L185" s="6" t="e">
        <f>Shrawan14[[#This Row],[मूल्य (रु)]]*13%</f>
        <v>#VALUE!</v>
      </c>
    </row>
    <row r="186" spans="1:12" hidden="1" x14ac:dyDescent="0.25">
      <c r="A186" s="1" t="str">
        <f t="array" ref="A186">IF(ROWS(A$7:A186)&gt;COUNTIF(BookTable[Entry Month],$O$4),"",INDEX(Book!A$3:A$1200,SMALL(IF(BookTable[Entry Month]=$O$4,ROW(BookTable[Entry Month])-ROW(Book!$J$2)),ROWS(A$7:A186))))</f>
        <v/>
      </c>
      <c r="B186" s="1" t="str">
        <f t="array" ref="B186">IF(ROWS(B$7:B186)&gt;COUNTIF(BookTable[Entry Month],$O$4),"",INDEX(Book!B$3:B$1200,SMALL(IF(BookTable[Entry Month]=$O$4,ROW(BookTable[Entry Month])-ROW(Book!$J$2)),ROWS(B$7:B186))))</f>
        <v/>
      </c>
      <c r="D186" s="1" t="str">
        <f t="array" ref="D186">IF(ROWS(C$7:C186)&gt;COUNTIF(BookTable[Entry Month],$O$4),"",INDEX(Book!C$3:C$1200,SMALL(IF(BookTable[Entry Month]=$O$4,ROW(BookTable[Entry Month])-ROW(Book!$J$2)),ROWS(C$7:C186))))</f>
        <v/>
      </c>
      <c r="E186" s="1" t="e">
        <f>VLOOKUP(Shrawan14[[#This Row],[आपूर्तिकर्ताको नाम]],PartyTable[],2,FALSE)</f>
        <v>#N/A</v>
      </c>
      <c r="F186" s="1" t="str" cm="1">
        <f t="array" ref="F186">IF(ROWS(G$7:G186)&gt;COUNTIF(BookTable[Entry Month],$O$4),"",INDEX(Book!D$3:D$1200,SMALL(IF(BookTable[Entry Month]=$O$4,ROW(BookTable[Entry Month])-ROW(Book!$J$2)),ROWS(G$7:G186))))</f>
        <v/>
      </c>
      <c r="I18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86" s="6" t="str" cm="1">
        <f t="array" ref="J186">IF(ROWS(G$7:G186)&gt;COUNTIF(BookTable[Entry Month],$O$4),"",INDEX(Book!F$3:F$1200,SMALL(IF(BookTable[Entry Month]=$O$4,ROW(BookTable[Entry Month])-ROW(Book!$J$2)),ROWS(G$7:G186))))</f>
        <v/>
      </c>
      <c r="K186" s="6" t="str" cm="1">
        <f t="array" ref="K186">IF(ROWS(G$7:G186)&gt;COUNTIF(BookTable[Entry Month],$O$4),"",INDEX(Book!E$3:E$1200,SMALL(IF(BookTable[Entry Month]=$O$4,ROW(BookTable[Entry Month])-ROW(Book!$J$2)),ROWS(G$7:G186))))</f>
        <v/>
      </c>
      <c r="L186" s="6" t="e">
        <f>Shrawan14[[#This Row],[मूल्य (रु)]]*13%</f>
        <v>#VALUE!</v>
      </c>
    </row>
    <row r="187" spans="1:12" hidden="1" x14ac:dyDescent="0.25">
      <c r="A187" s="1" t="str">
        <f t="array" ref="A187">IF(ROWS(A$7:A187)&gt;COUNTIF(BookTable[Entry Month],$O$4),"",INDEX(Book!A$3:A$1200,SMALL(IF(BookTable[Entry Month]=$O$4,ROW(BookTable[Entry Month])-ROW(Book!$J$2)),ROWS(A$7:A187))))</f>
        <v/>
      </c>
      <c r="B187" s="1" t="str">
        <f t="array" ref="B187">IF(ROWS(B$7:B187)&gt;COUNTIF(BookTable[Entry Month],$O$4),"",INDEX(Book!B$3:B$1200,SMALL(IF(BookTable[Entry Month]=$O$4,ROW(BookTable[Entry Month])-ROW(Book!$J$2)),ROWS(B$7:B187))))</f>
        <v/>
      </c>
      <c r="D187" s="1" t="str">
        <f t="array" ref="D187">IF(ROWS(C$7:C187)&gt;COUNTIF(BookTable[Entry Month],$O$4),"",INDEX(Book!C$3:C$1200,SMALL(IF(BookTable[Entry Month]=$O$4,ROW(BookTable[Entry Month])-ROW(Book!$J$2)),ROWS(C$7:C187))))</f>
        <v/>
      </c>
      <c r="E187" s="1" t="e">
        <f>VLOOKUP(Shrawan14[[#This Row],[आपूर्तिकर्ताको नाम]],PartyTable[],2,FALSE)</f>
        <v>#N/A</v>
      </c>
      <c r="F187" s="1" t="str" cm="1">
        <f t="array" ref="F187">IF(ROWS(G$7:G187)&gt;COUNTIF(BookTable[Entry Month],$O$4),"",INDEX(Book!D$3:D$1200,SMALL(IF(BookTable[Entry Month]=$O$4,ROW(BookTable[Entry Month])-ROW(Book!$J$2)),ROWS(G$7:G187))))</f>
        <v/>
      </c>
      <c r="I18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87" s="6" t="str" cm="1">
        <f t="array" ref="J187">IF(ROWS(G$7:G187)&gt;COUNTIF(BookTable[Entry Month],$O$4),"",INDEX(Book!F$3:F$1200,SMALL(IF(BookTable[Entry Month]=$O$4,ROW(BookTable[Entry Month])-ROW(Book!$J$2)),ROWS(G$7:G187))))</f>
        <v/>
      </c>
      <c r="K187" s="6" t="str" cm="1">
        <f t="array" ref="K187">IF(ROWS(G$7:G187)&gt;COUNTIF(BookTable[Entry Month],$O$4),"",INDEX(Book!E$3:E$1200,SMALL(IF(BookTable[Entry Month]=$O$4,ROW(BookTable[Entry Month])-ROW(Book!$J$2)),ROWS(G$7:G187))))</f>
        <v/>
      </c>
      <c r="L187" s="6" t="e">
        <f>Shrawan14[[#This Row],[मूल्य (रु)]]*13%</f>
        <v>#VALUE!</v>
      </c>
    </row>
    <row r="188" spans="1:12" hidden="1" x14ac:dyDescent="0.25">
      <c r="A188" s="1" t="str">
        <f t="array" ref="A188">IF(ROWS(A$7:A188)&gt;COUNTIF(BookTable[Entry Month],$O$4),"",INDEX(Book!A$3:A$1200,SMALL(IF(BookTable[Entry Month]=$O$4,ROW(BookTable[Entry Month])-ROW(Book!$J$2)),ROWS(A$7:A188))))</f>
        <v/>
      </c>
      <c r="B188" s="1" t="str">
        <f t="array" ref="B188">IF(ROWS(B$7:B188)&gt;COUNTIF(BookTable[Entry Month],$O$4),"",INDEX(Book!B$3:B$1200,SMALL(IF(BookTable[Entry Month]=$O$4,ROW(BookTable[Entry Month])-ROW(Book!$J$2)),ROWS(B$7:B188))))</f>
        <v/>
      </c>
      <c r="D188" s="1" t="str">
        <f t="array" ref="D188">IF(ROWS(C$7:C188)&gt;COUNTIF(BookTable[Entry Month],$O$4),"",INDEX(Book!C$3:C$1200,SMALL(IF(BookTable[Entry Month]=$O$4,ROW(BookTable[Entry Month])-ROW(Book!$J$2)),ROWS(C$7:C188))))</f>
        <v/>
      </c>
      <c r="E188" s="1" t="e">
        <f>VLOOKUP(Shrawan14[[#This Row],[आपूर्तिकर्ताको नाम]],PartyTable[],2,FALSE)</f>
        <v>#N/A</v>
      </c>
      <c r="F188" s="1" t="str" cm="1">
        <f t="array" ref="F188">IF(ROWS(G$7:G188)&gt;COUNTIF(BookTable[Entry Month],$O$4),"",INDEX(Book!D$3:D$1200,SMALL(IF(BookTable[Entry Month]=$O$4,ROW(BookTable[Entry Month])-ROW(Book!$J$2)),ROWS(G$7:G188))))</f>
        <v/>
      </c>
      <c r="I18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88" s="6" t="str" cm="1">
        <f t="array" ref="J188">IF(ROWS(G$7:G188)&gt;COUNTIF(BookTable[Entry Month],$O$4),"",INDEX(Book!F$3:F$1200,SMALL(IF(BookTable[Entry Month]=$O$4,ROW(BookTable[Entry Month])-ROW(Book!$J$2)),ROWS(G$7:G188))))</f>
        <v/>
      </c>
      <c r="K188" s="6" t="str" cm="1">
        <f t="array" ref="K188">IF(ROWS(G$7:G188)&gt;COUNTIF(BookTable[Entry Month],$O$4),"",INDEX(Book!E$3:E$1200,SMALL(IF(BookTable[Entry Month]=$O$4,ROW(BookTable[Entry Month])-ROW(Book!$J$2)),ROWS(G$7:G188))))</f>
        <v/>
      </c>
      <c r="L188" s="6" t="e">
        <f>Shrawan14[[#This Row],[मूल्य (रु)]]*13%</f>
        <v>#VALUE!</v>
      </c>
    </row>
    <row r="189" spans="1:12" hidden="1" x14ac:dyDescent="0.25">
      <c r="A189" s="1" t="str">
        <f t="array" ref="A189">IF(ROWS(A$7:A189)&gt;COUNTIF(BookTable[Entry Month],$O$4),"",INDEX(Book!A$3:A$1200,SMALL(IF(BookTable[Entry Month]=$O$4,ROW(BookTable[Entry Month])-ROW(Book!$J$2)),ROWS(A$7:A189))))</f>
        <v/>
      </c>
      <c r="B189" s="1" t="str">
        <f t="array" ref="B189">IF(ROWS(B$7:B189)&gt;COUNTIF(BookTable[Entry Month],$O$4),"",INDEX(Book!B$3:B$1200,SMALL(IF(BookTable[Entry Month]=$O$4,ROW(BookTable[Entry Month])-ROW(Book!$J$2)),ROWS(B$7:B189))))</f>
        <v/>
      </c>
      <c r="D189" s="1" t="str">
        <f t="array" ref="D189">IF(ROWS(C$7:C189)&gt;COUNTIF(BookTable[Entry Month],$O$4),"",INDEX(Book!C$3:C$1200,SMALL(IF(BookTable[Entry Month]=$O$4,ROW(BookTable[Entry Month])-ROW(Book!$J$2)),ROWS(C$7:C189))))</f>
        <v/>
      </c>
      <c r="E189" s="1" t="e">
        <f>VLOOKUP(Shrawan14[[#This Row],[आपूर्तिकर्ताको नाम]],PartyTable[],2,FALSE)</f>
        <v>#N/A</v>
      </c>
      <c r="F189" s="1" t="str" cm="1">
        <f t="array" ref="F189">IF(ROWS(G$7:G189)&gt;COUNTIF(BookTable[Entry Month],$O$4),"",INDEX(Book!D$3:D$1200,SMALL(IF(BookTable[Entry Month]=$O$4,ROW(BookTable[Entry Month])-ROW(Book!$J$2)),ROWS(G$7:G189))))</f>
        <v/>
      </c>
      <c r="I18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89" s="6" t="str" cm="1">
        <f t="array" ref="J189">IF(ROWS(G$7:G189)&gt;COUNTIF(BookTable[Entry Month],$O$4),"",INDEX(Book!F$3:F$1200,SMALL(IF(BookTable[Entry Month]=$O$4,ROW(BookTable[Entry Month])-ROW(Book!$J$2)),ROWS(G$7:G189))))</f>
        <v/>
      </c>
      <c r="K189" s="6" t="str" cm="1">
        <f t="array" ref="K189">IF(ROWS(G$7:G189)&gt;COUNTIF(BookTable[Entry Month],$O$4),"",INDEX(Book!E$3:E$1200,SMALL(IF(BookTable[Entry Month]=$O$4,ROW(BookTable[Entry Month])-ROW(Book!$J$2)),ROWS(G$7:G189))))</f>
        <v/>
      </c>
      <c r="L189" s="6" t="e">
        <f>Shrawan14[[#This Row],[मूल्य (रु)]]*13%</f>
        <v>#VALUE!</v>
      </c>
    </row>
    <row r="190" spans="1:12" hidden="1" x14ac:dyDescent="0.25">
      <c r="A190" s="1" t="str">
        <f t="array" ref="A190">IF(ROWS(A$7:A190)&gt;COUNTIF(BookTable[Entry Month],$O$4),"",INDEX(Book!A$3:A$1200,SMALL(IF(BookTable[Entry Month]=$O$4,ROW(BookTable[Entry Month])-ROW(Book!$J$2)),ROWS(A$7:A190))))</f>
        <v/>
      </c>
      <c r="B190" s="1" t="str">
        <f t="array" ref="B190">IF(ROWS(B$7:B190)&gt;COUNTIF(BookTable[Entry Month],$O$4),"",INDEX(Book!B$3:B$1200,SMALL(IF(BookTable[Entry Month]=$O$4,ROW(BookTable[Entry Month])-ROW(Book!$J$2)),ROWS(B$7:B190))))</f>
        <v/>
      </c>
      <c r="D190" s="1" t="str">
        <f t="array" ref="D190">IF(ROWS(C$7:C190)&gt;COUNTIF(BookTable[Entry Month],$O$4),"",INDEX(Book!C$3:C$1200,SMALL(IF(BookTable[Entry Month]=$O$4,ROW(BookTable[Entry Month])-ROW(Book!$J$2)),ROWS(C$7:C190))))</f>
        <v/>
      </c>
      <c r="E190" s="1" t="e">
        <f>VLOOKUP(Shrawan14[[#This Row],[आपूर्तिकर्ताको नाम]],PartyTable[],2,FALSE)</f>
        <v>#N/A</v>
      </c>
      <c r="F190" s="1" t="str" cm="1">
        <f t="array" ref="F190">IF(ROWS(G$7:G190)&gt;COUNTIF(BookTable[Entry Month],$O$4),"",INDEX(Book!D$3:D$1200,SMALL(IF(BookTable[Entry Month]=$O$4,ROW(BookTable[Entry Month])-ROW(Book!$J$2)),ROWS(G$7:G190))))</f>
        <v/>
      </c>
      <c r="I19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90" s="6" t="str" cm="1">
        <f t="array" ref="J190">IF(ROWS(G$7:G190)&gt;COUNTIF(BookTable[Entry Month],$O$4),"",INDEX(Book!F$3:F$1200,SMALL(IF(BookTable[Entry Month]=$O$4,ROW(BookTable[Entry Month])-ROW(Book!$J$2)),ROWS(G$7:G190))))</f>
        <v/>
      </c>
      <c r="K190" s="6" t="str" cm="1">
        <f t="array" ref="K190">IF(ROWS(G$7:G190)&gt;COUNTIF(BookTable[Entry Month],$O$4),"",INDEX(Book!E$3:E$1200,SMALL(IF(BookTable[Entry Month]=$O$4,ROW(BookTable[Entry Month])-ROW(Book!$J$2)),ROWS(G$7:G190))))</f>
        <v/>
      </c>
      <c r="L190" s="6" t="e">
        <f>Shrawan14[[#This Row],[मूल्य (रु)]]*13%</f>
        <v>#VALUE!</v>
      </c>
    </row>
    <row r="191" spans="1:12" hidden="1" x14ac:dyDescent="0.25">
      <c r="A191" s="1" t="str">
        <f t="array" ref="A191">IF(ROWS(A$7:A191)&gt;COUNTIF(BookTable[Entry Month],$O$4),"",INDEX(Book!A$3:A$1200,SMALL(IF(BookTable[Entry Month]=$O$4,ROW(BookTable[Entry Month])-ROW(Book!$J$2)),ROWS(A$7:A191))))</f>
        <v/>
      </c>
      <c r="B191" s="1" t="str">
        <f t="array" ref="B191">IF(ROWS(B$7:B191)&gt;COUNTIF(BookTable[Entry Month],$O$4),"",INDEX(Book!B$3:B$1200,SMALL(IF(BookTable[Entry Month]=$O$4,ROW(BookTable[Entry Month])-ROW(Book!$J$2)),ROWS(B$7:B191))))</f>
        <v/>
      </c>
      <c r="D191" s="1" t="str">
        <f t="array" ref="D191">IF(ROWS(C$7:C191)&gt;COUNTIF(BookTable[Entry Month],$O$4),"",INDEX(Book!C$3:C$1200,SMALL(IF(BookTable[Entry Month]=$O$4,ROW(BookTable[Entry Month])-ROW(Book!$J$2)),ROWS(C$7:C191))))</f>
        <v/>
      </c>
      <c r="E191" s="1" t="e">
        <f>VLOOKUP(Shrawan14[[#This Row],[आपूर्तिकर्ताको नाम]],PartyTable[],2,FALSE)</f>
        <v>#N/A</v>
      </c>
      <c r="F191" s="1" t="str" cm="1">
        <f t="array" ref="F191">IF(ROWS(G$7:G191)&gt;COUNTIF(BookTable[Entry Month],$O$4),"",INDEX(Book!D$3:D$1200,SMALL(IF(BookTable[Entry Month]=$O$4,ROW(BookTable[Entry Month])-ROW(Book!$J$2)),ROWS(G$7:G191))))</f>
        <v/>
      </c>
      <c r="I19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91" s="6" t="str" cm="1">
        <f t="array" ref="J191">IF(ROWS(G$7:G191)&gt;COUNTIF(BookTable[Entry Month],$O$4),"",INDEX(Book!F$3:F$1200,SMALL(IF(BookTable[Entry Month]=$O$4,ROW(BookTable[Entry Month])-ROW(Book!$J$2)),ROWS(G$7:G191))))</f>
        <v/>
      </c>
      <c r="K191" s="6" t="str" cm="1">
        <f t="array" ref="K191">IF(ROWS(G$7:G191)&gt;COUNTIF(BookTable[Entry Month],$O$4),"",INDEX(Book!E$3:E$1200,SMALL(IF(BookTable[Entry Month]=$O$4,ROW(BookTable[Entry Month])-ROW(Book!$J$2)),ROWS(G$7:G191))))</f>
        <v/>
      </c>
      <c r="L191" s="6" t="e">
        <f>Shrawan14[[#This Row],[मूल्य (रु)]]*13%</f>
        <v>#VALUE!</v>
      </c>
    </row>
    <row r="192" spans="1:12" hidden="1" x14ac:dyDescent="0.25">
      <c r="A192" s="1" t="str">
        <f t="array" ref="A192">IF(ROWS(A$7:A192)&gt;COUNTIF(BookTable[Entry Month],$O$4),"",INDEX(Book!A$3:A$1200,SMALL(IF(BookTable[Entry Month]=$O$4,ROW(BookTable[Entry Month])-ROW(Book!$J$2)),ROWS(A$7:A192))))</f>
        <v/>
      </c>
      <c r="B192" s="1" t="str">
        <f t="array" ref="B192">IF(ROWS(B$7:B192)&gt;COUNTIF(BookTable[Entry Month],$O$4),"",INDEX(Book!B$3:B$1200,SMALL(IF(BookTable[Entry Month]=$O$4,ROW(BookTable[Entry Month])-ROW(Book!$J$2)),ROWS(B$7:B192))))</f>
        <v/>
      </c>
      <c r="D192" s="1" t="str">
        <f t="array" ref="D192">IF(ROWS(C$7:C192)&gt;COUNTIF(BookTable[Entry Month],$O$4),"",INDEX(Book!C$3:C$1200,SMALL(IF(BookTable[Entry Month]=$O$4,ROW(BookTable[Entry Month])-ROW(Book!$J$2)),ROWS(C$7:C192))))</f>
        <v/>
      </c>
      <c r="E192" s="1" t="e">
        <f>VLOOKUP(Shrawan14[[#This Row],[आपूर्तिकर्ताको नाम]],PartyTable[],2,FALSE)</f>
        <v>#N/A</v>
      </c>
      <c r="F192" s="1" t="str" cm="1">
        <f t="array" ref="F192">IF(ROWS(G$7:G192)&gt;COUNTIF(BookTable[Entry Month],$O$4),"",INDEX(Book!D$3:D$1200,SMALL(IF(BookTable[Entry Month]=$O$4,ROW(BookTable[Entry Month])-ROW(Book!$J$2)),ROWS(G$7:G192))))</f>
        <v/>
      </c>
      <c r="I19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92" s="6" t="str" cm="1">
        <f t="array" ref="J192">IF(ROWS(G$7:G192)&gt;COUNTIF(BookTable[Entry Month],$O$4),"",INDEX(Book!F$3:F$1200,SMALL(IF(BookTable[Entry Month]=$O$4,ROW(BookTable[Entry Month])-ROW(Book!$J$2)),ROWS(G$7:G192))))</f>
        <v/>
      </c>
      <c r="K192" s="6" t="str" cm="1">
        <f t="array" ref="K192">IF(ROWS(G$7:G192)&gt;COUNTIF(BookTable[Entry Month],$O$4),"",INDEX(Book!E$3:E$1200,SMALL(IF(BookTable[Entry Month]=$O$4,ROW(BookTable[Entry Month])-ROW(Book!$J$2)),ROWS(G$7:G192))))</f>
        <v/>
      </c>
      <c r="L192" s="6" t="e">
        <f>Shrawan14[[#This Row],[मूल्य (रु)]]*13%</f>
        <v>#VALUE!</v>
      </c>
    </row>
    <row r="193" spans="1:12" hidden="1" x14ac:dyDescent="0.25">
      <c r="A193" s="1" t="str">
        <f t="array" ref="A193">IF(ROWS(A$7:A193)&gt;COUNTIF(BookTable[Entry Month],$O$4),"",INDEX(Book!A$3:A$1200,SMALL(IF(BookTable[Entry Month]=$O$4,ROW(BookTable[Entry Month])-ROW(Book!$J$2)),ROWS(A$7:A193))))</f>
        <v/>
      </c>
      <c r="B193" s="1" t="str">
        <f t="array" ref="B193">IF(ROWS(B$7:B193)&gt;COUNTIF(BookTable[Entry Month],$O$4),"",INDEX(Book!B$3:B$1200,SMALL(IF(BookTable[Entry Month]=$O$4,ROW(BookTable[Entry Month])-ROW(Book!$J$2)),ROWS(B$7:B193))))</f>
        <v/>
      </c>
      <c r="D193" s="1" t="str">
        <f t="array" ref="D193">IF(ROWS(C$7:C193)&gt;COUNTIF(BookTable[Entry Month],$O$4),"",INDEX(Book!C$3:C$1200,SMALL(IF(BookTable[Entry Month]=$O$4,ROW(BookTable[Entry Month])-ROW(Book!$J$2)),ROWS(C$7:C193))))</f>
        <v/>
      </c>
      <c r="E193" s="1" t="e">
        <f>VLOOKUP(Shrawan14[[#This Row],[आपूर्तिकर्ताको नाम]],PartyTable[],2,FALSE)</f>
        <v>#N/A</v>
      </c>
      <c r="F193" s="1" t="str" cm="1">
        <f t="array" ref="F193">IF(ROWS(G$7:G193)&gt;COUNTIF(BookTable[Entry Month],$O$4),"",INDEX(Book!D$3:D$1200,SMALL(IF(BookTable[Entry Month]=$O$4,ROW(BookTable[Entry Month])-ROW(Book!$J$2)),ROWS(G$7:G193))))</f>
        <v/>
      </c>
      <c r="I19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93" s="6" t="str" cm="1">
        <f t="array" ref="J193">IF(ROWS(G$7:G193)&gt;COUNTIF(BookTable[Entry Month],$O$4),"",INDEX(Book!F$3:F$1200,SMALL(IF(BookTable[Entry Month]=$O$4,ROW(BookTable[Entry Month])-ROW(Book!$J$2)),ROWS(G$7:G193))))</f>
        <v/>
      </c>
      <c r="K193" s="6" t="str" cm="1">
        <f t="array" ref="K193">IF(ROWS(G$7:G193)&gt;COUNTIF(BookTable[Entry Month],$O$4),"",INDEX(Book!E$3:E$1200,SMALL(IF(BookTable[Entry Month]=$O$4,ROW(BookTable[Entry Month])-ROW(Book!$J$2)),ROWS(G$7:G193))))</f>
        <v/>
      </c>
      <c r="L193" s="6" t="e">
        <f>Shrawan14[[#This Row],[मूल्य (रु)]]*13%</f>
        <v>#VALUE!</v>
      </c>
    </row>
    <row r="194" spans="1:12" hidden="1" x14ac:dyDescent="0.25">
      <c r="A194" s="1" t="str">
        <f t="array" ref="A194">IF(ROWS(A$7:A194)&gt;COUNTIF(BookTable[Entry Month],$O$4),"",INDEX(Book!A$3:A$1200,SMALL(IF(BookTable[Entry Month]=$O$4,ROW(BookTable[Entry Month])-ROW(Book!$J$2)),ROWS(A$7:A194))))</f>
        <v/>
      </c>
      <c r="B194" s="1" t="str">
        <f t="array" ref="B194">IF(ROWS(B$7:B194)&gt;COUNTIF(BookTable[Entry Month],$O$4),"",INDEX(Book!B$3:B$1200,SMALL(IF(BookTable[Entry Month]=$O$4,ROW(BookTable[Entry Month])-ROW(Book!$J$2)),ROWS(B$7:B194))))</f>
        <v/>
      </c>
      <c r="D194" s="1" t="str">
        <f t="array" ref="D194">IF(ROWS(C$7:C194)&gt;COUNTIF(BookTable[Entry Month],$O$4),"",INDEX(Book!C$3:C$1200,SMALL(IF(BookTable[Entry Month]=$O$4,ROW(BookTable[Entry Month])-ROW(Book!$J$2)),ROWS(C$7:C194))))</f>
        <v/>
      </c>
      <c r="E194" s="1" t="e">
        <f>VLOOKUP(Shrawan14[[#This Row],[आपूर्तिकर्ताको नाम]],PartyTable[],2,FALSE)</f>
        <v>#N/A</v>
      </c>
      <c r="F194" s="1" t="str" cm="1">
        <f t="array" ref="F194">IF(ROWS(G$7:G194)&gt;COUNTIF(BookTable[Entry Month],$O$4),"",INDEX(Book!D$3:D$1200,SMALL(IF(BookTable[Entry Month]=$O$4,ROW(BookTable[Entry Month])-ROW(Book!$J$2)),ROWS(G$7:G194))))</f>
        <v/>
      </c>
      <c r="I19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94" s="6" t="str" cm="1">
        <f t="array" ref="J194">IF(ROWS(G$7:G194)&gt;COUNTIF(BookTable[Entry Month],$O$4),"",INDEX(Book!F$3:F$1200,SMALL(IF(BookTable[Entry Month]=$O$4,ROW(BookTable[Entry Month])-ROW(Book!$J$2)),ROWS(G$7:G194))))</f>
        <v/>
      </c>
      <c r="K194" s="6" t="str" cm="1">
        <f t="array" ref="K194">IF(ROWS(G$7:G194)&gt;COUNTIF(BookTable[Entry Month],$O$4),"",INDEX(Book!E$3:E$1200,SMALL(IF(BookTable[Entry Month]=$O$4,ROW(BookTable[Entry Month])-ROW(Book!$J$2)),ROWS(G$7:G194))))</f>
        <v/>
      </c>
      <c r="L194" s="6" t="e">
        <f>Shrawan14[[#This Row],[मूल्य (रु)]]*13%</f>
        <v>#VALUE!</v>
      </c>
    </row>
    <row r="195" spans="1:12" hidden="1" x14ac:dyDescent="0.25">
      <c r="A195" s="1" t="str">
        <f t="array" ref="A195">IF(ROWS(A$7:A195)&gt;COUNTIF(BookTable[Entry Month],$O$4),"",INDEX(Book!A$3:A$1200,SMALL(IF(BookTable[Entry Month]=$O$4,ROW(BookTable[Entry Month])-ROW(Book!$J$2)),ROWS(A$7:A195))))</f>
        <v/>
      </c>
      <c r="B195" s="1" t="str">
        <f t="array" ref="B195">IF(ROWS(B$7:B195)&gt;COUNTIF(BookTable[Entry Month],$O$4),"",INDEX(Book!B$3:B$1200,SMALL(IF(BookTable[Entry Month]=$O$4,ROW(BookTable[Entry Month])-ROW(Book!$J$2)),ROWS(B$7:B195))))</f>
        <v/>
      </c>
      <c r="D195" s="1" t="str">
        <f t="array" ref="D195">IF(ROWS(C$7:C195)&gt;COUNTIF(BookTable[Entry Month],$O$4),"",INDEX(Book!C$3:C$1200,SMALL(IF(BookTable[Entry Month]=$O$4,ROW(BookTable[Entry Month])-ROW(Book!$J$2)),ROWS(C$7:C195))))</f>
        <v/>
      </c>
      <c r="E195" s="1" t="e">
        <f>VLOOKUP(Shrawan14[[#This Row],[आपूर्तिकर्ताको नाम]],PartyTable[],2,FALSE)</f>
        <v>#N/A</v>
      </c>
      <c r="F195" s="1" t="str" cm="1">
        <f t="array" ref="F195">IF(ROWS(G$7:G195)&gt;COUNTIF(BookTable[Entry Month],$O$4),"",INDEX(Book!D$3:D$1200,SMALL(IF(BookTable[Entry Month]=$O$4,ROW(BookTable[Entry Month])-ROW(Book!$J$2)),ROWS(G$7:G195))))</f>
        <v/>
      </c>
      <c r="I19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95" s="6" t="str" cm="1">
        <f t="array" ref="J195">IF(ROWS(G$7:G195)&gt;COUNTIF(BookTable[Entry Month],$O$4),"",INDEX(Book!F$3:F$1200,SMALL(IF(BookTable[Entry Month]=$O$4,ROW(BookTable[Entry Month])-ROW(Book!$J$2)),ROWS(G$7:G195))))</f>
        <v/>
      </c>
      <c r="K195" s="6" t="str" cm="1">
        <f t="array" ref="K195">IF(ROWS(G$7:G195)&gt;COUNTIF(BookTable[Entry Month],$O$4),"",INDEX(Book!E$3:E$1200,SMALL(IF(BookTable[Entry Month]=$O$4,ROW(BookTable[Entry Month])-ROW(Book!$J$2)),ROWS(G$7:G195))))</f>
        <v/>
      </c>
      <c r="L195" s="6" t="e">
        <f>Shrawan14[[#This Row],[मूल्य (रु)]]*13%</f>
        <v>#VALUE!</v>
      </c>
    </row>
    <row r="196" spans="1:12" hidden="1" x14ac:dyDescent="0.25">
      <c r="A196" s="1" t="str">
        <f t="array" ref="A196">IF(ROWS(A$7:A196)&gt;COUNTIF(BookTable[Entry Month],$O$4),"",INDEX(Book!A$3:A$1200,SMALL(IF(BookTable[Entry Month]=$O$4,ROW(BookTable[Entry Month])-ROW(Book!$J$2)),ROWS(A$7:A196))))</f>
        <v/>
      </c>
      <c r="B196" s="1" t="str">
        <f t="array" ref="B196">IF(ROWS(B$7:B196)&gt;COUNTIF(BookTable[Entry Month],$O$4),"",INDEX(Book!B$3:B$1200,SMALL(IF(BookTable[Entry Month]=$O$4,ROW(BookTable[Entry Month])-ROW(Book!$J$2)),ROWS(B$7:B196))))</f>
        <v/>
      </c>
      <c r="D196" s="1" t="str">
        <f t="array" ref="D196">IF(ROWS(C$7:C196)&gt;COUNTIF(BookTable[Entry Month],$O$4),"",INDEX(Book!C$3:C$1200,SMALL(IF(BookTable[Entry Month]=$O$4,ROW(BookTable[Entry Month])-ROW(Book!$J$2)),ROWS(C$7:C196))))</f>
        <v/>
      </c>
      <c r="E196" s="1" t="e">
        <f>VLOOKUP(Shrawan14[[#This Row],[आपूर्तिकर्ताको नाम]],PartyTable[],2,FALSE)</f>
        <v>#N/A</v>
      </c>
      <c r="F196" s="1" t="str" cm="1">
        <f t="array" ref="F196">IF(ROWS(G$7:G196)&gt;COUNTIF(BookTable[Entry Month],$O$4),"",INDEX(Book!D$3:D$1200,SMALL(IF(BookTable[Entry Month]=$O$4,ROW(BookTable[Entry Month])-ROW(Book!$J$2)),ROWS(G$7:G196))))</f>
        <v/>
      </c>
      <c r="I19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96" s="6" t="str" cm="1">
        <f t="array" ref="J196">IF(ROWS(G$7:G196)&gt;COUNTIF(BookTable[Entry Month],$O$4),"",INDEX(Book!F$3:F$1200,SMALL(IF(BookTable[Entry Month]=$O$4,ROW(BookTable[Entry Month])-ROW(Book!$J$2)),ROWS(G$7:G196))))</f>
        <v/>
      </c>
      <c r="K196" s="6" t="str" cm="1">
        <f t="array" ref="K196">IF(ROWS(G$7:G196)&gt;COUNTIF(BookTable[Entry Month],$O$4),"",INDEX(Book!E$3:E$1200,SMALL(IF(BookTable[Entry Month]=$O$4,ROW(BookTable[Entry Month])-ROW(Book!$J$2)),ROWS(G$7:G196))))</f>
        <v/>
      </c>
      <c r="L196" s="6" t="e">
        <f>Shrawan14[[#This Row],[मूल्य (रु)]]*13%</f>
        <v>#VALUE!</v>
      </c>
    </row>
    <row r="197" spans="1:12" hidden="1" x14ac:dyDescent="0.25">
      <c r="A197" s="1" t="str">
        <f t="array" ref="A197">IF(ROWS(A$7:A197)&gt;COUNTIF(BookTable[Entry Month],$O$4),"",INDEX(Book!A$3:A$1200,SMALL(IF(BookTable[Entry Month]=$O$4,ROW(BookTable[Entry Month])-ROW(Book!$J$2)),ROWS(A$7:A197))))</f>
        <v/>
      </c>
      <c r="B197" s="1" t="str">
        <f t="array" ref="B197">IF(ROWS(B$7:B197)&gt;COUNTIF(BookTable[Entry Month],$O$4),"",INDEX(Book!B$3:B$1200,SMALL(IF(BookTable[Entry Month]=$O$4,ROW(BookTable[Entry Month])-ROW(Book!$J$2)),ROWS(B$7:B197))))</f>
        <v/>
      </c>
      <c r="D197" s="1" t="str">
        <f t="array" ref="D197">IF(ROWS(C$7:C197)&gt;COUNTIF(BookTable[Entry Month],$O$4),"",INDEX(Book!C$3:C$1200,SMALL(IF(BookTable[Entry Month]=$O$4,ROW(BookTable[Entry Month])-ROW(Book!$J$2)),ROWS(C$7:C197))))</f>
        <v/>
      </c>
      <c r="E197" s="1" t="e">
        <f>VLOOKUP(Shrawan14[[#This Row],[आपूर्तिकर्ताको नाम]],PartyTable[],2,FALSE)</f>
        <v>#N/A</v>
      </c>
      <c r="F197" s="1" t="str" cm="1">
        <f t="array" ref="F197">IF(ROWS(G$7:G197)&gt;COUNTIF(BookTable[Entry Month],$O$4),"",INDEX(Book!D$3:D$1200,SMALL(IF(BookTable[Entry Month]=$O$4,ROW(BookTable[Entry Month])-ROW(Book!$J$2)),ROWS(G$7:G197))))</f>
        <v/>
      </c>
      <c r="I19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97" s="6" t="str" cm="1">
        <f t="array" ref="J197">IF(ROWS(G$7:G197)&gt;COUNTIF(BookTable[Entry Month],$O$4),"",INDEX(Book!F$3:F$1200,SMALL(IF(BookTable[Entry Month]=$O$4,ROW(BookTable[Entry Month])-ROW(Book!$J$2)),ROWS(G$7:G197))))</f>
        <v/>
      </c>
      <c r="K197" s="6" t="str" cm="1">
        <f t="array" ref="K197">IF(ROWS(G$7:G197)&gt;COUNTIF(BookTable[Entry Month],$O$4),"",INDEX(Book!E$3:E$1200,SMALL(IF(BookTable[Entry Month]=$O$4,ROW(BookTable[Entry Month])-ROW(Book!$J$2)),ROWS(G$7:G197))))</f>
        <v/>
      </c>
      <c r="L197" s="6" t="e">
        <f>Shrawan14[[#This Row],[मूल्य (रु)]]*13%</f>
        <v>#VALUE!</v>
      </c>
    </row>
    <row r="198" spans="1:12" hidden="1" x14ac:dyDescent="0.25">
      <c r="A198" s="1" t="str">
        <f t="array" ref="A198">IF(ROWS(A$7:A198)&gt;COUNTIF(BookTable[Entry Month],$O$4),"",INDEX(Book!A$3:A$1200,SMALL(IF(BookTable[Entry Month]=$O$4,ROW(BookTable[Entry Month])-ROW(Book!$J$2)),ROWS(A$7:A198))))</f>
        <v/>
      </c>
      <c r="B198" s="1" t="str">
        <f t="array" ref="B198">IF(ROWS(B$7:B198)&gt;COUNTIF(BookTable[Entry Month],$O$4),"",INDEX(Book!B$3:B$1200,SMALL(IF(BookTable[Entry Month]=$O$4,ROW(BookTable[Entry Month])-ROW(Book!$J$2)),ROWS(B$7:B198))))</f>
        <v/>
      </c>
      <c r="D198" s="1" t="str">
        <f t="array" ref="D198">IF(ROWS(C$7:C198)&gt;COUNTIF(BookTable[Entry Month],$O$4),"",INDEX(Book!C$3:C$1200,SMALL(IF(BookTable[Entry Month]=$O$4,ROW(BookTable[Entry Month])-ROW(Book!$J$2)),ROWS(C$7:C198))))</f>
        <v/>
      </c>
      <c r="E198" s="1" t="e">
        <f>VLOOKUP(Shrawan14[[#This Row],[आपूर्तिकर्ताको नाम]],PartyTable[],2,FALSE)</f>
        <v>#N/A</v>
      </c>
      <c r="F198" s="1" t="str" cm="1">
        <f t="array" ref="F198">IF(ROWS(G$7:G198)&gt;COUNTIF(BookTable[Entry Month],$O$4),"",INDEX(Book!D$3:D$1200,SMALL(IF(BookTable[Entry Month]=$O$4,ROW(BookTable[Entry Month])-ROW(Book!$J$2)),ROWS(G$7:G198))))</f>
        <v/>
      </c>
      <c r="I19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98" s="6" t="str" cm="1">
        <f t="array" ref="J198">IF(ROWS(G$7:G198)&gt;COUNTIF(BookTable[Entry Month],$O$4),"",INDEX(Book!F$3:F$1200,SMALL(IF(BookTable[Entry Month]=$O$4,ROW(BookTable[Entry Month])-ROW(Book!$J$2)),ROWS(G$7:G198))))</f>
        <v/>
      </c>
      <c r="K198" s="6" t="str" cm="1">
        <f t="array" ref="K198">IF(ROWS(G$7:G198)&gt;COUNTIF(BookTable[Entry Month],$O$4),"",INDEX(Book!E$3:E$1200,SMALL(IF(BookTable[Entry Month]=$O$4,ROW(BookTable[Entry Month])-ROW(Book!$J$2)),ROWS(G$7:G198))))</f>
        <v/>
      </c>
      <c r="L198" s="6" t="e">
        <f>Shrawan14[[#This Row],[मूल्य (रु)]]*13%</f>
        <v>#VALUE!</v>
      </c>
    </row>
    <row r="199" spans="1:12" hidden="1" x14ac:dyDescent="0.25">
      <c r="A199" s="1" t="str">
        <f t="array" ref="A199">IF(ROWS(A$7:A199)&gt;COUNTIF(BookTable[Entry Month],$O$4),"",INDEX(Book!A$3:A$1200,SMALL(IF(BookTable[Entry Month]=$O$4,ROW(BookTable[Entry Month])-ROW(Book!$J$2)),ROWS(A$7:A199))))</f>
        <v/>
      </c>
      <c r="B199" s="1" t="str">
        <f t="array" ref="B199">IF(ROWS(B$7:B199)&gt;COUNTIF(BookTable[Entry Month],$O$4),"",INDEX(Book!B$3:B$1200,SMALL(IF(BookTable[Entry Month]=$O$4,ROW(BookTable[Entry Month])-ROW(Book!$J$2)),ROWS(B$7:B199))))</f>
        <v/>
      </c>
      <c r="D199" s="1" t="str">
        <f t="array" ref="D199">IF(ROWS(C$7:C199)&gt;COUNTIF(BookTable[Entry Month],$O$4),"",INDEX(Book!C$3:C$1200,SMALL(IF(BookTable[Entry Month]=$O$4,ROW(BookTable[Entry Month])-ROW(Book!$J$2)),ROWS(C$7:C199))))</f>
        <v/>
      </c>
      <c r="E199" s="1" t="e">
        <f>VLOOKUP(Shrawan14[[#This Row],[आपूर्तिकर्ताको नाम]],PartyTable[],2,FALSE)</f>
        <v>#N/A</v>
      </c>
      <c r="F199" s="1" t="str" cm="1">
        <f t="array" ref="F199">IF(ROWS(G$7:G199)&gt;COUNTIF(BookTable[Entry Month],$O$4),"",INDEX(Book!D$3:D$1200,SMALL(IF(BookTable[Entry Month]=$O$4,ROW(BookTable[Entry Month])-ROW(Book!$J$2)),ROWS(G$7:G199))))</f>
        <v/>
      </c>
      <c r="I19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199" s="6" t="str" cm="1">
        <f t="array" ref="J199">IF(ROWS(G$7:G199)&gt;COUNTIF(BookTable[Entry Month],$O$4),"",INDEX(Book!F$3:F$1200,SMALL(IF(BookTable[Entry Month]=$O$4,ROW(BookTable[Entry Month])-ROW(Book!$J$2)),ROWS(G$7:G199))))</f>
        <v/>
      </c>
      <c r="K199" s="6" t="str" cm="1">
        <f t="array" ref="K199">IF(ROWS(G$7:G199)&gt;COUNTIF(BookTable[Entry Month],$O$4),"",INDEX(Book!E$3:E$1200,SMALL(IF(BookTable[Entry Month]=$O$4,ROW(BookTable[Entry Month])-ROW(Book!$J$2)),ROWS(G$7:G199))))</f>
        <v/>
      </c>
      <c r="L199" s="6" t="e">
        <f>Shrawan14[[#This Row],[मूल्य (रु)]]*13%</f>
        <v>#VALUE!</v>
      </c>
    </row>
    <row r="200" spans="1:12" hidden="1" x14ac:dyDescent="0.25">
      <c r="A200" s="1" t="str">
        <f t="array" ref="A200">IF(ROWS(A$7:A200)&gt;COUNTIF(BookTable[Entry Month],$O$4),"",INDEX(Book!A$3:A$1200,SMALL(IF(BookTable[Entry Month]=$O$4,ROW(BookTable[Entry Month])-ROW(Book!$J$2)),ROWS(A$7:A200))))</f>
        <v/>
      </c>
      <c r="B200" s="1" t="str">
        <f t="array" ref="B200">IF(ROWS(B$7:B200)&gt;COUNTIF(BookTable[Entry Month],$O$4),"",INDEX(Book!B$3:B$1200,SMALL(IF(BookTable[Entry Month]=$O$4,ROW(BookTable[Entry Month])-ROW(Book!$J$2)),ROWS(B$7:B200))))</f>
        <v/>
      </c>
      <c r="D200" s="1" t="str">
        <f t="array" ref="D200">IF(ROWS(C$7:C200)&gt;COUNTIF(BookTable[Entry Month],$O$4),"",INDEX(Book!C$3:C$1200,SMALL(IF(BookTable[Entry Month]=$O$4,ROW(BookTable[Entry Month])-ROW(Book!$J$2)),ROWS(C$7:C200))))</f>
        <v/>
      </c>
      <c r="E200" s="1" t="e">
        <f>VLOOKUP(Shrawan14[[#This Row],[आपूर्तिकर्ताको नाम]],PartyTable[],2,FALSE)</f>
        <v>#N/A</v>
      </c>
      <c r="F200" s="1" t="str" cm="1">
        <f t="array" ref="F200">IF(ROWS(G$7:G200)&gt;COUNTIF(BookTable[Entry Month],$O$4),"",INDEX(Book!D$3:D$1200,SMALL(IF(BookTable[Entry Month]=$O$4,ROW(BookTable[Entry Month])-ROW(Book!$J$2)),ROWS(G$7:G200))))</f>
        <v/>
      </c>
      <c r="I20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00" s="6" t="str" cm="1">
        <f t="array" ref="J200">IF(ROWS(G$7:G200)&gt;COUNTIF(BookTable[Entry Month],$O$4),"",INDEX(Book!F$3:F$1200,SMALL(IF(BookTable[Entry Month]=$O$4,ROW(BookTable[Entry Month])-ROW(Book!$J$2)),ROWS(G$7:G200))))</f>
        <v/>
      </c>
      <c r="K200" s="6" t="str" cm="1">
        <f t="array" ref="K200">IF(ROWS(G$7:G200)&gt;COUNTIF(BookTable[Entry Month],$O$4),"",INDEX(Book!E$3:E$1200,SMALL(IF(BookTable[Entry Month]=$O$4,ROW(BookTable[Entry Month])-ROW(Book!$J$2)),ROWS(G$7:G200))))</f>
        <v/>
      </c>
      <c r="L200" s="6" t="e">
        <f>Shrawan14[[#This Row],[मूल्य (रु)]]*13%</f>
        <v>#VALUE!</v>
      </c>
    </row>
    <row r="201" spans="1:12" hidden="1" x14ac:dyDescent="0.25">
      <c r="A201" s="1" t="str">
        <f t="array" ref="A201">IF(ROWS(A$7:A201)&gt;COUNTIF(BookTable[Entry Month],$O$4),"",INDEX(Book!A$3:A$1200,SMALL(IF(BookTable[Entry Month]=$O$4,ROW(BookTable[Entry Month])-ROW(Book!$J$2)),ROWS(A$7:A201))))</f>
        <v/>
      </c>
      <c r="B201" s="1" t="str">
        <f t="array" ref="B201">IF(ROWS(B$7:B201)&gt;COUNTIF(BookTable[Entry Month],$O$4),"",INDEX(Book!B$3:B$1200,SMALL(IF(BookTable[Entry Month]=$O$4,ROW(BookTable[Entry Month])-ROW(Book!$J$2)),ROWS(B$7:B201))))</f>
        <v/>
      </c>
      <c r="D201" s="1" t="str">
        <f t="array" ref="D201">IF(ROWS(C$7:C201)&gt;COUNTIF(BookTable[Entry Month],$O$4),"",INDEX(Book!C$3:C$1200,SMALL(IF(BookTable[Entry Month]=$O$4,ROW(BookTable[Entry Month])-ROW(Book!$J$2)),ROWS(C$7:C201))))</f>
        <v/>
      </c>
      <c r="E201" s="1" t="e">
        <f>VLOOKUP(Shrawan14[[#This Row],[आपूर्तिकर्ताको नाम]],PartyTable[],2,FALSE)</f>
        <v>#N/A</v>
      </c>
      <c r="F201" s="1" t="str" cm="1">
        <f t="array" ref="F201">IF(ROWS(G$7:G201)&gt;COUNTIF(BookTable[Entry Month],$O$4),"",INDEX(Book!D$3:D$1200,SMALL(IF(BookTable[Entry Month]=$O$4,ROW(BookTable[Entry Month])-ROW(Book!$J$2)),ROWS(G$7:G201))))</f>
        <v/>
      </c>
      <c r="I20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01" s="6" t="str" cm="1">
        <f t="array" ref="J201">IF(ROWS(G$7:G201)&gt;COUNTIF(BookTable[Entry Month],$O$4),"",INDEX(Book!F$3:F$1200,SMALL(IF(BookTable[Entry Month]=$O$4,ROW(BookTable[Entry Month])-ROW(Book!$J$2)),ROWS(G$7:G201))))</f>
        <v/>
      </c>
      <c r="K201" s="6" t="str" cm="1">
        <f t="array" ref="K201">IF(ROWS(G$7:G201)&gt;COUNTIF(BookTable[Entry Month],$O$4),"",INDEX(Book!E$3:E$1200,SMALL(IF(BookTable[Entry Month]=$O$4,ROW(BookTable[Entry Month])-ROW(Book!$J$2)),ROWS(G$7:G201))))</f>
        <v/>
      </c>
      <c r="L201" s="6" t="e">
        <f>Shrawan14[[#This Row],[मूल्य (रु)]]*13%</f>
        <v>#VALUE!</v>
      </c>
    </row>
    <row r="202" spans="1:12" hidden="1" x14ac:dyDescent="0.25">
      <c r="A202" s="1" t="str">
        <f t="array" ref="A202">IF(ROWS(A$7:A202)&gt;COUNTIF(BookTable[Entry Month],$O$4),"",INDEX(Book!A$3:A$1200,SMALL(IF(BookTable[Entry Month]=$O$4,ROW(BookTable[Entry Month])-ROW(Book!$J$2)),ROWS(A$7:A202))))</f>
        <v/>
      </c>
      <c r="B202" s="1" t="str">
        <f t="array" ref="B202">IF(ROWS(B$7:B202)&gt;COUNTIF(BookTable[Entry Month],$O$4),"",INDEX(Book!B$3:B$1200,SMALL(IF(BookTable[Entry Month]=$O$4,ROW(BookTable[Entry Month])-ROW(Book!$J$2)),ROWS(B$7:B202))))</f>
        <v/>
      </c>
      <c r="D202" s="1" t="str">
        <f t="array" ref="D202">IF(ROWS(C$7:C202)&gt;COUNTIF(BookTable[Entry Month],$O$4),"",INDEX(Book!C$3:C$1200,SMALL(IF(BookTable[Entry Month]=$O$4,ROW(BookTable[Entry Month])-ROW(Book!$J$2)),ROWS(C$7:C202))))</f>
        <v/>
      </c>
      <c r="E202" s="1" t="e">
        <f>VLOOKUP(Shrawan14[[#This Row],[आपूर्तिकर्ताको नाम]],PartyTable[],2,FALSE)</f>
        <v>#N/A</v>
      </c>
      <c r="F202" s="1" t="str" cm="1">
        <f t="array" ref="F202">IF(ROWS(G$7:G202)&gt;COUNTIF(BookTable[Entry Month],$O$4),"",INDEX(Book!D$3:D$1200,SMALL(IF(BookTable[Entry Month]=$O$4,ROW(BookTable[Entry Month])-ROW(Book!$J$2)),ROWS(G$7:G202))))</f>
        <v/>
      </c>
      <c r="I20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02" s="6" t="str" cm="1">
        <f t="array" ref="J202">IF(ROWS(G$7:G202)&gt;COUNTIF(BookTable[Entry Month],$O$4),"",INDEX(Book!F$3:F$1200,SMALL(IF(BookTable[Entry Month]=$O$4,ROW(BookTable[Entry Month])-ROW(Book!$J$2)),ROWS(G$7:G202))))</f>
        <v/>
      </c>
      <c r="K202" s="6" t="str" cm="1">
        <f t="array" ref="K202">IF(ROWS(G$7:G202)&gt;COUNTIF(BookTable[Entry Month],$O$4),"",INDEX(Book!E$3:E$1200,SMALL(IF(BookTable[Entry Month]=$O$4,ROW(BookTable[Entry Month])-ROW(Book!$J$2)),ROWS(G$7:G202))))</f>
        <v/>
      </c>
      <c r="L202" s="6" t="e">
        <f>Shrawan14[[#This Row],[मूल्य (रु)]]*13%</f>
        <v>#VALUE!</v>
      </c>
    </row>
    <row r="203" spans="1:12" hidden="1" x14ac:dyDescent="0.25">
      <c r="A203" s="1" t="str">
        <f t="array" ref="A203">IF(ROWS(A$7:A203)&gt;COUNTIF(BookTable[Entry Month],$O$4),"",INDEX(Book!A$3:A$1200,SMALL(IF(BookTable[Entry Month]=$O$4,ROW(BookTable[Entry Month])-ROW(Book!$J$2)),ROWS(A$7:A203))))</f>
        <v/>
      </c>
      <c r="B203" s="1" t="str">
        <f t="array" ref="B203">IF(ROWS(B$7:B203)&gt;COUNTIF(BookTable[Entry Month],$O$4),"",INDEX(Book!B$3:B$1200,SMALL(IF(BookTable[Entry Month]=$O$4,ROW(BookTable[Entry Month])-ROW(Book!$J$2)),ROWS(B$7:B203))))</f>
        <v/>
      </c>
      <c r="D203" s="1" t="str">
        <f t="array" ref="D203">IF(ROWS(C$7:C203)&gt;COUNTIF(BookTable[Entry Month],$O$4),"",INDEX(Book!C$3:C$1200,SMALL(IF(BookTable[Entry Month]=$O$4,ROW(BookTable[Entry Month])-ROW(Book!$J$2)),ROWS(C$7:C203))))</f>
        <v/>
      </c>
      <c r="E203" s="1" t="e">
        <f>VLOOKUP(Shrawan14[[#This Row],[आपूर्तिकर्ताको नाम]],PartyTable[],2,FALSE)</f>
        <v>#N/A</v>
      </c>
      <c r="F203" s="1" t="str" cm="1">
        <f t="array" ref="F203">IF(ROWS(G$7:G203)&gt;COUNTIF(BookTable[Entry Month],$O$4),"",INDEX(Book!D$3:D$1200,SMALL(IF(BookTable[Entry Month]=$O$4,ROW(BookTable[Entry Month])-ROW(Book!$J$2)),ROWS(G$7:G203))))</f>
        <v/>
      </c>
      <c r="I20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03" s="6" t="str" cm="1">
        <f t="array" ref="J203">IF(ROWS(G$7:G203)&gt;COUNTIF(BookTable[Entry Month],$O$4),"",INDEX(Book!F$3:F$1200,SMALL(IF(BookTable[Entry Month]=$O$4,ROW(BookTable[Entry Month])-ROW(Book!$J$2)),ROWS(G$7:G203))))</f>
        <v/>
      </c>
      <c r="K203" s="6" t="str" cm="1">
        <f t="array" ref="K203">IF(ROWS(G$7:G203)&gt;COUNTIF(BookTable[Entry Month],$O$4),"",INDEX(Book!E$3:E$1200,SMALL(IF(BookTable[Entry Month]=$O$4,ROW(BookTable[Entry Month])-ROW(Book!$J$2)),ROWS(G$7:G203))))</f>
        <v/>
      </c>
      <c r="L203" s="6" t="e">
        <f>Shrawan14[[#This Row],[मूल्य (रु)]]*13%</f>
        <v>#VALUE!</v>
      </c>
    </row>
    <row r="204" spans="1:12" hidden="1" x14ac:dyDescent="0.25">
      <c r="A204" s="1" t="str">
        <f t="array" ref="A204">IF(ROWS(A$7:A204)&gt;COUNTIF(BookTable[Entry Month],$O$4),"",INDEX(Book!A$3:A$1200,SMALL(IF(BookTable[Entry Month]=$O$4,ROW(BookTable[Entry Month])-ROW(Book!$J$2)),ROWS(A$7:A204))))</f>
        <v/>
      </c>
      <c r="B204" s="1" t="str">
        <f t="array" ref="B204">IF(ROWS(B$7:B204)&gt;COUNTIF(BookTable[Entry Month],$O$4),"",INDEX(Book!B$3:B$1200,SMALL(IF(BookTable[Entry Month]=$O$4,ROW(BookTable[Entry Month])-ROW(Book!$J$2)),ROWS(B$7:B204))))</f>
        <v/>
      </c>
      <c r="D204" s="1" t="str">
        <f t="array" ref="D204">IF(ROWS(C$7:C204)&gt;COUNTIF(BookTable[Entry Month],$O$4),"",INDEX(Book!C$3:C$1200,SMALL(IF(BookTable[Entry Month]=$O$4,ROW(BookTable[Entry Month])-ROW(Book!$J$2)),ROWS(C$7:C204))))</f>
        <v/>
      </c>
      <c r="E204" s="1" t="e">
        <f>VLOOKUP(Shrawan14[[#This Row],[आपूर्तिकर्ताको नाम]],PartyTable[],2,FALSE)</f>
        <v>#N/A</v>
      </c>
      <c r="F204" s="1" t="str" cm="1">
        <f t="array" ref="F204">IF(ROWS(G$7:G204)&gt;COUNTIF(BookTable[Entry Month],$O$4),"",INDEX(Book!D$3:D$1200,SMALL(IF(BookTable[Entry Month]=$O$4,ROW(BookTable[Entry Month])-ROW(Book!$J$2)),ROWS(G$7:G204))))</f>
        <v/>
      </c>
      <c r="I20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04" s="6" t="str" cm="1">
        <f t="array" ref="J204">IF(ROWS(G$7:G204)&gt;COUNTIF(BookTable[Entry Month],$O$4),"",INDEX(Book!F$3:F$1200,SMALL(IF(BookTable[Entry Month]=$O$4,ROW(BookTable[Entry Month])-ROW(Book!$J$2)),ROWS(G$7:G204))))</f>
        <v/>
      </c>
      <c r="K204" s="6" t="str" cm="1">
        <f t="array" ref="K204">IF(ROWS(G$7:G204)&gt;COUNTIF(BookTable[Entry Month],$O$4),"",INDEX(Book!E$3:E$1200,SMALL(IF(BookTable[Entry Month]=$O$4,ROW(BookTable[Entry Month])-ROW(Book!$J$2)),ROWS(G$7:G204))))</f>
        <v/>
      </c>
      <c r="L204" s="6" t="e">
        <f>Shrawan14[[#This Row],[मूल्य (रु)]]*13%</f>
        <v>#VALUE!</v>
      </c>
    </row>
    <row r="205" spans="1:12" hidden="1" x14ac:dyDescent="0.25">
      <c r="A205" s="1" t="str">
        <f t="array" ref="A205">IF(ROWS(A$7:A205)&gt;COUNTIF(BookTable[Entry Month],$O$4),"",INDEX(Book!A$3:A$1200,SMALL(IF(BookTable[Entry Month]=$O$4,ROW(BookTable[Entry Month])-ROW(Book!$J$2)),ROWS(A$7:A205))))</f>
        <v/>
      </c>
      <c r="B205" s="1" t="str">
        <f t="array" ref="B205">IF(ROWS(B$7:B205)&gt;COUNTIF(BookTable[Entry Month],$O$4),"",INDEX(Book!B$3:B$1200,SMALL(IF(BookTable[Entry Month]=$O$4,ROW(BookTable[Entry Month])-ROW(Book!$J$2)),ROWS(B$7:B205))))</f>
        <v/>
      </c>
      <c r="D205" s="1" t="str">
        <f t="array" ref="D205">IF(ROWS(C$7:C205)&gt;COUNTIF(BookTable[Entry Month],$O$4),"",INDEX(Book!C$3:C$1200,SMALL(IF(BookTable[Entry Month]=$O$4,ROW(BookTable[Entry Month])-ROW(Book!$J$2)),ROWS(C$7:C205))))</f>
        <v/>
      </c>
      <c r="E205" s="1" t="e">
        <f>VLOOKUP(Shrawan14[[#This Row],[आपूर्तिकर्ताको नाम]],PartyTable[],2,FALSE)</f>
        <v>#N/A</v>
      </c>
      <c r="F205" s="1" t="str" cm="1">
        <f t="array" ref="F205">IF(ROWS(G$7:G205)&gt;COUNTIF(BookTable[Entry Month],$O$4),"",INDEX(Book!D$3:D$1200,SMALL(IF(BookTable[Entry Month]=$O$4,ROW(BookTable[Entry Month])-ROW(Book!$J$2)),ROWS(G$7:G205))))</f>
        <v/>
      </c>
      <c r="I20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05" s="6" t="str" cm="1">
        <f t="array" ref="J205">IF(ROWS(G$7:G205)&gt;COUNTIF(BookTable[Entry Month],$O$4),"",INDEX(Book!F$3:F$1200,SMALL(IF(BookTable[Entry Month]=$O$4,ROW(BookTable[Entry Month])-ROW(Book!$J$2)),ROWS(G$7:G205))))</f>
        <v/>
      </c>
      <c r="K205" s="6" t="str" cm="1">
        <f t="array" ref="K205">IF(ROWS(G$7:G205)&gt;COUNTIF(BookTable[Entry Month],$O$4),"",INDEX(Book!E$3:E$1200,SMALL(IF(BookTable[Entry Month]=$O$4,ROW(BookTable[Entry Month])-ROW(Book!$J$2)),ROWS(G$7:G205))))</f>
        <v/>
      </c>
      <c r="L205" s="6" t="e">
        <f>Shrawan14[[#This Row],[मूल्य (रु)]]*13%</f>
        <v>#VALUE!</v>
      </c>
    </row>
    <row r="206" spans="1:12" hidden="1" x14ac:dyDescent="0.25">
      <c r="A206" s="1" t="str">
        <f t="array" ref="A206">IF(ROWS(A$7:A206)&gt;COUNTIF(BookTable[Entry Month],$O$4),"",INDEX(Book!A$3:A$1200,SMALL(IF(BookTable[Entry Month]=$O$4,ROW(BookTable[Entry Month])-ROW(Book!$J$2)),ROWS(A$7:A206))))</f>
        <v/>
      </c>
      <c r="B206" s="1" t="str">
        <f t="array" ref="B206">IF(ROWS(B$7:B206)&gt;COUNTIF(BookTable[Entry Month],$O$4),"",INDEX(Book!B$3:B$1200,SMALL(IF(BookTable[Entry Month]=$O$4,ROW(BookTable[Entry Month])-ROW(Book!$J$2)),ROWS(B$7:B206))))</f>
        <v/>
      </c>
      <c r="D206" s="1" t="str">
        <f t="array" ref="D206">IF(ROWS(C$7:C206)&gt;COUNTIF(BookTable[Entry Month],$O$4),"",INDEX(Book!C$3:C$1200,SMALL(IF(BookTable[Entry Month]=$O$4,ROW(BookTable[Entry Month])-ROW(Book!$J$2)),ROWS(C$7:C206))))</f>
        <v/>
      </c>
      <c r="E206" s="1" t="e">
        <f>VLOOKUP(Shrawan14[[#This Row],[आपूर्तिकर्ताको नाम]],PartyTable[],2,FALSE)</f>
        <v>#N/A</v>
      </c>
      <c r="F206" s="1" t="str" cm="1">
        <f t="array" ref="F206">IF(ROWS(G$7:G206)&gt;COUNTIF(BookTable[Entry Month],$O$4),"",INDEX(Book!D$3:D$1200,SMALL(IF(BookTable[Entry Month]=$O$4,ROW(BookTable[Entry Month])-ROW(Book!$J$2)),ROWS(G$7:G206))))</f>
        <v/>
      </c>
      <c r="I20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06" s="6" t="str" cm="1">
        <f t="array" ref="J206">IF(ROWS(G$7:G206)&gt;COUNTIF(BookTable[Entry Month],$O$4),"",INDEX(Book!F$3:F$1200,SMALL(IF(BookTable[Entry Month]=$O$4,ROW(BookTable[Entry Month])-ROW(Book!$J$2)),ROWS(G$7:G206))))</f>
        <v/>
      </c>
      <c r="K206" s="6" t="str" cm="1">
        <f t="array" ref="K206">IF(ROWS(G$7:G206)&gt;COUNTIF(BookTable[Entry Month],$O$4),"",INDEX(Book!E$3:E$1200,SMALL(IF(BookTable[Entry Month]=$O$4,ROW(BookTable[Entry Month])-ROW(Book!$J$2)),ROWS(G$7:G206))))</f>
        <v/>
      </c>
      <c r="L206" s="6" t="e">
        <f>Shrawan14[[#This Row],[मूल्य (रु)]]*13%</f>
        <v>#VALUE!</v>
      </c>
    </row>
    <row r="207" spans="1:12" hidden="1" x14ac:dyDescent="0.25">
      <c r="A207" s="1" t="str">
        <f t="array" ref="A207">IF(ROWS(A$7:A207)&gt;COUNTIF(BookTable[Entry Month],$O$4),"",INDEX(Book!A$3:A$1200,SMALL(IF(BookTable[Entry Month]=$O$4,ROW(BookTable[Entry Month])-ROW(Book!$J$2)),ROWS(A$7:A207))))</f>
        <v/>
      </c>
      <c r="B207" s="1" t="str">
        <f t="array" ref="B207">IF(ROWS(B$7:B207)&gt;COUNTIF(BookTable[Entry Month],$O$4),"",INDEX(Book!B$3:B$1200,SMALL(IF(BookTable[Entry Month]=$O$4,ROW(BookTable[Entry Month])-ROW(Book!$J$2)),ROWS(B$7:B207))))</f>
        <v/>
      </c>
      <c r="D207" s="1" t="str">
        <f t="array" ref="D207">IF(ROWS(C$7:C207)&gt;COUNTIF(BookTable[Entry Month],$O$4),"",INDEX(Book!C$3:C$1200,SMALL(IF(BookTable[Entry Month]=$O$4,ROW(BookTable[Entry Month])-ROW(Book!$J$2)),ROWS(C$7:C207))))</f>
        <v/>
      </c>
      <c r="E207" s="1" t="e">
        <f>VLOOKUP(Shrawan14[[#This Row],[आपूर्तिकर्ताको नाम]],PartyTable[],2,FALSE)</f>
        <v>#N/A</v>
      </c>
      <c r="F207" s="1" t="str" cm="1">
        <f t="array" ref="F207">IF(ROWS(G$7:G207)&gt;COUNTIF(BookTable[Entry Month],$O$4),"",INDEX(Book!D$3:D$1200,SMALL(IF(BookTable[Entry Month]=$O$4,ROW(BookTable[Entry Month])-ROW(Book!$J$2)),ROWS(G$7:G207))))</f>
        <v/>
      </c>
      <c r="I20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07" s="6" t="str" cm="1">
        <f t="array" ref="J207">IF(ROWS(G$7:G207)&gt;COUNTIF(BookTable[Entry Month],$O$4),"",INDEX(Book!F$3:F$1200,SMALL(IF(BookTable[Entry Month]=$O$4,ROW(BookTable[Entry Month])-ROW(Book!$J$2)),ROWS(G$7:G207))))</f>
        <v/>
      </c>
      <c r="K207" s="6" t="str" cm="1">
        <f t="array" ref="K207">IF(ROWS(G$7:G207)&gt;COUNTIF(BookTable[Entry Month],$O$4),"",INDEX(Book!E$3:E$1200,SMALL(IF(BookTable[Entry Month]=$O$4,ROW(BookTable[Entry Month])-ROW(Book!$J$2)),ROWS(G$7:G207))))</f>
        <v/>
      </c>
      <c r="L207" s="6" t="e">
        <f>Shrawan14[[#This Row],[मूल्य (रु)]]*13%</f>
        <v>#VALUE!</v>
      </c>
    </row>
    <row r="208" spans="1:12" hidden="1" x14ac:dyDescent="0.25">
      <c r="A208" s="1" t="str">
        <f t="array" ref="A208">IF(ROWS(A$7:A208)&gt;COUNTIF(BookTable[Entry Month],$O$4),"",INDEX(Book!A$3:A$1200,SMALL(IF(BookTable[Entry Month]=$O$4,ROW(BookTable[Entry Month])-ROW(Book!$J$2)),ROWS(A$7:A208))))</f>
        <v/>
      </c>
      <c r="B208" s="1" t="str">
        <f t="array" ref="B208">IF(ROWS(B$7:B208)&gt;COUNTIF(BookTable[Entry Month],$O$4),"",INDEX(Book!B$3:B$1200,SMALL(IF(BookTable[Entry Month]=$O$4,ROW(BookTable[Entry Month])-ROW(Book!$J$2)),ROWS(B$7:B208))))</f>
        <v/>
      </c>
      <c r="D208" s="1" t="str">
        <f t="array" ref="D208">IF(ROWS(C$7:C208)&gt;COUNTIF(BookTable[Entry Month],$O$4),"",INDEX(Book!C$3:C$1200,SMALL(IF(BookTable[Entry Month]=$O$4,ROW(BookTable[Entry Month])-ROW(Book!$J$2)),ROWS(C$7:C208))))</f>
        <v/>
      </c>
      <c r="E208" s="1" t="e">
        <f>VLOOKUP(Shrawan14[[#This Row],[आपूर्तिकर्ताको नाम]],PartyTable[],2,FALSE)</f>
        <v>#N/A</v>
      </c>
      <c r="F208" s="1" t="str" cm="1">
        <f t="array" ref="F208">IF(ROWS(G$7:G208)&gt;COUNTIF(BookTable[Entry Month],$O$4),"",INDEX(Book!D$3:D$1200,SMALL(IF(BookTable[Entry Month]=$O$4,ROW(BookTable[Entry Month])-ROW(Book!$J$2)),ROWS(G$7:G208))))</f>
        <v/>
      </c>
      <c r="I20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08" s="6" t="str" cm="1">
        <f t="array" ref="J208">IF(ROWS(G$7:G208)&gt;COUNTIF(BookTable[Entry Month],$O$4),"",INDEX(Book!F$3:F$1200,SMALL(IF(BookTable[Entry Month]=$O$4,ROW(BookTable[Entry Month])-ROW(Book!$J$2)),ROWS(G$7:G208))))</f>
        <v/>
      </c>
      <c r="K208" s="6" t="str" cm="1">
        <f t="array" ref="K208">IF(ROWS(G$7:G208)&gt;COUNTIF(BookTable[Entry Month],$O$4),"",INDEX(Book!E$3:E$1200,SMALL(IF(BookTable[Entry Month]=$O$4,ROW(BookTable[Entry Month])-ROW(Book!$J$2)),ROWS(G$7:G208))))</f>
        <v/>
      </c>
      <c r="L208" s="6" t="e">
        <f>Shrawan14[[#This Row],[मूल्य (रु)]]*13%</f>
        <v>#VALUE!</v>
      </c>
    </row>
    <row r="209" spans="1:12" hidden="1" x14ac:dyDescent="0.25">
      <c r="A209" s="1" t="str">
        <f t="array" ref="A209">IF(ROWS(A$7:A209)&gt;COUNTIF(BookTable[Entry Month],$O$4),"",INDEX(Book!A$3:A$1200,SMALL(IF(BookTable[Entry Month]=$O$4,ROW(BookTable[Entry Month])-ROW(Book!$J$2)),ROWS(A$7:A209))))</f>
        <v/>
      </c>
      <c r="B209" s="1" t="str">
        <f t="array" ref="B209">IF(ROWS(B$7:B209)&gt;COUNTIF(BookTable[Entry Month],$O$4),"",INDEX(Book!B$3:B$1200,SMALL(IF(BookTable[Entry Month]=$O$4,ROW(BookTable[Entry Month])-ROW(Book!$J$2)),ROWS(B$7:B209))))</f>
        <v/>
      </c>
      <c r="D209" s="1" t="str">
        <f t="array" ref="D209">IF(ROWS(C$7:C209)&gt;COUNTIF(BookTable[Entry Month],$O$4),"",INDEX(Book!C$3:C$1200,SMALL(IF(BookTable[Entry Month]=$O$4,ROW(BookTable[Entry Month])-ROW(Book!$J$2)),ROWS(C$7:C209))))</f>
        <v/>
      </c>
      <c r="E209" s="1" t="e">
        <f>VLOOKUP(Shrawan14[[#This Row],[आपूर्तिकर्ताको नाम]],PartyTable[],2,FALSE)</f>
        <v>#N/A</v>
      </c>
      <c r="F209" s="1" t="str" cm="1">
        <f t="array" ref="F209">IF(ROWS(G$7:G209)&gt;COUNTIF(BookTable[Entry Month],$O$4),"",INDEX(Book!D$3:D$1200,SMALL(IF(BookTable[Entry Month]=$O$4,ROW(BookTable[Entry Month])-ROW(Book!$J$2)),ROWS(G$7:G209))))</f>
        <v/>
      </c>
      <c r="I20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09" s="6" t="str" cm="1">
        <f t="array" ref="J209">IF(ROWS(G$7:G209)&gt;COUNTIF(BookTable[Entry Month],$O$4),"",INDEX(Book!F$3:F$1200,SMALL(IF(BookTable[Entry Month]=$O$4,ROW(BookTable[Entry Month])-ROW(Book!$J$2)),ROWS(G$7:G209))))</f>
        <v/>
      </c>
      <c r="K209" s="6" t="str" cm="1">
        <f t="array" ref="K209">IF(ROWS(G$7:G209)&gt;COUNTIF(BookTable[Entry Month],$O$4),"",INDEX(Book!E$3:E$1200,SMALL(IF(BookTable[Entry Month]=$O$4,ROW(BookTable[Entry Month])-ROW(Book!$J$2)),ROWS(G$7:G209))))</f>
        <v/>
      </c>
      <c r="L209" s="6" t="e">
        <f>Shrawan14[[#This Row],[मूल्य (रु)]]*13%</f>
        <v>#VALUE!</v>
      </c>
    </row>
    <row r="210" spans="1:12" hidden="1" x14ac:dyDescent="0.25">
      <c r="A210" s="1" t="str">
        <f t="array" ref="A210">IF(ROWS(A$7:A210)&gt;COUNTIF(BookTable[Entry Month],$O$4),"",INDEX(Book!A$3:A$1200,SMALL(IF(BookTable[Entry Month]=$O$4,ROW(BookTable[Entry Month])-ROW(Book!$J$2)),ROWS(A$7:A210))))</f>
        <v/>
      </c>
      <c r="B210" s="1" t="str">
        <f t="array" ref="B210">IF(ROWS(B$7:B210)&gt;COUNTIF(BookTable[Entry Month],$O$4),"",INDEX(Book!B$3:B$1200,SMALL(IF(BookTable[Entry Month]=$O$4,ROW(BookTable[Entry Month])-ROW(Book!$J$2)),ROWS(B$7:B210))))</f>
        <v/>
      </c>
      <c r="D210" s="1" t="str">
        <f t="array" ref="D210">IF(ROWS(C$7:C210)&gt;COUNTIF(BookTable[Entry Month],$O$4),"",INDEX(Book!C$3:C$1200,SMALL(IF(BookTable[Entry Month]=$O$4,ROW(BookTable[Entry Month])-ROW(Book!$J$2)),ROWS(C$7:C210))))</f>
        <v/>
      </c>
      <c r="E210" s="1" t="e">
        <f>VLOOKUP(Shrawan14[[#This Row],[आपूर्तिकर्ताको नाम]],PartyTable[],2,FALSE)</f>
        <v>#N/A</v>
      </c>
      <c r="F210" s="1" t="str" cm="1">
        <f t="array" ref="F210">IF(ROWS(G$7:G210)&gt;COUNTIF(BookTable[Entry Month],$O$4),"",INDEX(Book!D$3:D$1200,SMALL(IF(BookTable[Entry Month]=$O$4,ROW(BookTable[Entry Month])-ROW(Book!$J$2)),ROWS(G$7:G210))))</f>
        <v/>
      </c>
      <c r="I21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10" s="6" t="str" cm="1">
        <f t="array" ref="J210">IF(ROWS(G$7:G210)&gt;COUNTIF(BookTable[Entry Month],$O$4),"",INDEX(Book!F$3:F$1200,SMALL(IF(BookTable[Entry Month]=$O$4,ROW(BookTable[Entry Month])-ROW(Book!$J$2)),ROWS(G$7:G210))))</f>
        <v/>
      </c>
      <c r="K210" s="6" t="str" cm="1">
        <f t="array" ref="K210">IF(ROWS(G$7:G210)&gt;COUNTIF(BookTable[Entry Month],$O$4),"",INDEX(Book!E$3:E$1200,SMALL(IF(BookTable[Entry Month]=$O$4,ROW(BookTable[Entry Month])-ROW(Book!$J$2)),ROWS(G$7:G210))))</f>
        <v/>
      </c>
      <c r="L210" s="6" t="e">
        <f>Shrawan14[[#This Row],[मूल्य (रु)]]*13%</f>
        <v>#VALUE!</v>
      </c>
    </row>
    <row r="211" spans="1:12" hidden="1" x14ac:dyDescent="0.25">
      <c r="A211" s="1" t="str">
        <f t="array" ref="A211">IF(ROWS(A$7:A211)&gt;COUNTIF(BookTable[Entry Month],$O$4),"",INDEX(Book!A$3:A$1200,SMALL(IF(BookTable[Entry Month]=$O$4,ROW(BookTable[Entry Month])-ROW(Book!$J$2)),ROWS(A$7:A211))))</f>
        <v/>
      </c>
      <c r="B211" s="1" t="str">
        <f t="array" ref="B211">IF(ROWS(B$7:B211)&gt;COUNTIF(BookTable[Entry Month],$O$4),"",INDEX(Book!B$3:B$1200,SMALL(IF(BookTable[Entry Month]=$O$4,ROW(BookTable[Entry Month])-ROW(Book!$J$2)),ROWS(B$7:B211))))</f>
        <v/>
      </c>
      <c r="D211" s="1" t="str">
        <f t="array" ref="D211">IF(ROWS(C$7:C211)&gt;COUNTIF(BookTable[Entry Month],$O$4),"",INDEX(Book!C$3:C$1200,SMALL(IF(BookTable[Entry Month]=$O$4,ROW(BookTable[Entry Month])-ROW(Book!$J$2)),ROWS(C$7:C211))))</f>
        <v/>
      </c>
      <c r="E211" s="1" t="e">
        <f>VLOOKUP(Shrawan14[[#This Row],[आपूर्तिकर्ताको नाम]],PartyTable[],2,FALSE)</f>
        <v>#N/A</v>
      </c>
      <c r="F211" s="1" t="str" cm="1">
        <f t="array" ref="F211">IF(ROWS(G$7:G211)&gt;COUNTIF(BookTable[Entry Month],$O$4),"",INDEX(Book!D$3:D$1200,SMALL(IF(BookTable[Entry Month]=$O$4,ROW(BookTable[Entry Month])-ROW(Book!$J$2)),ROWS(G$7:G211))))</f>
        <v/>
      </c>
      <c r="I21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11" s="6" t="str" cm="1">
        <f t="array" ref="J211">IF(ROWS(G$7:G211)&gt;COUNTIF(BookTable[Entry Month],$O$4),"",INDEX(Book!F$3:F$1200,SMALL(IF(BookTable[Entry Month]=$O$4,ROW(BookTable[Entry Month])-ROW(Book!$J$2)),ROWS(G$7:G211))))</f>
        <v/>
      </c>
      <c r="K211" s="6" t="str" cm="1">
        <f t="array" ref="K211">IF(ROWS(G$7:G211)&gt;COUNTIF(BookTable[Entry Month],$O$4),"",INDEX(Book!E$3:E$1200,SMALL(IF(BookTable[Entry Month]=$O$4,ROW(BookTable[Entry Month])-ROW(Book!$J$2)),ROWS(G$7:G211))))</f>
        <v/>
      </c>
      <c r="L211" s="6" t="e">
        <f>Shrawan14[[#This Row],[मूल्य (रु)]]*13%</f>
        <v>#VALUE!</v>
      </c>
    </row>
    <row r="212" spans="1:12" hidden="1" x14ac:dyDescent="0.25">
      <c r="A212" s="1" t="str">
        <f t="array" ref="A212">IF(ROWS(A$7:A212)&gt;COUNTIF(BookTable[Entry Month],$O$4),"",INDEX(Book!A$3:A$1200,SMALL(IF(BookTable[Entry Month]=$O$4,ROW(BookTable[Entry Month])-ROW(Book!$J$2)),ROWS(A$7:A212))))</f>
        <v/>
      </c>
      <c r="B212" s="1" t="str">
        <f t="array" ref="B212">IF(ROWS(B$7:B212)&gt;COUNTIF(BookTable[Entry Month],$O$4),"",INDEX(Book!B$3:B$1200,SMALL(IF(BookTable[Entry Month]=$O$4,ROW(BookTable[Entry Month])-ROW(Book!$J$2)),ROWS(B$7:B212))))</f>
        <v/>
      </c>
      <c r="D212" s="1" t="str">
        <f t="array" ref="D212">IF(ROWS(C$7:C212)&gt;COUNTIF(BookTable[Entry Month],$O$4),"",INDEX(Book!C$3:C$1200,SMALL(IF(BookTable[Entry Month]=$O$4,ROW(BookTable[Entry Month])-ROW(Book!$J$2)),ROWS(C$7:C212))))</f>
        <v/>
      </c>
      <c r="E212" s="1" t="e">
        <f>VLOOKUP(Shrawan14[[#This Row],[आपूर्तिकर्ताको नाम]],PartyTable[],2,FALSE)</f>
        <v>#N/A</v>
      </c>
      <c r="F212" s="1" t="str" cm="1">
        <f t="array" ref="F212">IF(ROWS(G$7:G212)&gt;COUNTIF(BookTable[Entry Month],$O$4),"",INDEX(Book!D$3:D$1200,SMALL(IF(BookTable[Entry Month]=$O$4,ROW(BookTable[Entry Month])-ROW(Book!$J$2)),ROWS(G$7:G212))))</f>
        <v/>
      </c>
      <c r="I21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12" s="6" t="str" cm="1">
        <f t="array" ref="J212">IF(ROWS(G$7:G212)&gt;COUNTIF(BookTable[Entry Month],$O$4),"",INDEX(Book!F$3:F$1200,SMALL(IF(BookTable[Entry Month]=$O$4,ROW(BookTable[Entry Month])-ROW(Book!$J$2)),ROWS(G$7:G212))))</f>
        <v/>
      </c>
      <c r="K212" s="6" t="str" cm="1">
        <f t="array" ref="K212">IF(ROWS(G$7:G212)&gt;COUNTIF(BookTable[Entry Month],$O$4),"",INDEX(Book!E$3:E$1200,SMALL(IF(BookTable[Entry Month]=$O$4,ROW(BookTable[Entry Month])-ROW(Book!$J$2)),ROWS(G$7:G212))))</f>
        <v/>
      </c>
      <c r="L212" s="6" t="e">
        <f>Shrawan14[[#This Row],[मूल्य (रु)]]*13%</f>
        <v>#VALUE!</v>
      </c>
    </row>
    <row r="213" spans="1:12" hidden="1" x14ac:dyDescent="0.25">
      <c r="A213" s="1" t="str">
        <f t="array" ref="A213">IF(ROWS(A$7:A213)&gt;COUNTIF(BookTable[Entry Month],$O$4),"",INDEX(Book!A$3:A$1200,SMALL(IF(BookTable[Entry Month]=$O$4,ROW(BookTable[Entry Month])-ROW(Book!$J$2)),ROWS(A$7:A213))))</f>
        <v/>
      </c>
      <c r="B213" s="1" t="str">
        <f t="array" ref="B213">IF(ROWS(B$7:B213)&gt;COUNTIF(BookTable[Entry Month],$O$4),"",INDEX(Book!B$3:B$1200,SMALL(IF(BookTable[Entry Month]=$O$4,ROW(BookTable[Entry Month])-ROW(Book!$J$2)),ROWS(B$7:B213))))</f>
        <v/>
      </c>
      <c r="D213" s="1" t="str">
        <f t="array" ref="D213">IF(ROWS(C$7:C213)&gt;COUNTIF(BookTable[Entry Month],$O$4),"",INDEX(Book!C$3:C$1200,SMALL(IF(BookTable[Entry Month]=$O$4,ROW(BookTable[Entry Month])-ROW(Book!$J$2)),ROWS(C$7:C213))))</f>
        <v/>
      </c>
      <c r="E213" s="1" t="e">
        <f>VLOOKUP(Shrawan14[[#This Row],[आपूर्तिकर्ताको नाम]],PartyTable[],2,FALSE)</f>
        <v>#N/A</v>
      </c>
      <c r="F213" s="1" t="str" cm="1">
        <f t="array" ref="F213">IF(ROWS(G$7:G213)&gt;COUNTIF(BookTable[Entry Month],$O$4),"",INDEX(Book!D$3:D$1200,SMALL(IF(BookTable[Entry Month]=$O$4,ROW(BookTable[Entry Month])-ROW(Book!$J$2)),ROWS(G$7:G213))))</f>
        <v/>
      </c>
      <c r="I21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13" s="6" t="str" cm="1">
        <f t="array" ref="J213">IF(ROWS(G$7:G213)&gt;COUNTIF(BookTable[Entry Month],$O$4),"",INDEX(Book!F$3:F$1200,SMALL(IF(BookTable[Entry Month]=$O$4,ROW(BookTable[Entry Month])-ROW(Book!$J$2)),ROWS(G$7:G213))))</f>
        <v/>
      </c>
      <c r="K213" s="6" t="str" cm="1">
        <f t="array" ref="K213">IF(ROWS(G$7:G213)&gt;COUNTIF(BookTable[Entry Month],$O$4),"",INDEX(Book!E$3:E$1200,SMALL(IF(BookTable[Entry Month]=$O$4,ROW(BookTable[Entry Month])-ROW(Book!$J$2)),ROWS(G$7:G213))))</f>
        <v/>
      </c>
      <c r="L213" s="6" t="e">
        <f>Shrawan14[[#This Row],[मूल्य (रु)]]*13%</f>
        <v>#VALUE!</v>
      </c>
    </row>
    <row r="214" spans="1:12" hidden="1" x14ac:dyDescent="0.25">
      <c r="A214" s="1" t="str">
        <f t="array" ref="A214">IF(ROWS(A$7:A214)&gt;COUNTIF(BookTable[Entry Month],$O$4),"",INDEX(Book!A$3:A$1200,SMALL(IF(BookTable[Entry Month]=$O$4,ROW(BookTable[Entry Month])-ROW(Book!$J$2)),ROWS(A$7:A214))))</f>
        <v/>
      </c>
      <c r="B214" s="1" t="str">
        <f t="array" ref="B214">IF(ROWS(B$7:B214)&gt;COUNTIF(BookTable[Entry Month],$O$4),"",INDEX(Book!B$3:B$1200,SMALL(IF(BookTable[Entry Month]=$O$4,ROW(BookTable[Entry Month])-ROW(Book!$J$2)),ROWS(B$7:B214))))</f>
        <v/>
      </c>
      <c r="D214" s="1" t="str">
        <f t="array" ref="D214">IF(ROWS(C$7:C214)&gt;COUNTIF(BookTable[Entry Month],$O$4),"",INDEX(Book!C$3:C$1200,SMALL(IF(BookTable[Entry Month]=$O$4,ROW(BookTable[Entry Month])-ROW(Book!$J$2)),ROWS(C$7:C214))))</f>
        <v/>
      </c>
      <c r="E214" s="1" t="e">
        <f>VLOOKUP(Shrawan14[[#This Row],[आपूर्तिकर्ताको नाम]],PartyTable[],2,FALSE)</f>
        <v>#N/A</v>
      </c>
      <c r="F214" s="1" t="str" cm="1">
        <f t="array" ref="F214">IF(ROWS(G$7:G214)&gt;COUNTIF(BookTable[Entry Month],$O$4),"",INDEX(Book!D$3:D$1200,SMALL(IF(BookTable[Entry Month]=$O$4,ROW(BookTable[Entry Month])-ROW(Book!$J$2)),ROWS(G$7:G214))))</f>
        <v/>
      </c>
      <c r="I21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14" s="6" t="str" cm="1">
        <f t="array" ref="J214">IF(ROWS(G$7:G214)&gt;COUNTIF(BookTable[Entry Month],$O$4),"",INDEX(Book!F$3:F$1200,SMALL(IF(BookTable[Entry Month]=$O$4,ROW(BookTable[Entry Month])-ROW(Book!$J$2)),ROWS(G$7:G214))))</f>
        <v/>
      </c>
      <c r="K214" s="6" t="str" cm="1">
        <f t="array" ref="K214">IF(ROWS(G$7:G214)&gt;COUNTIF(BookTable[Entry Month],$O$4),"",INDEX(Book!E$3:E$1200,SMALL(IF(BookTable[Entry Month]=$O$4,ROW(BookTable[Entry Month])-ROW(Book!$J$2)),ROWS(G$7:G214))))</f>
        <v/>
      </c>
      <c r="L214" s="6" t="e">
        <f>Shrawan14[[#This Row],[मूल्य (रु)]]*13%</f>
        <v>#VALUE!</v>
      </c>
    </row>
    <row r="215" spans="1:12" hidden="1" x14ac:dyDescent="0.25">
      <c r="A215" s="1" t="str">
        <f t="array" ref="A215">IF(ROWS(A$7:A215)&gt;COUNTIF(BookTable[Entry Month],$O$4),"",INDEX(Book!A$3:A$1200,SMALL(IF(BookTable[Entry Month]=$O$4,ROW(BookTable[Entry Month])-ROW(Book!$J$2)),ROWS(A$7:A215))))</f>
        <v/>
      </c>
      <c r="B215" s="1" t="str">
        <f t="array" ref="B215">IF(ROWS(B$7:B215)&gt;COUNTIF(BookTable[Entry Month],$O$4),"",INDEX(Book!B$3:B$1200,SMALL(IF(BookTable[Entry Month]=$O$4,ROW(BookTable[Entry Month])-ROW(Book!$J$2)),ROWS(B$7:B215))))</f>
        <v/>
      </c>
      <c r="D215" s="1" t="str">
        <f t="array" ref="D215">IF(ROWS(C$7:C215)&gt;COUNTIF(BookTable[Entry Month],$O$4),"",INDEX(Book!C$3:C$1200,SMALL(IF(BookTable[Entry Month]=$O$4,ROW(BookTable[Entry Month])-ROW(Book!$J$2)),ROWS(C$7:C215))))</f>
        <v/>
      </c>
      <c r="E215" s="1" t="e">
        <f>VLOOKUP(Shrawan14[[#This Row],[आपूर्तिकर्ताको नाम]],PartyTable[],2,FALSE)</f>
        <v>#N/A</v>
      </c>
      <c r="F215" s="1" t="str" cm="1">
        <f t="array" ref="F215">IF(ROWS(G$7:G215)&gt;COUNTIF(BookTable[Entry Month],$O$4),"",INDEX(Book!D$3:D$1200,SMALL(IF(BookTable[Entry Month]=$O$4,ROW(BookTable[Entry Month])-ROW(Book!$J$2)),ROWS(G$7:G215))))</f>
        <v/>
      </c>
      <c r="I21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15" s="6" t="str" cm="1">
        <f t="array" ref="J215">IF(ROWS(G$7:G215)&gt;COUNTIF(BookTable[Entry Month],$O$4),"",INDEX(Book!F$3:F$1200,SMALL(IF(BookTable[Entry Month]=$O$4,ROW(BookTable[Entry Month])-ROW(Book!$J$2)),ROWS(G$7:G215))))</f>
        <v/>
      </c>
      <c r="K215" s="6" t="str" cm="1">
        <f t="array" ref="K215">IF(ROWS(G$7:G215)&gt;COUNTIF(BookTable[Entry Month],$O$4),"",INDEX(Book!E$3:E$1200,SMALL(IF(BookTable[Entry Month]=$O$4,ROW(BookTable[Entry Month])-ROW(Book!$J$2)),ROWS(G$7:G215))))</f>
        <v/>
      </c>
      <c r="L215" s="6" t="e">
        <f>Shrawan14[[#This Row],[मूल्य (रु)]]*13%</f>
        <v>#VALUE!</v>
      </c>
    </row>
    <row r="216" spans="1:12" hidden="1" x14ac:dyDescent="0.25">
      <c r="A216" s="1" t="str">
        <f t="array" ref="A216">IF(ROWS(A$7:A216)&gt;COUNTIF(BookTable[Entry Month],$O$4),"",INDEX(Book!A$3:A$1200,SMALL(IF(BookTable[Entry Month]=$O$4,ROW(BookTable[Entry Month])-ROW(Book!$J$2)),ROWS(A$7:A216))))</f>
        <v/>
      </c>
      <c r="B216" s="1" t="str">
        <f t="array" ref="B216">IF(ROWS(B$7:B216)&gt;COUNTIF(BookTable[Entry Month],$O$4),"",INDEX(Book!B$3:B$1200,SMALL(IF(BookTable[Entry Month]=$O$4,ROW(BookTable[Entry Month])-ROW(Book!$J$2)),ROWS(B$7:B216))))</f>
        <v/>
      </c>
      <c r="D216" s="1" t="str">
        <f t="array" ref="D216">IF(ROWS(C$7:C216)&gt;COUNTIF(BookTable[Entry Month],$O$4),"",INDEX(Book!C$3:C$1200,SMALL(IF(BookTable[Entry Month]=$O$4,ROW(BookTable[Entry Month])-ROW(Book!$J$2)),ROWS(C$7:C216))))</f>
        <v/>
      </c>
      <c r="E216" s="1" t="e">
        <f>VLOOKUP(Shrawan14[[#This Row],[आपूर्तिकर्ताको नाम]],PartyTable[],2,FALSE)</f>
        <v>#N/A</v>
      </c>
      <c r="F216" s="1" t="str" cm="1">
        <f t="array" ref="F216">IF(ROWS(G$7:G216)&gt;COUNTIF(BookTable[Entry Month],$O$4),"",INDEX(Book!D$3:D$1200,SMALL(IF(BookTable[Entry Month]=$O$4,ROW(BookTable[Entry Month])-ROW(Book!$J$2)),ROWS(G$7:G216))))</f>
        <v/>
      </c>
      <c r="I21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16" s="6" t="str" cm="1">
        <f t="array" ref="J216">IF(ROWS(G$7:G216)&gt;COUNTIF(BookTable[Entry Month],$O$4),"",INDEX(Book!F$3:F$1200,SMALL(IF(BookTable[Entry Month]=$O$4,ROW(BookTable[Entry Month])-ROW(Book!$J$2)),ROWS(G$7:G216))))</f>
        <v/>
      </c>
      <c r="K216" s="6" t="str" cm="1">
        <f t="array" ref="K216">IF(ROWS(G$7:G216)&gt;COUNTIF(BookTable[Entry Month],$O$4),"",INDEX(Book!E$3:E$1200,SMALL(IF(BookTable[Entry Month]=$O$4,ROW(BookTable[Entry Month])-ROW(Book!$J$2)),ROWS(G$7:G216))))</f>
        <v/>
      </c>
      <c r="L216" s="6" t="e">
        <f>Shrawan14[[#This Row],[मूल्य (रु)]]*13%</f>
        <v>#VALUE!</v>
      </c>
    </row>
    <row r="217" spans="1:12" hidden="1" x14ac:dyDescent="0.25">
      <c r="A217" s="1" t="str">
        <f t="array" ref="A217">IF(ROWS(A$7:A217)&gt;COUNTIF(BookTable[Entry Month],$O$4),"",INDEX(Book!A$3:A$1200,SMALL(IF(BookTable[Entry Month]=$O$4,ROW(BookTable[Entry Month])-ROW(Book!$J$2)),ROWS(A$7:A217))))</f>
        <v/>
      </c>
      <c r="B217" s="1" t="str">
        <f t="array" ref="B217">IF(ROWS(B$7:B217)&gt;COUNTIF(BookTable[Entry Month],$O$4),"",INDEX(Book!B$3:B$1200,SMALL(IF(BookTable[Entry Month]=$O$4,ROW(BookTable[Entry Month])-ROW(Book!$J$2)),ROWS(B$7:B217))))</f>
        <v/>
      </c>
      <c r="D217" s="1" t="str">
        <f t="array" ref="D217">IF(ROWS(C$7:C217)&gt;COUNTIF(BookTable[Entry Month],$O$4),"",INDEX(Book!C$3:C$1200,SMALL(IF(BookTable[Entry Month]=$O$4,ROW(BookTable[Entry Month])-ROW(Book!$J$2)),ROWS(C$7:C217))))</f>
        <v/>
      </c>
      <c r="E217" s="1" t="e">
        <f>VLOOKUP(Shrawan14[[#This Row],[आपूर्तिकर्ताको नाम]],PartyTable[],2,FALSE)</f>
        <v>#N/A</v>
      </c>
      <c r="F217" s="1" t="str" cm="1">
        <f t="array" ref="F217">IF(ROWS(G$7:G217)&gt;COUNTIF(BookTable[Entry Month],$O$4),"",INDEX(Book!D$3:D$1200,SMALL(IF(BookTable[Entry Month]=$O$4,ROW(BookTable[Entry Month])-ROW(Book!$J$2)),ROWS(G$7:G217))))</f>
        <v/>
      </c>
      <c r="I21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17" s="6" t="str" cm="1">
        <f t="array" ref="J217">IF(ROWS(G$7:G217)&gt;COUNTIF(BookTable[Entry Month],$O$4),"",INDEX(Book!F$3:F$1200,SMALL(IF(BookTable[Entry Month]=$O$4,ROW(BookTable[Entry Month])-ROW(Book!$J$2)),ROWS(G$7:G217))))</f>
        <v/>
      </c>
      <c r="K217" s="6" t="str" cm="1">
        <f t="array" ref="K217">IF(ROWS(G$7:G217)&gt;COUNTIF(BookTable[Entry Month],$O$4),"",INDEX(Book!E$3:E$1200,SMALL(IF(BookTable[Entry Month]=$O$4,ROW(BookTable[Entry Month])-ROW(Book!$J$2)),ROWS(G$7:G217))))</f>
        <v/>
      </c>
      <c r="L217" s="6" t="e">
        <f>Shrawan14[[#This Row],[मूल्य (रु)]]*13%</f>
        <v>#VALUE!</v>
      </c>
    </row>
    <row r="218" spans="1:12" hidden="1" x14ac:dyDescent="0.25">
      <c r="A218" s="1" t="str">
        <f t="array" ref="A218">IF(ROWS(A$7:A218)&gt;COUNTIF(BookTable[Entry Month],$O$4),"",INDEX(Book!A$3:A$1200,SMALL(IF(BookTable[Entry Month]=$O$4,ROW(BookTable[Entry Month])-ROW(Book!$J$2)),ROWS(A$7:A218))))</f>
        <v/>
      </c>
      <c r="B218" s="1" t="str">
        <f t="array" ref="B218">IF(ROWS(B$7:B218)&gt;COUNTIF(BookTable[Entry Month],$O$4),"",INDEX(Book!B$3:B$1200,SMALL(IF(BookTable[Entry Month]=$O$4,ROW(BookTable[Entry Month])-ROW(Book!$J$2)),ROWS(B$7:B218))))</f>
        <v/>
      </c>
      <c r="D218" s="1" t="str">
        <f t="array" ref="D218">IF(ROWS(C$7:C218)&gt;COUNTIF(BookTable[Entry Month],$O$4),"",INDEX(Book!C$3:C$1200,SMALL(IF(BookTable[Entry Month]=$O$4,ROW(BookTable[Entry Month])-ROW(Book!$J$2)),ROWS(C$7:C218))))</f>
        <v/>
      </c>
      <c r="E218" s="1" t="e">
        <f>VLOOKUP(Shrawan14[[#This Row],[आपूर्तिकर्ताको नाम]],PartyTable[],2,FALSE)</f>
        <v>#N/A</v>
      </c>
      <c r="F218" s="1" t="str" cm="1">
        <f t="array" ref="F218">IF(ROWS(G$7:G218)&gt;COUNTIF(BookTable[Entry Month],$O$4),"",INDEX(Book!D$3:D$1200,SMALL(IF(BookTable[Entry Month]=$O$4,ROW(BookTable[Entry Month])-ROW(Book!$J$2)),ROWS(G$7:G218))))</f>
        <v/>
      </c>
      <c r="I21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18" s="6" t="str" cm="1">
        <f t="array" ref="J218">IF(ROWS(G$7:G218)&gt;COUNTIF(BookTable[Entry Month],$O$4),"",INDEX(Book!F$3:F$1200,SMALL(IF(BookTable[Entry Month]=$O$4,ROW(BookTable[Entry Month])-ROW(Book!$J$2)),ROWS(G$7:G218))))</f>
        <v/>
      </c>
      <c r="K218" s="6" t="str" cm="1">
        <f t="array" ref="K218">IF(ROWS(G$7:G218)&gt;COUNTIF(BookTable[Entry Month],$O$4),"",INDEX(Book!E$3:E$1200,SMALL(IF(BookTable[Entry Month]=$O$4,ROW(BookTable[Entry Month])-ROW(Book!$J$2)),ROWS(G$7:G218))))</f>
        <v/>
      </c>
      <c r="L218" s="6" t="e">
        <f>Shrawan14[[#This Row],[मूल्य (रु)]]*13%</f>
        <v>#VALUE!</v>
      </c>
    </row>
    <row r="219" spans="1:12" hidden="1" x14ac:dyDescent="0.25">
      <c r="A219" s="1" t="str">
        <f t="array" ref="A219">IF(ROWS(A$7:A219)&gt;COUNTIF(BookTable[Entry Month],$O$4),"",INDEX(Book!A$3:A$1200,SMALL(IF(BookTable[Entry Month]=$O$4,ROW(BookTable[Entry Month])-ROW(Book!$J$2)),ROWS(A$7:A219))))</f>
        <v/>
      </c>
      <c r="B219" s="1" t="str">
        <f t="array" ref="B219">IF(ROWS(B$7:B219)&gt;COUNTIF(BookTable[Entry Month],$O$4),"",INDEX(Book!B$3:B$1200,SMALL(IF(BookTable[Entry Month]=$O$4,ROW(BookTable[Entry Month])-ROW(Book!$J$2)),ROWS(B$7:B219))))</f>
        <v/>
      </c>
      <c r="D219" s="1" t="str">
        <f t="array" ref="D219">IF(ROWS(C$7:C219)&gt;COUNTIF(BookTable[Entry Month],$O$4),"",INDEX(Book!C$3:C$1200,SMALL(IF(BookTable[Entry Month]=$O$4,ROW(BookTable[Entry Month])-ROW(Book!$J$2)),ROWS(C$7:C219))))</f>
        <v/>
      </c>
      <c r="E219" s="1" t="e">
        <f>VLOOKUP(Shrawan14[[#This Row],[आपूर्तिकर्ताको नाम]],PartyTable[],2,FALSE)</f>
        <v>#N/A</v>
      </c>
      <c r="F219" s="1" t="str" cm="1">
        <f t="array" ref="F219">IF(ROWS(G$7:G219)&gt;COUNTIF(BookTable[Entry Month],$O$4),"",INDEX(Book!D$3:D$1200,SMALL(IF(BookTable[Entry Month]=$O$4,ROW(BookTable[Entry Month])-ROW(Book!$J$2)),ROWS(G$7:G219))))</f>
        <v/>
      </c>
      <c r="I21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19" s="6" t="str" cm="1">
        <f t="array" ref="J219">IF(ROWS(G$7:G219)&gt;COUNTIF(BookTable[Entry Month],$O$4),"",INDEX(Book!F$3:F$1200,SMALL(IF(BookTable[Entry Month]=$O$4,ROW(BookTable[Entry Month])-ROW(Book!$J$2)),ROWS(G$7:G219))))</f>
        <v/>
      </c>
      <c r="K219" s="6" t="str" cm="1">
        <f t="array" ref="K219">IF(ROWS(G$7:G219)&gt;COUNTIF(BookTable[Entry Month],$O$4),"",INDEX(Book!E$3:E$1200,SMALL(IF(BookTable[Entry Month]=$O$4,ROW(BookTable[Entry Month])-ROW(Book!$J$2)),ROWS(G$7:G219))))</f>
        <v/>
      </c>
      <c r="L219" s="6" t="e">
        <f>Shrawan14[[#This Row],[मूल्य (रु)]]*13%</f>
        <v>#VALUE!</v>
      </c>
    </row>
    <row r="220" spans="1:12" hidden="1" x14ac:dyDescent="0.25">
      <c r="A220" s="1" t="str">
        <f t="array" ref="A220">IF(ROWS(A$7:A220)&gt;COUNTIF(BookTable[Entry Month],$O$4),"",INDEX(Book!A$3:A$1200,SMALL(IF(BookTable[Entry Month]=$O$4,ROW(BookTable[Entry Month])-ROW(Book!$J$2)),ROWS(A$7:A220))))</f>
        <v/>
      </c>
      <c r="B220" s="1" t="str">
        <f t="array" ref="B220">IF(ROWS(B$7:B220)&gt;COUNTIF(BookTable[Entry Month],$O$4),"",INDEX(Book!B$3:B$1200,SMALL(IF(BookTable[Entry Month]=$O$4,ROW(BookTable[Entry Month])-ROW(Book!$J$2)),ROWS(B$7:B220))))</f>
        <v/>
      </c>
      <c r="D220" s="1" t="str">
        <f t="array" ref="D220">IF(ROWS(C$7:C220)&gt;COUNTIF(BookTable[Entry Month],$O$4),"",INDEX(Book!C$3:C$1200,SMALL(IF(BookTable[Entry Month]=$O$4,ROW(BookTable[Entry Month])-ROW(Book!$J$2)),ROWS(C$7:C220))))</f>
        <v/>
      </c>
      <c r="E220" s="1" t="e">
        <f>VLOOKUP(Shrawan14[[#This Row],[आपूर्तिकर्ताको नाम]],PartyTable[],2,FALSE)</f>
        <v>#N/A</v>
      </c>
      <c r="F220" s="1" t="str" cm="1">
        <f t="array" ref="F220">IF(ROWS(G$7:G220)&gt;COUNTIF(BookTable[Entry Month],$O$4),"",INDEX(Book!D$3:D$1200,SMALL(IF(BookTable[Entry Month]=$O$4,ROW(BookTable[Entry Month])-ROW(Book!$J$2)),ROWS(G$7:G220))))</f>
        <v/>
      </c>
      <c r="I22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20" s="6" t="str" cm="1">
        <f t="array" ref="J220">IF(ROWS(G$7:G220)&gt;COUNTIF(BookTable[Entry Month],$O$4),"",INDEX(Book!F$3:F$1200,SMALL(IF(BookTable[Entry Month]=$O$4,ROW(BookTable[Entry Month])-ROW(Book!$J$2)),ROWS(G$7:G220))))</f>
        <v/>
      </c>
      <c r="K220" s="6" t="str" cm="1">
        <f t="array" ref="K220">IF(ROWS(G$7:G220)&gt;COUNTIF(BookTable[Entry Month],$O$4),"",INDEX(Book!E$3:E$1200,SMALL(IF(BookTable[Entry Month]=$O$4,ROW(BookTable[Entry Month])-ROW(Book!$J$2)),ROWS(G$7:G220))))</f>
        <v/>
      </c>
      <c r="L220" s="6" t="e">
        <f>Shrawan14[[#This Row],[मूल्य (रु)]]*13%</f>
        <v>#VALUE!</v>
      </c>
    </row>
    <row r="221" spans="1:12" hidden="1" x14ac:dyDescent="0.25">
      <c r="A221" s="1" t="str">
        <f t="array" ref="A221">IF(ROWS(A$7:A221)&gt;COUNTIF(BookTable[Entry Month],$O$4),"",INDEX(Book!A$3:A$1200,SMALL(IF(BookTable[Entry Month]=$O$4,ROW(BookTable[Entry Month])-ROW(Book!$J$2)),ROWS(A$7:A221))))</f>
        <v/>
      </c>
      <c r="B221" s="1" t="str">
        <f t="array" ref="B221">IF(ROWS(B$7:B221)&gt;COUNTIF(BookTable[Entry Month],$O$4),"",INDEX(Book!B$3:B$1200,SMALL(IF(BookTable[Entry Month]=$O$4,ROW(BookTable[Entry Month])-ROW(Book!$J$2)),ROWS(B$7:B221))))</f>
        <v/>
      </c>
      <c r="D221" s="1" t="str">
        <f t="array" ref="D221">IF(ROWS(C$7:C221)&gt;COUNTIF(BookTable[Entry Month],$O$4),"",INDEX(Book!C$3:C$1200,SMALL(IF(BookTable[Entry Month]=$O$4,ROW(BookTable[Entry Month])-ROW(Book!$J$2)),ROWS(C$7:C221))))</f>
        <v/>
      </c>
      <c r="E221" s="1" t="e">
        <f>VLOOKUP(Shrawan14[[#This Row],[आपूर्तिकर्ताको नाम]],PartyTable[],2,FALSE)</f>
        <v>#N/A</v>
      </c>
      <c r="F221" s="1" t="str" cm="1">
        <f t="array" ref="F221">IF(ROWS(G$7:G221)&gt;COUNTIF(BookTable[Entry Month],$O$4),"",INDEX(Book!D$3:D$1200,SMALL(IF(BookTable[Entry Month]=$O$4,ROW(BookTable[Entry Month])-ROW(Book!$J$2)),ROWS(G$7:G221))))</f>
        <v/>
      </c>
      <c r="I22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21" s="6" t="str" cm="1">
        <f t="array" ref="J221">IF(ROWS(G$7:G221)&gt;COUNTIF(BookTable[Entry Month],$O$4),"",INDEX(Book!F$3:F$1200,SMALL(IF(BookTable[Entry Month]=$O$4,ROW(BookTable[Entry Month])-ROW(Book!$J$2)),ROWS(G$7:G221))))</f>
        <v/>
      </c>
      <c r="K221" s="6" t="str" cm="1">
        <f t="array" ref="K221">IF(ROWS(G$7:G221)&gt;COUNTIF(BookTable[Entry Month],$O$4),"",INDEX(Book!E$3:E$1200,SMALL(IF(BookTable[Entry Month]=$O$4,ROW(BookTable[Entry Month])-ROW(Book!$J$2)),ROWS(G$7:G221))))</f>
        <v/>
      </c>
      <c r="L221" s="6" t="e">
        <f>Shrawan14[[#This Row],[मूल्य (रु)]]*13%</f>
        <v>#VALUE!</v>
      </c>
    </row>
    <row r="222" spans="1:12" hidden="1" x14ac:dyDescent="0.25">
      <c r="A222" s="1" t="str">
        <f t="array" ref="A222">IF(ROWS(A$7:A222)&gt;COUNTIF(BookTable[Entry Month],$O$4),"",INDEX(Book!A$3:A$1200,SMALL(IF(BookTable[Entry Month]=$O$4,ROW(BookTable[Entry Month])-ROW(Book!$J$2)),ROWS(A$7:A222))))</f>
        <v/>
      </c>
      <c r="B222" s="1" t="str">
        <f t="array" ref="B222">IF(ROWS(B$7:B222)&gt;COUNTIF(BookTable[Entry Month],$O$4),"",INDEX(Book!B$3:B$1200,SMALL(IF(BookTable[Entry Month]=$O$4,ROW(BookTable[Entry Month])-ROW(Book!$J$2)),ROWS(B$7:B222))))</f>
        <v/>
      </c>
      <c r="D222" s="1" t="str">
        <f t="array" ref="D222">IF(ROWS(C$7:C222)&gt;COUNTIF(BookTable[Entry Month],$O$4),"",INDEX(Book!C$3:C$1200,SMALL(IF(BookTable[Entry Month]=$O$4,ROW(BookTable[Entry Month])-ROW(Book!$J$2)),ROWS(C$7:C222))))</f>
        <v/>
      </c>
      <c r="E222" s="1" t="e">
        <f>VLOOKUP(Shrawan14[[#This Row],[आपूर्तिकर्ताको नाम]],PartyTable[],2,FALSE)</f>
        <v>#N/A</v>
      </c>
      <c r="F222" s="1" t="str" cm="1">
        <f t="array" ref="F222">IF(ROWS(G$7:G222)&gt;COUNTIF(BookTable[Entry Month],$O$4),"",INDEX(Book!D$3:D$1200,SMALL(IF(BookTable[Entry Month]=$O$4,ROW(BookTable[Entry Month])-ROW(Book!$J$2)),ROWS(G$7:G222))))</f>
        <v/>
      </c>
      <c r="I22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22" s="6" t="str" cm="1">
        <f t="array" ref="J222">IF(ROWS(G$7:G222)&gt;COUNTIF(BookTable[Entry Month],$O$4),"",INDEX(Book!F$3:F$1200,SMALL(IF(BookTable[Entry Month]=$O$4,ROW(BookTable[Entry Month])-ROW(Book!$J$2)),ROWS(G$7:G222))))</f>
        <v/>
      </c>
      <c r="K222" s="6" t="str" cm="1">
        <f t="array" ref="K222">IF(ROWS(G$7:G222)&gt;COUNTIF(BookTable[Entry Month],$O$4),"",INDEX(Book!E$3:E$1200,SMALL(IF(BookTable[Entry Month]=$O$4,ROW(BookTable[Entry Month])-ROW(Book!$J$2)),ROWS(G$7:G222))))</f>
        <v/>
      </c>
      <c r="L222" s="6" t="e">
        <f>Shrawan14[[#This Row],[मूल्य (रु)]]*13%</f>
        <v>#VALUE!</v>
      </c>
    </row>
    <row r="223" spans="1:12" hidden="1" x14ac:dyDescent="0.25">
      <c r="A223" s="1" t="str">
        <f t="array" ref="A223">IF(ROWS(A$7:A223)&gt;COUNTIF(BookTable[Entry Month],$O$4),"",INDEX(Book!A$3:A$1200,SMALL(IF(BookTable[Entry Month]=$O$4,ROW(BookTable[Entry Month])-ROW(Book!$J$2)),ROWS(A$7:A223))))</f>
        <v/>
      </c>
      <c r="B223" s="1" t="str">
        <f t="array" ref="B223">IF(ROWS(B$7:B223)&gt;COUNTIF(BookTable[Entry Month],$O$4),"",INDEX(Book!B$3:B$1200,SMALL(IF(BookTable[Entry Month]=$O$4,ROW(BookTable[Entry Month])-ROW(Book!$J$2)),ROWS(B$7:B223))))</f>
        <v/>
      </c>
      <c r="D223" s="1" t="str">
        <f t="array" ref="D223">IF(ROWS(C$7:C223)&gt;COUNTIF(BookTable[Entry Month],$O$4),"",INDEX(Book!C$3:C$1200,SMALL(IF(BookTable[Entry Month]=$O$4,ROW(BookTable[Entry Month])-ROW(Book!$J$2)),ROWS(C$7:C223))))</f>
        <v/>
      </c>
      <c r="E223" s="1" t="e">
        <f>VLOOKUP(Shrawan14[[#This Row],[आपूर्तिकर्ताको नाम]],PartyTable[],2,FALSE)</f>
        <v>#N/A</v>
      </c>
      <c r="F223" s="1" t="str" cm="1">
        <f t="array" ref="F223">IF(ROWS(G$7:G223)&gt;COUNTIF(BookTable[Entry Month],$O$4),"",INDEX(Book!D$3:D$1200,SMALL(IF(BookTable[Entry Month]=$O$4,ROW(BookTable[Entry Month])-ROW(Book!$J$2)),ROWS(G$7:G223))))</f>
        <v/>
      </c>
      <c r="I22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23" s="6" t="str" cm="1">
        <f t="array" ref="J223">IF(ROWS(G$7:G223)&gt;COUNTIF(BookTable[Entry Month],$O$4),"",INDEX(Book!F$3:F$1200,SMALL(IF(BookTable[Entry Month]=$O$4,ROW(BookTable[Entry Month])-ROW(Book!$J$2)),ROWS(G$7:G223))))</f>
        <v/>
      </c>
      <c r="K223" s="6" t="str" cm="1">
        <f t="array" ref="K223">IF(ROWS(G$7:G223)&gt;COUNTIF(BookTable[Entry Month],$O$4),"",INDEX(Book!E$3:E$1200,SMALL(IF(BookTable[Entry Month]=$O$4,ROW(BookTable[Entry Month])-ROW(Book!$J$2)),ROWS(G$7:G223))))</f>
        <v/>
      </c>
      <c r="L223" s="6" t="e">
        <f>Shrawan14[[#This Row],[मूल्य (रु)]]*13%</f>
        <v>#VALUE!</v>
      </c>
    </row>
    <row r="224" spans="1:12" hidden="1" x14ac:dyDescent="0.25">
      <c r="A224" s="1" t="str">
        <f t="array" ref="A224">IF(ROWS(A$7:A224)&gt;COUNTIF(BookTable[Entry Month],$O$4),"",INDEX(Book!A$3:A$1200,SMALL(IF(BookTable[Entry Month]=$O$4,ROW(BookTable[Entry Month])-ROW(Book!$J$2)),ROWS(A$7:A224))))</f>
        <v/>
      </c>
      <c r="B224" s="1" t="str">
        <f t="array" ref="B224">IF(ROWS(B$7:B224)&gt;COUNTIF(BookTable[Entry Month],$O$4),"",INDEX(Book!B$3:B$1200,SMALL(IF(BookTable[Entry Month]=$O$4,ROW(BookTable[Entry Month])-ROW(Book!$J$2)),ROWS(B$7:B224))))</f>
        <v/>
      </c>
      <c r="D224" s="1" t="str">
        <f t="array" ref="D224">IF(ROWS(C$7:C224)&gt;COUNTIF(BookTable[Entry Month],$O$4),"",INDEX(Book!C$3:C$1200,SMALL(IF(BookTable[Entry Month]=$O$4,ROW(BookTable[Entry Month])-ROW(Book!$J$2)),ROWS(C$7:C224))))</f>
        <v/>
      </c>
      <c r="E224" s="1" t="e">
        <f>VLOOKUP(Shrawan14[[#This Row],[आपूर्तिकर्ताको नाम]],PartyTable[],2,FALSE)</f>
        <v>#N/A</v>
      </c>
      <c r="F224" s="1" t="str" cm="1">
        <f t="array" ref="F224">IF(ROWS(G$7:G224)&gt;COUNTIF(BookTable[Entry Month],$O$4),"",INDEX(Book!D$3:D$1200,SMALL(IF(BookTable[Entry Month]=$O$4,ROW(BookTable[Entry Month])-ROW(Book!$J$2)),ROWS(G$7:G224))))</f>
        <v/>
      </c>
      <c r="I22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24" s="6" t="str" cm="1">
        <f t="array" ref="J224">IF(ROWS(G$7:G224)&gt;COUNTIF(BookTable[Entry Month],$O$4),"",INDEX(Book!F$3:F$1200,SMALL(IF(BookTable[Entry Month]=$O$4,ROW(BookTable[Entry Month])-ROW(Book!$J$2)),ROWS(G$7:G224))))</f>
        <v/>
      </c>
      <c r="K224" s="6" t="str" cm="1">
        <f t="array" ref="K224">IF(ROWS(G$7:G224)&gt;COUNTIF(BookTable[Entry Month],$O$4),"",INDEX(Book!E$3:E$1200,SMALL(IF(BookTable[Entry Month]=$O$4,ROW(BookTable[Entry Month])-ROW(Book!$J$2)),ROWS(G$7:G224))))</f>
        <v/>
      </c>
      <c r="L224" s="6" t="e">
        <f>Shrawan14[[#This Row],[मूल्य (रु)]]*13%</f>
        <v>#VALUE!</v>
      </c>
    </row>
    <row r="225" spans="1:12" hidden="1" x14ac:dyDescent="0.25">
      <c r="A225" s="1" t="str">
        <f t="array" ref="A225">IF(ROWS(A$7:A225)&gt;COUNTIF(BookTable[Entry Month],$O$4),"",INDEX(Book!A$3:A$1200,SMALL(IF(BookTable[Entry Month]=$O$4,ROW(BookTable[Entry Month])-ROW(Book!$J$2)),ROWS(A$7:A225))))</f>
        <v/>
      </c>
      <c r="B225" s="1" t="str">
        <f t="array" ref="B225">IF(ROWS(B$7:B225)&gt;COUNTIF(BookTable[Entry Month],$O$4),"",INDEX(Book!B$3:B$1200,SMALL(IF(BookTable[Entry Month]=$O$4,ROW(BookTable[Entry Month])-ROW(Book!$J$2)),ROWS(B$7:B225))))</f>
        <v/>
      </c>
      <c r="D225" s="1" t="str">
        <f t="array" ref="D225">IF(ROWS(C$7:C225)&gt;COUNTIF(BookTable[Entry Month],$O$4),"",INDEX(Book!C$3:C$1200,SMALL(IF(BookTable[Entry Month]=$O$4,ROW(BookTable[Entry Month])-ROW(Book!$J$2)),ROWS(C$7:C225))))</f>
        <v/>
      </c>
      <c r="E225" s="1" t="e">
        <f>VLOOKUP(Shrawan14[[#This Row],[आपूर्तिकर्ताको नाम]],PartyTable[],2,FALSE)</f>
        <v>#N/A</v>
      </c>
      <c r="F225" s="1" t="str" cm="1">
        <f t="array" ref="F225">IF(ROWS(G$7:G225)&gt;COUNTIF(BookTable[Entry Month],$O$4),"",INDEX(Book!D$3:D$1200,SMALL(IF(BookTable[Entry Month]=$O$4,ROW(BookTable[Entry Month])-ROW(Book!$J$2)),ROWS(G$7:G225))))</f>
        <v/>
      </c>
      <c r="I22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25" s="6" t="str" cm="1">
        <f t="array" ref="J225">IF(ROWS(G$7:G225)&gt;COUNTIF(BookTable[Entry Month],$O$4),"",INDEX(Book!F$3:F$1200,SMALL(IF(BookTable[Entry Month]=$O$4,ROW(BookTable[Entry Month])-ROW(Book!$J$2)),ROWS(G$7:G225))))</f>
        <v/>
      </c>
      <c r="K225" s="6" t="str" cm="1">
        <f t="array" ref="K225">IF(ROWS(G$7:G225)&gt;COUNTIF(BookTable[Entry Month],$O$4),"",INDEX(Book!E$3:E$1200,SMALL(IF(BookTable[Entry Month]=$O$4,ROW(BookTable[Entry Month])-ROW(Book!$J$2)),ROWS(G$7:G225))))</f>
        <v/>
      </c>
      <c r="L225" s="6" t="e">
        <f>Shrawan14[[#This Row],[मूल्य (रु)]]*13%</f>
        <v>#VALUE!</v>
      </c>
    </row>
    <row r="226" spans="1:12" hidden="1" x14ac:dyDescent="0.25">
      <c r="A226" s="1" t="str">
        <f t="array" ref="A226">IF(ROWS(A$7:A226)&gt;COUNTIF(BookTable[Entry Month],$O$4),"",INDEX(Book!A$3:A$1200,SMALL(IF(BookTable[Entry Month]=$O$4,ROW(BookTable[Entry Month])-ROW(Book!$J$2)),ROWS(A$7:A226))))</f>
        <v/>
      </c>
      <c r="B226" s="1" t="str">
        <f t="array" ref="B226">IF(ROWS(B$7:B226)&gt;COUNTIF(BookTable[Entry Month],$O$4),"",INDEX(Book!B$3:B$1200,SMALL(IF(BookTable[Entry Month]=$O$4,ROW(BookTable[Entry Month])-ROW(Book!$J$2)),ROWS(B$7:B226))))</f>
        <v/>
      </c>
      <c r="D226" s="1" t="str">
        <f t="array" ref="D226">IF(ROWS(C$7:C226)&gt;COUNTIF(BookTable[Entry Month],$O$4),"",INDEX(Book!C$3:C$1200,SMALL(IF(BookTable[Entry Month]=$O$4,ROW(BookTable[Entry Month])-ROW(Book!$J$2)),ROWS(C$7:C226))))</f>
        <v/>
      </c>
      <c r="E226" s="1" t="e">
        <f>VLOOKUP(Shrawan14[[#This Row],[आपूर्तिकर्ताको नाम]],PartyTable[],2,FALSE)</f>
        <v>#N/A</v>
      </c>
      <c r="F226" s="1" t="str" cm="1">
        <f t="array" ref="F226">IF(ROWS(G$7:G226)&gt;COUNTIF(BookTable[Entry Month],$O$4),"",INDEX(Book!D$3:D$1200,SMALL(IF(BookTable[Entry Month]=$O$4,ROW(BookTable[Entry Month])-ROW(Book!$J$2)),ROWS(G$7:G226))))</f>
        <v/>
      </c>
      <c r="I22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26" s="6" t="str" cm="1">
        <f t="array" ref="J226">IF(ROWS(G$7:G226)&gt;COUNTIF(BookTable[Entry Month],$O$4),"",INDEX(Book!F$3:F$1200,SMALL(IF(BookTable[Entry Month]=$O$4,ROW(BookTable[Entry Month])-ROW(Book!$J$2)),ROWS(G$7:G226))))</f>
        <v/>
      </c>
      <c r="K226" s="6" t="str" cm="1">
        <f t="array" ref="K226">IF(ROWS(G$7:G226)&gt;COUNTIF(BookTable[Entry Month],$O$4),"",INDEX(Book!E$3:E$1200,SMALL(IF(BookTable[Entry Month]=$O$4,ROW(BookTable[Entry Month])-ROW(Book!$J$2)),ROWS(G$7:G226))))</f>
        <v/>
      </c>
      <c r="L226" s="6" t="e">
        <f>Shrawan14[[#This Row],[मूल्य (रु)]]*13%</f>
        <v>#VALUE!</v>
      </c>
    </row>
    <row r="227" spans="1:12" hidden="1" x14ac:dyDescent="0.25">
      <c r="A227" s="1" t="str">
        <f t="array" ref="A227">IF(ROWS(A$7:A227)&gt;COUNTIF(BookTable[Entry Month],$O$4),"",INDEX(Book!A$3:A$1200,SMALL(IF(BookTable[Entry Month]=$O$4,ROW(BookTable[Entry Month])-ROW(Book!$J$2)),ROWS(A$7:A227))))</f>
        <v/>
      </c>
      <c r="B227" s="1" t="str">
        <f t="array" ref="B227">IF(ROWS(B$7:B227)&gt;COUNTIF(BookTable[Entry Month],$O$4),"",INDEX(Book!B$3:B$1200,SMALL(IF(BookTable[Entry Month]=$O$4,ROW(BookTable[Entry Month])-ROW(Book!$J$2)),ROWS(B$7:B227))))</f>
        <v/>
      </c>
      <c r="D227" s="1" t="str">
        <f t="array" ref="D227">IF(ROWS(C$7:C227)&gt;COUNTIF(BookTable[Entry Month],$O$4),"",INDEX(Book!C$3:C$1200,SMALL(IF(BookTable[Entry Month]=$O$4,ROW(BookTable[Entry Month])-ROW(Book!$J$2)),ROWS(C$7:C227))))</f>
        <v/>
      </c>
      <c r="E227" s="1" t="e">
        <f>VLOOKUP(Shrawan14[[#This Row],[आपूर्तिकर्ताको नाम]],PartyTable[],2,FALSE)</f>
        <v>#N/A</v>
      </c>
      <c r="F227" s="1" t="str" cm="1">
        <f t="array" ref="F227">IF(ROWS(G$7:G227)&gt;COUNTIF(BookTable[Entry Month],$O$4),"",INDEX(Book!D$3:D$1200,SMALL(IF(BookTable[Entry Month]=$O$4,ROW(BookTable[Entry Month])-ROW(Book!$J$2)),ROWS(G$7:G227))))</f>
        <v/>
      </c>
      <c r="I22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27" s="6" t="str" cm="1">
        <f t="array" ref="J227">IF(ROWS(G$7:G227)&gt;COUNTIF(BookTable[Entry Month],$O$4),"",INDEX(Book!F$3:F$1200,SMALL(IF(BookTable[Entry Month]=$O$4,ROW(BookTable[Entry Month])-ROW(Book!$J$2)),ROWS(G$7:G227))))</f>
        <v/>
      </c>
      <c r="K227" s="6" t="str" cm="1">
        <f t="array" ref="K227">IF(ROWS(G$7:G227)&gt;COUNTIF(BookTable[Entry Month],$O$4),"",INDEX(Book!E$3:E$1200,SMALL(IF(BookTable[Entry Month]=$O$4,ROW(BookTable[Entry Month])-ROW(Book!$J$2)),ROWS(G$7:G227))))</f>
        <v/>
      </c>
      <c r="L227" s="6" t="e">
        <f>Shrawan14[[#This Row],[मूल्य (रु)]]*13%</f>
        <v>#VALUE!</v>
      </c>
    </row>
    <row r="228" spans="1:12" hidden="1" x14ac:dyDescent="0.25">
      <c r="A228" s="1" t="str">
        <f t="array" ref="A228">IF(ROWS(A$7:A228)&gt;COUNTIF(BookTable[Entry Month],$O$4),"",INDEX(Book!A$3:A$1200,SMALL(IF(BookTable[Entry Month]=$O$4,ROW(BookTable[Entry Month])-ROW(Book!$J$2)),ROWS(A$7:A228))))</f>
        <v/>
      </c>
      <c r="B228" s="1" t="str">
        <f t="array" ref="B228">IF(ROWS(B$7:B228)&gt;COUNTIF(BookTable[Entry Month],$O$4),"",INDEX(Book!B$3:B$1200,SMALL(IF(BookTable[Entry Month]=$O$4,ROW(BookTable[Entry Month])-ROW(Book!$J$2)),ROWS(B$7:B228))))</f>
        <v/>
      </c>
      <c r="D228" s="1" t="str">
        <f t="array" ref="D228">IF(ROWS(C$7:C228)&gt;COUNTIF(BookTable[Entry Month],$O$4),"",INDEX(Book!C$3:C$1200,SMALL(IF(BookTable[Entry Month]=$O$4,ROW(BookTable[Entry Month])-ROW(Book!$J$2)),ROWS(C$7:C228))))</f>
        <v/>
      </c>
      <c r="E228" s="1" t="e">
        <f>VLOOKUP(Shrawan14[[#This Row],[आपूर्तिकर्ताको नाम]],PartyTable[],2,FALSE)</f>
        <v>#N/A</v>
      </c>
      <c r="F228" s="1" t="str" cm="1">
        <f t="array" ref="F228">IF(ROWS(G$7:G228)&gt;COUNTIF(BookTable[Entry Month],$O$4),"",INDEX(Book!D$3:D$1200,SMALL(IF(BookTable[Entry Month]=$O$4,ROW(BookTable[Entry Month])-ROW(Book!$J$2)),ROWS(G$7:G228))))</f>
        <v/>
      </c>
      <c r="I22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28" s="6" t="str" cm="1">
        <f t="array" ref="J228">IF(ROWS(G$7:G228)&gt;COUNTIF(BookTable[Entry Month],$O$4),"",INDEX(Book!F$3:F$1200,SMALL(IF(BookTable[Entry Month]=$O$4,ROW(BookTable[Entry Month])-ROW(Book!$J$2)),ROWS(G$7:G228))))</f>
        <v/>
      </c>
      <c r="K228" s="6" t="str" cm="1">
        <f t="array" ref="K228">IF(ROWS(G$7:G228)&gt;COUNTIF(BookTable[Entry Month],$O$4),"",INDEX(Book!E$3:E$1200,SMALL(IF(BookTable[Entry Month]=$O$4,ROW(BookTable[Entry Month])-ROW(Book!$J$2)),ROWS(G$7:G228))))</f>
        <v/>
      </c>
      <c r="L228" s="6" t="e">
        <f>Shrawan14[[#This Row],[मूल्य (रु)]]*13%</f>
        <v>#VALUE!</v>
      </c>
    </row>
    <row r="229" spans="1:12" hidden="1" x14ac:dyDescent="0.25">
      <c r="A229" s="1" t="str">
        <f t="array" ref="A229">IF(ROWS(A$7:A229)&gt;COUNTIF(BookTable[Entry Month],$O$4),"",INDEX(Book!A$3:A$1200,SMALL(IF(BookTable[Entry Month]=$O$4,ROW(BookTable[Entry Month])-ROW(Book!$J$2)),ROWS(A$7:A229))))</f>
        <v/>
      </c>
      <c r="B229" s="1" t="str">
        <f t="array" ref="B229">IF(ROWS(B$7:B229)&gt;COUNTIF(BookTable[Entry Month],$O$4),"",INDEX(Book!B$3:B$1200,SMALL(IF(BookTable[Entry Month]=$O$4,ROW(BookTable[Entry Month])-ROW(Book!$J$2)),ROWS(B$7:B229))))</f>
        <v/>
      </c>
      <c r="D229" s="1" t="str">
        <f t="array" ref="D229">IF(ROWS(C$7:C229)&gt;COUNTIF(BookTable[Entry Month],$O$4),"",INDEX(Book!C$3:C$1200,SMALL(IF(BookTable[Entry Month]=$O$4,ROW(BookTable[Entry Month])-ROW(Book!$J$2)),ROWS(C$7:C229))))</f>
        <v/>
      </c>
      <c r="E229" s="1" t="e">
        <f>VLOOKUP(Shrawan14[[#This Row],[आपूर्तिकर्ताको नाम]],PartyTable[],2,FALSE)</f>
        <v>#N/A</v>
      </c>
      <c r="F229" s="1" t="str" cm="1">
        <f t="array" ref="F229">IF(ROWS(G$7:G229)&gt;COUNTIF(BookTable[Entry Month],$O$4),"",INDEX(Book!D$3:D$1200,SMALL(IF(BookTable[Entry Month]=$O$4,ROW(BookTable[Entry Month])-ROW(Book!$J$2)),ROWS(G$7:G229))))</f>
        <v/>
      </c>
      <c r="I22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29" s="6" t="str" cm="1">
        <f t="array" ref="J229">IF(ROWS(G$7:G229)&gt;COUNTIF(BookTable[Entry Month],$O$4),"",INDEX(Book!F$3:F$1200,SMALL(IF(BookTable[Entry Month]=$O$4,ROW(BookTable[Entry Month])-ROW(Book!$J$2)),ROWS(G$7:G229))))</f>
        <v/>
      </c>
      <c r="K229" s="6" t="str" cm="1">
        <f t="array" ref="K229">IF(ROWS(G$7:G229)&gt;COUNTIF(BookTable[Entry Month],$O$4),"",INDEX(Book!E$3:E$1200,SMALL(IF(BookTable[Entry Month]=$O$4,ROW(BookTable[Entry Month])-ROW(Book!$J$2)),ROWS(G$7:G229))))</f>
        <v/>
      </c>
      <c r="L229" s="6" t="e">
        <f>Shrawan14[[#This Row],[मूल्य (रु)]]*13%</f>
        <v>#VALUE!</v>
      </c>
    </row>
    <row r="230" spans="1:12" hidden="1" x14ac:dyDescent="0.25">
      <c r="A230" s="1" t="str">
        <f t="array" ref="A230">IF(ROWS(A$7:A230)&gt;COUNTIF(BookTable[Entry Month],$O$4),"",INDEX(Book!A$3:A$1200,SMALL(IF(BookTable[Entry Month]=$O$4,ROW(BookTable[Entry Month])-ROW(Book!$J$2)),ROWS(A$7:A230))))</f>
        <v/>
      </c>
      <c r="B230" s="1" t="str">
        <f t="array" ref="B230">IF(ROWS(B$7:B230)&gt;COUNTIF(BookTable[Entry Month],$O$4),"",INDEX(Book!B$3:B$1200,SMALL(IF(BookTable[Entry Month]=$O$4,ROW(BookTable[Entry Month])-ROW(Book!$J$2)),ROWS(B$7:B230))))</f>
        <v/>
      </c>
      <c r="D230" s="1" t="str">
        <f t="array" ref="D230">IF(ROWS(C$7:C230)&gt;COUNTIF(BookTable[Entry Month],$O$4),"",INDEX(Book!C$3:C$1200,SMALL(IF(BookTable[Entry Month]=$O$4,ROW(BookTable[Entry Month])-ROW(Book!$J$2)),ROWS(C$7:C230))))</f>
        <v/>
      </c>
      <c r="E230" s="1" t="e">
        <f>VLOOKUP(Shrawan14[[#This Row],[आपूर्तिकर्ताको नाम]],PartyTable[],2,FALSE)</f>
        <v>#N/A</v>
      </c>
      <c r="F230" s="1" t="str" cm="1">
        <f t="array" ref="F230">IF(ROWS(G$7:G230)&gt;COUNTIF(BookTable[Entry Month],$O$4),"",INDEX(Book!D$3:D$1200,SMALL(IF(BookTable[Entry Month]=$O$4,ROW(BookTable[Entry Month])-ROW(Book!$J$2)),ROWS(G$7:G230))))</f>
        <v/>
      </c>
      <c r="I23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30" s="6" t="str" cm="1">
        <f t="array" ref="J230">IF(ROWS(G$7:G230)&gt;COUNTIF(BookTable[Entry Month],$O$4),"",INDEX(Book!F$3:F$1200,SMALL(IF(BookTable[Entry Month]=$O$4,ROW(BookTable[Entry Month])-ROW(Book!$J$2)),ROWS(G$7:G230))))</f>
        <v/>
      </c>
      <c r="K230" s="6" t="str" cm="1">
        <f t="array" ref="K230">IF(ROWS(G$7:G230)&gt;COUNTIF(BookTable[Entry Month],$O$4),"",INDEX(Book!E$3:E$1200,SMALL(IF(BookTable[Entry Month]=$O$4,ROW(BookTable[Entry Month])-ROW(Book!$J$2)),ROWS(G$7:G230))))</f>
        <v/>
      </c>
      <c r="L230" s="6" t="e">
        <f>Shrawan14[[#This Row],[मूल्य (रु)]]*13%</f>
        <v>#VALUE!</v>
      </c>
    </row>
    <row r="231" spans="1:12" hidden="1" x14ac:dyDescent="0.25">
      <c r="A231" s="1" t="str">
        <f t="array" ref="A231">IF(ROWS(A$7:A231)&gt;COUNTIF(BookTable[Entry Month],$O$4),"",INDEX(Book!A$3:A$1200,SMALL(IF(BookTable[Entry Month]=$O$4,ROW(BookTable[Entry Month])-ROW(Book!$J$2)),ROWS(A$7:A231))))</f>
        <v/>
      </c>
      <c r="B231" s="1" t="str">
        <f t="array" ref="B231">IF(ROWS(B$7:B231)&gt;COUNTIF(BookTable[Entry Month],$O$4),"",INDEX(Book!B$3:B$1200,SMALL(IF(BookTable[Entry Month]=$O$4,ROW(BookTable[Entry Month])-ROW(Book!$J$2)),ROWS(B$7:B231))))</f>
        <v/>
      </c>
      <c r="D231" s="1" t="str">
        <f t="array" ref="D231">IF(ROWS(C$7:C231)&gt;COUNTIF(BookTable[Entry Month],$O$4),"",INDEX(Book!C$3:C$1200,SMALL(IF(BookTable[Entry Month]=$O$4,ROW(BookTable[Entry Month])-ROW(Book!$J$2)),ROWS(C$7:C231))))</f>
        <v/>
      </c>
      <c r="E231" s="1" t="e">
        <f>VLOOKUP(Shrawan14[[#This Row],[आपूर्तिकर्ताको नाम]],PartyTable[],2,FALSE)</f>
        <v>#N/A</v>
      </c>
      <c r="F231" s="1" t="str" cm="1">
        <f t="array" ref="F231">IF(ROWS(G$7:G231)&gt;COUNTIF(BookTable[Entry Month],$O$4),"",INDEX(Book!D$3:D$1200,SMALL(IF(BookTable[Entry Month]=$O$4,ROW(BookTable[Entry Month])-ROW(Book!$J$2)),ROWS(G$7:G231))))</f>
        <v/>
      </c>
      <c r="I23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31" s="6" t="str" cm="1">
        <f t="array" ref="J231">IF(ROWS(G$7:G231)&gt;COUNTIF(BookTable[Entry Month],$O$4),"",INDEX(Book!F$3:F$1200,SMALL(IF(BookTable[Entry Month]=$O$4,ROW(BookTable[Entry Month])-ROW(Book!$J$2)),ROWS(G$7:G231))))</f>
        <v/>
      </c>
      <c r="K231" s="6" t="str" cm="1">
        <f t="array" ref="K231">IF(ROWS(G$7:G231)&gt;COUNTIF(BookTable[Entry Month],$O$4),"",INDEX(Book!E$3:E$1200,SMALL(IF(BookTable[Entry Month]=$O$4,ROW(BookTable[Entry Month])-ROW(Book!$J$2)),ROWS(G$7:G231))))</f>
        <v/>
      </c>
      <c r="L231" s="6" t="e">
        <f>Shrawan14[[#This Row],[मूल्य (रु)]]*13%</f>
        <v>#VALUE!</v>
      </c>
    </row>
    <row r="232" spans="1:12" hidden="1" x14ac:dyDescent="0.25">
      <c r="A232" s="1" t="str">
        <f t="array" ref="A232">IF(ROWS(A$7:A232)&gt;COUNTIF(BookTable[Entry Month],$O$4),"",INDEX(Book!A$3:A$1200,SMALL(IF(BookTable[Entry Month]=$O$4,ROW(BookTable[Entry Month])-ROW(Book!$J$2)),ROWS(A$7:A232))))</f>
        <v/>
      </c>
      <c r="B232" s="1" t="str">
        <f t="array" ref="B232">IF(ROWS(B$7:B232)&gt;COUNTIF(BookTable[Entry Month],$O$4),"",INDEX(Book!B$3:B$1200,SMALL(IF(BookTable[Entry Month]=$O$4,ROW(BookTable[Entry Month])-ROW(Book!$J$2)),ROWS(B$7:B232))))</f>
        <v/>
      </c>
      <c r="D232" s="1" t="str">
        <f t="array" ref="D232">IF(ROWS(C$7:C232)&gt;COUNTIF(BookTable[Entry Month],$O$4),"",INDEX(Book!C$3:C$1200,SMALL(IF(BookTable[Entry Month]=$O$4,ROW(BookTable[Entry Month])-ROW(Book!$J$2)),ROWS(C$7:C232))))</f>
        <v/>
      </c>
      <c r="E232" s="1" t="e">
        <f>VLOOKUP(Shrawan14[[#This Row],[आपूर्तिकर्ताको नाम]],PartyTable[],2,FALSE)</f>
        <v>#N/A</v>
      </c>
      <c r="F232" s="1" t="str" cm="1">
        <f t="array" ref="F232">IF(ROWS(G$7:G232)&gt;COUNTIF(BookTable[Entry Month],$O$4),"",INDEX(Book!D$3:D$1200,SMALL(IF(BookTable[Entry Month]=$O$4,ROW(BookTable[Entry Month])-ROW(Book!$J$2)),ROWS(G$7:G232))))</f>
        <v/>
      </c>
      <c r="I23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32" s="6" t="str" cm="1">
        <f t="array" ref="J232">IF(ROWS(G$7:G232)&gt;COUNTIF(BookTable[Entry Month],$O$4),"",INDEX(Book!F$3:F$1200,SMALL(IF(BookTable[Entry Month]=$O$4,ROW(BookTable[Entry Month])-ROW(Book!$J$2)),ROWS(G$7:G232))))</f>
        <v/>
      </c>
      <c r="K232" s="6" t="str" cm="1">
        <f t="array" ref="K232">IF(ROWS(G$7:G232)&gt;COUNTIF(BookTable[Entry Month],$O$4),"",INDEX(Book!E$3:E$1200,SMALL(IF(BookTable[Entry Month]=$O$4,ROW(BookTable[Entry Month])-ROW(Book!$J$2)),ROWS(G$7:G232))))</f>
        <v/>
      </c>
      <c r="L232" s="6" t="e">
        <f>Shrawan14[[#This Row],[मूल्य (रु)]]*13%</f>
        <v>#VALUE!</v>
      </c>
    </row>
    <row r="233" spans="1:12" hidden="1" x14ac:dyDescent="0.25">
      <c r="A233" s="1" t="str">
        <f t="array" ref="A233">IF(ROWS(A$7:A233)&gt;COUNTIF(BookTable[Entry Month],$O$4),"",INDEX(Book!A$3:A$1200,SMALL(IF(BookTable[Entry Month]=$O$4,ROW(BookTable[Entry Month])-ROW(Book!$J$2)),ROWS(A$7:A233))))</f>
        <v/>
      </c>
      <c r="B233" s="1" t="str">
        <f t="array" ref="B233">IF(ROWS(B$7:B233)&gt;COUNTIF(BookTable[Entry Month],$O$4),"",INDEX(Book!B$3:B$1200,SMALL(IF(BookTable[Entry Month]=$O$4,ROW(BookTable[Entry Month])-ROW(Book!$J$2)),ROWS(B$7:B233))))</f>
        <v/>
      </c>
      <c r="D233" s="1" t="str">
        <f t="array" ref="D233">IF(ROWS(C$7:C233)&gt;COUNTIF(BookTable[Entry Month],$O$4),"",INDEX(Book!C$3:C$1200,SMALL(IF(BookTable[Entry Month]=$O$4,ROW(BookTable[Entry Month])-ROW(Book!$J$2)),ROWS(C$7:C233))))</f>
        <v/>
      </c>
      <c r="E233" s="1" t="e">
        <f>VLOOKUP(Shrawan14[[#This Row],[आपूर्तिकर्ताको नाम]],PartyTable[],2,FALSE)</f>
        <v>#N/A</v>
      </c>
      <c r="F233" s="1" t="str" cm="1">
        <f t="array" ref="F233">IF(ROWS(G$7:G233)&gt;COUNTIF(BookTable[Entry Month],$O$4),"",INDEX(Book!D$3:D$1200,SMALL(IF(BookTable[Entry Month]=$O$4,ROW(BookTable[Entry Month])-ROW(Book!$J$2)),ROWS(G$7:G233))))</f>
        <v/>
      </c>
      <c r="I23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33" s="6" t="str" cm="1">
        <f t="array" ref="J233">IF(ROWS(G$7:G233)&gt;COUNTIF(BookTable[Entry Month],$O$4),"",INDEX(Book!F$3:F$1200,SMALL(IF(BookTable[Entry Month]=$O$4,ROW(BookTable[Entry Month])-ROW(Book!$J$2)),ROWS(G$7:G233))))</f>
        <v/>
      </c>
      <c r="K233" s="6" t="str" cm="1">
        <f t="array" ref="K233">IF(ROWS(G$7:G233)&gt;COUNTIF(BookTable[Entry Month],$O$4),"",INDEX(Book!E$3:E$1200,SMALL(IF(BookTable[Entry Month]=$O$4,ROW(BookTable[Entry Month])-ROW(Book!$J$2)),ROWS(G$7:G233))))</f>
        <v/>
      </c>
      <c r="L233" s="6" t="e">
        <f>Shrawan14[[#This Row],[मूल्य (रु)]]*13%</f>
        <v>#VALUE!</v>
      </c>
    </row>
    <row r="234" spans="1:12" hidden="1" x14ac:dyDescent="0.25">
      <c r="A234" s="1" t="str">
        <f t="array" ref="A234">IF(ROWS(A$7:A234)&gt;COUNTIF(BookTable[Entry Month],$O$4),"",INDEX(Book!A$3:A$1200,SMALL(IF(BookTable[Entry Month]=$O$4,ROW(BookTable[Entry Month])-ROW(Book!$J$2)),ROWS(A$7:A234))))</f>
        <v/>
      </c>
      <c r="B234" s="1" t="str">
        <f t="array" ref="B234">IF(ROWS(B$7:B234)&gt;COUNTIF(BookTable[Entry Month],$O$4),"",INDEX(Book!B$3:B$1200,SMALL(IF(BookTable[Entry Month]=$O$4,ROW(BookTable[Entry Month])-ROW(Book!$J$2)),ROWS(B$7:B234))))</f>
        <v/>
      </c>
      <c r="D234" s="1" t="str">
        <f t="array" ref="D234">IF(ROWS(C$7:C234)&gt;COUNTIF(BookTable[Entry Month],$O$4),"",INDEX(Book!C$3:C$1200,SMALL(IF(BookTable[Entry Month]=$O$4,ROW(BookTable[Entry Month])-ROW(Book!$J$2)),ROWS(C$7:C234))))</f>
        <v/>
      </c>
      <c r="E234" s="1" t="e">
        <f>VLOOKUP(Shrawan14[[#This Row],[आपूर्तिकर्ताको नाम]],PartyTable[],2,FALSE)</f>
        <v>#N/A</v>
      </c>
      <c r="F234" s="1" t="str" cm="1">
        <f t="array" ref="F234">IF(ROWS(G$7:G234)&gt;COUNTIF(BookTable[Entry Month],$O$4),"",INDEX(Book!D$3:D$1200,SMALL(IF(BookTable[Entry Month]=$O$4,ROW(BookTable[Entry Month])-ROW(Book!$J$2)),ROWS(G$7:G234))))</f>
        <v/>
      </c>
      <c r="I23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34" s="6" t="str" cm="1">
        <f t="array" ref="J234">IF(ROWS(G$7:G234)&gt;COUNTIF(BookTable[Entry Month],$O$4),"",INDEX(Book!F$3:F$1200,SMALL(IF(BookTable[Entry Month]=$O$4,ROW(BookTable[Entry Month])-ROW(Book!$J$2)),ROWS(G$7:G234))))</f>
        <v/>
      </c>
      <c r="K234" s="6" t="str" cm="1">
        <f t="array" ref="K234">IF(ROWS(G$7:G234)&gt;COUNTIF(BookTable[Entry Month],$O$4),"",INDEX(Book!E$3:E$1200,SMALL(IF(BookTable[Entry Month]=$O$4,ROW(BookTable[Entry Month])-ROW(Book!$J$2)),ROWS(G$7:G234))))</f>
        <v/>
      </c>
      <c r="L234" s="6" t="e">
        <f>Shrawan14[[#This Row],[मूल्य (रु)]]*13%</f>
        <v>#VALUE!</v>
      </c>
    </row>
    <row r="235" spans="1:12" hidden="1" x14ac:dyDescent="0.25">
      <c r="A235" s="1" t="str">
        <f t="array" ref="A235">IF(ROWS(A$7:A235)&gt;COUNTIF(BookTable[Entry Month],$O$4),"",INDEX(Book!A$3:A$1200,SMALL(IF(BookTable[Entry Month]=$O$4,ROW(BookTable[Entry Month])-ROW(Book!$J$2)),ROWS(A$7:A235))))</f>
        <v/>
      </c>
      <c r="B235" s="1" t="str">
        <f t="array" ref="B235">IF(ROWS(B$7:B235)&gt;COUNTIF(BookTable[Entry Month],$O$4),"",INDEX(Book!B$3:B$1200,SMALL(IF(BookTable[Entry Month]=$O$4,ROW(BookTable[Entry Month])-ROW(Book!$J$2)),ROWS(B$7:B235))))</f>
        <v/>
      </c>
      <c r="D235" s="1" t="str">
        <f t="array" ref="D235">IF(ROWS(C$7:C235)&gt;COUNTIF(BookTable[Entry Month],$O$4),"",INDEX(Book!C$3:C$1200,SMALL(IF(BookTable[Entry Month]=$O$4,ROW(BookTable[Entry Month])-ROW(Book!$J$2)),ROWS(C$7:C235))))</f>
        <v/>
      </c>
      <c r="E235" s="1" t="e">
        <f>VLOOKUP(Shrawan14[[#This Row],[आपूर्तिकर्ताको नाम]],PartyTable[],2,FALSE)</f>
        <v>#N/A</v>
      </c>
      <c r="F235" s="1" t="str" cm="1">
        <f t="array" ref="F235">IF(ROWS(G$7:G235)&gt;COUNTIF(BookTable[Entry Month],$O$4),"",INDEX(Book!D$3:D$1200,SMALL(IF(BookTable[Entry Month]=$O$4,ROW(BookTable[Entry Month])-ROW(Book!$J$2)),ROWS(G$7:G235))))</f>
        <v/>
      </c>
      <c r="I23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35" s="6" t="str" cm="1">
        <f t="array" ref="J235">IF(ROWS(G$7:G235)&gt;COUNTIF(BookTable[Entry Month],$O$4),"",INDEX(Book!F$3:F$1200,SMALL(IF(BookTable[Entry Month]=$O$4,ROW(BookTable[Entry Month])-ROW(Book!$J$2)),ROWS(G$7:G235))))</f>
        <v/>
      </c>
      <c r="K235" s="6" t="str" cm="1">
        <f t="array" ref="K235">IF(ROWS(G$7:G235)&gt;COUNTIF(BookTable[Entry Month],$O$4),"",INDEX(Book!E$3:E$1200,SMALL(IF(BookTable[Entry Month]=$O$4,ROW(BookTable[Entry Month])-ROW(Book!$J$2)),ROWS(G$7:G235))))</f>
        <v/>
      </c>
      <c r="L235" s="6" t="e">
        <f>Shrawan14[[#This Row],[मूल्य (रु)]]*13%</f>
        <v>#VALUE!</v>
      </c>
    </row>
    <row r="236" spans="1:12" hidden="1" x14ac:dyDescent="0.25">
      <c r="A236" s="1" t="str">
        <f t="array" ref="A236">IF(ROWS(A$7:A236)&gt;COUNTIF(BookTable[Entry Month],$O$4),"",INDEX(Book!A$3:A$1200,SMALL(IF(BookTable[Entry Month]=$O$4,ROW(BookTable[Entry Month])-ROW(Book!$J$2)),ROWS(A$7:A236))))</f>
        <v/>
      </c>
      <c r="B236" s="1" t="str">
        <f t="array" ref="B236">IF(ROWS(B$7:B236)&gt;COUNTIF(BookTable[Entry Month],$O$4),"",INDEX(Book!B$3:B$1200,SMALL(IF(BookTable[Entry Month]=$O$4,ROW(BookTable[Entry Month])-ROW(Book!$J$2)),ROWS(B$7:B236))))</f>
        <v/>
      </c>
      <c r="D236" s="1" t="str">
        <f t="array" ref="D236">IF(ROWS(C$7:C236)&gt;COUNTIF(BookTable[Entry Month],$O$4),"",INDEX(Book!C$3:C$1200,SMALL(IF(BookTable[Entry Month]=$O$4,ROW(BookTable[Entry Month])-ROW(Book!$J$2)),ROWS(C$7:C236))))</f>
        <v/>
      </c>
      <c r="E236" s="1" t="e">
        <f>VLOOKUP(Shrawan14[[#This Row],[आपूर्तिकर्ताको नाम]],PartyTable[],2,FALSE)</f>
        <v>#N/A</v>
      </c>
      <c r="F236" s="1" t="str" cm="1">
        <f t="array" ref="F236">IF(ROWS(G$7:G236)&gt;COUNTIF(BookTable[Entry Month],$O$4),"",INDEX(Book!D$3:D$1200,SMALL(IF(BookTable[Entry Month]=$O$4,ROW(BookTable[Entry Month])-ROW(Book!$J$2)),ROWS(G$7:G236))))</f>
        <v/>
      </c>
      <c r="I23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36" s="6" t="str" cm="1">
        <f t="array" ref="J236">IF(ROWS(G$7:G236)&gt;COUNTIF(BookTable[Entry Month],$O$4),"",INDEX(Book!F$3:F$1200,SMALL(IF(BookTable[Entry Month]=$O$4,ROW(BookTable[Entry Month])-ROW(Book!$J$2)),ROWS(G$7:G236))))</f>
        <v/>
      </c>
      <c r="K236" s="6" t="str" cm="1">
        <f t="array" ref="K236">IF(ROWS(G$7:G236)&gt;COUNTIF(BookTable[Entry Month],$O$4),"",INDEX(Book!E$3:E$1200,SMALL(IF(BookTable[Entry Month]=$O$4,ROW(BookTable[Entry Month])-ROW(Book!$J$2)),ROWS(G$7:G236))))</f>
        <v/>
      </c>
      <c r="L236" s="6" t="e">
        <f>Shrawan14[[#This Row],[मूल्य (रु)]]*13%</f>
        <v>#VALUE!</v>
      </c>
    </row>
    <row r="237" spans="1:12" hidden="1" x14ac:dyDescent="0.25">
      <c r="A237" s="1" t="str">
        <f t="array" ref="A237">IF(ROWS(A$7:A237)&gt;COUNTIF(BookTable[Entry Month],$O$4),"",INDEX(Book!A$3:A$1200,SMALL(IF(BookTable[Entry Month]=$O$4,ROW(BookTable[Entry Month])-ROW(Book!$J$2)),ROWS(A$7:A237))))</f>
        <v/>
      </c>
      <c r="B237" s="1" t="str">
        <f t="array" ref="B237">IF(ROWS(B$7:B237)&gt;COUNTIF(BookTable[Entry Month],$O$4),"",INDEX(Book!B$3:B$1200,SMALL(IF(BookTable[Entry Month]=$O$4,ROW(BookTable[Entry Month])-ROW(Book!$J$2)),ROWS(B$7:B237))))</f>
        <v/>
      </c>
      <c r="D237" s="1" t="str">
        <f t="array" ref="D237">IF(ROWS(C$7:C237)&gt;COUNTIF(BookTable[Entry Month],$O$4),"",INDEX(Book!C$3:C$1200,SMALL(IF(BookTable[Entry Month]=$O$4,ROW(BookTable[Entry Month])-ROW(Book!$J$2)),ROWS(C$7:C237))))</f>
        <v/>
      </c>
      <c r="E237" s="1" t="e">
        <f>VLOOKUP(Shrawan14[[#This Row],[आपूर्तिकर्ताको नाम]],PartyTable[],2,FALSE)</f>
        <v>#N/A</v>
      </c>
      <c r="F237" s="1" t="str" cm="1">
        <f t="array" ref="F237">IF(ROWS(G$7:G237)&gt;COUNTIF(BookTable[Entry Month],$O$4),"",INDEX(Book!D$3:D$1200,SMALL(IF(BookTable[Entry Month]=$O$4,ROW(BookTable[Entry Month])-ROW(Book!$J$2)),ROWS(G$7:G237))))</f>
        <v/>
      </c>
      <c r="I23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37" s="6" t="str" cm="1">
        <f t="array" ref="J237">IF(ROWS(G$7:G237)&gt;COUNTIF(BookTable[Entry Month],$O$4),"",INDEX(Book!F$3:F$1200,SMALL(IF(BookTable[Entry Month]=$O$4,ROW(BookTable[Entry Month])-ROW(Book!$J$2)),ROWS(G$7:G237))))</f>
        <v/>
      </c>
      <c r="K237" s="6" t="str" cm="1">
        <f t="array" ref="K237">IF(ROWS(G$7:G237)&gt;COUNTIF(BookTable[Entry Month],$O$4),"",INDEX(Book!E$3:E$1200,SMALL(IF(BookTable[Entry Month]=$O$4,ROW(BookTable[Entry Month])-ROW(Book!$J$2)),ROWS(G$7:G237))))</f>
        <v/>
      </c>
      <c r="L237" s="6" t="e">
        <f>Shrawan14[[#This Row],[मूल्य (रु)]]*13%</f>
        <v>#VALUE!</v>
      </c>
    </row>
    <row r="238" spans="1:12" hidden="1" x14ac:dyDescent="0.25">
      <c r="A238" s="1" t="str">
        <f t="array" ref="A238">IF(ROWS(A$7:A238)&gt;COUNTIF(BookTable[Entry Month],$O$4),"",INDEX(Book!A$3:A$1200,SMALL(IF(BookTable[Entry Month]=$O$4,ROW(BookTable[Entry Month])-ROW(Book!$J$2)),ROWS(A$7:A238))))</f>
        <v/>
      </c>
      <c r="B238" s="1" t="str">
        <f t="array" ref="B238">IF(ROWS(B$7:B238)&gt;COUNTIF(BookTable[Entry Month],$O$4),"",INDEX(Book!B$3:B$1200,SMALL(IF(BookTable[Entry Month]=$O$4,ROW(BookTable[Entry Month])-ROW(Book!$J$2)),ROWS(B$7:B238))))</f>
        <v/>
      </c>
      <c r="D238" s="1" t="str">
        <f t="array" ref="D238">IF(ROWS(C$7:C238)&gt;COUNTIF(BookTable[Entry Month],$O$4),"",INDEX(Book!C$3:C$1200,SMALL(IF(BookTable[Entry Month]=$O$4,ROW(BookTable[Entry Month])-ROW(Book!$J$2)),ROWS(C$7:C238))))</f>
        <v/>
      </c>
      <c r="E238" s="1" t="e">
        <f>VLOOKUP(Shrawan14[[#This Row],[आपूर्तिकर्ताको नाम]],PartyTable[],2,FALSE)</f>
        <v>#N/A</v>
      </c>
      <c r="F238" s="1" t="str" cm="1">
        <f t="array" ref="F238">IF(ROWS(G$7:G238)&gt;COUNTIF(BookTable[Entry Month],$O$4),"",INDEX(Book!D$3:D$1200,SMALL(IF(BookTable[Entry Month]=$O$4,ROW(BookTable[Entry Month])-ROW(Book!$J$2)),ROWS(G$7:G238))))</f>
        <v/>
      </c>
      <c r="I23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38" s="6" t="str" cm="1">
        <f t="array" ref="J238">IF(ROWS(G$7:G238)&gt;COUNTIF(BookTable[Entry Month],$O$4),"",INDEX(Book!F$3:F$1200,SMALL(IF(BookTable[Entry Month]=$O$4,ROW(BookTable[Entry Month])-ROW(Book!$J$2)),ROWS(G$7:G238))))</f>
        <v/>
      </c>
      <c r="K238" s="6" t="str" cm="1">
        <f t="array" ref="K238">IF(ROWS(G$7:G238)&gt;COUNTIF(BookTable[Entry Month],$O$4),"",INDEX(Book!E$3:E$1200,SMALL(IF(BookTable[Entry Month]=$O$4,ROW(BookTable[Entry Month])-ROW(Book!$J$2)),ROWS(G$7:G238))))</f>
        <v/>
      </c>
      <c r="L238" s="6" t="e">
        <f>Shrawan14[[#This Row],[मूल्य (रु)]]*13%</f>
        <v>#VALUE!</v>
      </c>
    </row>
    <row r="239" spans="1:12" hidden="1" x14ac:dyDescent="0.25">
      <c r="A239" s="1" t="str">
        <f t="array" ref="A239">IF(ROWS(A$7:A239)&gt;COUNTIF(BookTable[Entry Month],$O$4),"",INDEX(Book!A$3:A$1200,SMALL(IF(BookTable[Entry Month]=$O$4,ROW(BookTable[Entry Month])-ROW(Book!$J$2)),ROWS(A$7:A239))))</f>
        <v/>
      </c>
      <c r="B239" s="1" t="str">
        <f t="array" ref="B239">IF(ROWS(B$7:B239)&gt;COUNTIF(BookTable[Entry Month],$O$4),"",INDEX(Book!B$3:B$1200,SMALL(IF(BookTable[Entry Month]=$O$4,ROW(BookTable[Entry Month])-ROW(Book!$J$2)),ROWS(B$7:B239))))</f>
        <v/>
      </c>
      <c r="D239" s="1" t="str">
        <f t="array" ref="D239">IF(ROWS(C$7:C239)&gt;COUNTIF(BookTable[Entry Month],$O$4),"",INDEX(Book!C$3:C$1200,SMALL(IF(BookTable[Entry Month]=$O$4,ROW(BookTable[Entry Month])-ROW(Book!$J$2)),ROWS(C$7:C239))))</f>
        <v/>
      </c>
      <c r="E239" s="1" t="e">
        <f>VLOOKUP(Shrawan14[[#This Row],[आपूर्तिकर्ताको नाम]],PartyTable[],2,FALSE)</f>
        <v>#N/A</v>
      </c>
      <c r="F239" s="1" t="str" cm="1">
        <f t="array" ref="F239">IF(ROWS(G$7:G239)&gt;COUNTIF(BookTable[Entry Month],$O$4),"",INDEX(Book!D$3:D$1200,SMALL(IF(BookTable[Entry Month]=$O$4,ROW(BookTable[Entry Month])-ROW(Book!$J$2)),ROWS(G$7:G239))))</f>
        <v/>
      </c>
      <c r="I23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39" s="6" t="str" cm="1">
        <f t="array" ref="J239">IF(ROWS(G$7:G239)&gt;COUNTIF(BookTable[Entry Month],$O$4),"",INDEX(Book!F$3:F$1200,SMALL(IF(BookTable[Entry Month]=$O$4,ROW(BookTable[Entry Month])-ROW(Book!$J$2)),ROWS(G$7:G239))))</f>
        <v/>
      </c>
      <c r="K239" s="6" t="str" cm="1">
        <f t="array" ref="K239">IF(ROWS(G$7:G239)&gt;COUNTIF(BookTable[Entry Month],$O$4),"",INDEX(Book!E$3:E$1200,SMALL(IF(BookTable[Entry Month]=$O$4,ROW(BookTable[Entry Month])-ROW(Book!$J$2)),ROWS(G$7:G239))))</f>
        <v/>
      </c>
      <c r="L239" s="6" t="e">
        <f>Shrawan14[[#This Row],[मूल्य (रु)]]*13%</f>
        <v>#VALUE!</v>
      </c>
    </row>
    <row r="240" spans="1:12" hidden="1" x14ac:dyDescent="0.25">
      <c r="A240" s="1" t="str">
        <f t="array" ref="A240">IF(ROWS(A$7:A240)&gt;COUNTIF(BookTable[Entry Month],$O$4),"",INDEX(Book!A$3:A$1200,SMALL(IF(BookTable[Entry Month]=$O$4,ROW(BookTable[Entry Month])-ROW(Book!$J$2)),ROWS(A$7:A240))))</f>
        <v/>
      </c>
      <c r="B240" s="1" t="str">
        <f t="array" ref="B240">IF(ROWS(B$7:B240)&gt;COUNTIF(BookTable[Entry Month],$O$4),"",INDEX(Book!B$3:B$1200,SMALL(IF(BookTable[Entry Month]=$O$4,ROW(BookTable[Entry Month])-ROW(Book!$J$2)),ROWS(B$7:B240))))</f>
        <v/>
      </c>
      <c r="D240" s="1" t="str">
        <f t="array" ref="D240">IF(ROWS(C$7:C240)&gt;COUNTIF(BookTable[Entry Month],$O$4),"",INDEX(Book!C$3:C$1200,SMALL(IF(BookTable[Entry Month]=$O$4,ROW(BookTable[Entry Month])-ROW(Book!$J$2)),ROWS(C$7:C240))))</f>
        <v/>
      </c>
      <c r="E240" s="1" t="e">
        <f>VLOOKUP(Shrawan14[[#This Row],[आपूर्तिकर्ताको नाम]],PartyTable[],2,FALSE)</f>
        <v>#N/A</v>
      </c>
      <c r="F240" s="1" t="str" cm="1">
        <f t="array" ref="F240">IF(ROWS(G$7:G240)&gt;COUNTIF(BookTable[Entry Month],$O$4),"",INDEX(Book!D$3:D$1200,SMALL(IF(BookTable[Entry Month]=$O$4,ROW(BookTable[Entry Month])-ROW(Book!$J$2)),ROWS(G$7:G240))))</f>
        <v/>
      </c>
      <c r="I240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40" s="6" t="str" cm="1">
        <f t="array" ref="J240">IF(ROWS(G$7:G240)&gt;COUNTIF(BookTable[Entry Month],$O$4),"",INDEX(Book!F$3:F$1200,SMALL(IF(BookTable[Entry Month]=$O$4,ROW(BookTable[Entry Month])-ROW(Book!$J$2)),ROWS(G$7:G240))))</f>
        <v/>
      </c>
      <c r="K240" s="6" t="str" cm="1">
        <f t="array" ref="K240">IF(ROWS(G$7:G240)&gt;COUNTIF(BookTable[Entry Month],$O$4),"",INDEX(Book!E$3:E$1200,SMALL(IF(BookTable[Entry Month]=$O$4,ROW(BookTable[Entry Month])-ROW(Book!$J$2)),ROWS(G$7:G240))))</f>
        <v/>
      </c>
      <c r="L240" s="6" t="e">
        <f>Shrawan14[[#This Row],[मूल्य (रु)]]*13%</f>
        <v>#VALUE!</v>
      </c>
    </row>
    <row r="241" spans="1:16" hidden="1" x14ac:dyDescent="0.25">
      <c r="A241" s="1" t="str">
        <f t="array" ref="A241">IF(ROWS(A$7:A241)&gt;COUNTIF(BookTable[Entry Month],$O$4),"",INDEX(Book!A$3:A$1200,SMALL(IF(BookTable[Entry Month]=$O$4,ROW(BookTable[Entry Month])-ROW(Book!$J$2)),ROWS(A$7:A241))))</f>
        <v/>
      </c>
      <c r="B241" s="1" t="str">
        <f t="array" ref="B241">IF(ROWS(B$7:B241)&gt;COUNTIF(BookTable[Entry Month],$O$4),"",INDEX(Book!B$3:B$1200,SMALL(IF(BookTable[Entry Month]=$O$4,ROW(BookTable[Entry Month])-ROW(Book!$J$2)),ROWS(B$7:B241))))</f>
        <v/>
      </c>
      <c r="D241" s="1" t="str">
        <f t="array" ref="D241">IF(ROWS(C$7:C241)&gt;COUNTIF(BookTable[Entry Month],$O$4),"",INDEX(Book!C$3:C$1200,SMALL(IF(BookTable[Entry Month]=$O$4,ROW(BookTable[Entry Month])-ROW(Book!$J$2)),ROWS(C$7:C241))))</f>
        <v/>
      </c>
      <c r="E241" s="1" t="e">
        <f>VLOOKUP(Shrawan14[[#This Row],[आपूर्तिकर्ताको नाम]],PartyTable[],2,FALSE)</f>
        <v>#N/A</v>
      </c>
      <c r="F241" s="1" t="str" cm="1">
        <f t="array" ref="F241">IF(ROWS(G$7:G241)&gt;COUNTIF(BookTable[Entry Month],$O$4),"",INDEX(Book!D$3:D$1200,SMALL(IF(BookTable[Entry Month]=$O$4,ROW(BookTable[Entry Month])-ROW(Book!$J$2)),ROWS(G$7:G241))))</f>
        <v/>
      </c>
      <c r="I241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41" s="6" t="str" cm="1">
        <f t="array" ref="J241">IF(ROWS(G$7:G241)&gt;COUNTIF(BookTable[Entry Month],$O$4),"",INDEX(Book!F$3:F$1200,SMALL(IF(BookTable[Entry Month]=$O$4,ROW(BookTable[Entry Month])-ROW(Book!$J$2)),ROWS(G$7:G241))))</f>
        <v/>
      </c>
      <c r="K241" s="6" t="str" cm="1">
        <f t="array" ref="K241">IF(ROWS(G$7:G241)&gt;COUNTIF(BookTable[Entry Month],$O$4),"",INDEX(Book!E$3:E$1200,SMALL(IF(BookTable[Entry Month]=$O$4,ROW(BookTable[Entry Month])-ROW(Book!$J$2)),ROWS(G$7:G241))))</f>
        <v/>
      </c>
      <c r="L241" s="6" t="e">
        <f>Shrawan14[[#This Row],[मूल्य (रु)]]*13%</f>
        <v>#VALUE!</v>
      </c>
    </row>
    <row r="242" spans="1:16" hidden="1" x14ac:dyDescent="0.25">
      <c r="A242" s="1" t="str">
        <f t="array" ref="A242">IF(ROWS(A$7:A242)&gt;COUNTIF(BookTable[Entry Month],$O$4),"",INDEX(Book!A$3:A$1200,SMALL(IF(BookTable[Entry Month]=$O$4,ROW(BookTable[Entry Month])-ROW(Book!$J$2)),ROWS(A$7:A242))))</f>
        <v/>
      </c>
      <c r="B242" s="1" t="str">
        <f t="array" ref="B242">IF(ROWS(B$7:B242)&gt;COUNTIF(BookTable[Entry Month],$O$4),"",INDEX(Book!B$3:B$1200,SMALL(IF(BookTable[Entry Month]=$O$4,ROW(BookTable[Entry Month])-ROW(Book!$J$2)),ROWS(B$7:B242))))</f>
        <v/>
      </c>
      <c r="D242" s="1" t="str">
        <f t="array" ref="D242">IF(ROWS(C$7:C242)&gt;COUNTIF(BookTable[Entry Month],$O$4),"",INDEX(Book!C$3:C$1200,SMALL(IF(BookTable[Entry Month]=$O$4,ROW(BookTable[Entry Month])-ROW(Book!$J$2)),ROWS(C$7:C242))))</f>
        <v/>
      </c>
      <c r="E242" s="1" t="e">
        <f>VLOOKUP(Shrawan14[[#This Row],[आपूर्तिकर्ताको नाम]],PartyTable[],2,FALSE)</f>
        <v>#N/A</v>
      </c>
      <c r="F242" s="1" t="str" cm="1">
        <f t="array" ref="F242">IF(ROWS(G$7:G242)&gt;COUNTIF(BookTable[Entry Month],$O$4),"",INDEX(Book!D$3:D$1200,SMALL(IF(BookTable[Entry Month]=$O$4,ROW(BookTable[Entry Month])-ROW(Book!$J$2)),ROWS(G$7:G242))))</f>
        <v/>
      </c>
      <c r="I242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42" s="6" t="str" cm="1">
        <f t="array" ref="J242">IF(ROWS(G$7:G242)&gt;COUNTIF(BookTable[Entry Month],$O$4),"",INDEX(Book!F$3:F$1200,SMALL(IF(BookTable[Entry Month]=$O$4,ROW(BookTable[Entry Month])-ROW(Book!$J$2)),ROWS(G$7:G242))))</f>
        <v/>
      </c>
      <c r="K242" s="6" t="str" cm="1">
        <f t="array" ref="K242">IF(ROWS(G$7:G242)&gt;COUNTIF(BookTable[Entry Month],$O$4),"",INDEX(Book!E$3:E$1200,SMALL(IF(BookTable[Entry Month]=$O$4,ROW(BookTable[Entry Month])-ROW(Book!$J$2)),ROWS(G$7:G242))))</f>
        <v/>
      </c>
      <c r="L242" s="6" t="e">
        <f>Shrawan14[[#This Row],[मूल्य (रु)]]*13%</f>
        <v>#VALUE!</v>
      </c>
    </row>
    <row r="243" spans="1:16" hidden="1" x14ac:dyDescent="0.25">
      <c r="A243" s="1" t="str">
        <f t="array" ref="A243">IF(ROWS(A$7:A243)&gt;COUNTIF(BookTable[Entry Month],$O$4),"",INDEX(Book!A$3:A$1200,SMALL(IF(BookTable[Entry Month]=$O$4,ROW(BookTable[Entry Month])-ROW(Book!$J$2)),ROWS(A$7:A243))))</f>
        <v/>
      </c>
      <c r="B243" s="1" t="str">
        <f t="array" ref="B243">IF(ROWS(B$7:B243)&gt;COUNTIF(BookTable[Entry Month],$O$4),"",INDEX(Book!B$3:B$1200,SMALL(IF(BookTable[Entry Month]=$O$4,ROW(BookTable[Entry Month])-ROW(Book!$J$2)),ROWS(B$7:B243))))</f>
        <v/>
      </c>
      <c r="D243" s="1" t="str">
        <f t="array" ref="D243">IF(ROWS(C$7:C243)&gt;COUNTIF(BookTable[Entry Month],$O$4),"",INDEX(Book!C$3:C$1200,SMALL(IF(BookTable[Entry Month]=$O$4,ROW(BookTable[Entry Month])-ROW(Book!$J$2)),ROWS(C$7:C243))))</f>
        <v/>
      </c>
      <c r="E243" s="1" t="e">
        <f>VLOOKUP(Shrawan14[[#This Row],[आपूर्तिकर्ताको नाम]],PartyTable[],2,FALSE)</f>
        <v>#N/A</v>
      </c>
      <c r="F243" s="1" t="str" cm="1">
        <f t="array" ref="F243">IF(ROWS(G$7:G243)&gt;COUNTIF(BookTable[Entry Month],$O$4),"",INDEX(Book!D$3:D$1200,SMALL(IF(BookTable[Entry Month]=$O$4,ROW(BookTable[Entry Month])-ROW(Book!$J$2)),ROWS(G$7:G243))))</f>
        <v/>
      </c>
      <c r="I243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43" s="6" t="str" cm="1">
        <f t="array" ref="J243">IF(ROWS(G$7:G243)&gt;COUNTIF(BookTable[Entry Month],$O$4),"",INDEX(Book!F$3:F$1200,SMALL(IF(BookTable[Entry Month]=$O$4,ROW(BookTable[Entry Month])-ROW(Book!$J$2)),ROWS(G$7:G243))))</f>
        <v/>
      </c>
      <c r="K243" s="6" t="str" cm="1">
        <f t="array" ref="K243">IF(ROWS(G$7:G243)&gt;COUNTIF(BookTable[Entry Month],$O$4),"",INDEX(Book!E$3:E$1200,SMALL(IF(BookTable[Entry Month]=$O$4,ROW(BookTable[Entry Month])-ROW(Book!$J$2)),ROWS(G$7:G243))))</f>
        <v/>
      </c>
      <c r="L243" s="6" t="e">
        <f>Shrawan14[[#This Row],[मूल्य (रु)]]*13%</f>
        <v>#VALUE!</v>
      </c>
    </row>
    <row r="244" spans="1:16" hidden="1" x14ac:dyDescent="0.25">
      <c r="A244" s="1" t="str">
        <f t="array" ref="A244">IF(ROWS(A$7:A244)&gt;COUNTIF(BookTable[Entry Month],$O$4),"",INDEX(Book!A$3:A$1200,SMALL(IF(BookTable[Entry Month]=$O$4,ROW(BookTable[Entry Month])-ROW(Book!$J$2)),ROWS(A$7:A244))))</f>
        <v/>
      </c>
      <c r="B244" s="1" t="str">
        <f t="array" ref="B244">IF(ROWS(B$7:B244)&gt;COUNTIF(BookTable[Entry Month],$O$4),"",INDEX(Book!B$3:B$1200,SMALL(IF(BookTable[Entry Month]=$O$4,ROW(BookTable[Entry Month])-ROW(Book!$J$2)),ROWS(B$7:B244))))</f>
        <v/>
      </c>
      <c r="D244" s="1" t="str">
        <f t="array" ref="D244">IF(ROWS(C$7:C244)&gt;COUNTIF(BookTable[Entry Month],$O$4),"",INDEX(Book!C$3:C$1200,SMALL(IF(BookTable[Entry Month]=$O$4,ROW(BookTable[Entry Month])-ROW(Book!$J$2)),ROWS(C$7:C244))))</f>
        <v/>
      </c>
      <c r="E244" s="1" t="e">
        <f>VLOOKUP(Shrawan14[[#This Row],[आपूर्तिकर्ताको नाम]],PartyTable[],2,FALSE)</f>
        <v>#N/A</v>
      </c>
      <c r="F244" s="1" t="str" cm="1">
        <f t="array" ref="F244">IF(ROWS(G$7:G244)&gt;COUNTIF(BookTable[Entry Month],$O$4),"",INDEX(Book!D$3:D$1200,SMALL(IF(BookTable[Entry Month]=$O$4,ROW(BookTable[Entry Month])-ROW(Book!$J$2)),ROWS(G$7:G244))))</f>
        <v/>
      </c>
      <c r="I244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44" s="6" t="str" cm="1">
        <f t="array" ref="J244">IF(ROWS(G$7:G244)&gt;COUNTIF(BookTable[Entry Month],$O$4),"",INDEX(Book!F$3:F$1200,SMALL(IF(BookTable[Entry Month]=$O$4,ROW(BookTable[Entry Month])-ROW(Book!$J$2)),ROWS(G$7:G244))))</f>
        <v/>
      </c>
      <c r="K244" s="6" t="str" cm="1">
        <f t="array" ref="K244">IF(ROWS(G$7:G244)&gt;COUNTIF(BookTable[Entry Month],$O$4),"",INDEX(Book!E$3:E$1200,SMALL(IF(BookTable[Entry Month]=$O$4,ROW(BookTable[Entry Month])-ROW(Book!$J$2)),ROWS(G$7:G244))))</f>
        <v/>
      </c>
      <c r="L244" s="6" t="e">
        <f>Shrawan14[[#This Row],[मूल्य (रु)]]*13%</f>
        <v>#VALUE!</v>
      </c>
    </row>
    <row r="245" spans="1:16" hidden="1" x14ac:dyDescent="0.25">
      <c r="A245" s="1" t="str">
        <f t="array" ref="A245">IF(ROWS(A$7:A245)&gt;COUNTIF(BookTable[Entry Month],$O$4),"",INDEX(Book!A$3:A$1200,SMALL(IF(BookTable[Entry Month]=$O$4,ROW(BookTable[Entry Month])-ROW(Book!$J$2)),ROWS(A$7:A245))))</f>
        <v/>
      </c>
      <c r="B245" s="1" t="str">
        <f t="array" ref="B245">IF(ROWS(B$7:B245)&gt;COUNTIF(BookTable[Entry Month],$O$4),"",INDEX(Book!B$3:B$1200,SMALL(IF(BookTable[Entry Month]=$O$4,ROW(BookTable[Entry Month])-ROW(Book!$J$2)),ROWS(B$7:B245))))</f>
        <v/>
      </c>
      <c r="D245" s="1" t="str">
        <f t="array" ref="D245">IF(ROWS(C$7:C245)&gt;COUNTIF(BookTable[Entry Month],$O$4),"",INDEX(Book!C$3:C$1200,SMALL(IF(BookTable[Entry Month]=$O$4,ROW(BookTable[Entry Month])-ROW(Book!$J$2)),ROWS(C$7:C245))))</f>
        <v/>
      </c>
      <c r="E245" s="1" t="e">
        <f>VLOOKUP(Shrawan14[[#This Row],[आपूर्तिकर्ताको नाम]],PartyTable[],2,FALSE)</f>
        <v>#N/A</v>
      </c>
      <c r="F245" s="1" t="str" cm="1">
        <f t="array" ref="F245">IF(ROWS(G$7:G245)&gt;COUNTIF(BookTable[Entry Month],$O$4),"",INDEX(Book!D$3:D$1200,SMALL(IF(BookTable[Entry Month]=$O$4,ROW(BookTable[Entry Month])-ROW(Book!$J$2)),ROWS(G$7:G245))))</f>
        <v/>
      </c>
      <c r="I245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45" s="6" t="str" cm="1">
        <f t="array" ref="J245">IF(ROWS(G$7:G245)&gt;COUNTIF(BookTable[Entry Month],$O$4),"",INDEX(Book!F$3:F$1200,SMALL(IF(BookTable[Entry Month]=$O$4,ROW(BookTable[Entry Month])-ROW(Book!$J$2)),ROWS(G$7:G245))))</f>
        <v/>
      </c>
      <c r="K245" s="6" t="str" cm="1">
        <f t="array" ref="K245">IF(ROWS(G$7:G245)&gt;COUNTIF(BookTable[Entry Month],$O$4),"",INDEX(Book!E$3:E$1200,SMALL(IF(BookTable[Entry Month]=$O$4,ROW(BookTable[Entry Month])-ROW(Book!$J$2)),ROWS(G$7:G245))))</f>
        <v/>
      </c>
      <c r="L245" s="6" t="e">
        <f>Shrawan14[[#This Row],[मूल्य (रु)]]*13%</f>
        <v>#VALUE!</v>
      </c>
    </row>
    <row r="246" spans="1:16" hidden="1" x14ac:dyDescent="0.25">
      <c r="A246" s="1" t="str">
        <f t="array" ref="A246">IF(ROWS(A$7:A246)&gt;COUNTIF(BookTable[Entry Month],$O$4),"",INDEX(Book!A$3:A$1200,SMALL(IF(BookTable[Entry Month]=$O$4,ROW(BookTable[Entry Month])-ROW(Book!$J$2)),ROWS(A$7:A246))))</f>
        <v/>
      </c>
      <c r="B246" s="1" t="str">
        <f t="array" ref="B246">IF(ROWS(B$7:B246)&gt;COUNTIF(BookTable[Entry Month],$O$4),"",INDEX(Book!B$3:B$1200,SMALL(IF(BookTable[Entry Month]=$O$4,ROW(BookTable[Entry Month])-ROW(Book!$J$2)),ROWS(B$7:B246))))</f>
        <v/>
      </c>
      <c r="D246" s="1" t="str">
        <f t="array" ref="D246">IF(ROWS(C$7:C246)&gt;COUNTIF(BookTable[Entry Month],$O$4),"",INDEX(Book!C$3:C$1200,SMALL(IF(BookTable[Entry Month]=$O$4,ROW(BookTable[Entry Month])-ROW(Book!$J$2)),ROWS(C$7:C246))))</f>
        <v/>
      </c>
      <c r="E246" s="1" t="e">
        <f>VLOOKUP(Shrawan14[[#This Row],[आपूर्तिकर्ताको नाम]],PartyTable[],2,FALSE)</f>
        <v>#N/A</v>
      </c>
      <c r="F246" s="1" t="str" cm="1">
        <f t="array" ref="F246">IF(ROWS(G$7:G246)&gt;COUNTIF(BookTable[Entry Month],$O$4),"",INDEX(Book!D$3:D$1200,SMALL(IF(BookTable[Entry Month]=$O$4,ROW(BookTable[Entry Month])-ROW(Book!$J$2)),ROWS(G$7:G246))))</f>
        <v/>
      </c>
      <c r="I246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46" s="6" t="str" cm="1">
        <f t="array" ref="J246">IF(ROWS(G$7:G246)&gt;COUNTIF(BookTable[Entry Month],$O$4),"",INDEX(Book!F$3:F$1200,SMALL(IF(BookTable[Entry Month]=$O$4,ROW(BookTable[Entry Month])-ROW(Book!$J$2)),ROWS(G$7:G246))))</f>
        <v/>
      </c>
      <c r="K246" s="6" t="str" cm="1">
        <f t="array" ref="K246">IF(ROWS(G$7:G246)&gt;COUNTIF(BookTable[Entry Month],$O$4),"",INDEX(Book!E$3:E$1200,SMALL(IF(BookTable[Entry Month]=$O$4,ROW(BookTable[Entry Month])-ROW(Book!$J$2)),ROWS(G$7:G246))))</f>
        <v/>
      </c>
      <c r="L246" s="6" t="e">
        <f>Shrawan14[[#This Row],[मूल्य (रु)]]*13%</f>
        <v>#VALUE!</v>
      </c>
    </row>
    <row r="247" spans="1:16" hidden="1" x14ac:dyDescent="0.25">
      <c r="A247" s="1" t="str">
        <f t="array" ref="A247">IF(ROWS(A$7:A247)&gt;COUNTIF(BookTable[Entry Month],$O$4),"",INDEX(Book!A$3:A$1200,SMALL(IF(BookTable[Entry Month]=$O$4,ROW(BookTable[Entry Month])-ROW(Book!$J$2)),ROWS(A$7:A247))))</f>
        <v/>
      </c>
      <c r="B247" s="1" t="str">
        <f t="array" ref="B247">IF(ROWS(B$7:B247)&gt;COUNTIF(BookTable[Entry Month],$O$4),"",INDEX(Book!B$3:B$1200,SMALL(IF(BookTable[Entry Month]=$O$4,ROW(BookTable[Entry Month])-ROW(Book!$J$2)),ROWS(B$7:B247))))</f>
        <v/>
      </c>
      <c r="D247" s="1" t="str">
        <f t="array" ref="D247">IF(ROWS(C$7:C247)&gt;COUNTIF(BookTable[Entry Month],$O$4),"",INDEX(Book!C$3:C$1200,SMALL(IF(BookTable[Entry Month]=$O$4,ROW(BookTable[Entry Month])-ROW(Book!$J$2)),ROWS(C$7:C247))))</f>
        <v/>
      </c>
      <c r="E247" s="1" t="e">
        <f>VLOOKUP(Shrawan14[[#This Row],[आपूर्तिकर्ताको नाम]],PartyTable[],2,FALSE)</f>
        <v>#N/A</v>
      </c>
      <c r="F247" s="1" t="str" cm="1">
        <f t="array" ref="F247">IF(ROWS(G$7:G247)&gt;COUNTIF(BookTable[Entry Month],$O$4),"",INDEX(Book!D$3:D$1200,SMALL(IF(BookTable[Entry Month]=$O$4,ROW(BookTable[Entry Month])-ROW(Book!$J$2)),ROWS(G$7:G247))))</f>
        <v/>
      </c>
      <c r="I247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47" s="6" t="str" cm="1">
        <f t="array" ref="J247">IF(ROWS(G$7:G247)&gt;COUNTIF(BookTable[Entry Month],$O$4),"",INDEX(Book!F$3:F$1200,SMALL(IF(BookTable[Entry Month]=$O$4,ROW(BookTable[Entry Month])-ROW(Book!$J$2)),ROWS(G$7:G247))))</f>
        <v/>
      </c>
      <c r="K247" s="6" t="str" cm="1">
        <f t="array" ref="K247">IF(ROWS(G$7:G247)&gt;COUNTIF(BookTable[Entry Month],$O$4),"",INDEX(Book!E$3:E$1200,SMALL(IF(BookTable[Entry Month]=$O$4,ROW(BookTable[Entry Month])-ROW(Book!$J$2)),ROWS(G$7:G247))))</f>
        <v/>
      </c>
      <c r="L247" s="6" t="e">
        <f>Shrawan14[[#This Row],[मूल्य (रु)]]*13%</f>
        <v>#VALUE!</v>
      </c>
    </row>
    <row r="248" spans="1:16" hidden="1" x14ac:dyDescent="0.25">
      <c r="A248" s="1" t="str">
        <f t="array" ref="A248">IF(ROWS(A$7:A248)&gt;COUNTIF(BookTable[Entry Month],$O$4),"",INDEX(Book!A$3:A$1200,SMALL(IF(BookTable[Entry Month]=$O$4,ROW(BookTable[Entry Month])-ROW(Book!$J$2)),ROWS(A$7:A248))))</f>
        <v/>
      </c>
      <c r="B248" s="1" t="str">
        <f t="array" ref="B248">IF(ROWS(B$7:B248)&gt;COUNTIF(BookTable[Entry Month],$O$4),"",INDEX(Book!B$3:B$1200,SMALL(IF(BookTable[Entry Month]=$O$4,ROW(BookTable[Entry Month])-ROW(Book!$J$2)),ROWS(B$7:B248))))</f>
        <v/>
      </c>
      <c r="D248" s="1" t="str">
        <f t="array" ref="D248">IF(ROWS(C$7:C248)&gt;COUNTIF(BookTable[Entry Month],$O$4),"",INDEX(Book!C$3:C$1200,SMALL(IF(BookTable[Entry Month]=$O$4,ROW(BookTable[Entry Month])-ROW(Book!$J$2)),ROWS(C$7:C248))))</f>
        <v/>
      </c>
      <c r="E248" s="1" t="e">
        <f>VLOOKUP(Shrawan14[[#This Row],[आपूर्तिकर्ताको नाम]],PartyTable[],2,FALSE)</f>
        <v>#N/A</v>
      </c>
      <c r="F248" s="1" t="str" cm="1">
        <f t="array" ref="F248">IF(ROWS(G$7:G248)&gt;COUNTIF(BookTable[Entry Month],$O$4),"",INDEX(Book!D$3:D$1200,SMALL(IF(BookTable[Entry Month]=$O$4,ROW(BookTable[Entry Month])-ROW(Book!$J$2)),ROWS(G$7:G248))))</f>
        <v/>
      </c>
      <c r="I248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48" s="6" t="str" cm="1">
        <f t="array" ref="J248">IF(ROWS(G$7:G248)&gt;COUNTIF(BookTable[Entry Month],$O$4),"",INDEX(Book!F$3:F$1200,SMALL(IF(BookTable[Entry Month]=$O$4,ROW(BookTable[Entry Month])-ROW(Book!$J$2)),ROWS(G$7:G248))))</f>
        <v/>
      </c>
      <c r="K248" s="6" t="str" cm="1">
        <f t="array" ref="K248">IF(ROWS(G$7:G248)&gt;COUNTIF(BookTable[Entry Month],$O$4),"",INDEX(Book!E$3:E$1200,SMALL(IF(BookTable[Entry Month]=$O$4,ROW(BookTable[Entry Month])-ROW(Book!$J$2)),ROWS(G$7:G248))))</f>
        <v/>
      </c>
      <c r="L248" s="6" t="e">
        <f>Shrawan14[[#This Row],[मूल्य (रु)]]*13%</f>
        <v>#VALUE!</v>
      </c>
    </row>
    <row r="249" spans="1:16" hidden="1" x14ac:dyDescent="0.25">
      <c r="A249" s="1" t="str">
        <f t="array" ref="A249">IF(ROWS(A$7:A249)&gt;COUNTIF(BookTable[Entry Month],$O$4),"",INDEX(Book!A$3:A$1200,SMALL(IF(BookTable[Entry Month]=$O$4,ROW(BookTable[Entry Month])-ROW(Book!$J$2)),ROWS(A$7:A249))))</f>
        <v/>
      </c>
      <c r="B249" s="1" t="str">
        <f t="array" ref="B249">IF(ROWS(B$7:B249)&gt;COUNTIF(BookTable[Entry Month],$O$4),"",INDEX(Book!B$3:B$1200,SMALL(IF(BookTable[Entry Month]=$O$4,ROW(BookTable[Entry Month])-ROW(Book!$J$2)),ROWS(B$7:B249))))</f>
        <v/>
      </c>
      <c r="D249" s="1" t="str">
        <f t="array" ref="D249">IF(ROWS(C$7:C249)&gt;COUNTIF(BookTable[Entry Month],$O$4),"",INDEX(Book!C$3:C$1200,SMALL(IF(BookTable[Entry Month]=$O$4,ROW(BookTable[Entry Month])-ROW(Book!$J$2)),ROWS(C$7:C249))))</f>
        <v/>
      </c>
      <c r="E249" s="1" t="e">
        <f>VLOOKUP(Shrawan14[[#This Row],[आपूर्तिकर्ताको नाम]],PartyTable[],2,FALSE)</f>
        <v>#N/A</v>
      </c>
      <c r="F249" s="1" t="str" cm="1">
        <f t="array" ref="F249">IF(ROWS(G$7:G249)&gt;COUNTIF(BookTable[Entry Month],$O$4),"",INDEX(Book!D$3:D$1200,SMALL(IF(BookTable[Entry Month]=$O$4,ROW(BookTable[Entry Month])-ROW(Book!$J$2)),ROWS(G$7:G249))))</f>
        <v/>
      </c>
      <c r="I249" s="6" t="e">
        <f>Shrawan14[[#This Row],[कर छुट हुने वस्तु वा सेवाको खरिद / पैठारी मूल्य (रु)]]+Shrawan14[[#This Row],[मूल्य (रु)]]</f>
        <v>#VALUE!</v>
      </c>
      <c r="J249" s="6" t="str" cm="1">
        <f t="array" ref="J249">IF(ROWS(G$7:G249)&gt;COUNTIF(BookTable[Entry Month],$O$4),"",INDEX(Book!F$3:F$1200,SMALL(IF(BookTable[Entry Month]=$O$4,ROW(BookTable[Entry Month])-ROW(Book!$J$2)),ROWS(G$7:G249))))</f>
        <v/>
      </c>
      <c r="K249" s="6" t="str" cm="1">
        <f t="array" ref="K249">IF(ROWS(G$7:G249)&gt;COUNTIF(BookTable[Entry Month],$O$4),"",INDEX(Book!E$3:E$1200,SMALL(IF(BookTable[Entry Month]=$O$4,ROW(BookTable[Entry Month])-ROW(Book!$J$2)),ROWS(G$7:G249))))</f>
        <v/>
      </c>
      <c r="L249" s="6" t="e">
        <f>Shrawan14[[#This Row],[मूल्य (रु)]]*13%</f>
        <v>#VALUE!</v>
      </c>
    </row>
    <row r="250" spans="1:16" ht="15.75" x14ac:dyDescent="0.25">
      <c r="A250" s="13" t="s">
        <v>39</v>
      </c>
      <c r="B250" s="13">
        <f>COUNTIF(BookTable[Entry Month],$O$4)</f>
        <v>0</v>
      </c>
      <c r="C250" s="13"/>
      <c r="D250" s="13"/>
      <c r="E250" s="13"/>
      <c r="F250" s="13"/>
      <c r="G250" s="13"/>
      <c r="H250" s="13"/>
      <c r="I250" s="13" t="e">
        <f>CEILING(SUBTOTAL(109,Shrawan14[जम्मा खरिद मूल्य (रु)]),1)</f>
        <v>#VALUE!</v>
      </c>
      <c r="J250" s="13">
        <f>CEILING(SUBTOTAL(109,Shrawan14[कर छुट हुने वस्तु वा सेवाको खरिद / पैठारी मूल्य (रु)]),1)</f>
        <v>0</v>
      </c>
      <c r="K250" s="13">
        <f>CEILING(SUBTOTAL(109,Shrawan14[मूल्य (रु)]),1)</f>
        <v>0</v>
      </c>
      <c r="L250" s="13" t="e">
        <f>CEILING(SUBTOTAL(109,Shrawan14[कर (रु)]),1)</f>
        <v>#VALUE!</v>
      </c>
      <c r="M250" s="13"/>
      <c r="N250" s="13"/>
      <c r="O250" s="13"/>
      <c r="P250" s="13"/>
    </row>
  </sheetData>
  <sheetProtection sheet="1" sort="0" autoFilter="0"/>
  <mergeCells count="7">
    <mergeCell ref="A1:P1"/>
    <mergeCell ref="A2:P2"/>
    <mergeCell ref="A5:H5"/>
    <mergeCell ref="I5:J5"/>
    <mergeCell ref="K5:L5"/>
    <mergeCell ref="M5:N5"/>
    <mergeCell ref="O5:P5"/>
  </mergeCells>
  <pageMargins left="0.25" right="0.25" top="0.75" bottom="0.75" header="0.3" footer="0.3"/>
  <pageSetup paperSize="9" scale="81" fitToHeight="0" orientation="landscape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FED9-2F60-4ED0-837D-01073B2380C1}">
  <sheetPr>
    <pageSetUpPr fitToPage="1"/>
  </sheetPr>
  <dimension ref="A1:P250"/>
  <sheetViews>
    <sheetView zoomScale="90" zoomScaleNormal="90" zoomScaleSheetLayoutView="70" workbookViewId="0">
      <selection activeCell="F259" sqref="F259"/>
    </sheetView>
  </sheetViews>
  <sheetFormatPr defaultColWidth="9.42578125" defaultRowHeight="15" x14ac:dyDescent="0.25"/>
  <cols>
    <col min="1" max="1" width="11.140625" style="1" bestFit="1" customWidth="1"/>
    <col min="2" max="2" width="8.28515625" style="1" customWidth="1"/>
    <col min="3" max="3" width="10.5703125" style="1" customWidth="1"/>
    <col min="4" max="4" width="25.7109375" style="1" customWidth="1"/>
    <col min="5" max="5" width="12.42578125" style="1" customWidth="1"/>
    <col min="6" max="6" width="29.7109375" style="1" bestFit="1" customWidth="1"/>
    <col min="7" max="7" width="16.7109375" style="1" bestFit="1" customWidth="1"/>
    <col min="8" max="8" width="11" style="1" customWidth="1"/>
    <col min="9" max="12" width="12.5703125" style="1" customWidth="1"/>
    <col min="13" max="16" width="6.140625" style="1" customWidth="1"/>
    <col min="17" max="16384" width="9.42578125" style="1"/>
  </cols>
  <sheetData>
    <row r="1" spans="1:16" x14ac:dyDescent="0.25">
      <c r="A1" s="66" t="s">
        <v>13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</row>
    <row r="2" spans="1:16" x14ac:dyDescent="0.25">
      <c r="A2" s="66" t="s">
        <v>14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</row>
    <row r="4" spans="1:16" x14ac:dyDescent="0.25">
      <c r="B4" s="4" t="s">
        <v>35</v>
      </c>
      <c r="C4" s="5">
        <f>_pan</f>
        <v>0</v>
      </c>
      <c r="D4" s="3"/>
      <c r="E4" s="4" t="s">
        <v>36</v>
      </c>
      <c r="F4" s="2">
        <f>_firm</f>
        <v>0</v>
      </c>
      <c r="K4" s="4" t="s">
        <v>38</v>
      </c>
      <c r="L4" s="2">
        <f>_fy1</f>
        <v>2080</v>
      </c>
      <c r="N4" s="4" t="s">
        <v>37</v>
      </c>
      <c r="O4" s="2" t="s">
        <v>61</v>
      </c>
    </row>
    <row r="5" spans="1:16" ht="53.25" customHeight="1" x14ac:dyDescent="0.25">
      <c r="A5" s="67" t="s">
        <v>15</v>
      </c>
      <c r="B5" s="68"/>
      <c r="C5" s="68"/>
      <c r="D5" s="68"/>
      <c r="E5" s="68"/>
      <c r="F5" s="68"/>
      <c r="G5" s="68"/>
      <c r="H5" s="69"/>
      <c r="I5" s="67"/>
      <c r="J5" s="69"/>
      <c r="K5" s="67" t="s">
        <v>16</v>
      </c>
      <c r="L5" s="69"/>
      <c r="M5" s="67" t="s">
        <v>17</v>
      </c>
      <c r="N5" s="69"/>
      <c r="O5" s="67" t="s">
        <v>18</v>
      </c>
      <c r="P5" s="69"/>
    </row>
    <row r="6" spans="1:16" ht="60" customHeight="1" x14ac:dyDescent="0.25">
      <c r="A6" s="8" t="s">
        <v>19</v>
      </c>
      <c r="B6" s="8" t="s">
        <v>20</v>
      </c>
      <c r="C6" s="8" t="s">
        <v>21</v>
      </c>
      <c r="D6" s="8" t="s">
        <v>22</v>
      </c>
      <c r="E6" s="8" t="s">
        <v>23</v>
      </c>
      <c r="F6" s="8" t="s">
        <v>24</v>
      </c>
      <c r="G6" s="8" t="s">
        <v>25</v>
      </c>
      <c r="H6" s="8" t="s">
        <v>26</v>
      </c>
      <c r="I6" s="8" t="s">
        <v>27</v>
      </c>
      <c r="J6" s="8" t="s">
        <v>28</v>
      </c>
      <c r="K6" s="8" t="s">
        <v>29</v>
      </c>
      <c r="L6" s="8" t="s">
        <v>30</v>
      </c>
      <c r="M6" s="8" t="s">
        <v>31</v>
      </c>
      <c r="N6" s="8" t="s">
        <v>32</v>
      </c>
      <c r="O6" s="8" t="s">
        <v>33</v>
      </c>
      <c r="P6" s="8" t="s">
        <v>34</v>
      </c>
    </row>
    <row r="7" spans="1:16" x14ac:dyDescent="0.25">
      <c r="A7" s="1" t="str">
        <f t="array" ref="A7">IF(ROWS(A$7:A7)&gt;COUNTIF(BookTable[Entry Month],$O$4),"",INDEX(Book!A$3:A$1200,SMALL(IF(BookTable[Entry Month]=$O$4,ROW(BookTable[Entry Month])-ROW(Book!$J$2)),ROWS(A$7:A7))))</f>
        <v/>
      </c>
      <c r="B7" s="1" t="str">
        <f t="array" ref="B7">IF(ROWS(B$7:B7)&gt;COUNTIF(BookTable[Entry Month],$O$4),"",INDEX(Book!B$3:B$1200,SMALL(IF(BookTable[Entry Month]=$O$4,ROW(BookTable[Entry Month])-ROW(Book!$J$2)),ROWS(B$7:B7))))</f>
        <v/>
      </c>
      <c r="D7" s="1" t="str">
        <f t="array" ref="D7">IF(ROWS(C$7:C7)&gt;COUNTIF(BookTable[Entry Month],$O$4),"",INDEX(Book!C$3:C$1200,SMALL(IF(BookTable[Entry Month]=$O$4,ROW(BookTable[Entry Month])-ROW(Book!$J$2)),ROWS(C$7:C7))))</f>
        <v/>
      </c>
      <c r="E7" s="26" t="e">
        <f>VLOOKUP(Shrawan13[[#This Row],[आपूर्तिकर्ताको नाम]],PartyTable[],2,FALSE)</f>
        <v>#N/A</v>
      </c>
      <c r="F7" s="26" t="str" cm="1">
        <f t="array" ref="F7">IF(ROWS(G$7:G7)&gt;COUNTIF(BookTable[Entry Month],$O$4),"",INDEX(Book!D$3:D$1200,SMALL(IF(BookTable[Entry Month]=$O$4,ROW(BookTable[Entry Month])-ROW(Book!$J$2)),ROWS(G$7:G7))))</f>
        <v/>
      </c>
      <c r="I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7" s="6" t="str" cm="1">
        <f t="array" ref="J7">IF(ROWS(G$7:G7)&gt;COUNTIF(BookTable[Entry Month],$O$4),"",INDEX(Book!F$3:F$1200,SMALL(IF(BookTable[Entry Month]=$O$4,ROW(BookTable[Entry Month])-ROW(Book!$J$2)),ROWS(G$7:G7))))</f>
        <v/>
      </c>
      <c r="K7" s="6" t="str" cm="1">
        <f t="array" ref="K7">IF(ROWS(G$7:G7)&gt;COUNTIF(BookTable[Entry Month],$O$4),"",INDEX(Book!E$3:E$1200,SMALL(IF(BookTable[Entry Month]=$O$4,ROW(BookTable[Entry Month])-ROW(Book!$J$2)),ROWS(G$7:G7))))</f>
        <v/>
      </c>
      <c r="L7" s="6" t="e">
        <f>Shrawan13[[#This Row],[मूल्य (रु)]]*13%</f>
        <v>#VALUE!</v>
      </c>
    </row>
    <row r="8" spans="1:16" hidden="1" x14ac:dyDescent="0.25">
      <c r="A8" s="1" t="str">
        <f t="array" ref="A8">IF(ROWS(A$7:A8)&gt;COUNTIF(BookTable[Entry Month],$O$4),"",INDEX(Book!A$3:A$1200,SMALL(IF(BookTable[Entry Month]=$O$4,ROW(BookTable[Entry Month])-ROW(Book!$J$2)),ROWS(A$7:A8))))</f>
        <v/>
      </c>
      <c r="B8" s="1" t="str">
        <f t="array" ref="B8">IF(ROWS(B$7:B8)&gt;COUNTIF(BookTable[Entry Month],$O$4),"",INDEX(Book!B$3:B$1200,SMALL(IF(BookTable[Entry Month]=$O$4,ROW(BookTable[Entry Month])-ROW(Book!$J$2)),ROWS(B$7:B8))))</f>
        <v/>
      </c>
      <c r="D8" s="1" t="str">
        <f t="array" ref="D8">IF(ROWS(C$7:C8)&gt;COUNTIF(BookTable[Entry Month],$O$4),"",INDEX(Book!C$3:C$1200,SMALL(IF(BookTable[Entry Month]=$O$4,ROW(BookTable[Entry Month])-ROW(Book!$J$2)),ROWS(C$7:C8))))</f>
        <v/>
      </c>
      <c r="E8" s="26" t="e">
        <f>VLOOKUP(Shrawan13[[#This Row],[आपूर्तिकर्ताको नाम]],PartyTable[],2,FALSE)</f>
        <v>#N/A</v>
      </c>
      <c r="F8" s="26" t="str" cm="1">
        <f t="array" ref="F8">IF(ROWS(G$7:G8)&gt;COUNTIF(BookTable[Entry Month],$O$4),"",INDEX(Book!D$3:D$1200,SMALL(IF(BookTable[Entry Month]=$O$4,ROW(BookTable[Entry Month])-ROW(Book!$J$2)),ROWS(G$7:G8))))</f>
        <v/>
      </c>
      <c r="I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8" s="6" t="str" cm="1">
        <f t="array" ref="J8">IF(ROWS(G$7:G8)&gt;COUNTIF(BookTable[Entry Month],$O$4),"",INDEX(Book!F$3:F$1200,SMALL(IF(BookTable[Entry Month]=$O$4,ROW(BookTable[Entry Month])-ROW(Book!$J$2)),ROWS(G$7:G8))))</f>
        <v/>
      </c>
      <c r="K8" s="6" t="str" cm="1">
        <f t="array" ref="K8">IF(ROWS(G$7:G8)&gt;COUNTIF(BookTable[Entry Month],$O$4),"",INDEX(Book!E$3:E$1200,SMALL(IF(BookTable[Entry Month]=$O$4,ROW(BookTable[Entry Month])-ROW(Book!$J$2)),ROWS(G$7:G8))))</f>
        <v/>
      </c>
      <c r="L8" s="6" t="e">
        <f>Shrawan13[[#This Row],[मूल्य (रु)]]*13%</f>
        <v>#VALUE!</v>
      </c>
    </row>
    <row r="9" spans="1:16" hidden="1" x14ac:dyDescent="0.25">
      <c r="A9" s="1" t="str">
        <f t="array" ref="A9">IF(ROWS(A$7:A9)&gt;COUNTIF(BookTable[Entry Month],$O$4),"",INDEX(Book!A$3:A$1200,SMALL(IF(BookTable[Entry Month]=$O$4,ROW(BookTable[Entry Month])-ROW(Book!$J$2)),ROWS(A$7:A9))))</f>
        <v/>
      </c>
      <c r="B9" s="1" t="str">
        <f t="array" ref="B9">IF(ROWS(B$7:B9)&gt;COUNTIF(BookTable[Entry Month],$O$4),"",INDEX(Book!B$3:B$1200,SMALL(IF(BookTable[Entry Month]=$O$4,ROW(BookTable[Entry Month])-ROW(Book!$J$2)),ROWS(B$7:B9))))</f>
        <v/>
      </c>
      <c r="D9" s="1" t="str">
        <f t="array" ref="D9">IF(ROWS(C$7:C9)&gt;COUNTIF(BookTable[Entry Month],$O$4),"",INDEX(Book!C$3:C$1200,SMALL(IF(BookTable[Entry Month]=$O$4,ROW(BookTable[Entry Month])-ROW(Book!$J$2)),ROWS(C$7:C9))))</f>
        <v/>
      </c>
      <c r="E9" s="26" t="e">
        <f>VLOOKUP(Shrawan13[[#This Row],[आपूर्तिकर्ताको नाम]],PartyTable[],2,FALSE)</f>
        <v>#N/A</v>
      </c>
      <c r="F9" s="26" t="str" cm="1">
        <f t="array" ref="F9">IF(ROWS(G$7:G9)&gt;COUNTIF(BookTable[Entry Month],$O$4),"",INDEX(Book!D$3:D$1200,SMALL(IF(BookTable[Entry Month]=$O$4,ROW(BookTable[Entry Month])-ROW(Book!$J$2)),ROWS(G$7:G9))))</f>
        <v/>
      </c>
      <c r="I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9" s="6" t="str" cm="1">
        <f t="array" ref="J9">IF(ROWS(G$7:G9)&gt;COUNTIF(BookTable[Entry Month],$O$4),"",INDEX(Book!F$3:F$1200,SMALL(IF(BookTable[Entry Month]=$O$4,ROW(BookTable[Entry Month])-ROW(Book!$J$2)),ROWS(G$7:G9))))</f>
        <v/>
      </c>
      <c r="K9" s="6" t="str" cm="1">
        <f t="array" ref="K9">IF(ROWS(G$7:G9)&gt;COUNTIF(BookTable[Entry Month],$O$4),"",INDEX(Book!E$3:E$1200,SMALL(IF(BookTable[Entry Month]=$O$4,ROW(BookTable[Entry Month])-ROW(Book!$J$2)),ROWS(G$7:G9))))</f>
        <v/>
      </c>
      <c r="L9" s="6" t="e">
        <f>Shrawan13[[#This Row],[मूल्य (रु)]]*13%</f>
        <v>#VALUE!</v>
      </c>
    </row>
    <row r="10" spans="1:16" hidden="1" x14ac:dyDescent="0.25">
      <c r="A10" s="1" t="str">
        <f t="array" ref="A10">IF(ROWS(A$7:A10)&gt;COUNTIF(BookTable[Entry Month],$O$4),"",INDEX(Book!A$3:A$1200,SMALL(IF(BookTable[Entry Month]=$O$4,ROW(BookTable[Entry Month])-ROW(Book!$J$2)),ROWS(A$7:A10))))</f>
        <v/>
      </c>
      <c r="B10" s="1" t="str">
        <f t="array" ref="B10">IF(ROWS(B$7:B10)&gt;COUNTIF(BookTable[Entry Month],$O$4),"",INDEX(Book!B$3:B$1200,SMALL(IF(BookTable[Entry Month]=$O$4,ROW(BookTable[Entry Month])-ROW(Book!$J$2)),ROWS(B$7:B10))))</f>
        <v/>
      </c>
      <c r="D10" s="1" t="str">
        <f t="array" ref="D10">IF(ROWS(C$7:C10)&gt;COUNTIF(BookTable[Entry Month],$O$4),"",INDEX(Book!C$3:C$1200,SMALL(IF(BookTable[Entry Month]=$O$4,ROW(BookTable[Entry Month])-ROW(Book!$J$2)),ROWS(C$7:C10))))</f>
        <v/>
      </c>
      <c r="E10" s="26" t="e">
        <f>VLOOKUP(Shrawan13[[#This Row],[आपूर्तिकर्ताको नाम]],PartyTable[],2,FALSE)</f>
        <v>#N/A</v>
      </c>
      <c r="F10" s="26" t="str" cm="1">
        <f t="array" ref="F10">IF(ROWS(G$7:G10)&gt;COUNTIF(BookTable[Entry Month],$O$4),"",INDEX(Book!D$3:D$1200,SMALL(IF(BookTable[Entry Month]=$O$4,ROW(BookTable[Entry Month])-ROW(Book!$J$2)),ROWS(G$7:G10))))</f>
        <v/>
      </c>
      <c r="I1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0" s="6" t="str" cm="1">
        <f t="array" ref="J10">IF(ROWS(G$7:G10)&gt;COUNTIF(BookTable[Entry Month],$O$4),"",INDEX(Book!F$3:F$1200,SMALL(IF(BookTable[Entry Month]=$O$4,ROW(BookTable[Entry Month])-ROW(Book!$J$2)),ROWS(G$7:G10))))</f>
        <v/>
      </c>
      <c r="K10" s="6" t="str" cm="1">
        <f t="array" ref="K10">IF(ROWS(G$7:G10)&gt;COUNTIF(BookTable[Entry Month],$O$4),"",INDEX(Book!E$3:E$1200,SMALL(IF(BookTable[Entry Month]=$O$4,ROW(BookTable[Entry Month])-ROW(Book!$J$2)),ROWS(G$7:G10))))</f>
        <v/>
      </c>
      <c r="L10" s="6" t="e">
        <f>Shrawan13[[#This Row],[मूल्य (रु)]]*13%</f>
        <v>#VALUE!</v>
      </c>
    </row>
    <row r="11" spans="1:16" hidden="1" x14ac:dyDescent="0.25">
      <c r="A11" s="1" t="str">
        <f t="array" ref="A11">IF(ROWS(A$7:A11)&gt;COUNTIF(BookTable[Entry Month],$O$4),"",INDEX(Book!A$3:A$1200,SMALL(IF(BookTable[Entry Month]=$O$4,ROW(BookTable[Entry Month])-ROW(Book!$J$2)),ROWS(A$7:A11))))</f>
        <v/>
      </c>
      <c r="B11" s="1" t="str">
        <f t="array" ref="B11">IF(ROWS(B$7:B11)&gt;COUNTIF(BookTable[Entry Month],$O$4),"",INDEX(Book!B$3:B$1200,SMALL(IF(BookTable[Entry Month]=$O$4,ROW(BookTable[Entry Month])-ROW(Book!$J$2)),ROWS(B$7:B11))))</f>
        <v/>
      </c>
      <c r="D11" s="1" t="str">
        <f t="array" ref="D11">IF(ROWS(C$7:C11)&gt;COUNTIF(BookTable[Entry Month],$O$4),"",INDEX(Book!C$3:C$1200,SMALL(IF(BookTable[Entry Month]=$O$4,ROW(BookTable[Entry Month])-ROW(Book!$J$2)),ROWS(C$7:C11))))</f>
        <v/>
      </c>
      <c r="E11" s="26" t="e">
        <f>VLOOKUP(Shrawan13[[#This Row],[आपूर्तिकर्ताको नाम]],PartyTable[],2,FALSE)</f>
        <v>#N/A</v>
      </c>
      <c r="F11" s="26" t="str" cm="1">
        <f t="array" ref="F11">IF(ROWS(G$7:G11)&gt;COUNTIF(BookTable[Entry Month],$O$4),"",INDEX(Book!D$3:D$1200,SMALL(IF(BookTable[Entry Month]=$O$4,ROW(BookTable[Entry Month])-ROW(Book!$J$2)),ROWS(G$7:G11))))</f>
        <v/>
      </c>
      <c r="I1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1" s="6" t="str" cm="1">
        <f t="array" ref="J11">IF(ROWS(G$7:G11)&gt;COUNTIF(BookTable[Entry Month],$O$4),"",INDEX(Book!F$3:F$1200,SMALL(IF(BookTable[Entry Month]=$O$4,ROW(BookTable[Entry Month])-ROW(Book!$J$2)),ROWS(G$7:G11))))</f>
        <v/>
      </c>
      <c r="K11" s="6" t="str" cm="1">
        <f t="array" ref="K11">IF(ROWS(G$7:G11)&gt;COUNTIF(BookTable[Entry Month],$O$4),"",INDEX(Book!E$3:E$1200,SMALL(IF(BookTable[Entry Month]=$O$4,ROW(BookTable[Entry Month])-ROW(Book!$J$2)),ROWS(G$7:G11))))</f>
        <v/>
      </c>
      <c r="L11" s="6" t="e">
        <f>Shrawan13[[#This Row],[मूल्य (रु)]]*13%</f>
        <v>#VALUE!</v>
      </c>
    </row>
    <row r="12" spans="1:16" hidden="1" x14ac:dyDescent="0.25">
      <c r="A12" s="1" t="str">
        <f t="array" ref="A12">IF(ROWS(A$7:A12)&gt;COUNTIF(BookTable[Entry Month],$O$4),"",INDEX(Book!A$3:A$1200,SMALL(IF(BookTable[Entry Month]=$O$4,ROW(BookTable[Entry Month])-ROW(Book!$J$2)),ROWS(A$7:A12))))</f>
        <v/>
      </c>
      <c r="B12" s="1" t="str">
        <f t="array" ref="B12">IF(ROWS(B$7:B12)&gt;COUNTIF(BookTable[Entry Month],$O$4),"",INDEX(Book!B$3:B$1200,SMALL(IF(BookTable[Entry Month]=$O$4,ROW(BookTable[Entry Month])-ROW(Book!$J$2)),ROWS(B$7:B12))))</f>
        <v/>
      </c>
      <c r="D12" s="1" t="str">
        <f t="array" ref="D12">IF(ROWS(C$7:C12)&gt;COUNTIF(BookTable[Entry Month],$O$4),"",INDEX(Book!C$3:C$1200,SMALL(IF(BookTable[Entry Month]=$O$4,ROW(BookTable[Entry Month])-ROW(Book!$J$2)),ROWS(C$7:C12))))</f>
        <v/>
      </c>
      <c r="E12" s="26" t="e">
        <f>VLOOKUP(Shrawan13[[#This Row],[आपूर्तिकर्ताको नाम]],PartyTable[],2,FALSE)</f>
        <v>#N/A</v>
      </c>
      <c r="F12" s="26" t="str" cm="1">
        <f t="array" ref="F12">IF(ROWS(G$7:G12)&gt;COUNTIF(BookTable[Entry Month],$O$4),"",INDEX(Book!D$3:D$1200,SMALL(IF(BookTable[Entry Month]=$O$4,ROW(BookTable[Entry Month])-ROW(Book!$J$2)),ROWS(G$7:G12))))</f>
        <v/>
      </c>
      <c r="I1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2" s="6" t="str" cm="1">
        <f t="array" ref="J12">IF(ROWS(G$7:G12)&gt;COUNTIF(BookTable[Entry Month],$O$4),"",INDEX(Book!F$3:F$1200,SMALL(IF(BookTable[Entry Month]=$O$4,ROW(BookTable[Entry Month])-ROW(Book!$J$2)),ROWS(G$7:G12))))</f>
        <v/>
      </c>
      <c r="K12" s="6" t="str" cm="1">
        <f t="array" ref="K12">IF(ROWS(G$7:G12)&gt;COUNTIF(BookTable[Entry Month],$O$4),"",INDEX(Book!E$3:E$1200,SMALL(IF(BookTable[Entry Month]=$O$4,ROW(BookTable[Entry Month])-ROW(Book!$J$2)),ROWS(G$7:G12))))</f>
        <v/>
      </c>
      <c r="L12" s="6" t="e">
        <f>Shrawan13[[#This Row],[मूल्य (रु)]]*13%</f>
        <v>#VALUE!</v>
      </c>
    </row>
    <row r="13" spans="1:16" hidden="1" x14ac:dyDescent="0.25">
      <c r="A13" s="1" t="str">
        <f t="array" ref="A13">IF(ROWS(A$7:A13)&gt;COUNTIF(BookTable[Entry Month],$O$4),"",INDEX(Book!A$3:A$1200,SMALL(IF(BookTable[Entry Month]=$O$4,ROW(BookTable[Entry Month])-ROW(Book!$J$2)),ROWS(A$7:A13))))</f>
        <v/>
      </c>
      <c r="B13" s="1" t="str">
        <f t="array" ref="B13">IF(ROWS(B$7:B13)&gt;COUNTIF(BookTable[Entry Month],$O$4),"",INDEX(Book!B$3:B$1200,SMALL(IF(BookTable[Entry Month]=$O$4,ROW(BookTable[Entry Month])-ROW(Book!$J$2)),ROWS(B$7:B13))))</f>
        <v/>
      </c>
      <c r="D13" s="1" t="str">
        <f t="array" ref="D13">IF(ROWS(C$7:C13)&gt;COUNTIF(BookTable[Entry Month],$O$4),"",INDEX(Book!C$3:C$1200,SMALL(IF(BookTable[Entry Month]=$O$4,ROW(BookTable[Entry Month])-ROW(Book!$J$2)),ROWS(C$7:C13))))</f>
        <v/>
      </c>
      <c r="E13" s="26" t="e">
        <f>VLOOKUP(Shrawan13[[#This Row],[आपूर्तिकर्ताको नाम]],PartyTable[],2,FALSE)</f>
        <v>#N/A</v>
      </c>
      <c r="F13" s="26" t="str" cm="1">
        <f t="array" ref="F13">IF(ROWS(G$7:G13)&gt;COUNTIF(BookTable[Entry Month],$O$4),"",INDEX(Book!D$3:D$1200,SMALL(IF(BookTable[Entry Month]=$O$4,ROW(BookTable[Entry Month])-ROW(Book!$J$2)),ROWS(G$7:G13))))</f>
        <v/>
      </c>
      <c r="I1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3" s="6" t="str" cm="1">
        <f t="array" ref="J13">IF(ROWS(G$7:G13)&gt;COUNTIF(BookTable[Entry Month],$O$4),"",INDEX(Book!F$3:F$1200,SMALL(IF(BookTable[Entry Month]=$O$4,ROW(BookTable[Entry Month])-ROW(Book!$J$2)),ROWS(G$7:G13))))</f>
        <v/>
      </c>
      <c r="K13" s="6" t="str" cm="1">
        <f t="array" ref="K13">IF(ROWS(G$7:G13)&gt;COUNTIF(BookTable[Entry Month],$O$4),"",INDEX(Book!E$3:E$1200,SMALL(IF(BookTable[Entry Month]=$O$4,ROW(BookTable[Entry Month])-ROW(Book!$J$2)),ROWS(G$7:G13))))</f>
        <v/>
      </c>
      <c r="L13" s="6" t="e">
        <f>Shrawan13[[#This Row],[मूल्य (रु)]]*13%</f>
        <v>#VALUE!</v>
      </c>
    </row>
    <row r="14" spans="1:16" hidden="1" x14ac:dyDescent="0.25">
      <c r="A14" s="1" t="str">
        <f t="array" ref="A14">IF(ROWS(A$7:A14)&gt;COUNTIF(BookTable[Entry Month],$O$4),"",INDEX(Book!A$3:A$1200,SMALL(IF(BookTable[Entry Month]=$O$4,ROW(BookTable[Entry Month])-ROW(Book!$J$2)),ROWS(A$7:A14))))</f>
        <v/>
      </c>
      <c r="B14" s="1" t="str">
        <f t="array" ref="B14">IF(ROWS(B$7:B14)&gt;COUNTIF(BookTable[Entry Month],$O$4),"",INDEX(Book!B$3:B$1200,SMALL(IF(BookTable[Entry Month]=$O$4,ROW(BookTable[Entry Month])-ROW(Book!$J$2)),ROWS(B$7:B14))))</f>
        <v/>
      </c>
      <c r="D14" s="1" t="str">
        <f t="array" ref="D14">IF(ROWS(C$7:C14)&gt;COUNTIF(BookTable[Entry Month],$O$4),"",INDEX(Book!C$3:C$1200,SMALL(IF(BookTable[Entry Month]=$O$4,ROW(BookTable[Entry Month])-ROW(Book!$J$2)),ROWS(C$7:C14))))</f>
        <v/>
      </c>
      <c r="E14" s="26" t="e">
        <f>VLOOKUP(Shrawan13[[#This Row],[आपूर्तिकर्ताको नाम]],PartyTable[],2,FALSE)</f>
        <v>#N/A</v>
      </c>
      <c r="F14" s="26" t="str" cm="1">
        <f t="array" ref="F14">IF(ROWS(G$7:G14)&gt;COUNTIF(BookTable[Entry Month],$O$4),"",INDEX(Book!D$3:D$1200,SMALL(IF(BookTable[Entry Month]=$O$4,ROW(BookTable[Entry Month])-ROW(Book!$J$2)),ROWS(G$7:G14))))</f>
        <v/>
      </c>
      <c r="I1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4" s="6" t="str" cm="1">
        <f t="array" ref="J14">IF(ROWS(G$7:G14)&gt;COUNTIF(BookTable[Entry Month],$O$4),"",INDEX(Book!F$3:F$1200,SMALL(IF(BookTable[Entry Month]=$O$4,ROW(BookTable[Entry Month])-ROW(Book!$J$2)),ROWS(G$7:G14))))</f>
        <v/>
      </c>
      <c r="K14" s="6" t="str" cm="1">
        <f t="array" ref="K14">IF(ROWS(G$7:G14)&gt;COUNTIF(BookTable[Entry Month],$O$4),"",INDEX(Book!E$3:E$1200,SMALL(IF(BookTable[Entry Month]=$O$4,ROW(BookTable[Entry Month])-ROW(Book!$J$2)),ROWS(G$7:G14))))</f>
        <v/>
      </c>
      <c r="L14" s="6" t="e">
        <f>Shrawan13[[#This Row],[मूल्य (रु)]]*13%</f>
        <v>#VALUE!</v>
      </c>
    </row>
    <row r="15" spans="1:16" hidden="1" x14ac:dyDescent="0.25">
      <c r="A15" s="1" t="str">
        <f t="array" ref="A15">IF(ROWS(A$7:A15)&gt;COUNTIF(BookTable[Entry Month],$O$4),"",INDEX(Book!A$3:A$1200,SMALL(IF(BookTable[Entry Month]=$O$4,ROW(BookTable[Entry Month])-ROW(Book!$J$2)),ROWS(A$7:A15))))</f>
        <v/>
      </c>
      <c r="B15" s="12" t="str">
        <f t="array" ref="B15">IF(ROWS(B$7:B15)&gt;COUNTIF(BookTable[Entry Month],$O$4),"",INDEX(Book!B$3:B$1200,SMALL(IF(BookTable[Entry Month]=$O$4,ROW(BookTable[Entry Month])-ROW(Book!$J$2)),ROWS(B$7:B15))))</f>
        <v/>
      </c>
      <c r="D15" s="1" t="str">
        <f t="array" ref="D15">IF(ROWS(C$7:C15)&gt;COUNTIF(BookTable[Entry Month],$O$4),"",INDEX(Book!C$3:C$1200,SMALL(IF(BookTable[Entry Month]=$O$4,ROW(BookTable[Entry Month])-ROW(Book!$J$2)),ROWS(C$7:C15))))</f>
        <v/>
      </c>
      <c r="E15" s="26" t="e">
        <f>VLOOKUP(Shrawan13[[#This Row],[आपूर्तिकर्ताको नाम]],PartyTable[],2,FALSE)</f>
        <v>#N/A</v>
      </c>
      <c r="F15" s="26" t="str" cm="1">
        <f t="array" ref="F15">IF(ROWS(G$7:G15)&gt;COUNTIF(BookTable[Entry Month],$O$4),"",INDEX(Book!D$3:D$1200,SMALL(IF(BookTable[Entry Month]=$O$4,ROW(BookTable[Entry Month])-ROW(Book!$J$2)),ROWS(G$7:G15))))</f>
        <v/>
      </c>
      <c r="I1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5" s="6" t="str" cm="1">
        <f t="array" ref="J15">IF(ROWS(G$7:G15)&gt;COUNTIF(BookTable[Entry Month],$O$4),"",INDEX(Book!F$3:F$1200,SMALL(IF(BookTable[Entry Month]=$O$4,ROW(BookTable[Entry Month])-ROW(Book!$J$2)),ROWS(G$7:G15))))</f>
        <v/>
      </c>
      <c r="K15" s="6" t="str" cm="1">
        <f t="array" ref="K15">IF(ROWS(G$7:G15)&gt;COUNTIF(BookTable[Entry Month],$O$4),"",INDEX(Book!E$3:E$1200,SMALL(IF(BookTable[Entry Month]=$O$4,ROW(BookTable[Entry Month])-ROW(Book!$J$2)),ROWS(G$7:G15))))</f>
        <v/>
      </c>
      <c r="L15" s="6" t="e">
        <f>Shrawan13[[#This Row],[मूल्य (रु)]]*13%</f>
        <v>#VALUE!</v>
      </c>
    </row>
    <row r="16" spans="1:16" hidden="1" x14ac:dyDescent="0.25">
      <c r="A16" s="1" t="str">
        <f t="array" ref="A16">IF(ROWS(A$7:A16)&gt;COUNTIF(BookTable[Entry Month],$O$4),"",INDEX(Book!A$3:A$1200,SMALL(IF(BookTable[Entry Month]=$O$4,ROW(BookTable[Entry Month])-ROW(Book!$J$2)),ROWS(A$7:A16))))</f>
        <v/>
      </c>
      <c r="B16" s="1" t="str">
        <f t="array" ref="B16">IF(ROWS(B$7:B16)&gt;COUNTIF(BookTable[Entry Month],$O$4),"",INDEX(Book!B$3:B$1200,SMALL(IF(BookTable[Entry Month]=$O$4,ROW(BookTable[Entry Month])-ROW(Book!$J$2)),ROWS(B$7:B16))))</f>
        <v/>
      </c>
      <c r="D16" s="1" t="str">
        <f t="array" ref="D16">IF(ROWS(C$7:C16)&gt;COUNTIF(BookTable[Entry Month],$O$4),"",INDEX(Book!C$3:C$1200,SMALL(IF(BookTable[Entry Month]=$O$4,ROW(BookTable[Entry Month])-ROW(Book!$J$2)),ROWS(C$7:C16))))</f>
        <v/>
      </c>
      <c r="E16" s="26" t="e">
        <f>VLOOKUP(Shrawan13[[#This Row],[आपूर्तिकर्ताको नाम]],PartyTable[],2,FALSE)</f>
        <v>#N/A</v>
      </c>
      <c r="F16" s="26" t="str" cm="1">
        <f t="array" ref="F16">IF(ROWS(G$7:G16)&gt;COUNTIF(BookTable[Entry Month],$O$4),"",INDEX(Book!D$3:D$1200,SMALL(IF(BookTable[Entry Month]=$O$4,ROW(BookTable[Entry Month])-ROW(Book!$J$2)),ROWS(G$7:G16))))</f>
        <v/>
      </c>
      <c r="I1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6" s="6" t="str" cm="1">
        <f t="array" ref="J16">IF(ROWS(G$7:G16)&gt;COUNTIF(BookTable[Entry Month],$O$4),"",INDEX(Book!F$3:F$1200,SMALL(IF(BookTable[Entry Month]=$O$4,ROW(BookTable[Entry Month])-ROW(Book!$J$2)),ROWS(G$7:G16))))</f>
        <v/>
      </c>
      <c r="K16" s="6" t="str" cm="1">
        <f t="array" ref="K16">IF(ROWS(G$7:G16)&gt;COUNTIF(BookTable[Entry Month],$O$4),"",INDEX(Book!E$3:E$1200,SMALL(IF(BookTable[Entry Month]=$O$4,ROW(BookTable[Entry Month])-ROW(Book!$J$2)),ROWS(G$7:G16))))</f>
        <v/>
      </c>
      <c r="L16" s="6" t="e">
        <f>Shrawan13[[#This Row],[मूल्य (रु)]]*13%</f>
        <v>#VALUE!</v>
      </c>
    </row>
    <row r="17" spans="1:12" hidden="1" x14ac:dyDescent="0.25">
      <c r="A17" s="1" t="str">
        <f t="array" ref="A17">IF(ROWS(A$7:A17)&gt;COUNTIF(BookTable[Entry Month],$O$4),"",INDEX(Book!A$3:A$1200,SMALL(IF(BookTable[Entry Month]=$O$4,ROW(BookTable[Entry Month])-ROW(Book!$J$2)),ROWS(A$7:A17))))</f>
        <v/>
      </c>
      <c r="B17" s="1" t="str">
        <f t="array" ref="B17">IF(ROWS(B$7:B17)&gt;COUNTIF(BookTable[Entry Month],$O$4),"",INDEX(Book!B$3:B$1200,SMALL(IF(BookTable[Entry Month]=$O$4,ROW(BookTable[Entry Month])-ROW(Book!$J$2)),ROWS(B$7:B17))))</f>
        <v/>
      </c>
      <c r="D17" s="1" t="str">
        <f t="array" ref="D17">IF(ROWS(C$7:C17)&gt;COUNTIF(BookTable[Entry Month],$O$4),"",INDEX(Book!C$3:C$1200,SMALL(IF(BookTable[Entry Month]=$O$4,ROW(BookTable[Entry Month])-ROW(Book!$J$2)),ROWS(C$7:C17))))</f>
        <v/>
      </c>
      <c r="E17" s="26" t="e">
        <f>VLOOKUP(Shrawan13[[#This Row],[आपूर्तिकर्ताको नाम]],PartyTable[],2,FALSE)</f>
        <v>#N/A</v>
      </c>
      <c r="F17" s="26" t="str" cm="1">
        <f t="array" ref="F17">IF(ROWS(G$7:G17)&gt;COUNTIF(BookTable[Entry Month],$O$4),"",INDEX(Book!D$3:D$1200,SMALL(IF(BookTable[Entry Month]=$O$4,ROW(BookTable[Entry Month])-ROW(Book!$J$2)),ROWS(G$7:G17))))</f>
        <v/>
      </c>
      <c r="I1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7" s="6" t="str" cm="1">
        <f t="array" ref="J17">IF(ROWS(G$7:G17)&gt;COUNTIF(BookTable[Entry Month],$O$4),"",INDEX(Book!F$3:F$1200,SMALL(IF(BookTable[Entry Month]=$O$4,ROW(BookTable[Entry Month])-ROW(Book!$J$2)),ROWS(G$7:G17))))</f>
        <v/>
      </c>
      <c r="K17" s="6" t="str" cm="1">
        <f t="array" ref="K17">IF(ROWS(G$7:G17)&gt;COUNTIF(BookTable[Entry Month],$O$4),"",INDEX(Book!E$3:E$1200,SMALL(IF(BookTable[Entry Month]=$O$4,ROW(BookTable[Entry Month])-ROW(Book!$J$2)),ROWS(G$7:G17))))</f>
        <v/>
      </c>
      <c r="L17" s="6" t="e">
        <f>Shrawan13[[#This Row],[मूल्य (रु)]]*13%</f>
        <v>#VALUE!</v>
      </c>
    </row>
    <row r="18" spans="1:12" hidden="1" x14ac:dyDescent="0.25">
      <c r="A18" s="1" t="str">
        <f t="array" ref="A18">IF(ROWS(A$7:A18)&gt;COUNTIF(BookTable[Entry Month],$O$4),"",INDEX(Book!A$3:A$1200,SMALL(IF(BookTable[Entry Month]=$O$4,ROW(BookTable[Entry Month])-ROW(Book!$J$2)),ROWS(A$7:A18))))</f>
        <v/>
      </c>
      <c r="B18" s="1" t="str">
        <f t="array" ref="B18">IF(ROWS(B$7:B18)&gt;COUNTIF(BookTable[Entry Month],$O$4),"",INDEX(Book!B$3:B$1200,SMALL(IF(BookTable[Entry Month]=$O$4,ROW(BookTable[Entry Month])-ROW(Book!$J$2)),ROWS(B$7:B18))))</f>
        <v/>
      </c>
      <c r="D18" s="1" t="str">
        <f t="array" ref="D18">IF(ROWS(C$7:C18)&gt;COUNTIF(BookTable[Entry Month],$O$4),"",INDEX(Book!C$3:C$1200,SMALL(IF(BookTable[Entry Month]=$O$4,ROW(BookTable[Entry Month])-ROW(Book!$J$2)),ROWS(C$7:C18))))</f>
        <v/>
      </c>
      <c r="E18" s="26" t="e">
        <f>VLOOKUP(Shrawan13[[#This Row],[आपूर्तिकर्ताको नाम]],PartyTable[],2,FALSE)</f>
        <v>#N/A</v>
      </c>
      <c r="F18" s="26" t="str" cm="1">
        <f t="array" ref="F18">IF(ROWS(G$7:G18)&gt;COUNTIF(BookTable[Entry Month],$O$4),"",INDEX(Book!D$3:D$1200,SMALL(IF(BookTable[Entry Month]=$O$4,ROW(BookTable[Entry Month])-ROW(Book!$J$2)),ROWS(G$7:G18))))</f>
        <v/>
      </c>
      <c r="I1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8" s="6" t="str" cm="1">
        <f t="array" ref="J18">IF(ROWS(G$7:G18)&gt;COUNTIF(BookTable[Entry Month],$O$4),"",INDEX(Book!F$3:F$1200,SMALL(IF(BookTable[Entry Month]=$O$4,ROW(BookTable[Entry Month])-ROW(Book!$J$2)),ROWS(G$7:G18))))</f>
        <v/>
      </c>
      <c r="K18" s="6" t="str" cm="1">
        <f t="array" ref="K18">IF(ROWS(G$7:G18)&gt;COUNTIF(BookTable[Entry Month],$O$4),"",INDEX(Book!E$3:E$1200,SMALL(IF(BookTable[Entry Month]=$O$4,ROW(BookTable[Entry Month])-ROW(Book!$J$2)),ROWS(G$7:G18))))</f>
        <v/>
      </c>
      <c r="L18" s="6" t="e">
        <f>Shrawan13[[#This Row],[मूल्य (रु)]]*13%</f>
        <v>#VALUE!</v>
      </c>
    </row>
    <row r="19" spans="1:12" hidden="1" x14ac:dyDescent="0.25">
      <c r="A19" s="1" t="str">
        <f t="array" ref="A19">IF(ROWS(A$7:A19)&gt;COUNTIF(BookTable[Entry Month],$O$4),"",INDEX(Book!A$3:A$1200,SMALL(IF(BookTable[Entry Month]=$O$4,ROW(BookTable[Entry Month])-ROW(Book!$J$2)),ROWS(A$7:A19))))</f>
        <v/>
      </c>
      <c r="B19" s="1" t="str">
        <f t="array" ref="B19">IF(ROWS(B$7:B19)&gt;COUNTIF(BookTable[Entry Month],$O$4),"",INDEX(Book!B$3:B$1200,SMALL(IF(BookTable[Entry Month]=$O$4,ROW(BookTable[Entry Month])-ROW(Book!$J$2)),ROWS(B$7:B19))))</f>
        <v/>
      </c>
      <c r="D19" s="1" t="str">
        <f t="array" ref="D19">IF(ROWS(C$7:C19)&gt;COUNTIF(BookTable[Entry Month],$O$4),"",INDEX(Book!C$3:C$1200,SMALL(IF(BookTable[Entry Month]=$O$4,ROW(BookTable[Entry Month])-ROW(Book!$J$2)),ROWS(C$7:C19))))</f>
        <v/>
      </c>
      <c r="E19" s="26" t="e">
        <f>VLOOKUP(Shrawan13[[#This Row],[आपूर्तिकर्ताको नाम]],PartyTable[],2,FALSE)</f>
        <v>#N/A</v>
      </c>
      <c r="F19" s="26" t="str" cm="1">
        <f t="array" ref="F19">IF(ROWS(G$7:G19)&gt;COUNTIF(BookTable[Entry Month],$O$4),"",INDEX(Book!D$3:D$1200,SMALL(IF(BookTable[Entry Month]=$O$4,ROW(BookTable[Entry Month])-ROW(Book!$J$2)),ROWS(G$7:G19))))</f>
        <v/>
      </c>
      <c r="I1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9" s="6" t="str" cm="1">
        <f t="array" ref="J19">IF(ROWS(G$7:G19)&gt;COUNTIF(BookTable[Entry Month],$O$4),"",INDEX(Book!F$3:F$1200,SMALL(IF(BookTable[Entry Month]=$O$4,ROW(BookTable[Entry Month])-ROW(Book!$J$2)),ROWS(G$7:G19))))</f>
        <v/>
      </c>
      <c r="K19" s="6" t="str" cm="1">
        <f t="array" ref="K19">IF(ROWS(G$7:G19)&gt;COUNTIF(BookTable[Entry Month],$O$4),"",INDEX(Book!E$3:E$1200,SMALL(IF(BookTable[Entry Month]=$O$4,ROW(BookTable[Entry Month])-ROW(Book!$J$2)),ROWS(G$7:G19))))</f>
        <v/>
      </c>
      <c r="L19" s="6" t="e">
        <f>Shrawan13[[#This Row],[मूल्य (रु)]]*13%</f>
        <v>#VALUE!</v>
      </c>
    </row>
    <row r="20" spans="1:12" hidden="1" x14ac:dyDescent="0.25">
      <c r="A20" s="1" t="str">
        <f t="array" ref="A20">IF(ROWS(A$7:A20)&gt;COUNTIF(BookTable[Entry Month],$O$4),"",INDEX(Book!A$3:A$1200,SMALL(IF(BookTable[Entry Month]=$O$4,ROW(BookTable[Entry Month])-ROW(Book!$J$2)),ROWS(A$7:A20))))</f>
        <v/>
      </c>
      <c r="B20" s="12" t="str">
        <f t="array" ref="B20">IF(ROWS(B$7:B20)&gt;COUNTIF(BookTable[Entry Month],$O$4),"",INDEX(Book!B$3:B$1200,SMALL(IF(BookTable[Entry Month]=$O$4,ROW(BookTable[Entry Month])-ROW(Book!$J$2)),ROWS(B$7:B20))))</f>
        <v/>
      </c>
      <c r="D20" s="1" t="str">
        <f t="array" ref="D20">IF(ROWS(C$7:C20)&gt;COUNTIF(BookTable[Entry Month],$O$4),"",INDEX(Book!C$3:C$1200,SMALL(IF(BookTable[Entry Month]=$O$4,ROW(BookTable[Entry Month])-ROW(Book!$J$2)),ROWS(C$7:C20))))</f>
        <v/>
      </c>
      <c r="E20" s="26" t="e">
        <f>VLOOKUP(Shrawan13[[#This Row],[आपूर्तिकर्ताको नाम]],PartyTable[],2,FALSE)</f>
        <v>#N/A</v>
      </c>
      <c r="F20" s="26" t="str" cm="1">
        <f t="array" ref="F20">IF(ROWS(G$7:G20)&gt;COUNTIF(BookTable[Entry Month],$O$4),"",INDEX(Book!D$3:D$1200,SMALL(IF(BookTable[Entry Month]=$O$4,ROW(BookTable[Entry Month])-ROW(Book!$J$2)),ROWS(G$7:G20))))</f>
        <v/>
      </c>
      <c r="I2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0" s="6" t="str" cm="1">
        <f t="array" ref="J20">IF(ROWS(G$7:G20)&gt;COUNTIF(BookTable[Entry Month],$O$4),"",INDEX(Book!F$3:F$1200,SMALL(IF(BookTable[Entry Month]=$O$4,ROW(BookTable[Entry Month])-ROW(Book!$J$2)),ROWS(G$7:G20))))</f>
        <v/>
      </c>
      <c r="K20" s="6" t="str" cm="1">
        <f t="array" ref="K20">IF(ROWS(G$7:G20)&gt;COUNTIF(BookTable[Entry Month],$O$4),"",INDEX(Book!E$3:E$1200,SMALL(IF(BookTable[Entry Month]=$O$4,ROW(BookTable[Entry Month])-ROW(Book!$J$2)),ROWS(G$7:G20))))</f>
        <v/>
      </c>
      <c r="L20" s="6" t="e">
        <f>Shrawan13[[#This Row],[मूल्य (रु)]]*13%</f>
        <v>#VALUE!</v>
      </c>
    </row>
    <row r="21" spans="1:12" hidden="1" x14ac:dyDescent="0.25">
      <c r="A21" s="1" t="str">
        <f t="array" ref="A21">IF(ROWS(A$7:A21)&gt;COUNTIF(BookTable[Entry Month],$O$4),"",INDEX(Book!A$3:A$1200,SMALL(IF(BookTable[Entry Month]=$O$4,ROW(BookTable[Entry Month])-ROW(Book!$J$2)),ROWS(A$7:A21))))</f>
        <v/>
      </c>
      <c r="B21" s="1" t="str">
        <f t="array" ref="B21">IF(ROWS(B$7:B21)&gt;COUNTIF(BookTable[Entry Month],$O$4),"",INDEX(Book!B$3:B$1200,SMALL(IF(BookTable[Entry Month]=$O$4,ROW(BookTable[Entry Month])-ROW(Book!$J$2)),ROWS(B$7:B21))))</f>
        <v/>
      </c>
      <c r="D21" s="1" t="str">
        <f t="array" ref="D21">IF(ROWS(C$7:C21)&gt;COUNTIF(BookTable[Entry Month],$O$4),"",INDEX(Book!C$3:C$1200,SMALL(IF(BookTable[Entry Month]=$O$4,ROW(BookTable[Entry Month])-ROW(Book!$J$2)),ROWS(C$7:C21))))</f>
        <v/>
      </c>
      <c r="E21" s="26" t="e">
        <f>VLOOKUP(Shrawan13[[#This Row],[आपूर्तिकर्ताको नाम]],PartyTable[],2,FALSE)</f>
        <v>#N/A</v>
      </c>
      <c r="F21" s="26" t="str" cm="1">
        <f t="array" ref="F21">IF(ROWS(G$7:G21)&gt;COUNTIF(BookTable[Entry Month],$O$4),"",INDEX(Book!D$3:D$1200,SMALL(IF(BookTable[Entry Month]=$O$4,ROW(BookTable[Entry Month])-ROW(Book!$J$2)),ROWS(G$7:G21))))</f>
        <v/>
      </c>
      <c r="I2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1" s="6" t="str" cm="1">
        <f t="array" ref="J21">IF(ROWS(G$7:G21)&gt;COUNTIF(BookTable[Entry Month],$O$4),"",INDEX(Book!F$3:F$1200,SMALL(IF(BookTable[Entry Month]=$O$4,ROW(BookTable[Entry Month])-ROW(Book!$J$2)),ROWS(G$7:G21))))</f>
        <v/>
      </c>
      <c r="K21" s="6" t="str" cm="1">
        <f t="array" ref="K21">IF(ROWS(G$7:G21)&gt;COUNTIF(BookTable[Entry Month],$O$4),"",INDEX(Book!E$3:E$1200,SMALL(IF(BookTable[Entry Month]=$O$4,ROW(BookTable[Entry Month])-ROW(Book!$J$2)),ROWS(G$7:G21))))</f>
        <v/>
      </c>
      <c r="L21" s="6" t="e">
        <f>Shrawan13[[#This Row],[मूल्य (रु)]]*13%</f>
        <v>#VALUE!</v>
      </c>
    </row>
    <row r="22" spans="1:12" hidden="1" x14ac:dyDescent="0.25">
      <c r="A22" s="1" t="str">
        <f t="array" ref="A22">IF(ROWS(A$7:A22)&gt;COUNTIF(BookTable[Entry Month],$O$4),"",INDEX(Book!A$3:A$1200,SMALL(IF(BookTable[Entry Month]=$O$4,ROW(BookTable[Entry Month])-ROW(Book!$J$2)),ROWS(A$7:A22))))</f>
        <v/>
      </c>
      <c r="B22" s="1" t="str">
        <f t="array" ref="B22">IF(ROWS(B$7:B22)&gt;COUNTIF(BookTable[Entry Month],$O$4),"",INDEX(Book!B$3:B$1200,SMALL(IF(BookTable[Entry Month]=$O$4,ROW(BookTable[Entry Month])-ROW(Book!$J$2)),ROWS(B$7:B22))))</f>
        <v/>
      </c>
      <c r="D22" s="1" t="str">
        <f t="array" ref="D22">IF(ROWS(C$7:C22)&gt;COUNTIF(BookTable[Entry Month],$O$4),"",INDEX(Book!C$3:C$1200,SMALL(IF(BookTable[Entry Month]=$O$4,ROW(BookTable[Entry Month])-ROW(Book!$J$2)),ROWS(C$7:C22))))</f>
        <v/>
      </c>
      <c r="E22" s="26" t="e">
        <f>VLOOKUP(Shrawan13[[#This Row],[आपूर्तिकर्ताको नाम]],PartyTable[],2,FALSE)</f>
        <v>#N/A</v>
      </c>
      <c r="F22" s="26" t="str" cm="1">
        <f t="array" ref="F22">IF(ROWS(G$7:G22)&gt;COUNTIF(BookTable[Entry Month],$O$4),"",INDEX(Book!D$3:D$1200,SMALL(IF(BookTable[Entry Month]=$O$4,ROW(BookTable[Entry Month])-ROW(Book!$J$2)),ROWS(G$7:G22))))</f>
        <v/>
      </c>
      <c r="I2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2" s="6" t="str" cm="1">
        <f t="array" ref="J22">IF(ROWS(G$7:G22)&gt;COUNTIF(BookTable[Entry Month],$O$4),"",INDEX(Book!F$3:F$1200,SMALL(IF(BookTable[Entry Month]=$O$4,ROW(BookTable[Entry Month])-ROW(Book!$J$2)),ROWS(G$7:G22))))</f>
        <v/>
      </c>
      <c r="K22" s="6" t="str" cm="1">
        <f t="array" ref="K22">IF(ROWS(G$7:G22)&gt;COUNTIF(BookTable[Entry Month],$O$4),"",INDEX(Book!E$3:E$1200,SMALL(IF(BookTable[Entry Month]=$O$4,ROW(BookTable[Entry Month])-ROW(Book!$J$2)),ROWS(G$7:G22))))</f>
        <v/>
      </c>
      <c r="L22" s="6" t="e">
        <f>Shrawan13[[#This Row],[मूल्य (रु)]]*13%</f>
        <v>#VALUE!</v>
      </c>
    </row>
    <row r="23" spans="1:12" hidden="1" x14ac:dyDescent="0.25">
      <c r="A23" s="1" t="str">
        <f t="array" ref="A23">IF(ROWS(A$7:A23)&gt;COUNTIF(BookTable[Entry Month],$O$4),"",INDEX(Book!A$3:A$1200,SMALL(IF(BookTable[Entry Month]=$O$4,ROW(BookTable[Entry Month])-ROW(Book!$J$2)),ROWS(A$7:A23))))</f>
        <v/>
      </c>
      <c r="B23" s="1" t="str">
        <f t="array" ref="B23">IF(ROWS(B$7:B23)&gt;COUNTIF(BookTable[Entry Month],$O$4),"",INDEX(Book!B$3:B$1200,SMALL(IF(BookTable[Entry Month]=$O$4,ROW(BookTable[Entry Month])-ROW(Book!$J$2)),ROWS(B$7:B23))))</f>
        <v/>
      </c>
      <c r="D23" s="1" t="str">
        <f t="array" ref="D23">IF(ROWS(C$7:C23)&gt;COUNTIF(BookTable[Entry Month],$O$4),"",INDEX(Book!C$3:C$1200,SMALL(IF(BookTable[Entry Month]=$O$4,ROW(BookTable[Entry Month])-ROW(Book!$J$2)),ROWS(C$7:C23))))</f>
        <v/>
      </c>
      <c r="E23" s="26" t="e">
        <f>VLOOKUP(Shrawan13[[#This Row],[आपूर्तिकर्ताको नाम]],PartyTable[],2,FALSE)</f>
        <v>#N/A</v>
      </c>
      <c r="F23" s="26" t="str" cm="1">
        <f t="array" ref="F23">IF(ROWS(G$7:G23)&gt;COUNTIF(BookTable[Entry Month],$O$4),"",INDEX(Book!D$3:D$1200,SMALL(IF(BookTable[Entry Month]=$O$4,ROW(BookTable[Entry Month])-ROW(Book!$J$2)),ROWS(G$7:G23))))</f>
        <v/>
      </c>
      <c r="I2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3" s="6" t="str" cm="1">
        <f t="array" ref="J23">IF(ROWS(G$7:G23)&gt;COUNTIF(BookTable[Entry Month],$O$4),"",INDEX(Book!F$3:F$1200,SMALL(IF(BookTable[Entry Month]=$O$4,ROW(BookTable[Entry Month])-ROW(Book!$J$2)),ROWS(G$7:G23))))</f>
        <v/>
      </c>
      <c r="K23" s="6" t="str" cm="1">
        <f t="array" ref="K23">IF(ROWS(G$7:G23)&gt;COUNTIF(BookTable[Entry Month],$O$4),"",INDEX(Book!E$3:E$1200,SMALL(IF(BookTable[Entry Month]=$O$4,ROW(BookTable[Entry Month])-ROW(Book!$J$2)),ROWS(G$7:G23))))</f>
        <v/>
      </c>
      <c r="L23" s="6" t="e">
        <f>Shrawan13[[#This Row],[मूल्य (रु)]]*13%</f>
        <v>#VALUE!</v>
      </c>
    </row>
    <row r="24" spans="1:12" hidden="1" x14ac:dyDescent="0.25">
      <c r="A24" s="1" t="str">
        <f t="array" ref="A24">IF(ROWS(A$7:A24)&gt;COUNTIF(BookTable[Entry Month],$O$4),"",INDEX(Book!A$3:A$1200,SMALL(IF(BookTable[Entry Month]=$O$4,ROW(BookTable[Entry Month])-ROW(Book!$J$2)),ROWS(A$7:A24))))</f>
        <v/>
      </c>
      <c r="B24" s="1" t="str">
        <f t="array" ref="B24">IF(ROWS(B$7:B24)&gt;COUNTIF(BookTable[Entry Month],$O$4),"",INDEX(Book!B$3:B$1200,SMALL(IF(BookTable[Entry Month]=$O$4,ROW(BookTable[Entry Month])-ROW(Book!$J$2)),ROWS(B$7:B24))))</f>
        <v/>
      </c>
      <c r="D24" s="1" t="str">
        <f t="array" ref="D24">IF(ROWS(C$7:C24)&gt;COUNTIF(BookTable[Entry Month],$O$4),"",INDEX(Book!C$3:C$1200,SMALL(IF(BookTable[Entry Month]=$O$4,ROW(BookTable[Entry Month])-ROW(Book!$J$2)),ROWS(C$7:C24))))</f>
        <v/>
      </c>
      <c r="E24" s="26" t="e">
        <f>VLOOKUP(Shrawan13[[#This Row],[आपूर्तिकर्ताको नाम]],PartyTable[],2,FALSE)</f>
        <v>#N/A</v>
      </c>
      <c r="F24" s="26" t="str" cm="1">
        <f t="array" ref="F24">IF(ROWS(G$7:G24)&gt;COUNTIF(BookTable[Entry Month],$O$4),"",INDEX(Book!D$3:D$1200,SMALL(IF(BookTable[Entry Month]=$O$4,ROW(BookTable[Entry Month])-ROW(Book!$J$2)),ROWS(G$7:G24))))</f>
        <v/>
      </c>
      <c r="I2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4" s="6" t="str" cm="1">
        <f t="array" ref="J24">IF(ROWS(G$7:G24)&gt;COUNTIF(BookTable[Entry Month],$O$4),"",INDEX(Book!F$3:F$1200,SMALL(IF(BookTable[Entry Month]=$O$4,ROW(BookTable[Entry Month])-ROW(Book!$J$2)),ROWS(G$7:G24))))</f>
        <v/>
      </c>
      <c r="K24" s="6" t="str" cm="1">
        <f t="array" ref="K24">IF(ROWS(G$7:G24)&gt;COUNTIF(BookTable[Entry Month],$O$4),"",INDEX(Book!E$3:E$1200,SMALL(IF(BookTable[Entry Month]=$O$4,ROW(BookTable[Entry Month])-ROW(Book!$J$2)),ROWS(G$7:G24))))</f>
        <v/>
      </c>
      <c r="L24" s="6" t="e">
        <f>Shrawan13[[#This Row],[मूल्य (रु)]]*13%</f>
        <v>#VALUE!</v>
      </c>
    </row>
    <row r="25" spans="1:12" hidden="1" x14ac:dyDescent="0.25">
      <c r="A25" s="1" t="str">
        <f t="array" ref="A25">IF(ROWS(A$7:A25)&gt;COUNTIF(BookTable[Entry Month],$O$4),"",INDEX(Book!A$3:A$1200,SMALL(IF(BookTable[Entry Month]=$O$4,ROW(BookTable[Entry Month])-ROW(Book!$J$2)),ROWS(A$7:A25))))</f>
        <v/>
      </c>
      <c r="B25" s="1" t="str">
        <f t="array" ref="B25">IF(ROWS(B$7:B25)&gt;COUNTIF(BookTable[Entry Month],$O$4),"",INDEX(Book!B$3:B$1200,SMALL(IF(BookTable[Entry Month]=$O$4,ROW(BookTable[Entry Month])-ROW(Book!$J$2)),ROWS(B$7:B25))))</f>
        <v/>
      </c>
      <c r="D25" s="1" t="str">
        <f t="array" ref="D25">IF(ROWS(C$7:C25)&gt;COUNTIF(BookTable[Entry Month],$O$4),"",INDEX(Book!C$3:C$1200,SMALL(IF(BookTable[Entry Month]=$O$4,ROW(BookTable[Entry Month])-ROW(Book!$J$2)),ROWS(C$7:C25))))</f>
        <v/>
      </c>
      <c r="E25" s="26" t="e">
        <f>VLOOKUP(Shrawan13[[#This Row],[आपूर्तिकर्ताको नाम]],PartyTable[],2,FALSE)</f>
        <v>#N/A</v>
      </c>
      <c r="F25" s="26" t="str" cm="1">
        <f t="array" ref="F25">IF(ROWS(G$7:G25)&gt;COUNTIF(BookTable[Entry Month],$O$4),"",INDEX(Book!D$3:D$1200,SMALL(IF(BookTable[Entry Month]=$O$4,ROW(BookTable[Entry Month])-ROW(Book!$J$2)),ROWS(G$7:G25))))</f>
        <v/>
      </c>
      <c r="I2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5" s="6" t="str" cm="1">
        <f t="array" ref="J25">IF(ROWS(G$7:G25)&gt;COUNTIF(BookTable[Entry Month],$O$4),"",INDEX(Book!F$3:F$1200,SMALL(IF(BookTable[Entry Month]=$O$4,ROW(BookTable[Entry Month])-ROW(Book!$J$2)),ROWS(G$7:G25))))</f>
        <v/>
      </c>
      <c r="K25" s="6" t="str" cm="1">
        <f t="array" ref="K25">IF(ROWS(G$7:G25)&gt;COUNTIF(BookTable[Entry Month],$O$4),"",INDEX(Book!E$3:E$1200,SMALL(IF(BookTable[Entry Month]=$O$4,ROW(BookTable[Entry Month])-ROW(Book!$J$2)),ROWS(G$7:G25))))</f>
        <v/>
      </c>
      <c r="L25" s="6" t="e">
        <f>Shrawan13[[#This Row],[मूल्य (रु)]]*13%</f>
        <v>#VALUE!</v>
      </c>
    </row>
    <row r="26" spans="1:12" hidden="1" x14ac:dyDescent="0.25">
      <c r="A26" s="1" t="str">
        <f t="array" ref="A26">IF(ROWS(A$7:A26)&gt;COUNTIF(BookTable[Entry Month],$O$4),"",INDEX(Book!A$3:A$1200,SMALL(IF(BookTable[Entry Month]=$O$4,ROW(BookTable[Entry Month])-ROW(Book!$J$2)),ROWS(A$7:A26))))</f>
        <v/>
      </c>
      <c r="B26" s="1" t="str">
        <f t="array" ref="B26">IF(ROWS(B$7:B26)&gt;COUNTIF(BookTable[Entry Month],$O$4),"",INDEX(Book!B$3:B$1200,SMALL(IF(BookTable[Entry Month]=$O$4,ROW(BookTable[Entry Month])-ROW(Book!$J$2)),ROWS(B$7:B26))))</f>
        <v/>
      </c>
      <c r="D26" s="1" t="str">
        <f t="array" ref="D26">IF(ROWS(C$7:C26)&gt;COUNTIF(BookTable[Entry Month],$O$4),"",INDEX(Book!C$3:C$1200,SMALL(IF(BookTable[Entry Month]=$O$4,ROW(BookTable[Entry Month])-ROW(Book!$J$2)),ROWS(C$7:C26))))</f>
        <v/>
      </c>
      <c r="E26" s="26" t="e">
        <f>VLOOKUP(Shrawan13[[#This Row],[आपूर्तिकर्ताको नाम]],PartyTable[],2,FALSE)</f>
        <v>#N/A</v>
      </c>
      <c r="F26" s="26" t="str" cm="1">
        <f t="array" ref="F26">IF(ROWS(G$7:G26)&gt;COUNTIF(BookTable[Entry Month],$O$4),"",INDEX(Book!D$3:D$1200,SMALL(IF(BookTable[Entry Month]=$O$4,ROW(BookTable[Entry Month])-ROW(Book!$J$2)),ROWS(G$7:G26))))</f>
        <v/>
      </c>
      <c r="I2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6" s="6" t="str" cm="1">
        <f t="array" ref="J26">IF(ROWS(G$7:G26)&gt;COUNTIF(BookTable[Entry Month],$O$4),"",INDEX(Book!F$3:F$1200,SMALL(IF(BookTable[Entry Month]=$O$4,ROW(BookTable[Entry Month])-ROW(Book!$J$2)),ROWS(G$7:G26))))</f>
        <v/>
      </c>
      <c r="K26" s="6" t="str" cm="1">
        <f t="array" ref="K26">IF(ROWS(G$7:G26)&gt;COUNTIF(BookTable[Entry Month],$O$4),"",INDEX(Book!E$3:E$1200,SMALL(IF(BookTable[Entry Month]=$O$4,ROW(BookTable[Entry Month])-ROW(Book!$J$2)),ROWS(G$7:G26))))</f>
        <v/>
      </c>
      <c r="L26" s="6" t="e">
        <f>Shrawan13[[#This Row],[मूल्य (रु)]]*13%</f>
        <v>#VALUE!</v>
      </c>
    </row>
    <row r="27" spans="1:12" hidden="1" x14ac:dyDescent="0.25">
      <c r="A27" s="1" t="str">
        <f t="array" ref="A27">IF(ROWS(A$7:A27)&gt;COUNTIF(BookTable[Entry Month],$O$4),"",INDEX(Book!A$3:A$1200,SMALL(IF(BookTable[Entry Month]=$O$4,ROW(BookTable[Entry Month])-ROW(Book!$J$2)),ROWS(A$7:A27))))</f>
        <v/>
      </c>
      <c r="B27" s="1" t="str">
        <f t="array" ref="B27">IF(ROWS(B$7:B27)&gt;COUNTIF(BookTable[Entry Month],$O$4),"",INDEX(Book!B$3:B$1200,SMALL(IF(BookTable[Entry Month]=$O$4,ROW(BookTable[Entry Month])-ROW(Book!$J$2)),ROWS(B$7:B27))))</f>
        <v/>
      </c>
      <c r="D27" s="1" t="str">
        <f t="array" ref="D27">IF(ROWS(C$7:C27)&gt;COUNTIF(BookTable[Entry Month],$O$4),"",INDEX(Book!C$3:C$1200,SMALL(IF(BookTable[Entry Month]=$O$4,ROW(BookTable[Entry Month])-ROW(Book!$J$2)),ROWS(C$7:C27))))</f>
        <v/>
      </c>
      <c r="E27" s="26" t="e">
        <f>VLOOKUP(Shrawan13[[#This Row],[आपूर्तिकर्ताको नाम]],PartyTable[],2,FALSE)</f>
        <v>#N/A</v>
      </c>
      <c r="F27" s="26" t="str" cm="1">
        <f t="array" ref="F27">IF(ROWS(G$7:G27)&gt;COUNTIF(BookTable[Entry Month],$O$4),"",INDEX(Book!D$3:D$1200,SMALL(IF(BookTable[Entry Month]=$O$4,ROW(BookTable[Entry Month])-ROW(Book!$J$2)),ROWS(G$7:G27))))</f>
        <v/>
      </c>
      <c r="I2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7" s="6" t="str" cm="1">
        <f t="array" ref="J27">IF(ROWS(G$7:G27)&gt;COUNTIF(BookTable[Entry Month],$O$4),"",INDEX(Book!F$3:F$1200,SMALL(IF(BookTable[Entry Month]=$O$4,ROW(BookTable[Entry Month])-ROW(Book!$J$2)),ROWS(G$7:G27))))</f>
        <v/>
      </c>
      <c r="K27" s="6" t="str" cm="1">
        <f t="array" ref="K27">IF(ROWS(G$7:G27)&gt;COUNTIF(BookTable[Entry Month],$O$4),"",INDEX(Book!E$3:E$1200,SMALL(IF(BookTable[Entry Month]=$O$4,ROW(BookTable[Entry Month])-ROW(Book!$J$2)),ROWS(G$7:G27))))</f>
        <v/>
      </c>
      <c r="L27" s="6" t="e">
        <f>Shrawan13[[#This Row],[मूल्य (रु)]]*13%</f>
        <v>#VALUE!</v>
      </c>
    </row>
    <row r="28" spans="1:12" hidden="1" x14ac:dyDescent="0.25">
      <c r="A28" s="1" t="str">
        <f t="array" ref="A28">IF(ROWS(A$7:A28)&gt;COUNTIF(BookTable[Entry Month],$O$4),"",INDEX(Book!A$3:A$1200,SMALL(IF(BookTable[Entry Month]=$O$4,ROW(BookTable[Entry Month])-ROW(Book!$J$2)),ROWS(A$7:A28))))</f>
        <v/>
      </c>
      <c r="B28" s="1" t="str">
        <f t="array" ref="B28">IF(ROWS(B$7:B28)&gt;COUNTIF(BookTable[Entry Month],$O$4),"",INDEX(Book!B$3:B$1200,SMALL(IF(BookTable[Entry Month]=$O$4,ROW(BookTable[Entry Month])-ROW(Book!$J$2)),ROWS(B$7:B28))))</f>
        <v/>
      </c>
      <c r="D28" s="1" t="str">
        <f t="array" ref="D28">IF(ROWS(C$7:C28)&gt;COUNTIF(BookTable[Entry Month],$O$4),"",INDEX(Book!C$3:C$1200,SMALL(IF(BookTable[Entry Month]=$O$4,ROW(BookTable[Entry Month])-ROW(Book!$J$2)),ROWS(C$7:C28))))</f>
        <v/>
      </c>
      <c r="E28" s="26" t="e">
        <f>VLOOKUP(Shrawan13[[#This Row],[आपूर्तिकर्ताको नाम]],PartyTable[],2,FALSE)</f>
        <v>#N/A</v>
      </c>
      <c r="F28" s="26" t="str" cm="1">
        <f t="array" ref="F28">IF(ROWS(G$7:G28)&gt;COUNTIF(BookTable[Entry Month],$O$4),"",INDEX(Book!D$3:D$1200,SMALL(IF(BookTable[Entry Month]=$O$4,ROW(BookTable[Entry Month])-ROW(Book!$J$2)),ROWS(G$7:G28))))</f>
        <v/>
      </c>
      <c r="I2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8" s="6" t="str" cm="1">
        <f t="array" ref="J28">IF(ROWS(G$7:G28)&gt;COUNTIF(BookTable[Entry Month],$O$4),"",INDEX(Book!F$3:F$1200,SMALL(IF(BookTable[Entry Month]=$O$4,ROW(BookTable[Entry Month])-ROW(Book!$J$2)),ROWS(G$7:G28))))</f>
        <v/>
      </c>
      <c r="K28" s="6" t="str" cm="1">
        <f t="array" ref="K28">IF(ROWS(G$7:G28)&gt;COUNTIF(BookTable[Entry Month],$O$4),"",INDEX(Book!E$3:E$1200,SMALL(IF(BookTable[Entry Month]=$O$4,ROW(BookTable[Entry Month])-ROW(Book!$J$2)),ROWS(G$7:G28))))</f>
        <v/>
      </c>
      <c r="L28" s="6" t="e">
        <f>Shrawan13[[#This Row],[मूल्य (रु)]]*13%</f>
        <v>#VALUE!</v>
      </c>
    </row>
    <row r="29" spans="1:12" hidden="1" x14ac:dyDescent="0.25">
      <c r="A29" s="1" t="str">
        <f t="array" ref="A29">IF(ROWS(A$7:A29)&gt;COUNTIF(BookTable[Entry Month],$O$4),"",INDEX(Book!A$3:A$1200,SMALL(IF(BookTable[Entry Month]=$O$4,ROW(BookTable[Entry Month])-ROW(Book!$J$2)),ROWS(A$7:A29))))</f>
        <v/>
      </c>
      <c r="B29" s="1" t="str">
        <f t="array" ref="B29">IF(ROWS(B$7:B29)&gt;COUNTIF(BookTable[Entry Month],$O$4),"",INDEX(Book!B$3:B$1200,SMALL(IF(BookTable[Entry Month]=$O$4,ROW(BookTable[Entry Month])-ROW(Book!$J$2)),ROWS(B$7:B29))))</f>
        <v/>
      </c>
      <c r="D29" s="1" t="str">
        <f t="array" ref="D29">IF(ROWS(C$7:C29)&gt;COUNTIF(BookTable[Entry Month],$O$4),"",INDEX(Book!C$3:C$1200,SMALL(IF(BookTable[Entry Month]=$O$4,ROW(BookTable[Entry Month])-ROW(Book!$J$2)),ROWS(C$7:C29))))</f>
        <v/>
      </c>
      <c r="E29" s="26" t="e">
        <f>VLOOKUP(Shrawan13[[#This Row],[आपूर्तिकर्ताको नाम]],PartyTable[],2,FALSE)</f>
        <v>#N/A</v>
      </c>
      <c r="F29" s="26" t="str" cm="1">
        <f t="array" ref="F29">IF(ROWS(G$7:G29)&gt;COUNTIF(BookTable[Entry Month],$O$4),"",INDEX(Book!D$3:D$1200,SMALL(IF(BookTable[Entry Month]=$O$4,ROW(BookTable[Entry Month])-ROW(Book!$J$2)),ROWS(G$7:G29))))</f>
        <v/>
      </c>
      <c r="I2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9" s="6" t="str" cm="1">
        <f t="array" ref="J29">IF(ROWS(G$7:G29)&gt;COUNTIF(BookTable[Entry Month],$O$4),"",INDEX(Book!F$3:F$1200,SMALL(IF(BookTable[Entry Month]=$O$4,ROW(BookTable[Entry Month])-ROW(Book!$J$2)),ROWS(G$7:G29))))</f>
        <v/>
      </c>
      <c r="K29" s="6" t="str" cm="1">
        <f t="array" ref="K29">IF(ROWS(G$7:G29)&gt;COUNTIF(BookTable[Entry Month],$O$4),"",INDEX(Book!E$3:E$1200,SMALL(IF(BookTable[Entry Month]=$O$4,ROW(BookTable[Entry Month])-ROW(Book!$J$2)),ROWS(G$7:G29))))</f>
        <v/>
      </c>
      <c r="L29" s="6" t="e">
        <f>Shrawan13[[#This Row],[मूल्य (रु)]]*13%</f>
        <v>#VALUE!</v>
      </c>
    </row>
    <row r="30" spans="1:12" hidden="1" x14ac:dyDescent="0.25">
      <c r="A30" s="1" t="str">
        <f t="array" ref="A30">IF(ROWS(A$7:A30)&gt;COUNTIF(BookTable[Entry Month],$O$4),"",INDEX(Book!A$3:A$1200,SMALL(IF(BookTable[Entry Month]=$O$4,ROW(BookTable[Entry Month])-ROW(Book!$J$2)),ROWS(A$7:A30))))</f>
        <v/>
      </c>
      <c r="B30" s="1" t="str">
        <f t="array" ref="B30">IF(ROWS(B$7:B30)&gt;COUNTIF(BookTable[Entry Month],$O$4),"",INDEX(Book!B$3:B$1200,SMALL(IF(BookTable[Entry Month]=$O$4,ROW(BookTable[Entry Month])-ROW(Book!$J$2)),ROWS(B$7:B30))))</f>
        <v/>
      </c>
      <c r="D30" s="1" t="str">
        <f t="array" ref="D30">IF(ROWS(C$7:C30)&gt;COUNTIF(BookTable[Entry Month],$O$4),"",INDEX(Book!C$3:C$1200,SMALL(IF(BookTable[Entry Month]=$O$4,ROW(BookTable[Entry Month])-ROW(Book!$J$2)),ROWS(C$7:C30))))</f>
        <v/>
      </c>
      <c r="E30" s="26" t="e">
        <f>VLOOKUP(Shrawan13[[#This Row],[आपूर्तिकर्ताको नाम]],PartyTable[],2,FALSE)</f>
        <v>#N/A</v>
      </c>
      <c r="F30" s="26" t="str" cm="1">
        <f t="array" ref="F30">IF(ROWS(G$7:G30)&gt;COUNTIF(BookTable[Entry Month],$O$4),"",INDEX(Book!D$3:D$1200,SMALL(IF(BookTable[Entry Month]=$O$4,ROW(BookTable[Entry Month])-ROW(Book!$J$2)),ROWS(G$7:G30))))</f>
        <v/>
      </c>
      <c r="I3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30" s="6" t="str" cm="1">
        <f t="array" ref="J30">IF(ROWS(G$7:G30)&gt;COUNTIF(BookTable[Entry Month],$O$4),"",INDEX(Book!F$3:F$1200,SMALL(IF(BookTable[Entry Month]=$O$4,ROW(BookTable[Entry Month])-ROW(Book!$J$2)),ROWS(G$7:G30))))</f>
        <v/>
      </c>
      <c r="K30" s="6" t="str" cm="1">
        <f t="array" ref="K30">IF(ROWS(G$7:G30)&gt;COUNTIF(BookTable[Entry Month],$O$4),"",INDEX(Book!E$3:E$1200,SMALL(IF(BookTable[Entry Month]=$O$4,ROW(BookTable[Entry Month])-ROW(Book!$J$2)),ROWS(G$7:G30))))</f>
        <v/>
      </c>
      <c r="L30" s="6" t="e">
        <f>Shrawan13[[#This Row],[मूल्य (रु)]]*13%</f>
        <v>#VALUE!</v>
      </c>
    </row>
    <row r="31" spans="1:12" hidden="1" x14ac:dyDescent="0.25">
      <c r="A31" s="1" t="str">
        <f t="array" ref="A31">IF(ROWS(A$7:A31)&gt;COUNTIF(BookTable[Entry Month],$O$4),"",INDEX(Book!A$3:A$1200,SMALL(IF(BookTable[Entry Month]=$O$4,ROW(BookTable[Entry Month])-ROW(Book!$J$2)),ROWS(A$7:A31))))</f>
        <v/>
      </c>
      <c r="B31" s="1" t="str">
        <f t="array" ref="B31">IF(ROWS(B$7:B31)&gt;COUNTIF(BookTable[Entry Month],$O$4),"",INDEX(Book!B$3:B$1200,SMALL(IF(BookTable[Entry Month]=$O$4,ROW(BookTable[Entry Month])-ROW(Book!$J$2)),ROWS(B$7:B31))))</f>
        <v/>
      </c>
      <c r="D31" s="1" t="str">
        <f t="array" ref="D31">IF(ROWS(C$7:C31)&gt;COUNTIF(BookTable[Entry Month],$O$4),"",INDEX(Book!C$3:C$1200,SMALL(IF(BookTable[Entry Month]=$O$4,ROW(BookTable[Entry Month])-ROW(Book!$J$2)),ROWS(C$7:C31))))</f>
        <v/>
      </c>
      <c r="E31" s="26" t="e">
        <f>VLOOKUP(Shrawan13[[#This Row],[आपूर्तिकर्ताको नाम]],PartyTable[],2,FALSE)</f>
        <v>#N/A</v>
      </c>
      <c r="F31" s="26" t="str" cm="1">
        <f t="array" ref="F31">IF(ROWS(G$7:G31)&gt;COUNTIF(BookTable[Entry Month],$O$4),"",INDEX(Book!D$3:D$1200,SMALL(IF(BookTable[Entry Month]=$O$4,ROW(BookTable[Entry Month])-ROW(Book!$J$2)),ROWS(G$7:G31))))</f>
        <v/>
      </c>
      <c r="I3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31" s="6" t="str" cm="1">
        <f t="array" ref="J31">IF(ROWS(G$7:G31)&gt;COUNTIF(BookTable[Entry Month],$O$4),"",INDEX(Book!F$3:F$1200,SMALL(IF(BookTable[Entry Month]=$O$4,ROW(BookTable[Entry Month])-ROW(Book!$J$2)),ROWS(G$7:G31))))</f>
        <v/>
      </c>
      <c r="K31" s="6" t="str" cm="1">
        <f t="array" ref="K31">IF(ROWS(G$7:G31)&gt;COUNTIF(BookTable[Entry Month],$O$4),"",INDEX(Book!E$3:E$1200,SMALL(IF(BookTable[Entry Month]=$O$4,ROW(BookTable[Entry Month])-ROW(Book!$J$2)),ROWS(G$7:G31))))</f>
        <v/>
      </c>
      <c r="L31" s="6" t="e">
        <f>Shrawan13[[#This Row],[मूल्य (रु)]]*13%</f>
        <v>#VALUE!</v>
      </c>
    </row>
    <row r="32" spans="1:12" hidden="1" x14ac:dyDescent="0.25">
      <c r="A32" s="1" t="str">
        <f t="array" ref="A32">IF(ROWS(A$7:A32)&gt;COUNTIF(BookTable[Entry Month],$O$4),"",INDEX(Book!A$3:A$1200,SMALL(IF(BookTable[Entry Month]=$O$4,ROW(BookTable[Entry Month])-ROW(Book!$J$2)),ROWS(A$7:A32))))</f>
        <v/>
      </c>
      <c r="B32" s="1" t="str">
        <f t="array" ref="B32">IF(ROWS(B$7:B32)&gt;COUNTIF(BookTable[Entry Month],$O$4),"",INDEX(Book!B$3:B$1200,SMALL(IF(BookTable[Entry Month]=$O$4,ROW(BookTable[Entry Month])-ROW(Book!$J$2)),ROWS(B$7:B32))))</f>
        <v/>
      </c>
      <c r="D32" s="1" t="str">
        <f t="array" ref="D32">IF(ROWS(C$7:C32)&gt;COUNTIF(BookTable[Entry Month],$O$4),"",INDEX(Book!C$3:C$1200,SMALL(IF(BookTable[Entry Month]=$O$4,ROW(BookTable[Entry Month])-ROW(Book!$J$2)),ROWS(C$7:C32))))</f>
        <v/>
      </c>
      <c r="E32" s="26" t="e">
        <f>VLOOKUP(Shrawan13[[#This Row],[आपूर्तिकर्ताको नाम]],PartyTable[],2,FALSE)</f>
        <v>#N/A</v>
      </c>
      <c r="F32" s="26" t="str" cm="1">
        <f t="array" ref="F32">IF(ROWS(G$7:G32)&gt;COUNTIF(BookTable[Entry Month],$O$4),"",INDEX(Book!D$3:D$1200,SMALL(IF(BookTable[Entry Month]=$O$4,ROW(BookTable[Entry Month])-ROW(Book!$J$2)),ROWS(G$7:G32))))</f>
        <v/>
      </c>
      <c r="I3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32" s="6" t="str" cm="1">
        <f t="array" ref="J32">IF(ROWS(G$7:G32)&gt;COUNTIF(BookTable[Entry Month],$O$4),"",INDEX(Book!F$3:F$1200,SMALL(IF(BookTable[Entry Month]=$O$4,ROW(BookTable[Entry Month])-ROW(Book!$J$2)),ROWS(G$7:G32))))</f>
        <v/>
      </c>
      <c r="K32" s="6" t="str" cm="1">
        <f t="array" ref="K32">IF(ROWS(G$7:G32)&gt;COUNTIF(BookTable[Entry Month],$O$4),"",INDEX(Book!E$3:E$1200,SMALL(IF(BookTable[Entry Month]=$O$4,ROW(BookTable[Entry Month])-ROW(Book!$J$2)),ROWS(G$7:G32))))</f>
        <v/>
      </c>
      <c r="L32" s="6" t="e">
        <f>Shrawan13[[#This Row],[मूल्य (रु)]]*13%</f>
        <v>#VALUE!</v>
      </c>
    </row>
    <row r="33" spans="1:12" hidden="1" x14ac:dyDescent="0.25">
      <c r="A33" s="1" t="str">
        <f t="array" ref="A33">IF(ROWS(A$7:A33)&gt;COUNTIF(BookTable[Entry Month],$O$4),"",INDEX(Book!A$3:A$1200,SMALL(IF(BookTable[Entry Month]=$O$4,ROW(BookTable[Entry Month])-ROW(Book!$J$2)),ROWS(A$7:A33))))</f>
        <v/>
      </c>
      <c r="B33" s="1" t="str">
        <f t="array" ref="B33">IF(ROWS(B$7:B33)&gt;COUNTIF(BookTable[Entry Month],$O$4),"",INDEX(Book!B$3:B$1200,SMALL(IF(BookTable[Entry Month]=$O$4,ROW(BookTable[Entry Month])-ROW(Book!$J$2)),ROWS(B$7:B33))))</f>
        <v/>
      </c>
      <c r="D33" s="1" t="str">
        <f t="array" ref="D33">IF(ROWS(C$7:C33)&gt;COUNTIF(BookTable[Entry Month],$O$4),"",INDEX(Book!C$3:C$1200,SMALL(IF(BookTable[Entry Month]=$O$4,ROW(BookTable[Entry Month])-ROW(Book!$J$2)),ROWS(C$7:C33))))</f>
        <v/>
      </c>
      <c r="E33" s="26" t="e">
        <f>VLOOKUP(Shrawan13[[#This Row],[आपूर्तिकर्ताको नाम]],PartyTable[],2,FALSE)</f>
        <v>#N/A</v>
      </c>
      <c r="F33" s="26" t="str" cm="1">
        <f t="array" ref="F33">IF(ROWS(G$7:G33)&gt;COUNTIF(BookTable[Entry Month],$O$4),"",INDEX(Book!D$3:D$1200,SMALL(IF(BookTable[Entry Month]=$O$4,ROW(BookTable[Entry Month])-ROW(Book!$J$2)),ROWS(G$7:G33))))</f>
        <v/>
      </c>
      <c r="I3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33" s="6" t="str" cm="1">
        <f t="array" ref="J33">IF(ROWS(G$7:G33)&gt;COUNTIF(BookTable[Entry Month],$O$4),"",INDEX(Book!F$3:F$1200,SMALL(IF(BookTable[Entry Month]=$O$4,ROW(BookTable[Entry Month])-ROW(Book!$J$2)),ROWS(G$7:G33))))</f>
        <v/>
      </c>
      <c r="K33" s="6" t="str" cm="1">
        <f t="array" ref="K33">IF(ROWS(G$7:G33)&gt;COUNTIF(BookTable[Entry Month],$O$4),"",INDEX(Book!E$3:E$1200,SMALL(IF(BookTable[Entry Month]=$O$4,ROW(BookTable[Entry Month])-ROW(Book!$J$2)),ROWS(G$7:G33))))</f>
        <v/>
      </c>
      <c r="L33" s="6" t="e">
        <f>Shrawan13[[#This Row],[मूल्य (रु)]]*13%</f>
        <v>#VALUE!</v>
      </c>
    </row>
    <row r="34" spans="1:12" hidden="1" x14ac:dyDescent="0.25">
      <c r="A34" s="1" t="str">
        <f t="array" ref="A34">IF(ROWS(A$7:A34)&gt;COUNTIF(BookTable[Entry Month],$O$4),"",INDEX(Book!A$3:A$1200,SMALL(IF(BookTable[Entry Month]=$O$4,ROW(BookTable[Entry Month])-ROW(Book!$J$2)),ROWS(A$7:A34))))</f>
        <v/>
      </c>
      <c r="B34" s="1" t="str">
        <f t="array" ref="B34">IF(ROWS(B$7:B34)&gt;COUNTIF(BookTable[Entry Month],$O$4),"",INDEX(Book!B$3:B$1200,SMALL(IF(BookTable[Entry Month]=$O$4,ROW(BookTable[Entry Month])-ROW(Book!$J$2)),ROWS(B$7:B34))))</f>
        <v/>
      </c>
      <c r="D34" s="1" t="str">
        <f t="array" ref="D34">IF(ROWS(C$7:C34)&gt;COUNTIF(BookTable[Entry Month],$O$4),"",INDEX(Book!C$3:C$1200,SMALL(IF(BookTable[Entry Month]=$O$4,ROW(BookTable[Entry Month])-ROW(Book!$J$2)),ROWS(C$7:C34))))</f>
        <v/>
      </c>
      <c r="E34" s="26" t="e">
        <f>VLOOKUP(Shrawan13[[#This Row],[आपूर्तिकर्ताको नाम]],PartyTable[],2,FALSE)</f>
        <v>#N/A</v>
      </c>
      <c r="F34" s="26" t="str" cm="1">
        <f t="array" ref="F34">IF(ROWS(G$7:G34)&gt;COUNTIF(BookTable[Entry Month],$O$4),"",INDEX(Book!D$3:D$1200,SMALL(IF(BookTable[Entry Month]=$O$4,ROW(BookTable[Entry Month])-ROW(Book!$J$2)),ROWS(G$7:G34))))</f>
        <v/>
      </c>
      <c r="I3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34" s="6" t="str" cm="1">
        <f t="array" ref="J34">IF(ROWS(G$7:G34)&gt;COUNTIF(BookTable[Entry Month],$O$4),"",INDEX(Book!F$3:F$1200,SMALL(IF(BookTable[Entry Month]=$O$4,ROW(BookTable[Entry Month])-ROW(Book!$J$2)),ROWS(G$7:G34))))</f>
        <v/>
      </c>
      <c r="K34" s="6" t="str" cm="1">
        <f t="array" ref="K34">IF(ROWS(G$7:G34)&gt;COUNTIF(BookTable[Entry Month],$O$4),"",INDEX(Book!E$3:E$1200,SMALL(IF(BookTable[Entry Month]=$O$4,ROW(BookTable[Entry Month])-ROW(Book!$J$2)),ROWS(G$7:G34))))</f>
        <v/>
      </c>
      <c r="L34" s="6" t="e">
        <f>Shrawan13[[#This Row],[मूल्य (रु)]]*13%</f>
        <v>#VALUE!</v>
      </c>
    </row>
    <row r="35" spans="1:12" hidden="1" x14ac:dyDescent="0.25">
      <c r="A35" s="1" t="str">
        <f t="array" ref="A35">IF(ROWS(A$7:A35)&gt;COUNTIF(BookTable[Entry Month],$O$4),"",INDEX(Book!A$3:A$1200,SMALL(IF(BookTable[Entry Month]=$O$4,ROW(BookTable[Entry Month])-ROW(Book!$J$2)),ROWS(A$7:A35))))</f>
        <v/>
      </c>
      <c r="B35" s="1" t="str">
        <f t="array" ref="B35">IF(ROWS(B$7:B35)&gt;COUNTIF(BookTable[Entry Month],$O$4),"",INDEX(Book!B$3:B$1200,SMALL(IF(BookTable[Entry Month]=$O$4,ROW(BookTable[Entry Month])-ROW(Book!$J$2)),ROWS(B$7:B35))))</f>
        <v/>
      </c>
      <c r="D35" s="1" t="str">
        <f t="array" ref="D35">IF(ROWS(C$7:C35)&gt;COUNTIF(BookTable[Entry Month],$O$4),"",INDEX(Book!C$3:C$1200,SMALL(IF(BookTable[Entry Month]=$O$4,ROW(BookTable[Entry Month])-ROW(Book!$J$2)),ROWS(C$7:C35))))</f>
        <v/>
      </c>
      <c r="E35" s="26" t="e">
        <f>VLOOKUP(Shrawan13[[#This Row],[आपूर्तिकर्ताको नाम]],PartyTable[],2,FALSE)</f>
        <v>#N/A</v>
      </c>
      <c r="F35" s="26" t="str" cm="1">
        <f t="array" ref="F35">IF(ROWS(G$7:G35)&gt;COUNTIF(BookTable[Entry Month],$O$4),"",INDEX(Book!D$3:D$1200,SMALL(IF(BookTable[Entry Month]=$O$4,ROW(BookTable[Entry Month])-ROW(Book!$J$2)),ROWS(G$7:G35))))</f>
        <v/>
      </c>
      <c r="I3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35" s="6" t="str" cm="1">
        <f t="array" ref="J35">IF(ROWS(G$7:G35)&gt;COUNTIF(BookTable[Entry Month],$O$4),"",INDEX(Book!F$3:F$1200,SMALL(IF(BookTable[Entry Month]=$O$4,ROW(BookTable[Entry Month])-ROW(Book!$J$2)),ROWS(G$7:G35))))</f>
        <v/>
      </c>
      <c r="K35" s="6" t="str" cm="1">
        <f t="array" ref="K35">IF(ROWS(G$7:G35)&gt;COUNTIF(BookTable[Entry Month],$O$4),"",INDEX(Book!E$3:E$1200,SMALL(IF(BookTable[Entry Month]=$O$4,ROW(BookTable[Entry Month])-ROW(Book!$J$2)),ROWS(G$7:G35))))</f>
        <v/>
      </c>
      <c r="L35" s="6" t="e">
        <f>Shrawan13[[#This Row],[मूल्य (रु)]]*13%</f>
        <v>#VALUE!</v>
      </c>
    </row>
    <row r="36" spans="1:12" hidden="1" x14ac:dyDescent="0.25">
      <c r="A36" s="1" t="str">
        <f t="array" ref="A36">IF(ROWS(A$7:A36)&gt;COUNTIF(BookTable[Entry Month],$O$4),"",INDEX(Book!A$3:A$1200,SMALL(IF(BookTable[Entry Month]=$O$4,ROW(BookTable[Entry Month])-ROW(Book!$J$2)),ROWS(A$7:A36))))</f>
        <v/>
      </c>
      <c r="B36" s="1" t="str">
        <f t="array" ref="B36">IF(ROWS(B$7:B36)&gt;COUNTIF(BookTable[Entry Month],$O$4),"",INDEX(Book!B$3:B$1200,SMALL(IF(BookTable[Entry Month]=$O$4,ROW(BookTable[Entry Month])-ROW(Book!$J$2)),ROWS(B$7:B36))))</f>
        <v/>
      </c>
      <c r="D36" s="1" t="str">
        <f t="array" ref="D36">IF(ROWS(C$7:C36)&gt;COUNTIF(BookTable[Entry Month],$O$4),"",INDEX(Book!C$3:C$1200,SMALL(IF(BookTable[Entry Month]=$O$4,ROW(BookTable[Entry Month])-ROW(Book!$J$2)),ROWS(C$7:C36))))</f>
        <v/>
      </c>
      <c r="E36" s="26" t="e">
        <f>VLOOKUP(Shrawan13[[#This Row],[आपूर्तिकर्ताको नाम]],PartyTable[],2,FALSE)</f>
        <v>#N/A</v>
      </c>
      <c r="F36" s="26" t="str" cm="1">
        <f t="array" ref="F36">IF(ROWS(G$7:G36)&gt;COUNTIF(BookTable[Entry Month],$O$4),"",INDEX(Book!D$3:D$1200,SMALL(IF(BookTable[Entry Month]=$O$4,ROW(BookTable[Entry Month])-ROW(Book!$J$2)),ROWS(G$7:G36))))</f>
        <v/>
      </c>
      <c r="I3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36" s="6" t="str" cm="1">
        <f t="array" ref="J36">IF(ROWS(G$7:G36)&gt;COUNTIF(BookTable[Entry Month],$O$4),"",INDEX(Book!F$3:F$1200,SMALL(IF(BookTable[Entry Month]=$O$4,ROW(BookTable[Entry Month])-ROW(Book!$J$2)),ROWS(G$7:G36))))</f>
        <v/>
      </c>
      <c r="K36" s="6" t="str" cm="1">
        <f t="array" ref="K36">IF(ROWS(G$7:G36)&gt;COUNTIF(BookTable[Entry Month],$O$4),"",INDEX(Book!E$3:E$1200,SMALL(IF(BookTable[Entry Month]=$O$4,ROW(BookTable[Entry Month])-ROW(Book!$J$2)),ROWS(G$7:G36))))</f>
        <v/>
      </c>
      <c r="L36" s="6" t="e">
        <f>Shrawan13[[#This Row],[मूल्य (रु)]]*13%</f>
        <v>#VALUE!</v>
      </c>
    </row>
    <row r="37" spans="1:12" hidden="1" x14ac:dyDescent="0.25">
      <c r="A37" s="1" t="str">
        <f t="array" ref="A37">IF(ROWS(A$7:A37)&gt;COUNTIF(BookTable[Entry Month],$O$4),"",INDEX(Book!A$3:A$1200,SMALL(IF(BookTable[Entry Month]=$O$4,ROW(BookTable[Entry Month])-ROW(Book!$J$2)),ROWS(A$7:A37))))</f>
        <v/>
      </c>
      <c r="B37" s="1" t="str">
        <f t="array" ref="B37">IF(ROWS(B$7:B37)&gt;COUNTIF(BookTable[Entry Month],$O$4),"",INDEX(Book!B$3:B$1200,SMALL(IF(BookTable[Entry Month]=$O$4,ROW(BookTable[Entry Month])-ROW(Book!$J$2)),ROWS(B$7:B37))))</f>
        <v/>
      </c>
      <c r="D37" s="1" t="str">
        <f t="array" ref="D37">IF(ROWS(C$7:C37)&gt;COUNTIF(BookTable[Entry Month],$O$4),"",INDEX(Book!C$3:C$1200,SMALL(IF(BookTable[Entry Month]=$O$4,ROW(BookTable[Entry Month])-ROW(Book!$J$2)),ROWS(C$7:C37))))</f>
        <v/>
      </c>
      <c r="E37" s="26" t="e">
        <f>VLOOKUP(Shrawan13[[#This Row],[आपूर्तिकर्ताको नाम]],PartyTable[],2,FALSE)</f>
        <v>#N/A</v>
      </c>
      <c r="F37" s="26" t="str" cm="1">
        <f t="array" ref="F37">IF(ROWS(G$7:G37)&gt;COUNTIF(BookTable[Entry Month],$O$4),"",INDEX(Book!D$3:D$1200,SMALL(IF(BookTable[Entry Month]=$O$4,ROW(BookTable[Entry Month])-ROW(Book!$J$2)),ROWS(G$7:G37))))</f>
        <v/>
      </c>
      <c r="I3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37" s="6" t="str" cm="1">
        <f t="array" ref="J37">IF(ROWS(G$7:G37)&gt;COUNTIF(BookTable[Entry Month],$O$4),"",INDEX(Book!F$3:F$1200,SMALL(IF(BookTable[Entry Month]=$O$4,ROW(BookTable[Entry Month])-ROW(Book!$J$2)),ROWS(G$7:G37))))</f>
        <v/>
      </c>
      <c r="K37" s="6" t="str" cm="1">
        <f t="array" ref="K37">IF(ROWS(G$7:G37)&gt;COUNTIF(BookTable[Entry Month],$O$4),"",INDEX(Book!E$3:E$1200,SMALL(IF(BookTable[Entry Month]=$O$4,ROW(BookTable[Entry Month])-ROW(Book!$J$2)),ROWS(G$7:G37))))</f>
        <v/>
      </c>
      <c r="L37" s="6" t="e">
        <f>Shrawan13[[#This Row],[मूल्य (रु)]]*13%</f>
        <v>#VALUE!</v>
      </c>
    </row>
    <row r="38" spans="1:12" hidden="1" x14ac:dyDescent="0.25">
      <c r="A38" s="1" t="str">
        <f t="array" ref="A38">IF(ROWS(A$7:A38)&gt;COUNTIF(BookTable[Entry Month],$O$4),"",INDEX(Book!A$3:A$1200,SMALL(IF(BookTable[Entry Month]=$O$4,ROW(BookTable[Entry Month])-ROW(Book!$J$2)),ROWS(A$7:A38))))</f>
        <v/>
      </c>
      <c r="B38" s="1" t="str">
        <f t="array" ref="B38">IF(ROWS(B$7:B38)&gt;COUNTIF(BookTable[Entry Month],$O$4),"",INDEX(Book!B$3:B$1200,SMALL(IF(BookTable[Entry Month]=$O$4,ROW(BookTable[Entry Month])-ROW(Book!$J$2)),ROWS(B$7:B38))))</f>
        <v/>
      </c>
      <c r="D38" s="1" t="str">
        <f t="array" ref="D38">IF(ROWS(C$7:C38)&gt;COUNTIF(BookTable[Entry Month],$O$4),"",INDEX(Book!C$3:C$1200,SMALL(IF(BookTable[Entry Month]=$O$4,ROW(BookTable[Entry Month])-ROW(Book!$J$2)),ROWS(C$7:C38))))</f>
        <v/>
      </c>
      <c r="E38" s="26" t="e">
        <f>VLOOKUP(Shrawan13[[#This Row],[आपूर्तिकर्ताको नाम]],PartyTable[],2,FALSE)</f>
        <v>#N/A</v>
      </c>
      <c r="F38" s="26" t="str" cm="1">
        <f t="array" ref="F38">IF(ROWS(G$7:G38)&gt;COUNTIF(BookTable[Entry Month],$O$4),"",INDEX(Book!D$3:D$1200,SMALL(IF(BookTable[Entry Month]=$O$4,ROW(BookTable[Entry Month])-ROW(Book!$J$2)),ROWS(G$7:G38))))</f>
        <v/>
      </c>
      <c r="I3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38" s="6" t="str" cm="1">
        <f t="array" ref="J38">IF(ROWS(G$7:G38)&gt;COUNTIF(BookTable[Entry Month],$O$4),"",INDEX(Book!F$3:F$1200,SMALL(IF(BookTable[Entry Month]=$O$4,ROW(BookTable[Entry Month])-ROW(Book!$J$2)),ROWS(G$7:G38))))</f>
        <v/>
      </c>
      <c r="K38" s="6" t="str" cm="1">
        <f t="array" ref="K38">IF(ROWS(G$7:G38)&gt;COUNTIF(BookTable[Entry Month],$O$4),"",INDEX(Book!E$3:E$1200,SMALL(IF(BookTable[Entry Month]=$O$4,ROW(BookTable[Entry Month])-ROW(Book!$J$2)),ROWS(G$7:G38))))</f>
        <v/>
      </c>
      <c r="L38" s="6" t="e">
        <f>Shrawan13[[#This Row],[मूल्य (रु)]]*13%</f>
        <v>#VALUE!</v>
      </c>
    </row>
    <row r="39" spans="1:12" hidden="1" x14ac:dyDescent="0.25">
      <c r="A39" s="1" t="str">
        <f t="array" ref="A39">IF(ROWS(A$7:A39)&gt;COUNTIF(BookTable[Entry Month],$O$4),"",INDEX(Book!A$3:A$1200,SMALL(IF(BookTable[Entry Month]=$O$4,ROW(BookTable[Entry Month])-ROW(Book!$J$2)),ROWS(A$7:A39))))</f>
        <v/>
      </c>
      <c r="B39" s="1" t="str">
        <f t="array" ref="B39">IF(ROWS(B$7:B39)&gt;COUNTIF(BookTable[Entry Month],$O$4),"",INDEX(Book!B$3:B$1200,SMALL(IF(BookTable[Entry Month]=$O$4,ROW(BookTable[Entry Month])-ROW(Book!$J$2)),ROWS(B$7:B39))))</f>
        <v/>
      </c>
      <c r="D39" s="1" t="str">
        <f t="array" ref="D39">IF(ROWS(C$7:C39)&gt;COUNTIF(BookTable[Entry Month],$O$4),"",INDEX(Book!C$3:C$1200,SMALL(IF(BookTable[Entry Month]=$O$4,ROW(BookTable[Entry Month])-ROW(Book!$J$2)),ROWS(C$7:C39))))</f>
        <v/>
      </c>
      <c r="E39" s="26" t="e">
        <f>VLOOKUP(Shrawan13[[#This Row],[आपूर्तिकर्ताको नाम]],PartyTable[],2,FALSE)</f>
        <v>#N/A</v>
      </c>
      <c r="F39" s="26" t="str" cm="1">
        <f t="array" ref="F39">IF(ROWS(G$7:G39)&gt;COUNTIF(BookTable[Entry Month],$O$4),"",INDEX(Book!D$3:D$1200,SMALL(IF(BookTable[Entry Month]=$O$4,ROW(BookTable[Entry Month])-ROW(Book!$J$2)),ROWS(G$7:G39))))</f>
        <v/>
      </c>
      <c r="I3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39" s="6" t="str" cm="1">
        <f t="array" ref="J39">IF(ROWS(G$7:G39)&gt;COUNTIF(BookTable[Entry Month],$O$4),"",INDEX(Book!F$3:F$1200,SMALL(IF(BookTable[Entry Month]=$O$4,ROW(BookTable[Entry Month])-ROW(Book!$J$2)),ROWS(G$7:G39))))</f>
        <v/>
      </c>
      <c r="K39" s="6" t="str" cm="1">
        <f t="array" ref="K39">IF(ROWS(G$7:G39)&gt;COUNTIF(BookTable[Entry Month],$O$4),"",INDEX(Book!E$3:E$1200,SMALL(IF(BookTable[Entry Month]=$O$4,ROW(BookTable[Entry Month])-ROW(Book!$J$2)),ROWS(G$7:G39))))</f>
        <v/>
      </c>
      <c r="L39" s="6" t="e">
        <f>Shrawan13[[#This Row],[मूल्य (रु)]]*13%</f>
        <v>#VALUE!</v>
      </c>
    </row>
    <row r="40" spans="1:12" hidden="1" x14ac:dyDescent="0.25">
      <c r="A40" s="1" t="str">
        <f t="array" ref="A40">IF(ROWS(A$7:A40)&gt;COUNTIF(BookTable[Entry Month],$O$4),"",INDEX(Book!A$3:A$1200,SMALL(IF(BookTable[Entry Month]=$O$4,ROW(BookTable[Entry Month])-ROW(Book!$J$2)),ROWS(A$7:A40))))</f>
        <v/>
      </c>
      <c r="B40" s="1" t="str">
        <f t="array" ref="B40">IF(ROWS(B$7:B40)&gt;COUNTIF(BookTable[Entry Month],$O$4),"",INDEX(Book!B$3:B$1200,SMALL(IF(BookTable[Entry Month]=$O$4,ROW(BookTable[Entry Month])-ROW(Book!$J$2)),ROWS(B$7:B40))))</f>
        <v/>
      </c>
      <c r="D40" s="1" t="str">
        <f t="array" ref="D40">IF(ROWS(C$7:C40)&gt;COUNTIF(BookTable[Entry Month],$O$4),"",INDEX(Book!C$3:C$1200,SMALL(IF(BookTable[Entry Month]=$O$4,ROW(BookTable[Entry Month])-ROW(Book!$J$2)),ROWS(C$7:C40))))</f>
        <v/>
      </c>
      <c r="E40" s="26" t="e">
        <f>VLOOKUP(Shrawan13[[#This Row],[आपूर्तिकर्ताको नाम]],PartyTable[],2,FALSE)</f>
        <v>#N/A</v>
      </c>
      <c r="F40" s="26" t="str" cm="1">
        <f t="array" ref="F40">IF(ROWS(G$7:G40)&gt;COUNTIF(BookTable[Entry Month],$O$4),"",INDEX(Book!D$3:D$1200,SMALL(IF(BookTable[Entry Month]=$O$4,ROW(BookTable[Entry Month])-ROW(Book!$J$2)),ROWS(G$7:G40))))</f>
        <v/>
      </c>
      <c r="I4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40" s="6" t="str" cm="1">
        <f t="array" ref="J40">IF(ROWS(G$7:G40)&gt;COUNTIF(BookTable[Entry Month],$O$4),"",INDEX(Book!F$3:F$1200,SMALL(IF(BookTable[Entry Month]=$O$4,ROW(BookTable[Entry Month])-ROW(Book!$J$2)),ROWS(G$7:G40))))</f>
        <v/>
      </c>
      <c r="K40" s="6" t="str" cm="1">
        <f t="array" ref="K40">IF(ROWS(G$7:G40)&gt;COUNTIF(BookTable[Entry Month],$O$4),"",INDEX(Book!E$3:E$1200,SMALL(IF(BookTable[Entry Month]=$O$4,ROW(BookTable[Entry Month])-ROW(Book!$J$2)),ROWS(G$7:G40))))</f>
        <v/>
      </c>
      <c r="L40" s="6" t="e">
        <f>Shrawan13[[#This Row],[मूल्य (रु)]]*13%</f>
        <v>#VALUE!</v>
      </c>
    </row>
    <row r="41" spans="1:12" hidden="1" x14ac:dyDescent="0.25">
      <c r="A41" s="1" t="str">
        <f t="array" ref="A41">IF(ROWS(A$7:A41)&gt;COUNTIF(BookTable[Entry Month],$O$4),"",INDEX(Book!A$3:A$1200,SMALL(IF(BookTable[Entry Month]=$O$4,ROW(BookTable[Entry Month])-ROW(Book!$J$2)),ROWS(A$7:A41))))</f>
        <v/>
      </c>
      <c r="B41" s="1" t="str">
        <f t="array" ref="B41">IF(ROWS(B$7:B41)&gt;COUNTIF(BookTable[Entry Month],$O$4),"",INDEX(Book!B$3:B$1200,SMALL(IF(BookTable[Entry Month]=$O$4,ROW(BookTable[Entry Month])-ROW(Book!$J$2)),ROWS(B$7:B41))))</f>
        <v/>
      </c>
      <c r="D41" s="1" t="str">
        <f t="array" ref="D41">IF(ROWS(C$7:C41)&gt;COUNTIF(BookTable[Entry Month],$O$4),"",INDEX(Book!C$3:C$1200,SMALL(IF(BookTable[Entry Month]=$O$4,ROW(BookTable[Entry Month])-ROW(Book!$J$2)),ROWS(C$7:C41))))</f>
        <v/>
      </c>
      <c r="E41" s="26" t="e">
        <f>VLOOKUP(Shrawan13[[#This Row],[आपूर्तिकर्ताको नाम]],PartyTable[],2,FALSE)</f>
        <v>#N/A</v>
      </c>
      <c r="F41" s="26" t="str" cm="1">
        <f t="array" ref="F41">IF(ROWS(G$7:G41)&gt;COUNTIF(BookTable[Entry Month],$O$4),"",INDEX(Book!D$3:D$1200,SMALL(IF(BookTable[Entry Month]=$O$4,ROW(BookTable[Entry Month])-ROW(Book!$J$2)),ROWS(G$7:G41))))</f>
        <v/>
      </c>
      <c r="I4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41" s="6" t="str" cm="1">
        <f t="array" ref="J41">IF(ROWS(G$7:G41)&gt;COUNTIF(BookTable[Entry Month],$O$4),"",INDEX(Book!F$3:F$1200,SMALL(IF(BookTable[Entry Month]=$O$4,ROW(BookTable[Entry Month])-ROW(Book!$J$2)),ROWS(G$7:G41))))</f>
        <v/>
      </c>
      <c r="K41" s="6" t="str" cm="1">
        <f t="array" ref="K41">IF(ROWS(G$7:G41)&gt;COUNTIF(BookTable[Entry Month],$O$4),"",INDEX(Book!E$3:E$1200,SMALL(IF(BookTable[Entry Month]=$O$4,ROW(BookTable[Entry Month])-ROW(Book!$J$2)),ROWS(G$7:G41))))</f>
        <v/>
      </c>
      <c r="L41" s="6" t="e">
        <f>Shrawan13[[#This Row],[मूल्य (रु)]]*13%</f>
        <v>#VALUE!</v>
      </c>
    </row>
    <row r="42" spans="1:12" hidden="1" x14ac:dyDescent="0.25">
      <c r="A42" s="1" t="str">
        <f t="array" ref="A42">IF(ROWS(A$7:A42)&gt;COUNTIF(BookTable[Entry Month],$O$4),"",INDEX(Book!A$3:A$1200,SMALL(IF(BookTable[Entry Month]=$O$4,ROW(BookTable[Entry Month])-ROW(Book!$J$2)),ROWS(A$7:A42))))</f>
        <v/>
      </c>
      <c r="B42" s="1" t="str">
        <f t="array" ref="B42">IF(ROWS(B$7:B42)&gt;COUNTIF(BookTable[Entry Month],$O$4),"",INDEX(Book!B$3:B$1200,SMALL(IF(BookTable[Entry Month]=$O$4,ROW(BookTable[Entry Month])-ROW(Book!$J$2)),ROWS(B$7:B42))))</f>
        <v/>
      </c>
      <c r="D42" s="1" t="str">
        <f t="array" ref="D42">IF(ROWS(C$7:C42)&gt;COUNTIF(BookTable[Entry Month],$O$4),"",INDEX(Book!C$3:C$1200,SMALL(IF(BookTable[Entry Month]=$O$4,ROW(BookTable[Entry Month])-ROW(Book!$J$2)),ROWS(C$7:C42))))</f>
        <v/>
      </c>
      <c r="E42" s="26" t="e">
        <f>VLOOKUP(Shrawan13[[#This Row],[आपूर्तिकर्ताको नाम]],PartyTable[],2,FALSE)</f>
        <v>#N/A</v>
      </c>
      <c r="F42" s="26" t="str" cm="1">
        <f t="array" ref="F42">IF(ROWS(G$7:G42)&gt;COUNTIF(BookTable[Entry Month],$O$4),"",INDEX(Book!D$3:D$1200,SMALL(IF(BookTable[Entry Month]=$O$4,ROW(BookTable[Entry Month])-ROW(Book!$J$2)),ROWS(G$7:G42))))</f>
        <v/>
      </c>
      <c r="I4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42" s="6" t="str" cm="1">
        <f t="array" ref="J42">IF(ROWS(G$7:G42)&gt;COUNTIF(BookTable[Entry Month],$O$4),"",INDEX(Book!F$3:F$1200,SMALL(IF(BookTable[Entry Month]=$O$4,ROW(BookTable[Entry Month])-ROW(Book!$J$2)),ROWS(G$7:G42))))</f>
        <v/>
      </c>
      <c r="K42" s="6" t="str" cm="1">
        <f t="array" ref="K42">IF(ROWS(G$7:G42)&gt;COUNTIF(BookTable[Entry Month],$O$4),"",INDEX(Book!E$3:E$1200,SMALL(IF(BookTable[Entry Month]=$O$4,ROW(BookTable[Entry Month])-ROW(Book!$J$2)),ROWS(G$7:G42))))</f>
        <v/>
      </c>
      <c r="L42" s="6" t="e">
        <f>Shrawan13[[#This Row],[मूल्य (रु)]]*13%</f>
        <v>#VALUE!</v>
      </c>
    </row>
    <row r="43" spans="1:12" hidden="1" x14ac:dyDescent="0.25">
      <c r="A43" s="1" t="str">
        <f t="array" ref="A43">IF(ROWS(A$7:A43)&gt;COUNTIF(BookTable[Entry Month],$O$4),"",INDEX(Book!A$3:A$1200,SMALL(IF(BookTable[Entry Month]=$O$4,ROW(BookTable[Entry Month])-ROW(Book!$J$2)),ROWS(A$7:A43))))</f>
        <v/>
      </c>
      <c r="B43" s="1" t="str">
        <f t="array" ref="B43">IF(ROWS(B$7:B43)&gt;COUNTIF(BookTable[Entry Month],$O$4),"",INDEX(Book!B$3:B$1200,SMALL(IF(BookTable[Entry Month]=$O$4,ROW(BookTable[Entry Month])-ROW(Book!$J$2)),ROWS(B$7:B43))))</f>
        <v/>
      </c>
      <c r="D43" s="1" t="str">
        <f t="array" ref="D43">IF(ROWS(C$7:C43)&gt;COUNTIF(BookTable[Entry Month],$O$4),"",INDEX(Book!C$3:C$1200,SMALL(IF(BookTable[Entry Month]=$O$4,ROW(BookTable[Entry Month])-ROW(Book!$J$2)),ROWS(C$7:C43))))</f>
        <v/>
      </c>
      <c r="E43" s="26" t="e">
        <f>VLOOKUP(Shrawan13[[#This Row],[आपूर्तिकर्ताको नाम]],PartyTable[],2,FALSE)</f>
        <v>#N/A</v>
      </c>
      <c r="F43" s="26" t="str" cm="1">
        <f t="array" ref="F43">IF(ROWS(G$7:G43)&gt;COUNTIF(BookTable[Entry Month],$O$4),"",INDEX(Book!D$3:D$1200,SMALL(IF(BookTable[Entry Month]=$O$4,ROW(BookTable[Entry Month])-ROW(Book!$J$2)),ROWS(G$7:G43))))</f>
        <v/>
      </c>
      <c r="I4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43" s="6" t="str" cm="1">
        <f t="array" ref="J43">IF(ROWS(G$7:G43)&gt;COUNTIF(BookTable[Entry Month],$O$4),"",INDEX(Book!F$3:F$1200,SMALL(IF(BookTable[Entry Month]=$O$4,ROW(BookTable[Entry Month])-ROW(Book!$J$2)),ROWS(G$7:G43))))</f>
        <v/>
      </c>
      <c r="K43" s="6" t="str" cm="1">
        <f t="array" ref="K43">IF(ROWS(G$7:G43)&gt;COUNTIF(BookTable[Entry Month],$O$4),"",INDEX(Book!E$3:E$1200,SMALL(IF(BookTable[Entry Month]=$O$4,ROW(BookTable[Entry Month])-ROW(Book!$J$2)),ROWS(G$7:G43))))</f>
        <v/>
      </c>
      <c r="L43" s="6" t="e">
        <f>Shrawan13[[#This Row],[मूल्य (रु)]]*13%</f>
        <v>#VALUE!</v>
      </c>
    </row>
    <row r="44" spans="1:12" hidden="1" x14ac:dyDescent="0.25">
      <c r="A44" s="1" t="str">
        <f t="array" ref="A44">IF(ROWS(A$7:A44)&gt;COUNTIF(BookTable[Entry Month],$O$4),"",INDEX(Book!A$3:A$1200,SMALL(IF(BookTable[Entry Month]=$O$4,ROW(BookTable[Entry Month])-ROW(Book!$J$2)),ROWS(A$7:A44))))</f>
        <v/>
      </c>
      <c r="B44" s="1" t="str">
        <f t="array" ref="B44">IF(ROWS(B$7:B44)&gt;COUNTIF(BookTable[Entry Month],$O$4),"",INDEX(Book!B$3:B$1200,SMALL(IF(BookTable[Entry Month]=$O$4,ROW(BookTable[Entry Month])-ROW(Book!$J$2)),ROWS(B$7:B44))))</f>
        <v/>
      </c>
      <c r="D44" s="1" t="str">
        <f t="array" ref="D44">IF(ROWS(C$7:C44)&gt;COUNTIF(BookTable[Entry Month],$O$4),"",INDEX(Book!C$3:C$1200,SMALL(IF(BookTable[Entry Month]=$O$4,ROW(BookTable[Entry Month])-ROW(Book!$J$2)),ROWS(C$7:C44))))</f>
        <v/>
      </c>
      <c r="E44" s="26" t="e">
        <f>VLOOKUP(Shrawan13[[#This Row],[आपूर्तिकर्ताको नाम]],PartyTable[],2,FALSE)</f>
        <v>#N/A</v>
      </c>
      <c r="F44" s="26" t="str" cm="1">
        <f t="array" ref="F44">IF(ROWS(G$7:G44)&gt;COUNTIF(BookTable[Entry Month],$O$4),"",INDEX(Book!D$3:D$1200,SMALL(IF(BookTable[Entry Month]=$O$4,ROW(BookTable[Entry Month])-ROW(Book!$J$2)),ROWS(G$7:G44))))</f>
        <v/>
      </c>
      <c r="I4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44" s="6" t="str" cm="1">
        <f t="array" ref="J44">IF(ROWS(G$7:G44)&gt;COUNTIF(BookTable[Entry Month],$O$4),"",INDEX(Book!F$3:F$1200,SMALL(IF(BookTable[Entry Month]=$O$4,ROW(BookTable[Entry Month])-ROW(Book!$J$2)),ROWS(G$7:G44))))</f>
        <v/>
      </c>
      <c r="K44" s="6" t="str" cm="1">
        <f t="array" ref="K44">IF(ROWS(G$7:G44)&gt;COUNTIF(BookTable[Entry Month],$O$4),"",INDEX(Book!E$3:E$1200,SMALL(IF(BookTable[Entry Month]=$O$4,ROW(BookTable[Entry Month])-ROW(Book!$J$2)),ROWS(G$7:G44))))</f>
        <v/>
      </c>
      <c r="L44" s="6" t="e">
        <f>Shrawan13[[#This Row],[मूल्य (रु)]]*13%</f>
        <v>#VALUE!</v>
      </c>
    </row>
    <row r="45" spans="1:12" hidden="1" x14ac:dyDescent="0.25">
      <c r="A45" s="1" t="str">
        <f t="array" ref="A45">IF(ROWS(A$7:A45)&gt;COUNTIF(BookTable[Entry Month],$O$4),"",INDEX(Book!A$3:A$1200,SMALL(IF(BookTable[Entry Month]=$O$4,ROW(BookTable[Entry Month])-ROW(Book!$J$2)),ROWS(A$7:A45))))</f>
        <v/>
      </c>
      <c r="B45" s="1" t="str">
        <f t="array" ref="B45">IF(ROWS(B$7:B45)&gt;COUNTIF(BookTable[Entry Month],$O$4),"",INDEX(Book!B$3:B$1200,SMALL(IF(BookTable[Entry Month]=$O$4,ROW(BookTable[Entry Month])-ROW(Book!$J$2)),ROWS(B$7:B45))))</f>
        <v/>
      </c>
      <c r="D45" s="1" t="str">
        <f t="array" ref="D45">IF(ROWS(C$7:C45)&gt;COUNTIF(BookTable[Entry Month],$O$4),"",INDEX(Book!C$3:C$1200,SMALL(IF(BookTable[Entry Month]=$O$4,ROW(BookTable[Entry Month])-ROW(Book!$J$2)),ROWS(C$7:C45))))</f>
        <v/>
      </c>
      <c r="E45" s="26" t="e">
        <f>VLOOKUP(Shrawan13[[#This Row],[आपूर्तिकर्ताको नाम]],PartyTable[],2,FALSE)</f>
        <v>#N/A</v>
      </c>
      <c r="F45" s="26" t="str" cm="1">
        <f t="array" ref="F45">IF(ROWS(G$7:G45)&gt;COUNTIF(BookTable[Entry Month],$O$4),"",INDEX(Book!D$3:D$1200,SMALL(IF(BookTable[Entry Month]=$O$4,ROW(BookTable[Entry Month])-ROW(Book!$J$2)),ROWS(G$7:G45))))</f>
        <v/>
      </c>
      <c r="I4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45" s="6" t="str" cm="1">
        <f t="array" ref="J45">IF(ROWS(G$7:G45)&gt;COUNTIF(BookTable[Entry Month],$O$4),"",INDEX(Book!F$3:F$1200,SMALL(IF(BookTable[Entry Month]=$O$4,ROW(BookTable[Entry Month])-ROW(Book!$J$2)),ROWS(G$7:G45))))</f>
        <v/>
      </c>
      <c r="K45" s="6" t="str" cm="1">
        <f t="array" ref="K45">IF(ROWS(G$7:G45)&gt;COUNTIF(BookTable[Entry Month],$O$4),"",INDEX(Book!E$3:E$1200,SMALL(IF(BookTable[Entry Month]=$O$4,ROW(BookTable[Entry Month])-ROW(Book!$J$2)),ROWS(G$7:G45))))</f>
        <v/>
      </c>
      <c r="L45" s="6" t="e">
        <f>Shrawan13[[#This Row],[मूल्य (रु)]]*13%</f>
        <v>#VALUE!</v>
      </c>
    </row>
    <row r="46" spans="1:12" hidden="1" x14ac:dyDescent="0.25">
      <c r="A46" s="1" t="str">
        <f t="array" ref="A46">IF(ROWS(A$7:A46)&gt;COUNTIF(BookTable[Entry Month],$O$4),"",INDEX(Book!A$3:A$1200,SMALL(IF(BookTable[Entry Month]=$O$4,ROW(BookTable[Entry Month])-ROW(Book!$J$2)),ROWS(A$7:A46))))</f>
        <v/>
      </c>
      <c r="B46" s="12" t="str">
        <f t="array" ref="B46">IF(ROWS(B$7:B46)&gt;COUNTIF(BookTable[Entry Month],$O$4),"",INDEX(Book!B$3:B$1200,SMALL(IF(BookTable[Entry Month]=$O$4,ROW(BookTable[Entry Month])-ROW(Book!$J$2)),ROWS(B$7:B46))))</f>
        <v/>
      </c>
      <c r="D46" s="1" t="str">
        <f t="array" ref="D46">IF(ROWS(C$7:C46)&gt;COUNTIF(BookTable[Entry Month],$O$4),"",INDEX(Book!C$3:C$1200,SMALL(IF(BookTable[Entry Month]=$O$4,ROW(BookTable[Entry Month])-ROW(Book!$J$2)),ROWS(C$7:C46))))</f>
        <v/>
      </c>
      <c r="E46" s="26" t="e">
        <f>VLOOKUP(Shrawan13[[#This Row],[आपूर्तिकर्ताको नाम]],PartyTable[],2,FALSE)</f>
        <v>#N/A</v>
      </c>
      <c r="F46" s="26" t="str" cm="1">
        <f t="array" ref="F46">IF(ROWS(G$7:G46)&gt;COUNTIF(BookTable[Entry Month],$O$4),"",INDEX(Book!D$3:D$1200,SMALL(IF(BookTable[Entry Month]=$O$4,ROW(BookTable[Entry Month])-ROW(Book!$J$2)),ROWS(G$7:G46))))</f>
        <v/>
      </c>
      <c r="I4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46" s="6" t="str" cm="1">
        <f t="array" ref="J46">IF(ROWS(G$7:G46)&gt;COUNTIF(BookTable[Entry Month],$O$4),"",INDEX(Book!F$3:F$1200,SMALL(IF(BookTable[Entry Month]=$O$4,ROW(BookTable[Entry Month])-ROW(Book!$J$2)),ROWS(G$7:G46))))</f>
        <v/>
      </c>
      <c r="K46" s="6" t="str" cm="1">
        <f t="array" ref="K46">IF(ROWS(G$7:G46)&gt;COUNTIF(BookTable[Entry Month],$O$4),"",INDEX(Book!E$3:E$1200,SMALL(IF(BookTable[Entry Month]=$O$4,ROW(BookTable[Entry Month])-ROW(Book!$J$2)),ROWS(G$7:G46))))</f>
        <v/>
      </c>
      <c r="L46" s="6" t="e">
        <f>Shrawan13[[#This Row],[मूल्य (रु)]]*13%</f>
        <v>#VALUE!</v>
      </c>
    </row>
    <row r="47" spans="1:12" hidden="1" x14ac:dyDescent="0.25">
      <c r="A47" s="1" t="str">
        <f t="array" ref="A47">IF(ROWS(A$7:A47)&gt;COUNTIF(BookTable[Entry Month],$O$4),"",INDEX(Book!A$3:A$1200,SMALL(IF(BookTable[Entry Month]=$O$4,ROW(BookTable[Entry Month])-ROW(Book!$J$2)),ROWS(A$7:A47))))</f>
        <v/>
      </c>
      <c r="B47" s="1" t="str">
        <f t="array" ref="B47">IF(ROWS(B$7:B47)&gt;COUNTIF(BookTable[Entry Month],$O$4),"",INDEX(Book!B$3:B$1200,SMALL(IF(BookTable[Entry Month]=$O$4,ROW(BookTable[Entry Month])-ROW(Book!$J$2)),ROWS(B$7:B47))))</f>
        <v/>
      </c>
      <c r="D47" s="1" t="str">
        <f t="array" ref="D47">IF(ROWS(C$7:C47)&gt;COUNTIF(BookTable[Entry Month],$O$4),"",INDEX(Book!C$3:C$1200,SMALL(IF(BookTable[Entry Month]=$O$4,ROW(BookTable[Entry Month])-ROW(Book!$J$2)),ROWS(C$7:C47))))</f>
        <v/>
      </c>
      <c r="E47" s="26" t="e">
        <f>VLOOKUP(Shrawan13[[#This Row],[आपूर्तिकर्ताको नाम]],PartyTable[],2,FALSE)</f>
        <v>#N/A</v>
      </c>
      <c r="F47" s="26" t="str" cm="1">
        <f t="array" ref="F47">IF(ROWS(G$7:G47)&gt;COUNTIF(BookTable[Entry Month],$O$4),"",INDEX(Book!D$3:D$1200,SMALL(IF(BookTable[Entry Month]=$O$4,ROW(BookTable[Entry Month])-ROW(Book!$J$2)),ROWS(G$7:G47))))</f>
        <v/>
      </c>
      <c r="I4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47" s="6" t="str" cm="1">
        <f t="array" ref="J47">IF(ROWS(G$7:G47)&gt;COUNTIF(BookTable[Entry Month],$O$4),"",INDEX(Book!F$3:F$1200,SMALL(IF(BookTable[Entry Month]=$O$4,ROW(BookTable[Entry Month])-ROW(Book!$J$2)),ROWS(G$7:G47))))</f>
        <v/>
      </c>
      <c r="K47" s="6" t="str" cm="1">
        <f t="array" ref="K47">IF(ROWS(G$7:G47)&gt;COUNTIF(BookTable[Entry Month],$O$4),"",INDEX(Book!E$3:E$1200,SMALL(IF(BookTable[Entry Month]=$O$4,ROW(BookTable[Entry Month])-ROW(Book!$J$2)),ROWS(G$7:G47))))</f>
        <v/>
      </c>
      <c r="L47" s="6" t="e">
        <f>Shrawan13[[#This Row],[मूल्य (रु)]]*13%</f>
        <v>#VALUE!</v>
      </c>
    </row>
    <row r="48" spans="1:12" hidden="1" x14ac:dyDescent="0.25">
      <c r="A48" s="1" t="str">
        <f t="array" ref="A48">IF(ROWS(A$7:A48)&gt;COUNTIF(BookTable[Entry Month],$O$4),"",INDEX(Book!A$3:A$1200,SMALL(IF(BookTable[Entry Month]=$O$4,ROW(BookTable[Entry Month])-ROW(Book!$J$2)),ROWS(A$7:A48))))</f>
        <v/>
      </c>
      <c r="B48" s="1" t="str">
        <f t="array" ref="B48">IF(ROWS(B$7:B48)&gt;COUNTIF(BookTable[Entry Month],$O$4),"",INDEX(Book!B$3:B$1200,SMALL(IF(BookTable[Entry Month]=$O$4,ROW(BookTable[Entry Month])-ROW(Book!$J$2)),ROWS(B$7:B48))))</f>
        <v/>
      </c>
      <c r="D48" s="1" t="str">
        <f t="array" ref="D48">IF(ROWS(C$7:C48)&gt;COUNTIF(BookTable[Entry Month],$O$4),"",INDEX(Book!C$3:C$1200,SMALL(IF(BookTable[Entry Month]=$O$4,ROW(BookTable[Entry Month])-ROW(Book!$J$2)),ROWS(C$7:C48))))</f>
        <v/>
      </c>
      <c r="E48" s="26" t="e">
        <f>VLOOKUP(Shrawan13[[#This Row],[आपूर्तिकर्ताको नाम]],PartyTable[],2,FALSE)</f>
        <v>#N/A</v>
      </c>
      <c r="F48" s="26" t="str" cm="1">
        <f t="array" ref="F48">IF(ROWS(G$7:G48)&gt;COUNTIF(BookTable[Entry Month],$O$4),"",INDEX(Book!D$3:D$1200,SMALL(IF(BookTable[Entry Month]=$O$4,ROW(BookTable[Entry Month])-ROW(Book!$J$2)),ROWS(G$7:G48))))</f>
        <v/>
      </c>
      <c r="I4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48" s="6" t="str" cm="1">
        <f t="array" ref="J48">IF(ROWS(G$7:G48)&gt;COUNTIF(BookTable[Entry Month],$O$4),"",INDEX(Book!F$3:F$1200,SMALL(IF(BookTable[Entry Month]=$O$4,ROW(BookTable[Entry Month])-ROW(Book!$J$2)),ROWS(G$7:G48))))</f>
        <v/>
      </c>
      <c r="K48" s="6" t="str" cm="1">
        <f t="array" ref="K48">IF(ROWS(G$7:G48)&gt;COUNTIF(BookTable[Entry Month],$O$4),"",INDEX(Book!E$3:E$1200,SMALL(IF(BookTable[Entry Month]=$O$4,ROW(BookTable[Entry Month])-ROW(Book!$J$2)),ROWS(G$7:G48))))</f>
        <v/>
      </c>
      <c r="L48" s="6" t="e">
        <f>Shrawan13[[#This Row],[मूल्य (रु)]]*13%</f>
        <v>#VALUE!</v>
      </c>
    </row>
    <row r="49" spans="1:12" hidden="1" x14ac:dyDescent="0.25">
      <c r="A49" s="1" t="str">
        <f t="array" ref="A49">IF(ROWS(A$7:A49)&gt;COUNTIF(BookTable[Entry Month],$O$4),"",INDEX(Book!A$3:A$1200,SMALL(IF(BookTable[Entry Month]=$O$4,ROW(BookTable[Entry Month])-ROW(Book!$J$2)),ROWS(A$7:A49))))</f>
        <v/>
      </c>
      <c r="B49" s="1" t="str">
        <f t="array" ref="B49">IF(ROWS(B$7:B49)&gt;COUNTIF(BookTable[Entry Month],$O$4),"",INDEX(Book!B$3:B$1200,SMALL(IF(BookTable[Entry Month]=$O$4,ROW(BookTable[Entry Month])-ROW(Book!$J$2)),ROWS(B$7:B49))))</f>
        <v/>
      </c>
      <c r="D49" s="1" t="str">
        <f t="array" ref="D49">IF(ROWS(C$7:C49)&gt;COUNTIF(BookTable[Entry Month],$O$4),"",INDEX(Book!C$3:C$1200,SMALL(IF(BookTable[Entry Month]=$O$4,ROW(BookTable[Entry Month])-ROW(Book!$J$2)),ROWS(C$7:C49))))</f>
        <v/>
      </c>
      <c r="E49" s="26" t="e">
        <f>VLOOKUP(Shrawan13[[#This Row],[आपूर्तिकर्ताको नाम]],PartyTable[],2,FALSE)</f>
        <v>#N/A</v>
      </c>
      <c r="F49" s="26" t="str" cm="1">
        <f t="array" ref="F49">IF(ROWS(G$7:G49)&gt;COUNTIF(BookTable[Entry Month],$O$4),"",INDEX(Book!D$3:D$1200,SMALL(IF(BookTable[Entry Month]=$O$4,ROW(BookTable[Entry Month])-ROW(Book!$J$2)),ROWS(G$7:G49))))</f>
        <v/>
      </c>
      <c r="I4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49" s="6" t="str" cm="1">
        <f t="array" ref="J49">IF(ROWS(G$7:G49)&gt;COUNTIF(BookTable[Entry Month],$O$4),"",INDEX(Book!F$3:F$1200,SMALL(IF(BookTable[Entry Month]=$O$4,ROW(BookTable[Entry Month])-ROW(Book!$J$2)),ROWS(G$7:G49))))</f>
        <v/>
      </c>
      <c r="K49" s="6" t="str" cm="1">
        <f t="array" ref="K49">IF(ROWS(G$7:G49)&gt;COUNTIF(BookTable[Entry Month],$O$4),"",INDEX(Book!E$3:E$1200,SMALL(IF(BookTable[Entry Month]=$O$4,ROW(BookTable[Entry Month])-ROW(Book!$J$2)),ROWS(G$7:G49))))</f>
        <v/>
      </c>
      <c r="L49" s="6" t="e">
        <f>Shrawan13[[#This Row],[मूल्य (रु)]]*13%</f>
        <v>#VALUE!</v>
      </c>
    </row>
    <row r="50" spans="1:12" hidden="1" x14ac:dyDescent="0.25">
      <c r="A50" s="1" t="str">
        <f t="array" ref="A50">IF(ROWS(A$7:A50)&gt;COUNTIF(BookTable[Entry Month],$O$4),"",INDEX(Book!A$3:A$1200,SMALL(IF(BookTable[Entry Month]=$O$4,ROW(BookTable[Entry Month])-ROW(Book!$J$2)),ROWS(A$7:A50))))</f>
        <v/>
      </c>
      <c r="B50" s="12" t="str">
        <f t="array" ref="B50">IF(ROWS(B$7:B50)&gt;COUNTIF(BookTable[Entry Month],$O$4),"",INDEX(Book!B$3:B$1200,SMALL(IF(BookTable[Entry Month]=$O$4,ROW(BookTable[Entry Month])-ROW(Book!$J$2)),ROWS(B$7:B50))))</f>
        <v/>
      </c>
      <c r="D50" s="1" t="str">
        <f t="array" ref="D50">IF(ROWS(C$7:C50)&gt;COUNTIF(BookTable[Entry Month],$O$4),"",INDEX(Book!C$3:C$1200,SMALL(IF(BookTable[Entry Month]=$O$4,ROW(BookTable[Entry Month])-ROW(Book!$J$2)),ROWS(C$7:C50))))</f>
        <v/>
      </c>
      <c r="E50" s="26" t="e">
        <f>VLOOKUP(Shrawan13[[#This Row],[आपूर्तिकर्ताको नाम]],PartyTable[],2,FALSE)</f>
        <v>#N/A</v>
      </c>
      <c r="F50" s="26" t="str" cm="1">
        <f t="array" ref="F50">IF(ROWS(G$7:G50)&gt;COUNTIF(BookTable[Entry Month],$O$4),"",INDEX(Book!D$3:D$1200,SMALL(IF(BookTable[Entry Month]=$O$4,ROW(BookTable[Entry Month])-ROW(Book!$J$2)),ROWS(G$7:G50))))</f>
        <v/>
      </c>
      <c r="I5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50" s="6" t="str" cm="1">
        <f t="array" ref="J50">IF(ROWS(G$7:G50)&gt;COUNTIF(BookTable[Entry Month],$O$4),"",INDEX(Book!F$3:F$1200,SMALL(IF(BookTable[Entry Month]=$O$4,ROW(BookTable[Entry Month])-ROW(Book!$J$2)),ROWS(G$7:G50))))</f>
        <v/>
      </c>
      <c r="K50" s="6" t="str" cm="1">
        <f t="array" ref="K50">IF(ROWS(G$7:G50)&gt;COUNTIF(BookTable[Entry Month],$O$4),"",INDEX(Book!E$3:E$1200,SMALL(IF(BookTable[Entry Month]=$O$4,ROW(BookTable[Entry Month])-ROW(Book!$J$2)),ROWS(G$7:G50))))</f>
        <v/>
      </c>
      <c r="L50" s="6" t="e">
        <f>Shrawan13[[#This Row],[मूल्य (रु)]]*13%</f>
        <v>#VALUE!</v>
      </c>
    </row>
    <row r="51" spans="1:12" hidden="1" x14ac:dyDescent="0.25">
      <c r="A51" s="1" t="str">
        <f t="array" ref="A51">IF(ROWS(A$7:A51)&gt;COUNTIF(BookTable[Entry Month],$O$4),"",INDEX(Book!A$3:A$1200,SMALL(IF(BookTable[Entry Month]=$O$4,ROW(BookTable[Entry Month])-ROW(Book!$J$2)),ROWS(A$7:A51))))</f>
        <v/>
      </c>
      <c r="B51" s="1" t="str">
        <f t="array" ref="B51">IF(ROWS(B$7:B51)&gt;COUNTIF(BookTable[Entry Month],$O$4),"",INDEX(Book!B$3:B$1200,SMALL(IF(BookTable[Entry Month]=$O$4,ROW(BookTable[Entry Month])-ROW(Book!$J$2)),ROWS(B$7:B51))))</f>
        <v/>
      </c>
      <c r="D51" s="1" t="str">
        <f t="array" ref="D51">IF(ROWS(C$7:C51)&gt;COUNTIF(BookTable[Entry Month],$O$4),"",INDEX(Book!C$3:C$1200,SMALL(IF(BookTable[Entry Month]=$O$4,ROW(BookTable[Entry Month])-ROW(Book!$J$2)),ROWS(C$7:C51))))</f>
        <v/>
      </c>
      <c r="E51" s="26" t="e">
        <f>VLOOKUP(Shrawan13[[#This Row],[आपूर्तिकर्ताको नाम]],PartyTable[],2,FALSE)</f>
        <v>#N/A</v>
      </c>
      <c r="F51" s="26" t="str" cm="1">
        <f t="array" ref="F51">IF(ROWS(G$7:G51)&gt;COUNTIF(BookTable[Entry Month],$O$4),"",INDEX(Book!D$3:D$1200,SMALL(IF(BookTable[Entry Month]=$O$4,ROW(BookTable[Entry Month])-ROW(Book!$J$2)),ROWS(G$7:G51))))</f>
        <v/>
      </c>
      <c r="I5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51" s="6" t="str" cm="1">
        <f t="array" ref="J51">IF(ROWS(G$7:G51)&gt;COUNTIF(BookTable[Entry Month],$O$4),"",INDEX(Book!F$3:F$1200,SMALL(IF(BookTable[Entry Month]=$O$4,ROW(BookTable[Entry Month])-ROW(Book!$J$2)),ROWS(G$7:G51))))</f>
        <v/>
      </c>
      <c r="K51" s="6" t="str" cm="1">
        <f t="array" ref="K51">IF(ROWS(G$7:G51)&gt;COUNTIF(BookTable[Entry Month],$O$4),"",INDEX(Book!E$3:E$1200,SMALL(IF(BookTable[Entry Month]=$O$4,ROW(BookTable[Entry Month])-ROW(Book!$J$2)),ROWS(G$7:G51))))</f>
        <v/>
      </c>
      <c r="L51" s="6" t="e">
        <f>Shrawan13[[#This Row],[मूल्य (रु)]]*13%</f>
        <v>#VALUE!</v>
      </c>
    </row>
    <row r="52" spans="1:12" hidden="1" x14ac:dyDescent="0.25">
      <c r="A52" s="1" t="str">
        <f t="array" ref="A52">IF(ROWS(A$7:A52)&gt;COUNTIF(BookTable[Entry Month],$O$4),"",INDEX(Book!A$3:A$1200,SMALL(IF(BookTable[Entry Month]=$O$4,ROW(BookTable[Entry Month])-ROW(Book!$J$2)),ROWS(A$7:A52))))</f>
        <v/>
      </c>
      <c r="B52" s="12" t="str">
        <f t="array" ref="B52">IF(ROWS(B$7:B52)&gt;COUNTIF(BookTable[Entry Month],$O$4),"",INDEX(Book!B$3:B$1200,SMALL(IF(BookTable[Entry Month]=$O$4,ROW(BookTable[Entry Month])-ROW(Book!$J$2)),ROWS(B$7:B52))))</f>
        <v/>
      </c>
      <c r="D52" s="1" t="str">
        <f t="array" ref="D52">IF(ROWS(C$7:C52)&gt;COUNTIF(BookTable[Entry Month],$O$4),"",INDEX(Book!C$3:C$1200,SMALL(IF(BookTable[Entry Month]=$O$4,ROW(BookTable[Entry Month])-ROW(Book!$J$2)),ROWS(C$7:C52))))</f>
        <v/>
      </c>
      <c r="E52" s="26" t="e">
        <f>VLOOKUP(Shrawan13[[#This Row],[आपूर्तिकर्ताको नाम]],PartyTable[],2,FALSE)</f>
        <v>#N/A</v>
      </c>
      <c r="F52" s="26" t="str" cm="1">
        <f t="array" ref="F52">IF(ROWS(G$7:G52)&gt;COUNTIF(BookTable[Entry Month],$O$4),"",INDEX(Book!D$3:D$1200,SMALL(IF(BookTable[Entry Month]=$O$4,ROW(BookTable[Entry Month])-ROW(Book!$J$2)),ROWS(G$7:G52))))</f>
        <v/>
      </c>
      <c r="I5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52" s="6" t="str" cm="1">
        <f t="array" ref="J52">IF(ROWS(G$7:G52)&gt;COUNTIF(BookTable[Entry Month],$O$4),"",INDEX(Book!F$3:F$1200,SMALL(IF(BookTable[Entry Month]=$O$4,ROW(BookTable[Entry Month])-ROW(Book!$J$2)),ROWS(G$7:G52))))</f>
        <v/>
      </c>
      <c r="K52" s="6" t="str" cm="1">
        <f t="array" ref="K52">IF(ROWS(G$7:G52)&gt;COUNTIF(BookTable[Entry Month],$O$4),"",INDEX(Book!E$3:E$1200,SMALL(IF(BookTable[Entry Month]=$O$4,ROW(BookTable[Entry Month])-ROW(Book!$J$2)),ROWS(G$7:G52))))</f>
        <v/>
      </c>
      <c r="L52" s="6" t="e">
        <f>Shrawan13[[#This Row],[मूल्य (रु)]]*13%</f>
        <v>#VALUE!</v>
      </c>
    </row>
    <row r="53" spans="1:12" hidden="1" x14ac:dyDescent="0.25">
      <c r="A53" s="1" t="str">
        <f t="array" ref="A53">IF(ROWS(A$7:A53)&gt;COUNTIF(BookTable[Entry Month],$O$4),"",INDEX(Book!A$3:A$1200,SMALL(IF(BookTable[Entry Month]=$O$4,ROW(BookTable[Entry Month])-ROW(Book!$J$2)),ROWS(A$7:A53))))</f>
        <v/>
      </c>
      <c r="B53" s="1" t="str">
        <f t="array" ref="B53">IF(ROWS(B$7:B53)&gt;COUNTIF(BookTable[Entry Month],$O$4),"",INDEX(Book!B$3:B$1200,SMALL(IF(BookTable[Entry Month]=$O$4,ROW(BookTable[Entry Month])-ROW(Book!$J$2)),ROWS(B$7:B53))))</f>
        <v/>
      </c>
      <c r="D53" s="1" t="str">
        <f t="array" ref="D53">IF(ROWS(C$7:C53)&gt;COUNTIF(BookTable[Entry Month],$O$4),"",INDEX(Book!C$3:C$1200,SMALL(IF(BookTable[Entry Month]=$O$4,ROW(BookTable[Entry Month])-ROW(Book!$J$2)),ROWS(C$7:C53))))</f>
        <v/>
      </c>
      <c r="E53" s="26" t="e">
        <f>VLOOKUP(Shrawan13[[#This Row],[आपूर्तिकर्ताको नाम]],PartyTable[],2,FALSE)</f>
        <v>#N/A</v>
      </c>
      <c r="F53" s="26" t="str" cm="1">
        <f t="array" ref="F53">IF(ROWS(G$7:G53)&gt;COUNTIF(BookTable[Entry Month],$O$4),"",INDEX(Book!D$3:D$1200,SMALL(IF(BookTable[Entry Month]=$O$4,ROW(BookTable[Entry Month])-ROW(Book!$J$2)),ROWS(G$7:G53))))</f>
        <v/>
      </c>
      <c r="I5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53" s="6" t="str" cm="1">
        <f t="array" ref="J53">IF(ROWS(G$7:G53)&gt;COUNTIF(BookTable[Entry Month],$O$4),"",INDEX(Book!F$3:F$1200,SMALL(IF(BookTable[Entry Month]=$O$4,ROW(BookTable[Entry Month])-ROW(Book!$J$2)),ROWS(G$7:G53))))</f>
        <v/>
      </c>
      <c r="K53" s="6" t="str" cm="1">
        <f t="array" ref="K53">IF(ROWS(G$7:G53)&gt;COUNTIF(BookTable[Entry Month],$O$4),"",INDEX(Book!E$3:E$1200,SMALL(IF(BookTable[Entry Month]=$O$4,ROW(BookTable[Entry Month])-ROW(Book!$J$2)),ROWS(G$7:G53))))</f>
        <v/>
      </c>
      <c r="L53" s="6" t="e">
        <f>Shrawan13[[#This Row],[मूल्य (रु)]]*13%</f>
        <v>#VALUE!</v>
      </c>
    </row>
    <row r="54" spans="1:12" hidden="1" x14ac:dyDescent="0.25">
      <c r="A54" s="1" t="str">
        <f t="array" ref="A54">IF(ROWS(A$7:A54)&gt;COUNTIF(BookTable[Entry Month],$O$4),"",INDEX(Book!A$3:A$1200,SMALL(IF(BookTable[Entry Month]=$O$4,ROW(BookTable[Entry Month])-ROW(Book!$J$2)),ROWS(A$7:A54))))</f>
        <v/>
      </c>
      <c r="B54" s="1" t="str">
        <f t="array" ref="B54">IF(ROWS(B$7:B54)&gt;COUNTIF(BookTable[Entry Month],$O$4),"",INDEX(Book!B$3:B$1200,SMALL(IF(BookTable[Entry Month]=$O$4,ROW(BookTable[Entry Month])-ROW(Book!$J$2)),ROWS(B$7:B54))))</f>
        <v/>
      </c>
      <c r="D54" s="1" t="str">
        <f t="array" ref="D54">IF(ROWS(C$7:C54)&gt;COUNTIF(BookTable[Entry Month],$O$4),"",INDEX(Book!C$3:C$1200,SMALL(IF(BookTable[Entry Month]=$O$4,ROW(BookTable[Entry Month])-ROW(Book!$J$2)),ROWS(C$7:C54))))</f>
        <v/>
      </c>
      <c r="E54" s="26" t="e">
        <f>VLOOKUP(Shrawan13[[#This Row],[आपूर्तिकर्ताको नाम]],PartyTable[],2,FALSE)</f>
        <v>#N/A</v>
      </c>
      <c r="F54" s="26" t="str" cm="1">
        <f t="array" ref="F54">IF(ROWS(G$7:G54)&gt;COUNTIF(BookTable[Entry Month],$O$4),"",INDEX(Book!D$3:D$1200,SMALL(IF(BookTable[Entry Month]=$O$4,ROW(BookTable[Entry Month])-ROW(Book!$J$2)),ROWS(G$7:G54))))</f>
        <v/>
      </c>
      <c r="I5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54" s="6" t="str" cm="1">
        <f t="array" ref="J54">IF(ROWS(G$7:G54)&gt;COUNTIF(BookTable[Entry Month],$O$4),"",INDEX(Book!F$3:F$1200,SMALL(IF(BookTable[Entry Month]=$O$4,ROW(BookTable[Entry Month])-ROW(Book!$J$2)),ROWS(G$7:G54))))</f>
        <v/>
      </c>
      <c r="K54" s="6" t="str" cm="1">
        <f t="array" ref="K54">IF(ROWS(G$7:G54)&gt;COUNTIF(BookTable[Entry Month],$O$4),"",INDEX(Book!E$3:E$1200,SMALL(IF(BookTable[Entry Month]=$O$4,ROW(BookTable[Entry Month])-ROW(Book!$J$2)),ROWS(G$7:G54))))</f>
        <v/>
      </c>
      <c r="L54" s="6" t="e">
        <f>Shrawan13[[#This Row],[मूल्य (रु)]]*13%</f>
        <v>#VALUE!</v>
      </c>
    </row>
    <row r="55" spans="1:12" hidden="1" x14ac:dyDescent="0.25">
      <c r="A55" s="1" t="str">
        <f t="array" ref="A55">IF(ROWS(A$7:A55)&gt;COUNTIF(BookTable[Entry Month],$O$4),"",INDEX(Book!A$3:A$1200,SMALL(IF(BookTable[Entry Month]=$O$4,ROW(BookTable[Entry Month])-ROW(Book!$J$2)),ROWS(A$7:A55))))</f>
        <v/>
      </c>
      <c r="B55" s="1" t="str">
        <f t="array" ref="B55">IF(ROWS(B$7:B55)&gt;COUNTIF(BookTable[Entry Month],$O$4),"",INDEX(Book!B$3:B$1200,SMALL(IF(BookTable[Entry Month]=$O$4,ROW(BookTable[Entry Month])-ROW(Book!$J$2)),ROWS(B$7:B55))))</f>
        <v/>
      </c>
      <c r="D55" s="1" t="str">
        <f t="array" ref="D55">IF(ROWS(C$7:C55)&gt;COUNTIF(BookTable[Entry Month],$O$4),"",INDEX(Book!C$3:C$1200,SMALL(IF(BookTable[Entry Month]=$O$4,ROW(BookTable[Entry Month])-ROW(Book!$J$2)),ROWS(C$7:C55))))</f>
        <v/>
      </c>
      <c r="E55" s="26" t="e">
        <f>VLOOKUP(Shrawan13[[#This Row],[आपूर्तिकर्ताको नाम]],PartyTable[],2,FALSE)</f>
        <v>#N/A</v>
      </c>
      <c r="F55" s="26" t="str" cm="1">
        <f t="array" ref="F55">IF(ROWS(G$7:G55)&gt;COUNTIF(BookTable[Entry Month],$O$4),"",INDEX(Book!D$3:D$1200,SMALL(IF(BookTable[Entry Month]=$O$4,ROW(BookTable[Entry Month])-ROW(Book!$J$2)),ROWS(G$7:G55))))</f>
        <v/>
      </c>
      <c r="I5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55" s="6" t="str" cm="1">
        <f t="array" ref="J55">IF(ROWS(G$7:G55)&gt;COUNTIF(BookTable[Entry Month],$O$4),"",INDEX(Book!F$3:F$1200,SMALL(IF(BookTable[Entry Month]=$O$4,ROW(BookTable[Entry Month])-ROW(Book!$J$2)),ROWS(G$7:G55))))</f>
        <v/>
      </c>
      <c r="K55" s="6" t="str" cm="1">
        <f t="array" ref="K55">IF(ROWS(G$7:G55)&gt;COUNTIF(BookTable[Entry Month],$O$4),"",INDEX(Book!E$3:E$1200,SMALL(IF(BookTable[Entry Month]=$O$4,ROW(BookTable[Entry Month])-ROW(Book!$J$2)),ROWS(G$7:G55))))</f>
        <v/>
      </c>
      <c r="L55" s="6" t="e">
        <f>Shrawan13[[#This Row],[मूल्य (रु)]]*13%</f>
        <v>#VALUE!</v>
      </c>
    </row>
    <row r="56" spans="1:12" hidden="1" x14ac:dyDescent="0.25">
      <c r="A56" s="1" t="str">
        <f t="array" ref="A56">IF(ROWS(A$7:A56)&gt;COUNTIF(BookTable[Entry Month],$O$4),"",INDEX(Book!A$3:A$1200,SMALL(IF(BookTable[Entry Month]=$O$4,ROW(BookTable[Entry Month])-ROW(Book!$J$2)),ROWS(A$7:A56))))</f>
        <v/>
      </c>
      <c r="B56" s="1" t="str">
        <f t="array" ref="B56">IF(ROWS(B$7:B56)&gt;COUNTIF(BookTable[Entry Month],$O$4),"",INDEX(Book!B$3:B$1200,SMALL(IF(BookTable[Entry Month]=$O$4,ROW(BookTable[Entry Month])-ROW(Book!$J$2)),ROWS(B$7:B56))))</f>
        <v/>
      </c>
      <c r="D56" s="1" t="str">
        <f t="array" ref="D56">IF(ROWS(C$7:C56)&gt;COUNTIF(BookTable[Entry Month],$O$4),"",INDEX(Book!C$3:C$1200,SMALL(IF(BookTable[Entry Month]=$O$4,ROW(BookTable[Entry Month])-ROW(Book!$J$2)),ROWS(C$7:C56))))</f>
        <v/>
      </c>
      <c r="E56" s="26" t="e">
        <f>VLOOKUP(Shrawan13[[#This Row],[आपूर्तिकर्ताको नाम]],PartyTable[],2,FALSE)</f>
        <v>#N/A</v>
      </c>
      <c r="F56" s="26" t="str" cm="1">
        <f t="array" ref="F56">IF(ROWS(G$7:G56)&gt;COUNTIF(BookTable[Entry Month],$O$4),"",INDEX(Book!D$3:D$1200,SMALL(IF(BookTable[Entry Month]=$O$4,ROW(BookTable[Entry Month])-ROW(Book!$J$2)),ROWS(G$7:G56))))</f>
        <v/>
      </c>
      <c r="I5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56" s="6" t="str" cm="1">
        <f t="array" ref="J56">IF(ROWS(G$7:G56)&gt;COUNTIF(BookTable[Entry Month],$O$4),"",INDEX(Book!F$3:F$1200,SMALL(IF(BookTable[Entry Month]=$O$4,ROW(BookTable[Entry Month])-ROW(Book!$J$2)),ROWS(G$7:G56))))</f>
        <v/>
      </c>
      <c r="K56" s="6" t="str" cm="1">
        <f t="array" ref="K56">IF(ROWS(G$7:G56)&gt;COUNTIF(BookTable[Entry Month],$O$4),"",INDEX(Book!E$3:E$1200,SMALL(IF(BookTable[Entry Month]=$O$4,ROW(BookTable[Entry Month])-ROW(Book!$J$2)),ROWS(G$7:G56))))</f>
        <v/>
      </c>
      <c r="L56" s="6" t="e">
        <f>Shrawan13[[#This Row],[मूल्य (रु)]]*13%</f>
        <v>#VALUE!</v>
      </c>
    </row>
    <row r="57" spans="1:12" hidden="1" x14ac:dyDescent="0.25">
      <c r="A57" s="1" t="str">
        <f t="array" ref="A57">IF(ROWS(A$7:A57)&gt;COUNTIF(BookTable[Entry Month],$O$4),"",INDEX(Book!A$3:A$1200,SMALL(IF(BookTable[Entry Month]=$O$4,ROW(BookTable[Entry Month])-ROW(Book!$J$2)),ROWS(A$7:A57))))</f>
        <v/>
      </c>
      <c r="B57" s="1" t="str">
        <f t="array" ref="B57">IF(ROWS(B$7:B57)&gt;COUNTIF(BookTable[Entry Month],$O$4),"",INDEX(Book!B$3:B$1200,SMALL(IF(BookTable[Entry Month]=$O$4,ROW(BookTable[Entry Month])-ROW(Book!$J$2)),ROWS(B$7:B57))))</f>
        <v/>
      </c>
      <c r="D57" s="1" t="str">
        <f t="array" ref="D57">IF(ROWS(C$7:C57)&gt;COUNTIF(BookTable[Entry Month],$O$4),"",INDEX(Book!C$3:C$1200,SMALL(IF(BookTable[Entry Month]=$O$4,ROW(BookTable[Entry Month])-ROW(Book!$J$2)),ROWS(C$7:C57))))</f>
        <v/>
      </c>
      <c r="E57" s="26" t="e">
        <f>VLOOKUP(Shrawan13[[#This Row],[आपूर्तिकर्ताको नाम]],PartyTable[],2,FALSE)</f>
        <v>#N/A</v>
      </c>
      <c r="F57" s="26" t="str" cm="1">
        <f t="array" ref="F57">IF(ROWS(G$7:G57)&gt;COUNTIF(BookTable[Entry Month],$O$4),"",INDEX(Book!D$3:D$1200,SMALL(IF(BookTable[Entry Month]=$O$4,ROW(BookTable[Entry Month])-ROW(Book!$J$2)),ROWS(G$7:G57))))</f>
        <v/>
      </c>
      <c r="I5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57" s="6" t="str" cm="1">
        <f t="array" ref="J57">IF(ROWS(G$7:G57)&gt;COUNTIF(BookTable[Entry Month],$O$4),"",INDEX(Book!F$3:F$1200,SMALL(IF(BookTable[Entry Month]=$O$4,ROW(BookTable[Entry Month])-ROW(Book!$J$2)),ROWS(G$7:G57))))</f>
        <v/>
      </c>
      <c r="K57" s="6" t="str" cm="1">
        <f t="array" ref="K57">IF(ROWS(G$7:G57)&gt;COUNTIF(BookTable[Entry Month],$O$4),"",INDEX(Book!E$3:E$1200,SMALL(IF(BookTable[Entry Month]=$O$4,ROW(BookTable[Entry Month])-ROW(Book!$J$2)),ROWS(G$7:G57))))</f>
        <v/>
      </c>
      <c r="L57" s="6" t="e">
        <f>Shrawan13[[#This Row],[मूल्य (रु)]]*13%</f>
        <v>#VALUE!</v>
      </c>
    </row>
    <row r="58" spans="1:12" hidden="1" x14ac:dyDescent="0.25">
      <c r="A58" s="1" t="str">
        <f t="array" ref="A58">IF(ROWS(A$7:A58)&gt;COUNTIF(BookTable[Entry Month],$O$4),"",INDEX(Book!A$3:A$1200,SMALL(IF(BookTable[Entry Month]=$O$4,ROW(BookTable[Entry Month])-ROW(Book!$J$2)),ROWS(A$7:A58))))</f>
        <v/>
      </c>
      <c r="B58" s="12" t="str">
        <f t="array" ref="B58">IF(ROWS(B$7:B58)&gt;COUNTIF(BookTable[Entry Month],$O$4),"",INDEX(Book!B$3:B$1200,SMALL(IF(BookTable[Entry Month]=$O$4,ROW(BookTable[Entry Month])-ROW(Book!$J$2)),ROWS(B$7:B58))))</f>
        <v/>
      </c>
      <c r="D58" s="1" t="str">
        <f t="array" ref="D58">IF(ROWS(C$7:C58)&gt;COUNTIF(BookTable[Entry Month],$O$4),"",INDEX(Book!C$3:C$1200,SMALL(IF(BookTable[Entry Month]=$O$4,ROW(BookTable[Entry Month])-ROW(Book!$J$2)),ROWS(C$7:C58))))</f>
        <v/>
      </c>
      <c r="E58" s="26" t="e">
        <f>VLOOKUP(Shrawan13[[#This Row],[आपूर्तिकर्ताको नाम]],PartyTable[],2,FALSE)</f>
        <v>#N/A</v>
      </c>
      <c r="F58" s="26" t="str" cm="1">
        <f t="array" ref="F58">IF(ROWS(G$7:G58)&gt;COUNTIF(BookTable[Entry Month],$O$4),"",INDEX(Book!D$3:D$1200,SMALL(IF(BookTable[Entry Month]=$O$4,ROW(BookTable[Entry Month])-ROW(Book!$J$2)),ROWS(G$7:G58))))</f>
        <v/>
      </c>
      <c r="I5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58" s="6" t="str" cm="1">
        <f t="array" ref="J58">IF(ROWS(G$7:G58)&gt;COUNTIF(BookTable[Entry Month],$O$4),"",INDEX(Book!F$3:F$1200,SMALL(IF(BookTable[Entry Month]=$O$4,ROW(BookTable[Entry Month])-ROW(Book!$J$2)),ROWS(G$7:G58))))</f>
        <v/>
      </c>
      <c r="K58" s="6" t="str" cm="1">
        <f t="array" ref="K58">IF(ROWS(G$7:G58)&gt;COUNTIF(BookTable[Entry Month],$O$4),"",INDEX(Book!E$3:E$1200,SMALL(IF(BookTable[Entry Month]=$O$4,ROW(BookTable[Entry Month])-ROW(Book!$J$2)),ROWS(G$7:G58))))</f>
        <v/>
      </c>
      <c r="L58" s="6" t="e">
        <f>Shrawan13[[#This Row],[मूल्य (रु)]]*13%</f>
        <v>#VALUE!</v>
      </c>
    </row>
    <row r="59" spans="1:12" hidden="1" x14ac:dyDescent="0.25">
      <c r="A59" s="1" t="str">
        <f t="array" ref="A59">IF(ROWS(A$7:A59)&gt;COUNTIF(BookTable[Entry Month],$O$4),"",INDEX(Book!A$3:A$1200,SMALL(IF(BookTable[Entry Month]=$O$4,ROW(BookTable[Entry Month])-ROW(Book!$J$2)),ROWS(A$7:A59))))</f>
        <v/>
      </c>
      <c r="B59" s="1" t="str">
        <f t="array" ref="B59">IF(ROWS(B$7:B59)&gt;COUNTIF(BookTable[Entry Month],$O$4),"",INDEX(Book!B$3:B$1200,SMALL(IF(BookTable[Entry Month]=$O$4,ROW(BookTable[Entry Month])-ROW(Book!$J$2)),ROWS(B$7:B59))))</f>
        <v/>
      </c>
      <c r="D59" s="1" t="str">
        <f t="array" ref="D59">IF(ROWS(C$7:C59)&gt;COUNTIF(BookTable[Entry Month],$O$4),"",INDEX(Book!C$3:C$1200,SMALL(IF(BookTable[Entry Month]=$O$4,ROW(BookTable[Entry Month])-ROW(Book!$J$2)),ROWS(C$7:C59))))</f>
        <v/>
      </c>
      <c r="E59" s="26" t="e">
        <f>VLOOKUP(Shrawan13[[#This Row],[आपूर्तिकर्ताको नाम]],PartyTable[],2,FALSE)</f>
        <v>#N/A</v>
      </c>
      <c r="F59" s="26" t="str" cm="1">
        <f t="array" ref="F59">IF(ROWS(G$7:G59)&gt;COUNTIF(BookTable[Entry Month],$O$4),"",INDEX(Book!D$3:D$1200,SMALL(IF(BookTable[Entry Month]=$O$4,ROW(BookTable[Entry Month])-ROW(Book!$J$2)),ROWS(G$7:G59))))</f>
        <v/>
      </c>
      <c r="I5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59" s="6" t="str" cm="1">
        <f t="array" ref="J59">IF(ROWS(G$7:G59)&gt;COUNTIF(BookTable[Entry Month],$O$4),"",INDEX(Book!F$3:F$1200,SMALL(IF(BookTable[Entry Month]=$O$4,ROW(BookTable[Entry Month])-ROW(Book!$J$2)),ROWS(G$7:G59))))</f>
        <v/>
      </c>
      <c r="K59" s="6" t="str" cm="1">
        <f t="array" ref="K59">IF(ROWS(G$7:G59)&gt;COUNTIF(BookTable[Entry Month],$O$4),"",INDEX(Book!E$3:E$1200,SMALL(IF(BookTable[Entry Month]=$O$4,ROW(BookTable[Entry Month])-ROW(Book!$J$2)),ROWS(G$7:G59))))</f>
        <v/>
      </c>
      <c r="L59" s="6" t="e">
        <f>Shrawan13[[#This Row],[मूल्य (रु)]]*13%</f>
        <v>#VALUE!</v>
      </c>
    </row>
    <row r="60" spans="1:12" hidden="1" x14ac:dyDescent="0.25">
      <c r="A60" s="1" t="str">
        <f t="array" ref="A60">IF(ROWS(A$7:A60)&gt;COUNTIF(BookTable[Entry Month],$O$4),"",INDEX(Book!A$3:A$1200,SMALL(IF(BookTable[Entry Month]=$O$4,ROW(BookTable[Entry Month])-ROW(Book!$J$2)),ROWS(A$7:A60))))</f>
        <v/>
      </c>
      <c r="B60" s="1" t="str">
        <f t="array" ref="B60">IF(ROWS(B$7:B60)&gt;COUNTIF(BookTable[Entry Month],$O$4),"",INDEX(Book!B$3:B$1200,SMALL(IF(BookTable[Entry Month]=$O$4,ROW(BookTable[Entry Month])-ROW(Book!$J$2)),ROWS(B$7:B60))))</f>
        <v/>
      </c>
      <c r="D60" s="1" t="str">
        <f t="array" ref="D60">IF(ROWS(C$7:C60)&gt;COUNTIF(BookTable[Entry Month],$O$4),"",INDEX(Book!C$3:C$1200,SMALL(IF(BookTable[Entry Month]=$O$4,ROW(BookTable[Entry Month])-ROW(Book!$J$2)),ROWS(C$7:C60))))</f>
        <v/>
      </c>
      <c r="E60" s="26" t="e">
        <f>VLOOKUP(Shrawan13[[#This Row],[आपूर्तिकर्ताको नाम]],PartyTable[],2,FALSE)</f>
        <v>#N/A</v>
      </c>
      <c r="F60" s="26" t="str" cm="1">
        <f t="array" ref="F60">IF(ROWS(G$7:G60)&gt;COUNTIF(BookTable[Entry Month],$O$4),"",INDEX(Book!D$3:D$1200,SMALL(IF(BookTable[Entry Month]=$O$4,ROW(BookTable[Entry Month])-ROW(Book!$J$2)),ROWS(G$7:G60))))</f>
        <v/>
      </c>
      <c r="I6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60" s="6" t="str" cm="1">
        <f t="array" ref="J60">IF(ROWS(G$7:G60)&gt;COUNTIF(BookTable[Entry Month],$O$4),"",INDEX(Book!F$3:F$1200,SMALL(IF(BookTable[Entry Month]=$O$4,ROW(BookTable[Entry Month])-ROW(Book!$J$2)),ROWS(G$7:G60))))</f>
        <v/>
      </c>
      <c r="K60" s="6" t="str" cm="1">
        <f t="array" ref="K60">IF(ROWS(G$7:G60)&gt;COUNTIF(BookTable[Entry Month],$O$4),"",INDEX(Book!E$3:E$1200,SMALL(IF(BookTable[Entry Month]=$O$4,ROW(BookTable[Entry Month])-ROW(Book!$J$2)),ROWS(G$7:G60))))</f>
        <v/>
      </c>
      <c r="L60" s="6" t="e">
        <f>Shrawan13[[#This Row],[मूल्य (रु)]]*13%</f>
        <v>#VALUE!</v>
      </c>
    </row>
    <row r="61" spans="1:12" hidden="1" x14ac:dyDescent="0.25">
      <c r="A61" s="1" t="str">
        <f t="array" ref="A61">IF(ROWS(A$7:A61)&gt;COUNTIF(BookTable[Entry Month],$O$4),"",INDEX(Book!A$3:A$1200,SMALL(IF(BookTable[Entry Month]=$O$4,ROW(BookTable[Entry Month])-ROW(Book!$J$2)),ROWS(A$7:A61))))</f>
        <v/>
      </c>
      <c r="B61" s="1" t="str">
        <f t="array" ref="B61">IF(ROWS(B$7:B61)&gt;COUNTIF(BookTable[Entry Month],$O$4),"",INDEX(Book!B$3:B$1200,SMALL(IF(BookTable[Entry Month]=$O$4,ROW(BookTable[Entry Month])-ROW(Book!$J$2)),ROWS(B$7:B61))))</f>
        <v/>
      </c>
      <c r="D61" s="1" t="str">
        <f t="array" ref="D61">IF(ROWS(C$7:C61)&gt;COUNTIF(BookTable[Entry Month],$O$4),"",INDEX(Book!C$3:C$1200,SMALL(IF(BookTable[Entry Month]=$O$4,ROW(BookTable[Entry Month])-ROW(Book!$J$2)),ROWS(C$7:C61))))</f>
        <v/>
      </c>
      <c r="E61" s="26" t="e">
        <f>VLOOKUP(Shrawan13[[#This Row],[आपूर्तिकर्ताको नाम]],PartyTable[],2,FALSE)</f>
        <v>#N/A</v>
      </c>
      <c r="F61" s="26" t="str" cm="1">
        <f t="array" ref="F61">IF(ROWS(G$7:G61)&gt;COUNTIF(BookTable[Entry Month],$O$4),"",INDEX(Book!D$3:D$1200,SMALL(IF(BookTable[Entry Month]=$O$4,ROW(BookTable[Entry Month])-ROW(Book!$J$2)),ROWS(G$7:G61))))</f>
        <v/>
      </c>
      <c r="I6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61" s="6" t="str" cm="1">
        <f t="array" ref="J61">IF(ROWS(G$7:G61)&gt;COUNTIF(BookTable[Entry Month],$O$4),"",INDEX(Book!F$3:F$1200,SMALL(IF(BookTable[Entry Month]=$O$4,ROW(BookTable[Entry Month])-ROW(Book!$J$2)),ROWS(G$7:G61))))</f>
        <v/>
      </c>
      <c r="K61" s="6" t="str" cm="1">
        <f t="array" ref="K61">IF(ROWS(G$7:G61)&gt;COUNTIF(BookTable[Entry Month],$O$4),"",INDEX(Book!E$3:E$1200,SMALL(IF(BookTable[Entry Month]=$O$4,ROW(BookTable[Entry Month])-ROW(Book!$J$2)),ROWS(G$7:G61))))</f>
        <v/>
      </c>
      <c r="L61" s="6" t="e">
        <f>Shrawan13[[#This Row],[मूल्य (रु)]]*13%</f>
        <v>#VALUE!</v>
      </c>
    </row>
    <row r="62" spans="1:12" hidden="1" x14ac:dyDescent="0.25">
      <c r="A62" s="1" t="str">
        <f t="array" ref="A62">IF(ROWS(A$7:A62)&gt;COUNTIF(BookTable[Entry Month],$O$4),"",INDEX(Book!A$3:A$1200,SMALL(IF(BookTable[Entry Month]=$O$4,ROW(BookTable[Entry Month])-ROW(Book!$J$2)),ROWS(A$7:A62))))</f>
        <v/>
      </c>
      <c r="B62" s="1" t="str">
        <f t="array" ref="B62">IF(ROWS(B$7:B62)&gt;COUNTIF(BookTable[Entry Month],$O$4),"",INDEX(Book!B$3:B$1200,SMALL(IF(BookTable[Entry Month]=$O$4,ROW(BookTable[Entry Month])-ROW(Book!$J$2)),ROWS(B$7:B62))))</f>
        <v/>
      </c>
      <c r="D62" s="1" t="str">
        <f t="array" ref="D62">IF(ROWS(C$7:C62)&gt;COUNTIF(BookTable[Entry Month],$O$4),"",INDEX(Book!C$3:C$1200,SMALL(IF(BookTable[Entry Month]=$O$4,ROW(BookTable[Entry Month])-ROW(Book!$J$2)),ROWS(C$7:C62))))</f>
        <v/>
      </c>
      <c r="E62" s="26" t="e">
        <f>VLOOKUP(Shrawan13[[#This Row],[आपूर्तिकर्ताको नाम]],PartyTable[],2,FALSE)</f>
        <v>#N/A</v>
      </c>
      <c r="F62" s="26" t="str" cm="1">
        <f t="array" ref="F62">IF(ROWS(G$7:G62)&gt;COUNTIF(BookTable[Entry Month],$O$4),"",INDEX(Book!D$3:D$1200,SMALL(IF(BookTable[Entry Month]=$O$4,ROW(BookTable[Entry Month])-ROW(Book!$J$2)),ROWS(G$7:G62))))</f>
        <v/>
      </c>
      <c r="I6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62" s="6" t="str" cm="1">
        <f t="array" ref="J62">IF(ROWS(G$7:G62)&gt;COUNTIF(BookTable[Entry Month],$O$4),"",INDEX(Book!F$3:F$1200,SMALL(IF(BookTable[Entry Month]=$O$4,ROW(BookTable[Entry Month])-ROW(Book!$J$2)),ROWS(G$7:G62))))</f>
        <v/>
      </c>
      <c r="K62" s="6" t="str" cm="1">
        <f t="array" ref="K62">IF(ROWS(G$7:G62)&gt;COUNTIF(BookTable[Entry Month],$O$4),"",INDEX(Book!E$3:E$1200,SMALL(IF(BookTable[Entry Month]=$O$4,ROW(BookTable[Entry Month])-ROW(Book!$J$2)),ROWS(G$7:G62))))</f>
        <v/>
      </c>
      <c r="L62" s="6" t="e">
        <f>Shrawan13[[#This Row],[मूल्य (रु)]]*13%</f>
        <v>#VALUE!</v>
      </c>
    </row>
    <row r="63" spans="1:12" hidden="1" x14ac:dyDescent="0.25">
      <c r="A63" s="1" t="str">
        <f t="array" ref="A63">IF(ROWS(A$7:A63)&gt;COUNTIF(BookTable[Entry Month],$O$4),"",INDEX(Book!A$3:A$1200,SMALL(IF(BookTable[Entry Month]=$O$4,ROW(BookTable[Entry Month])-ROW(Book!$J$2)),ROWS(A$7:A63))))</f>
        <v/>
      </c>
      <c r="B63" s="1" t="str">
        <f t="array" ref="B63">IF(ROWS(B$7:B63)&gt;COUNTIF(BookTable[Entry Month],$O$4),"",INDEX(Book!B$3:B$1200,SMALL(IF(BookTable[Entry Month]=$O$4,ROW(BookTable[Entry Month])-ROW(Book!$J$2)),ROWS(B$7:B63))))</f>
        <v/>
      </c>
      <c r="D63" s="1" t="str">
        <f t="array" ref="D63">IF(ROWS(C$7:C63)&gt;COUNTIF(BookTable[Entry Month],$O$4),"",INDEX(Book!C$3:C$1200,SMALL(IF(BookTable[Entry Month]=$O$4,ROW(BookTable[Entry Month])-ROW(Book!$J$2)),ROWS(C$7:C63))))</f>
        <v/>
      </c>
      <c r="E63" s="26" t="e">
        <f>VLOOKUP(Shrawan13[[#This Row],[आपूर्तिकर्ताको नाम]],PartyTable[],2,FALSE)</f>
        <v>#N/A</v>
      </c>
      <c r="F63" s="26" t="str" cm="1">
        <f t="array" ref="F63">IF(ROWS(G$7:G63)&gt;COUNTIF(BookTable[Entry Month],$O$4),"",INDEX(Book!D$3:D$1200,SMALL(IF(BookTable[Entry Month]=$O$4,ROW(BookTable[Entry Month])-ROW(Book!$J$2)),ROWS(G$7:G63))))</f>
        <v/>
      </c>
      <c r="I6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63" s="6" t="str" cm="1">
        <f t="array" ref="J63">IF(ROWS(G$7:G63)&gt;COUNTIF(BookTable[Entry Month],$O$4),"",INDEX(Book!F$3:F$1200,SMALL(IF(BookTable[Entry Month]=$O$4,ROW(BookTable[Entry Month])-ROW(Book!$J$2)),ROWS(G$7:G63))))</f>
        <v/>
      </c>
      <c r="K63" s="6" t="str" cm="1">
        <f t="array" ref="K63">IF(ROWS(G$7:G63)&gt;COUNTIF(BookTable[Entry Month],$O$4),"",INDEX(Book!E$3:E$1200,SMALL(IF(BookTable[Entry Month]=$O$4,ROW(BookTable[Entry Month])-ROW(Book!$J$2)),ROWS(G$7:G63))))</f>
        <v/>
      </c>
      <c r="L63" s="6" t="e">
        <f>Shrawan13[[#This Row],[मूल्य (रु)]]*13%</f>
        <v>#VALUE!</v>
      </c>
    </row>
    <row r="64" spans="1:12" hidden="1" x14ac:dyDescent="0.25">
      <c r="A64" s="1" t="str">
        <f t="array" ref="A64">IF(ROWS(A$7:A64)&gt;COUNTIF(BookTable[Entry Month],$O$4),"",INDEX(Book!A$3:A$1200,SMALL(IF(BookTable[Entry Month]=$O$4,ROW(BookTable[Entry Month])-ROW(Book!$J$2)),ROWS(A$7:A64))))</f>
        <v/>
      </c>
      <c r="B64" s="1" t="str">
        <f t="array" ref="B64">IF(ROWS(B$7:B64)&gt;COUNTIF(BookTable[Entry Month],$O$4),"",INDEX(Book!B$3:B$1200,SMALL(IF(BookTable[Entry Month]=$O$4,ROW(BookTable[Entry Month])-ROW(Book!$J$2)),ROWS(B$7:B64))))</f>
        <v/>
      </c>
      <c r="D64" s="1" t="str">
        <f t="array" ref="D64">IF(ROWS(C$7:C64)&gt;COUNTIF(BookTable[Entry Month],$O$4),"",INDEX(Book!C$3:C$1200,SMALL(IF(BookTable[Entry Month]=$O$4,ROW(BookTable[Entry Month])-ROW(Book!$J$2)),ROWS(C$7:C64))))</f>
        <v/>
      </c>
      <c r="E64" s="26" t="e">
        <f>VLOOKUP(Shrawan13[[#This Row],[आपूर्तिकर्ताको नाम]],PartyTable[],2,FALSE)</f>
        <v>#N/A</v>
      </c>
      <c r="F64" s="26" t="str" cm="1">
        <f t="array" ref="F64">IF(ROWS(G$7:G64)&gt;COUNTIF(BookTable[Entry Month],$O$4),"",INDEX(Book!D$3:D$1200,SMALL(IF(BookTable[Entry Month]=$O$4,ROW(BookTable[Entry Month])-ROW(Book!$J$2)),ROWS(G$7:G64))))</f>
        <v/>
      </c>
      <c r="I6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64" s="6" t="str" cm="1">
        <f t="array" ref="J64">IF(ROWS(G$7:G64)&gt;COUNTIF(BookTable[Entry Month],$O$4),"",INDEX(Book!F$3:F$1200,SMALL(IF(BookTable[Entry Month]=$O$4,ROW(BookTable[Entry Month])-ROW(Book!$J$2)),ROWS(G$7:G64))))</f>
        <v/>
      </c>
      <c r="K64" s="6" t="str" cm="1">
        <f t="array" ref="K64">IF(ROWS(G$7:G64)&gt;COUNTIF(BookTable[Entry Month],$O$4),"",INDEX(Book!E$3:E$1200,SMALL(IF(BookTable[Entry Month]=$O$4,ROW(BookTable[Entry Month])-ROW(Book!$J$2)),ROWS(G$7:G64))))</f>
        <v/>
      </c>
      <c r="L64" s="6" t="e">
        <f>Shrawan13[[#This Row],[मूल्य (रु)]]*13%</f>
        <v>#VALUE!</v>
      </c>
    </row>
    <row r="65" spans="1:12" hidden="1" x14ac:dyDescent="0.25">
      <c r="A65" s="1" t="str">
        <f t="array" ref="A65">IF(ROWS(A$7:A65)&gt;COUNTIF(BookTable[Entry Month],$O$4),"",INDEX(Book!A$3:A$1200,SMALL(IF(BookTable[Entry Month]=$O$4,ROW(BookTable[Entry Month])-ROW(Book!$J$2)),ROWS(A$7:A65))))</f>
        <v/>
      </c>
      <c r="B65" s="12" t="str">
        <f t="array" ref="B65">IF(ROWS(B$7:B65)&gt;COUNTIF(BookTable[Entry Month],$O$4),"",INDEX(Book!B$3:B$1200,SMALL(IF(BookTable[Entry Month]=$O$4,ROW(BookTable[Entry Month])-ROW(Book!$J$2)),ROWS(B$7:B65))))</f>
        <v/>
      </c>
      <c r="D65" s="1" t="str">
        <f t="array" ref="D65">IF(ROWS(C$7:C65)&gt;COUNTIF(BookTable[Entry Month],$O$4),"",INDEX(Book!C$3:C$1200,SMALL(IF(BookTable[Entry Month]=$O$4,ROW(BookTable[Entry Month])-ROW(Book!$J$2)),ROWS(C$7:C65))))</f>
        <v/>
      </c>
      <c r="E65" s="26" t="e">
        <f>VLOOKUP(Shrawan13[[#This Row],[आपूर्तिकर्ताको नाम]],PartyTable[],2,FALSE)</f>
        <v>#N/A</v>
      </c>
      <c r="F65" s="26" t="str" cm="1">
        <f t="array" ref="F65">IF(ROWS(G$7:G65)&gt;COUNTIF(BookTable[Entry Month],$O$4),"",INDEX(Book!D$3:D$1200,SMALL(IF(BookTable[Entry Month]=$O$4,ROW(BookTable[Entry Month])-ROW(Book!$J$2)),ROWS(G$7:G65))))</f>
        <v/>
      </c>
      <c r="I6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65" s="6" t="str" cm="1">
        <f t="array" ref="J65">IF(ROWS(G$7:G65)&gt;COUNTIF(BookTable[Entry Month],$O$4),"",INDEX(Book!F$3:F$1200,SMALL(IF(BookTable[Entry Month]=$O$4,ROW(BookTable[Entry Month])-ROW(Book!$J$2)),ROWS(G$7:G65))))</f>
        <v/>
      </c>
      <c r="K65" s="6" t="str" cm="1">
        <f t="array" ref="K65">IF(ROWS(G$7:G65)&gt;COUNTIF(BookTable[Entry Month],$O$4),"",INDEX(Book!E$3:E$1200,SMALL(IF(BookTable[Entry Month]=$O$4,ROW(BookTable[Entry Month])-ROW(Book!$J$2)),ROWS(G$7:G65))))</f>
        <v/>
      </c>
      <c r="L65" s="6" t="e">
        <f>Shrawan13[[#This Row],[मूल्य (रु)]]*13%</f>
        <v>#VALUE!</v>
      </c>
    </row>
    <row r="66" spans="1:12" hidden="1" x14ac:dyDescent="0.25">
      <c r="A66" s="1" t="str">
        <f t="array" ref="A66">IF(ROWS(A$7:A66)&gt;COUNTIF(BookTable[Entry Month],$O$4),"",INDEX(Book!A$3:A$1200,SMALL(IF(BookTable[Entry Month]=$O$4,ROW(BookTable[Entry Month])-ROW(Book!$J$2)),ROWS(A$7:A66))))</f>
        <v/>
      </c>
      <c r="B66" s="1" t="str">
        <f t="array" ref="B66">IF(ROWS(B$7:B66)&gt;COUNTIF(BookTable[Entry Month],$O$4),"",INDEX(Book!B$3:B$1200,SMALL(IF(BookTable[Entry Month]=$O$4,ROW(BookTable[Entry Month])-ROW(Book!$J$2)),ROWS(B$7:B66))))</f>
        <v/>
      </c>
      <c r="D66" s="1" t="str">
        <f t="array" ref="D66">IF(ROWS(C$7:C66)&gt;COUNTIF(BookTable[Entry Month],$O$4),"",INDEX(Book!C$3:C$1200,SMALL(IF(BookTable[Entry Month]=$O$4,ROW(BookTable[Entry Month])-ROW(Book!$J$2)),ROWS(C$7:C66))))</f>
        <v/>
      </c>
      <c r="E66" s="26" t="e">
        <f>VLOOKUP(Shrawan13[[#This Row],[आपूर्तिकर्ताको नाम]],PartyTable[],2,FALSE)</f>
        <v>#N/A</v>
      </c>
      <c r="F66" s="26" t="str" cm="1">
        <f t="array" ref="F66">IF(ROWS(G$7:G66)&gt;COUNTIF(BookTable[Entry Month],$O$4),"",INDEX(Book!D$3:D$1200,SMALL(IF(BookTable[Entry Month]=$O$4,ROW(BookTable[Entry Month])-ROW(Book!$J$2)),ROWS(G$7:G66))))</f>
        <v/>
      </c>
      <c r="I6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66" s="6" t="str" cm="1">
        <f t="array" ref="J66">IF(ROWS(G$7:G66)&gt;COUNTIF(BookTable[Entry Month],$O$4),"",INDEX(Book!F$3:F$1200,SMALL(IF(BookTable[Entry Month]=$O$4,ROW(BookTable[Entry Month])-ROW(Book!$J$2)),ROWS(G$7:G66))))</f>
        <v/>
      </c>
      <c r="K66" s="6" t="str" cm="1">
        <f t="array" ref="K66">IF(ROWS(G$7:G66)&gt;COUNTIF(BookTable[Entry Month],$O$4),"",INDEX(Book!E$3:E$1200,SMALL(IF(BookTable[Entry Month]=$O$4,ROW(BookTable[Entry Month])-ROW(Book!$J$2)),ROWS(G$7:G66))))</f>
        <v/>
      </c>
      <c r="L66" s="6" t="e">
        <f>Shrawan13[[#This Row],[मूल्य (रु)]]*13%</f>
        <v>#VALUE!</v>
      </c>
    </row>
    <row r="67" spans="1:12" hidden="1" x14ac:dyDescent="0.25">
      <c r="A67" s="1" t="str">
        <f t="array" ref="A67">IF(ROWS(A$7:A67)&gt;COUNTIF(BookTable[Entry Month],$O$4),"",INDEX(Book!A$3:A$1200,SMALL(IF(BookTable[Entry Month]=$O$4,ROW(BookTable[Entry Month])-ROW(Book!$J$2)),ROWS(A$7:A67))))</f>
        <v/>
      </c>
      <c r="B67" s="1" t="str">
        <f t="array" ref="B67">IF(ROWS(B$7:B67)&gt;COUNTIF(BookTable[Entry Month],$O$4),"",INDEX(Book!B$3:B$1200,SMALL(IF(BookTable[Entry Month]=$O$4,ROW(BookTable[Entry Month])-ROW(Book!$J$2)),ROWS(B$7:B67))))</f>
        <v/>
      </c>
      <c r="D67" s="1" t="str">
        <f t="array" ref="D67">IF(ROWS(C$7:C67)&gt;COUNTIF(BookTable[Entry Month],$O$4),"",INDEX(Book!C$3:C$1200,SMALL(IF(BookTable[Entry Month]=$O$4,ROW(BookTable[Entry Month])-ROW(Book!$J$2)),ROWS(C$7:C67))))</f>
        <v/>
      </c>
      <c r="E67" s="26" t="e">
        <f>VLOOKUP(Shrawan13[[#This Row],[आपूर्तिकर्ताको नाम]],PartyTable[],2,FALSE)</f>
        <v>#N/A</v>
      </c>
      <c r="F67" s="26" t="str" cm="1">
        <f t="array" ref="F67">IF(ROWS(G$7:G67)&gt;COUNTIF(BookTable[Entry Month],$O$4),"",INDEX(Book!D$3:D$1200,SMALL(IF(BookTable[Entry Month]=$O$4,ROW(BookTable[Entry Month])-ROW(Book!$J$2)),ROWS(G$7:G67))))</f>
        <v/>
      </c>
      <c r="I6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67" s="6" t="str" cm="1">
        <f t="array" ref="J67">IF(ROWS(G$7:G67)&gt;COUNTIF(BookTable[Entry Month],$O$4),"",INDEX(Book!F$3:F$1200,SMALL(IF(BookTable[Entry Month]=$O$4,ROW(BookTable[Entry Month])-ROW(Book!$J$2)),ROWS(G$7:G67))))</f>
        <v/>
      </c>
      <c r="K67" s="6" t="str" cm="1">
        <f t="array" ref="K67">IF(ROWS(G$7:G67)&gt;COUNTIF(BookTable[Entry Month],$O$4),"",INDEX(Book!E$3:E$1200,SMALL(IF(BookTable[Entry Month]=$O$4,ROW(BookTable[Entry Month])-ROW(Book!$J$2)),ROWS(G$7:G67))))</f>
        <v/>
      </c>
      <c r="L67" s="6" t="e">
        <f>Shrawan13[[#This Row],[मूल्य (रु)]]*13%</f>
        <v>#VALUE!</v>
      </c>
    </row>
    <row r="68" spans="1:12" hidden="1" x14ac:dyDescent="0.25">
      <c r="A68" s="1" t="str">
        <f t="array" ref="A68">IF(ROWS(A$7:A68)&gt;COUNTIF(BookTable[Entry Month],$O$4),"",INDEX(Book!A$3:A$1200,SMALL(IF(BookTable[Entry Month]=$O$4,ROW(BookTable[Entry Month])-ROW(Book!$J$2)),ROWS(A$7:A68))))</f>
        <v/>
      </c>
      <c r="B68" s="1" t="str">
        <f t="array" ref="B68">IF(ROWS(B$7:B68)&gt;COUNTIF(BookTable[Entry Month],$O$4),"",INDEX(Book!B$3:B$1200,SMALL(IF(BookTable[Entry Month]=$O$4,ROW(BookTable[Entry Month])-ROW(Book!$J$2)),ROWS(B$7:B68))))</f>
        <v/>
      </c>
      <c r="D68" s="1" t="str">
        <f t="array" ref="D68">IF(ROWS(C$7:C68)&gt;COUNTIF(BookTable[Entry Month],$O$4),"",INDEX(Book!C$3:C$1200,SMALL(IF(BookTable[Entry Month]=$O$4,ROW(BookTable[Entry Month])-ROW(Book!$J$2)),ROWS(C$7:C68))))</f>
        <v/>
      </c>
      <c r="E68" s="26" t="e">
        <f>VLOOKUP(Shrawan13[[#This Row],[आपूर्तिकर्ताको नाम]],PartyTable[],2,FALSE)</f>
        <v>#N/A</v>
      </c>
      <c r="F68" s="26" t="str" cm="1">
        <f t="array" ref="F68">IF(ROWS(G$7:G68)&gt;COUNTIF(BookTable[Entry Month],$O$4),"",INDEX(Book!D$3:D$1200,SMALL(IF(BookTable[Entry Month]=$O$4,ROW(BookTable[Entry Month])-ROW(Book!$J$2)),ROWS(G$7:G68))))</f>
        <v/>
      </c>
      <c r="I6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68" s="6" t="str" cm="1">
        <f t="array" ref="J68">IF(ROWS(G$7:G68)&gt;COUNTIF(BookTable[Entry Month],$O$4),"",INDEX(Book!F$3:F$1200,SMALL(IF(BookTable[Entry Month]=$O$4,ROW(BookTable[Entry Month])-ROW(Book!$J$2)),ROWS(G$7:G68))))</f>
        <v/>
      </c>
      <c r="K68" s="6" t="str" cm="1">
        <f t="array" ref="K68">IF(ROWS(G$7:G68)&gt;COUNTIF(BookTable[Entry Month],$O$4),"",INDEX(Book!E$3:E$1200,SMALL(IF(BookTable[Entry Month]=$O$4,ROW(BookTable[Entry Month])-ROW(Book!$J$2)),ROWS(G$7:G68))))</f>
        <v/>
      </c>
      <c r="L68" s="6" t="e">
        <f>Shrawan13[[#This Row],[मूल्य (रु)]]*13%</f>
        <v>#VALUE!</v>
      </c>
    </row>
    <row r="69" spans="1:12" hidden="1" x14ac:dyDescent="0.25">
      <c r="A69" s="1" t="str">
        <f t="array" ref="A69">IF(ROWS(A$7:A69)&gt;COUNTIF(BookTable[Entry Month],$O$4),"",INDEX(Book!A$3:A$1200,SMALL(IF(BookTable[Entry Month]=$O$4,ROW(BookTable[Entry Month])-ROW(Book!$J$2)),ROWS(A$7:A69))))</f>
        <v/>
      </c>
      <c r="B69" s="12" t="str">
        <f t="array" ref="B69">IF(ROWS(B$7:B69)&gt;COUNTIF(BookTable[Entry Month],$O$4),"",INDEX(Book!B$3:B$1200,SMALL(IF(BookTable[Entry Month]=$O$4,ROW(BookTable[Entry Month])-ROW(Book!$J$2)),ROWS(B$7:B69))))</f>
        <v/>
      </c>
      <c r="D69" s="1" t="str">
        <f t="array" ref="D69">IF(ROWS(C$7:C69)&gt;COUNTIF(BookTable[Entry Month],$O$4),"",INDEX(Book!C$3:C$1200,SMALL(IF(BookTable[Entry Month]=$O$4,ROW(BookTable[Entry Month])-ROW(Book!$J$2)),ROWS(C$7:C69))))</f>
        <v/>
      </c>
      <c r="E69" s="26" t="e">
        <f>VLOOKUP(Shrawan13[[#This Row],[आपूर्तिकर्ताको नाम]],PartyTable[],2,FALSE)</f>
        <v>#N/A</v>
      </c>
      <c r="F69" s="26" t="str" cm="1">
        <f t="array" ref="F69">IF(ROWS(G$7:G69)&gt;COUNTIF(BookTable[Entry Month],$O$4),"",INDEX(Book!D$3:D$1200,SMALL(IF(BookTable[Entry Month]=$O$4,ROW(BookTable[Entry Month])-ROW(Book!$J$2)),ROWS(G$7:G69))))</f>
        <v/>
      </c>
      <c r="I6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69" s="6" t="str" cm="1">
        <f t="array" ref="J69">IF(ROWS(G$7:G69)&gt;COUNTIF(BookTable[Entry Month],$O$4),"",INDEX(Book!F$3:F$1200,SMALL(IF(BookTable[Entry Month]=$O$4,ROW(BookTable[Entry Month])-ROW(Book!$J$2)),ROWS(G$7:G69))))</f>
        <v/>
      </c>
      <c r="K69" s="6" t="str" cm="1">
        <f t="array" ref="K69">IF(ROWS(G$7:G69)&gt;COUNTIF(BookTable[Entry Month],$O$4),"",INDEX(Book!E$3:E$1200,SMALL(IF(BookTable[Entry Month]=$O$4,ROW(BookTable[Entry Month])-ROW(Book!$J$2)),ROWS(G$7:G69))))</f>
        <v/>
      </c>
      <c r="L69" s="6" t="e">
        <f>Shrawan13[[#This Row],[मूल्य (रु)]]*13%</f>
        <v>#VALUE!</v>
      </c>
    </row>
    <row r="70" spans="1:12" hidden="1" x14ac:dyDescent="0.25">
      <c r="A70" s="1" t="str">
        <f t="array" ref="A70">IF(ROWS(A$7:A70)&gt;COUNTIF(BookTable[Entry Month],$O$4),"",INDEX(Book!A$3:A$1200,SMALL(IF(BookTable[Entry Month]=$O$4,ROW(BookTable[Entry Month])-ROW(Book!$J$2)),ROWS(A$7:A70))))</f>
        <v/>
      </c>
      <c r="B70" s="1" t="str">
        <f t="array" ref="B70">IF(ROWS(B$7:B70)&gt;COUNTIF(BookTable[Entry Month],$O$4),"",INDEX(Book!B$3:B$1200,SMALL(IF(BookTable[Entry Month]=$O$4,ROW(BookTable[Entry Month])-ROW(Book!$J$2)),ROWS(B$7:B70))))</f>
        <v/>
      </c>
      <c r="D70" s="1" t="str">
        <f t="array" ref="D70">IF(ROWS(C$7:C70)&gt;COUNTIF(BookTable[Entry Month],$O$4),"",INDEX(Book!C$3:C$1200,SMALL(IF(BookTable[Entry Month]=$O$4,ROW(BookTable[Entry Month])-ROW(Book!$J$2)),ROWS(C$7:C70))))</f>
        <v/>
      </c>
      <c r="E70" s="26" t="e">
        <f>VLOOKUP(Shrawan13[[#This Row],[आपूर्तिकर्ताको नाम]],PartyTable[],2,FALSE)</f>
        <v>#N/A</v>
      </c>
      <c r="F70" s="26" t="str" cm="1">
        <f t="array" ref="F70">IF(ROWS(G$7:G70)&gt;COUNTIF(BookTable[Entry Month],$O$4),"",INDEX(Book!D$3:D$1200,SMALL(IF(BookTable[Entry Month]=$O$4,ROW(BookTable[Entry Month])-ROW(Book!$J$2)),ROWS(G$7:G70))))</f>
        <v/>
      </c>
      <c r="I7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70" s="6" t="str" cm="1">
        <f t="array" ref="J70">IF(ROWS(G$7:G70)&gt;COUNTIF(BookTable[Entry Month],$O$4),"",INDEX(Book!F$3:F$1200,SMALL(IF(BookTable[Entry Month]=$O$4,ROW(BookTable[Entry Month])-ROW(Book!$J$2)),ROWS(G$7:G70))))</f>
        <v/>
      </c>
      <c r="K70" s="6" t="str" cm="1">
        <f t="array" ref="K70">IF(ROWS(G$7:G70)&gt;COUNTIF(BookTable[Entry Month],$O$4),"",INDEX(Book!E$3:E$1200,SMALL(IF(BookTable[Entry Month]=$O$4,ROW(BookTable[Entry Month])-ROW(Book!$J$2)),ROWS(G$7:G70))))</f>
        <v/>
      </c>
      <c r="L70" s="6" t="e">
        <f>Shrawan13[[#This Row],[मूल्य (रु)]]*13%</f>
        <v>#VALUE!</v>
      </c>
    </row>
    <row r="71" spans="1:12" hidden="1" x14ac:dyDescent="0.25">
      <c r="A71" s="1" t="str">
        <f t="array" ref="A71">IF(ROWS(A$7:A71)&gt;COUNTIF(BookTable[Entry Month],$O$4),"",INDEX(Book!A$3:A$1200,SMALL(IF(BookTable[Entry Month]=$O$4,ROW(BookTable[Entry Month])-ROW(Book!$J$2)),ROWS(A$7:A71))))</f>
        <v/>
      </c>
      <c r="B71" s="1" t="str">
        <f t="array" ref="B71">IF(ROWS(B$7:B71)&gt;COUNTIF(BookTable[Entry Month],$O$4),"",INDEX(Book!B$3:B$1200,SMALL(IF(BookTable[Entry Month]=$O$4,ROW(BookTable[Entry Month])-ROW(Book!$J$2)),ROWS(B$7:B71))))</f>
        <v/>
      </c>
      <c r="D71" s="1" t="str">
        <f t="array" ref="D71">IF(ROWS(C$7:C71)&gt;COUNTIF(BookTable[Entry Month],$O$4),"",INDEX(Book!C$3:C$1200,SMALL(IF(BookTable[Entry Month]=$O$4,ROW(BookTable[Entry Month])-ROW(Book!$J$2)),ROWS(C$7:C71))))</f>
        <v/>
      </c>
      <c r="E71" s="26" t="e">
        <f>VLOOKUP(Shrawan13[[#This Row],[आपूर्तिकर्ताको नाम]],PartyTable[],2,FALSE)</f>
        <v>#N/A</v>
      </c>
      <c r="F71" s="26" t="str" cm="1">
        <f t="array" ref="F71">IF(ROWS(G$7:G71)&gt;COUNTIF(BookTable[Entry Month],$O$4),"",INDEX(Book!D$3:D$1200,SMALL(IF(BookTable[Entry Month]=$O$4,ROW(BookTable[Entry Month])-ROW(Book!$J$2)),ROWS(G$7:G71))))</f>
        <v/>
      </c>
      <c r="I7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71" s="6" t="str" cm="1">
        <f t="array" ref="J71">IF(ROWS(G$7:G71)&gt;COUNTIF(BookTable[Entry Month],$O$4),"",INDEX(Book!F$3:F$1200,SMALL(IF(BookTable[Entry Month]=$O$4,ROW(BookTable[Entry Month])-ROW(Book!$J$2)),ROWS(G$7:G71))))</f>
        <v/>
      </c>
      <c r="K71" s="6" t="str" cm="1">
        <f t="array" ref="K71">IF(ROWS(G$7:G71)&gt;COUNTIF(BookTable[Entry Month],$O$4),"",INDEX(Book!E$3:E$1200,SMALL(IF(BookTable[Entry Month]=$O$4,ROW(BookTable[Entry Month])-ROW(Book!$J$2)),ROWS(G$7:G71))))</f>
        <v/>
      </c>
      <c r="L71" s="6" t="e">
        <f>Shrawan13[[#This Row],[मूल्य (रु)]]*13%</f>
        <v>#VALUE!</v>
      </c>
    </row>
    <row r="72" spans="1:12" hidden="1" x14ac:dyDescent="0.25">
      <c r="A72" s="1" t="str">
        <f t="array" ref="A72">IF(ROWS(A$7:A72)&gt;COUNTIF(BookTable[Entry Month],$O$4),"",INDEX(Book!A$3:A$1200,SMALL(IF(BookTable[Entry Month]=$O$4,ROW(BookTable[Entry Month])-ROW(Book!$J$2)),ROWS(A$7:A72))))</f>
        <v/>
      </c>
      <c r="B72" s="1" t="str">
        <f t="array" ref="B72">IF(ROWS(B$7:B72)&gt;COUNTIF(BookTable[Entry Month],$O$4),"",INDEX(Book!B$3:B$1200,SMALL(IF(BookTable[Entry Month]=$O$4,ROW(BookTable[Entry Month])-ROW(Book!$J$2)),ROWS(B$7:B72))))</f>
        <v/>
      </c>
      <c r="D72" s="1" t="str">
        <f t="array" ref="D72">IF(ROWS(C$7:C72)&gt;COUNTIF(BookTable[Entry Month],$O$4),"",INDEX(Book!C$3:C$1200,SMALL(IF(BookTable[Entry Month]=$O$4,ROW(BookTable[Entry Month])-ROW(Book!$J$2)),ROWS(C$7:C72))))</f>
        <v/>
      </c>
      <c r="E72" s="26" t="e">
        <f>VLOOKUP(Shrawan13[[#This Row],[आपूर्तिकर्ताको नाम]],PartyTable[],2,FALSE)</f>
        <v>#N/A</v>
      </c>
      <c r="F72" s="26" t="str" cm="1">
        <f t="array" ref="F72">IF(ROWS(G$7:G72)&gt;COUNTIF(BookTable[Entry Month],$O$4),"",INDEX(Book!D$3:D$1200,SMALL(IF(BookTable[Entry Month]=$O$4,ROW(BookTable[Entry Month])-ROW(Book!$J$2)),ROWS(G$7:G72))))</f>
        <v/>
      </c>
      <c r="I7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72" s="6" t="str" cm="1">
        <f t="array" ref="J72">IF(ROWS(G$7:G72)&gt;COUNTIF(BookTable[Entry Month],$O$4),"",INDEX(Book!F$3:F$1200,SMALL(IF(BookTable[Entry Month]=$O$4,ROW(BookTable[Entry Month])-ROW(Book!$J$2)),ROWS(G$7:G72))))</f>
        <v/>
      </c>
      <c r="K72" s="6" t="str" cm="1">
        <f t="array" ref="K72">IF(ROWS(G$7:G72)&gt;COUNTIF(BookTable[Entry Month],$O$4),"",INDEX(Book!E$3:E$1200,SMALL(IF(BookTable[Entry Month]=$O$4,ROW(BookTable[Entry Month])-ROW(Book!$J$2)),ROWS(G$7:G72))))</f>
        <v/>
      </c>
      <c r="L72" s="6" t="e">
        <f>Shrawan13[[#This Row],[मूल्य (रु)]]*13%</f>
        <v>#VALUE!</v>
      </c>
    </row>
    <row r="73" spans="1:12" hidden="1" x14ac:dyDescent="0.25">
      <c r="A73" s="1" t="str">
        <f t="array" ref="A73">IF(ROWS(A$7:A73)&gt;COUNTIF(BookTable[Entry Month],$O$4),"",INDEX(Book!A$3:A$1200,SMALL(IF(BookTable[Entry Month]=$O$4,ROW(BookTable[Entry Month])-ROW(Book!$J$2)),ROWS(A$7:A73))))</f>
        <v/>
      </c>
      <c r="B73" s="1" t="str">
        <f t="array" ref="B73">IF(ROWS(B$7:B73)&gt;COUNTIF(BookTable[Entry Month],$O$4),"",INDEX(Book!B$3:B$1200,SMALL(IF(BookTable[Entry Month]=$O$4,ROW(BookTable[Entry Month])-ROW(Book!$J$2)),ROWS(B$7:B73))))</f>
        <v/>
      </c>
      <c r="D73" s="1" t="str">
        <f t="array" ref="D73">IF(ROWS(C$7:C73)&gt;COUNTIF(BookTable[Entry Month],$O$4),"",INDEX(Book!C$3:C$1200,SMALL(IF(BookTable[Entry Month]=$O$4,ROW(BookTable[Entry Month])-ROW(Book!$J$2)),ROWS(C$7:C73))))</f>
        <v/>
      </c>
      <c r="E73" s="26" t="e">
        <f>VLOOKUP(Shrawan13[[#This Row],[आपूर्तिकर्ताको नाम]],PartyTable[],2,FALSE)</f>
        <v>#N/A</v>
      </c>
      <c r="F73" s="26" t="str" cm="1">
        <f t="array" ref="F73">IF(ROWS(G$7:G73)&gt;COUNTIF(BookTable[Entry Month],$O$4),"",INDEX(Book!D$3:D$1200,SMALL(IF(BookTable[Entry Month]=$O$4,ROW(BookTable[Entry Month])-ROW(Book!$J$2)),ROWS(G$7:G73))))</f>
        <v/>
      </c>
      <c r="I7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73" s="6" t="str" cm="1">
        <f t="array" ref="J73">IF(ROWS(G$7:G73)&gt;COUNTIF(BookTable[Entry Month],$O$4),"",INDEX(Book!F$3:F$1200,SMALL(IF(BookTable[Entry Month]=$O$4,ROW(BookTable[Entry Month])-ROW(Book!$J$2)),ROWS(G$7:G73))))</f>
        <v/>
      </c>
      <c r="K73" s="6" t="str" cm="1">
        <f t="array" ref="K73">IF(ROWS(G$7:G73)&gt;COUNTIF(BookTable[Entry Month],$O$4),"",INDEX(Book!E$3:E$1200,SMALL(IF(BookTable[Entry Month]=$O$4,ROW(BookTable[Entry Month])-ROW(Book!$J$2)),ROWS(G$7:G73))))</f>
        <v/>
      </c>
      <c r="L73" s="6" t="e">
        <f>Shrawan13[[#This Row],[मूल्य (रु)]]*13%</f>
        <v>#VALUE!</v>
      </c>
    </row>
    <row r="74" spans="1:12" hidden="1" x14ac:dyDescent="0.25">
      <c r="A74" s="1" t="str">
        <f t="array" ref="A74">IF(ROWS(A$7:A74)&gt;COUNTIF(BookTable[Entry Month],$O$4),"",INDEX(Book!A$3:A$1200,SMALL(IF(BookTable[Entry Month]=$O$4,ROW(BookTable[Entry Month])-ROW(Book!$J$2)),ROWS(A$7:A74))))</f>
        <v/>
      </c>
      <c r="B74" s="1" t="str">
        <f t="array" ref="B74">IF(ROWS(B$7:B74)&gt;COUNTIF(BookTable[Entry Month],$O$4),"",INDEX(Book!B$3:B$1200,SMALL(IF(BookTable[Entry Month]=$O$4,ROW(BookTable[Entry Month])-ROW(Book!$J$2)),ROWS(B$7:B74))))</f>
        <v/>
      </c>
      <c r="D74" s="1" t="str">
        <f t="array" ref="D74">IF(ROWS(C$7:C74)&gt;COUNTIF(BookTable[Entry Month],$O$4),"",INDEX(Book!C$3:C$1200,SMALL(IF(BookTable[Entry Month]=$O$4,ROW(BookTable[Entry Month])-ROW(Book!$J$2)),ROWS(C$7:C74))))</f>
        <v/>
      </c>
      <c r="E74" s="26" t="e">
        <f>VLOOKUP(Shrawan13[[#This Row],[आपूर्तिकर्ताको नाम]],PartyTable[],2,FALSE)</f>
        <v>#N/A</v>
      </c>
      <c r="F74" s="26" t="str" cm="1">
        <f t="array" ref="F74">IF(ROWS(G$7:G74)&gt;COUNTIF(BookTable[Entry Month],$O$4),"",INDEX(Book!D$3:D$1200,SMALL(IF(BookTable[Entry Month]=$O$4,ROW(BookTable[Entry Month])-ROW(Book!$J$2)),ROWS(G$7:G74))))</f>
        <v/>
      </c>
      <c r="I7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74" s="6" t="str" cm="1">
        <f t="array" ref="J74">IF(ROWS(G$7:G74)&gt;COUNTIF(BookTable[Entry Month],$O$4),"",INDEX(Book!F$3:F$1200,SMALL(IF(BookTable[Entry Month]=$O$4,ROW(BookTable[Entry Month])-ROW(Book!$J$2)),ROWS(G$7:G74))))</f>
        <v/>
      </c>
      <c r="K74" s="6" t="str" cm="1">
        <f t="array" ref="K74">IF(ROWS(G$7:G74)&gt;COUNTIF(BookTable[Entry Month],$O$4),"",INDEX(Book!E$3:E$1200,SMALL(IF(BookTable[Entry Month]=$O$4,ROW(BookTable[Entry Month])-ROW(Book!$J$2)),ROWS(G$7:G74))))</f>
        <v/>
      </c>
      <c r="L74" s="6" t="e">
        <f>Shrawan13[[#This Row],[मूल्य (रु)]]*13%</f>
        <v>#VALUE!</v>
      </c>
    </row>
    <row r="75" spans="1:12" hidden="1" x14ac:dyDescent="0.25">
      <c r="A75" s="1" t="str">
        <f t="array" ref="A75">IF(ROWS(A$7:A75)&gt;COUNTIF(BookTable[Entry Month],$O$4),"",INDEX(Book!A$3:A$1200,SMALL(IF(BookTable[Entry Month]=$O$4,ROW(BookTable[Entry Month])-ROW(Book!$J$2)),ROWS(A$7:A75))))</f>
        <v/>
      </c>
      <c r="B75" s="1" t="str">
        <f t="array" ref="B75">IF(ROWS(B$7:B75)&gt;COUNTIF(BookTable[Entry Month],$O$4),"",INDEX(Book!B$3:B$1200,SMALL(IF(BookTable[Entry Month]=$O$4,ROW(BookTable[Entry Month])-ROW(Book!$J$2)),ROWS(B$7:B75))))</f>
        <v/>
      </c>
      <c r="D75" s="1" t="str">
        <f t="array" ref="D75">IF(ROWS(C$7:C75)&gt;COUNTIF(BookTable[Entry Month],$O$4),"",INDEX(Book!C$3:C$1200,SMALL(IF(BookTable[Entry Month]=$O$4,ROW(BookTable[Entry Month])-ROW(Book!$J$2)),ROWS(C$7:C75))))</f>
        <v/>
      </c>
      <c r="E75" s="26" t="e">
        <f>VLOOKUP(Shrawan13[[#This Row],[आपूर्तिकर्ताको नाम]],PartyTable[],2,FALSE)</f>
        <v>#N/A</v>
      </c>
      <c r="F75" s="26" t="str" cm="1">
        <f t="array" ref="F75">IF(ROWS(G$7:G75)&gt;COUNTIF(BookTable[Entry Month],$O$4),"",INDEX(Book!D$3:D$1200,SMALL(IF(BookTable[Entry Month]=$O$4,ROW(BookTable[Entry Month])-ROW(Book!$J$2)),ROWS(G$7:G75))))</f>
        <v/>
      </c>
      <c r="I7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75" s="6" t="str" cm="1">
        <f t="array" ref="J75">IF(ROWS(G$7:G75)&gt;COUNTIF(BookTable[Entry Month],$O$4),"",INDEX(Book!F$3:F$1200,SMALL(IF(BookTable[Entry Month]=$O$4,ROW(BookTable[Entry Month])-ROW(Book!$J$2)),ROWS(G$7:G75))))</f>
        <v/>
      </c>
      <c r="K75" s="6" t="str" cm="1">
        <f t="array" ref="K75">IF(ROWS(G$7:G75)&gt;COUNTIF(BookTable[Entry Month],$O$4),"",INDEX(Book!E$3:E$1200,SMALL(IF(BookTable[Entry Month]=$O$4,ROW(BookTable[Entry Month])-ROW(Book!$J$2)),ROWS(G$7:G75))))</f>
        <v/>
      </c>
      <c r="L75" s="6" t="e">
        <f>Shrawan13[[#This Row],[मूल्य (रु)]]*13%</f>
        <v>#VALUE!</v>
      </c>
    </row>
    <row r="76" spans="1:12" hidden="1" x14ac:dyDescent="0.25">
      <c r="A76" s="1" t="str">
        <f t="array" ref="A76">IF(ROWS(A$7:A76)&gt;COUNTIF(BookTable[Entry Month],$O$4),"",INDEX(Book!A$3:A$1200,SMALL(IF(BookTable[Entry Month]=$O$4,ROW(BookTable[Entry Month])-ROW(Book!$J$2)),ROWS(A$7:A76))))</f>
        <v/>
      </c>
      <c r="B76" s="1" t="str">
        <f t="array" ref="B76">IF(ROWS(B$7:B76)&gt;COUNTIF(BookTable[Entry Month],$O$4),"",INDEX(Book!B$3:B$1200,SMALL(IF(BookTable[Entry Month]=$O$4,ROW(BookTable[Entry Month])-ROW(Book!$J$2)),ROWS(B$7:B76))))</f>
        <v/>
      </c>
      <c r="D76" s="1" t="str">
        <f t="array" ref="D76">IF(ROWS(C$7:C76)&gt;COUNTIF(BookTable[Entry Month],$O$4),"",INDEX(Book!C$3:C$1200,SMALL(IF(BookTable[Entry Month]=$O$4,ROW(BookTable[Entry Month])-ROW(Book!$J$2)),ROWS(C$7:C76))))</f>
        <v/>
      </c>
      <c r="E76" s="26" t="e">
        <f>VLOOKUP(Shrawan13[[#This Row],[आपूर्तिकर्ताको नाम]],PartyTable[],2,FALSE)</f>
        <v>#N/A</v>
      </c>
      <c r="F76" s="26" t="str" cm="1">
        <f t="array" ref="F76">IF(ROWS(G$7:G76)&gt;COUNTIF(BookTable[Entry Month],$O$4),"",INDEX(Book!D$3:D$1200,SMALL(IF(BookTable[Entry Month]=$O$4,ROW(BookTable[Entry Month])-ROW(Book!$J$2)),ROWS(G$7:G76))))</f>
        <v/>
      </c>
      <c r="I7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76" s="6" t="str" cm="1">
        <f t="array" ref="J76">IF(ROWS(G$7:G76)&gt;COUNTIF(BookTable[Entry Month],$O$4),"",INDEX(Book!F$3:F$1200,SMALL(IF(BookTable[Entry Month]=$O$4,ROW(BookTable[Entry Month])-ROW(Book!$J$2)),ROWS(G$7:G76))))</f>
        <v/>
      </c>
      <c r="K76" s="6" t="str" cm="1">
        <f t="array" ref="K76">IF(ROWS(G$7:G76)&gt;COUNTIF(BookTable[Entry Month],$O$4),"",INDEX(Book!E$3:E$1200,SMALL(IF(BookTable[Entry Month]=$O$4,ROW(BookTable[Entry Month])-ROW(Book!$J$2)),ROWS(G$7:G76))))</f>
        <v/>
      </c>
      <c r="L76" s="6" t="e">
        <f>Shrawan13[[#This Row],[मूल्य (रु)]]*13%</f>
        <v>#VALUE!</v>
      </c>
    </row>
    <row r="77" spans="1:12" hidden="1" x14ac:dyDescent="0.25">
      <c r="A77" s="1" t="str">
        <f t="array" ref="A77">IF(ROWS(A$7:A77)&gt;COUNTIF(BookTable[Entry Month],$O$4),"",INDEX(Book!A$3:A$1200,SMALL(IF(BookTable[Entry Month]=$O$4,ROW(BookTable[Entry Month])-ROW(Book!$J$2)),ROWS(A$7:A77))))</f>
        <v/>
      </c>
      <c r="B77" s="1" t="str">
        <f t="array" ref="B77">IF(ROWS(B$7:B77)&gt;COUNTIF(BookTable[Entry Month],$O$4),"",INDEX(Book!B$3:B$1200,SMALL(IF(BookTable[Entry Month]=$O$4,ROW(BookTable[Entry Month])-ROW(Book!$J$2)),ROWS(B$7:B77))))</f>
        <v/>
      </c>
      <c r="D77" s="1" t="str">
        <f t="array" ref="D77">IF(ROWS(C$7:C77)&gt;COUNTIF(BookTable[Entry Month],$O$4),"",INDEX(Book!C$3:C$1200,SMALL(IF(BookTable[Entry Month]=$O$4,ROW(BookTable[Entry Month])-ROW(Book!$J$2)),ROWS(C$7:C77))))</f>
        <v/>
      </c>
      <c r="E77" s="26" t="e">
        <f>VLOOKUP(Shrawan13[[#This Row],[आपूर्तिकर्ताको नाम]],PartyTable[],2,FALSE)</f>
        <v>#N/A</v>
      </c>
      <c r="F77" s="26" t="str" cm="1">
        <f t="array" ref="F77">IF(ROWS(G$7:G77)&gt;COUNTIF(BookTable[Entry Month],$O$4),"",INDEX(Book!D$3:D$1200,SMALL(IF(BookTable[Entry Month]=$O$4,ROW(BookTable[Entry Month])-ROW(Book!$J$2)),ROWS(G$7:G77))))</f>
        <v/>
      </c>
      <c r="I7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77" s="6" t="str" cm="1">
        <f t="array" ref="J77">IF(ROWS(G$7:G77)&gt;COUNTIF(BookTable[Entry Month],$O$4),"",INDEX(Book!F$3:F$1200,SMALL(IF(BookTable[Entry Month]=$O$4,ROW(BookTable[Entry Month])-ROW(Book!$J$2)),ROWS(G$7:G77))))</f>
        <v/>
      </c>
      <c r="K77" s="6" t="str" cm="1">
        <f t="array" ref="K77">IF(ROWS(G$7:G77)&gt;COUNTIF(BookTable[Entry Month],$O$4),"",INDEX(Book!E$3:E$1200,SMALL(IF(BookTable[Entry Month]=$O$4,ROW(BookTable[Entry Month])-ROW(Book!$J$2)),ROWS(G$7:G77))))</f>
        <v/>
      </c>
      <c r="L77" s="6" t="e">
        <f>Shrawan13[[#This Row],[मूल्य (रु)]]*13%</f>
        <v>#VALUE!</v>
      </c>
    </row>
    <row r="78" spans="1:12" hidden="1" x14ac:dyDescent="0.25">
      <c r="A78" s="1" t="str">
        <f t="array" ref="A78">IF(ROWS(A$7:A78)&gt;COUNTIF(BookTable[Entry Month],$O$4),"",INDEX(Book!A$3:A$1200,SMALL(IF(BookTable[Entry Month]=$O$4,ROW(BookTable[Entry Month])-ROW(Book!$J$2)),ROWS(A$7:A78))))</f>
        <v/>
      </c>
      <c r="B78" s="1" t="str">
        <f t="array" ref="B78">IF(ROWS(B$7:B78)&gt;COUNTIF(BookTable[Entry Month],$O$4),"",INDEX(Book!B$3:B$1200,SMALL(IF(BookTable[Entry Month]=$O$4,ROW(BookTable[Entry Month])-ROW(Book!$J$2)),ROWS(B$7:B78))))</f>
        <v/>
      </c>
      <c r="D78" s="1" t="str">
        <f t="array" ref="D78">IF(ROWS(C$7:C78)&gt;COUNTIF(BookTable[Entry Month],$O$4),"",INDEX(Book!C$3:C$1200,SMALL(IF(BookTable[Entry Month]=$O$4,ROW(BookTable[Entry Month])-ROW(Book!$J$2)),ROWS(C$7:C78))))</f>
        <v/>
      </c>
      <c r="E78" s="26" t="e">
        <f>VLOOKUP(Shrawan13[[#This Row],[आपूर्तिकर्ताको नाम]],PartyTable[],2,FALSE)</f>
        <v>#N/A</v>
      </c>
      <c r="F78" s="26" t="str" cm="1">
        <f t="array" ref="F78">IF(ROWS(G$7:G78)&gt;COUNTIF(BookTable[Entry Month],$O$4),"",INDEX(Book!D$3:D$1200,SMALL(IF(BookTable[Entry Month]=$O$4,ROW(BookTable[Entry Month])-ROW(Book!$J$2)),ROWS(G$7:G78))))</f>
        <v/>
      </c>
      <c r="I7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78" s="6" t="str" cm="1">
        <f t="array" ref="J78">IF(ROWS(G$7:G78)&gt;COUNTIF(BookTable[Entry Month],$O$4),"",INDEX(Book!F$3:F$1200,SMALL(IF(BookTable[Entry Month]=$O$4,ROW(BookTable[Entry Month])-ROW(Book!$J$2)),ROWS(G$7:G78))))</f>
        <v/>
      </c>
      <c r="K78" s="6" t="str" cm="1">
        <f t="array" ref="K78">IF(ROWS(G$7:G78)&gt;COUNTIF(BookTable[Entry Month],$O$4),"",INDEX(Book!E$3:E$1200,SMALL(IF(BookTable[Entry Month]=$O$4,ROW(BookTable[Entry Month])-ROW(Book!$J$2)),ROWS(G$7:G78))))</f>
        <v/>
      </c>
      <c r="L78" s="6" t="e">
        <f>Shrawan13[[#This Row],[मूल्य (रु)]]*13%</f>
        <v>#VALUE!</v>
      </c>
    </row>
    <row r="79" spans="1:12" hidden="1" x14ac:dyDescent="0.25">
      <c r="A79" s="1" t="str">
        <f t="array" ref="A79">IF(ROWS(A$7:A79)&gt;COUNTIF(BookTable[Entry Month],$O$4),"",INDEX(Book!A$3:A$1200,SMALL(IF(BookTable[Entry Month]=$O$4,ROW(BookTable[Entry Month])-ROW(Book!$J$2)),ROWS(A$7:A79))))</f>
        <v/>
      </c>
      <c r="B79" s="1" t="str">
        <f t="array" ref="B79">IF(ROWS(B$7:B79)&gt;COUNTIF(BookTable[Entry Month],$O$4),"",INDEX(Book!B$3:B$1200,SMALL(IF(BookTable[Entry Month]=$O$4,ROW(BookTable[Entry Month])-ROW(Book!$J$2)),ROWS(B$7:B79))))</f>
        <v/>
      </c>
      <c r="D79" s="1" t="str">
        <f t="array" ref="D79">IF(ROWS(C$7:C79)&gt;COUNTIF(BookTable[Entry Month],$O$4),"",INDEX(Book!C$3:C$1200,SMALL(IF(BookTable[Entry Month]=$O$4,ROW(BookTable[Entry Month])-ROW(Book!$J$2)),ROWS(C$7:C79))))</f>
        <v/>
      </c>
      <c r="E79" s="26" t="e">
        <f>VLOOKUP(Shrawan13[[#This Row],[आपूर्तिकर्ताको नाम]],PartyTable[],2,FALSE)</f>
        <v>#N/A</v>
      </c>
      <c r="F79" s="26" t="str" cm="1">
        <f t="array" ref="F79">IF(ROWS(G$7:G79)&gt;COUNTIF(BookTable[Entry Month],$O$4),"",INDEX(Book!D$3:D$1200,SMALL(IF(BookTable[Entry Month]=$O$4,ROW(BookTable[Entry Month])-ROW(Book!$J$2)),ROWS(G$7:G79))))</f>
        <v/>
      </c>
      <c r="I7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79" s="6" t="str" cm="1">
        <f t="array" ref="J79">IF(ROWS(G$7:G79)&gt;COUNTIF(BookTable[Entry Month],$O$4),"",INDEX(Book!F$3:F$1200,SMALL(IF(BookTable[Entry Month]=$O$4,ROW(BookTable[Entry Month])-ROW(Book!$J$2)),ROWS(G$7:G79))))</f>
        <v/>
      </c>
      <c r="K79" s="6" t="str" cm="1">
        <f t="array" ref="K79">IF(ROWS(G$7:G79)&gt;COUNTIF(BookTable[Entry Month],$O$4),"",INDEX(Book!E$3:E$1200,SMALL(IF(BookTable[Entry Month]=$O$4,ROW(BookTable[Entry Month])-ROW(Book!$J$2)),ROWS(G$7:G79))))</f>
        <v/>
      </c>
      <c r="L79" s="6" t="e">
        <f>Shrawan13[[#This Row],[मूल्य (रु)]]*13%</f>
        <v>#VALUE!</v>
      </c>
    </row>
    <row r="80" spans="1:12" hidden="1" x14ac:dyDescent="0.25">
      <c r="A80" s="1" t="str">
        <f t="array" ref="A80">IF(ROWS(A$7:A80)&gt;COUNTIF(BookTable[Entry Month],$O$4),"",INDEX(Book!A$3:A$1200,SMALL(IF(BookTable[Entry Month]=$O$4,ROW(BookTable[Entry Month])-ROW(Book!$J$2)),ROWS(A$7:A80))))</f>
        <v/>
      </c>
      <c r="B80" s="1" t="str">
        <f t="array" ref="B80">IF(ROWS(B$7:B80)&gt;COUNTIF(BookTable[Entry Month],$O$4),"",INDEX(Book!B$3:B$1200,SMALL(IF(BookTable[Entry Month]=$O$4,ROW(BookTable[Entry Month])-ROW(Book!$J$2)),ROWS(B$7:B80))))</f>
        <v/>
      </c>
      <c r="D80" s="1" t="str">
        <f t="array" ref="D80">IF(ROWS(C$7:C80)&gt;COUNTIF(BookTable[Entry Month],$O$4),"",INDEX(Book!C$3:C$1200,SMALL(IF(BookTable[Entry Month]=$O$4,ROW(BookTable[Entry Month])-ROW(Book!$J$2)),ROWS(C$7:C80))))</f>
        <v/>
      </c>
      <c r="E80" s="26" t="e">
        <f>VLOOKUP(Shrawan13[[#This Row],[आपूर्तिकर्ताको नाम]],PartyTable[],2,FALSE)</f>
        <v>#N/A</v>
      </c>
      <c r="F80" s="26" t="str" cm="1">
        <f t="array" ref="F80">IF(ROWS(G$7:G80)&gt;COUNTIF(BookTable[Entry Month],$O$4),"",INDEX(Book!D$3:D$1200,SMALL(IF(BookTable[Entry Month]=$O$4,ROW(BookTable[Entry Month])-ROW(Book!$J$2)),ROWS(G$7:G80))))</f>
        <v/>
      </c>
      <c r="I8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80" s="6" t="str" cm="1">
        <f t="array" ref="J80">IF(ROWS(G$7:G80)&gt;COUNTIF(BookTable[Entry Month],$O$4),"",INDEX(Book!F$3:F$1200,SMALL(IF(BookTable[Entry Month]=$O$4,ROW(BookTable[Entry Month])-ROW(Book!$J$2)),ROWS(G$7:G80))))</f>
        <v/>
      </c>
      <c r="K80" s="6" t="str" cm="1">
        <f t="array" ref="K80">IF(ROWS(G$7:G80)&gt;COUNTIF(BookTable[Entry Month],$O$4),"",INDEX(Book!E$3:E$1200,SMALL(IF(BookTable[Entry Month]=$O$4,ROW(BookTable[Entry Month])-ROW(Book!$J$2)),ROWS(G$7:G80))))</f>
        <v/>
      </c>
      <c r="L80" s="6" t="e">
        <f>Shrawan13[[#This Row],[मूल्य (रु)]]*13%</f>
        <v>#VALUE!</v>
      </c>
    </row>
    <row r="81" spans="1:12" hidden="1" x14ac:dyDescent="0.25">
      <c r="A81" s="1" t="str">
        <f t="array" ref="A81">IF(ROWS(A$7:A81)&gt;COUNTIF(BookTable[Entry Month],$O$4),"",INDEX(Book!A$3:A$1200,SMALL(IF(BookTable[Entry Month]=$O$4,ROW(BookTable[Entry Month])-ROW(Book!$J$2)),ROWS(A$7:A81))))</f>
        <v/>
      </c>
      <c r="B81" s="1" t="str">
        <f t="array" ref="B81">IF(ROWS(B$7:B81)&gt;COUNTIF(BookTable[Entry Month],$O$4),"",INDEX(Book!B$3:B$1200,SMALL(IF(BookTable[Entry Month]=$O$4,ROW(BookTable[Entry Month])-ROW(Book!$J$2)),ROWS(B$7:B81))))</f>
        <v/>
      </c>
      <c r="D81" s="1" t="str">
        <f t="array" ref="D81">IF(ROWS(C$7:C81)&gt;COUNTIF(BookTable[Entry Month],$O$4),"",INDEX(Book!C$3:C$1200,SMALL(IF(BookTable[Entry Month]=$O$4,ROW(BookTable[Entry Month])-ROW(Book!$J$2)),ROWS(C$7:C81))))</f>
        <v/>
      </c>
      <c r="E81" s="26" t="e">
        <f>VLOOKUP(Shrawan13[[#This Row],[आपूर्तिकर्ताको नाम]],PartyTable[],2,FALSE)</f>
        <v>#N/A</v>
      </c>
      <c r="F81" s="26" t="str" cm="1">
        <f t="array" ref="F81">IF(ROWS(G$7:G81)&gt;COUNTIF(BookTable[Entry Month],$O$4),"",INDEX(Book!D$3:D$1200,SMALL(IF(BookTable[Entry Month]=$O$4,ROW(BookTable[Entry Month])-ROW(Book!$J$2)),ROWS(G$7:G81))))</f>
        <v/>
      </c>
      <c r="I8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81" s="6" t="str" cm="1">
        <f t="array" ref="J81">IF(ROWS(G$7:G81)&gt;COUNTIF(BookTable[Entry Month],$O$4),"",INDEX(Book!F$3:F$1200,SMALL(IF(BookTable[Entry Month]=$O$4,ROW(BookTable[Entry Month])-ROW(Book!$J$2)),ROWS(G$7:G81))))</f>
        <v/>
      </c>
      <c r="K81" s="6" t="str" cm="1">
        <f t="array" ref="K81">IF(ROWS(G$7:G81)&gt;COUNTIF(BookTable[Entry Month],$O$4),"",INDEX(Book!E$3:E$1200,SMALL(IF(BookTable[Entry Month]=$O$4,ROW(BookTable[Entry Month])-ROW(Book!$J$2)),ROWS(G$7:G81))))</f>
        <v/>
      </c>
      <c r="L81" s="6" t="e">
        <f>Shrawan13[[#This Row],[मूल्य (रु)]]*13%</f>
        <v>#VALUE!</v>
      </c>
    </row>
    <row r="82" spans="1:12" hidden="1" x14ac:dyDescent="0.25">
      <c r="A82" s="1" t="str">
        <f t="array" ref="A82">IF(ROWS(A$7:A82)&gt;COUNTIF(BookTable[Entry Month],$O$4),"",INDEX(Book!A$3:A$1200,SMALL(IF(BookTable[Entry Month]=$O$4,ROW(BookTable[Entry Month])-ROW(Book!$J$2)),ROWS(A$7:A82))))</f>
        <v/>
      </c>
      <c r="B82" s="1" t="str">
        <f t="array" ref="B82">IF(ROWS(B$7:B82)&gt;COUNTIF(BookTable[Entry Month],$O$4),"",INDEX(Book!B$3:B$1200,SMALL(IF(BookTable[Entry Month]=$O$4,ROW(BookTable[Entry Month])-ROW(Book!$J$2)),ROWS(B$7:B82))))</f>
        <v/>
      </c>
      <c r="D82" s="1" t="str">
        <f t="array" ref="D82">IF(ROWS(C$7:C82)&gt;COUNTIF(BookTable[Entry Month],$O$4),"",INDEX(Book!C$3:C$1200,SMALL(IF(BookTable[Entry Month]=$O$4,ROW(BookTable[Entry Month])-ROW(Book!$J$2)),ROWS(C$7:C82))))</f>
        <v/>
      </c>
      <c r="E82" s="26" t="e">
        <f>VLOOKUP(Shrawan13[[#This Row],[आपूर्तिकर्ताको नाम]],PartyTable[],2,FALSE)</f>
        <v>#N/A</v>
      </c>
      <c r="F82" s="26" t="str" cm="1">
        <f t="array" ref="F82">IF(ROWS(G$7:G82)&gt;COUNTIF(BookTable[Entry Month],$O$4),"",INDEX(Book!D$3:D$1200,SMALL(IF(BookTable[Entry Month]=$O$4,ROW(BookTable[Entry Month])-ROW(Book!$J$2)),ROWS(G$7:G82))))</f>
        <v/>
      </c>
      <c r="I8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82" s="6" t="str" cm="1">
        <f t="array" ref="J82">IF(ROWS(G$7:G82)&gt;COUNTIF(BookTable[Entry Month],$O$4),"",INDEX(Book!F$3:F$1200,SMALL(IF(BookTable[Entry Month]=$O$4,ROW(BookTable[Entry Month])-ROW(Book!$J$2)),ROWS(G$7:G82))))</f>
        <v/>
      </c>
      <c r="K82" s="6" t="str" cm="1">
        <f t="array" ref="K82">IF(ROWS(G$7:G82)&gt;COUNTIF(BookTable[Entry Month],$O$4),"",INDEX(Book!E$3:E$1200,SMALL(IF(BookTable[Entry Month]=$O$4,ROW(BookTable[Entry Month])-ROW(Book!$J$2)),ROWS(G$7:G82))))</f>
        <v/>
      </c>
      <c r="L82" s="6" t="e">
        <f>Shrawan13[[#This Row],[मूल्य (रु)]]*13%</f>
        <v>#VALUE!</v>
      </c>
    </row>
    <row r="83" spans="1:12" hidden="1" x14ac:dyDescent="0.25">
      <c r="A83" s="1" t="str">
        <f t="array" ref="A83">IF(ROWS(A$7:A83)&gt;COUNTIF(BookTable[Entry Month],$O$4),"",INDEX(Book!A$3:A$1200,SMALL(IF(BookTable[Entry Month]=$O$4,ROW(BookTable[Entry Month])-ROW(Book!$J$2)),ROWS(A$7:A83))))</f>
        <v/>
      </c>
      <c r="B83" s="1" t="str">
        <f t="array" ref="B83">IF(ROWS(B$7:B83)&gt;COUNTIF(BookTable[Entry Month],$O$4),"",INDEX(Book!B$3:B$1200,SMALL(IF(BookTable[Entry Month]=$O$4,ROW(BookTable[Entry Month])-ROW(Book!$J$2)),ROWS(B$7:B83))))</f>
        <v/>
      </c>
      <c r="D83" s="1" t="str">
        <f t="array" ref="D83">IF(ROWS(C$7:C83)&gt;COUNTIF(BookTable[Entry Month],$O$4),"",INDEX(Book!C$3:C$1200,SMALL(IF(BookTable[Entry Month]=$O$4,ROW(BookTable[Entry Month])-ROW(Book!$J$2)),ROWS(C$7:C83))))</f>
        <v/>
      </c>
      <c r="E83" s="26" t="e">
        <f>VLOOKUP(Shrawan13[[#This Row],[आपूर्तिकर्ताको नाम]],PartyTable[],2,FALSE)</f>
        <v>#N/A</v>
      </c>
      <c r="F83" s="26" t="str" cm="1">
        <f t="array" ref="F83">IF(ROWS(G$7:G83)&gt;COUNTIF(BookTable[Entry Month],$O$4),"",INDEX(Book!D$3:D$1200,SMALL(IF(BookTable[Entry Month]=$O$4,ROW(BookTable[Entry Month])-ROW(Book!$J$2)),ROWS(G$7:G83))))</f>
        <v/>
      </c>
      <c r="I8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83" s="6" t="str" cm="1">
        <f t="array" ref="J83">IF(ROWS(G$7:G83)&gt;COUNTIF(BookTable[Entry Month],$O$4),"",INDEX(Book!F$3:F$1200,SMALL(IF(BookTable[Entry Month]=$O$4,ROW(BookTable[Entry Month])-ROW(Book!$J$2)),ROWS(G$7:G83))))</f>
        <v/>
      </c>
      <c r="K83" s="6" t="str" cm="1">
        <f t="array" ref="K83">IF(ROWS(G$7:G83)&gt;COUNTIF(BookTable[Entry Month],$O$4),"",INDEX(Book!E$3:E$1200,SMALL(IF(BookTable[Entry Month]=$O$4,ROW(BookTable[Entry Month])-ROW(Book!$J$2)),ROWS(G$7:G83))))</f>
        <v/>
      </c>
      <c r="L83" s="6" t="e">
        <f>Shrawan13[[#This Row],[मूल्य (रु)]]*13%</f>
        <v>#VALUE!</v>
      </c>
    </row>
    <row r="84" spans="1:12" hidden="1" x14ac:dyDescent="0.25">
      <c r="A84" s="1" t="str">
        <f t="array" ref="A84">IF(ROWS(A$7:A84)&gt;COUNTIF(BookTable[Entry Month],$O$4),"",INDEX(Book!A$3:A$1200,SMALL(IF(BookTable[Entry Month]=$O$4,ROW(BookTable[Entry Month])-ROW(Book!$J$2)),ROWS(A$7:A84))))</f>
        <v/>
      </c>
      <c r="B84" s="1" t="str">
        <f t="array" ref="B84">IF(ROWS(B$7:B84)&gt;COUNTIF(BookTable[Entry Month],$O$4),"",INDEX(Book!B$3:B$1200,SMALL(IF(BookTable[Entry Month]=$O$4,ROW(BookTable[Entry Month])-ROW(Book!$J$2)),ROWS(B$7:B84))))</f>
        <v/>
      </c>
      <c r="D84" s="1" t="str">
        <f t="array" ref="D84">IF(ROWS(C$7:C84)&gt;COUNTIF(BookTable[Entry Month],$O$4),"",INDEX(Book!C$3:C$1200,SMALL(IF(BookTable[Entry Month]=$O$4,ROW(BookTable[Entry Month])-ROW(Book!$J$2)),ROWS(C$7:C84))))</f>
        <v/>
      </c>
      <c r="E84" s="26" t="e">
        <f>VLOOKUP(Shrawan13[[#This Row],[आपूर्तिकर्ताको नाम]],PartyTable[],2,FALSE)</f>
        <v>#N/A</v>
      </c>
      <c r="F84" s="26" t="str" cm="1">
        <f t="array" ref="F84">IF(ROWS(G$7:G84)&gt;COUNTIF(BookTable[Entry Month],$O$4),"",INDEX(Book!D$3:D$1200,SMALL(IF(BookTable[Entry Month]=$O$4,ROW(BookTable[Entry Month])-ROW(Book!$J$2)),ROWS(G$7:G84))))</f>
        <v/>
      </c>
      <c r="I8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84" s="6" t="str" cm="1">
        <f t="array" ref="J84">IF(ROWS(G$7:G84)&gt;COUNTIF(BookTable[Entry Month],$O$4),"",INDEX(Book!F$3:F$1200,SMALL(IF(BookTable[Entry Month]=$O$4,ROW(BookTable[Entry Month])-ROW(Book!$J$2)),ROWS(G$7:G84))))</f>
        <v/>
      </c>
      <c r="K84" s="6" t="str" cm="1">
        <f t="array" ref="K84">IF(ROWS(G$7:G84)&gt;COUNTIF(BookTable[Entry Month],$O$4),"",INDEX(Book!E$3:E$1200,SMALL(IF(BookTable[Entry Month]=$O$4,ROW(BookTable[Entry Month])-ROW(Book!$J$2)),ROWS(G$7:G84))))</f>
        <v/>
      </c>
      <c r="L84" s="6" t="e">
        <f>Shrawan13[[#This Row],[मूल्य (रु)]]*13%</f>
        <v>#VALUE!</v>
      </c>
    </row>
    <row r="85" spans="1:12" hidden="1" x14ac:dyDescent="0.25">
      <c r="A85" s="1" t="str">
        <f t="array" ref="A85">IF(ROWS(A$7:A85)&gt;COUNTIF(BookTable[Entry Month],$O$4),"",INDEX(Book!A$3:A$1200,SMALL(IF(BookTable[Entry Month]=$O$4,ROW(BookTable[Entry Month])-ROW(Book!$J$2)),ROWS(A$7:A85))))</f>
        <v/>
      </c>
      <c r="B85" s="1" t="str">
        <f t="array" ref="B85">IF(ROWS(B$7:B85)&gt;COUNTIF(BookTable[Entry Month],$O$4),"",INDEX(Book!B$3:B$1200,SMALL(IF(BookTable[Entry Month]=$O$4,ROW(BookTable[Entry Month])-ROW(Book!$J$2)),ROWS(B$7:B85))))</f>
        <v/>
      </c>
      <c r="D85" s="1" t="str">
        <f t="array" ref="D85">IF(ROWS(C$7:C85)&gt;COUNTIF(BookTable[Entry Month],$O$4),"",INDEX(Book!C$3:C$1200,SMALL(IF(BookTable[Entry Month]=$O$4,ROW(BookTable[Entry Month])-ROW(Book!$J$2)),ROWS(C$7:C85))))</f>
        <v/>
      </c>
      <c r="E85" s="26" t="e">
        <f>VLOOKUP(Shrawan13[[#This Row],[आपूर्तिकर्ताको नाम]],PartyTable[],2,FALSE)</f>
        <v>#N/A</v>
      </c>
      <c r="F85" s="26" t="str" cm="1">
        <f t="array" ref="F85">IF(ROWS(G$7:G85)&gt;COUNTIF(BookTable[Entry Month],$O$4),"",INDEX(Book!D$3:D$1200,SMALL(IF(BookTable[Entry Month]=$O$4,ROW(BookTable[Entry Month])-ROW(Book!$J$2)),ROWS(G$7:G85))))</f>
        <v/>
      </c>
      <c r="I8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85" s="6" t="str" cm="1">
        <f t="array" ref="J85">IF(ROWS(G$7:G85)&gt;COUNTIF(BookTable[Entry Month],$O$4),"",INDEX(Book!F$3:F$1200,SMALL(IF(BookTable[Entry Month]=$O$4,ROW(BookTable[Entry Month])-ROW(Book!$J$2)),ROWS(G$7:G85))))</f>
        <v/>
      </c>
      <c r="K85" s="6" t="str" cm="1">
        <f t="array" ref="K85">IF(ROWS(G$7:G85)&gt;COUNTIF(BookTable[Entry Month],$O$4),"",INDEX(Book!E$3:E$1200,SMALL(IF(BookTable[Entry Month]=$O$4,ROW(BookTable[Entry Month])-ROW(Book!$J$2)),ROWS(G$7:G85))))</f>
        <v/>
      </c>
      <c r="L85" s="6" t="e">
        <f>Shrawan13[[#This Row],[मूल्य (रु)]]*13%</f>
        <v>#VALUE!</v>
      </c>
    </row>
    <row r="86" spans="1:12" hidden="1" x14ac:dyDescent="0.25">
      <c r="A86" s="1" t="str">
        <f t="array" ref="A86">IF(ROWS(A$7:A86)&gt;COUNTIF(BookTable[Entry Month],$O$4),"",INDEX(Book!A$3:A$1200,SMALL(IF(BookTable[Entry Month]=$O$4,ROW(BookTable[Entry Month])-ROW(Book!$J$2)),ROWS(A$7:A86))))</f>
        <v/>
      </c>
      <c r="B86" s="1" t="str">
        <f t="array" ref="B86">IF(ROWS(B$7:B86)&gt;COUNTIF(BookTable[Entry Month],$O$4),"",INDEX(Book!B$3:B$1200,SMALL(IF(BookTable[Entry Month]=$O$4,ROW(BookTable[Entry Month])-ROW(Book!$J$2)),ROWS(B$7:B86))))</f>
        <v/>
      </c>
      <c r="D86" s="1" t="str">
        <f t="array" ref="D86">IF(ROWS(C$7:C86)&gt;COUNTIF(BookTable[Entry Month],$O$4),"",INDEX(Book!C$3:C$1200,SMALL(IF(BookTable[Entry Month]=$O$4,ROW(BookTable[Entry Month])-ROW(Book!$J$2)),ROWS(C$7:C86))))</f>
        <v/>
      </c>
      <c r="E86" s="1" t="e">
        <f>VLOOKUP(Shrawan13[[#This Row],[आपूर्तिकर्ताको नाम]],PartyTable[],2,FALSE)</f>
        <v>#N/A</v>
      </c>
      <c r="F86" s="1" t="str" cm="1">
        <f t="array" ref="F86">IF(ROWS(G$7:G86)&gt;COUNTIF(BookTable[Entry Month],$O$4),"",INDEX(Book!D$3:D$1200,SMALL(IF(BookTable[Entry Month]=$O$4,ROW(BookTable[Entry Month])-ROW(Book!$J$2)),ROWS(G$7:G86))))</f>
        <v/>
      </c>
      <c r="I8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86" s="6" t="str" cm="1">
        <f t="array" ref="J86">IF(ROWS(G$7:G86)&gt;COUNTIF(BookTable[Entry Month],$O$4),"",INDEX(Book!F$3:F$1200,SMALL(IF(BookTable[Entry Month]=$O$4,ROW(BookTable[Entry Month])-ROW(Book!$J$2)),ROWS(G$7:G86))))</f>
        <v/>
      </c>
      <c r="K86" s="6" t="str" cm="1">
        <f t="array" ref="K86">IF(ROWS(G$7:G86)&gt;COUNTIF(BookTable[Entry Month],$O$4),"",INDEX(Book!E$3:E$1200,SMALL(IF(BookTable[Entry Month]=$O$4,ROW(BookTable[Entry Month])-ROW(Book!$J$2)),ROWS(G$7:G86))))</f>
        <v/>
      </c>
      <c r="L86" s="6" t="e">
        <f>Shrawan13[[#This Row],[मूल्य (रु)]]*13%</f>
        <v>#VALUE!</v>
      </c>
    </row>
    <row r="87" spans="1:12" hidden="1" x14ac:dyDescent="0.25">
      <c r="A87" s="1" t="str">
        <f t="array" ref="A87">IF(ROWS(A$7:A87)&gt;COUNTIF(BookTable[Entry Month],$O$4),"",INDEX(Book!A$3:A$1200,SMALL(IF(BookTable[Entry Month]=$O$4,ROW(BookTable[Entry Month])-ROW(Book!$J$2)),ROWS(A$7:A87))))</f>
        <v/>
      </c>
      <c r="B87" s="1" t="str">
        <f t="array" ref="B87">IF(ROWS(B$7:B87)&gt;COUNTIF(BookTable[Entry Month],$O$4),"",INDEX(Book!B$3:B$1200,SMALL(IF(BookTable[Entry Month]=$O$4,ROW(BookTable[Entry Month])-ROW(Book!$J$2)),ROWS(B$7:B87))))</f>
        <v/>
      </c>
      <c r="D87" s="1" t="str">
        <f t="array" ref="D87">IF(ROWS(C$7:C87)&gt;COUNTIF(BookTable[Entry Month],$O$4),"",INDEX(Book!C$3:C$1200,SMALL(IF(BookTable[Entry Month]=$O$4,ROW(BookTable[Entry Month])-ROW(Book!$J$2)),ROWS(C$7:C87))))</f>
        <v/>
      </c>
      <c r="E87" s="1" t="e">
        <f>VLOOKUP(Shrawan13[[#This Row],[आपूर्तिकर्ताको नाम]],PartyTable[],2,FALSE)</f>
        <v>#N/A</v>
      </c>
      <c r="F87" s="1" t="str" cm="1">
        <f t="array" ref="F87">IF(ROWS(G$7:G87)&gt;COUNTIF(BookTable[Entry Month],$O$4),"",INDEX(Book!D$3:D$1200,SMALL(IF(BookTable[Entry Month]=$O$4,ROW(BookTable[Entry Month])-ROW(Book!$J$2)),ROWS(G$7:G87))))</f>
        <v/>
      </c>
      <c r="I8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87" s="6" t="str" cm="1">
        <f t="array" ref="J87">IF(ROWS(G$7:G87)&gt;COUNTIF(BookTable[Entry Month],$O$4),"",INDEX(Book!F$3:F$1200,SMALL(IF(BookTable[Entry Month]=$O$4,ROW(BookTable[Entry Month])-ROW(Book!$J$2)),ROWS(G$7:G87))))</f>
        <v/>
      </c>
      <c r="K87" s="6" t="str" cm="1">
        <f t="array" ref="K87">IF(ROWS(G$7:G87)&gt;COUNTIF(BookTable[Entry Month],$O$4),"",INDEX(Book!E$3:E$1200,SMALL(IF(BookTable[Entry Month]=$O$4,ROW(BookTable[Entry Month])-ROW(Book!$J$2)),ROWS(G$7:G87))))</f>
        <v/>
      </c>
      <c r="L87" s="6" t="e">
        <f>Shrawan13[[#This Row],[मूल्य (रु)]]*13%</f>
        <v>#VALUE!</v>
      </c>
    </row>
    <row r="88" spans="1:12" hidden="1" x14ac:dyDescent="0.25">
      <c r="A88" s="1" t="str">
        <f t="array" ref="A88">IF(ROWS(A$7:A88)&gt;COUNTIF(BookTable[Entry Month],$O$4),"",INDEX(Book!A$3:A$1200,SMALL(IF(BookTable[Entry Month]=$O$4,ROW(BookTable[Entry Month])-ROW(Book!$J$2)),ROWS(A$7:A88))))</f>
        <v/>
      </c>
      <c r="B88" s="1" t="str">
        <f t="array" ref="B88">IF(ROWS(B$7:B88)&gt;COUNTIF(BookTable[Entry Month],$O$4),"",INDEX(Book!B$3:B$1200,SMALL(IF(BookTable[Entry Month]=$O$4,ROW(BookTable[Entry Month])-ROW(Book!$J$2)),ROWS(B$7:B88))))</f>
        <v/>
      </c>
      <c r="D88" s="1" t="str">
        <f t="array" ref="D88">IF(ROWS(C$7:C88)&gt;COUNTIF(BookTable[Entry Month],$O$4),"",INDEX(Book!C$3:C$1200,SMALL(IF(BookTable[Entry Month]=$O$4,ROW(BookTable[Entry Month])-ROW(Book!$J$2)),ROWS(C$7:C88))))</f>
        <v/>
      </c>
      <c r="E88" s="1" t="e">
        <f>VLOOKUP(Shrawan13[[#This Row],[आपूर्तिकर्ताको नाम]],PartyTable[],2,FALSE)</f>
        <v>#N/A</v>
      </c>
      <c r="F88" s="1" t="str" cm="1">
        <f t="array" ref="F88">IF(ROWS(G$7:G88)&gt;COUNTIF(BookTable[Entry Month],$O$4),"",INDEX(Book!D$3:D$1200,SMALL(IF(BookTable[Entry Month]=$O$4,ROW(BookTable[Entry Month])-ROW(Book!$J$2)),ROWS(G$7:G88))))</f>
        <v/>
      </c>
      <c r="I8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88" s="6" t="str" cm="1">
        <f t="array" ref="J88">IF(ROWS(G$7:G88)&gt;COUNTIF(BookTable[Entry Month],$O$4),"",INDEX(Book!F$3:F$1200,SMALL(IF(BookTable[Entry Month]=$O$4,ROW(BookTable[Entry Month])-ROW(Book!$J$2)),ROWS(G$7:G88))))</f>
        <v/>
      </c>
      <c r="K88" s="6" t="str" cm="1">
        <f t="array" ref="K88">IF(ROWS(G$7:G88)&gt;COUNTIF(BookTable[Entry Month],$O$4),"",INDEX(Book!E$3:E$1200,SMALL(IF(BookTable[Entry Month]=$O$4,ROW(BookTable[Entry Month])-ROW(Book!$J$2)),ROWS(G$7:G88))))</f>
        <v/>
      </c>
      <c r="L88" s="6" t="e">
        <f>Shrawan13[[#This Row],[मूल्य (रु)]]*13%</f>
        <v>#VALUE!</v>
      </c>
    </row>
    <row r="89" spans="1:12" hidden="1" x14ac:dyDescent="0.25">
      <c r="A89" s="1" t="str">
        <f t="array" ref="A89">IF(ROWS(A$7:A89)&gt;COUNTIF(BookTable[Entry Month],$O$4),"",INDEX(Book!A$3:A$1200,SMALL(IF(BookTable[Entry Month]=$O$4,ROW(BookTable[Entry Month])-ROW(Book!$J$2)),ROWS(A$7:A89))))</f>
        <v/>
      </c>
      <c r="B89" s="1" t="str">
        <f t="array" ref="B89">IF(ROWS(B$7:B89)&gt;COUNTIF(BookTable[Entry Month],$O$4),"",INDEX(Book!B$3:B$1200,SMALL(IF(BookTable[Entry Month]=$O$4,ROW(BookTable[Entry Month])-ROW(Book!$J$2)),ROWS(B$7:B89))))</f>
        <v/>
      </c>
      <c r="D89" s="1" t="str">
        <f t="array" ref="D89">IF(ROWS(C$7:C89)&gt;COUNTIF(BookTable[Entry Month],$O$4),"",INDEX(Book!C$3:C$1200,SMALL(IF(BookTable[Entry Month]=$O$4,ROW(BookTable[Entry Month])-ROW(Book!$J$2)),ROWS(C$7:C89))))</f>
        <v/>
      </c>
      <c r="E89" s="1" t="e">
        <f>VLOOKUP(Shrawan13[[#This Row],[आपूर्तिकर्ताको नाम]],PartyTable[],2,FALSE)</f>
        <v>#N/A</v>
      </c>
      <c r="F89" s="1" t="str" cm="1">
        <f t="array" ref="F89">IF(ROWS(G$7:G89)&gt;COUNTIF(BookTable[Entry Month],$O$4),"",INDEX(Book!D$3:D$1200,SMALL(IF(BookTable[Entry Month]=$O$4,ROW(BookTable[Entry Month])-ROW(Book!$J$2)),ROWS(G$7:G89))))</f>
        <v/>
      </c>
      <c r="I8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89" s="6" t="str" cm="1">
        <f t="array" ref="J89">IF(ROWS(G$7:G89)&gt;COUNTIF(BookTable[Entry Month],$O$4),"",INDEX(Book!F$3:F$1200,SMALL(IF(BookTable[Entry Month]=$O$4,ROW(BookTable[Entry Month])-ROW(Book!$J$2)),ROWS(G$7:G89))))</f>
        <v/>
      </c>
      <c r="K89" s="6" t="str" cm="1">
        <f t="array" ref="K89">IF(ROWS(G$7:G89)&gt;COUNTIF(BookTable[Entry Month],$O$4),"",INDEX(Book!E$3:E$1200,SMALL(IF(BookTable[Entry Month]=$O$4,ROW(BookTable[Entry Month])-ROW(Book!$J$2)),ROWS(G$7:G89))))</f>
        <v/>
      </c>
      <c r="L89" s="6" t="e">
        <f>Shrawan13[[#This Row],[मूल्य (रु)]]*13%</f>
        <v>#VALUE!</v>
      </c>
    </row>
    <row r="90" spans="1:12" hidden="1" x14ac:dyDescent="0.25">
      <c r="A90" s="1" t="str">
        <f t="array" ref="A90">IF(ROWS(A$7:A90)&gt;COUNTIF(BookTable[Entry Month],$O$4),"",INDEX(Book!A$3:A$1200,SMALL(IF(BookTable[Entry Month]=$O$4,ROW(BookTable[Entry Month])-ROW(Book!$J$2)),ROWS(A$7:A90))))</f>
        <v/>
      </c>
      <c r="B90" s="1" t="str">
        <f t="array" ref="B90">IF(ROWS(B$7:B90)&gt;COUNTIF(BookTable[Entry Month],$O$4),"",INDEX(Book!B$3:B$1200,SMALL(IF(BookTable[Entry Month]=$O$4,ROW(BookTable[Entry Month])-ROW(Book!$J$2)),ROWS(B$7:B90))))</f>
        <v/>
      </c>
      <c r="D90" s="1" t="str">
        <f t="array" ref="D90">IF(ROWS(C$7:C90)&gt;COUNTIF(BookTable[Entry Month],$O$4),"",INDEX(Book!C$3:C$1200,SMALL(IF(BookTable[Entry Month]=$O$4,ROW(BookTable[Entry Month])-ROW(Book!$J$2)),ROWS(C$7:C90))))</f>
        <v/>
      </c>
      <c r="E90" s="1" t="e">
        <f>VLOOKUP(Shrawan13[[#This Row],[आपूर्तिकर्ताको नाम]],PartyTable[],2,FALSE)</f>
        <v>#N/A</v>
      </c>
      <c r="F90" s="1" t="str" cm="1">
        <f t="array" ref="F90">IF(ROWS(G$7:G90)&gt;COUNTIF(BookTable[Entry Month],$O$4),"",INDEX(Book!D$3:D$1200,SMALL(IF(BookTable[Entry Month]=$O$4,ROW(BookTable[Entry Month])-ROW(Book!$J$2)),ROWS(G$7:G90))))</f>
        <v/>
      </c>
      <c r="I9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90" s="6" t="str" cm="1">
        <f t="array" ref="J90">IF(ROWS(G$7:G90)&gt;COUNTIF(BookTable[Entry Month],$O$4),"",INDEX(Book!F$3:F$1200,SMALL(IF(BookTable[Entry Month]=$O$4,ROW(BookTable[Entry Month])-ROW(Book!$J$2)),ROWS(G$7:G90))))</f>
        <v/>
      </c>
      <c r="K90" s="6" t="str" cm="1">
        <f t="array" ref="K90">IF(ROWS(G$7:G90)&gt;COUNTIF(BookTable[Entry Month],$O$4),"",INDEX(Book!E$3:E$1200,SMALL(IF(BookTable[Entry Month]=$O$4,ROW(BookTable[Entry Month])-ROW(Book!$J$2)),ROWS(G$7:G90))))</f>
        <v/>
      </c>
      <c r="L90" s="6" t="e">
        <f>Shrawan13[[#This Row],[मूल्य (रु)]]*13%</f>
        <v>#VALUE!</v>
      </c>
    </row>
    <row r="91" spans="1:12" hidden="1" x14ac:dyDescent="0.25">
      <c r="A91" s="1" t="str">
        <f t="array" ref="A91">IF(ROWS(A$7:A91)&gt;COUNTIF(BookTable[Entry Month],$O$4),"",INDEX(Book!A$3:A$1200,SMALL(IF(BookTable[Entry Month]=$O$4,ROW(BookTable[Entry Month])-ROW(Book!$J$2)),ROWS(A$7:A91))))</f>
        <v/>
      </c>
      <c r="B91" s="1" t="str">
        <f t="array" ref="B91">IF(ROWS(B$7:B91)&gt;COUNTIF(BookTable[Entry Month],$O$4),"",INDEX(Book!B$3:B$1200,SMALL(IF(BookTable[Entry Month]=$O$4,ROW(BookTable[Entry Month])-ROW(Book!$J$2)),ROWS(B$7:B91))))</f>
        <v/>
      </c>
      <c r="D91" s="1" t="str">
        <f t="array" ref="D91">IF(ROWS(C$7:C91)&gt;COUNTIF(BookTable[Entry Month],$O$4),"",INDEX(Book!C$3:C$1200,SMALL(IF(BookTable[Entry Month]=$O$4,ROW(BookTable[Entry Month])-ROW(Book!$J$2)),ROWS(C$7:C91))))</f>
        <v/>
      </c>
      <c r="E91" s="1" t="e">
        <f>VLOOKUP(Shrawan13[[#This Row],[आपूर्तिकर्ताको नाम]],PartyTable[],2,FALSE)</f>
        <v>#N/A</v>
      </c>
      <c r="F91" s="1" t="str" cm="1">
        <f t="array" ref="F91">IF(ROWS(G$7:G91)&gt;COUNTIF(BookTable[Entry Month],$O$4),"",INDEX(Book!D$3:D$1200,SMALL(IF(BookTable[Entry Month]=$O$4,ROW(BookTable[Entry Month])-ROW(Book!$J$2)),ROWS(G$7:G91))))</f>
        <v/>
      </c>
      <c r="I9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91" s="6" t="str" cm="1">
        <f t="array" ref="J91">IF(ROWS(G$7:G91)&gt;COUNTIF(BookTable[Entry Month],$O$4),"",INDEX(Book!F$3:F$1200,SMALL(IF(BookTable[Entry Month]=$O$4,ROW(BookTable[Entry Month])-ROW(Book!$J$2)),ROWS(G$7:G91))))</f>
        <v/>
      </c>
      <c r="K91" s="6" t="str" cm="1">
        <f t="array" ref="K91">IF(ROWS(G$7:G91)&gt;COUNTIF(BookTable[Entry Month],$O$4),"",INDEX(Book!E$3:E$1200,SMALL(IF(BookTable[Entry Month]=$O$4,ROW(BookTable[Entry Month])-ROW(Book!$J$2)),ROWS(G$7:G91))))</f>
        <v/>
      </c>
      <c r="L91" s="6" t="e">
        <f>Shrawan13[[#This Row],[मूल्य (रु)]]*13%</f>
        <v>#VALUE!</v>
      </c>
    </row>
    <row r="92" spans="1:12" hidden="1" x14ac:dyDescent="0.25">
      <c r="A92" s="1" t="str">
        <f t="array" ref="A92">IF(ROWS(A$7:A92)&gt;COUNTIF(BookTable[Entry Month],$O$4),"",INDEX(Book!A$3:A$1200,SMALL(IF(BookTable[Entry Month]=$O$4,ROW(BookTable[Entry Month])-ROW(Book!$J$2)),ROWS(A$7:A92))))</f>
        <v/>
      </c>
      <c r="B92" s="1" t="str">
        <f t="array" ref="B92">IF(ROWS(B$7:B92)&gt;COUNTIF(BookTable[Entry Month],$O$4),"",INDEX(Book!B$3:B$1200,SMALL(IF(BookTable[Entry Month]=$O$4,ROW(BookTable[Entry Month])-ROW(Book!$J$2)),ROWS(B$7:B92))))</f>
        <v/>
      </c>
      <c r="D92" s="1" t="str">
        <f t="array" ref="D92">IF(ROWS(C$7:C92)&gt;COUNTIF(BookTable[Entry Month],$O$4),"",INDEX(Book!C$3:C$1200,SMALL(IF(BookTable[Entry Month]=$O$4,ROW(BookTable[Entry Month])-ROW(Book!$J$2)),ROWS(C$7:C92))))</f>
        <v/>
      </c>
      <c r="E92" s="1" t="e">
        <f>VLOOKUP(Shrawan13[[#This Row],[आपूर्तिकर्ताको नाम]],PartyTable[],2,FALSE)</f>
        <v>#N/A</v>
      </c>
      <c r="F92" s="1" t="str" cm="1">
        <f t="array" ref="F92">IF(ROWS(G$7:G92)&gt;COUNTIF(BookTable[Entry Month],$O$4),"",INDEX(Book!D$3:D$1200,SMALL(IF(BookTable[Entry Month]=$O$4,ROW(BookTable[Entry Month])-ROW(Book!$J$2)),ROWS(G$7:G92))))</f>
        <v/>
      </c>
      <c r="I9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92" s="6" t="str" cm="1">
        <f t="array" ref="J92">IF(ROWS(G$7:G92)&gt;COUNTIF(BookTable[Entry Month],$O$4),"",INDEX(Book!F$3:F$1200,SMALL(IF(BookTable[Entry Month]=$O$4,ROW(BookTable[Entry Month])-ROW(Book!$J$2)),ROWS(G$7:G92))))</f>
        <v/>
      </c>
      <c r="K92" s="6" t="str" cm="1">
        <f t="array" ref="K92">IF(ROWS(G$7:G92)&gt;COUNTIF(BookTable[Entry Month],$O$4),"",INDEX(Book!E$3:E$1200,SMALL(IF(BookTable[Entry Month]=$O$4,ROW(BookTable[Entry Month])-ROW(Book!$J$2)),ROWS(G$7:G92))))</f>
        <v/>
      </c>
      <c r="L92" s="6" t="e">
        <f>Shrawan13[[#This Row],[मूल्य (रु)]]*13%</f>
        <v>#VALUE!</v>
      </c>
    </row>
    <row r="93" spans="1:12" hidden="1" x14ac:dyDescent="0.25">
      <c r="A93" s="1" t="str">
        <f t="array" ref="A93">IF(ROWS(A$7:A93)&gt;COUNTIF(BookTable[Entry Month],$O$4),"",INDEX(Book!A$3:A$1200,SMALL(IF(BookTable[Entry Month]=$O$4,ROW(BookTable[Entry Month])-ROW(Book!$J$2)),ROWS(A$7:A93))))</f>
        <v/>
      </c>
      <c r="B93" s="1" t="str">
        <f t="array" ref="B93">IF(ROWS(B$7:B93)&gt;COUNTIF(BookTable[Entry Month],$O$4),"",INDEX(Book!B$3:B$1200,SMALL(IF(BookTable[Entry Month]=$O$4,ROW(BookTable[Entry Month])-ROW(Book!$J$2)),ROWS(B$7:B93))))</f>
        <v/>
      </c>
      <c r="D93" s="1" t="str">
        <f t="array" ref="D93">IF(ROWS(C$7:C93)&gt;COUNTIF(BookTable[Entry Month],$O$4),"",INDEX(Book!C$3:C$1200,SMALL(IF(BookTable[Entry Month]=$O$4,ROW(BookTable[Entry Month])-ROW(Book!$J$2)),ROWS(C$7:C93))))</f>
        <v/>
      </c>
      <c r="E93" s="1" t="e">
        <f>VLOOKUP(Shrawan13[[#This Row],[आपूर्तिकर्ताको नाम]],PartyTable[],2,FALSE)</f>
        <v>#N/A</v>
      </c>
      <c r="F93" s="1" t="str" cm="1">
        <f t="array" ref="F93">IF(ROWS(G$7:G93)&gt;COUNTIF(BookTable[Entry Month],$O$4),"",INDEX(Book!D$3:D$1200,SMALL(IF(BookTable[Entry Month]=$O$4,ROW(BookTable[Entry Month])-ROW(Book!$J$2)),ROWS(G$7:G93))))</f>
        <v/>
      </c>
      <c r="I9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93" s="6" t="str" cm="1">
        <f t="array" ref="J93">IF(ROWS(G$7:G93)&gt;COUNTIF(BookTable[Entry Month],$O$4),"",INDEX(Book!F$3:F$1200,SMALL(IF(BookTable[Entry Month]=$O$4,ROW(BookTable[Entry Month])-ROW(Book!$J$2)),ROWS(G$7:G93))))</f>
        <v/>
      </c>
      <c r="K93" s="6" t="str" cm="1">
        <f t="array" ref="K93">IF(ROWS(G$7:G93)&gt;COUNTIF(BookTable[Entry Month],$O$4),"",INDEX(Book!E$3:E$1200,SMALL(IF(BookTable[Entry Month]=$O$4,ROW(BookTable[Entry Month])-ROW(Book!$J$2)),ROWS(G$7:G93))))</f>
        <v/>
      </c>
      <c r="L93" s="6" t="e">
        <f>Shrawan13[[#This Row],[मूल्य (रु)]]*13%</f>
        <v>#VALUE!</v>
      </c>
    </row>
    <row r="94" spans="1:12" hidden="1" x14ac:dyDescent="0.25">
      <c r="A94" s="1" t="str">
        <f t="array" ref="A94">IF(ROWS(A$7:A94)&gt;COUNTIF(BookTable[Entry Month],$O$4),"",INDEX(Book!A$3:A$1200,SMALL(IF(BookTable[Entry Month]=$O$4,ROW(BookTable[Entry Month])-ROW(Book!$J$2)),ROWS(A$7:A94))))</f>
        <v/>
      </c>
      <c r="B94" s="1" t="str">
        <f t="array" ref="B94">IF(ROWS(B$7:B94)&gt;COUNTIF(BookTable[Entry Month],$O$4),"",INDEX(Book!B$3:B$1200,SMALL(IF(BookTable[Entry Month]=$O$4,ROW(BookTable[Entry Month])-ROW(Book!$J$2)),ROWS(B$7:B94))))</f>
        <v/>
      </c>
      <c r="D94" s="1" t="str">
        <f t="array" ref="D94">IF(ROWS(C$7:C94)&gt;COUNTIF(BookTable[Entry Month],$O$4),"",INDEX(Book!C$3:C$1200,SMALL(IF(BookTable[Entry Month]=$O$4,ROW(BookTable[Entry Month])-ROW(Book!$J$2)),ROWS(C$7:C94))))</f>
        <v/>
      </c>
      <c r="E94" s="1" t="e">
        <f>VLOOKUP(Shrawan13[[#This Row],[आपूर्तिकर्ताको नाम]],PartyTable[],2,FALSE)</f>
        <v>#N/A</v>
      </c>
      <c r="F94" s="1" t="str" cm="1">
        <f t="array" ref="F94">IF(ROWS(G$7:G94)&gt;COUNTIF(BookTable[Entry Month],$O$4),"",INDEX(Book!D$3:D$1200,SMALL(IF(BookTable[Entry Month]=$O$4,ROW(BookTable[Entry Month])-ROW(Book!$J$2)),ROWS(G$7:G94))))</f>
        <v/>
      </c>
      <c r="I9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94" s="6" t="str" cm="1">
        <f t="array" ref="J94">IF(ROWS(G$7:G94)&gt;COUNTIF(BookTable[Entry Month],$O$4),"",INDEX(Book!F$3:F$1200,SMALL(IF(BookTable[Entry Month]=$O$4,ROW(BookTable[Entry Month])-ROW(Book!$J$2)),ROWS(G$7:G94))))</f>
        <v/>
      </c>
      <c r="K94" s="6" t="str" cm="1">
        <f t="array" ref="K94">IF(ROWS(G$7:G94)&gt;COUNTIF(BookTable[Entry Month],$O$4),"",INDEX(Book!E$3:E$1200,SMALL(IF(BookTable[Entry Month]=$O$4,ROW(BookTable[Entry Month])-ROW(Book!$J$2)),ROWS(G$7:G94))))</f>
        <v/>
      </c>
      <c r="L94" s="6" t="e">
        <f>Shrawan13[[#This Row],[मूल्य (रु)]]*13%</f>
        <v>#VALUE!</v>
      </c>
    </row>
    <row r="95" spans="1:12" hidden="1" x14ac:dyDescent="0.25">
      <c r="A95" s="1" t="str">
        <f t="array" ref="A95">IF(ROWS(A$7:A95)&gt;COUNTIF(BookTable[Entry Month],$O$4),"",INDEX(Book!A$3:A$1200,SMALL(IF(BookTable[Entry Month]=$O$4,ROW(BookTable[Entry Month])-ROW(Book!$J$2)),ROWS(A$7:A95))))</f>
        <v/>
      </c>
      <c r="B95" s="1" t="str">
        <f t="array" ref="B95">IF(ROWS(B$7:B95)&gt;COUNTIF(BookTable[Entry Month],$O$4),"",INDEX(Book!B$3:B$1200,SMALL(IF(BookTable[Entry Month]=$O$4,ROW(BookTable[Entry Month])-ROW(Book!$J$2)),ROWS(B$7:B95))))</f>
        <v/>
      </c>
      <c r="D95" s="1" t="str">
        <f t="array" ref="D95">IF(ROWS(C$7:C95)&gt;COUNTIF(BookTable[Entry Month],$O$4),"",INDEX(Book!C$3:C$1200,SMALL(IF(BookTable[Entry Month]=$O$4,ROW(BookTable[Entry Month])-ROW(Book!$J$2)),ROWS(C$7:C95))))</f>
        <v/>
      </c>
      <c r="E95" s="1" t="e">
        <f>VLOOKUP(Shrawan13[[#This Row],[आपूर्तिकर्ताको नाम]],PartyTable[],2,FALSE)</f>
        <v>#N/A</v>
      </c>
      <c r="F95" s="1" t="str" cm="1">
        <f t="array" ref="F95">IF(ROWS(G$7:G95)&gt;COUNTIF(BookTable[Entry Month],$O$4),"",INDEX(Book!D$3:D$1200,SMALL(IF(BookTable[Entry Month]=$O$4,ROW(BookTable[Entry Month])-ROW(Book!$J$2)),ROWS(G$7:G95))))</f>
        <v/>
      </c>
      <c r="I9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95" s="6" t="str" cm="1">
        <f t="array" ref="J95">IF(ROWS(G$7:G95)&gt;COUNTIF(BookTable[Entry Month],$O$4),"",INDEX(Book!F$3:F$1200,SMALL(IF(BookTable[Entry Month]=$O$4,ROW(BookTable[Entry Month])-ROW(Book!$J$2)),ROWS(G$7:G95))))</f>
        <v/>
      </c>
      <c r="K95" s="6" t="str" cm="1">
        <f t="array" ref="K95">IF(ROWS(G$7:G95)&gt;COUNTIF(BookTable[Entry Month],$O$4),"",INDEX(Book!E$3:E$1200,SMALL(IF(BookTable[Entry Month]=$O$4,ROW(BookTable[Entry Month])-ROW(Book!$J$2)),ROWS(G$7:G95))))</f>
        <v/>
      </c>
      <c r="L95" s="6" t="e">
        <f>Shrawan13[[#This Row],[मूल्य (रु)]]*13%</f>
        <v>#VALUE!</v>
      </c>
    </row>
    <row r="96" spans="1:12" hidden="1" x14ac:dyDescent="0.25">
      <c r="A96" s="1" t="str">
        <f t="array" ref="A96">IF(ROWS(A$7:A96)&gt;COUNTIF(BookTable[Entry Month],$O$4),"",INDEX(Book!A$3:A$1200,SMALL(IF(BookTable[Entry Month]=$O$4,ROW(BookTable[Entry Month])-ROW(Book!$J$2)),ROWS(A$7:A96))))</f>
        <v/>
      </c>
      <c r="B96" s="1" t="str">
        <f t="array" ref="B96">IF(ROWS(B$7:B96)&gt;COUNTIF(BookTable[Entry Month],$O$4),"",INDEX(Book!B$3:B$1200,SMALL(IF(BookTable[Entry Month]=$O$4,ROW(BookTable[Entry Month])-ROW(Book!$J$2)),ROWS(B$7:B96))))</f>
        <v/>
      </c>
      <c r="D96" s="1" t="str">
        <f t="array" ref="D96">IF(ROWS(C$7:C96)&gt;COUNTIF(BookTable[Entry Month],$O$4),"",INDEX(Book!C$3:C$1200,SMALL(IF(BookTable[Entry Month]=$O$4,ROW(BookTable[Entry Month])-ROW(Book!$J$2)),ROWS(C$7:C96))))</f>
        <v/>
      </c>
      <c r="E96" s="1" t="e">
        <f>VLOOKUP(Shrawan13[[#This Row],[आपूर्तिकर्ताको नाम]],PartyTable[],2,FALSE)</f>
        <v>#N/A</v>
      </c>
      <c r="F96" s="1" t="str" cm="1">
        <f t="array" ref="F96">IF(ROWS(G$7:G96)&gt;COUNTIF(BookTable[Entry Month],$O$4),"",INDEX(Book!D$3:D$1200,SMALL(IF(BookTable[Entry Month]=$O$4,ROW(BookTable[Entry Month])-ROW(Book!$J$2)),ROWS(G$7:G96))))</f>
        <v/>
      </c>
      <c r="I9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96" s="6" t="str" cm="1">
        <f t="array" ref="J96">IF(ROWS(G$7:G96)&gt;COUNTIF(BookTable[Entry Month],$O$4),"",INDEX(Book!F$3:F$1200,SMALL(IF(BookTable[Entry Month]=$O$4,ROW(BookTable[Entry Month])-ROW(Book!$J$2)),ROWS(G$7:G96))))</f>
        <v/>
      </c>
      <c r="K96" s="6" t="str" cm="1">
        <f t="array" ref="K96">IF(ROWS(G$7:G96)&gt;COUNTIF(BookTable[Entry Month],$O$4),"",INDEX(Book!E$3:E$1200,SMALL(IF(BookTable[Entry Month]=$O$4,ROW(BookTable[Entry Month])-ROW(Book!$J$2)),ROWS(G$7:G96))))</f>
        <v/>
      </c>
      <c r="L96" s="6" t="e">
        <f>Shrawan13[[#This Row],[मूल्य (रु)]]*13%</f>
        <v>#VALUE!</v>
      </c>
    </row>
    <row r="97" spans="1:12" hidden="1" x14ac:dyDescent="0.25">
      <c r="A97" s="1" t="str">
        <f t="array" ref="A97">IF(ROWS(A$7:A97)&gt;COUNTIF(BookTable[Entry Month],$O$4),"",INDEX(Book!A$3:A$1200,SMALL(IF(BookTable[Entry Month]=$O$4,ROW(BookTable[Entry Month])-ROW(Book!$J$2)),ROWS(A$7:A97))))</f>
        <v/>
      </c>
      <c r="B97" s="1" t="str">
        <f t="array" ref="B97">IF(ROWS(B$7:B97)&gt;COUNTIF(BookTable[Entry Month],$O$4),"",INDEX(Book!B$3:B$1200,SMALL(IF(BookTable[Entry Month]=$O$4,ROW(BookTable[Entry Month])-ROW(Book!$J$2)),ROWS(B$7:B97))))</f>
        <v/>
      </c>
      <c r="D97" s="1" t="str">
        <f t="array" ref="D97">IF(ROWS(C$7:C97)&gt;COUNTIF(BookTable[Entry Month],$O$4),"",INDEX(Book!C$3:C$1200,SMALL(IF(BookTable[Entry Month]=$O$4,ROW(BookTable[Entry Month])-ROW(Book!$J$2)),ROWS(C$7:C97))))</f>
        <v/>
      </c>
      <c r="E97" s="1" t="e">
        <f>VLOOKUP(Shrawan13[[#This Row],[आपूर्तिकर्ताको नाम]],PartyTable[],2,FALSE)</f>
        <v>#N/A</v>
      </c>
      <c r="F97" s="1" t="str" cm="1">
        <f t="array" ref="F97">IF(ROWS(G$7:G97)&gt;COUNTIF(BookTable[Entry Month],$O$4),"",INDEX(Book!D$3:D$1200,SMALL(IF(BookTable[Entry Month]=$O$4,ROW(BookTable[Entry Month])-ROW(Book!$J$2)),ROWS(G$7:G97))))</f>
        <v/>
      </c>
      <c r="I9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97" s="6" t="str" cm="1">
        <f t="array" ref="J97">IF(ROWS(G$7:G97)&gt;COUNTIF(BookTable[Entry Month],$O$4),"",INDEX(Book!F$3:F$1200,SMALL(IF(BookTable[Entry Month]=$O$4,ROW(BookTable[Entry Month])-ROW(Book!$J$2)),ROWS(G$7:G97))))</f>
        <v/>
      </c>
      <c r="K97" s="6" t="str" cm="1">
        <f t="array" ref="K97">IF(ROWS(G$7:G97)&gt;COUNTIF(BookTable[Entry Month],$O$4),"",INDEX(Book!E$3:E$1200,SMALL(IF(BookTable[Entry Month]=$O$4,ROW(BookTable[Entry Month])-ROW(Book!$J$2)),ROWS(G$7:G97))))</f>
        <v/>
      </c>
      <c r="L97" s="6" t="e">
        <f>Shrawan13[[#This Row],[मूल्य (रु)]]*13%</f>
        <v>#VALUE!</v>
      </c>
    </row>
    <row r="98" spans="1:12" hidden="1" x14ac:dyDescent="0.25">
      <c r="A98" s="1" t="str">
        <f t="array" ref="A98">IF(ROWS(A$7:A98)&gt;COUNTIF(BookTable[Entry Month],$O$4),"",INDEX(Book!A$3:A$1200,SMALL(IF(BookTable[Entry Month]=$O$4,ROW(BookTable[Entry Month])-ROW(Book!$J$2)),ROWS(A$7:A98))))</f>
        <v/>
      </c>
      <c r="B98" s="1" t="str">
        <f t="array" ref="B98">IF(ROWS(B$7:B98)&gt;COUNTIF(BookTable[Entry Month],$O$4),"",INDEX(Book!B$3:B$1200,SMALL(IF(BookTable[Entry Month]=$O$4,ROW(BookTable[Entry Month])-ROW(Book!$J$2)),ROWS(B$7:B98))))</f>
        <v/>
      </c>
      <c r="D98" s="1" t="str">
        <f t="array" ref="D98">IF(ROWS(C$7:C98)&gt;COUNTIF(BookTable[Entry Month],$O$4),"",INDEX(Book!C$3:C$1200,SMALL(IF(BookTable[Entry Month]=$O$4,ROW(BookTable[Entry Month])-ROW(Book!$J$2)),ROWS(C$7:C98))))</f>
        <v/>
      </c>
      <c r="E98" s="1" t="e">
        <f>VLOOKUP(Shrawan13[[#This Row],[आपूर्तिकर्ताको नाम]],PartyTable[],2,FALSE)</f>
        <v>#N/A</v>
      </c>
      <c r="F98" s="1" t="str" cm="1">
        <f t="array" ref="F98">IF(ROWS(G$7:G98)&gt;COUNTIF(BookTable[Entry Month],$O$4),"",INDEX(Book!D$3:D$1200,SMALL(IF(BookTable[Entry Month]=$O$4,ROW(BookTable[Entry Month])-ROW(Book!$J$2)),ROWS(G$7:G98))))</f>
        <v/>
      </c>
      <c r="I9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98" s="6" t="str" cm="1">
        <f t="array" ref="J98">IF(ROWS(G$7:G98)&gt;COUNTIF(BookTable[Entry Month],$O$4),"",INDEX(Book!F$3:F$1200,SMALL(IF(BookTable[Entry Month]=$O$4,ROW(BookTable[Entry Month])-ROW(Book!$J$2)),ROWS(G$7:G98))))</f>
        <v/>
      </c>
      <c r="K98" s="6" t="str" cm="1">
        <f t="array" ref="K98">IF(ROWS(G$7:G98)&gt;COUNTIF(BookTable[Entry Month],$O$4),"",INDEX(Book!E$3:E$1200,SMALL(IF(BookTable[Entry Month]=$O$4,ROW(BookTable[Entry Month])-ROW(Book!$J$2)),ROWS(G$7:G98))))</f>
        <v/>
      </c>
      <c r="L98" s="6" t="e">
        <f>Shrawan13[[#This Row],[मूल्य (रु)]]*13%</f>
        <v>#VALUE!</v>
      </c>
    </row>
    <row r="99" spans="1:12" hidden="1" x14ac:dyDescent="0.25">
      <c r="A99" s="1" t="str">
        <f t="array" ref="A99">IF(ROWS(A$7:A99)&gt;COUNTIF(BookTable[Entry Month],$O$4),"",INDEX(Book!A$3:A$1200,SMALL(IF(BookTable[Entry Month]=$O$4,ROW(BookTable[Entry Month])-ROW(Book!$J$2)),ROWS(A$7:A99))))</f>
        <v/>
      </c>
      <c r="B99" s="1" t="str">
        <f t="array" ref="B99">IF(ROWS(B$7:B99)&gt;COUNTIF(BookTable[Entry Month],$O$4),"",INDEX(Book!B$3:B$1200,SMALL(IF(BookTable[Entry Month]=$O$4,ROW(BookTable[Entry Month])-ROW(Book!$J$2)),ROWS(B$7:B99))))</f>
        <v/>
      </c>
      <c r="D99" s="1" t="str">
        <f t="array" ref="D99">IF(ROWS(C$7:C99)&gt;COUNTIF(BookTable[Entry Month],$O$4),"",INDEX(Book!C$3:C$1200,SMALL(IF(BookTable[Entry Month]=$O$4,ROW(BookTable[Entry Month])-ROW(Book!$J$2)),ROWS(C$7:C99))))</f>
        <v/>
      </c>
      <c r="E99" s="1" t="e">
        <f>VLOOKUP(Shrawan13[[#This Row],[आपूर्तिकर्ताको नाम]],PartyTable[],2,FALSE)</f>
        <v>#N/A</v>
      </c>
      <c r="F99" s="1" t="str" cm="1">
        <f t="array" ref="F99">IF(ROWS(G$7:G99)&gt;COUNTIF(BookTable[Entry Month],$O$4),"",INDEX(Book!D$3:D$1200,SMALL(IF(BookTable[Entry Month]=$O$4,ROW(BookTable[Entry Month])-ROW(Book!$J$2)),ROWS(G$7:G99))))</f>
        <v/>
      </c>
      <c r="I9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99" s="6" t="str" cm="1">
        <f t="array" ref="J99">IF(ROWS(G$7:G99)&gt;COUNTIF(BookTable[Entry Month],$O$4),"",INDEX(Book!F$3:F$1200,SMALL(IF(BookTable[Entry Month]=$O$4,ROW(BookTable[Entry Month])-ROW(Book!$J$2)),ROWS(G$7:G99))))</f>
        <v/>
      </c>
      <c r="K99" s="6" t="str" cm="1">
        <f t="array" ref="K99">IF(ROWS(G$7:G99)&gt;COUNTIF(BookTable[Entry Month],$O$4),"",INDEX(Book!E$3:E$1200,SMALL(IF(BookTable[Entry Month]=$O$4,ROW(BookTable[Entry Month])-ROW(Book!$J$2)),ROWS(G$7:G99))))</f>
        <v/>
      </c>
      <c r="L99" s="6" t="e">
        <f>Shrawan13[[#This Row],[मूल्य (रु)]]*13%</f>
        <v>#VALUE!</v>
      </c>
    </row>
    <row r="100" spans="1:12" hidden="1" x14ac:dyDescent="0.25">
      <c r="A100" s="1" t="str">
        <f t="array" ref="A100">IF(ROWS(A$7:A100)&gt;COUNTIF(BookTable[Entry Month],$O$4),"",INDEX(Book!A$3:A$1200,SMALL(IF(BookTable[Entry Month]=$O$4,ROW(BookTable[Entry Month])-ROW(Book!$J$2)),ROWS(A$7:A100))))</f>
        <v/>
      </c>
      <c r="B100" s="1" t="str">
        <f t="array" ref="B100">IF(ROWS(B$7:B100)&gt;COUNTIF(BookTable[Entry Month],$O$4),"",INDEX(Book!B$3:B$1200,SMALL(IF(BookTable[Entry Month]=$O$4,ROW(BookTable[Entry Month])-ROW(Book!$J$2)),ROWS(B$7:B100))))</f>
        <v/>
      </c>
      <c r="D100" s="1" t="str">
        <f t="array" ref="D100">IF(ROWS(C$7:C100)&gt;COUNTIF(BookTable[Entry Month],$O$4),"",INDEX(Book!C$3:C$1200,SMALL(IF(BookTable[Entry Month]=$O$4,ROW(BookTable[Entry Month])-ROW(Book!$J$2)),ROWS(C$7:C100))))</f>
        <v/>
      </c>
      <c r="E100" s="1" t="e">
        <f>VLOOKUP(Shrawan13[[#This Row],[आपूर्तिकर्ताको नाम]],PartyTable[],2,FALSE)</f>
        <v>#N/A</v>
      </c>
      <c r="F100" s="1" t="str" cm="1">
        <f t="array" ref="F100">IF(ROWS(G$7:G100)&gt;COUNTIF(BookTable[Entry Month],$O$4),"",INDEX(Book!D$3:D$1200,SMALL(IF(BookTable[Entry Month]=$O$4,ROW(BookTable[Entry Month])-ROW(Book!$J$2)),ROWS(G$7:G100))))</f>
        <v/>
      </c>
      <c r="I10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00" s="6" t="str" cm="1">
        <f t="array" ref="J100">IF(ROWS(G$7:G100)&gt;COUNTIF(BookTable[Entry Month],$O$4),"",INDEX(Book!F$3:F$1200,SMALL(IF(BookTable[Entry Month]=$O$4,ROW(BookTable[Entry Month])-ROW(Book!$J$2)),ROWS(G$7:G100))))</f>
        <v/>
      </c>
      <c r="K100" s="6" t="str" cm="1">
        <f t="array" ref="K100">IF(ROWS(G$7:G100)&gt;COUNTIF(BookTable[Entry Month],$O$4),"",INDEX(Book!E$3:E$1200,SMALL(IF(BookTable[Entry Month]=$O$4,ROW(BookTable[Entry Month])-ROW(Book!$J$2)),ROWS(G$7:G100))))</f>
        <v/>
      </c>
      <c r="L100" s="6" t="e">
        <f>Shrawan13[[#This Row],[मूल्य (रु)]]*13%</f>
        <v>#VALUE!</v>
      </c>
    </row>
    <row r="101" spans="1:12" hidden="1" x14ac:dyDescent="0.25">
      <c r="A101" s="1" t="str">
        <f t="array" ref="A101">IF(ROWS(A$7:A101)&gt;COUNTIF(BookTable[Entry Month],$O$4),"",INDEX(Book!A$3:A$1200,SMALL(IF(BookTable[Entry Month]=$O$4,ROW(BookTable[Entry Month])-ROW(Book!$J$2)),ROWS(A$7:A101))))</f>
        <v/>
      </c>
      <c r="B101" s="1" t="str">
        <f t="array" ref="B101">IF(ROWS(B$7:B101)&gt;COUNTIF(BookTable[Entry Month],$O$4),"",INDEX(Book!B$3:B$1200,SMALL(IF(BookTable[Entry Month]=$O$4,ROW(BookTable[Entry Month])-ROW(Book!$J$2)),ROWS(B$7:B101))))</f>
        <v/>
      </c>
      <c r="D101" s="1" t="str">
        <f t="array" ref="D101">IF(ROWS(C$7:C101)&gt;COUNTIF(BookTable[Entry Month],$O$4),"",INDEX(Book!C$3:C$1200,SMALL(IF(BookTable[Entry Month]=$O$4,ROW(BookTable[Entry Month])-ROW(Book!$J$2)),ROWS(C$7:C101))))</f>
        <v/>
      </c>
      <c r="E101" s="1" t="e">
        <f>VLOOKUP(Shrawan13[[#This Row],[आपूर्तिकर्ताको नाम]],PartyTable[],2,FALSE)</f>
        <v>#N/A</v>
      </c>
      <c r="F101" s="1" t="str" cm="1">
        <f t="array" ref="F101">IF(ROWS(G$7:G101)&gt;COUNTIF(BookTable[Entry Month],$O$4),"",INDEX(Book!D$3:D$1200,SMALL(IF(BookTable[Entry Month]=$O$4,ROW(BookTable[Entry Month])-ROW(Book!$J$2)),ROWS(G$7:G101))))</f>
        <v/>
      </c>
      <c r="I10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01" s="6" t="str" cm="1">
        <f t="array" ref="J101">IF(ROWS(G$7:G101)&gt;COUNTIF(BookTable[Entry Month],$O$4),"",INDEX(Book!F$3:F$1200,SMALL(IF(BookTable[Entry Month]=$O$4,ROW(BookTable[Entry Month])-ROW(Book!$J$2)),ROWS(G$7:G101))))</f>
        <v/>
      </c>
      <c r="K101" s="6" t="str" cm="1">
        <f t="array" ref="K101">IF(ROWS(G$7:G101)&gt;COUNTIF(BookTable[Entry Month],$O$4),"",INDEX(Book!E$3:E$1200,SMALL(IF(BookTable[Entry Month]=$O$4,ROW(BookTable[Entry Month])-ROW(Book!$J$2)),ROWS(G$7:G101))))</f>
        <v/>
      </c>
      <c r="L101" s="6" t="e">
        <f>Shrawan13[[#This Row],[मूल्य (रु)]]*13%</f>
        <v>#VALUE!</v>
      </c>
    </row>
    <row r="102" spans="1:12" hidden="1" x14ac:dyDescent="0.25">
      <c r="A102" s="1" t="str">
        <f t="array" ref="A102">IF(ROWS(A$7:A102)&gt;COUNTIF(BookTable[Entry Month],$O$4),"",INDEX(Book!A$3:A$1200,SMALL(IF(BookTable[Entry Month]=$O$4,ROW(BookTable[Entry Month])-ROW(Book!$J$2)),ROWS(A$7:A102))))</f>
        <v/>
      </c>
      <c r="B102" s="1" t="str">
        <f t="array" ref="B102">IF(ROWS(B$7:B102)&gt;COUNTIF(BookTable[Entry Month],$O$4),"",INDEX(Book!B$3:B$1200,SMALL(IF(BookTable[Entry Month]=$O$4,ROW(BookTable[Entry Month])-ROW(Book!$J$2)),ROWS(B$7:B102))))</f>
        <v/>
      </c>
      <c r="D102" s="1" t="str">
        <f t="array" ref="D102">IF(ROWS(C$7:C102)&gt;COUNTIF(BookTable[Entry Month],$O$4),"",INDEX(Book!C$3:C$1200,SMALL(IF(BookTable[Entry Month]=$O$4,ROW(BookTable[Entry Month])-ROW(Book!$J$2)),ROWS(C$7:C102))))</f>
        <v/>
      </c>
      <c r="E102" s="1" t="e">
        <f>VLOOKUP(Shrawan13[[#This Row],[आपूर्तिकर्ताको नाम]],PartyTable[],2,FALSE)</f>
        <v>#N/A</v>
      </c>
      <c r="F102" s="1" t="str" cm="1">
        <f t="array" ref="F102">IF(ROWS(G$7:G102)&gt;COUNTIF(BookTable[Entry Month],$O$4),"",INDEX(Book!D$3:D$1200,SMALL(IF(BookTable[Entry Month]=$O$4,ROW(BookTable[Entry Month])-ROW(Book!$J$2)),ROWS(G$7:G102))))</f>
        <v/>
      </c>
      <c r="I10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02" s="6" t="str" cm="1">
        <f t="array" ref="J102">IF(ROWS(G$7:G102)&gt;COUNTIF(BookTable[Entry Month],$O$4),"",INDEX(Book!F$3:F$1200,SMALL(IF(BookTable[Entry Month]=$O$4,ROW(BookTable[Entry Month])-ROW(Book!$J$2)),ROWS(G$7:G102))))</f>
        <v/>
      </c>
      <c r="K102" s="6" t="str" cm="1">
        <f t="array" ref="K102">IF(ROWS(G$7:G102)&gt;COUNTIF(BookTable[Entry Month],$O$4),"",INDEX(Book!E$3:E$1200,SMALL(IF(BookTable[Entry Month]=$O$4,ROW(BookTable[Entry Month])-ROW(Book!$J$2)),ROWS(G$7:G102))))</f>
        <v/>
      </c>
      <c r="L102" s="6" t="e">
        <f>Shrawan13[[#This Row],[मूल्य (रु)]]*13%</f>
        <v>#VALUE!</v>
      </c>
    </row>
    <row r="103" spans="1:12" hidden="1" x14ac:dyDescent="0.25">
      <c r="A103" s="1" t="str">
        <f t="array" ref="A103">IF(ROWS(A$7:A103)&gt;COUNTIF(BookTable[Entry Month],$O$4),"",INDEX(Book!A$3:A$1200,SMALL(IF(BookTable[Entry Month]=$O$4,ROW(BookTable[Entry Month])-ROW(Book!$J$2)),ROWS(A$7:A103))))</f>
        <v/>
      </c>
      <c r="B103" s="1" t="str">
        <f t="array" ref="B103">IF(ROWS(B$7:B103)&gt;COUNTIF(BookTable[Entry Month],$O$4),"",INDEX(Book!B$3:B$1200,SMALL(IF(BookTable[Entry Month]=$O$4,ROW(BookTable[Entry Month])-ROW(Book!$J$2)),ROWS(B$7:B103))))</f>
        <v/>
      </c>
      <c r="D103" s="1" t="str">
        <f t="array" ref="D103">IF(ROWS(C$7:C103)&gt;COUNTIF(BookTable[Entry Month],$O$4),"",INDEX(Book!C$3:C$1200,SMALL(IF(BookTable[Entry Month]=$O$4,ROW(BookTable[Entry Month])-ROW(Book!$J$2)),ROWS(C$7:C103))))</f>
        <v/>
      </c>
      <c r="E103" s="1" t="e">
        <f>VLOOKUP(Shrawan13[[#This Row],[आपूर्तिकर्ताको नाम]],PartyTable[],2,FALSE)</f>
        <v>#N/A</v>
      </c>
      <c r="F103" s="1" t="str" cm="1">
        <f t="array" ref="F103">IF(ROWS(G$7:G103)&gt;COUNTIF(BookTable[Entry Month],$O$4),"",INDEX(Book!D$3:D$1200,SMALL(IF(BookTable[Entry Month]=$O$4,ROW(BookTable[Entry Month])-ROW(Book!$J$2)),ROWS(G$7:G103))))</f>
        <v/>
      </c>
      <c r="I10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03" s="6" t="str" cm="1">
        <f t="array" ref="J103">IF(ROWS(G$7:G103)&gt;COUNTIF(BookTable[Entry Month],$O$4),"",INDEX(Book!F$3:F$1200,SMALL(IF(BookTable[Entry Month]=$O$4,ROW(BookTable[Entry Month])-ROW(Book!$J$2)),ROWS(G$7:G103))))</f>
        <v/>
      </c>
      <c r="K103" s="6" t="str" cm="1">
        <f t="array" ref="K103">IF(ROWS(G$7:G103)&gt;COUNTIF(BookTable[Entry Month],$O$4),"",INDEX(Book!E$3:E$1200,SMALL(IF(BookTable[Entry Month]=$O$4,ROW(BookTable[Entry Month])-ROW(Book!$J$2)),ROWS(G$7:G103))))</f>
        <v/>
      </c>
      <c r="L103" s="6" t="e">
        <f>Shrawan13[[#This Row],[मूल्य (रु)]]*13%</f>
        <v>#VALUE!</v>
      </c>
    </row>
    <row r="104" spans="1:12" hidden="1" x14ac:dyDescent="0.25">
      <c r="A104" s="1" t="str">
        <f t="array" ref="A104">IF(ROWS(A$7:A104)&gt;COUNTIF(BookTable[Entry Month],$O$4),"",INDEX(Book!A$3:A$1200,SMALL(IF(BookTable[Entry Month]=$O$4,ROW(BookTable[Entry Month])-ROW(Book!$J$2)),ROWS(A$7:A104))))</f>
        <v/>
      </c>
      <c r="B104" s="1" t="str">
        <f t="array" ref="B104">IF(ROWS(B$7:B104)&gt;COUNTIF(BookTable[Entry Month],$O$4),"",INDEX(Book!B$3:B$1200,SMALL(IF(BookTable[Entry Month]=$O$4,ROW(BookTable[Entry Month])-ROW(Book!$J$2)),ROWS(B$7:B104))))</f>
        <v/>
      </c>
      <c r="D104" s="1" t="str">
        <f t="array" ref="D104">IF(ROWS(C$7:C104)&gt;COUNTIF(BookTable[Entry Month],$O$4),"",INDEX(Book!C$3:C$1200,SMALL(IF(BookTable[Entry Month]=$O$4,ROW(BookTable[Entry Month])-ROW(Book!$J$2)),ROWS(C$7:C104))))</f>
        <v/>
      </c>
      <c r="E104" s="1" t="e">
        <f>VLOOKUP(Shrawan13[[#This Row],[आपूर्तिकर्ताको नाम]],PartyTable[],2,FALSE)</f>
        <v>#N/A</v>
      </c>
      <c r="F104" s="1" t="str" cm="1">
        <f t="array" ref="F104">IF(ROWS(G$7:G104)&gt;COUNTIF(BookTable[Entry Month],$O$4),"",INDEX(Book!D$3:D$1200,SMALL(IF(BookTable[Entry Month]=$O$4,ROW(BookTable[Entry Month])-ROW(Book!$J$2)),ROWS(G$7:G104))))</f>
        <v/>
      </c>
      <c r="I10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04" s="6" t="str" cm="1">
        <f t="array" ref="J104">IF(ROWS(G$7:G104)&gt;COUNTIF(BookTable[Entry Month],$O$4),"",INDEX(Book!F$3:F$1200,SMALL(IF(BookTable[Entry Month]=$O$4,ROW(BookTable[Entry Month])-ROW(Book!$J$2)),ROWS(G$7:G104))))</f>
        <v/>
      </c>
      <c r="K104" s="6" t="str" cm="1">
        <f t="array" ref="K104">IF(ROWS(G$7:G104)&gt;COUNTIF(BookTable[Entry Month],$O$4),"",INDEX(Book!E$3:E$1200,SMALL(IF(BookTable[Entry Month]=$O$4,ROW(BookTable[Entry Month])-ROW(Book!$J$2)),ROWS(G$7:G104))))</f>
        <v/>
      </c>
      <c r="L104" s="6" t="e">
        <f>Shrawan13[[#This Row],[मूल्य (रु)]]*13%</f>
        <v>#VALUE!</v>
      </c>
    </row>
    <row r="105" spans="1:12" hidden="1" x14ac:dyDescent="0.25">
      <c r="A105" s="1" t="str">
        <f t="array" ref="A105">IF(ROWS(A$7:A105)&gt;COUNTIF(BookTable[Entry Month],$O$4),"",INDEX(Book!A$3:A$1200,SMALL(IF(BookTable[Entry Month]=$O$4,ROW(BookTable[Entry Month])-ROW(Book!$J$2)),ROWS(A$7:A105))))</f>
        <v/>
      </c>
      <c r="B105" s="1" t="str">
        <f t="array" ref="B105">IF(ROWS(B$7:B105)&gt;COUNTIF(BookTable[Entry Month],$O$4),"",INDEX(Book!B$3:B$1200,SMALL(IF(BookTable[Entry Month]=$O$4,ROW(BookTable[Entry Month])-ROW(Book!$J$2)),ROWS(B$7:B105))))</f>
        <v/>
      </c>
      <c r="D105" s="1" t="str">
        <f t="array" ref="D105">IF(ROWS(C$7:C105)&gt;COUNTIF(BookTable[Entry Month],$O$4),"",INDEX(Book!C$3:C$1200,SMALL(IF(BookTable[Entry Month]=$O$4,ROW(BookTable[Entry Month])-ROW(Book!$J$2)),ROWS(C$7:C105))))</f>
        <v/>
      </c>
      <c r="E105" s="1" t="e">
        <f>VLOOKUP(Shrawan13[[#This Row],[आपूर्तिकर्ताको नाम]],PartyTable[],2,FALSE)</f>
        <v>#N/A</v>
      </c>
      <c r="F105" s="1" t="str" cm="1">
        <f t="array" ref="F105">IF(ROWS(G$7:G105)&gt;COUNTIF(BookTable[Entry Month],$O$4),"",INDEX(Book!D$3:D$1200,SMALL(IF(BookTable[Entry Month]=$O$4,ROW(BookTable[Entry Month])-ROW(Book!$J$2)),ROWS(G$7:G105))))</f>
        <v/>
      </c>
      <c r="I10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05" s="6" t="str" cm="1">
        <f t="array" ref="J105">IF(ROWS(G$7:G105)&gt;COUNTIF(BookTable[Entry Month],$O$4),"",INDEX(Book!F$3:F$1200,SMALL(IF(BookTable[Entry Month]=$O$4,ROW(BookTable[Entry Month])-ROW(Book!$J$2)),ROWS(G$7:G105))))</f>
        <v/>
      </c>
      <c r="K105" s="6" t="str" cm="1">
        <f t="array" ref="K105">IF(ROWS(G$7:G105)&gt;COUNTIF(BookTable[Entry Month],$O$4),"",INDEX(Book!E$3:E$1200,SMALL(IF(BookTable[Entry Month]=$O$4,ROW(BookTable[Entry Month])-ROW(Book!$J$2)),ROWS(G$7:G105))))</f>
        <v/>
      </c>
      <c r="L105" s="6" t="e">
        <f>Shrawan13[[#This Row],[मूल्य (रु)]]*13%</f>
        <v>#VALUE!</v>
      </c>
    </row>
    <row r="106" spans="1:12" hidden="1" x14ac:dyDescent="0.25">
      <c r="A106" s="1" t="str">
        <f t="array" ref="A106">IF(ROWS(A$7:A106)&gt;COUNTIF(BookTable[Entry Month],$O$4),"",INDEX(Book!A$3:A$1200,SMALL(IF(BookTable[Entry Month]=$O$4,ROW(BookTable[Entry Month])-ROW(Book!$J$2)),ROWS(A$7:A106))))</f>
        <v/>
      </c>
      <c r="B106" s="1" t="str">
        <f t="array" ref="B106">IF(ROWS(B$7:B106)&gt;COUNTIF(BookTable[Entry Month],$O$4),"",INDEX(Book!B$3:B$1200,SMALL(IF(BookTable[Entry Month]=$O$4,ROW(BookTable[Entry Month])-ROW(Book!$J$2)),ROWS(B$7:B106))))</f>
        <v/>
      </c>
      <c r="D106" s="1" t="str">
        <f t="array" ref="D106">IF(ROWS(C$7:C106)&gt;COUNTIF(BookTable[Entry Month],$O$4),"",INDEX(Book!C$3:C$1200,SMALL(IF(BookTable[Entry Month]=$O$4,ROW(BookTable[Entry Month])-ROW(Book!$J$2)),ROWS(C$7:C106))))</f>
        <v/>
      </c>
      <c r="E106" s="1" t="e">
        <f>VLOOKUP(Shrawan13[[#This Row],[आपूर्तिकर्ताको नाम]],PartyTable[],2,FALSE)</f>
        <v>#N/A</v>
      </c>
      <c r="F106" s="1" t="str" cm="1">
        <f t="array" ref="F106">IF(ROWS(G$7:G106)&gt;COUNTIF(BookTable[Entry Month],$O$4),"",INDEX(Book!D$3:D$1200,SMALL(IF(BookTable[Entry Month]=$O$4,ROW(BookTable[Entry Month])-ROW(Book!$J$2)),ROWS(G$7:G106))))</f>
        <v/>
      </c>
      <c r="I10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06" s="6" t="str" cm="1">
        <f t="array" ref="J106">IF(ROWS(G$7:G106)&gt;COUNTIF(BookTable[Entry Month],$O$4),"",INDEX(Book!F$3:F$1200,SMALL(IF(BookTable[Entry Month]=$O$4,ROW(BookTable[Entry Month])-ROW(Book!$J$2)),ROWS(G$7:G106))))</f>
        <v/>
      </c>
      <c r="K106" s="6" t="str" cm="1">
        <f t="array" ref="K106">IF(ROWS(G$7:G106)&gt;COUNTIF(BookTable[Entry Month],$O$4),"",INDEX(Book!E$3:E$1200,SMALL(IF(BookTable[Entry Month]=$O$4,ROW(BookTable[Entry Month])-ROW(Book!$J$2)),ROWS(G$7:G106))))</f>
        <v/>
      </c>
      <c r="L106" s="6" t="e">
        <f>Shrawan13[[#This Row],[मूल्य (रु)]]*13%</f>
        <v>#VALUE!</v>
      </c>
    </row>
    <row r="107" spans="1:12" hidden="1" x14ac:dyDescent="0.25">
      <c r="A107" s="1" t="str">
        <f t="array" ref="A107">IF(ROWS(A$7:A107)&gt;COUNTIF(BookTable[Entry Month],$O$4),"",INDEX(Book!A$3:A$1200,SMALL(IF(BookTable[Entry Month]=$O$4,ROW(BookTable[Entry Month])-ROW(Book!$J$2)),ROWS(A$7:A107))))</f>
        <v/>
      </c>
      <c r="B107" s="1" t="str">
        <f t="array" ref="B107">IF(ROWS(B$7:B107)&gt;COUNTIF(BookTable[Entry Month],$O$4),"",INDEX(Book!B$3:B$1200,SMALL(IF(BookTable[Entry Month]=$O$4,ROW(BookTable[Entry Month])-ROW(Book!$J$2)),ROWS(B$7:B107))))</f>
        <v/>
      </c>
      <c r="D107" s="1" t="str">
        <f t="array" ref="D107">IF(ROWS(C$7:C107)&gt;COUNTIF(BookTable[Entry Month],$O$4),"",INDEX(Book!C$3:C$1200,SMALL(IF(BookTable[Entry Month]=$O$4,ROW(BookTable[Entry Month])-ROW(Book!$J$2)),ROWS(C$7:C107))))</f>
        <v/>
      </c>
      <c r="E107" s="1" t="e">
        <f>VLOOKUP(Shrawan13[[#This Row],[आपूर्तिकर्ताको नाम]],PartyTable[],2,FALSE)</f>
        <v>#N/A</v>
      </c>
      <c r="F107" s="1" t="str" cm="1">
        <f t="array" ref="F107">IF(ROWS(G$7:G107)&gt;COUNTIF(BookTable[Entry Month],$O$4),"",INDEX(Book!D$3:D$1200,SMALL(IF(BookTable[Entry Month]=$O$4,ROW(BookTable[Entry Month])-ROW(Book!$J$2)),ROWS(G$7:G107))))</f>
        <v/>
      </c>
      <c r="I10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07" s="6" t="str" cm="1">
        <f t="array" ref="J107">IF(ROWS(G$7:G107)&gt;COUNTIF(BookTable[Entry Month],$O$4),"",INDEX(Book!F$3:F$1200,SMALL(IF(BookTable[Entry Month]=$O$4,ROW(BookTable[Entry Month])-ROW(Book!$J$2)),ROWS(G$7:G107))))</f>
        <v/>
      </c>
      <c r="K107" s="6" t="str" cm="1">
        <f t="array" ref="K107">IF(ROWS(G$7:G107)&gt;COUNTIF(BookTable[Entry Month],$O$4),"",INDEX(Book!E$3:E$1200,SMALL(IF(BookTable[Entry Month]=$O$4,ROW(BookTable[Entry Month])-ROW(Book!$J$2)),ROWS(G$7:G107))))</f>
        <v/>
      </c>
      <c r="L107" s="6" t="e">
        <f>Shrawan13[[#This Row],[मूल्य (रु)]]*13%</f>
        <v>#VALUE!</v>
      </c>
    </row>
    <row r="108" spans="1:12" hidden="1" x14ac:dyDescent="0.25">
      <c r="A108" s="1" t="str">
        <f t="array" ref="A108">IF(ROWS(A$7:A108)&gt;COUNTIF(BookTable[Entry Month],$O$4),"",INDEX(Book!A$3:A$1200,SMALL(IF(BookTable[Entry Month]=$O$4,ROW(BookTable[Entry Month])-ROW(Book!$J$2)),ROWS(A$7:A108))))</f>
        <v/>
      </c>
      <c r="B108" s="1" t="str">
        <f t="array" ref="B108">IF(ROWS(B$7:B108)&gt;COUNTIF(BookTable[Entry Month],$O$4),"",INDEX(Book!B$3:B$1200,SMALL(IF(BookTable[Entry Month]=$O$4,ROW(BookTable[Entry Month])-ROW(Book!$J$2)),ROWS(B$7:B108))))</f>
        <v/>
      </c>
      <c r="D108" s="1" t="str">
        <f t="array" ref="D108">IF(ROWS(C$7:C108)&gt;COUNTIF(BookTable[Entry Month],$O$4),"",INDEX(Book!C$3:C$1200,SMALL(IF(BookTable[Entry Month]=$O$4,ROW(BookTable[Entry Month])-ROW(Book!$J$2)),ROWS(C$7:C108))))</f>
        <v/>
      </c>
      <c r="E108" s="1" t="e">
        <f>VLOOKUP(Shrawan13[[#This Row],[आपूर्तिकर्ताको नाम]],PartyTable[],2,FALSE)</f>
        <v>#N/A</v>
      </c>
      <c r="F108" s="1" t="str" cm="1">
        <f t="array" ref="F108">IF(ROWS(G$7:G108)&gt;COUNTIF(BookTable[Entry Month],$O$4),"",INDEX(Book!D$3:D$1200,SMALL(IF(BookTable[Entry Month]=$O$4,ROW(BookTable[Entry Month])-ROW(Book!$J$2)),ROWS(G$7:G108))))</f>
        <v/>
      </c>
      <c r="I10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08" s="6" t="str" cm="1">
        <f t="array" ref="J108">IF(ROWS(G$7:G108)&gt;COUNTIF(BookTable[Entry Month],$O$4),"",INDEX(Book!F$3:F$1200,SMALL(IF(BookTable[Entry Month]=$O$4,ROW(BookTable[Entry Month])-ROW(Book!$J$2)),ROWS(G$7:G108))))</f>
        <v/>
      </c>
      <c r="K108" s="6" t="str" cm="1">
        <f t="array" ref="K108">IF(ROWS(G$7:G108)&gt;COUNTIF(BookTable[Entry Month],$O$4),"",INDEX(Book!E$3:E$1200,SMALL(IF(BookTable[Entry Month]=$O$4,ROW(BookTable[Entry Month])-ROW(Book!$J$2)),ROWS(G$7:G108))))</f>
        <v/>
      </c>
      <c r="L108" s="6" t="e">
        <f>Shrawan13[[#This Row],[मूल्य (रु)]]*13%</f>
        <v>#VALUE!</v>
      </c>
    </row>
    <row r="109" spans="1:12" hidden="1" x14ac:dyDescent="0.25">
      <c r="A109" s="1" t="str">
        <f t="array" ref="A109">IF(ROWS(A$7:A109)&gt;COUNTIF(BookTable[Entry Month],$O$4),"",INDEX(Book!A$3:A$1200,SMALL(IF(BookTable[Entry Month]=$O$4,ROW(BookTable[Entry Month])-ROW(Book!$J$2)),ROWS(A$7:A109))))</f>
        <v/>
      </c>
      <c r="B109" s="1" t="str">
        <f t="array" ref="B109">IF(ROWS(B$7:B109)&gt;COUNTIF(BookTable[Entry Month],$O$4),"",INDEX(Book!B$3:B$1200,SMALL(IF(BookTable[Entry Month]=$O$4,ROW(BookTable[Entry Month])-ROW(Book!$J$2)),ROWS(B$7:B109))))</f>
        <v/>
      </c>
      <c r="D109" s="1" t="str">
        <f t="array" ref="D109">IF(ROWS(C$7:C109)&gt;COUNTIF(BookTable[Entry Month],$O$4),"",INDEX(Book!C$3:C$1200,SMALL(IF(BookTable[Entry Month]=$O$4,ROW(BookTable[Entry Month])-ROW(Book!$J$2)),ROWS(C$7:C109))))</f>
        <v/>
      </c>
      <c r="E109" s="1" t="e">
        <f>VLOOKUP(Shrawan13[[#This Row],[आपूर्तिकर्ताको नाम]],PartyTable[],2,FALSE)</f>
        <v>#N/A</v>
      </c>
      <c r="F109" s="1" t="str" cm="1">
        <f t="array" ref="F109">IF(ROWS(G$7:G109)&gt;COUNTIF(BookTable[Entry Month],$O$4),"",INDEX(Book!D$3:D$1200,SMALL(IF(BookTable[Entry Month]=$O$4,ROW(BookTable[Entry Month])-ROW(Book!$J$2)),ROWS(G$7:G109))))</f>
        <v/>
      </c>
      <c r="I10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09" s="6" t="str" cm="1">
        <f t="array" ref="J109">IF(ROWS(G$7:G109)&gt;COUNTIF(BookTable[Entry Month],$O$4),"",INDEX(Book!F$3:F$1200,SMALL(IF(BookTable[Entry Month]=$O$4,ROW(BookTable[Entry Month])-ROW(Book!$J$2)),ROWS(G$7:G109))))</f>
        <v/>
      </c>
      <c r="K109" s="6" t="str" cm="1">
        <f t="array" ref="K109">IF(ROWS(G$7:G109)&gt;COUNTIF(BookTable[Entry Month],$O$4),"",INDEX(Book!E$3:E$1200,SMALL(IF(BookTable[Entry Month]=$O$4,ROW(BookTable[Entry Month])-ROW(Book!$J$2)),ROWS(G$7:G109))))</f>
        <v/>
      </c>
      <c r="L109" s="6" t="e">
        <f>Shrawan13[[#This Row],[मूल्य (रु)]]*13%</f>
        <v>#VALUE!</v>
      </c>
    </row>
    <row r="110" spans="1:12" hidden="1" x14ac:dyDescent="0.25">
      <c r="A110" s="1" t="str">
        <f t="array" ref="A110">IF(ROWS(A$7:A110)&gt;COUNTIF(BookTable[Entry Month],$O$4),"",INDEX(Book!A$3:A$1200,SMALL(IF(BookTable[Entry Month]=$O$4,ROW(BookTable[Entry Month])-ROW(Book!$J$2)),ROWS(A$7:A110))))</f>
        <v/>
      </c>
      <c r="B110" s="1" t="str">
        <f t="array" ref="B110">IF(ROWS(B$7:B110)&gt;COUNTIF(BookTable[Entry Month],$O$4),"",INDEX(Book!B$3:B$1200,SMALL(IF(BookTable[Entry Month]=$O$4,ROW(BookTable[Entry Month])-ROW(Book!$J$2)),ROWS(B$7:B110))))</f>
        <v/>
      </c>
      <c r="D110" s="1" t="str">
        <f t="array" ref="D110">IF(ROWS(C$7:C110)&gt;COUNTIF(BookTable[Entry Month],$O$4),"",INDEX(Book!C$3:C$1200,SMALL(IF(BookTable[Entry Month]=$O$4,ROW(BookTable[Entry Month])-ROW(Book!$J$2)),ROWS(C$7:C110))))</f>
        <v/>
      </c>
      <c r="E110" s="1" t="e">
        <f>VLOOKUP(Shrawan13[[#This Row],[आपूर्तिकर्ताको नाम]],PartyTable[],2,FALSE)</f>
        <v>#N/A</v>
      </c>
      <c r="F110" s="1" t="str" cm="1">
        <f t="array" ref="F110">IF(ROWS(G$7:G110)&gt;COUNTIF(BookTable[Entry Month],$O$4),"",INDEX(Book!D$3:D$1200,SMALL(IF(BookTable[Entry Month]=$O$4,ROW(BookTable[Entry Month])-ROW(Book!$J$2)),ROWS(G$7:G110))))</f>
        <v/>
      </c>
      <c r="I11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10" s="6" t="str" cm="1">
        <f t="array" ref="J110">IF(ROWS(G$7:G110)&gt;COUNTIF(BookTable[Entry Month],$O$4),"",INDEX(Book!F$3:F$1200,SMALL(IF(BookTable[Entry Month]=$O$4,ROW(BookTable[Entry Month])-ROW(Book!$J$2)),ROWS(G$7:G110))))</f>
        <v/>
      </c>
      <c r="K110" s="6" t="str" cm="1">
        <f t="array" ref="K110">IF(ROWS(G$7:G110)&gt;COUNTIF(BookTable[Entry Month],$O$4),"",INDEX(Book!E$3:E$1200,SMALL(IF(BookTable[Entry Month]=$O$4,ROW(BookTable[Entry Month])-ROW(Book!$J$2)),ROWS(G$7:G110))))</f>
        <v/>
      </c>
      <c r="L110" s="6" t="e">
        <f>Shrawan13[[#This Row],[मूल्य (रु)]]*13%</f>
        <v>#VALUE!</v>
      </c>
    </row>
    <row r="111" spans="1:12" hidden="1" x14ac:dyDescent="0.25">
      <c r="A111" s="1" t="str">
        <f t="array" ref="A111">IF(ROWS(A$7:A111)&gt;COUNTIF(BookTable[Entry Month],$O$4),"",INDEX(Book!A$3:A$1200,SMALL(IF(BookTable[Entry Month]=$O$4,ROW(BookTable[Entry Month])-ROW(Book!$J$2)),ROWS(A$7:A111))))</f>
        <v/>
      </c>
      <c r="B111" s="1" t="str">
        <f t="array" ref="B111">IF(ROWS(B$7:B111)&gt;COUNTIF(BookTable[Entry Month],$O$4),"",INDEX(Book!B$3:B$1200,SMALL(IF(BookTable[Entry Month]=$O$4,ROW(BookTable[Entry Month])-ROW(Book!$J$2)),ROWS(B$7:B111))))</f>
        <v/>
      </c>
      <c r="D111" s="1" t="str">
        <f t="array" ref="D111">IF(ROWS(C$7:C111)&gt;COUNTIF(BookTable[Entry Month],$O$4),"",INDEX(Book!C$3:C$1200,SMALL(IF(BookTable[Entry Month]=$O$4,ROW(BookTable[Entry Month])-ROW(Book!$J$2)),ROWS(C$7:C111))))</f>
        <v/>
      </c>
      <c r="E111" s="1" t="e">
        <f>VLOOKUP(Shrawan13[[#This Row],[आपूर्तिकर्ताको नाम]],PartyTable[],2,FALSE)</f>
        <v>#N/A</v>
      </c>
      <c r="F111" s="1" t="str" cm="1">
        <f t="array" ref="F111">IF(ROWS(G$7:G111)&gt;COUNTIF(BookTable[Entry Month],$O$4),"",INDEX(Book!D$3:D$1200,SMALL(IF(BookTable[Entry Month]=$O$4,ROW(BookTable[Entry Month])-ROW(Book!$J$2)),ROWS(G$7:G111))))</f>
        <v/>
      </c>
      <c r="I11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11" s="6" t="str" cm="1">
        <f t="array" ref="J111">IF(ROWS(G$7:G111)&gt;COUNTIF(BookTable[Entry Month],$O$4),"",INDEX(Book!F$3:F$1200,SMALL(IF(BookTable[Entry Month]=$O$4,ROW(BookTable[Entry Month])-ROW(Book!$J$2)),ROWS(G$7:G111))))</f>
        <v/>
      </c>
      <c r="K111" s="6" t="str" cm="1">
        <f t="array" ref="K111">IF(ROWS(G$7:G111)&gt;COUNTIF(BookTable[Entry Month],$O$4),"",INDEX(Book!E$3:E$1200,SMALL(IF(BookTable[Entry Month]=$O$4,ROW(BookTable[Entry Month])-ROW(Book!$J$2)),ROWS(G$7:G111))))</f>
        <v/>
      </c>
      <c r="L111" s="6" t="e">
        <f>Shrawan13[[#This Row],[मूल्य (रु)]]*13%</f>
        <v>#VALUE!</v>
      </c>
    </row>
    <row r="112" spans="1:12" hidden="1" x14ac:dyDescent="0.25">
      <c r="A112" s="1" t="str">
        <f t="array" ref="A112">IF(ROWS(A$7:A112)&gt;COUNTIF(BookTable[Entry Month],$O$4),"",INDEX(Book!A$3:A$1200,SMALL(IF(BookTable[Entry Month]=$O$4,ROW(BookTable[Entry Month])-ROW(Book!$J$2)),ROWS(A$7:A112))))</f>
        <v/>
      </c>
      <c r="B112" s="1" t="str">
        <f t="array" ref="B112">IF(ROWS(B$7:B112)&gt;COUNTIF(BookTable[Entry Month],$O$4),"",INDEX(Book!B$3:B$1200,SMALL(IF(BookTable[Entry Month]=$O$4,ROW(BookTable[Entry Month])-ROW(Book!$J$2)),ROWS(B$7:B112))))</f>
        <v/>
      </c>
      <c r="D112" s="1" t="str">
        <f t="array" ref="D112">IF(ROWS(C$7:C112)&gt;COUNTIF(BookTable[Entry Month],$O$4),"",INDEX(Book!C$3:C$1200,SMALL(IF(BookTable[Entry Month]=$O$4,ROW(BookTable[Entry Month])-ROW(Book!$J$2)),ROWS(C$7:C112))))</f>
        <v/>
      </c>
      <c r="E112" s="1" t="e">
        <f>VLOOKUP(Shrawan13[[#This Row],[आपूर्तिकर्ताको नाम]],PartyTable[],2,FALSE)</f>
        <v>#N/A</v>
      </c>
      <c r="F112" s="1" t="str" cm="1">
        <f t="array" ref="F112">IF(ROWS(G$7:G112)&gt;COUNTIF(BookTable[Entry Month],$O$4),"",INDEX(Book!D$3:D$1200,SMALL(IF(BookTable[Entry Month]=$O$4,ROW(BookTable[Entry Month])-ROW(Book!$J$2)),ROWS(G$7:G112))))</f>
        <v/>
      </c>
      <c r="I11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12" s="6" t="str" cm="1">
        <f t="array" ref="J112">IF(ROWS(G$7:G112)&gt;COUNTIF(BookTable[Entry Month],$O$4),"",INDEX(Book!F$3:F$1200,SMALL(IF(BookTable[Entry Month]=$O$4,ROW(BookTable[Entry Month])-ROW(Book!$J$2)),ROWS(G$7:G112))))</f>
        <v/>
      </c>
      <c r="K112" s="6" t="str" cm="1">
        <f t="array" ref="K112">IF(ROWS(G$7:G112)&gt;COUNTIF(BookTable[Entry Month],$O$4),"",INDEX(Book!E$3:E$1200,SMALL(IF(BookTable[Entry Month]=$O$4,ROW(BookTable[Entry Month])-ROW(Book!$J$2)),ROWS(G$7:G112))))</f>
        <v/>
      </c>
      <c r="L112" s="6" t="e">
        <f>Shrawan13[[#This Row],[मूल्य (रु)]]*13%</f>
        <v>#VALUE!</v>
      </c>
    </row>
    <row r="113" spans="1:12" hidden="1" x14ac:dyDescent="0.25">
      <c r="A113" s="1" t="str">
        <f t="array" ref="A113">IF(ROWS(A$7:A113)&gt;COUNTIF(BookTable[Entry Month],$O$4),"",INDEX(Book!A$3:A$1200,SMALL(IF(BookTable[Entry Month]=$O$4,ROW(BookTable[Entry Month])-ROW(Book!$J$2)),ROWS(A$7:A113))))</f>
        <v/>
      </c>
      <c r="B113" s="1" t="str">
        <f t="array" ref="B113">IF(ROWS(B$7:B113)&gt;COUNTIF(BookTable[Entry Month],$O$4),"",INDEX(Book!B$3:B$1200,SMALL(IF(BookTable[Entry Month]=$O$4,ROW(BookTable[Entry Month])-ROW(Book!$J$2)),ROWS(B$7:B113))))</f>
        <v/>
      </c>
      <c r="D113" s="1" t="str">
        <f t="array" ref="D113">IF(ROWS(C$7:C113)&gt;COUNTIF(BookTable[Entry Month],$O$4),"",INDEX(Book!C$3:C$1200,SMALL(IF(BookTable[Entry Month]=$O$4,ROW(BookTable[Entry Month])-ROW(Book!$J$2)),ROWS(C$7:C113))))</f>
        <v/>
      </c>
      <c r="E113" s="1" t="e">
        <f>VLOOKUP(Shrawan13[[#This Row],[आपूर्तिकर्ताको नाम]],PartyTable[],2,FALSE)</f>
        <v>#N/A</v>
      </c>
      <c r="F113" s="1" t="str" cm="1">
        <f t="array" ref="F113">IF(ROWS(G$7:G113)&gt;COUNTIF(BookTable[Entry Month],$O$4),"",INDEX(Book!D$3:D$1200,SMALL(IF(BookTable[Entry Month]=$O$4,ROW(BookTable[Entry Month])-ROW(Book!$J$2)),ROWS(G$7:G113))))</f>
        <v/>
      </c>
      <c r="I11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13" s="6" t="str" cm="1">
        <f t="array" ref="J113">IF(ROWS(G$7:G113)&gt;COUNTIF(BookTable[Entry Month],$O$4),"",INDEX(Book!F$3:F$1200,SMALL(IF(BookTable[Entry Month]=$O$4,ROW(BookTable[Entry Month])-ROW(Book!$J$2)),ROWS(G$7:G113))))</f>
        <v/>
      </c>
      <c r="K113" s="6" t="str" cm="1">
        <f t="array" ref="K113">IF(ROWS(G$7:G113)&gt;COUNTIF(BookTable[Entry Month],$O$4),"",INDEX(Book!E$3:E$1200,SMALL(IF(BookTable[Entry Month]=$O$4,ROW(BookTable[Entry Month])-ROW(Book!$J$2)),ROWS(G$7:G113))))</f>
        <v/>
      </c>
      <c r="L113" s="6" t="e">
        <f>Shrawan13[[#This Row],[मूल्य (रु)]]*13%</f>
        <v>#VALUE!</v>
      </c>
    </row>
    <row r="114" spans="1:12" hidden="1" x14ac:dyDescent="0.25">
      <c r="A114" s="1" t="str">
        <f t="array" ref="A114">IF(ROWS(A$7:A114)&gt;COUNTIF(BookTable[Entry Month],$O$4),"",INDEX(Book!A$3:A$1200,SMALL(IF(BookTable[Entry Month]=$O$4,ROW(BookTable[Entry Month])-ROW(Book!$J$2)),ROWS(A$7:A114))))</f>
        <v/>
      </c>
      <c r="B114" s="1" t="str">
        <f t="array" ref="B114">IF(ROWS(B$7:B114)&gt;COUNTIF(BookTable[Entry Month],$O$4),"",INDEX(Book!B$3:B$1200,SMALL(IF(BookTable[Entry Month]=$O$4,ROW(BookTable[Entry Month])-ROW(Book!$J$2)),ROWS(B$7:B114))))</f>
        <v/>
      </c>
      <c r="D114" s="1" t="str">
        <f t="array" ref="D114">IF(ROWS(C$7:C114)&gt;COUNTIF(BookTable[Entry Month],$O$4),"",INDEX(Book!C$3:C$1200,SMALL(IF(BookTable[Entry Month]=$O$4,ROW(BookTable[Entry Month])-ROW(Book!$J$2)),ROWS(C$7:C114))))</f>
        <v/>
      </c>
      <c r="E114" s="1" t="e">
        <f>VLOOKUP(Shrawan13[[#This Row],[आपूर्तिकर्ताको नाम]],PartyTable[],2,FALSE)</f>
        <v>#N/A</v>
      </c>
      <c r="F114" s="1" t="str" cm="1">
        <f t="array" ref="F114">IF(ROWS(G$7:G114)&gt;COUNTIF(BookTable[Entry Month],$O$4),"",INDEX(Book!D$3:D$1200,SMALL(IF(BookTable[Entry Month]=$O$4,ROW(BookTable[Entry Month])-ROW(Book!$J$2)),ROWS(G$7:G114))))</f>
        <v/>
      </c>
      <c r="I11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14" s="6" t="str" cm="1">
        <f t="array" ref="J114">IF(ROWS(G$7:G114)&gt;COUNTIF(BookTable[Entry Month],$O$4),"",INDEX(Book!F$3:F$1200,SMALL(IF(BookTable[Entry Month]=$O$4,ROW(BookTable[Entry Month])-ROW(Book!$J$2)),ROWS(G$7:G114))))</f>
        <v/>
      </c>
      <c r="K114" s="6" t="str" cm="1">
        <f t="array" ref="K114">IF(ROWS(G$7:G114)&gt;COUNTIF(BookTable[Entry Month],$O$4),"",INDEX(Book!E$3:E$1200,SMALL(IF(BookTable[Entry Month]=$O$4,ROW(BookTable[Entry Month])-ROW(Book!$J$2)),ROWS(G$7:G114))))</f>
        <v/>
      </c>
      <c r="L114" s="6" t="e">
        <f>Shrawan13[[#This Row],[मूल्य (रु)]]*13%</f>
        <v>#VALUE!</v>
      </c>
    </row>
    <row r="115" spans="1:12" hidden="1" x14ac:dyDescent="0.25">
      <c r="A115" s="1" t="str">
        <f t="array" ref="A115">IF(ROWS(A$7:A115)&gt;COUNTIF(BookTable[Entry Month],$O$4),"",INDEX(Book!A$3:A$1200,SMALL(IF(BookTable[Entry Month]=$O$4,ROW(BookTable[Entry Month])-ROW(Book!$J$2)),ROWS(A$7:A115))))</f>
        <v/>
      </c>
      <c r="B115" s="1" t="str">
        <f t="array" ref="B115">IF(ROWS(B$7:B115)&gt;COUNTIF(BookTable[Entry Month],$O$4),"",INDEX(Book!B$3:B$1200,SMALL(IF(BookTable[Entry Month]=$O$4,ROW(BookTable[Entry Month])-ROW(Book!$J$2)),ROWS(B$7:B115))))</f>
        <v/>
      </c>
      <c r="D115" s="1" t="str">
        <f t="array" ref="D115">IF(ROWS(C$7:C115)&gt;COUNTIF(BookTable[Entry Month],$O$4),"",INDEX(Book!C$3:C$1200,SMALL(IF(BookTable[Entry Month]=$O$4,ROW(BookTable[Entry Month])-ROW(Book!$J$2)),ROWS(C$7:C115))))</f>
        <v/>
      </c>
      <c r="E115" s="1" t="e">
        <f>VLOOKUP(Shrawan13[[#This Row],[आपूर्तिकर्ताको नाम]],PartyTable[],2,FALSE)</f>
        <v>#N/A</v>
      </c>
      <c r="F115" s="1" t="str" cm="1">
        <f t="array" ref="F115">IF(ROWS(G$7:G115)&gt;COUNTIF(BookTable[Entry Month],$O$4),"",INDEX(Book!D$3:D$1200,SMALL(IF(BookTable[Entry Month]=$O$4,ROW(BookTable[Entry Month])-ROW(Book!$J$2)),ROWS(G$7:G115))))</f>
        <v/>
      </c>
      <c r="I11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15" s="6" t="str" cm="1">
        <f t="array" ref="J115">IF(ROWS(G$7:G115)&gt;COUNTIF(BookTable[Entry Month],$O$4),"",INDEX(Book!F$3:F$1200,SMALL(IF(BookTable[Entry Month]=$O$4,ROW(BookTable[Entry Month])-ROW(Book!$J$2)),ROWS(G$7:G115))))</f>
        <v/>
      </c>
      <c r="K115" s="6" t="str" cm="1">
        <f t="array" ref="K115">IF(ROWS(G$7:G115)&gt;COUNTIF(BookTable[Entry Month],$O$4),"",INDEX(Book!E$3:E$1200,SMALL(IF(BookTable[Entry Month]=$O$4,ROW(BookTable[Entry Month])-ROW(Book!$J$2)),ROWS(G$7:G115))))</f>
        <v/>
      </c>
      <c r="L115" s="6" t="e">
        <f>Shrawan13[[#This Row],[मूल्य (रु)]]*13%</f>
        <v>#VALUE!</v>
      </c>
    </row>
    <row r="116" spans="1:12" hidden="1" x14ac:dyDescent="0.25">
      <c r="A116" s="1" t="str">
        <f t="array" ref="A116">IF(ROWS(A$7:A116)&gt;COUNTIF(BookTable[Entry Month],$O$4),"",INDEX(Book!A$3:A$1200,SMALL(IF(BookTable[Entry Month]=$O$4,ROW(BookTable[Entry Month])-ROW(Book!$J$2)),ROWS(A$7:A116))))</f>
        <v/>
      </c>
      <c r="B116" s="1" t="str">
        <f t="array" ref="B116">IF(ROWS(B$7:B116)&gt;COUNTIF(BookTable[Entry Month],$O$4),"",INDEX(Book!B$3:B$1200,SMALL(IF(BookTable[Entry Month]=$O$4,ROW(BookTable[Entry Month])-ROW(Book!$J$2)),ROWS(B$7:B116))))</f>
        <v/>
      </c>
      <c r="D116" s="1" t="str">
        <f t="array" ref="D116">IF(ROWS(C$7:C116)&gt;COUNTIF(BookTable[Entry Month],$O$4),"",INDEX(Book!C$3:C$1200,SMALL(IF(BookTable[Entry Month]=$O$4,ROW(BookTable[Entry Month])-ROW(Book!$J$2)),ROWS(C$7:C116))))</f>
        <v/>
      </c>
      <c r="E116" s="1" t="e">
        <f>VLOOKUP(Shrawan13[[#This Row],[आपूर्तिकर्ताको नाम]],PartyTable[],2,FALSE)</f>
        <v>#N/A</v>
      </c>
      <c r="F116" s="1" t="str" cm="1">
        <f t="array" ref="F116">IF(ROWS(G$7:G116)&gt;COUNTIF(BookTable[Entry Month],$O$4),"",INDEX(Book!D$3:D$1200,SMALL(IF(BookTable[Entry Month]=$O$4,ROW(BookTable[Entry Month])-ROW(Book!$J$2)),ROWS(G$7:G116))))</f>
        <v/>
      </c>
      <c r="I11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16" s="6" t="str" cm="1">
        <f t="array" ref="J116">IF(ROWS(G$7:G116)&gt;COUNTIF(BookTable[Entry Month],$O$4),"",INDEX(Book!F$3:F$1200,SMALL(IF(BookTable[Entry Month]=$O$4,ROW(BookTable[Entry Month])-ROW(Book!$J$2)),ROWS(G$7:G116))))</f>
        <v/>
      </c>
      <c r="K116" s="6" t="str" cm="1">
        <f t="array" ref="K116">IF(ROWS(G$7:G116)&gt;COUNTIF(BookTable[Entry Month],$O$4),"",INDEX(Book!E$3:E$1200,SMALL(IF(BookTable[Entry Month]=$O$4,ROW(BookTable[Entry Month])-ROW(Book!$J$2)),ROWS(G$7:G116))))</f>
        <v/>
      </c>
      <c r="L116" s="6" t="e">
        <f>Shrawan13[[#This Row],[मूल्य (रु)]]*13%</f>
        <v>#VALUE!</v>
      </c>
    </row>
    <row r="117" spans="1:12" hidden="1" x14ac:dyDescent="0.25">
      <c r="A117" s="1" t="str">
        <f t="array" ref="A117">IF(ROWS(A$7:A117)&gt;COUNTIF(BookTable[Entry Month],$O$4),"",INDEX(Book!A$3:A$1200,SMALL(IF(BookTable[Entry Month]=$O$4,ROW(BookTable[Entry Month])-ROW(Book!$J$2)),ROWS(A$7:A117))))</f>
        <v/>
      </c>
      <c r="B117" s="1" t="str">
        <f t="array" ref="B117">IF(ROWS(B$7:B117)&gt;COUNTIF(BookTable[Entry Month],$O$4),"",INDEX(Book!B$3:B$1200,SMALL(IF(BookTable[Entry Month]=$O$4,ROW(BookTable[Entry Month])-ROW(Book!$J$2)),ROWS(B$7:B117))))</f>
        <v/>
      </c>
      <c r="D117" s="1" t="str">
        <f t="array" ref="D117">IF(ROWS(C$7:C117)&gt;COUNTIF(BookTable[Entry Month],$O$4),"",INDEX(Book!C$3:C$1200,SMALL(IF(BookTable[Entry Month]=$O$4,ROW(BookTable[Entry Month])-ROW(Book!$J$2)),ROWS(C$7:C117))))</f>
        <v/>
      </c>
      <c r="E117" s="1" t="e">
        <f>VLOOKUP(Shrawan13[[#This Row],[आपूर्तिकर्ताको नाम]],PartyTable[],2,FALSE)</f>
        <v>#N/A</v>
      </c>
      <c r="F117" s="1" t="str" cm="1">
        <f t="array" ref="F117">IF(ROWS(G$7:G117)&gt;COUNTIF(BookTable[Entry Month],$O$4),"",INDEX(Book!D$3:D$1200,SMALL(IF(BookTable[Entry Month]=$O$4,ROW(BookTable[Entry Month])-ROW(Book!$J$2)),ROWS(G$7:G117))))</f>
        <v/>
      </c>
      <c r="I11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17" s="6" t="str" cm="1">
        <f t="array" ref="J117">IF(ROWS(G$7:G117)&gt;COUNTIF(BookTable[Entry Month],$O$4),"",INDEX(Book!F$3:F$1200,SMALL(IF(BookTable[Entry Month]=$O$4,ROW(BookTable[Entry Month])-ROW(Book!$J$2)),ROWS(G$7:G117))))</f>
        <v/>
      </c>
      <c r="K117" s="6" t="str" cm="1">
        <f t="array" ref="K117">IF(ROWS(G$7:G117)&gt;COUNTIF(BookTable[Entry Month],$O$4),"",INDEX(Book!E$3:E$1200,SMALL(IF(BookTable[Entry Month]=$O$4,ROW(BookTable[Entry Month])-ROW(Book!$J$2)),ROWS(G$7:G117))))</f>
        <v/>
      </c>
      <c r="L117" s="6" t="e">
        <f>Shrawan13[[#This Row],[मूल्य (रु)]]*13%</f>
        <v>#VALUE!</v>
      </c>
    </row>
    <row r="118" spans="1:12" hidden="1" x14ac:dyDescent="0.25">
      <c r="A118" s="1" t="str">
        <f t="array" ref="A118">IF(ROWS(A$7:A118)&gt;COUNTIF(BookTable[Entry Month],$O$4),"",INDEX(Book!A$3:A$1200,SMALL(IF(BookTable[Entry Month]=$O$4,ROW(BookTable[Entry Month])-ROW(Book!$J$2)),ROWS(A$7:A118))))</f>
        <v/>
      </c>
      <c r="B118" s="1" t="str">
        <f t="array" ref="B118">IF(ROWS(B$7:B118)&gt;COUNTIF(BookTable[Entry Month],$O$4),"",INDEX(Book!B$3:B$1200,SMALL(IF(BookTable[Entry Month]=$O$4,ROW(BookTable[Entry Month])-ROW(Book!$J$2)),ROWS(B$7:B118))))</f>
        <v/>
      </c>
      <c r="D118" s="1" t="str">
        <f t="array" ref="D118">IF(ROWS(C$7:C118)&gt;COUNTIF(BookTable[Entry Month],$O$4),"",INDEX(Book!C$3:C$1200,SMALL(IF(BookTable[Entry Month]=$O$4,ROW(BookTable[Entry Month])-ROW(Book!$J$2)),ROWS(C$7:C118))))</f>
        <v/>
      </c>
      <c r="E118" s="1" t="e">
        <f>VLOOKUP(Shrawan13[[#This Row],[आपूर्तिकर्ताको नाम]],PartyTable[],2,FALSE)</f>
        <v>#N/A</v>
      </c>
      <c r="F118" s="1" t="str" cm="1">
        <f t="array" ref="F118">IF(ROWS(G$7:G118)&gt;COUNTIF(BookTable[Entry Month],$O$4),"",INDEX(Book!D$3:D$1200,SMALL(IF(BookTable[Entry Month]=$O$4,ROW(BookTable[Entry Month])-ROW(Book!$J$2)),ROWS(G$7:G118))))</f>
        <v/>
      </c>
      <c r="I11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18" s="6" t="str" cm="1">
        <f t="array" ref="J118">IF(ROWS(G$7:G118)&gt;COUNTIF(BookTable[Entry Month],$O$4),"",INDEX(Book!F$3:F$1200,SMALL(IF(BookTable[Entry Month]=$O$4,ROW(BookTable[Entry Month])-ROW(Book!$J$2)),ROWS(G$7:G118))))</f>
        <v/>
      </c>
      <c r="K118" s="6" t="str" cm="1">
        <f t="array" ref="K118">IF(ROWS(G$7:G118)&gt;COUNTIF(BookTable[Entry Month],$O$4),"",INDEX(Book!E$3:E$1200,SMALL(IF(BookTable[Entry Month]=$O$4,ROW(BookTable[Entry Month])-ROW(Book!$J$2)),ROWS(G$7:G118))))</f>
        <v/>
      </c>
      <c r="L118" s="6" t="e">
        <f>Shrawan13[[#This Row],[मूल्य (रु)]]*13%</f>
        <v>#VALUE!</v>
      </c>
    </row>
    <row r="119" spans="1:12" hidden="1" x14ac:dyDescent="0.25">
      <c r="A119" s="1" t="str">
        <f t="array" ref="A119">IF(ROWS(A$7:A119)&gt;COUNTIF(BookTable[Entry Month],$O$4),"",INDEX(Book!A$3:A$1200,SMALL(IF(BookTable[Entry Month]=$O$4,ROW(BookTable[Entry Month])-ROW(Book!$J$2)),ROWS(A$7:A119))))</f>
        <v/>
      </c>
      <c r="B119" s="1" t="str">
        <f t="array" ref="B119">IF(ROWS(B$7:B119)&gt;COUNTIF(BookTable[Entry Month],$O$4),"",INDEX(Book!B$3:B$1200,SMALL(IF(BookTable[Entry Month]=$O$4,ROW(BookTable[Entry Month])-ROW(Book!$J$2)),ROWS(B$7:B119))))</f>
        <v/>
      </c>
      <c r="D119" s="1" t="str">
        <f t="array" ref="D119">IF(ROWS(C$7:C119)&gt;COUNTIF(BookTable[Entry Month],$O$4),"",INDEX(Book!C$3:C$1200,SMALL(IF(BookTable[Entry Month]=$O$4,ROW(BookTable[Entry Month])-ROW(Book!$J$2)),ROWS(C$7:C119))))</f>
        <v/>
      </c>
      <c r="E119" s="1" t="e">
        <f>VLOOKUP(Shrawan13[[#This Row],[आपूर्तिकर्ताको नाम]],PartyTable[],2,FALSE)</f>
        <v>#N/A</v>
      </c>
      <c r="F119" s="1" t="str" cm="1">
        <f t="array" ref="F119">IF(ROWS(G$7:G119)&gt;COUNTIF(BookTable[Entry Month],$O$4),"",INDEX(Book!D$3:D$1200,SMALL(IF(BookTable[Entry Month]=$O$4,ROW(BookTable[Entry Month])-ROW(Book!$J$2)),ROWS(G$7:G119))))</f>
        <v/>
      </c>
      <c r="I11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19" s="6" t="str" cm="1">
        <f t="array" ref="J119">IF(ROWS(G$7:G119)&gt;COUNTIF(BookTable[Entry Month],$O$4),"",INDEX(Book!F$3:F$1200,SMALL(IF(BookTable[Entry Month]=$O$4,ROW(BookTable[Entry Month])-ROW(Book!$J$2)),ROWS(G$7:G119))))</f>
        <v/>
      </c>
      <c r="K119" s="6" t="str" cm="1">
        <f t="array" ref="K119">IF(ROWS(G$7:G119)&gt;COUNTIF(BookTable[Entry Month],$O$4),"",INDEX(Book!E$3:E$1200,SMALL(IF(BookTable[Entry Month]=$O$4,ROW(BookTable[Entry Month])-ROW(Book!$J$2)),ROWS(G$7:G119))))</f>
        <v/>
      </c>
      <c r="L119" s="6" t="e">
        <f>Shrawan13[[#This Row],[मूल्य (रु)]]*13%</f>
        <v>#VALUE!</v>
      </c>
    </row>
    <row r="120" spans="1:12" hidden="1" x14ac:dyDescent="0.25">
      <c r="A120" s="1" t="str">
        <f t="array" ref="A120">IF(ROWS(A$7:A120)&gt;COUNTIF(BookTable[Entry Month],$O$4),"",INDEX(Book!A$3:A$1200,SMALL(IF(BookTable[Entry Month]=$O$4,ROW(BookTable[Entry Month])-ROW(Book!$J$2)),ROWS(A$7:A120))))</f>
        <v/>
      </c>
      <c r="B120" s="1" t="str">
        <f t="array" ref="B120">IF(ROWS(B$7:B120)&gt;COUNTIF(BookTable[Entry Month],$O$4),"",INDEX(Book!B$3:B$1200,SMALL(IF(BookTable[Entry Month]=$O$4,ROW(BookTable[Entry Month])-ROW(Book!$J$2)),ROWS(B$7:B120))))</f>
        <v/>
      </c>
      <c r="D120" s="1" t="str">
        <f t="array" ref="D120">IF(ROWS(C$7:C120)&gt;COUNTIF(BookTable[Entry Month],$O$4),"",INDEX(Book!C$3:C$1200,SMALL(IF(BookTable[Entry Month]=$O$4,ROW(BookTable[Entry Month])-ROW(Book!$J$2)),ROWS(C$7:C120))))</f>
        <v/>
      </c>
      <c r="E120" s="1" t="e">
        <f>VLOOKUP(Shrawan13[[#This Row],[आपूर्तिकर्ताको नाम]],PartyTable[],2,FALSE)</f>
        <v>#N/A</v>
      </c>
      <c r="F120" s="1" t="str" cm="1">
        <f t="array" ref="F120">IF(ROWS(G$7:G120)&gt;COUNTIF(BookTable[Entry Month],$O$4),"",INDEX(Book!D$3:D$1200,SMALL(IF(BookTable[Entry Month]=$O$4,ROW(BookTable[Entry Month])-ROW(Book!$J$2)),ROWS(G$7:G120))))</f>
        <v/>
      </c>
      <c r="I12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20" s="6" t="str" cm="1">
        <f t="array" ref="J120">IF(ROWS(G$7:G120)&gt;COUNTIF(BookTable[Entry Month],$O$4),"",INDEX(Book!F$3:F$1200,SMALL(IF(BookTable[Entry Month]=$O$4,ROW(BookTable[Entry Month])-ROW(Book!$J$2)),ROWS(G$7:G120))))</f>
        <v/>
      </c>
      <c r="K120" s="6" t="str" cm="1">
        <f t="array" ref="K120">IF(ROWS(G$7:G120)&gt;COUNTIF(BookTable[Entry Month],$O$4),"",INDEX(Book!E$3:E$1200,SMALL(IF(BookTable[Entry Month]=$O$4,ROW(BookTable[Entry Month])-ROW(Book!$J$2)),ROWS(G$7:G120))))</f>
        <v/>
      </c>
      <c r="L120" s="6" t="e">
        <f>Shrawan13[[#This Row],[मूल्य (रु)]]*13%</f>
        <v>#VALUE!</v>
      </c>
    </row>
    <row r="121" spans="1:12" hidden="1" x14ac:dyDescent="0.25">
      <c r="A121" s="1" t="str">
        <f t="array" ref="A121">IF(ROWS(A$7:A121)&gt;COUNTIF(BookTable[Entry Month],$O$4),"",INDEX(Book!A$3:A$1200,SMALL(IF(BookTable[Entry Month]=$O$4,ROW(BookTable[Entry Month])-ROW(Book!$J$2)),ROWS(A$7:A121))))</f>
        <v/>
      </c>
      <c r="B121" s="1" t="str">
        <f t="array" ref="B121">IF(ROWS(B$7:B121)&gt;COUNTIF(BookTable[Entry Month],$O$4),"",INDEX(Book!B$3:B$1200,SMALL(IF(BookTable[Entry Month]=$O$4,ROW(BookTable[Entry Month])-ROW(Book!$J$2)),ROWS(B$7:B121))))</f>
        <v/>
      </c>
      <c r="D121" s="1" t="str">
        <f t="array" ref="D121">IF(ROWS(C$7:C121)&gt;COUNTIF(BookTable[Entry Month],$O$4),"",INDEX(Book!C$3:C$1200,SMALL(IF(BookTable[Entry Month]=$O$4,ROW(BookTable[Entry Month])-ROW(Book!$J$2)),ROWS(C$7:C121))))</f>
        <v/>
      </c>
      <c r="E121" s="1" t="e">
        <f>VLOOKUP(Shrawan13[[#This Row],[आपूर्तिकर्ताको नाम]],PartyTable[],2,FALSE)</f>
        <v>#N/A</v>
      </c>
      <c r="F121" s="1" t="str" cm="1">
        <f t="array" ref="F121">IF(ROWS(G$7:G121)&gt;COUNTIF(BookTable[Entry Month],$O$4),"",INDEX(Book!D$3:D$1200,SMALL(IF(BookTable[Entry Month]=$O$4,ROW(BookTable[Entry Month])-ROW(Book!$J$2)),ROWS(G$7:G121))))</f>
        <v/>
      </c>
      <c r="I12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21" s="6" t="str" cm="1">
        <f t="array" ref="J121">IF(ROWS(G$7:G121)&gt;COUNTIF(BookTable[Entry Month],$O$4),"",INDEX(Book!F$3:F$1200,SMALL(IF(BookTable[Entry Month]=$O$4,ROW(BookTable[Entry Month])-ROW(Book!$J$2)),ROWS(G$7:G121))))</f>
        <v/>
      </c>
      <c r="K121" s="6" t="str" cm="1">
        <f t="array" ref="K121">IF(ROWS(G$7:G121)&gt;COUNTIF(BookTable[Entry Month],$O$4),"",INDEX(Book!E$3:E$1200,SMALL(IF(BookTable[Entry Month]=$O$4,ROW(BookTable[Entry Month])-ROW(Book!$J$2)),ROWS(G$7:G121))))</f>
        <v/>
      </c>
      <c r="L121" s="6" t="e">
        <f>Shrawan13[[#This Row],[मूल्य (रु)]]*13%</f>
        <v>#VALUE!</v>
      </c>
    </row>
    <row r="122" spans="1:12" hidden="1" x14ac:dyDescent="0.25">
      <c r="A122" s="1" t="str">
        <f t="array" ref="A122">IF(ROWS(A$7:A122)&gt;COUNTIF(BookTable[Entry Month],$O$4),"",INDEX(Book!A$3:A$1200,SMALL(IF(BookTable[Entry Month]=$O$4,ROW(BookTable[Entry Month])-ROW(Book!$J$2)),ROWS(A$7:A122))))</f>
        <v/>
      </c>
      <c r="B122" s="1" t="str">
        <f t="array" ref="B122">IF(ROWS(B$7:B122)&gt;COUNTIF(BookTable[Entry Month],$O$4),"",INDEX(Book!B$3:B$1200,SMALL(IF(BookTable[Entry Month]=$O$4,ROW(BookTable[Entry Month])-ROW(Book!$J$2)),ROWS(B$7:B122))))</f>
        <v/>
      </c>
      <c r="D122" s="1" t="str">
        <f t="array" ref="D122">IF(ROWS(C$7:C122)&gt;COUNTIF(BookTable[Entry Month],$O$4),"",INDEX(Book!C$3:C$1200,SMALL(IF(BookTable[Entry Month]=$O$4,ROW(BookTable[Entry Month])-ROW(Book!$J$2)),ROWS(C$7:C122))))</f>
        <v/>
      </c>
      <c r="E122" s="1" t="e">
        <f>VLOOKUP(Shrawan13[[#This Row],[आपूर्तिकर्ताको नाम]],PartyTable[],2,FALSE)</f>
        <v>#N/A</v>
      </c>
      <c r="F122" s="1" t="str" cm="1">
        <f t="array" ref="F122">IF(ROWS(G$7:G122)&gt;COUNTIF(BookTable[Entry Month],$O$4),"",INDEX(Book!D$3:D$1200,SMALL(IF(BookTable[Entry Month]=$O$4,ROW(BookTable[Entry Month])-ROW(Book!$J$2)),ROWS(G$7:G122))))</f>
        <v/>
      </c>
      <c r="I12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22" s="6" t="str" cm="1">
        <f t="array" ref="J122">IF(ROWS(G$7:G122)&gt;COUNTIF(BookTable[Entry Month],$O$4),"",INDEX(Book!F$3:F$1200,SMALL(IF(BookTable[Entry Month]=$O$4,ROW(BookTable[Entry Month])-ROW(Book!$J$2)),ROWS(G$7:G122))))</f>
        <v/>
      </c>
      <c r="K122" s="6" t="str" cm="1">
        <f t="array" ref="K122">IF(ROWS(G$7:G122)&gt;COUNTIF(BookTable[Entry Month],$O$4),"",INDEX(Book!E$3:E$1200,SMALL(IF(BookTable[Entry Month]=$O$4,ROW(BookTable[Entry Month])-ROW(Book!$J$2)),ROWS(G$7:G122))))</f>
        <v/>
      </c>
      <c r="L122" s="6" t="e">
        <f>Shrawan13[[#This Row],[मूल्य (रु)]]*13%</f>
        <v>#VALUE!</v>
      </c>
    </row>
    <row r="123" spans="1:12" hidden="1" x14ac:dyDescent="0.25">
      <c r="A123" s="1" t="str">
        <f t="array" ref="A123">IF(ROWS(A$7:A123)&gt;COUNTIF(BookTable[Entry Month],$O$4),"",INDEX(Book!A$3:A$1200,SMALL(IF(BookTable[Entry Month]=$O$4,ROW(BookTable[Entry Month])-ROW(Book!$J$2)),ROWS(A$7:A123))))</f>
        <v/>
      </c>
      <c r="B123" s="1" t="str">
        <f t="array" ref="B123">IF(ROWS(B$7:B123)&gt;COUNTIF(BookTable[Entry Month],$O$4),"",INDEX(Book!B$3:B$1200,SMALL(IF(BookTable[Entry Month]=$O$4,ROW(BookTable[Entry Month])-ROW(Book!$J$2)),ROWS(B$7:B123))))</f>
        <v/>
      </c>
      <c r="D123" s="1" t="str">
        <f t="array" ref="D123">IF(ROWS(C$7:C123)&gt;COUNTIF(BookTable[Entry Month],$O$4),"",INDEX(Book!C$3:C$1200,SMALL(IF(BookTable[Entry Month]=$O$4,ROW(BookTable[Entry Month])-ROW(Book!$J$2)),ROWS(C$7:C123))))</f>
        <v/>
      </c>
      <c r="E123" s="1" t="e">
        <f>VLOOKUP(Shrawan13[[#This Row],[आपूर्तिकर्ताको नाम]],PartyTable[],2,FALSE)</f>
        <v>#N/A</v>
      </c>
      <c r="F123" s="1" t="str" cm="1">
        <f t="array" ref="F123">IF(ROWS(G$7:G123)&gt;COUNTIF(BookTable[Entry Month],$O$4),"",INDEX(Book!D$3:D$1200,SMALL(IF(BookTable[Entry Month]=$O$4,ROW(BookTable[Entry Month])-ROW(Book!$J$2)),ROWS(G$7:G123))))</f>
        <v/>
      </c>
      <c r="I12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23" s="6" t="str" cm="1">
        <f t="array" ref="J123">IF(ROWS(G$7:G123)&gt;COUNTIF(BookTable[Entry Month],$O$4),"",INDEX(Book!F$3:F$1200,SMALL(IF(BookTable[Entry Month]=$O$4,ROW(BookTable[Entry Month])-ROW(Book!$J$2)),ROWS(G$7:G123))))</f>
        <v/>
      </c>
      <c r="K123" s="6" t="str" cm="1">
        <f t="array" ref="K123">IF(ROWS(G$7:G123)&gt;COUNTIF(BookTable[Entry Month],$O$4),"",INDEX(Book!E$3:E$1200,SMALL(IF(BookTable[Entry Month]=$O$4,ROW(BookTable[Entry Month])-ROW(Book!$J$2)),ROWS(G$7:G123))))</f>
        <v/>
      </c>
      <c r="L123" s="6" t="e">
        <f>Shrawan13[[#This Row],[मूल्य (रु)]]*13%</f>
        <v>#VALUE!</v>
      </c>
    </row>
    <row r="124" spans="1:12" hidden="1" x14ac:dyDescent="0.25">
      <c r="A124" s="1" t="str">
        <f t="array" ref="A124">IF(ROWS(A$7:A124)&gt;COUNTIF(BookTable[Entry Month],$O$4),"",INDEX(Book!A$3:A$1200,SMALL(IF(BookTable[Entry Month]=$O$4,ROW(BookTable[Entry Month])-ROW(Book!$J$2)),ROWS(A$7:A124))))</f>
        <v/>
      </c>
      <c r="B124" s="1" t="str">
        <f t="array" ref="B124">IF(ROWS(B$7:B124)&gt;COUNTIF(BookTable[Entry Month],$O$4),"",INDEX(Book!B$3:B$1200,SMALL(IF(BookTable[Entry Month]=$O$4,ROW(BookTable[Entry Month])-ROW(Book!$J$2)),ROWS(B$7:B124))))</f>
        <v/>
      </c>
      <c r="D124" s="1" t="str">
        <f t="array" ref="D124">IF(ROWS(C$7:C124)&gt;COUNTIF(BookTable[Entry Month],$O$4),"",INDEX(Book!C$3:C$1200,SMALL(IF(BookTable[Entry Month]=$O$4,ROW(BookTable[Entry Month])-ROW(Book!$J$2)),ROWS(C$7:C124))))</f>
        <v/>
      </c>
      <c r="E124" s="1" t="e">
        <f>VLOOKUP(Shrawan13[[#This Row],[आपूर्तिकर्ताको नाम]],PartyTable[],2,FALSE)</f>
        <v>#N/A</v>
      </c>
      <c r="F124" s="1" t="str" cm="1">
        <f t="array" ref="F124">IF(ROWS(G$7:G124)&gt;COUNTIF(BookTable[Entry Month],$O$4),"",INDEX(Book!D$3:D$1200,SMALL(IF(BookTable[Entry Month]=$O$4,ROW(BookTable[Entry Month])-ROW(Book!$J$2)),ROWS(G$7:G124))))</f>
        <v/>
      </c>
      <c r="I12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24" s="6" t="str" cm="1">
        <f t="array" ref="J124">IF(ROWS(G$7:G124)&gt;COUNTIF(BookTable[Entry Month],$O$4),"",INDEX(Book!F$3:F$1200,SMALL(IF(BookTable[Entry Month]=$O$4,ROW(BookTable[Entry Month])-ROW(Book!$J$2)),ROWS(G$7:G124))))</f>
        <v/>
      </c>
      <c r="K124" s="6" t="str" cm="1">
        <f t="array" ref="K124">IF(ROWS(G$7:G124)&gt;COUNTIF(BookTable[Entry Month],$O$4),"",INDEX(Book!E$3:E$1200,SMALL(IF(BookTable[Entry Month]=$O$4,ROW(BookTable[Entry Month])-ROW(Book!$J$2)),ROWS(G$7:G124))))</f>
        <v/>
      </c>
      <c r="L124" s="6" t="e">
        <f>Shrawan13[[#This Row],[मूल्य (रु)]]*13%</f>
        <v>#VALUE!</v>
      </c>
    </row>
    <row r="125" spans="1:12" hidden="1" x14ac:dyDescent="0.25">
      <c r="A125" s="1" t="str">
        <f t="array" ref="A125">IF(ROWS(A$7:A125)&gt;COUNTIF(BookTable[Entry Month],$O$4),"",INDEX(Book!A$3:A$1200,SMALL(IF(BookTable[Entry Month]=$O$4,ROW(BookTable[Entry Month])-ROW(Book!$J$2)),ROWS(A$7:A125))))</f>
        <v/>
      </c>
      <c r="B125" s="1" t="str">
        <f t="array" ref="B125">IF(ROWS(B$7:B125)&gt;COUNTIF(BookTable[Entry Month],$O$4),"",INDEX(Book!B$3:B$1200,SMALL(IF(BookTable[Entry Month]=$O$4,ROW(BookTable[Entry Month])-ROW(Book!$J$2)),ROWS(B$7:B125))))</f>
        <v/>
      </c>
      <c r="D125" s="1" t="str">
        <f t="array" ref="D125">IF(ROWS(C$7:C125)&gt;COUNTIF(BookTable[Entry Month],$O$4),"",INDEX(Book!C$3:C$1200,SMALL(IF(BookTable[Entry Month]=$O$4,ROW(BookTable[Entry Month])-ROW(Book!$J$2)),ROWS(C$7:C125))))</f>
        <v/>
      </c>
      <c r="E125" s="1" t="e">
        <f>VLOOKUP(Shrawan13[[#This Row],[आपूर्तिकर्ताको नाम]],PartyTable[],2,FALSE)</f>
        <v>#N/A</v>
      </c>
      <c r="F125" s="1" t="str" cm="1">
        <f t="array" ref="F125">IF(ROWS(G$7:G125)&gt;COUNTIF(BookTable[Entry Month],$O$4),"",INDEX(Book!D$3:D$1200,SMALL(IF(BookTable[Entry Month]=$O$4,ROW(BookTable[Entry Month])-ROW(Book!$J$2)),ROWS(G$7:G125))))</f>
        <v/>
      </c>
      <c r="I12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25" s="6" t="str" cm="1">
        <f t="array" ref="J125">IF(ROWS(G$7:G125)&gt;COUNTIF(BookTable[Entry Month],$O$4),"",INDEX(Book!F$3:F$1200,SMALL(IF(BookTable[Entry Month]=$O$4,ROW(BookTable[Entry Month])-ROW(Book!$J$2)),ROWS(G$7:G125))))</f>
        <v/>
      </c>
      <c r="K125" s="6" t="str" cm="1">
        <f t="array" ref="K125">IF(ROWS(G$7:G125)&gt;COUNTIF(BookTable[Entry Month],$O$4),"",INDEX(Book!E$3:E$1200,SMALL(IF(BookTable[Entry Month]=$O$4,ROW(BookTable[Entry Month])-ROW(Book!$J$2)),ROWS(G$7:G125))))</f>
        <v/>
      </c>
      <c r="L125" s="6" t="e">
        <f>Shrawan13[[#This Row],[मूल्य (रु)]]*13%</f>
        <v>#VALUE!</v>
      </c>
    </row>
    <row r="126" spans="1:12" hidden="1" x14ac:dyDescent="0.25">
      <c r="A126" s="1" t="str">
        <f t="array" ref="A126">IF(ROWS(A$7:A126)&gt;COUNTIF(BookTable[Entry Month],$O$4),"",INDEX(Book!A$3:A$1200,SMALL(IF(BookTable[Entry Month]=$O$4,ROW(BookTable[Entry Month])-ROW(Book!$J$2)),ROWS(A$7:A126))))</f>
        <v/>
      </c>
      <c r="B126" s="1" t="str">
        <f t="array" ref="B126">IF(ROWS(B$7:B126)&gt;COUNTIF(BookTable[Entry Month],$O$4),"",INDEX(Book!B$3:B$1200,SMALL(IF(BookTable[Entry Month]=$O$4,ROW(BookTable[Entry Month])-ROW(Book!$J$2)),ROWS(B$7:B126))))</f>
        <v/>
      </c>
      <c r="D126" s="1" t="str">
        <f t="array" ref="D126">IF(ROWS(C$7:C126)&gt;COUNTIF(BookTable[Entry Month],$O$4),"",INDEX(Book!C$3:C$1200,SMALL(IF(BookTable[Entry Month]=$O$4,ROW(BookTable[Entry Month])-ROW(Book!$J$2)),ROWS(C$7:C126))))</f>
        <v/>
      </c>
      <c r="E126" s="1" t="e">
        <f>VLOOKUP(Shrawan13[[#This Row],[आपूर्तिकर्ताको नाम]],PartyTable[],2,FALSE)</f>
        <v>#N/A</v>
      </c>
      <c r="F126" s="1" t="str" cm="1">
        <f t="array" ref="F126">IF(ROWS(G$7:G126)&gt;COUNTIF(BookTable[Entry Month],$O$4),"",INDEX(Book!D$3:D$1200,SMALL(IF(BookTable[Entry Month]=$O$4,ROW(BookTable[Entry Month])-ROW(Book!$J$2)),ROWS(G$7:G126))))</f>
        <v/>
      </c>
      <c r="I12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26" s="6" t="str" cm="1">
        <f t="array" ref="J126">IF(ROWS(G$7:G126)&gt;COUNTIF(BookTable[Entry Month],$O$4),"",INDEX(Book!F$3:F$1200,SMALL(IF(BookTable[Entry Month]=$O$4,ROW(BookTable[Entry Month])-ROW(Book!$J$2)),ROWS(G$7:G126))))</f>
        <v/>
      </c>
      <c r="K126" s="6" t="str" cm="1">
        <f t="array" ref="K126">IF(ROWS(G$7:G126)&gt;COUNTIF(BookTable[Entry Month],$O$4),"",INDEX(Book!E$3:E$1200,SMALL(IF(BookTable[Entry Month]=$O$4,ROW(BookTable[Entry Month])-ROW(Book!$J$2)),ROWS(G$7:G126))))</f>
        <v/>
      </c>
      <c r="L126" s="6" t="e">
        <f>Shrawan13[[#This Row],[मूल्य (रु)]]*13%</f>
        <v>#VALUE!</v>
      </c>
    </row>
    <row r="127" spans="1:12" hidden="1" x14ac:dyDescent="0.25">
      <c r="A127" s="1" t="str">
        <f t="array" ref="A127">IF(ROWS(A$7:A127)&gt;COUNTIF(BookTable[Entry Month],$O$4),"",INDEX(Book!A$3:A$1200,SMALL(IF(BookTable[Entry Month]=$O$4,ROW(BookTable[Entry Month])-ROW(Book!$J$2)),ROWS(A$7:A127))))</f>
        <v/>
      </c>
      <c r="B127" s="1" t="str">
        <f t="array" ref="B127">IF(ROWS(B$7:B127)&gt;COUNTIF(BookTable[Entry Month],$O$4),"",INDEX(Book!B$3:B$1200,SMALL(IF(BookTable[Entry Month]=$O$4,ROW(BookTable[Entry Month])-ROW(Book!$J$2)),ROWS(B$7:B127))))</f>
        <v/>
      </c>
      <c r="D127" s="1" t="str">
        <f t="array" ref="D127">IF(ROWS(C$7:C127)&gt;COUNTIF(BookTable[Entry Month],$O$4),"",INDEX(Book!C$3:C$1200,SMALL(IF(BookTable[Entry Month]=$O$4,ROW(BookTable[Entry Month])-ROW(Book!$J$2)),ROWS(C$7:C127))))</f>
        <v/>
      </c>
      <c r="E127" s="1" t="e">
        <f>VLOOKUP(Shrawan13[[#This Row],[आपूर्तिकर्ताको नाम]],PartyTable[],2,FALSE)</f>
        <v>#N/A</v>
      </c>
      <c r="F127" s="1" t="str" cm="1">
        <f t="array" ref="F127">IF(ROWS(G$7:G127)&gt;COUNTIF(BookTable[Entry Month],$O$4),"",INDEX(Book!D$3:D$1200,SMALL(IF(BookTable[Entry Month]=$O$4,ROW(BookTable[Entry Month])-ROW(Book!$J$2)),ROWS(G$7:G127))))</f>
        <v/>
      </c>
      <c r="I12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27" s="6" t="str" cm="1">
        <f t="array" ref="J127">IF(ROWS(G$7:G127)&gt;COUNTIF(BookTable[Entry Month],$O$4),"",INDEX(Book!F$3:F$1200,SMALL(IF(BookTable[Entry Month]=$O$4,ROW(BookTable[Entry Month])-ROW(Book!$J$2)),ROWS(G$7:G127))))</f>
        <v/>
      </c>
      <c r="K127" s="6" t="str" cm="1">
        <f t="array" ref="K127">IF(ROWS(G$7:G127)&gt;COUNTIF(BookTable[Entry Month],$O$4),"",INDEX(Book!E$3:E$1200,SMALL(IF(BookTable[Entry Month]=$O$4,ROW(BookTable[Entry Month])-ROW(Book!$J$2)),ROWS(G$7:G127))))</f>
        <v/>
      </c>
      <c r="L127" s="6" t="e">
        <f>Shrawan13[[#This Row],[मूल्य (रु)]]*13%</f>
        <v>#VALUE!</v>
      </c>
    </row>
    <row r="128" spans="1:12" hidden="1" x14ac:dyDescent="0.25">
      <c r="A128" s="1" t="str">
        <f t="array" ref="A128">IF(ROWS(A$7:A128)&gt;COUNTIF(BookTable[Entry Month],$O$4),"",INDEX(Book!A$3:A$1200,SMALL(IF(BookTable[Entry Month]=$O$4,ROW(BookTable[Entry Month])-ROW(Book!$J$2)),ROWS(A$7:A128))))</f>
        <v/>
      </c>
      <c r="B128" s="1" t="str">
        <f t="array" ref="B128">IF(ROWS(B$7:B128)&gt;COUNTIF(BookTable[Entry Month],$O$4),"",INDEX(Book!B$3:B$1200,SMALL(IF(BookTable[Entry Month]=$O$4,ROW(BookTable[Entry Month])-ROW(Book!$J$2)),ROWS(B$7:B128))))</f>
        <v/>
      </c>
      <c r="D128" s="1" t="str">
        <f t="array" ref="D128">IF(ROWS(C$7:C128)&gt;COUNTIF(BookTable[Entry Month],$O$4),"",INDEX(Book!C$3:C$1200,SMALL(IF(BookTable[Entry Month]=$O$4,ROW(BookTable[Entry Month])-ROW(Book!$J$2)),ROWS(C$7:C128))))</f>
        <v/>
      </c>
      <c r="E128" s="1" t="e">
        <f>VLOOKUP(Shrawan13[[#This Row],[आपूर्तिकर्ताको नाम]],PartyTable[],2,FALSE)</f>
        <v>#N/A</v>
      </c>
      <c r="F128" s="1" t="str" cm="1">
        <f t="array" ref="F128">IF(ROWS(G$7:G128)&gt;COUNTIF(BookTable[Entry Month],$O$4),"",INDEX(Book!D$3:D$1200,SMALL(IF(BookTable[Entry Month]=$O$4,ROW(BookTable[Entry Month])-ROW(Book!$J$2)),ROWS(G$7:G128))))</f>
        <v/>
      </c>
      <c r="I12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28" s="6" t="str" cm="1">
        <f t="array" ref="J128">IF(ROWS(G$7:G128)&gt;COUNTIF(BookTable[Entry Month],$O$4),"",INDEX(Book!F$3:F$1200,SMALL(IF(BookTable[Entry Month]=$O$4,ROW(BookTable[Entry Month])-ROW(Book!$J$2)),ROWS(G$7:G128))))</f>
        <v/>
      </c>
      <c r="K128" s="6" t="str" cm="1">
        <f t="array" ref="K128">IF(ROWS(G$7:G128)&gt;COUNTIF(BookTable[Entry Month],$O$4),"",INDEX(Book!E$3:E$1200,SMALL(IF(BookTable[Entry Month]=$O$4,ROW(BookTable[Entry Month])-ROW(Book!$J$2)),ROWS(G$7:G128))))</f>
        <v/>
      </c>
      <c r="L128" s="6" t="e">
        <f>Shrawan13[[#This Row],[मूल्य (रु)]]*13%</f>
        <v>#VALUE!</v>
      </c>
    </row>
    <row r="129" spans="1:12" hidden="1" x14ac:dyDescent="0.25">
      <c r="A129" s="1" t="str">
        <f t="array" ref="A129">IF(ROWS(A$7:A129)&gt;COUNTIF(BookTable[Entry Month],$O$4),"",INDEX(Book!A$3:A$1200,SMALL(IF(BookTable[Entry Month]=$O$4,ROW(BookTable[Entry Month])-ROW(Book!$J$2)),ROWS(A$7:A129))))</f>
        <v/>
      </c>
      <c r="B129" s="1" t="str">
        <f t="array" ref="B129">IF(ROWS(B$7:B129)&gt;COUNTIF(BookTable[Entry Month],$O$4),"",INDEX(Book!B$3:B$1200,SMALL(IF(BookTable[Entry Month]=$O$4,ROW(BookTable[Entry Month])-ROW(Book!$J$2)),ROWS(B$7:B129))))</f>
        <v/>
      </c>
      <c r="D129" s="1" t="str">
        <f t="array" ref="D129">IF(ROWS(C$7:C129)&gt;COUNTIF(BookTable[Entry Month],$O$4),"",INDEX(Book!C$3:C$1200,SMALL(IF(BookTable[Entry Month]=$O$4,ROW(BookTable[Entry Month])-ROW(Book!$J$2)),ROWS(C$7:C129))))</f>
        <v/>
      </c>
      <c r="E129" s="1" t="e">
        <f>VLOOKUP(Shrawan13[[#This Row],[आपूर्तिकर्ताको नाम]],PartyTable[],2,FALSE)</f>
        <v>#N/A</v>
      </c>
      <c r="F129" s="1" t="str" cm="1">
        <f t="array" ref="F129">IF(ROWS(G$7:G129)&gt;COUNTIF(BookTable[Entry Month],$O$4),"",INDEX(Book!D$3:D$1200,SMALL(IF(BookTable[Entry Month]=$O$4,ROW(BookTable[Entry Month])-ROW(Book!$J$2)),ROWS(G$7:G129))))</f>
        <v/>
      </c>
      <c r="I12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29" s="6" t="str" cm="1">
        <f t="array" ref="J129">IF(ROWS(G$7:G129)&gt;COUNTIF(BookTable[Entry Month],$O$4),"",INDEX(Book!F$3:F$1200,SMALL(IF(BookTable[Entry Month]=$O$4,ROW(BookTable[Entry Month])-ROW(Book!$J$2)),ROWS(G$7:G129))))</f>
        <v/>
      </c>
      <c r="K129" s="6" t="str" cm="1">
        <f t="array" ref="K129">IF(ROWS(G$7:G129)&gt;COUNTIF(BookTable[Entry Month],$O$4),"",INDEX(Book!E$3:E$1200,SMALL(IF(BookTable[Entry Month]=$O$4,ROW(BookTable[Entry Month])-ROW(Book!$J$2)),ROWS(G$7:G129))))</f>
        <v/>
      </c>
      <c r="L129" s="6" t="e">
        <f>Shrawan13[[#This Row],[मूल्य (रु)]]*13%</f>
        <v>#VALUE!</v>
      </c>
    </row>
    <row r="130" spans="1:12" hidden="1" x14ac:dyDescent="0.25">
      <c r="A130" s="1" t="str">
        <f t="array" ref="A130">IF(ROWS(A$7:A130)&gt;COUNTIF(BookTable[Entry Month],$O$4),"",INDEX(Book!A$3:A$1200,SMALL(IF(BookTable[Entry Month]=$O$4,ROW(BookTable[Entry Month])-ROW(Book!$J$2)),ROWS(A$7:A130))))</f>
        <v/>
      </c>
      <c r="B130" s="1" t="str">
        <f t="array" ref="B130">IF(ROWS(B$7:B130)&gt;COUNTIF(BookTable[Entry Month],$O$4),"",INDEX(Book!B$3:B$1200,SMALL(IF(BookTable[Entry Month]=$O$4,ROW(BookTable[Entry Month])-ROW(Book!$J$2)),ROWS(B$7:B130))))</f>
        <v/>
      </c>
      <c r="D130" s="1" t="str">
        <f t="array" ref="D130">IF(ROWS(C$7:C130)&gt;COUNTIF(BookTable[Entry Month],$O$4),"",INDEX(Book!C$3:C$1200,SMALL(IF(BookTable[Entry Month]=$O$4,ROW(BookTable[Entry Month])-ROW(Book!$J$2)),ROWS(C$7:C130))))</f>
        <v/>
      </c>
      <c r="E130" s="1" t="e">
        <f>VLOOKUP(Shrawan13[[#This Row],[आपूर्तिकर्ताको नाम]],PartyTable[],2,FALSE)</f>
        <v>#N/A</v>
      </c>
      <c r="F130" s="1" t="str" cm="1">
        <f t="array" ref="F130">IF(ROWS(G$7:G130)&gt;COUNTIF(BookTable[Entry Month],$O$4),"",INDEX(Book!D$3:D$1200,SMALL(IF(BookTable[Entry Month]=$O$4,ROW(BookTable[Entry Month])-ROW(Book!$J$2)),ROWS(G$7:G130))))</f>
        <v/>
      </c>
      <c r="I13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30" s="6" t="str" cm="1">
        <f t="array" ref="J130">IF(ROWS(G$7:G130)&gt;COUNTIF(BookTable[Entry Month],$O$4),"",INDEX(Book!F$3:F$1200,SMALL(IF(BookTable[Entry Month]=$O$4,ROW(BookTable[Entry Month])-ROW(Book!$J$2)),ROWS(G$7:G130))))</f>
        <v/>
      </c>
      <c r="K130" s="6" t="str" cm="1">
        <f t="array" ref="K130">IF(ROWS(G$7:G130)&gt;COUNTIF(BookTable[Entry Month],$O$4),"",INDEX(Book!E$3:E$1200,SMALL(IF(BookTable[Entry Month]=$O$4,ROW(BookTable[Entry Month])-ROW(Book!$J$2)),ROWS(G$7:G130))))</f>
        <v/>
      </c>
      <c r="L130" s="6" t="e">
        <f>Shrawan13[[#This Row],[मूल्य (रु)]]*13%</f>
        <v>#VALUE!</v>
      </c>
    </row>
    <row r="131" spans="1:12" hidden="1" x14ac:dyDescent="0.25">
      <c r="A131" s="1" t="str">
        <f t="array" ref="A131">IF(ROWS(A$7:A131)&gt;COUNTIF(BookTable[Entry Month],$O$4),"",INDEX(Book!A$3:A$1200,SMALL(IF(BookTable[Entry Month]=$O$4,ROW(BookTable[Entry Month])-ROW(Book!$J$2)),ROWS(A$7:A131))))</f>
        <v/>
      </c>
      <c r="B131" s="1" t="str">
        <f t="array" ref="B131">IF(ROWS(B$7:B131)&gt;COUNTIF(BookTable[Entry Month],$O$4),"",INDEX(Book!B$3:B$1200,SMALL(IF(BookTable[Entry Month]=$O$4,ROW(BookTable[Entry Month])-ROW(Book!$J$2)),ROWS(B$7:B131))))</f>
        <v/>
      </c>
      <c r="D131" s="1" t="str">
        <f t="array" ref="D131">IF(ROWS(C$7:C131)&gt;COUNTIF(BookTable[Entry Month],$O$4),"",INDEX(Book!C$3:C$1200,SMALL(IF(BookTable[Entry Month]=$O$4,ROW(BookTable[Entry Month])-ROW(Book!$J$2)),ROWS(C$7:C131))))</f>
        <v/>
      </c>
      <c r="E131" s="1" t="e">
        <f>VLOOKUP(Shrawan13[[#This Row],[आपूर्तिकर्ताको नाम]],PartyTable[],2,FALSE)</f>
        <v>#N/A</v>
      </c>
      <c r="F131" s="1" t="str" cm="1">
        <f t="array" ref="F131">IF(ROWS(G$7:G131)&gt;COUNTIF(BookTable[Entry Month],$O$4),"",INDEX(Book!D$3:D$1200,SMALL(IF(BookTable[Entry Month]=$O$4,ROW(BookTable[Entry Month])-ROW(Book!$J$2)),ROWS(G$7:G131))))</f>
        <v/>
      </c>
      <c r="I13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31" s="6" t="str" cm="1">
        <f t="array" ref="J131">IF(ROWS(G$7:G131)&gt;COUNTIF(BookTable[Entry Month],$O$4),"",INDEX(Book!F$3:F$1200,SMALL(IF(BookTable[Entry Month]=$O$4,ROW(BookTable[Entry Month])-ROW(Book!$J$2)),ROWS(G$7:G131))))</f>
        <v/>
      </c>
      <c r="K131" s="6" t="str" cm="1">
        <f t="array" ref="K131">IF(ROWS(G$7:G131)&gt;COUNTIF(BookTable[Entry Month],$O$4),"",INDEX(Book!E$3:E$1200,SMALL(IF(BookTable[Entry Month]=$O$4,ROW(BookTable[Entry Month])-ROW(Book!$J$2)),ROWS(G$7:G131))))</f>
        <v/>
      </c>
      <c r="L131" s="6" t="e">
        <f>Shrawan13[[#This Row],[मूल्य (रु)]]*13%</f>
        <v>#VALUE!</v>
      </c>
    </row>
    <row r="132" spans="1:12" hidden="1" x14ac:dyDescent="0.25">
      <c r="A132" s="1" t="str">
        <f t="array" ref="A132">IF(ROWS(A$7:A132)&gt;COUNTIF(BookTable[Entry Month],$O$4),"",INDEX(Book!A$3:A$1200,SMALL(IF(BookTable[Entry Month]=$O$4,ROW(BookTable[Entry Month])-ROW(Book!$J$2)),ROWS(A$7:A132))))</f>
        <v/>
      </c>
      <c r="B132" s="1" t="str">
        <f t="array" ref="B132">IF(ROWS(B$7:B132)&gt;COUNTIF(BookTable[Entry Month],$O$4),"",INDEX(Book!B$3:B$1200,SMALL(IF(BookTable[Entry Month]=$O$4,ROW(BookTable[Entry Month])-ROW(Book!$J$2)),ROWS(B$7:B132))))</f>
        <v/>
      </c>
      <c r="D132" s="1" t="str">
        <f t="array" ref="D132">IF(ROWS(C$7:C132)&gt;COUNTIF(BookTable[Entry Month],$O$4),"",INDEX(Book!C$3:C$1200,SMALL(IF(BookTable[Entry Month]=$O$4,ROW(BookTable[Entry Month])-ROW(Book!$J$2)),ROWS(C$7:C132))))</f>
        <v/>
      </c>
      <c r="E132" s="1" t="e">
        <f>VLOOKUP(Shrawan13[[#This Row],[आपूर्तिकर्ताको नाम]],PartyTable[],2,FALSE)</f>
        <v>#N/A</v>
      </c>
      <c r="F132" s="1" t="str" cm="1">
        <f t="array" ref="F132">IF(ROWS(G$7:G132)&gt;COUNTIF(BookTable[Entry Month],$O$4),"",INDEX(Book!D$3:D$1200,SMALL(IF(BookTable[Entry Month]=$O$4,ROW(BookTable[Entry Month])-ROW(Book!$J$2)),ROWS(G$7:G132))))</f>
        <v/>
      </c>
      <c r="I13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32" s="6" t="str" cm="1">
        <f t="array" ref="J132">IF(ROWS(G$7:G132)&gt;COUNTIF(BookTable[Entry Month],$O$4),"",INDEX(Book!F$3:F$1200,SMALL(IF(BookTable[Entry Month]=$O$4,ROW(BookTable[Entry Month])-ROW(Book!$J$2)),ROWS(G$7:G132))))</f>
        <v/>
      </c>
      <c r="K132" s="6" t="str" cm="1">
        <f t="array" ref="K132">IF(ROWS(G$7:G132)&gt;COUNTIF(BookTable[Entry Month],$O$4),"",INDEX(Book!E$3:E$1200,SMALL(IF(BookTable[Entry Month]=$O$4,ROW(BookTable[Entry Month])-ROW(Book!$J$2)),ROWS(G$7:G132))))</f>
        <v/>
      </c>
      <c r="L132" s="6" t="e">
        <f>Shrawan13[[#This Row],[मूल्य (रु)]]*13%</f>
        <v>#VALUE!</v>
      </c>
    </row>
    <row r="133" spans="1:12" hidden="1" x14ac:dyDescent="0.25">
      <c r="A133" s="1" t="str">
        <f t="array" ref="A133">IF(ROWS(A$7:A133)&gt;COUNTIF(BookTable[Entry Month],$O$4),"",INDEX(Book!A$3:A$1200,SMALL(IF(BookTable[Entry Month]=$O$4,ROW(BookTable[Entry Month])-ROW(Book!$J$2)),ROWS(A$7:A133))))</f>
        <v/>
      </c>
      <c r="B133" s="1" t="str">
        <f t="array" ref="B133">IF(ROWS(B$7:B133)&gt;COUNTIF(BookTable[Entry Month],$O$4),"",INDEX(Book!B$3:B$1200,SMALL(IF(BookTable[Entry Month]=$O$4,ROW(BookTable[Entry Month])-ROW(Book!$J$2)),ROWS(B$7:B133))))</f>
        <v/>
      </c>
      <c r="D133" s="1" t="str">
        <f t="array" ref="D133">IF(ROWS(C$7:C133)&gt;COUNTIF(BookTable[Entry Month],$O$4),"",INDEX(Book!C$3:C$1200,SMALL(IF(BookTable[Entry Month]=$O$4,ROW(BookTable[Entry Month])-ROW(Book!$J$2)),ROWS(C$7:C133))))</f>
        <v/>
      </c>
      <c r="E133" s="1" t="e">
        <f>VLOOKUP(Shrawan13[[#This Row],[आपूर्तिकर्ताको नाम]],PartyTable[],2,FALSE)</f>
        <v>#N/A</v>
      </c>
      <c r="F133" s="1" t="str" cm="1">
        <f t="array" ref="F133">IF(ROWS(G$7:G133)&gt;COUNTIF(BookTable[Entry Month],$O$4),"",INDEX(Book!D$3:D$1200,SMALL(IF(BookTable[Entry Month]=$O$4,ROW(BookTable[Entry Month])-ROW(Book!$J$2)),ROWS(G$7:G133))))</f>
        <v/>
      </c>
      <c r="I13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33" s="6" t="str" cm="1">
        <f t="array" ref="J133">IF(ROWS(G$7:G133)&gt;COUNTIF(BookTable[Entry Month],$O$4),"",INDEX(Book!F$3:F$1200,SMALL(IF(BookTable[Entry Month]=$O$4,ROW(BookTable[Entry Month])-ROW(Book!$J$2)),ROWS(G$7:G133))))</f>
        <v/>
      </c>
      <c r="K133" s="6" t="str" cm="1">
        <f t="array" ref="K133">IF(ROWS(G$7:G133)&gt;COUNTIF(BookTable[Entry Month],$O$4),"",INDEX(Book!E$3:E$1200,SMALL(IF(BookTable[Entry Month]=$O$4,ROW(BookTable[Entry Month])-ROW(Book!$J$2)),ROWS(G$7:G133))))</f>
        <v/>
      </c>
      <c r="L133" s="6" t="e">
        <f>Shrawan13[[#This Row],[मूल्य (रु)]]*13%</f>
        <v>#VALUE!</v>
      </c>
    </row>
    <row r="134" spans="1:12" hidden="1" x14ac:dyDescent="0.25">
      <c r="A134" s="1" t="str">
        <f t="array" ref="A134">IF(ROWS(A$7:A134)&gt;COUNTIF(BookTable[Entry Month],$O$4),"",INDEX(Book!A$3:A$1200,SMALL(IF(BookTable[Entry Month]=$O$4,ROW(BookTable[Entry Month])-ROW(Book!$J$2)),ROWS(A$7:A134))))</f>
        <v/>
      </c>
      <c r="B134" s="1" t="str">
        <f t="array" ref="B134">IF(ROWS(B$7:B134)&gt;COUNTIF(BookTable[Entry Month],$O$4),"",INDEX(Book!B$3:B$1200,SMALL(IF(BookTable[Entry Month]=$O$4,ROW(BookTable[Entry Month])-ROW(Book!$J$2)),ROWS(B$7:B134))))</f>
        <v/>
      </c>
      <c r="D134" s="1" t="str">
        <f t="array" ref="D134">IF(ROWS(C$7:C134)&gt;COUNTIF(BookTable[Entry Month],$O$4),"",INDEX(Book!C$3:C$1200,SMALL(IF(BookTable[Entry Month]=$O$4,ROW(BookTable[Entry Month])-ROW(Book!$J$2)),ROWS(C$7:C134))))</f>
        <v/>
      </c>
      <c r="E134" s="1" t="e">
        <f>VLOOKUP(Shrawan13[[#This Row],[आपूर्तिकर्ताको नाम]],PartyTable[],2,FALSE)</f>
        <v>#N/A</v>
      </c>
      <c r="F134" s="1" t="str" cm="1">
        <f t="array" ref="F134">IF(ROWS(G$7:G134)&gt;COUNTIF(BookTable[Entry Month],$O$4),"",INDEX(Book!D$3:D$1200,SMALL(IF(BookTable[Entry Month]=$O$4,ROW(BookTable[Entry Month])-ROW(Book!$J$2)),ROWS(G$7:G134))))</f>
        <v/>
      </c>
      <c r="I13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34" s="6" t="str" cm="1">
        <f t="array" ref="J134">IF(ROWS(G$7:G134)&gt;COUNTIF(BookTable[Entry Month],$O$4),"",INDEX(Book!F$3:F$1200,SMALL(IF(BookTable[Entry Month]=$O$4,ROW(BookTable[Entry Month])-ROW(Book!$J$2)),ROWS(G$7:G134))))</f>
        <v/>
      </c>
      <c r="K134" s="6" t="str" cm="1">
        <f t="array" ref="K134">IF(ROWS(G$7:G134)&gt;COUNTIF(BookTable[Entry Month],$O$4),"",INDEX(Book!E$3:E$1200,SMALL(IF(BookTable[Entry Month]=$O$4,ROW(BookTable[Entry Month])-ROW(Book!$J$2)),ROWS(G$7:G134))))</f>
        <v/>
      </c>
      <c r="L134" s="6" t="e">
        <f>Shrawan13[[#This Row],[मूल्य (रु)]]*13%</f>
        <v>#VALUE!</v>
      </c>
    </row>
    <row r="135" spans="1:12" hidden="1" x14ac:dyDescent="0.25">
      <c r="A135" s="1" t="str">
        <f t="array" ref="A135">IF(ROWS(A$7:A135)&gt;COUNTIF(BookTable[Entry Month],$O$4),"",INDEX(Book!A$3:A$1200,SMALL(IF(BookTable[Entry Month]=$O$4,ROW(BookTable[Entry Month])-ROW(Book!$J$2)),ROWS(A$7:A135))))</f>
        <v/>
      </c>
      <c r="B135" s="1" t="str">
        <f t="array" ref="B135">IF(ROWS(B$7:B135)&gt;COUNTIF(BookTable[Entry Month],$O$4),"",INDEX(Book!B$3:B$1200,SMALL(IF(BookTable[Entry Month]=$O$4,ROW(BookTable[Entry Month])-ROW(Book!$J$2)),ROWS(B$7:B135))))</f>
        <v/>
      </c>
      <c r="D135" s="1" t="str">
        <f t="array" ref="D135">IF(ROWS(C$7:C135)&gt;COUNTIF(BookTable[Entry Month],$O$4),"",INDEX(Book!C$3:C$1200,SMALL(IF(BookTable[Entry Month]=$O$4,ROW(BookTable[Entry Month])-ROW(Book!$J$2)),ROWS(C$7:C135))))</f>
        <v/>
      </c>
      <c r="E135" s="1" t="e">
        <f>VLOOKUP(Shrawan13[[#This Row],[आपूर्तिकर्ताको नाम]],PartyTable[],2,FALSE)</f>
        <v>#N/A</v>
      </c>
      <c r="F135" s="1" t="str" cm="1">
        <f t="array" ref="F135">IF(ROWS(G$7:G135)&gt;COUNTIF(BookTable[Entry Month],$O$4),"",INDEX(Book!D$3:D$1200,SMALL(IF(BookTable[Entry Month]=$O$4,ROW(BookTable[Entry Month])-ROW(Book!$J$2)),ROWS(G$7:G135))))</f>
        <v/>
      </c>
      <c r="I13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35" s="6" t="str" cm="1">
        <f t="array" ref="J135">IF(ROWS(G$7:G135)&gt;COUNTIF(BookTable[Entry Month],$O$4),"",INDEX(Book!F$3:F$1200,SMALL(IF(BookTable[Entry Month]=$O$4,ROW(BookTable[Entry Month])-ROW(Book!$J$2)),ROWS(G$7:G135))))</f>
        <v/>
      </c>
      <c r="K135" s="6" t="str" cm="1">
        <f t="array" ref="K135">IF(ROWS(G$7:G135)&gt;COUNTIF(BookTable[Entry Month],$O$4),"",INDEX(Book!E$3:E$1200,SMALL(IF(BookTable[Entry Month]=$O$4,ROW(BookTable[Entry Month])-ROW(Book!$J$2)),ROWS(G$7:G135))))</f>
        <v/>
      </c>
      <c r="L135" s="6" t="e">
        <f>Shrawan13[[#This Row],[मूल्य (रु)]]*13%</f>
        <v>#VALUE!</v>
      </c>
    </row>
    <row r="136" spans="1:12" hidden="1" x14ac:dyDescent="0.25">
      <c r="A136" s="1" t="str">
        <f t="array" ref="A136">IF(ROWS(A$7:A136)&gt;COUNTIF(BookTable[Entry Month],$O$4),"",INDEX(Book!A$3:A$1200,SMALL(IF(BookTable[Entry Month]=$O$4,ROW(BookTable[Entry Month])-ROW(Book!$J$2)),ROWS(A$7:A136))))</f>
        <v/>
      </c>
      <c r="B136" s="1" t="str">
        <f t="array" ref="B136">IF(ROWS(B$7:B136)&gt;COUNTIF(BookTable[Entry Month],$O$4),"",INDEX(Book!B$3:B$1200,SMALL(IF(BookTable[Entry Month]=$O$4,ROW(BookTable[Entry Month])-ROW(Book!$J$2)),ROWS(B$7:B136))))</f>
        <v/>
      </c>
      <c r="D136" s="1" t="str">
        <f t="array" ref="D136">IF(ROWS(C$7:C136)&gt;COUNTIF(BookTable[Entry Month],$O$4),"",INDEX(Book!C$3:C$1200,SMALL(IF(BookTable[Entry Month]=$O$4,ROW(BookTable[Entry Month])-ROW(Book!$J$2)),ROWS(C$7:C136))))</f>
        <v/>
      </c>
      <c r="E136" s="1" t="e">
        <f>VLOOKUP(Shrawan13[[#This Row],[आपूर्तिकर्ताको नाम]],PartyTable[],2,FALSE)</f>
        <v>#N/A</v>
      </c>
      <c r="F136" s="1" t="str" cm="1">
        <f t="array" ref="F136">IF(ROWS(G$7:G136)&gt;COUNTIF(BookTable[Entry Month],$O$4),"",INDEX(Book!D$3:D$1200,SMALL(IF(BookTable[Entry Month]=$O$4,ROW(BookTable[Entry Month])-ROW(Book!$J$2)),ROWS(G$7:G136))))</f>
        <v/>
      </c>
      <c r="I13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36" s="6" t="str" cm="1">
        <f t="array" ref="J136">IF(ROWS(G$7:G136)&gt;COUNTIF(BookTable[Entry Month],$O$4),"",INDEX(Book!F$3:F$1200,SMALL(IF(BookTable[Entry Month]=$O$4,ROW(BookTable[Entry Month])-ROW(Book!$J$2)),ROWS(G$7:G136))))</f>
        <v/>
      </c>
      <c r="K136" s="6" t="str" cm="1">
        <f t="array" ref="K136">IF(ROWS(G$7:G136)&gt;COUNTIF(BookTable[Entry Month],$O$4),"",INDEX(Book!E$3:E$1200,SMALL(IF(BookTable[Entry Month]=$O$4,ROW(BookTable[Entry Month])-ROW(Book!$J$2)),ROWS(G$7:G136))))</f>
        <v/>
      </c>
      <c r="L136" s="6" t="e">
        <f>Shrawan13[[#This Row],[मूल्य (रु)]]*13%</f>
        <v>#VALUE!</v>
      </c>
    </row>
    <row r="137" spans="1:12" hidden="1" x14ac:dyDescent="0.25">
      <c r="A137" s="1" t="str">
        <f t="array" ref="A137">IF(ROWS(A$7:A137)&gt;COUNTIF(BookTable[Entry Month],$O$4),"",INDEX(Book!A$3:A$1200,SMALL(IF(BookTable[Entry Month]=$O$4,ROW(BookTable[Entry Month])-ROW(Book!$J$2)),ROWS(A$7:A137))))</f>
        <v/>
      </c>
      <c r="B137" s="1" t="str">
        <f t="array" ref="B137">IF(ROWS(B$7:B137)&gt;COUNTIF(BookTable[Entry Month],$O$4),"",INDEX(Book!B$3:B$1200,SMALL(IF(BookTable[Entry Month]=$O$4,ROW(BookTable[Entry Month])-ROW(Book!$J$2)),ROWS(B$7:B137))))</f>
        <v/>
      </c>
      <c r="D137" s="1" t="str">
        <f t="array" ref="D137">IF(ROWS(C$7:C137)&gt;COUNTIF(BookTable[Entry Month],$O$4),"",INDEX(Book!C$3:C$1200,SMALL(IF(BookTable[Entry Month]=$O$4,ROW(BookTable[Entry Month])-ROW(Book!$J$2)),ROWS(C$7:C137))))</f>
        <v/>
      </c>
      <c r="E137" s="1" t="e">
        <f>VLOOKUP(Shrawan13[[#This Row],[आपूर्तिकर्ताको नाम]],PartyTable[],2,FALSE)</f>
        <v>#N/A</v>
      </c>
      <c r="F137" s="1" t="str" cm="1">
        <f t="array" ref="F137">IF(ROWS(G$7:G137)&gt;COUNTIF(BookTable[Entry Month],$O$4),"",INDEX(Book!D$3:D$1200,SMALL(IF(BookTable[Entry Month]=$O$4,ROW(BookTable[Entry Month])-ROW(Book!$J$2)),ROWS(G$7:G137))))</f>
        <v/>
      </c>
      <c r="I13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37" s="6" t="str" cm="1">
        <f t="array" ref="J137">IF(ROWS(G$7:G137)&gt;COUNTIF(BookTable[Entry Month],$O$4),"",INDEX(Book!F$3:F$1200,SMALL(IF(BookTable[Entry Month]=$O$4,ROW(BookTable[Entry Month])-ROW(Book!$J$2)),ROWS(G$7:G137))))</f>
        <v/>
      </c>
      <c r="K137" s="6" t="str" cm="1">
        <f t="array" ref="K137">IF(ROWS(G$7:G137)&gt;COUNTIF(BookTable[Entry Month],$O$4),"",INDEX(Book!E$3:E$1200,SMALL(IF(BookTable[Entry Month]=$O$4,ROW(BookTable[Entry Month])-ROW(Book!$J$2)),ROWS(G$7:G137))))</f>
        <v/>
      </c>
      <c r="L137" s="6" t="e">
        <f>Shrawan13[[#This Row],[मूल्य (रु)]]*13%</f>
        <v>#VALUE!</v>
      </c>
    </row>
    <row r="138" spans="1:12" hidden="1" x14ac:dyDescent="0.25">
      <c r="A138" s="1" t="str">
        <f t="array" ref="A138">IF(ROWS(A$7:A138)&gt;COUNTIF(BookTable[Entry Month],$O$4),"",INDEX(Book!A$3:A$1200,SMALL(IF(BookTable[Entry Month]=$O$4,ROW(BookTable[Entry Month])-ROW(Book!$J$2)),ROWS(A$7:A138))))</f>
        <v/>
      </c>
      <c r="B138" s="1" t="str">
        <f t="array" ref="B138">IF(ROWS(B$7:B138)&gt;COUNTIF(BookTable[Entry Month],$O$4),"",INDEX(Book!B$3:B$1200,SMALL(IF(BookTable[Entry Month]=$O$4,ROW(BookTable[Entry Month])-ROW(Book!$J$2)),ROWS(B$7:B138))))</f>
        <v/>
      </c>
      <c r="D138" s="1" t="str">
        <f t="array" ref="D138">IF(ROWS(C$7:C138)&gt;COUNTIF(BookTable[Entry Month],$O$4),"",INDEX(Book!C$3:C$1200,SMALL(IF(BookTable[Entry Month]=$O$4,ROW(BookTable[Entry Month])-ROW(Book!$J$2)),ROWS(C$7:C138))))</f>
        <v/>
      </c>
      <c r="E138" s="1" t="e">
        <f>VLOOKUP(Shrawan13[[#This Row],[आपूर्तिकर्ताको नाम]],PartyTable[],2,FALSE)</f>
        <v>#N/A</v>
      </c>
      <c r="F138" s="1" t="str" cm="1">
        <f t="array" ref="F138">IF(ROWS(G$7:G138)&gt;COUNTIF(BookTable[Entry Month],$O$4),"",INDEX(Book!D$3:D$1200,SMALL(IF(BookTable[Entry Month]=$O$4,ROW(BookTable[Entry Month])-ROW(Book!$J$2)),ROWS(G$7:G138))))</f>
        <v/>
      </c>
      <c r="I13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38" s="6" t="str" cm="1">
        <f t="array" ref="J138">IF(ROWS(G$7:G138)&gt;COUNTIF(BookTable[Entry Month],$O$4),"",INDEX(Book!F$3:F$1200,SMALL(IF(BookTable[Entry Month]=$O$4,ROW(BookTable[Entry Month])-ROW(Book!$J$2)),ROWS(G$7:G138))))</f>
        <v/>
      </c>
      <c r="K138" s="6" t="str" cm="1">
        <f t="array" ref="K138">IF(ROWS(G$7:G138)&gt;COUNTIF(BookTable[Entry Month],$O$4),"",INDEX(Book!E$3:E$1200,SMALL(IF(BookTable[Entry Month]=$O$4,ROW(BookTable[Entry Month])-ROW(Book!$J$2)),ROWS(G$7:G138))))</f>
        <v/>
      </c>
      <c r="L138" s="6" t="e">
        <f>Shrawan13[[#This Row],[मूल्य (रु)]]*13%</f>
        <v>#VALUE!</v>
      </c>
    </row>
    <row r="139" spans="1:12" hidden="1" x14ac:dyDescent="0.25">
      <c r="A139" s="1" t="str">
        <f t="array" ref="A139">IF(ROWS(A$7:A139)&gt;COUNTIF(BookTable[Entry Month],$O$4),"",INDEX(Book!A$3:A$1200,SMALL(IF(BookTable[Entry Month]=$O$4,ROW(BookTable[Entry Month])-ROW(Book!$J$2)),ROWS(A$7:A139))))</f>
        <v/>
      </c>
      <c r="B139" s="1" t="str">
        <f t="array" ref="B139">IF(ROWS(B$7:B139)&gt;COUNTIF(BookTable[Entry Month],$O$4),"",INDEX(Book!B$3:B$1200,SMALL(IF(BookTable[Entry Month]=$O$4,ROW(BookTable[Entry Month])-ROW(Book!$J$2)),ROWS(B$7:B139))))</f>
        <v/>
      </c>
      <c r="D139" s="1" t="str">
        <f t="array" ref="D139">IF(ROWS(C$7:C139)&gt;COUNTIF(BookTable[Entry Month],$O$4),"",INDEX(Book!C$3:C$1200,SMALL(IF(BookTable[Entry Month]=$O$4,ROW(BookTable[Entry Month])-ROW(Book!$J$2)),ROWS(C$7:C139))))</f>
        <v/>
      </c>
      <c r="E139" s="1" t="e">
        <f>VLOOKUP(Shrawan13[[#This Row],[आपूर्तिकर्ताको नाम]],PartyTable[],2,FALSE)</f>
        <v>#N/A</v>
      </c>
      <c r="F139" s="1" t="str" cm="1">
        <f t="array" ref="F139">IF(ROWS(G$7:G139)&gt;COUNTIF(BookTable[Entry Month],$O$4),"",INDEX(Book!D$3:D$1200,SMALL(IF(BookTable[Entry Month]=$O$4,ROW(BookTable[Entry Month])-ROW(Book!$J$2)),ROWS(G$7:G139))))</f>
        <v/>
      </c>
      <c r="I13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39" s="6" t="str" cm="1">
        <f t="array" ref="J139">IF(ROWS(G$7:G139)&gt;COUNTIF(BookTable[Entry Month],$O$4),"",INDEX(Book!F$3:F$1200,SMALL(IF(BookTable[Entry Month]=$O$4,ROW(BookTable[Entry Month])-ROW(Book!$J$2)),ROWS(G$7:G139))))</f>
        <v/>
      </c>
      <c r="K139" s="6" t="str" cm="1">
        <f t="array" ref="K139">IF(ROWS(G$7:G139)&gt;COUNTIF(BookTable[Entry Month],$O$4),"",INDEX(Book!E$3:E$1200,SMALL(IF(BookTable[Entry Month]=$O$4,ROW(BookTable[Entry Month])-ROW(Book!$J$2)),ROWS(G$7:G139))))</f>
        <v/>
      </c>
      <c r="L139" s="6" t="e">
        <f>Shrawan13[[#This Row],[मूल्य (रु)]]*13%</f>
        <v>#VALUE!</v>
      </c>
    </row>
    <row r="140" spans="1:12" hidden="1" x14ac:dyDescent="0.25">
      <c r="A140" s="1" t="str">
        <f t="array" ref="A140">IF(ROWS(A$7:A140)&gt;COUNTIF(BookTable[Entry Month],$O$4),"",INDEX(Book!A$3:A$1200,SMALL(IF(BookTable[Entry Month]=$O$4,ROW(BookTable[Entry Month])-ROW(Book!$J$2)),ROWS(A$7:A140))))</f>
        <v/>
      </c>
      <c r="B140" s="1" t="str">
        <f t="array" ref="B140">IF(ROWS(B$7:B140)&gt;COUNTIF(BookTable[Entry Month],$O$4),"",INDEX(Book!B$3:B$1200,SMALL(IF(BookTable[Entry Month]=$O$4,ROW(BookTable[Entry Month])-ROW(Book!$J$2)),ROWS(B$7:B140))))</f>
        <v/>
      </c>
      <c r="D140" s="1" t="str">
        <f t="array" ref="D140">IF(ROWS(C$7:C140)&gt;COUNTIF(BookTable[Entry Month],$O$4),"",INDEX(Book!C$3:C$1200,SMALL(IF(BookTable[Entry Month]=$O$4,ROW(BookTable[Entry Month])-ROW(Book!$J$2)),ROWS(C$7:C140))))</f>
        <v/>
      </c>
      <c r="E140" s="1" t="e">
        <f>VLOOKUP(Shrawan13[[#This Row],[आपूर्तिकर्ताको नाम]],PartyTable[],2,FALSE)</f>
        <v>#N/A</v>
      </c>
      <c r="F140" s="1" t="str" cm="1">
        <f t="array" ref="F140">IF(ROWS(G$7:G140)&gt;COUNTIF(BookTable[Entry Month],$O$4),"",INDEX(Book!D$3:D$1200,SMALL(IF(BookTable[Entry Month]=$O$4,ROW(BookTable[Entry Month])-ROW(Book!$J$2)),ROWS(G$7:G140))))</f>
        <v/>
      </c>
      <c r="I14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40" s="6" t="str" cm="1">
        <f t="array" ref="J140">IF(ROWS(G$7:G140)&gt;COUNTIF(BookTable[Entry Month],$O$4),"",INDEX(Book!F$3:F$1200,SMALL(IF(BookTable[Entry Month]=$O$4,ROW(BookTable[Entry Month])-ROW(Book!$J$2)),ROWS(G$7:G140))))</f>
        <v/>
      </c>
      <c r="K140" s="6" t="str" cm="1">
        <f t="array" ref="K140">IF(ROWS(G$7:G140)&gt;COUNTIF(BookTable[Entry Month],$O$4),"",INDEX(Book!E$3:E$1200,SMALL(IF(BookTable[Entry Month]=$O$4,ROW(BookTable[Entry Month])-ROW(Book!$J$2)),ROWS(G$7:G140))))</f>
        <v/>
      </c>
      <c r="L140" s="6" t="e">
        <f>Shrawan13[[#This Row],[मूल्य (रु)]]*13%</f>
        <v>#VALUE!</v>
      </c>
    </row>
    <row r="141" spans="1:12" hidden="1" x14ac:dyDescent="0.25">
      <c r="A141" s="1" t="str">
        <f t="array" ref="A141">IF(ROWS(A$7:A141)&gt;COUNTIF(BookTable[Entry Month],$O$4),"",INDEX(Book!A$3:A$1200,SMALL(IF(BookTable[Entry Month]=$O$4,ROW(BookTable[Entry Month])-ROW(Book!$J$2)),ROWS(A$7:A141))))</f>
        <v/>
      </c>
      <c r="B141" s="1" t="str">
        <f t="array" ref="B141">IF(ROWS(B$7:B141)&gt;COUNTIF(BookTable[Entry Month],$O$4),"",INDEX(Book!B$3:B$1200,SMALL(IF(BookTable[Entry Month]=$O$4,ROW(BookTable[Entry Month])-ROW(Book!$J$2)),ROWS(B$7:B141))))</f>
        <v/>
      </c>
      <c r="D141" s="1" t="str">
        <f t="array" ref="D141">IF(ROWS(C$7:C141)&gt;COUNTIF(BookTable[Entry Month],$O$4),"",INDEX(Book!C$3:C$1200,SMALL(IF(BookTable[Entry Month]=$O$4,ROW(BookTable[Entry Month])-ROW(Book!$J$2)),ROWS(C$7:C141))))</f>
        <v/>
      </c>
      <c r="E141" s="1" t="e">
        <f>VLOOKUP(Shrawan13[[#This Row],[आपूर्तिकर्ताको नाम]],PartyTable[],2,FALSE)</f>
        <v>#N/A</v>
      </c>
      <c r="F141" s="1" t="str" cm="1">
        <f t="array" ref="F141">IF(ROWS(G$7:G141)&gt;COUNTIF(BookTable[Entry Month],$O$4),"",INDEX(Book!D$3:D$1200,SMALL(IF(BookTable[Entry Month]=$O$4,ROW(BookTable[Entry Month])-ROW(Book!$J$2)),ROWS(G$7:G141))))</f>
        <v/>
      </c>
      <c r="I14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41" s="6" t="str" cm="1">
        <f t="array" ref="J141">IF(ROWS(G$7:G141)&gt;COUNTIF(BookTable[Entry Month],$O$4),"",INDEX(Book!F$3:F$1200,SMALL(IF(BookTable[Entry Month]=$O$4,ROW(BookTable[Entry Month])-ROW(Book!$J$2)),ROWS(G$7:G141))))</f>
        <v/>
      </c>
      <c r="K141" s="6" t="str" cm="1">
        <f t="array" ref="K141">IF(ROWS(G$7:G141)&gt;COUNTIF(BookTable[Entry Month],$O$4),"",INDEX(Book!E$3:E$1200,SMALL(IF(BookTable[Entry Month]=$O$4,ROW(BookTable[Entry Month])-ROW(Book!$J$2)),ROWS(G$7:G141))))</f>
        <v/>
      </c>
      <c r="L141" s="6" t="e">
        <f>Shrawan13[[#This Row],[मूल्य (रु)]]*13%</f>
        <v>#VALUE!</v>
      </c>
    </row>
    <row r="142" spans="1:12" hidden="1" x14ac:dyDescent="0.25">
      <c r="A142" s="1" t="str">
        <f t="array" ref="A142">IF(ROWS(A$7:A142)&gt;COUNTIF(BookTable[Entry Month],$O$4),"",INDEX(Book!A$3:A$1200,SMALL(IF(BookTable[Entry Month]=$O$4,ROW(BookTable[Entry Month])-ROW(Book!$J$2)),ROWS(A$7:A142))))</f>
        <v/>
      </c>
      <c r="B142" s="1" t="str">
        <f t="array" ref="B142">IF(ROWS(B$7:B142)&gt;COUNTIF(BookTable[Entry Month],$O$4),"",INDEX(Book!B$3:B$1200,SMALL(IF(BookTable[Entry Month]=$O$4,ROW(BookTable[Entry Month])-ROW(Book!$J$2)),ROWS(B$7:B142))))</f>
        <v/>
      </c>
      <c r="D142" s="1" t="str">
        <f t="array" ref="D142">IF(ROWS(C$7:C142)&gt;COUNTIF(BookTable[Entry Month],$O$4),"",INDEX(Book!C$3:C$1200,SMALL(IF(BookTable[Entry Month]=$O$4,ROW(BookTable[Entry Month])-ROW(Book!$J$2)),ROWS(C$7:C142))))</f>
        <v/>
      </c>
      <c r="E142" s="1" t="e">
        <f>VLOOKUP(Shrawan13[[#This Row],[आपूर्तिकर्ताको नाम]],PartyTable[],2,FALSE)</f>
        <v>#N/A</v>
      </c>
      <c r="F142" s="1" t="str" cm="1">
        <f t="array" ref="F142">IF(ROWS(G$7:G142)&gt;COUNTIF(BookTable[Entry Month],$O$4),"",INDEX(Book!D$3:D$1200,SMALL(IF(BookTable[Entry Month]=$O$4,ROW(BookTable[Entry Month])-ROW(Book!$J$2)),ROWS(G$7:G142))))</f>
        <v/>
      </c>
      <c r="I14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42" s="6" t="str" cm="1">
        <f t="array" ref="J142">IF(ROWS(G$7:G142)&gt;COUNTIF(BookTable[Entry Month],$O$4),"",INDEX(Book!F$3:F$1200,SMALL(IF(BookTable[Entry Month]=$O$4,ROW(BookTable[Entry Month])-ROW(Book!$J$2)),ROWS(G$7:G142))))</f>
        <v/>
      </c>
      <c r="K142" s="6" t="str" cm="1">
        <f t="array" ref="K142">IF(ROWS(G$7:G142)&gt;COUNTIF(BookTable[Entry Month],$O$4),"",INDEX(Book!E$3:E$1200,SMALL(IF(BookTable[Entry Month]=$O$4,ROW(BookTable[Entry Month])-ROW(Book!$J$2)),ROWS(G$7:G142))))</f>
        <v/>
      </c>
      <c r="L142" s="6" t="e">
        <f>Shrawan13[[#This Row],[मूल्य (रु)]]*13%</f>
        <v>#VALUE!</v>
      </c>
    </row>
    <row r="143" spans="1:12" hidden="1" x14ac:dyDescent="0.25">
      <c r="A143" s="1" t="str">
        <f t="array" ref="A143">IF(ROWS(A$7:A143)&gt;COUNTIF(BookTable[Entry Month],$O$4),"",INDEX(Book!A$3:A$1200,SMALL(IF(BookTable[Entry Month]=$O$4,ROW(BookTable[Entry Month])-ROW(Book!$J$2)),ROWS(A$7:A143))))</f>
        <v/>
      </c>
      <c r="B143" s="1" t="str">
        <f t="array" ref="B143">IF(ROWS(B$7:B143)&gt;COUNTIF(BookTable[Entry Month],$O$4),"",INDEX(Book!B$3:B$1200,SMALL(IF(BookTable[Entry Month]=$O$4,ROW(BookTable[Entry Month])-ROW(Book!$J$2)),ROWS(B$7:B143))))</f>
        <v/>
      </c>
      <c r="D143" s="1" t="str">
        <f t="array" ref="D143">IF(ROWS(C$7:C143)&gt;COUNTIF(BookTable[Entry Month],$O$4),"",INDEX(Book!C$3:C$1200,SMALL(IF(BookTable[Entry Month]=$O$4,ROW(BookTable[Entry Month])-ROW(Book!$J$2)),ROWS(C$7:C143))))</f>
        <v/>
      </c>
      <c r="E143" s="1" t="e">
        <f>VLOOKUP(Shrawan13[[#This Row],[आपूर्तिकर्ताको नाम]],PartyTable[],2,FALSE)</f>
        <v>#N/A</v>
      </c>
      <c r="F143" s="1" t="str" cm="1">
        <f t="array" ref="F143">IF(ROWS(G$7:G143)&gt;COUNTIF(BookTable[Entry Month],$O$4),"",INDEX(Book!D$3:D$1200,SMALL(IF(BookTable[Entry Month]=$O$4,ROW(BookTable[Entry Month])-ROW(Book!$J$2)),ROWS(G$7:G143))))</f>
        <v/>
      </c>
      <c r="I14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43" s="6" t="str" cm="1">
        <f t="array" ref="J143">IF(ROWS(G$7:G143)&gt;COUNTIF(BookTable[Entry Month],$O$4),"",INDEX(Book!F$3:F$1200,SMALL(IF(BookTable[Entry Month]=$O$4,ROW(BookTable[Entry Month])-ROW(Book!$J$2)),ROWS(G$7:G143))))</f>
        <v/>
      </c>
      <c r="K143" s="6" t="str" cm="1">
        <f t="array" ref="K143">IF(ROWS(G$7:G143)&gt;COUNTIF(BookTable[Entry Month],$O$4),"",INDEX(Book!E$3:E$1200,SMALL(IF(BookTable[Entry Month]=$O$4,ROW(BookTable[Entry Month])-ROW(Book!$J$2)),ROWS(G$7:G143))))</f>
        <v/>
      </c>
      <c r="L143" s="6" t="e">
        <f>Shrawan13[[#This Row],[मूल्य (रु)]]*13%</f>
        <v>#VALUE!</v>
      </c>
    </row>
    <row r="144" spans="1:12" hidden="1" x14ac:dyDescent="0.25">
      <c r="A144" s="1" t="str">
        <f t="array" ref="A144">IF(ROWS(A$7:A144)&gt;COUNTIF(BookTable[Entry Month],$O$4),"",INDEX(Book!A$3:A$1200,SMALL(IF(BookTable[Entry Month]=$O$4,ROW(BookTable[Entry Month])-ROW(Book!$J$2)),ROWS(A$7:A144))))</f>
        <v/>
      </c>
      <c r="B144" s="1" t="str">
        <f t="array" ref="B144">IF(ROWS(B$7:B144)&gt;COUNTIF(BookTable[Entry Month],$O$4),"",INDEX(Book!B$3:B$1200,SMALL(IF(BookTable[Entry Month]=$O$4,ROW(BookTable[Entry Month])-ROW(Book!$J$2)),ROWS(B$7:B144))))</f>
        <v/>
      </c>
      <c r="D144" s="1" t="str">
        <f t="array" ref="D144">IF(ROWS(C$7:C144)&gt;COUNTIF(BookTable[Entry Month],$O$4),"",INDEX(Book!C$3:C$1200,SMALL(IF(BookTable[Entry Month]=$O$4,ROW(BookTable[Entry Month])-ROW(Book!$J$2)),ROWS(C$7:C144))))</f>
        <v/>
      </c>
      <c r="E144" s="1" t="e">
        <f>VLOOKUP(Shrawan13[[#This Row],[आपूर्तिकर्ताको नाम]],PartyTable[],2,FALSE)</f>
        <v>#N/A</v>
      </c>
      <c r="F144" s="1" t="str" cm="1">
        <f t="array" ref="F144">IF(ROWS(G$7:G144)&gt;COUNTIF(BookTable[Entry Month],$O$4),"",INDEX(Book!D$3:D$1200,SMALL(IF(BookTable[Entry Month]=$O$4,ROW(BookTable[Entry Month])-ROW(Book!$J$2)),ROWS(G$7:G144))))</f>
        <v/>
      </c>
      <c r="I14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44" s="6" t="str" cm="1">
        <f t="array" ref="J144">IF(ROWS(G$7:G144)&gt;COUNTIF(BookTable[Entry Month],$O$4),"",INDEX(Book!F$3:F$1200,SMALL(IF(BookTable[Entry Month]=$O$4,ROW(BookTable[Entry Month])-ROW(Book!$J$2)),ROWS(G$7:G144))))</f>
        <v/>
      </c>
      <c r="K144" s="6" t="str" cm="1">
        <f t="array" ref="K144">IF(ROWS(G$7:G144)&gt;COUNTIF(BookTable[Entry Month],$O$4),"",INDEX(Book!E$3:E$1200,SMALL(IF(BookTable[Entry Month]=$O$4,ROW(BookTable[Entry Month])-ROW(Book!$J$2)),ROWS(G$7:G144))))</f>
        <v/>
      </c>
      <c r="L144" s="6" t="e">
        <f>Shrawan13[[#This Row],[मूल्य (रु)]]*13%</f>
        <v>#VALUE!</v>
      </c>
    </row>
    <row r="145" spans="1:12" hidden="1" x14ac:dyDescent="0.25">
      <c r="A145" s="1" t="str">
        <f t="array" ref="A145">IF(ROWS(A$7:A145)&gt;COUNTIF(BookTable[Entry Month],$O$4),"",INDEX(Book!A$3:A$1200,SMALL(IF(BookTable[Entry Month]=$O$4,ROW(BookTable[Entry Month])-ROW(Book!$J$2)),ROWS(A$7:A145))))</f>
        <v/>
      </c>
      <c r="B145" s="1" t="str">
        <f t="array" ref="B145">IF(ROWS(B$7:B145)&gt;COUNTIF(BookTable[Entry Month],$O$4),"",INDEX(Book!B$3:B$1200,SMALL(IF(BookTable[Entry Month]=$O$4,ROW(BookTable[Entry Month])-ROW(Book!$J$2)),ROWS(B$7:B145))))</f>
        <v/>
      </c>
      <c r="D145" s="1" t="str">
        <f t="array" ref="D145">IF(ROWS(C$7:C145)&gt;COUNTIF(BookTable[Entry Month],$O$4),"",INDEX(Book!C$3:C$1200,SMALL(IF(BookTable[Entry Month]=$O$4,ROW(BookTable[Entry Month])-ROW(Book!$J$2)),ROWS(C$7:C145))))</f>
        <v/>
      </c>
      <c r="E145" s="1" t="e">
        <f>VLOOKUP(Shrawan13[[#This Row],[आपूर्तिकर्ताको नाम]],PartyTable[],2,FALSE)</f>
        <v>#N/A</v>
      </c>
      <c r="F145" s="1" t="str" cm="1">
        <f t="array" ref="F145">IF(ROWS(G$7:G145)&gt;COUNTIF(BookTable[Entry Month],$O$4),"",INDEX(Book!D$3:D$1200,SMALL(IF(BookTable[Entry Month]=$O$4,ROW(BookTable[Entry Month])-ROW(Book!$J$2)),ROWS(G$7:G145))))</f>
        <v/>
      </c>
      <c r="I14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45" s="6" t="str" cm="1">
        <f t="array" ref="J145">IF(ROWS(G$7:G145)&gt;COUNTIF(BookTable[Entry Month],$O$4),"",INDEX(Book!F$3:F$1200,SMALL(IF(BookTable[Entry Month]=$O$4,ROW(BookTable[Entry Month])-ROW(Book!$J$2)),ROWS(G$7:G145))))</f>
        <v/>
      </c>
      <c r="K145" s="6" t="str" cm="1">
        <f t="array" ref="K145">IF(ROWS(G$7:G145)&gt;COUNTIF(BookTable[Entry Month],$O$4),"",INDEX(Book!E$3:E$1200,SMALL(IF(BookTable[Entry Month]=$O$4,ROW(BookTable[Entry Month])-ROW(Book!$J$2)),ROWS(G$7:G145))))</f>
        <v/>
      </c>
      <c r="L145" s="6" t="e">
        <f>Shrawan13[[#This Row],[मूल्य (रु)]]*13%</f>
        <v>#VALUE!</v>
      </c>
    </row>
    <row r="146" spans="1:12" hidden="1" x14ac:dyDescent="0.25">
      <c r="A146" s="1" t="str">
        <f t="array" ref="A146">IF(ROWS(A$7:A146)&gt;COUNTIF(BookTable[Entry Month],$O$4),"",INDEX(Book!A$3:A$1200,SMALL(IF(BookTable[Entry Month]=$O$4,ROW(BookTable[Entry Month])-ROW(Book!$J$2)),ROWS(A$7:A146))))</f>
        <v/>
      </c>
      <c r="B146" s="1" t="str">
        <f t="array" ref="B146">IF(ROWS(B$7:B146)&gt;COUNTIF(BookTable[Entry Month],$O$4),"",INDEX(Book!B$3:B$1200,SMALL(IF(BookTable[Entry Month]=$O$4,ROW(BookTable[Entry Month])-ROW(Book!$J$2)),ROWS(B$7:B146))))</f>
        <v/>
      </c>
      <c r="D146" s="1" t="str">
        <f t="array" ref="D146">IF(ROWS(C$7:C146)&gt;COUNTIF(BookTable[Entry Month],$O$4),"",INDEX(Book!C$3:C$1200,SMALL(IF(BookTable[Entry Month]=$O$4,ROW(BookTable[Entry Month])-ROW(Book!$J$2)),ROWS(C$7:C146))))</f>
        <v/>
      </c>
      <c r="E146" s="1" t="e">
        <f>VLOOKUP(Shrawan13[[#This Row],[आपूर्तिकर्ताको नाम]],PartyTable[],2,FALSE)</f>
        <v>#N/A</v>
      </c>
      <c r="F146" s="1" t="str" cm="1">
        <f t="array" ref="F146">IF(ROWS(G$7:G146)&gt;COUNTIF(BookTable[Entry Month],$O$4),"",INDEX(Book!D$3:D$1200,SMALL(IF(BookTable[Entry Month]=$O$4,ROW(BookTable[Entry Month])-ROW(Book!$J$2)),ROWS(G$7:G146))))</f>
        <v/>
      </c>
      <c r="I14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46" s="6" t="str" cm="1">
        <f t="array" ref="J146">IF(ROWS(G$7:G146)&gt;COUNTIF(BookTable[Entry Month],$O$4),"",INDEX(Book!F$3:F$1200,SMALL(IF(BookTable[Entry Month]=$O$4,ROW(BookTable[Entry Month])-ROW(Book!$J$2)),ROWS(G$7:G146))))</f>
        <v/>
      </c>
      <c r="K146" s="6" t="str" cm="1">
        <f t="array" ref="K146">IF(ROWS(G$7:G146)&gt;COUNTIF(BookTable[Entry Month],$O$4),"",INDEX(Book!E$3:E$1200,SMALL(IF(BookTable[Entry Month]=$O$4,ROW(BookTable[Entry Month])-ROW(Book!$J$2)),ROWS(G$7:G146))))</f>
        <v/>
      </c>
      <c r="L146" s="6" t="e">
        <f>Shrawan13[[#This Row],[मूल्य (रु)]]*13%</f>
        <v>#VALUE!</v>
      </c>
    </row>
    <row r="147" spans="1:12" hidden="1" x14ac:dyDescent="0.25">
      <c r="A147" s="1" t="str">
        <f t="array" ref="A147">IF(ROWS(A$7:A147)&gt;COUNTIF(BookTable[Entry Month],$O$4),"",INDEX(Book!A$3:A$1200,SMALL(IF(BookTable[Entry Month]=$O$4,ROW(BookTable[Entry Month])-ROW(Book!$J$2)),ROWS(A$7:A147))))</f>
        <v/>
      </c>
      <c r="B147" s="1" t="str">
        <f t="array" ref="B147">IF(ROWS(B$7:B147)&gt;COUNTIF(BookTable[Entry Month],$O$4),"",INDEX(Book!B$3:B$1200,SMALL(IF(BookTable[Entry Month]=$O$4,ROW(BookTable[Entry Month])-ROW(Book!$J$2)),ROWS(B$7:B147))))</f>
        <v/>
      </c>
      <c r="D147" s="1" t="str">
        <f t="array" ref="D147">IF(ROWS(C$7:C147)&gt;COUNTIF(BookTable[Entry Month],$O$4),"",INDEX(Book!C$3:C$1200,SMALL(IF(BookTable[Entry Month]=$O$4,ROW(BookTable[Entry Month])-ROW(Book!$J$2)),ROWS(C$7:C147))))</f>
        <v/>
      </c>
      <c r="E147" s="1" t="e">
        <f>VLOOKUP(Shrawan13[[#This Row],[आपूर्तिकर्ताको नाम]],PartyTable[],2,FALSE)</f>
        <v>#N/A</v>
      </c>
      <c r="F147" s="1" t="str" cm="1">
        <f t="array" ref="F147">IF(ROWS(G$7:G147)&gt;COUNTIF(BookTable[Entry Month],$O$4),"",INDEX(Book!D$3:D$1200,SMALL(IF(BookTable[Entry Month]=$O$4,ROW(BookTable[Entry Month])-ROW(Book!$J$2)),ROWS(G$7:G147))))</f>
        <v/>
      </c>
      <c r="I14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47" s="6" t="str" cm="1">
        <f t="array" ref="J147">IF(ROWS(G$7:G147)&gt;COUNTIF(BookTable[Entry Month],$O$4),"",INDEX(Book!F$3:F$1200,SMALL(IF(BookTable[Entry Month]=$O$4,ROW(BookTable[Entry Month])-ROW(Book!$J$2)),ROWS(G$7:G147))))</f>
        <v/>
      </c>
      <c r="K147" s="6" t="str" cm="1">
        <f t="array" ref="K147">IF(ROWS(G$7:G147)&gt;COUNTIF(BookTable[Entry Month],$O$4),"",INDEX(Book!E$3:E$1200,SMALL(IF(BookTable[Entry Month]=$O$4,ROW(BookTable[Entry Month])-ROW(Book!$J$2)),ROWS(G$7:G147))))</f>
        <v/>
      </c>
      <c r="L147" s="6" t="e">
        <f>Shrawan13[[#This Row],[मूल्य (रु)]]*13%</f>
        <v>#VALUE!</v>
      </c>
    </row>
    <row r="148" spans="1:12" hidden="1" x14ac:dyDescent="0.25">
      <c r="A148" s="1" t="str">
        <f t="array" ref="A148">IF(ROWS(A$7:A148)&gt;COUNTIF(BookTable[Entry Month],$O$4),"",INDEX(Book!A$3:A$1200,SMALL(IF(BookTable[Entry Month]=$O$4,ROW(BookTable[Entry Month])-ROW(Book!$J$2)),ROWS(A$7:A148))))</f>
        <v/>
      </c>
      <c r="B148" s="1" t="str">
        <f t="array" ref="B148">IF(ROWS(B$7:B148)&gt;COUNTIF(BookTable[Entry Month],$O$4),"",INDEX(Book!B$3:B$1200,SMALL(IF(BookTable[Entry Month]=$O$4,ROW(BookTable[Entry Month])-ROW(Book!$J$2)),ROWS(B$7:B148))))</f>
        <v/>
      </c>
      <c r="D148" s="1" t="str">
        <f t="array" ref="D148">IF(ROWS(C$7:C148)&gt;COUNTIF(BookTable[Entry Month],$O$4),"",INDEX(Book!C$3:C$1200,SMALL(IF(BookTable[Entry Month]=$O$4,ROW(BookTable[Entry Month])-ROW(Book!$J$2)),ROWS(C$7:C148))))</f>
        <v/>
      </c>
      <c r="E148" s="1" t="e">
        <f>VLOOKUP(Shrawan13[[#This Row],[आपूर्तिकर्ताको नाम]],PartyTable[],2,FALSE)</f>
        <v>#N/A</v>
      </c>
      <c r="F148" s="1" t="str" cm="1">
        <f t="array" ref="F148">IF(ROWS(G$7:G148)&gt;COUNTIF(BookTable[Entry Month],$O$4),"",INDEX(Book!D$3:D$1200,SMALL(IF(BookTable[Entry Month]=$O$4,ROW(BookTable[Entry Month])-ROW(Book!$J$2)),ROWS(G$7:G148))))</f>
        <v/>
      </c>
      <c r="I14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48" s="6" t="str" cm="1">
        <f t="array" ref="J148">IF(ROWS(G$7:G148)&gt;COUNTIF(BookTable[Entry Month],$O$4),"",INDEX(Book!F$3:F$1200,SMALL(IF(BookTable[Entry Month]=$O$4,ROW(BookTable[Entry Month])-ROW(Book!$J$2)),ROWS(G$7:G148))))</f>
        <v/>
      </c>
      <c r="K148" s="6" t="str" cm="1">
        <f t="array" ref="K148">IF(ROWS(G$7:G148)&gt;COUNTIF(BookTable[Entry Month],$O$4),"",INDEX(Book!E$3:E$1200,SMALL(IF(BookTable[Entry Month]=$O$4,ROW(BookTable[Entry Month])-ROW(Book!$J$2)),ROWS(G$7:G148))))</f>
        <v/>
      </c>
      <c r="L148" s="6" t="e">
        <f>Shrawan13[[#This Row],[मूल्य (रु)]]*13%</f>
        <v>#VALUE!</v>
      </c>
    </row>
    <row r="149" spans="1:12" hidden="1" x14ac:dyDescent="0.25">
      <c r="A149" s="1" t="str">
        <f t="array" ref="A149">IF(ROWS(A$7:A149)&gt;COUNTIF(BookTable[Entry Month],$O$4),"",INDEX(Book!A$3:A$1200,SMALL(IF(BookTable[Entry Month]=$O$4,ROW(BookTable[Entry Month])-ROW(Book!$J$2)),ROWS(A$7:A149))))</f>
        <v/>
      </c>
      <c r="B149" s="1" t="str">
        <f t="array" ref="B149">IF(ROWS(B$7:B149)&gt;COUNTIF(BookTable[Entry Month],$O$4),"",INDEX(Book!B$3:B$1200,SMALL(IF(BookTable[Entry Month]=$O$4,ROW(BookTable[Entry Month])-ROW(Book!$J$2)),ROWS(B$7:B149))))</f>
        <v/>
      </c>
      <c r="D149" s="1" t="str">
        <f t="array" ref="D149">IF(ROWS(C$7:C149)&gt;COUNTIF(BookTable[Entry Month],$O$4),"",INDEX(Book!C$3:C$1200,SMALL(IF(BookTable[Entry Month]=$O$4,ROW(BookTable[Entry Month])-ROW(Book!$J$2)),ROWS(C$7:C149))))</f>
        <v/>
      </c>
      <c r="E149" s="1" t="e">
        <f>VLOOKUP(Shrawan13[[#This Row],[आपूर्तिकर्ताको नाम]],PartyTable[],2,FALSE)</f>
        <v>#N/A</v>
      </c>
      <c r="F149" s="1" t="str" cm="1">
        <f t="array" ref="F149">IF(ROWS(G$7:G149)&gt;COUNTIF(BookTable[Entry Month],$O$4),"",INDEX(Book!D$3:D$1200,SMALL(IF(BookTable[Entry Month]=$O$4,ROW(BookTable[Entry Month])-ROW(Book!$J$2)),ROWS(G$7:G149))))</f>
        <v/>
      </c>
      <c r="I14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49" s="6" t="str" cm="1">
        <f t="array" ref="J149">IF(ROWS(G$7:G149)&gt;COUNTIF(BookTable[Entry Month],$O$4),"",INDEX(Book!F$3:F$1200,SMALL(IF(BookTable[Entry Month]=$O$4,ROW(BookTable[Entry Month])-ROW(Book!$J$2)),ROWS(G$7:G149))))</f>
        <v/>
      </c>
      <c r="K149" s="6" t="str" cm="1">
        <f t="array" ref="K149">IF(ROWS(G$7:G149)&gt;COUNTIF(BookTable[Entry Month],$O$4),"",INDEX(Book!E$3:E$1200,SMALL(IF(BookTable[Entry Month]=$O$4,ROW(BookTable[Entry Month])-ROW(Book!$J$2)),ROWS(G$7:G149))))</f>
        <v/>
      </c>
      <c r="L149" s="6" t="e">
        <f>Shrawan13[[#This Row],[मूल्य (रु)]]*13%</f>
        <v>#VALUE!</v>
      </c>
    </row>
    <row r="150" spans="1:12" hidden="1" x14ac:dyDescent="0.25">
      <c r="A150" s="1" t="str">
        <f t="array" ref="A150">IF(ROWS(A$7:A150)&gt;COUNTIF(BookTable[Entry Month],$O$4),"",INDEX(Book!A$3:A$1200,SMALL(IF(BookTable[Entry Month]=$O$4,ROW(BookTable[Entry Month])-ROW(Book!$J$2)),ROWS(A$7:A150))))</f>
        <v/>
      </c>
      <c r="B150" s="1" t="str">
        <f t="array" ref="B150">IF(ROWS(B$7:B150)&gt;COUNTIF(BookTable[Entry Month],$O$4),"",INDEX(Book!B$3:B$1200,SMALL(IF(BookTable[Entry Month]=$O$4,ROW(BookTable[Entry Month])-ROW(Book!$J$2)),ROWS(B$7:B150))))</f>
        <v/>
      </c>
      <c r="D150" s="1" t="str">
        <f t="array" ref="D150">IF(ROWS(C$7:C150)&gt;COUNTIF(BookTable[Entry Month],$O$4),"",INDEX(Book!C$3:C$1200,SMALL(IF(BookTable[Entry Month]=$O$4,ROW(BookTable[Entry Month])-ROW(Book!$J$2)),ROWS(C$7:C150))))</f>
        <v/>
      </c>
      <c r="E150" s="1" t="e">
        <f>VLOOKUP(Shrawan13[[#This Row],[आपूर्तिकर्ताको नाम]],PartyTable[],2,FALSE)</f>
        <v>#N/A</v>
      </c>
      <c r="F150" s="1" t="str" cm="1">
        <f t="array" ref="F150">IF(ROWS(G$7:G150)&gt;COUNTIF(BookTable[Entry Month],$O$4),"",INDEX(Book!D$3:D$1200,SMALL(IF(BookTable[Entry Month]=$O$4,ROW(BookTable[Entry Month])-ROW(Book!$J$2)),ROWS(G$7:G150))))</f>
        <v/>
      </c>
      <c r="I15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50" s="6" t="str" cm="1">
        <f t="array" ref="J150">IF(ROWS(G$7:G150)&gt;COUNTIF(BookTable[Entry Month],$O$4),"",INDEX(Book!F$3:F$1200,SMALL(IF(BookTable[Entry Month]=$O$4,ROW(BookTable[Entry Month])-ROW(Book!$J$2)),ROWS(G$7:G150))))</f>
        <v/>
      </c>
      <c r="K150" s="6" t="str" cm="1">
        <f t="array" ref="K150">IF(ROWS(G$7:G150)&gt;COUNTIF(BookTable[Entry Month],$O$4),"",INDEX(Book!E$3:E$1200,SMALL(IF(BookTable[Entry Month]=$O$4,ROW(BookTable[Entry Month])-ROW(Book!$J$2)),ROWS(G$7:G150))))</f>
        <v/>
      </c>
      <c r="L150" s="6" t="e">
        <f>Shrawan13[[#This Row],[मूल्य (रु)]]*13%</f>
        <v>#VALUE!</v>
      </c>
    </row>
    <row r="151" spans="1:12" hidden="1" x14ac:dyDescent="0.25">
      <c r="A151" s="1" t="str">
        <f t="array" ref="A151">IF(ROWS(A$7:A151)&gt;COUNTIF(BookTable[Entry Month],$O$4),"",INDEX(Book!A$3:A$1200,SMALL(IF(BookTable[Entry Month]=$O$4,ROW(BookTable[Entry Month])-ROW(Book!$J$2)),ROWS(A$7:A151))))</f>
        <v/>
      </c>
      <c r="B151" s="1" t="str">
        <f t="array" ref="B151">IF(ROWS(B$7:B151)&gt;COUNTIF(BookTable[Entry Month],$O$4),"",INDEX(Book!B$3:B$1200,SMALL(IF(BookTable[Entry Month]=$O$4,ROW(BookTable[Entry Month])-ROW(Book!$J$2)),ROWS(B$7:B151))))</f>
        <v/>
      </c>
      <c r="D151" s="1" t="str">
        <f t="array" ref="D151">IF(ROWS(C$7:C151)&gt;COUNTIF(BookTable[Entry Month],$O$4),"",INDEX(Book!C$3:C$1200,SMALL(IF(BookTable[Entry Month]=$O$4,ROW(BookTable[Entry Month])-ROW(Book!$J$2)),ROWS(C$7:C151))))</f>
        <v/>
      </c>
      <c r="E151" s="1" t="e">
        <f>VLOOKUP(Shrawan13[[#This Row],[आपूर्तिकर्ताको नाम]],PartyTable[],2,FALSE)</f>
        <v>#N/A</v>
      </c>
      <c r="F151" s="1" t="str" cm="1">
        <f t="array" ref="F151">IF(ROWS(G$7:G151)&gt;COUNTIF(BookTable[Entry Month],$O$4),"",INDEX(Book!D$3:D$1200,SMALL(IF(BookTable[Entry Month]=$O$4,ROW(BookTable[Entry Month])-ROW(Book!$J$2)),ROWS(G$7:G151))))</f>
        <v/>
      </c>
      <c r="I15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51" s="6" t="str" cm="1">
        <f t="array" ref="J151">IF(ROWS(G$7:G151)&gt;COUNTIF(BookTable[Entry Month],$O$4),"",INDEX(Book!F$3:F$1200,SMALL(IF(BookTable[Entry Month]=$O$4,ROW(BookTable[Entry Month])-ROW(Book!$J$2)),ROWS(G$7:G151))))</f>
        <v/>
      </c>
      <c r="K151" s="6" t="str" cm="1">
        <f t="array" ref="K151">IF(ROWS(G$7:G151)&gt;COUNTIF(BookTable[Entry Month],$O$4),"",INDEX(Book!E$3:E$1200,SMALL(IF(BookTable[Entry Month]=$O$4,ROW(BookTable[Entry Month])-ROW(Book!$J$2)),ROWS(G$7:G151))))</f>
        <v/>
      </c>
      <c r="L151" s="6" t="e">
        <f>Shrawan13[[#This Row],[मूल्य (रु)]]*13%</f>
        <v>#VALUE!</v>
      </c>
    </row>
    <row r="152" spans="1:12" hidden="1" x14ac:dyDescent="0.25">
      <c r="A152" s="1" t="str">
        <f t="array" ref="A152">IF(ROWS(A$7:A152)&gt;COUNTIF(BookTable[Entry Month],$O$4),"",INDEX(Book!A$3:A$1200,SMALL(IF(BookTable[Entry Month]=$O$4,ROW(BookTable[Entry Month])-ROW(Book!$J$2)),ROWS(A$7:A152))))</f>
        <v/>
      </c>
      <c r="B152" s="1" t="str">
        <f t="array" ref="B152">IF(ROWS(B$7:B152)&gt;COUNTIF(BookTable[Entry Month],$O$4),"",INDEX(Book!B$3:B$1200,SMALL(IF(BookTable[Entry Month]=$O$4,ROW(BookTable[Entry Month])-ROW(Book!$J$2)),ROWS(B$7:B152))))</f>
        <v/>
      </c>
      <c r="D152" s="1" t="str">
        <f t="array" ref="D152">IF(ROWS(C$7:C152)&gt;COUNTIF(BookTable[Entry Month],$O$4),"",INDEX(Book!C$3:C$1200,SMALL(IF(BookTable[Entry Month]=$O$4,ROW(BookTable[Entry Month])-ROW(Book!$J$2)),ROWS(C$7:C152))))</f>
        <v/>
      </c>
      <c r="E152" s="1" t="e">
        <f>VLOOKUP(Shrawan13[[#This Row],[आपूर्तिकर्ताको नाम]],PartyTable[],2,FALSE)</f>
        <v>#N/A</v>
      </c>
      <c r="F152" s="1" t="str" cm="1">
        <f t="array" ref="F152">IF(ROWS(G$7:G152)&gt;COUNTIF(BookTable[Entry Month],$O$4),"",INDEX(Book!D$3:D$1200,SMALL(IF(BookTable[Entry Month]=$O$4,ROW(BookTable[Entry Month])-ROW(Book!$J$2)),ROWS(G$7:G152))))</f>
        <v/>
      </c>
      <c r="I15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52" s="6" t="str" cm="1">
        <f t="array" ref="J152">IF(ROWS(G$7:G152)&gt;COUNTIF(BookTable[Entry Month],$O$4),"",INDEX(Book!F$3:F$1200,SMALL(IF(BookTable[Entry Month]=$O$4,ROW(BookTable[Entry Month])-ROW(Book!$J$2)),ROWS(G$7:G152))))</f>
        <v/>
      </c>
      <c r="K152" s="6" t="str" cm="1">
        <f t="array" ref="K152">IF(ROWS(G$7:G152)&gt;COUNTIF(BookTable[Entry Month],$O$4),"",INDEX(Book!E$3:E$1200,SMALL(IF(BookTable[Entry Month]=$O$4,ROW(BookTable[Entry Month])-ROW(Book!$J$2)),ROWS(G$7:G152))))</f>
        <v/>
      </c>
      <c r="L152" s="6" t="e">
        <f>Shrawan13[[#This Row],[मूल्य (रु)]]*13%</f>
        <v>#VALUE!</v>
      </c>
    </row>
    <row r="153" spans="1:12" hidden="1" x14ac:dyDescent="0.25">
      <c r="A153" s="1" t="str">
        <f t="array" ref="A153">IF(ROWS(A$7:A153)&gt;COUNTIF(BookTable[Entry Month],$O$4),"",INDEX(Book!A$3:A$1200,SMALL(IF(BookTable[Entry Month]=$O$4,ROW(BookTable[Entry Month])-ROW(Book!$J$2)),ROWS(A$7:A153))))</f>
        <v/>
      </c>
      <c r="B153" s="1" t="str">
        <f t="array" ref="B153">IF(ROWS(B$7:B153)&gt;COUNTIF(BookTable[Entry Month],$O$4),"",INDEX(Book!B$3:B$1200,SMALL(IF(BookTable[Entry Month]=$O$4,ROW(BookTable[Entry Month])-ROW(Book!$J$2)),ROWS(B$7:B153))))</f>
        <v/>
      </c>
      <c r="D153" s="1" t="str">
        <f t="array" ref="D153">IF(ROWS(C$7:C153)&gt;COUNTIF(BookTable[Entry Month],$O$4),"",INDEX(Book!C$3:C$1200,SMALL(IF(BookTable[Entry Month]=$O$4,ROW(BookTable[Entry Month])-ROW(Book!$J$2)),ROWS(C$7:C153))))</f>
        <v/>
      </c>
      <c r="E153" s="1" t="e">
        <f>VLOOKUP(Shrawan13[[#This Row],[आपूर्तिकर्ताको नाम]],PartyTable[],2,FALSE)</f>
        <v>#N/A</v>
      </c>
      <c r="F153" s="1" t="str" cm="1">
        <f t="array" ref="F153">IF(ROWS(G$7:G153)&gt;COUNTIF(BookTable[Entry Month],$O$4),"",INDEX(Book!D$3:D$1200,SMALL(IF(BookTable[Entry Month]=$O$4,ROW(BookTable[Entry Month])-ROW(Book!$J$2)),ROWS(G$7:G153))))</f>
        <v/>
      </c>
      <c r="I15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53" s="6" t="str" cm="1">
        <f t="array" ref="J153">IF(ROWS(G$7:G153)&gt;COUNTIF(BookTable[Entry Month],$O$4),"",INDEX(Book!F$3:F$1200,SMALL(IF(BookTable[Entry Month]=$O$4,ROW(BookTable[Entry Month])-ROW(Book!$J$2)),ROWS(G$7:G153))))</f>
        <v/>
      </c>
      <c r="K153" s="6" t="str" cm="1">
        <f t="array" ref="K153">IF(ROWS(G$7:G153)&gt;COUNTIF(BookTable[Entry Month],$O$4),"",INDEX(Book!E$3:E$1200,SMALL(IF(BookTable[Entry Month]=$O$4,ROW(BookTable[Entry Month])-ROW(Book!$J$2)),ROWS(G$7:G153))))</f>
        <v/>
      </c>
      <c r="L153" s="6" t="e">
        <f>Shrawan13[[#This Row],[मूल्य (रु)]]*13%</f>
        <v>#VALUE!</v>
      </c>
    </row>
    <row r="154" spans="1:12" hidden="1" x14ac:dyDescent="0.25">
      <c r="A154" s="1" t="str">
        <f t="array" ref="A154">IF(ROWS(A$7:A154)&gt;COUNTIF(BookTable[Entry Month],$O$4),"",INDEX(Book!A$3:A$1200,SMALL(IF(BookTable[Entry Month]=$O$4,ROW(BookTable[Entry Month])-ROW(Book!$J$2)),ROWS(A$7:A154))))</f>
        <v/>
      </c>
      <c r="B154" s="1" t="str">
        <f t="array" ref="B154">IF(ROWS(B$7:B154)&gt;COUNTIF(BookTable[Entry Month],$O$4),"",INDEX(Book!B$3:B$1200,SMALL(IF(BookTable[Entry Month]=$O$4,ROW(BookTable[Entry Month])-ROW(Book!$J$2)),ROWS(B$7:B154))))</f>
        <v/>
      </c>
      <c r="D154" s="1" t="str">
        <f t="array" ref="D154">IF(ROWS(C$7:C154)&gt;COUNTIF(BookTable[Entry Month],$O$4),"",INDEX(Book!C$3:C$1200,SMALL(IF(BookTable[Entry Month]=$O$4,ROW(BookTable[Entry Month])-ROW(Book!$J$2)),ROWS(C$7:C154))))</f>
        <v/>
      </c>
      <c r="E154" s="1" t="e">
        <f>VLOOKUP(Shrawan13[[#This Row],[आपूर्तिकर्ताको नाम]],PartyTable[],2,FALSE)</f>
        <v>#N/A</v>
      </c>
      <c r="F154" s="1" t="str" cm="1">
        <f t="array" ref="F154">IF(ROWS(G$7:G154)&gt;COUNTIF(BookTable[Entry Month],$O$4),"",INDEX(Book!D$3:D$1200,SMALL(IF(BookTable[Entry Month]=$O$4,ROW(BookTable[Entry Month])-ROW(Book!$J$2)),ROWS(G$7:G154))))</f>
        <v/>
      </c>
      <c r="I15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54" s="6" t="str" cm="1">
        <f t="array" ref="J154">IF(ROWS(G$7:G154)&gt;COUNTIF(BookTable[Entry Month],$O$4),"",INDEX(Book!F$3:F$1200,SMALL(IF(BookTable[Entry Month]=$O$4,ROW(BookTable[Entry Month])-ROW(Book!$J$2)),ROWS(G$7:G154))))</f>
        <v/>
      </c>
      <c r="K154" s="6" t="str" cm="1">
        <f t="array" ref="K154">IF(ROWS(G$7:G154)&gt;COUNTIF(BookTable[Entry Month],$O$4),"",INDEX(Book!E$3:E$1200,SMALL(IF(BookTable[Entry Month]=$O$4,ROW(BookTable[Entry Month])-ROW(Book!$J$2)),ROWS(G$7:G154))))</f>
        <v/>
      </c>
      <c r="L154" s="6" t="e">
        <f>Shrawan13[[#This Row],[मूल्य (रु)]]*13%</f>
        <v>#VALUE!</v>
      </c>
    </row>
    <row r="155" spans="1:12" hidden="1" x14ac:dyDescent="0.25">
      <c r="A155" s="1" t="str">
        <f t="array" ref="A155">IF(ROWS(A$7:A155)&gt;COUNTIF(BookTable[Entry Month],$O$4),"",INDEX(Book!A$3:A$1200,SMALL(IF(BookTable[Entry Month]=$O$4,ROW(BookTable[Entry Month])-ROW(Book!$J$2)),ROWS(A$7:A155))))</f>
        <v/>
      </c>
      <c r="B155" s="1" t="str">
        <f t="array" ref="B155">IF(ROWS(B$7:B155)&gt;COUNTIF(BookTable[Entry Month],$O$4),"",INDEX(Book!B$3:B$1200,SMALL(IF(BookTable[Entry Month]=$O$4,ROW(BookTable[Entry Month])-ROW(Book!$J$2)),ROWS(B$7:B155))))</f>
        <v/>
      </c>
      <c r="D155" s="1" t="str">
        <f t="array" ref="D155">IF(ROWS(C$7:C155)&gt;COUNTIF(BookTable[Entry Month],$O$4),"",INDEX(Book!C$3:C$1200,SMALL(IF(BookTable[Entry Month]=$O$4,ROW(BookTable[Entry Month])-ROW(Book!$J$2)),ROWS(C$7:C155))))</f>
        <v/>
      </c>
      <c r="E155" s="1" t="e">
        <f>VLOOKUP(Shrawan13[[#This Row],[आपूर्तिकर्ताको नाम]],PartyTable[],2,FALSE)</f>
        <v>#N/A</v>
      </c>
      <c r="F155" s="1" t="str" cm="1">
        <f t="array" ref="F155">IF(ROWS(G$7:G155)&gt;COUNTIF(BookTable[Entry Month],$O$4),"",INDEX(Book!D$3:D$1200,SMALL(IF(BookTable[Entry Month]=$O$4,ROW(BookTable[Entry Month])-ROW(Book!$J$2)),ROWS(G$7:G155))))</f>
        <v/>
      </c>
      <c r="I15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55" s="6" t="str" cm="1">
        <f t="array" ref="J155">IF(ROWS(G$7:G155)&gt;COUNTIF(BookTable[Entry Month],$O$4),"",INDEX(Book!F$3:F$1200,SMALL(IF(BookTable[Entry Month]=$O$4,ROW(BookTable[Entry Month])-ROW(Book!$J$2)),ROWS(G$7:G155))))</f>
        <v/>
      </c>
      <c r="K155" s="6" t="str" cm="1">
        <f t="array" ref="K155">IF(ROWS(G$7:G155)&gt;COUNTIF(BookTable[Entry Month],$O$4),"",INDEX(Book!E$3:E$1200,SMALL(IF(BookTable[Entry Month]=$O$4,ROW(BookTable[Entry Month])-ROW(Book!$J$2)),ROWS(G$7:G155))))</f>
        <v/>
      </c>
      <c r="L155" s="6" t="e">
        <f>Shrawan13[[#This Row],[मूल्य (रु)]]*13%</f>
        <v>#VALUE!</v>
      </c>
    </row>
    <row r="156" spans="1:12" hidden="1" x14ac:dyDescent="0.25">
      <c r="A156" s="1" t="str">
        <f t="array" ref="A156">IF(ROWS(A$7:A156)&gt;COUNTIF(BookTable[Entry Month],$O$4),"",INDEX(Book!A$3:A$1200,SMALL(IF(BookTable[Entry Month]=$O$4,ROW(BookTable[Entry Month])-ROW(Book!$J$2)),ROWS(A$7:A156))))</f>
        <v/>
      </c>
      <c r="B156" s="1" t="str">
        <f t="array" ref="B156">IF(ROWS(B$7:B156)&gt;COUNTIF(BookTable[Entry Month],$O$4),"",INDEX(Book!B$3:B$1200,SMALL(IF(BookTable[Entry Month]=$O$4,ROW(BookTable[Entry Month])-ROW(Book!$J$2)),ROWS(B$7:B156))))</f>
        <v/>
      </c>
      <c r="D156" s="1" t="str">
        <f t="array" ref="D156">IF(ROWS(C$7:C156)&gt;COUNTIF(BookTable[Entry Month],$O$4),"",INDEX(Book!C$3:C$1200,SMALL(IF(BookTable[Entry Month]=$O$4,ROW(BookTable[Entry Month])-ROW(Book!$J$2)),ROWS(C$7:C156))))</f>
        <v/>
      </c>
      <c r="E156" s="1" t="e">
        <f>VLOOKUP(Shrawan13[[#This Row],[आपूर्तिकर्ताको नाम]],PartyTable[],2,FALSE)</f>
        <v>#N/A</v>
      </c>
      <c r="F156" s="1" t="str" cm="1">
        <f t="array" ref="F156">IF(ROWS(G$7:G156)&gt;COUNTIF(BookTable[Entry Month],$O$4),"",INDEX(Book!D$3:D$1200,SMALL(IF(BookTable[Entry Month]=$O$4,ROW(BookTable[Entry Month])-ROW(Book!$J$2)),ROWS(G$7:G156))))</f>
        <v/>
      </c>
      <c r="I15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56" s="6" t="str" cm="1">
        <f t="array" ref="J156">IF(ROWS(G$7:G156)&gt;COUNTIF(BookTable[Entry Month],$O$4),"",INDEX(Book!F$3:F$1200,SMALL(IF(BookTable[Entry Month]=$O$4,ROW(BookTable[Entry Month])-ROW(Book!$J$2)),ROWS(G$7:G156))))</f>
        <v/>
      </c>
      <c r="K156" s="6" t="str" cm="1">
        <f t="array" ref="K156">IF(ROWS(G$7:G156)&gt;COUNTIF(BookTable[Entry Month],$O$4),"",INDEX(Book!E$3:E$1200,SMALL(IF(BookTable[Entry Month]=$O$4,ROW(BookTable[Entry Month])-ROW(Book!$J$2)),ROWS(G$7:G156))))</f>
        <v/>
      </c>
      <c r="L156" s="6" t="e">
        <f>Shrawan13[[#This Row],[मूल्य (रु)]]*13%</f>
        <v>#VALUE!</v>
      </c>
    </row>
    <row r="157" spans="1:12" hidden="1" x14ac:dyDescent="0.25">
      <c r="A157" s="1" t="str">
        <f t="array" ref="A157">IF(ROWS(A$7:A157)&gt;COUNTIF(BookTable[Entry Month],$O$4),"",INDEX(Book!A$3:A$1200,SMALL(IF(BookTable[Entry Month]=$O$4,ROW(BookTable[Entry Month])-ROW(Book!$J$2)),ROWS(A$7:A157))))</f>
        <v/>
      </c>
      <c r="B157" s="1" t="str">
        <f t="array" ref="B157">IF(ROWS(B$7:B157)&gt;COUNTIF(BookTable[Entry Month],$O$4),"",INDEX(Book!B$3:B$1200,SMALL(IF(BookTable[Entry Month]=$O$4,ROW(BookTable[Entry Month])-ROW(Book!$J$2)),ROWS(B$7:B157))))</f>
        <v/>
      </c>
      <c r="D157" s="1" t="str">
        <f t="array" ref="D157">IF(ROWS(C$7:C157)&gt;COUNTIF(BookTable[Entry Month],$O$4),"",INDEX(Book!C$3:C$1200,SMALL(IF(BookTable[Entry Month]=$O$4,ROW(BookTable[Entry Month])-ROW(Book!$J$2)),ROWS(C$7:C157))))</f>
        <v/>
      </c>
      <c r="E157" s="1" t="e">
        <f>VLOOKUP(Shrawan13[[#This Row],[आपूर्तिकर्ताको नाम]],PartyTable[],2,FALSE)</f>
        <v>#N/A</v>
      </c>
      <c r="F157" s="1" t="str" cm="1">
        <f t="array" ref="F157">IF(ROWS(G$7:G157)&gt;COUNTIF(BookTable[Entry Month],$O$4),"",INDEX(Book!D$3:D$1200,SMALL(IF(BookTable[Entry Month]=$O$4,ROW(BookTable[Entry Month])-ROW(Book!$J$2)),ROWS(G$7:G157))))</f>
        <v/>
      </c>
      <c r="I15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57" s="6" t="str" cm="1">
        <f t="array" ref="J157">IF(ROWS(G$7:G157)&gt;COUNTIF(BookTable[Entry Month],$O$4),"",INDEX(Book!F$3:F$1200,SMALL(IF(BookTable[Entry Month]=$O$4,ROW(BookTable[Entry Month])-ROW(Book!$J$2)),ROWS(G$7:G157))))</f>
        <v/>
      </c>
      <c r="K157" s="6" t="str" cm="1">
        <f t="array" ref="K157">IF(ROWS(G$7:G157)&gt;COUNTIF(BookTable[Entry Month],$O$4),"",INDEX(Book!E$3:E$1200,SMALL(IF(BookTable[Entry Month]=$O$4,ROW(BookTable[Entry Month])-ROW(Book!$J$2)),ROWS(G$7:G157))))</f>
        <v/>
      </c>
      <c r="L157" s="6" t="e">
        <f>Shrawan13[[#This Row],[मूल्य (रु)]]*13%</f>
        <v>#VALUE!</v>
      </c>
    </row>
    <row r="158" spans="1:12" hidden="1" x14ac:dyDescent="0.25">
      <c r="A158" s="1" t="str">
        <f t="array" ref="A158">IF(ROWS(A$7:A158)&gt;COUNTIF(BookTable[Entry Month],$O$4),"",INDEX(Book!A$3:A$1200,SMALL(IF(BookTable[Entry Month]=$O$4,ROW(BookTable[Entry Month])-ROW(Book!$J$2)),ROWS(A$7:A158))))</f>
        <v/>
      </c>
      <c r="B158" s="1" t="str">
        <f t="array" ref="B158">IF(ROWS(B$7:B158)&gt;COUNTIF(BookTable[Entry Month],$O$4),"",INDEX(Book!B$3:B$1200,SMALL(IF(BookTable[Entry Month]=$O$4,ROW(BookTable[Entry Month])-ROW(Book!$J$2)),ROWS(B$7:B158))))</f>
        <v/>
      </c>
      <c r="D158" s="1" t="str">
        <f t="array" ref="D158">IF(ROWS(C$7:C158)&gt;COUNTIF(BookTable[Entry Month],$O$4),"",INDEX(Book!C$3:C$1200,SMALL(IF(BookTable[Entry Month]=$O$4,ROW(BookTable[Entry Month])-ROW(Book!$J$2)),ROWS(C$7:C158))))</f>
        <v/>
      </c>
      <c r="E158" s="1" t="e">
        <f>VLOOKUP(Shrawan13[[#This Row],[आपूर्तिकर्ताको नाम]],PartyTable[],2,FALSE)</f>
        <v>#N/A</v>
      </c>
      <c r="F158" s="1" t="str" cm="1">
        <f t="array" ref="F158">IF(ROWS(G$7:G158)&gt;COUNTIF(BookTable[Entry Month],$O$4),"",INDEX(Book!D$3:D$1200,SMALL(IF(BookTable[Entry Month]=$O$4,ROW(BookTable[Entry Month])-ROW(Book!$J$2)),ROWS(G$7:G158))))</f>
        <v/>
      </c>
      <c r="I15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58" s="6" t="str" cm="1">
        <f t="array" ref="J158">IF(ROWS(G$7:G158)&gt;COUNTIF(BookTable[Entry Month],$O$4),"",INDEX(Book!F$3:F$1200,SMALL(IF(BookTable[Entry Month]=$O$4,ROW(BookTable[Entry Month])-ROW(Book!$J$2)),ROWS(G$7:G158))))</f>
        <v/>
      </c>
      <c r="K158" s="6" t="str" cm="1">
        <f t="array" ref="K158">IF(ROWS(G$7:G158)&gt;COUNTIF(BookTable[Entry Month],$O$4),"",INDEX(Book!E$3:E$1200,SMALL(IF(BookTable[Entry Month]=$O$4,ROW(BookTable[Entry Month])-ROW(Book!$J$2)),ROWS(G$7:G158))))</f>
        <v/>
      </c>
      <c r="L158" s="6" t="e">
        <f>Shrawan13[[#This Row],[मूल्य (रु)]]*13%</f>
        <v>#VALUE!</v>
      </c>
    </row>
    <row r="159" spans="1:12" hidden="1" x14ac:dyDescent="0.25">
      <c r="A159" s="1" t="str">
        <f t="array" ref="A159">IF(ROWS(A$7:A159)&gt;COUNTIF(BookTable[Entry Month],$O$4),"",INDEX(Book!A$3:A$1200,SMALL(IF(BookTable[Entry Month]=$O$4,ROW(BookTable[Entry Month])-ROW(Book!$J$2)),ROWS(A$7:A159))))</f>
        <v/>
      </c>
      <c r="B159" s="1" t="str">
        <f t="array" ref="B159">IF(ROWS(B$7:B159)&gt;COUNTIF(BookTable[Entry Month],$O$4),"",INDEX(Book!B$3:B$1200,SMALL(IF(BookTable[Entry Month]=$O$4,ROW(BookTable[Entry Month])-ROW(Book!$J$2)),ROWS(B$7:B159))))</f>
        <v/>
      </c>
      <c r="D159" s="1" t="str">
        <f t="array" ref="D159">IF(ROWS(C$7:C159)&gt;COUNTIF(BookTable[Entry Month],$O$4),"",INDEX(Book!C$3:C$1200,SMALL(IF(BookTable[Entry Month]=$O$4,ROW(BookTable[Entry Month])-ROW(Book!$J$2)),ROWS(C$7:C159))))</f>
        <v/>
      </c>
      <c r="E159" s="1" t="e">
        <f>VLOOKUP(Shrawan13[[#This Row],[आपूर्तिकर्ताको नाम]],PartyTable[],2,FALSE)</f>
        <v>#N/A</v>
      </c>
      <c r="F159" s="1" t="str" cm="1">
        <f t="array" ref="F159">IF(ROWS(G$7:G159)&gt;COUNTIF(BookTable[Entry Month],$O$4),"",INDEX(Book!D$3:D$1200,SMALL(IF(BookTable[Entry Month]=$O$4,ROW(BookTable[Entry Month])-ROW(Book!$J$2)),ROWS(G$7:G159))))</f>
        <v/>
      </c>
      <c r="I15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59" s="6" t="str" cm="1">
        <f t="array" ref="J159">IF(ROWS(G$7:G159)&gt;COUNTIF(BookTable[Entry Month],$O$4),"",INDEX(Book!F$3:F$1200,SMALL(IF(BookTable[Entry Month]=$O$4,ROW(BookTable[Entry Month])-ROW(Book!$J$2)),ROWS(G$7:G159))))</f>
        <v/>
      </c>
      <c r="K159" s="6" t="str" cm="1">
        <f t="array" ref="K159">IF(ROWS(G$7:G159)&gt;COUNTIF(BookTable[Entry Month],$O$4),"",INDEX(Book!E$3:E$1200,SMALL(IF(BookTable[Entry Month]=$O$4,ROW(BookTable[Entry Month])-ROW(Book!$J$2)),ROWS(G$7:G159))))</f>
        <v/>
      </c>
      <c r="L159" s="6" t="e">
        <f>Shrawan13[[#This Row],[मूल्य (रु)]]*13%</f>
        <v>#VALUE!</v>
      </c>
    </row>
    <row r="160" spans="1:12" hidden="1" x14ac:dyDescent="0.25">
      <c r="A160" s="1" t="str">
        <f t="array" ref="A160">IF(ROWS(A$7:A160)&gt;COUNTIF(BookTable[Entry Month],$O$4),"",INDEX(Book!A$3:A$1200,SMALL(IF(BookTable[Entry Month]=$O$4,ROW(BookTable[Entry Month])-ROW(Book!$J$2)),ROWS(A$7:A160))))</f>
        <v/>
      </c>
      <c r="B160" s="1" t="str">
        <f t="array" ref="B160">IF(ROWS(B$7:B160)&gt;COUNTIF(BookTable[Entry Month],$O$4),"",INDEX(Book!B$3:B$1200,SMALL(IF(BookTable[Entry Month]=$O$4,ROW(BookTable[Entry Month])-ROW(Book!$J$2)),ROWS(B$7:B160))))</f>
        <v/>
      </c>
      <c r="D160" s="1" t="str">
        <f t="array" ref="D160">IF(ROWS(C$7:C160)&gt;COUNTIF(BookTable[Entry Month],$O$4),"",INDEX(Book!C$3:C$1200,SMALL(IF(BookTable[Entry Month]=$O$4,ROW(BookTable[Entry Month])-ROW(Book!$J$2)),ROWS(C$7:C160))))</f>
        <v/>
      </c>
      <c r="E160" s="1" t="e">
        <f>VLOOKUP(Shrawan13[[#This Row],[आपूर्तिकर्ताको नाम]],PartyTable[],2,FALSE)</f>
        <v>#N/A</v>
      </c>
      <c r="F160" s="1" t="str" cm="1">
        <f t="array" ref="F160">IF(ROWS(G$7:G160)&gt;COUNTIF(BookTable[Entry Month],$O$4),"",INDEX(Book!D$3:D$1200,SMALL(IF(BookTable[Entry Month]=$O$4,ROW(BookTable[Entry Month])-ROW(Book!$J$2)),ROWS(G$7:G160))))</f>
        <v/>
      </c>
      <c r="I16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60" s="6" t="str" cm="1">
        <f t="array" ref="J160">IF(ROWS(G$7:G160)&gt;COUNTIF(BookTable[Entry Month],$O$4),"",INDEX(Book!F$3:F$1200,SMALL(IF(BookTable[Entry Month]=$O$4,ROW(BookTable[Entry Month])-ROW(Book!$J$2)),ROWS(G$7:G160))))</f>
        <v/>
      </c>
      <c r="K160" s="6" t="str" cm="1">
        <f t="array" ref="K160">IF(ROWS(G$7:G160)&gt;COUNTIF(BookTable[Entry Month],$O$4),"",INDEX(Book!E$3:E$1200,SMALL(IF(BookTable[Entry Month]=$O$4,ROW(BookTable[Entry Month])-ROW(Book!$J$2)),ROWS(G$7:G160))))</f>
        <v/>
      </c>
      <c r="L160" s="6" t="e">
        <f>Shrawan13[[#This Row],[मूल्य (रु)]]*13%</f>
        <v>#VALUE!</v>
      </c>
    </row>
    <row r="161" spans="1:12" hidden="1" x14ac:dyDescent="0.25">
      <c r="A161" s="1" t="str">
        <f t="array" ref="A161">IF(ROWS(A$7:A161)&gt;COUNTIF(BookTable[Entry Month],$O$4),"",INDEX(Book!A$3:A$1200,SMALL(IF(BookTable[Entry Month]=$O$4,ROW(BookTable[Entry Month])-ROW(Book!$J$2)),ROWS(A$7:A161))))</f>
        <v/>
      </c>
      <c r="B161" s="1" t="str">
        <f t="array" ref="B161">IF(ROWS(B$7:B161)&gt;COUNTIF(BookTable[Entry Month],$O$4),"",INDEX(Book!B$3:B$1200,SMALL(IF(BookTable[Entry Month]=$O$4,ROW(BookTable[Entry Month])-ROW(Book!$J$2)),ROWS(B$7:B161))))</f>
        <v/>
      </c>
      <c r="D161" s="1" t="str">
        <f t="array" ref="D161">IF(ROWS(C$7:C161)&gt;COUNTIF(BookTable[Entry Month],$O$4),"",INDEX(Book!C$3:C$1200,SMALL(IF(BookTable[Entry Month]=$O$4,ROW(BookTable[Entry Month])-ROW(Book!$J$2)),ROWS(C$7:C161))))</f>
        <v/>
      </c>
      <c r="E161" s="1" t="e">
        <f>VLOOKUP(Shrawan13[[#This Row],[आपूर्तिकर्ताको नाम]],PartyTable[],2,FALSE)</f>
        <v>#N/A</v>
      </c>
      <c r="F161" s="1" t="str" cm="1">
        <f t="array" ref="F161">IF(ROWS(G$7:G161)&gt;COUNTIF(BookTable[Entry Month],$O$4),"",INDEX(Book!D$3:D$1200,SMALL(IF(BookTable[Entry Month]=$O$4,ROW(BookTable[Entry Month])-ROW(Book!$J$2)),ROWS(G$7:G161))))</f>
        <v/>
      </c>
      <c r="I16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61" s="6" t="str" cm="1">
        <f t="array" ref="J161">IF(ROWS(G$7:G161)&gt;COUNTIF(BookTable[Entry Month],$O$4),"",INDEX(Book!F$3:F$1200,SMALL(IF(BookTable[Entry Month]=$O$4,ROW(BookTable[Entry Month])-ROW(Book!$J$2)),ROWS(G$7:G161))))</f>
        <v/>
      </c>
      <c r="K161" s="6" t="str" cm="1">
        <f t="array" ref="K161">IF(ROWS(G$7:G161)&gt;COUNTIF(BookTable[Entry Month],$O$4),"",INDEX(Book!E$3:E$1200,SMALL(IF(BookTable[Entry Month]=$O$4,ROW(BookTable[Entry Month])-ROW(Book!$J$2)),ROWS(G$7:G161))))</f>
        <v/>
      </c>
      <c r="L161" s="6" t="e">
        <f>Shrawan13[[#This Row],[मूल्य (रु)]]*13%</f>
        <v>#VALUE!</v>
      </c>
    </row>
    <row r="162" spans="1:12" hidden="1" x14ac:dyDescent="0.25">
      <c r="A162" s="1" t="str">
        <f t="array" ref="A162">IF(ROWS(A$7:A162)&gt;COUNTIF(BookTable[Entry Month],$O$4),"",INDEX(Book!A$3:A$1200,SMALL(IF(BookTable[Entry Month]=$O$4,ROW(BookTable[Entry Month])-ROW(Book!$J$2)),ROWS(A$7:A162))))</f>
        <v/>
      </c>
      <c r="B162" s="1" t="str">
        <f t="array" ref="B162">IF(ROWS(B$7:B162)&gt;COUNTIF(BookTable[Entry Month],$O$4),"",INDEX(Book!B$3:B$1200,SMALL(IF(BookTable[Entry Month]=$O$4,ROW(BookTable[Entry Month])-ROW(Book!$J$2)),ROWS(B$7:B162))))</f>
        <v/>
      </c>
      <c r="D162" s="1" t="str">
        <f t="array" ref="D162">IF(ROWS(C$7:C162)&gt;COUNTIF(BookTable[Entry Month],$O$4),"",INDEX(Book!C$3:C$1200,SMALL(IF(BookTable[Entry Month]=$O$4,ROW(BookTable[Entry Month])-ROW(Book!$J$2)),ROWS(C$7:C162))))</f>
        <v/>
      </c>
      <c r="E162" s="1" t="e">
        <f>VLOOKUP(Shrawan13[[#This Row],[आपूर्तिकर्ताको नाम]],PartyTable[],2,FALSE)</f>
        <v>#N/A</v>
      </c>
      <c r="F162" s="1" t="str" cm="1">
        <f t="array" ref="F162">IF(ROWS(G$7:G162)&gt;COUNTIF(BookTable[Entry Month],$O$4),"",INDEX(Book!D$3:D$1200,SMALL(IF(BookTable[Entry Month]=$O$4,ROW(BookTable[Entry Month])-ROW(Book!$J$2)),ROWS(G$7:G162))))</f>
        <v/>
      </c>
      <c r="I16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62" s="6" t="str" cm="1">
        <f t="array" ref="J162">IF(ROWS(G$7:G162)&gt;COUNTIF(BookTable[Entry Month],$O$4),"",INDEX(Book!F$3:F$1200,SMALL(IF(BookTable[Entry Month]=$O$4,ROW(BookTable[Entry Month])-ROW(Book!$J$2)),ROWS(G$7:G162))))</f>
        <v/>
      </c>
      <c r="K162" s="6" t="str" cm="1">
        <f t="array" ref="K162">IF(ROWS(G$7:G162)&gt;COUNTIF(BookTable[Entry Month],$O$4),"",INDEX(Book!E$3:E$1200,SMALL(IF(BookTable[Entry Month]=$O$4,ROW(BookTable[Entry Month])-ROW(Book!$J$2)),ROWS(G$7:G162))))</f>
        <v/>
      </c>
      <c r="L162" s="6" t="e">
        <f>Shrawan13[[#This Row],[मूल्य (रु)]]*13%</f>
        <v>#VALUE!</v>
      </c>
    </row>
    <row r="163" spans="1:12" hidden="1" x14ac:dyDescent="0.25">
      <c r="A163" s="1" t="str">
        <f t="array" ref="A163">IF(ROWS(A$7:A163)&gt;COUNTIF(BookTable[Entry Month],$O$4),"",INDEX(Book!A$3:A$1200,SMALL(IF(BookTable[Entry Month]=$O$4,ROW(BookTable[Entry Month])-ROW(Book!$J$2)),ROWS(A$7:A163))))</f>
        <v/>
      </c>
      <c r="B163" s="1" t="str">
        <f t="array" ref="B163">IF(ROWS(B$7:B163)&gt;COUNTIF(BookTable[Entry Month],$O$4),"",INDEX(Book!B$3:B$1200,SMALL(IF(BookTable[Entry Month]=$O$4,ROW(BookTable[Entry Month])-ROW(Book!$J$2)),ROWS(B$7:B163))))</f>
        <v/>
      </c>
      <c r="D163" s="1" t="str">
        <f t="array" ref="D163">IF(ROWS(C$7:C163)&gt;COUNTIF(BookTable[Entry Month],$O$4),"",INDEX(Book!C$3:C$1200,SMALL(IF(BookTable[Entry Month]=$O$4,ROW(BookTable[Entry Month])-ROW(Book!$J$2)),ROWS(C$7:C163))))</f>
        <v/>
      </c>
      <c r="E163" s="1" t="e">
        <f>VLOOKUP(Shrawan13[[#This Row],[आपूर्तिकर्ताको नाम]],PartyTable[],2,FALSE)</f>
        <v>#N/A</v>
      </c>
      <c r="F163" s="1" t="str" cm="1">
        <f t="array" ref="F163">IF(ROWS(G$7:G163)&gt;COUNTIF(BookTable[Entry Month],$O$4),"",INDEX(Book!D$3:D$1200,SMALL(IF(BookTable[Entry Month]=$O$4,ROW(BookTable[Entry Month])-ROW(Book!$J$2)),ROWS(G$7:G163))))</f>
        <v/>
      </c>
      <c r="I16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63" s="6" t="str" cm="1">
        <f t="array" ref="J163">IF(ROWS(G$7:G163)&gt;COUNTIF(BookTable[Entry Month],$O$4),"",INDEX(Book!F$3:F$1200,SMALL(IF(BookTable[Entry Month]=$O$4,ROW(BookTable[Entry Month])-ROW(Book!$J$2)),ROWS(G$7:G163))))</f>
        <v/>
      </c>
      <c r="K163" s="6" t="str" cm="1">
        <f t="array" ref="K163">IF(ROWS(G$7:G163)&gt;COUNTIF(BookTable[Entry Month],$O$4),"",INDEX(Book!E$3:E$1200,SMALL(IF(BookTable[Entry Month]=$O$4,ROW(BookTable[Entry Month])-ROW(Book!$J$2)),ROWS(G$7:G163))))</f>
        <v/>
      </c>
      <c r="L163" s="6" t="e">
        <f>Shrawan13[[#This Row],[मूल्य (रु)]]*13%</f>
        <v>#VALUE!</v>
      </c>
    </row>
    <row r="164" spans="1:12" hidden="1" x14ac:dyDescent="0.25">
      <c r="A164" s="1" t="str">
        <f t="array" ref="A164">IF(ROWS(A$7:A164)&gt;COUNTIF(BookTable[Entry Month],$O$4),"",INDEX(Book!A$3:A$1200,SMALL(IF(BookTable[Entry Month]=$O$4,ROW(BookTable[Entry Month])-ROW(Book!$J$2)),ROWS(A$7:A164))))</f>
        <v/>
      </c>
      <c r="B164" s="1" t="str">
        <f t="array" ref="B164">IF(ROWS(B$7:B164)&gt;COUNTIF(BookTable[Entry Month],$O$4),"",INDEX(Book!B$3:B$1200,SMALL(IF(BookTable[Entry Month]=$O$4,ROW(BookTable[Entry Month])-ROW(Book!$J$2)),ROWS(B$7:B164))))</f>
        <v/>
      </c>
      <c r="D164" s="1" t="str">
        <f t="array" ref="D164">IF(ROWS(C$7:C164)&gt;COUNTIF(BookTable[Entry Month],$O$4),"",INDEX(Book!C$3:C$1200,SMALL(IF(BookTable[Entry Month]=$O$4,ROW(BookTable[Entry Month])-ROW(Book!$J$2)),ROWS(C$7:C164))))</f>
        <v/>
      </c>
      <c r="E164" s="1" t="e">
        <f>VLOOKUP(Shrawan13[[#This Row],[आपूर्तिकर्ताको नाम]],PartyTable[],2,FALSE)</f>
        <v>#N/A</v>
      </c>
      <c r="F164" s="1" t="str" cm="1">
        <f t="array" ref="F164">IF(ROWS(G$7:G164)&gt;COUNTIF(BookTable[Entry Month],$O$4),"",INDEX(Book!D$3:D$1200,SMALL(IF(BookTable[Entry Month]=$O$4,ROW(BookTable[Entry Month])-ROW(Book!$J$2)),ROWS(G$7:G164))))</f>
        <v/>
      </c>
      <c r="I16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64" s="6" t="str" cm="1">
        <f t="array" ref="J164">IF(ROWS(G$7:G164)&gt;COUNTIF(BookTable[Entry Month],$O$4),"",INDEX(Book!F$3:F$1200,SMALL(IF(BookTable[Entry Month]=$O$4,ROW(BookTable[Entry Month])-ROW(Book!$J$2)),ROWS(G$7:G164))))</f>
        <v/>
      </c>
      <c r="K164" s="6" t="str" cm="1">
        <f t="array" ref="K164">IF(ROWS(G$7:G164)&gt;COUNTIF(BookTable[Entry Month],$O$4),"",INDEX(Book!E$3:E$1200,SMALL(IF(BookTable[Entry Month]=$O$4,ROW(BookTable[Entry Month])-ROW(Book!$J$2)),ROWS(G$7:G164))))</f>
        <v/>
      </c>
      <c r="L164" s="6" t="e">
        <f>Shrawan13[[#This Row],[मूल्य (रु)]]*13%</f>
        <v>#VALUE!</v>
      </c>
    </row>
    <row r="165" spans="1:12" hidden="1" x14ac:dyDescent="0.25">
      <c r="A165" s="1" t="str">
        <f t="array" ref="A165">IF(ROWS(A$7:A165)&gt;COUNTIF(BookTable[Entry Month],$O$4),"",INDEX(Book!A$3:A$1200,SMALL(IF(BookTable[Entry Month]=$O$4,ROW(BookTable[Entry Month])-ROW(Book!$J$2)),ROWS(A$7:A165))))</f>
        <v/>
      </c>
      <c r="B165" s="1" t="str">
        <f t="array" ref="B165">IF(ROWS(B$7:B165)&gt;COUNTIF(BookTable[Entry Month],$O$4),"",INDEX(Book!B$3:B$1200,SMALL(IF(BookTable[Entry Month]=$O$4,ROW(BookTable[Entry Month])-ROW(Book!$J$2)),ROWS(B$7:B165))))</f>
        <v/>
      </c>
      <c r="D165" s="1" t="str">
        <f t="array" ref="D165">IF(ROWS(C$7:C165)&gt;COUNTIF(BookTable[Entry Month],$O$4),"",INDEX(Book!C$3:C$1200,SMALL(IF(BookTable[Entry Month]=$O$4,ROW(BookTable[Entry Month])-ROW(Book!$J$2)),ROWS(C$7:C165))))</f>
        <v/>
      </c>
      <c r="E165" s="1" t="e">
        <f>VLOOKUP(Shrawan13[[#This Row],[आपूर्तिकर्ताको नाम]],PartyTable[],2,FALSE)</f>
        <v>#N/A</v>
      </c>
      <c r="F165" s="1" t="str" cm="1">
        <f t="array" ref="F165">IF(ROWS(G$7:G165)&gt;COUNTIF(BookTable[Entry Month],$O$4),"",INDEX(Book!D$3:D$1200,SMALL(IF(BookTable[Entry Month]=$O$4,ROW(BookTable[Entry Month])-ROW(Book!$J$2)),ROWS(G$7:G165))))</f>
        <v/>
      </c>
      <c r="I16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65" s="6" t="str" cm="1">
        <f t="array" ref="J165">IF(ROWS(G$7:G165)&gt;COUNTIF(BookTable[Entry Month],$O$4),"",INDEX(Book!F$3:F$1200,SMALL(IF(BookTable[Entry Month]=$O$4,ROW(BookTable[Entry Month])-ROW(Book!$J$2)),ROWS(G$7:G165))))</f>
        <v/>
      </c>
      <c r="K165" s="6" t="str" cm="1">
        <f t="array" ref="K165">IF(ROWS(G$7:G165)&gt;COUNTIF(BookTable[Entry Month],$O$4),"",INDEX(Book!E$3:E$1200,SMALL(IF(BookTable[Entry Month]=$O$4,ROW(BookTable[Entry Month])-ROW(Book!$J$2)),ROWS(G$7:G165))))</f>
        <v/>
      </c>
      <c r="L165" s="6" t="e">
        <f>Shrawan13[[#This Row],[मूल्य (रु)]]*13%</f>
        <v>#VALUE!</v>
      </c>
    </row>
    <row r="166" spans="1:12" hidden="1" x14ac:dyDescent="0.25">
      <c r="A166" s="1" t="str">
        <f t="array" ref="A166">IF(ROWS(A$7:A166)&gt;COUNTIF(BookTable[Entry Month],$O$4),"",INDEX(Book!A$3:A$1200,SMALL(IF(BookTable[Entry Month]=$O$4,ROW(BookTable[Entry Month])-ROW(Book!$J$2)),ROWS(A$7:A166))))</f>
        <v/>
      </c>
      <c r="B166" s="1" t="str">
        <f t="array" ref="B166">IF(ROWS(B$7:B166)&gt;COUNTIF(BookTable[Entry Month],$O$4),"",INDEX(Book!B$3:B$1200,SMALL(IF(BookTable[Entry Month]=$O$4,ROW(BookTable[Entry Month])-ROW(Book!$J$2)),ROWS(B$7:B166))))</f>
        <v/>
      </c>
      <c r="D166" s="1" t="str">
        <f t="array" ref="D166">IF(ROWS(C$7:C166)&gt;COUNTIF(BookTable[Entry Month],$O$4),"",INDEX(Book!C$3:C$1200,SMALL(IF(BookTable[Entry Month]=$O$4,ROW(BookTable[Entry Month])-ROW(Book!$J$2)),ROWS(C$7:C166))))</f>
        <v/>
      </c>
      <c r="E166" s="1" t="e">
        <f>VLOOKUP(Shrawan13[[#This Row],[आपूर्तिकर्ताको नाम]],PartyTable[],2,FALSE)</f>
        <v>#N/A</v>
      </c>
      <c r="F166" s="1" t="str" cm="1">
        <f t="array" ref="F166">IF(ROWS(G$7:G166)&gt;COUNTIF(BookTable[Entry Month],$O$4),"",INDEX(Book!D$3:D$1200,SMALL(IF(BookTable[Entry Month]=$O$4,ROW(BookTable[Entry Month])-ROW(Book!$J$2)),ROWS(G$7:G166))))</f>
        <v/>
      </c>
      <c r="I16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66" s="6" t="str" cm="1">
        <f t="array" ref="J166">IF(ROWS(G$7:G166)&gt;COUNTIF(BookTable[Entry Month],$O$4),"",INDEX(Book!F$3:F$1200,SMALL(IF(BookTable[Entry Month]=$O$4,ROW(BookTable[Entry Month])-ROW(Book!$J$2)),ROWS(G$7:G166))))</f>
        <v/>
      </c>
      <c r="K166" s="6" t="str" cm="1">
        <f t="array" ref="K166">IF(ROWS(G$7:G166)&gt;COUNTIF(BookTable[Entry Month],$O$4),"",INDEX(Book!E$3:E$1200,SMALL(IF(BookTable[Entry Month]=$O$4,ROW(BookTable[Entry Month])-ROW(Book!$J$2)),ROWS(G$7:G166))))</f>
        <v/>
      </c>
      <c r="L166" s="6" t="e">
        <f>Shrawan13[[#This Row],[मूल्य (रु)]]*13%</f>
        <v>#VALUE!</v>
      </c>
    </row>
    <row r="167" spans="1:12" hidden="1" x14ac:dyDescent="0.25">
      <c r="A167" s="1" t="str">
        <f t="array" ref="A167">IF(ROWS(A$7:A167)&gt;COUNTIF(BookTable[Entry Month],$O$4),"",INDEX(Book!A$3:A$1200,SMALL(IF(BookTable[Entry Month]=$O$4,ROW(BookTable[Entry Month])-ROW(Book!$J$2)),ROWS(A$7:A167))))</f>
        <v/>
      </c>
      <c r="B167" s="1" t="str">
        <f t="array" ref="B167">IF(ROWS(B$7:B167)&gt;COUNTIF(BookTable[Entry Month],$O$4),"",INDEX(Book!B$3:B$1200,SMALL(IF(BookTable[Entry Month]=$O$4,ROW(BookTable[Entry Month])-ROW(Book!$J$2)),ROWS(B$7:B167))))</f>
        <v/>
      </c>
      <c r="D167" s="1" t="str">
        <f t="array" ref="D167">IF(ROWS(C$7:C167)&gt;COUNTIF(BookTable[Entry Month],$O$4),"",INDEX(Book!C$3:C$1200,SMALL(IF(BookTable[Entry Month]=$O$4,ROW(BookTable[Entry Month])-ROW(Book!$J$2)),ROWS(C$7:C167))))</f>
        <v/>
      </c>
      <c r="E167" s="1" t="e">
        <f>VLOOKUP(Shrawan13[[#This Row],[आपूर्तिकर्ताको नाम]],PartyTable[],2,FALSE)</f>
        <v>#N/A</v>
      </c>
      <c r="F167" s="1" t="str" cm="1">
        <f t="array" ref="F167">IF(ROWS(G$7:G167)&gt;COUNTIF(BookTable[Entry Month],$O$4),"",INDEX(Book!D$3:D$1200,SMALL(IF(BookTable[Entry Month]=$O$4,ROW(BookTable[Entry Month])-ROW(Book!$J$2)),ROWS(G$7:G167))))</f>
        <v/>
      </c>
      <c r="I16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67" s="6" t="str" cm="1">
        <f t="array" ref="J167">IF(ROWS(G$7:G167)&gt;COUNTIF(BookTable[Entry Month],$O$4),"",INDEX(Book!F$3:F$1200,SMALL(IF(BookTable[Entry Month]=$O$4,ROW(BookTable[Entry Month])-ROW(Book!$J$2)),ROWS(G$7:G167))))</f>
        <v/>
      </c>
      <c r="K167" s="6" t="str" cm="1">
        <f t="array" ref="K167">IF(ROWS(G$7:G167)&gt;COUNTIF(BookTable[Entry Month],$O$4),"",INDEX(Book!E$3:E$1200,SMALL(IF(BookTable[Entry Month]=$O$4,ROW(BookTable[Entry Month])-ROW(Book!$J$2)),ROWS(G$7:G167))))</f>
        <v/>
      </c>
      <c r="L167" s="6" t="e">
        <f>Shrawan13[[#This Row],[मूल्य (रु)]]*13%</f>
        <v>#VALUE!</v>
      </c>
    </row>
    <row r="168" spans="1:12" hidden="1" x14ac:dyDescent="0.25">
      <c r="A168" s="1" t="str">
        <f t="array" ref="A168">IF(ROWS(A$7:A168)&gt;COUNTIF(BookTable[Entry Month],$O$4),"",INDEX(Book!A$3:A$1200,SMALL(IF(BookTable[Entry Month]=$O$4,ROW(BookTable[Entry Month])-ROW(Book!$J$2)),ROWS(A$7:A168))))</f>
        <v/>
      </c>
      <c r="B168" s="1" t="str">
        <f t="array" ref="B168">IF(ROWS(B$7:B168)&gt;COUNTIF(BookTable[Entry Month],$O$4),"",INDEX(Book!B$3:B$1200,SMALL(IF(BookTable[Entry Month]=$O$4,ROW(BookTable[Entry Month])-ROW(Book!$J$2)),ROWS(B$7:B168))))</f>
        <v/>
      </c>
      <c r="D168" s="1" t="str">
        <f t="array" ref="D168">IF(ROWS(C$7:C168)&gt;COUNTIF(BookTable[Entry Month],$O$4),"",INDEX(Book!C$3:C$1200,SMALL(IF(BookTable[Entry Month]=$O$4,ROW(BookTable[Entry Month])-ROW(Book!$J$2)),ROWS(C$7:C168))))</f>
        <v/>
      </c>
      <c r="E168" s="1" t="e">
        <f>VLOOKUP(Shrawan13[[#This Row],[आपूर्तिकर्ताको नाम]],PartyTable[],2,FALSE)</f>
        <v>#N/A</v>
      </c>
      <c r="F168" s="1" t="str" cm="1">
        <f t="array" ref="F168">IF(ROWS(G$7:G168)&gt;COUNTIF(BookTable[Entry Month],$O$4),"",INDEX(Book!D$3:D$1200,SMALL(IF(BookTable[Entry Month]=$O$4,ROW(BookTable[Entry Month])-ROW(Book!$J$2)),ROWS(G$7:G168))))</f>
        <v/>
      </c>
      <c r="I16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68" s="6" t="str" cm="1">
        <f t="array" ref="J168">IF(ROWS(G$7:G168)&gt;COUNTIF(BookTable[Entry Month],$O$4),"",INDEX(Book!F$3:F$1200,SMALL(IF(BookTable[Entry Month]=$O$4,ROW(BookTable[Entry Month])-ROW(Book!$J$2)),ROWS(G$7:G168))))</f>
        <v/>
      </c>
      <c r="K168" s="6" t="str" cm="1">
        <f t="array" ref="K168">IF(ROWS(G$7:G168)&gt;COUNTIF(BookTable[Entry Month],$O$4),"",INDEX(Book!E$3:E$1200,SMALL(IF(BookTable[Entry Month]=$O$4,ROW(BookTable[Entry Month])-ROW(Book!$J$2)),ROWS(G$7:G168))))</f>
        <v/>
      </c>
      <c r="L168" s="6" t="e">
        <f>Shrawan13[[#This Row],[मूल्य (रु)]]*13%</f>
        <v>#VALUE!</v>
      </c>
    </row>
    <row r="169" spans="1:12" hidden="1" x14ac:dyDescent="0.25">
      <c r="A169" s="1" t="str">
        <f t="array" ref="A169">IF(ROWS(A$7:A169)&gt;COUNTIF(BookTable[Entry Month],$O$4),"",INDEX(Book!A$3:A$1200,SMALL(IF(BookTable[Entry Month]=$O$4,ROW(BookTable[Entry Month])-ROW(Book!$J$2)),ROWS(A$7:A169))))</f>
        <v/>
      </c>
      <c r="B169" s="1" t="str">
        <f t="array" ref="B169">IF(ROWS(B$7:B169)&gt;COUNTIF(BookTable[Entry Month],$O$4),"",INDEX(Book!B$3:B$1200,SMALL(IF(BookTable[Entry Month]=$O$4,ROW(BookTable[Entry Month])-ROW(Book!$J$2)),ROWS(B$7:B169))))</f>
        <v/>
      </c>
      <c r="D169" s="1" t="str">
        <f t="array" ref="D169">IF(ROWS(C$7:C169)&gt;COUNTIF(BookTable[Entry Month],$O$4),"",INDEX(Book!C$3:C$1200,SMALL(IF(BookTable[Entry Month]=$O$4,ROW(BookTable[Entry Month])-ROW(Book!$J$2)),ROWS(C$7:C169))))</f>
        <v/>
      </c>
      <c r="E169" s="1" t="e">
        <f>VLOOKUP(Shrawan13[[#This Row],[आपूर्तिकर्ताको नाम]],PartyTable[],2,FALSE)</f>
        <v>#N/A</v>
      </c>
      <c r="F169" s="1" t="str" cm="1">
        <f t="array" ref="F169">IF(ROWS(G$7:G169)&gt;COUNTIF(BookTable[Entry Month],$O$4),"",INDEX(Book!D$3:D$1200,SMALL(IF(BookTable[Entry Month]=$O$4,ROW(BookTable[Entry Month])-ROW(Book!$J$2)),ROWS(G$7:G169))))</f>
        <v/>
      </c>
      <c r="I16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69" s="6" t="str" cm="1">
        <f t="array" ref="J169">IF(ROWS(G$7:G169)&gt;COUNTIF(BookTable[Entry Month],$O$4),"",INDEX(Book!F$3:F$1200,SMALL(IF(BookTable[Entry Month]=$O$4,ROW(BookTable[Entry Month])-ROW(Book!$J$2)),ROWS(G$7:G169))))</f>
        <v/>
      </c>
      <c r="K169" s="6" t="str" cm="1">
        <f t="array" ref="K169">IF(ROWS(G$7:G169)&gt;COUNTIF(BookTable[Entry Month],$O$4),"",INDEX(Book!E$3:E$1200,SMALL(IF(BookTable[Entry Month]=$O$4,ROW(BookTable[Entry Month])-ROW(Book!$J$2)),ROWS(G$7:G169))))</f>
        <v/>
      </c>
      <c r="L169" s="6" t="e">
        <f>Shrawan13[[#This Row],[मूल्य (रु)]]*13%</f>
        <v>#VALUE!</v>
      </c>
    </row>
    <row r="170" spans="1:12" hidden="1" x14ac:dyDescent="0.25">
      <c r="A170" s="1" t="str">
        <f t="array" ref="A170">IF(ROWS(A$7:A170)&gt;COUNTIF(BookTable[Entry Month],$O$4),"",INDEX(Book!A$3:A$1200,SMALL(IF(BookTable[Entry Month]=$O$4,ROW(BookTable[Entry Month])-ROW(Book!$J$2)),ROWS(A$7:A170))))</f>
        <v/>
      </c>
      <c r="B170" s="1" t="str">
        <f t="array" ref="B170">IF(ROWS(B$7:B170)&gt;COUNTIF(BookTable[Entry Month],$O$4),"",INDEX(Book!B$3:B$1200,SMALL(IF(BookTable[Entry Month]=$O$4,ROW(BookTable[Entry Month])-ROW(Book!$J$2)),ROWS(B$7:B170))))</f>
        <v/>
      </c>
      <c r="D170" s="1" t="str">
        <f t="array" ref="D170">IF(ROWS(C$7:C170)&gt;COUNTIF(BookTable[Entry Month],$O$4),"",INDEX(Book!C$3:C$1200,SMALL(IF(BookTable[Entry Month]=$O$4,ROW(BookTable[Entry Month])-ROW(Book!$J$2)),ROWS(C$7:C170))))</f>
        <v/>
      </c>
      <c r="E170" s="1" t="e">
        <f>VLOOKUP(Shrawan13[[#This Row],[आपूर्तिकर्ताको नाम]],PartyTable[],2,FALSE)</f>
        <v>#N/A</v>
      </c>
      <c r="F170" s="1" t="str" cm="1">
        <f t="array" ref="F170">IF(ROWS(G$7:G170)&gt;COUNTIF(BookTable[Entry Month],$O$4),"",INDEX(Book!D$3:D$1200,SMALL(IF(BookTable[Entry Month]=$O$4,ROW(BookTable[Entry Month])-ROW(Book!$J$2)),ROWS(G$7:G170))))</f>
        <v/>
      </c>
      <c r="I17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70" s="6" t="str" cm="1">
        <f t="array" ref="J170">IF(ROWS(G$7:G170)&gt;COUNTIF(BookTable[Entry Month],$O$4),"",INDEX(Book!F$3:F$1200,SMALL(IF(BookTable[Entry Month]=$O$4,ROW(BookTable[Entry Month])-ROW(Book!$J$2)),ROWS(G$7:G170))))</f>
        <v/>
      </c>
      <c r="K170" s="6" t="str" cm="1">
        <f t="array" ref="K170">IF(ROWS(G$7:G170)&gt;COUNTIF(BookTable[Entry Month],$O$4),"",INDEX(Book!E$3:E$1200,SMALL(IF(BookTable[Entry Month]=$O$4,ROW(BookTable[Entry Month])-ROW(Book!$J$2)),ROWS(G$7:G170))))</f>
        <v/>
      </c>
      <c r="L170" s="6" t="e">
        <f>Shrawan13[[#This Row],[मूल्य (रु)]]*13%</f>
        <v>#VALUE!</v>
      </c>
    </row>
    <row r="171" spans="1:12" hidden="1" x14ac:dyDescent="0.25">
      <c r="A171" s="1" t="str">
        <f t="array" ref="A171">IF(ROWS(A$7:A171)&gt;COUNTIF(BookTable[Entry Month],$O$4),"",INDEX(Book!A$3:A$1200,SMALL(IF(BookTable[Entry Month]=$O$4,ROW(BookTable[Entry Month])-ROW(Book!$J$2)),ROWS(A$7:A171))))</f>
        <v/>
      </c>
      <c r="B171" s="1" t="str">
        <f t="array" ref="B171">IF(ROWS(B$7:B171)&gt;COUNTIF(BookTable[Entry Month],$O$4),"",INDEX(Book!B$3:B$1200,SMALL(IF(BookTable[Entry Month]=$O$4,ROW(BookTable[Entry Month])-ROW(Book!$J$2)),ROWS(B$7:B171))))</f>
        <v/>
      </c>
      <c r="D171" s="1" t="str">
        <f t="array" ref="D171">IF(ROWS(C$7:C171)&gt;COUNTIF(BookTable[Entry Month],$O$4),"",INDEX(Book!C$3:C$1200,SMALL(IF(BookTable[Entry Month]=$O$4,ROW(BookTable[Entry Month])-ROW(Book!$J$2)),ROWS(C$7:C171))))</f>
        <v/>
      </c>
      <c r="E171" s="1" t="e">
        <f>VLOOKUP(Shrawan13[[#This Row],[आपूर्तिकर्ताको नाम]],PartyTable[],2,FALSE)</f>
        <v>#N/A</v>
      </c>
      <c r="F171" s="1" t="str" cm="1">
        <f t="array" ref="F171">IF(ROWS(G$7:G171)&gt;COUNTIF(BookTable[Entry Month],$O$4),"",INDEX(Book!D$3:D$1200,SMALL(IF(BookTable[Entry Month]=$O$4,ROW(BookTable[Entry Month])-ROW(Book!$J$2)),ROWS(G$7:G171))))</f>
        <v/>
      </c>
      <c r="I17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71" s="6" t="str" cm="1">
        <f t="array" ref="J171">IF(ROWS(G$7:G171)&gt;COUNTIF(BookTable[Entry Month],$O$4),"",INDEX(Book!F$3:F$1200,SMALL(IF(BookTable[Entry Month]=$O$4,ROW(BookTable[Entry Month])-ROW(Book!$J$2)),ROWS(G$7:G171))))</f>
        <v/>
      </c>
      <c r="K171" s="6" t="str" cm="1">
        <f t="array" ref="K171">IF(ROWS(G$7:G171)&gt;COUNTIF(BookTable[Entry Month],$O$4),"",INDEX(Book!E$3:E$1200,SMALL(IF(BookTable[Entry Month]=$O$4,ROW(BookTable[Entry Month])-ROW(Book!$J$2)),ROWS(G$7:G171))))</f>
        <v/>
      </c>
      <c r="L171" s="6" t="e">
        <f>Shrawan13[[#This Row],[मूल्य (रु)]]*13%</f>
        <v>#VALUE!</v>
      </c>
    </row>
    <row r="172" spans="1:12" hidden="1" x14ac:dyDescent="0.25">
      <c r="A172" s="1" t="str">
        <f t="array" ref="A172">IF(ROWS(A$7:A172)&gt;COUNTIF(BookTable[Entry Month],$O$4),"",INDEX(Book!A$3:A$1200,SMALL(IF(BookTable[Entry Month]=$O$4,ROW(BookTable[Entry Month])-ROW(Book!$J$2)),ROWS(A$7:A172))))</f>
        <v/>
      </c>
      <c r="B172" s="1" t="str">
        <f t="array" ref="B172">IF(ROWS(B$7:B172)&gt;COUNTIF(BookTable[Entry Month],$O$4),"",INDEX(Book!B$3:B$1200,SMALL(IF(BookTable[Entry Month]=$O$4,ROW(BookTable[Entry Month])-ROW(Book!$J$2)),ROWS(B$7:B172))))</f>
        <v/>
      </c>
      <c r="D172" s="1" t="str">
        <f t="array" ref="D172">IF(ROWS(C$7:C172)&gt;COUNTIF(BookTable[Entry Month],$O$4),"",INDEX(Book!C$3:C$1200,SMALL(IF(BookTable[Entry Month]=$O$4,ROW(BookTable[Entry Month])-ROW(Book!$J$2)),ROWS(C$7:C172))))</f>
        <v/>
      </c>
      <c r="E172" s="1" t="e">
        <f>VLOOKUP(Shrawan13[[#This Row],[आपूर्तिकर्ताको नाम]],PartyTable[],2,FALSE)</f>
        <v>#N/A</v>
      </c>
      <c r="F172" s="1" t="str" cm="1">
        <f t="array" ref="F172">IF(ROWS(G$7:G172)&gt;COUNTIF(BookTable[Entry Month],$O$4),"",INDEX(Book!D$3:D$1200,SMALL(IF(BookTable[Entry Month]=$O$4,ROW(BookTable[Entry Month])-ROW(Book!$J$2)),ROWS(G$7:G172))))</f>
        <v/>
      </c>
      <c r="I17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72" s="6" t="str" cm="1">
        <f t="array" ref="J172">IF(ROWS(G$7:G172)&gt;COUNTIF(BookTable[Entry Month],$O$4),"",INDEX(Book!F$3:F$1200,SMALL(IF(BookTable[Entry Month]=$O$4,ROW(BookTable[Entry Month])-ROW(Book!$J$2)),ROWS(G$7:G172))))</f>
        <v/>
      </c>
      <c r="K172" s="6" t="str" cm="1">
        <f t="array" ref="K172">IF(ROWS(G$7:G172)&gt;COUNTIF(BookTable[Entry Month],$O$4),"",INDEX(Book!E$3:E$1200,SMALL(IF(BookTable[Entry Month]=$O$4,ROW(BookTable[Entry Month])-ROW(Book!$J$2)),ROWS(G$7:G172))))</f>
        <v/>
      </c>
      <c r="L172" s="6" t="e">
        <f>Shrawan13[[#This Row],[मूल्य (रु)]]*13%</f>
        <v>#VALUE!</v>
      </c>
    </row>
    <row r="173" spans="1:12" hidden="1" x14ac:dyDescent="0.25">
      <c r="A173" s="1" t="str">
        <f t="array" ref="A173">IF(ROWS(A$7:A173)&gt;COUNTIF(BookTable[Entry Month],$O$4),"",INDEX(Book!A$3:A$1200,SMALL(IF(BookTable[Entry Month]=$O$4,ROW(BookTable[Entry Month])-ROW(Book!$J$2)),ROWS(A$7:A173))))</f>
        <v/>
      </c>
      <c r="B173" s="1" t="str">
        <f t="array" ref="B173">IF(ROWS(B$7:B173)&gt;COUNTIF(BookTable[Entry Month],$O$4),"",INDEX(Book!B$3:B$1200,SMALL(IF(BookTable[Entry Month]=$O$4,ROW(BookTable[Entry Month])-ROW(Book!$J$2)),ROWS(B$7:B173))))</f>
        <v/>
      </c>
      <c r="D173" s="1" t="str">
        <f t="array" ref="D173">IF(ROWS(C$7:C173)&gt;COUNTIF(BookTable[Entry Month],$O$4),"",INDEX(Book!C$3:C$1200,SMALL(IF(BookTable[Entry Month]=$O$4,ROW(BookTable[Entry Month])-ROW(Book!$J$2)),ROWS(C$7:C173))))</f>
        <v/>
      </c>
      <c r="E173" s="1" t="e">
        <f>VLOOKUP(Shrawan13[[#This Row],[आपूर्तिकर्ताको नाम]],PartyTable[],2,FALSE)</f>
        <v>#N/A</v>
      </c>
      <c r="F173" s="1" t="str" cm="1">
        <f t="array" ref="F173">IF(ROWS(G$7:G173)&gt;COUNTIF(BookTable[Entry Month],$O$4),"",INDEX(Book!D$3:D$1200,SMALL(IF(BookTable[Entry Month]=$O$4,ROW(BookTable[Entry Month])-ROW(Book!$J$2)),ROWS(G$7:G173))))</f>
        <v/>
      </c>
      <c r="I17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73" s="6" t="str" cm="1">
        <f t="array" ref="J173">IF(ROWS(G$7:G173)&gt;COUNTIF(BookTable[Entry Month],$O$4),"",INDEX(Book!F$3:F$1200,SMALL(IF(BookTable[Entry Month]=$O$4,ROW(BookTable[Entry Month])-ROW(Book!$J$2)),ROWS(G$7:G173))))</f>
        <v/>
      </c>
      <c r="K173" s="6" t="str" cm="1">
        <f t="array" ref="K173">IF(ROWS(G$7:G173)&gt;COUNTIF(BookTable[Entry Month],$O$4),"",INDEX(Book!E$3:E$1200,SMALL(IF(BookTable[Entry Month]=$O$4,ROW(BookTable[Entry Month])-ROW(Book!$J$2)),ROWS(G$7:G173))))</f>
        <v/>
      </c>
      <c r="L173" s="6" t="e">
        <f>Shrawan13[[#This Row],[मूल्य (रु)]]*13%</f>
        <v>#VALUE!</v>
      </c>
    </row>
    <row r="174" spans="1:12" hidden="1" x14ac:dyDescent="0.25">
      <c r="A174" s="1" t="str">
        <f t="array" ref="A174">IF(ROWS(A$7:A174)&gt;COUNTIF(BookTable[Entry Month],$O$4),"",INDEX(Book!A$3:A$1200,SMALL(IF(BookTable[Entry Month]=$O$4,ROW(BookTable[Entry Month])-ROW(Book!$J$2)),ROWS(A$7:A174))))</f>
        <v/>
      </c>
      <c r="B174" s="1" t="str">
        <f t="array" ref="B174">IF(ROWS(B$7:B174)&gt;COUNTIF(BookTable[Entry Month],$O$4),"",INDEX(Book!B$3:B$1200,SMALL(IF(BookTable[Entry Month]=$O$4,ROW(BookTable[Entry Month])-ROW(Book!$J$2)),ROWS(B$7:B174))))</f>
        <v/>
      </c>
      <c r="D174" s="1" t="str">
        <f t="array" ref="D174">IF(ROWS(C$7:C174)&gt;COUNTIF(BookTable[Entry Month],$O$4),"",INDEX(Book!C$3:C$1200,SMALL(IF(BookTable[Entry Month]=$O$4,ROW(BookTable[Entry Month])-ROW(Book!$J$2)),ROWS(C$7:C174))))</f>
        <v/>
      </c>
      <c r="E174" s="1" t="e">
        <f>VLOOKUP(Shrawan13[[#This Row],[आपूर्तिकर्ताको नाम]],PartyTable[],2,FALSE)</f>
        <v>#N/A</v>
      </c>
      <c r="F174" s="1" t="str" cm="1">
        <f t="array" ref="F174">IF(ROWS(G$7:G174)&gt;COUNTIF(BookTable[Entry Month],$O$4),"",INDEX(Book!D$3:D$1200,SMALL(IF(BookTable[Entry Month]=$O$4,ROW(BookTable[Entry Month])-ROW(Book!$J$2)),ROWS(G$7:G174))))</f>
        <v/>
      </c>
      <c r="I17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74" s="6" t="str" cm="1">
        <f t="array" ref="J174">IF(ROWS(G$7:G174)&gt;COUNTIF(BookTable[Entry Month],$O$4),"",INDEX(Book!F$3:F$1200,SMALL(IF(BookTable[Entry Month]=$O$4,ROW(BookTable[Entry Month])-ROW(Book!$J$2)),ROWS(G$7:G174))))</f>
        <v/>
      </c>
      <c r="K174" s="6" t="str" cm="1">
        <f t="array" ref="K174">IF(ROWS(G$7:G174)&gt;COUNTIF(BookTable[Entry Month],$O$4),"",INDEX(Book!E$3:E$1200,SMALL(IF(BookTable[Entry Month]=$O$4,ROW(BookTable[Entry Month])-ROW(Book!$J$2)),ROWS(G$7:G174))))</f>
        <v/>
      </c>
      <c r="L174" s="6" t="e">
        <f>Shrawan13[[#This Row],[मूल्य (रु)]]*13%</f>
        <v>#VALUE!</v>
      </c>
    </row>
    <row r="175" spans="1:12" hidden="1" x14ac:dyDescent="0.25">
      <c r="A175" s="1" t="str">
        <f t="array" ref="A175">IF(ROWS(A$7:A175)&gt;COUNTIF(BookTable[Entry Month],$O$4),"",INDEX(Book!A$3:A$1200,SMALL(IF(BookTable[Entry Month]=$O$4,ROW(BookTable[Entry Month])-ROW(Book!$J$2)),ROWS(A$7:A175))))</f>
        <v/>
      </c>
      <c r="B175" s="1" t="str">
        <f t="array" ref="B175">IF(ROWS(B$7:B175)&gt;COUNTIF(BookTable[Entry Month],$O$4),"",INDEX(Book!B$3:B$1200,SMALL(IF(BookTable[Entry Month]=$O$4,ROW(BookTable[Entry Month])-ROW(Book!$J$2)),ROWS(B$7:B175))))</f>
        <v/>
      </c>
      <c r="D175" s="1" t="str">
        <f t="array" ref="D175">IF(ROWS(C$7:C175)&gt;COUNTIF(BookTable[Entry Month],$O$4),"",INDEX(Book!C$3:C$1200,SMALL(IF(BookTable[Entry Month]=$O$4,ROW(BookTable[Entry Month])-ROW(Book!$J$2)),ROWS(C$7:C175))))</f>
        <v/>
      </c>
      <c r="E175" s="1" t="e">
        <f>VLOOKUP(Shrawan13[[#This Row],[आपूर्तिकर्ताको नाम]],PartyTable[],2,FALSE)</f>
        <v>#N/A</v>
      </c>
      <c r="F175" s="1" t="str" cm="1">
        <f t="array" ref="F175">IF(ROWS(G$7:G175)&gt;COUNTIF(BookTable[Entry Month],$O$4),"",INDEX(Book!D$3:D$1200,SMALL(IF(BookTable[Entry Month]=$O$4,ROW(BookTable[Entry Month])-ROW(Book!$J$2)),ROWS(G$7:G175))))</f>
        <v/>
      </c>
      <c r="I17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75" s="6" t="str" cm="1">
        <f t="array" ref="J175">IF(ROWS(G$7:G175)&gt;COUNTIF(BookTable[Entry Month],$O$4),"",INDEX(Book!F$3:F$1200,SMALL(IF(BookTable[Entry Month]=$O$4,ROW(BookTable[Entry Month])-ROW(Book!$J$2)),ROWS(G$7:G175))))</f>
        <v/>
      </c>
      <c r="K175" s="6" t="str" cm="1">
        <f t="array" ref="K175">IF(ROWS(G$7:G175)&gt;COUNTIF(BookTable[Entry Month],$O$4),"",INDEX(Book!E$3:E$1200,SMALL(IF(BookTable[Entry Month]=$O$4,ROW(BookTable[Entry Month])-ROW(Book!$J$2)),ROWS(G$7:G175))))</f>
        <v/>
      </c>
      <c r="L175" s="6" t="e">
        <f>Shrawan13[[#This Row],[मूल्य (रु)]]*13%</f>
        <v>#VALUE!</v>
      </c>
    </row>
    <row r="176" spans="1:12" hidden="1" x14ac:dyDescent="0.25">
      <c r="A176" s="1" t="str">
        <f t="array" ref="A176">IF(ROWS(A$7:A176)&gt;COUNTIF(BookTable[Entry Month],$O$4),"",INDEX(Book!A$3:A$1200,SMALL(IF(BookTable[Entry Month]=$O$4,ROW(BookTable[Entry Month])-ROW(Book!$J$2)),ROWS(A$7:A176))))</f>
        <v/>
      </c>
      <c r="B176" s="1" t="str">
        <f t="array" ref="B176">IF(ROWS(B$7:B176)&gt;COUNTIF(BookTable[Entry Month],$O$4),"",INDEX(Book!B$3:B$1200,SMALL(IF(BookTable[Entry Month]=$O$4,ROW(BookTable[Entry Month])-ROW(Book!$J$2)),ROWS(B$7:B176))))</f>
        <v/>
      </c>
      <c r="D176" s="1" t="str">
        <f t="array" ref="D176">IF(ROWS(C$7:C176)&gt;COUNTIF(BookTable[Entry Month],$O$4),"",INDEX(Book!C$3:C$1200,SMALL(IF(BookTable[Entry Month]=$O$4,ROW(BookTable[Entry Month])-ROW(Book!$J$2)),ROWS(C$7:C176))))</f>
        <v/>
      </c>
      <c r="E176" s="1" t="e">
        <f>VLOOKUP(Shrawan13[[#This Row],[आपूर्तिकर्ताको नाम]],PartyTable[],2,FALSE)</f>
        <v>#N/A</v>
      </c>
      <c r="F176" s="1" t="str" cm="1">
        <f t="array" ref="F176">IF(ROWS(G$7:G176)&gt;COUNTIF(BookTable[Entry Month],$O$4),"",INDEX(Book!D$3:D$1200,SMALL(IF(BookTable[Entry Month]=$O$4,ROW(BookTable[Entry Month])-ROW(Book!$J$2)),ROWS(G$7:G176))))</f>
        <v/>
      </c>
      <c r="I17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76" s="6" t="str" cm="1">
        <f t="array" ref="J176">IF(ROWS(G$7:G176)&gt;COUNTIF(BookTable[Entry Month],$O$4),"",INDEX(Book!F$3:F$1200,SMALL(IF(BookTable[Entry Month]=$O$4,ROW(BookTable[Entry Month])-ROW(Book!$J$2)),ROWS(G$7:G176))))</f>
        <v/>
      </c>
      <c r="K176" s="6" t="str" cm="1">
        <f t="array" ref="K176">IF(ROWS(G$7:G176)&gt;COUNTIF(BookTable[Entry Month],$O$4),"",INDEX(Book!E$3:E$1200,SMALL(IF(BookTable[Entry Month]=$O$4,ROW(BookTable[Entry Month])-ROW(Book!$J$2)),ROWS(G$7:G176))))</f>
        <v/>
      </c>
      <c r="L176" s="6" t="e">
        <f>Shrawan13[[#This Row],[मूल्य (रु)]]*13%</f>
        <v>#VALUE!</v>
      </c>
    </row>
    <row r="177" spans="1:12" hidden="1" x14ac:dyDescent="0.25">
      <c r="A177" s="1" t="str">
        <f t="array" ref="A177">IF(ROWS(A$7:A177)&gt;COUNTIF(BookTable[Entry Month],$O$4),"",INDEX(Book!A$3:A$1200,SMALL(IF(BookTable[Entry Month]=$O$4,ROW(BookTable[Entry Month])-ROW(Book!$J$2)),ROWS(A$7:A177))))</f>
        <v/>
      </c>
      <c r="B177" s="1" t="str">
        <f t="array" ref="B177">IF(ROWS(B$7:B177)&gt;COUNTIF(BookTable[Entry Month],$O$4),"",INDEX(Book!B$3:B$1200,SMALL(IF(BookTable[Entry Month]=$O$4,ROW(BookTable[Entry Month])-ROW(Book!$J$2)),ROWS(B$7:B177))))</f>
        <v/>
      </c>
      <c r="D177" s="1" t="str">
        <f t="array" ref="D177">IF(ROWS(C$7:C177)&gt;COUNTIF(BookTable[Entry Month],$O$4),"",INDEX(Book!C$3:C$1200,SMALL(IF(BookTable[Entry Month]=$O$4,ROW(BookTable[Entry Month])-ROW(Book!$J$2)),ROWS(C$7:C177))))</f>
        <v/>
      </c>
      <c r="E177" s="1" t="e">
        <f>VLOOKUP(Shrawan13[[#This Row],[आपूर्तिकर्ताको नाम]],PartyTable[],2,FALSE)</f>
        <v>#N/A</v>
      </c>
      <c r="F177" s="1" t="str" cm="1">
        <f t="array" ref="F177">IF(ROWS(G$7:G177)&gt;COUNTIF(BookTable[Entry Month],$O$4),"",INDEX(Book!D$3:D$1200,SMALL(IF(BookTable[Entry Month]=$O$4,ROW(BookTable[Entry Month])-ROW(Book!$J$2)),ROWS(G$7:G177))))</f>
        <v/>
      </c>
      <c r="I17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77" s="6" t="str" cm="1">
        <f t="array" ref="J177">IF(ROWS(G$7:G177)&gt;COUNTIF(BookTable[Entry Month],$O$4),"",INDEX(Book!F$3:F$1200,SMALL(IF(BookTable[Entry Month]=$O$4,ROW(BookTable[Entry Month])-ROW(Book!$J$2)),ROWS(G$7:G177))))</f>
        <v/>
      </c>
      <c r="K177" s="6" t="str" cm="1">
        <f t="array" ref="K177">IF(ROWS(G$7:G177)&gt;COUNTIF(BookTable[Entry Month],$O$4),"",INDEX(Book!E$3:E$1200,SMALL(IF(BookTable[Entry Month]=$O$4,ROW(BookTable[Entry Month])-ROW(Book!$J$2)),ROWS(G$7:G177))))</f>
        <v/>
      </c>
      <c r="L177" s="6" t="e">
        <f>Shrawan13[[#This Row],[मूल्य (रु)]]*13%</f>
        <v>#VALUE!</v>
      </c>
    </row>
    <row r="178" spans="1:12" hidden="1" x14ac:dyDescent="0.25">
      <c r="A178" s="1" t="str">
        <f t="array" ref="A178">IF(ROWS(A$7:A178)&gt;COUNTIF(BookTable[Entry Month],$O$4),"",INDEX(Book!A$3:A$1200,SMALL(IF(BookTable[Entry Month]=$O$4,ROW(BookTable[Entry Month])-ROW(Book!$J$2)),ROWS(A$7:A178))))</f>
        <v/>
      </c>
      <c r="B178" s="1" t="str">
        <f t="array" ref="B178">IF(ROWS(B$7:B178)&gt;COUNTIF(BookTable[Entry Month],$O$4),"",INDEX(Book!B$3:B$1200,SMALL(IF(BookTable[Entry Month]=$O$4,ROW(BookTable[Entry Month])-ROW(Book!$J$2)),ROWS(B$7:B178))))</f>
        <v/>
      </c>
      <c r="D178" s="1" t="str">
        <f t="array" ref="D178">IF(ROWS(C$7:C178)&gt;COUNTIF(BookTable[Entry Month],$O$4),"",INDEX(Book!C$3:C$1200,SMALL(IF(BookTable[Entry Month]=$O$4,ROW(BookTable[Entry Month])-ROW(Book!$J$2)),ROWS(C$7:C178))))</f>
        <v/>
      </c>
      <c r="E178" s="1" t="e">
        <f>VLOOKUP(Shrawan13[[#This Row],[आपूर्तिकर्ताको नाम]],PartyTable[],2,FALSE)</f>
        <v>#N/A</v>
      </c>
      <c r="F178" s="1" t="str" cm="1">
        <f t="array" ref="F178">IF(ROWS(G$7:G178)&gt;COUNTIF(BookTable[Entry Month],$O$4),"",INDEX(Book!D$3:D$1200,SMALL(IF(BookTable[Entry Month]=$O$4,ROW(BookTable[Entry Month])-ROW(Book!$J$2)),ROWS(G$7:G178))))</f>
        <v/>
      </c>
      <c r="I17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78" s="6" t="str" cm="1">
        <f t="array" ref="J178">IF(ROWS(G$7:G178)&gt;COUNTIF(BookTable[Entry Month],$O$4),"",INDEX(Book!F$3:F$1200,SMALL(IF(BookTable[Entry Month]=$O$4,ROW(BookTable[Entry Month])-ROW(Book!$J$2)),ROWS(G$7:G178))))</f>
        <v/>
      </c>
      <c r="K178" s="6" t="str" cm="1">
        <f t="array" ref="K178">IF(ROWS(G$7:G178)&gt;COUNTIF(BookTable[Entry Month],$O$4),"",INDEX(Book!E$3:E$1200,SMALL(IF(BookTable[Entry Month]=$O$4,ROW(BookTable[Entry Month])-ROW(Book!$J$2)),ROWS(G$7:G178))))</f>
        <v/>
      </c>
      <c r="L178" s="6" t="e">
        <f>Shrawan13[[#This Row],[मूल्य (रु)]]*13%</f>
        <v>#VALUE!</v>
      </c>
    </row>
    <row r="179" spans="1:12" hidden="1" x14ac:dyDescent="0.25">
      <c r="A179" s="1" t="str">
        <f t="array" ref="A179">IF(ROWS(A$7:A179)&gt;COUNTIF(BookTable[Entry Month],$O$4),"",INDEX(Book!A$3:A$1200,SMALL(IF(BookTable[Entry Month]=$O$4,ROW(BookTable[Entry Month])-ROW(Book!$J$2)),ROWS(A$7:A179))))</f>
        <v/>
      </c>
      <c r="B179" s="1" t="str">
        <f t="array" ref="B179">IF(ROWS(B$7:B179)&gt;COUNTIF(BookTable[Entry Month],$O$4),"",INDEX(Book!B$3:B$1200,SMALL(IF(BookTable[Entry Month]=$O$4,ROW(BookTable[Entry Month])-ROW(Book!$J$2)),ROWS(B$7:B179))))</f>
        <v/>
      </c>
      <c r="D179" s="1" t="str">
        <f t="array" ref="D179">IF(ROWS(C$7:C179)&gt;COUNTIF(BookTable[Entry Month],$O$4),"",INDEX(Book!C$3:C$1200,SMALL(IF(BookTable[Entry Month]=$O$4,ROW(BookTable[Entry Month])-ROW(Book!$J$2)),ROWS(C$7:C179))))</f>
        <v/>
      </c>
      <c r="E179" s="1" t="e">
        <f>VLOOKUP(Shrawan13[[#This Row],[आपूर्तिकर्ताको नाम]],PartyTable[],2,FALSE)</f>
        <v>#N/A</v>
      </c>
      <c r="F179" s="1" t="str" cm="1">
        <f t="array" ref="F179">IF(ROWS(G$7:G179)&gt;COUNTIF(BookTable[Entry Month],$O$4),"",INDEX(Book!D$3:D$1200,SMALL(IF(BookTable[Entry Month]=$O$4,ROW(BookTable[Entry Month])-ROW(Book!$J$2)),ROWS(G$7:G179))))</f>
        <v/>
      </c>
      <c r="I17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79" s="6" t="str" cm="1">
        <f t="array" ref="J179">IF(ROWS(G$7:G179)&gt;COUNTIF(BookTable[Entry Month],$O$4),"",INDEX(Book!F$3:F$1200,SMALL(IF(BookTable[Entry Month]=$O$4,ROW(BookTable[Entry Month])-ROW(Book!$J$2)),ROWS(G$7:G179))))</f>
        <v/>
      </c>
      <c r="K179" s="6" t="str" cm="1">
        <f t="array" ref="K179">IF(ROWS(G$7:G179)&gt;COUNTIF(BookTable[Entry Month],$O$4),"",INDEX(Book!E$3:E$1200,SMALL(IF(BookTable[Entry Month]=$O$4,ROW(BookTable[Entry Month])-ROW(Book!$J$2)),ROWS(G$7:G179))))</f>
        <v/>
      </c>
      <c r="L179" s="6" t="e">
        <f>Shrawan13[[#This Row],[मूल्य (रु)]]*13%</f>
        <v>#VALUE!</v>
      </c>
    </row>
    <row r="180" spans="1:12" hidden="1" x14ac:dyDescent="0.25">
      <c r="A180" s="1" t="str">
        <f t="array" ref="A180">IF(ROWS(A$7:A180)&gt;COUNTIF(BookTable[Entry Month],$O$4),"",INDEX(Book!A$3:A$1200,SMALL(IF(BookTable[Entry Month]=$O$4,ROW(BookTable[Entry Month])-ROW(Book!$J$2)),ROWS(A$7:A180))))</f>
        <v/>
      </c>
      <c r="B180" s="1" t="str">
        <f t="array" ref="B180">IF(ROWS(B$7:B180)&gt;COUNTIF(BookTable[Entry Month],$O$4),"",INDEX(Book!B$3:B$1200,SMALL(IF(BookTable[Entry Month]=$O$4,ROW(BookTable[Entry Month])-ROW(Book!$J$2)),ROWS(B$7:B180))))</f>
        <v/>
      </c>
      <c r="D180" s="1" t="str">
        <f t="array" ref="D180">IF(ROWS(C$7:C180)&gt;COUNTIF(BookTable[Entry Month],$O$4),"",INDEX(Book!C$3:C$1200,SMALL(IF(BookTable[Entry Month]=$O$4,ROW(BookTable[Entry Month])-ROW(Book!$J$2)),ROWS(C$7:C180))))</f>
        <v/>
      </c>
      <c r="E180" s="1" t="e">
        <f>VLOOKUP(Shrawan13[[#This Row],[आपूर्तिकर्ताको नाम]],PartyTable[],2,FALSE)</f>
        <v>#N/A</v>
      </c>
      <c r="F180" s="1" t="str" cm="1">
        <f t="array" ref="F180">IF(ROWS(G$7:G180)&gt;COUNTIF(BookTable[Entry Month],$O$4),"",INDEX(Book!D$3:D$1200,SMALL(IF(BookTable[Entry Month]=$O$4,ROW(BookTable[Entry Month])-ROW(Book!$J$2)),ROWS(G$7:G180))))</f>
        <v/>
      </c>
      <c r="I18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80" s="6" t="str" cm="1">
        <f t="array" ref="J180">IF(ROWS(G$7:G180)&gt;COUNTIF(BookTable[Entry Month],$O$4),"",INDEX(Book!F$3:F$1200,SMALL(IF(BookTable[Entry Month]=$O$4,ROW(BookTable[Entry Month])-ROW(Book!$J$2)),ROWS(G$7:G180))))</f>
        <v/>
      </c>
      <c r="K180" s="6" t="str" cm="1">
        <f t="array" ref="K180">IF(ROWS(G$7:G180)&gt;COUNTIF(BookTable[Entry Month],$O$4),"",INDEX(Book!E$3:E$1200,SMALL(IF(BookTable[Entry Month]=$O$4,ROW(BookTable[Entry Month])-ROW(Book!$J$2)),ROWS(G$7:G180))))</f>
        <v/>
      </c>
      <c r="L180" s="6" t="e">
        <f>Shrawan13[[#This Row],[मूल्य (रु)]]*13%</f>
        <v>#VALUE!</v>
      </c>
    </row>
    <row r="181" spans="1:12" hidden="1" x14ac:dyDescent="0.25">
      <c r="A181" s="1" t="str">
        <f t="array" ref="A181">IF(ROWS(A$7:A181)&gt;COUNTIF(BookTable[Entry Month],$O$4),"",INDEX(Book!A$3:A$1200,SMALL(IF(BookTable[Entry Month]=$O$4,ROW(BookTable[Entry Month])-ROW(Book!$J$2)),ROWS(A$7:A181))))</f>
        <v/>
      </c>
      <c r="B181" s="1" t="str">
        <f t="array" ref="B181">IF(ROWS(B$7:B181)&gt;COUNTIF(BookTable[Entry Month],$O$4),"",INDEX(Book!B$3:B$1200,SMALL(IF(BookTable[Entry Month]=$O$4,ROW(BookTable[Entry Month])-ROW(Book!$J$2)),ROWS(B$7:B181))))</f>
        <v/>
      </c>
      <c r="D181" s="1" t="str">
        <f t="array" ref="D181">IF(ROWS(C$7:C181)&gt;COUNTIF(BookTable[Entry Month],$O$4),"",INDEX(Book!C$3:C$1200,SMALL(IF(BookTable[Entry Month]=$O$4,ROW(BookTable[Entry Month])-ROW(Book!$J$2)),ROWS(C$7:C181))))</f>
        <v/>
      </c>
      <c r="E181" s="1" t="e">
        <f>VLOOKUP(Shrawan13[[#This Row],[आपूर्तिकर्ताको नाम]],PartyTable[],2,FALSE)</f>
        <v>#N/A</v>
      </c>
      <c r="F181" s="1" t="str" cm="1">
        <f t="array" ref="F181">IF(ROWS(G$7:G181)&gt;COUNTIF(BookTable[Entry Month],$O$4),"",INDEX(Book!D$3:D$1200,SMALL(IF(BookTable[Entry Month]=$O$4,ROW(BookTable[Entry Month])-ROW(Book!$J$2)),ROWS(G$7:G181))))</f>
        <v/>
      </c>
      <c r="I18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81" s="6" t="str" cm="1">
        <f t="array" ref="J181">IF(ROWS(G$7:G181)&gt;COUNTIF(BookTable[Entry Month],$O$4),"",INDEX(Book!F$3:F$1200,SMALL(IF(BookTable[Entry Month]=$O$4,ROW(BookTable[Entry Month])-ROW(Book!$J$2)),ROWS(G$7:G181))))</f>
        <v/>
      </c>
      <c r="K181" s="6" t="str" cm="1">
        <f t="array" ref="K181">IF(ROWS(G$7:G181)&gt;COUNTIF(BookTable[Entry Month],$O$4),"",INDEX(Book!E$3:E$1200,SMALL(IF(BookTable[Entry Month]=$O$4,ROW(BookTable[Entry Month])-ROW(Book!$J$2)),ROWS(G$7:G181))))</f>
        <v/>
      </c>
      <c r="L181" s="6" t="e">
        <f>Shrawan13[[#This Row],[मूल्य (रु)]]*13%</f>
        <v>#VALUE!</v>
      </c>
    </row>
    <row r="182" spans="1:12" hidden="1" x14ac:dyDescent="0.25">
      <c r="A182" s="1" t="str">
        <f t="array" ref="A182">IF(ROWS(A$7:A182)&gt;COUNTIF(BookTable[Entry Month],$O$4),"",INDEX(Book!A$3:A$1200,SMALL(IF(BookTable[Entry Month]=$O$4,ROW(BookTable[Entry Month])-ROW(Book!$J$2)),ROWS(A$7:A182))))</f>
        <v/>
      </c>
      <c r="B182" s="1" t="str">
        <f t="array" ref="B182">IF(ROWS(B$7:B182)&gt;COUNTIF(BookTable[Entry Month],$O$4),"",INDEX(Book!B$3:B$1200,SMALL(IF(BookTable[Entry Month]=$O$4,ROW(BookTable[Entry Month])-ROW(Book!$J$2)),ROWS(B$7:B182))))</f>
        <v/>
      </c>
      <c r="D182" s="1" t="str">
        <f t="array" ref="D182">IF(ROWS(C$7:C182)&gt;COUNTIF(BookTable[Entry Month],$O$4),"",INDEX(Book!C$3:C$1200,SMALL(IF(BookTable[Entry Month]=$O$4,ROW(BookTable[Entry Month])-ROW(Book!$J$2)),ROWS(C$7:C182))))</f>
        <v/>
      </c>
      <c r="E182" s="1" t="e">
        <f>VLOOKUP(Shrawan13[[#This Row],[आपूर्तिकर्ताको नाम]],PartyTable[],2,FALSE)</f>
        <v>#N/A</v>
      </c>
      <c r="F182" s="1" t="str" cm="1">
        <f t="array" ref="F182">IF(ROWS(G$7:G182)&gt;COUNTIF(BookTable[Entry Month],$O$4),"",INDEX(Book!D$3:D$1200,SMALL(IF(BookTable[Entry Month]=$O$4,ROW(BookTable[Entry Month])-ROW(Book!$J$2)),ROWS(G$7:G182))))</f>
        <v/>
      </c>
      <c r="I18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82" s="6" t="str" cm="1">
        <f t="array" ref="J182">IF(ROWS(G$7:G182)&gt;COUNTIF(BookTable[Entry Month],$O$4),"",INDEX(Book!F$3:F$1200,SMALL(IF(BookTable[Entry Month]=$O$4,ROW(BookTable[Entry Month])-ROW(Book!$J$2)),ROWS(G$7:G182))))</f>
        <v/>
      </c>
      <c r="K182" s="6" t="str" cm="1">
        <f t="array" ref="K182">IF(ROWS(G$7:G182)&gt;COUNTIF(BookTable[Entry Month],$O$4),"",INDEX(Book!E$3:E$1200,SMALL(IF(BookTable[Entry Month]=$O$4,ROW(BookTable[Entry Month])-ROW(Book!$J$2)),ROWS(G$7:G182))))</f>
        <v/>
      </c>
      <c r="L182" s="6" t="e">
        <f>Shrawan13[[#This Row],[मूल्य (रु)]]*13%</f>
        <v>#VALUE!</v>
      </c>
    </row>
    <row r="183" spans="1:12" hidden="1" x14ac:dyDescent="0.25">
      <c r="A183" s="1" t="str">
        <f t="array" ref="A183">IF(ROWS(A$7:A183)&gt;COUNTIF(BookTable[Entry Month],$O$4),"",INDEX(Book!A$3:A$1200,SMALL(IF(BookTable[Entry Month]=$O$4,ROW(BookTable[Entry Month])-ROW(Book!$J$2)),ROWS(A$7:A183))))</f>
        <v/>
      </c>
      <c r="B183" s="1" t="str">
        <f t="array" ref="B183">IF(ROWS(B$7:B183)&gt;COUNTIF(BookTable[Entry Month],$O$4),"",INDEX(Book!B$3:B$1200,SMALL(IF(BookTable[Entry Month]=$O$4,ROW(BookTable[Entry Month])-ROW(Book!$J$2)),ROWS(B$7:B183))))</f>
        <v/>
      </c>
      <c r="D183" s="1" t="str">
        <f t="array" ref="D183">IF(ROWS(C$7:C183)&gt;COUNTIF(BookTable[Entry Month],$O$4),"",INDEX(Book!C$3:C$1200,SMALL(IF(BookTable[Entry Month]=$O$4,ROW(BookTable[Entry Month])-ROW(Book!$J$2)),ROWS(C$7:C183))))</f>
        <v/>
      </c>
      <c r="E183" s="1" t="e">
        <f>VLOOKUP(Shrawan13[[#This Row],[आपूर्तिकर्ताको नाम]],PartyTable[],2,FALSE)</f>
        <v>#N/A</v>
      </c>
      <c r="F183" s="1" t="str" cm="1">
        <f t="array" ref="F183">IF(ROWS(G$7:G183)&gt;COUNTIF(BookTable[Entry Month],$O$4),"",INDEX(Book!D$3:D$1200,SMALL(IF(BookTable[Entry Month]=$O$4,ROW(BookTable[Entry Month])-ROW(Book!$J$2)),ROWS(G$7:G183))))</f>
        <v/>
      </c>
      <c r="I18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83" s="6" t="str" cm="1">
        <f t="array" ref="J183">IF(ROWS(G$7:G183)&gt;COUNTIF(BookTable[Entry Month],$O$4),"",INDEX(Book!F$3:F$1200,SMALL(IF(BookTable[Entry Month]=$O$4,ROW(BookTable[Entry Month])-ROW(Book!$J$2)),ROWS(G$7:G183))))</f>
        <v/>
      </c>
      <c r="K183" s="6" t="str" cm="1">
        <f t="array" ref="K183">IF(ROWS(G$7:G183)&gt;COUNTIF(BookTable[Entry Month],$O$4),"",INDEX(Book!E$3:E$1200,SMALL(IF(BookTable[Entry Month]=$O$4,ROW(BookTable[Entry Month])-ROW(Book!$J$2)),ROWS(G$7:G183))))</f>
        <v/>
      </c>
      <c r="L183" s="6" t="e">
        <f>Shrawan13[[#This Row],[मूल्य (रु)]]*13%</f>
        <v>#VALUE!</v>
      </c>
    </row>
    <row r="184" spans="1:12" hidden="1" x14ac:dyDescent="0.25">
      <c r="A184" s="1" t="str">
        <f t="array" ref="A184">IF(ROWS(A$7:A184)&gt;COUNTIF(BookTable[Entry Month],$O$4),"",INDEX(Book!A$3:A$1200,SMALL(IF(BookTable[Entry Month]=$O$4,ROW(BookTable[Entry Month])-ROW(Book!$J$2)),ROWS(A$7:A184))))</f>
        <v/>
      </c>
      <c r="B184" s="1" t="str">
        <f t="array" ref="B184">IF(ROWS(B$7:B184)&gt;COUNTIF(BookTable[Entry Month],$O$4),"",INDEX(Book!B$3:B$1200,SMALL(IF(BookTable[Entry Month]=$O$4,ROW(BookTable[Entry Month])-ROW(Book!$J$2)),ROWS(B$7:B184))))</f>
        <v/>
      </c>
      <c r="D184" s="1" t="str">
        <f t="array" ref="D184">IF(ROWS(C$7:C184)&gt;COUNTIF(BookTable[Entry Month],$O$4),"",INDEX(Book!C$3:C$1200,SMALL(IF(BookTable[Entry Month]=$O$4,ROW(BookTable[Entry Month])-ROW(Book!$J$2)),ROWS(C$7:C184))))</f>
        <v/>
      </c>
      <c r="E184" s="1" t="e">
        <f>VLOOKUP(Shrawan13[[#This Row],[आपूर्तिकर्ताको नाम]],PartyTable[],2,FALSE)</f>
        <v>#N/A</v>
      </c>
      <c r="F184" s="1" t="str" cm="1">
        <f t="array" ref="F184">IF(ROWS(G$7:G184)&gt;COUNTIF(BookTable[Entry Month],$O$4),"",INDEX(Book!D$3:D$1200,SMALL(IF(BookTable[Entry Month]=$O$4,ROW(BookTable[Entry Month])-ROW(Book!$J$2)),ROWS(G$7:G184))))</f>
        <v/>
      </c>
      <c r="I18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84" s="6" t="str" cm="1">
        <f t="array" ref="J184">IF(ROWS(G$7:G184)&gt;COUNTIF(BookTable[Entry Month],$O$4),"",INDEX(Book!F$3:F$1200,SMALL(IF(BookTable[Entry Month]=$O$4,ROW(BookTable[Entry Month])-ROW(Book!$J$2)),ROWS(G$7:G184))))</f>
        <v/>
      </c>
      <c r="K184" s="6" t="str" cm="1">
        <f t="array" ref="K184">IF(ROWS(G$7:G184)&gt;COUNTIF(BookTable[Entry Month],$O$4),"",INDEX(Book!E$3:E$1200,SMALL(IF(BookTable[Entry Month]=$O$4,ROW(BookTable[Entry Month])-ROW(Book!$J$2)),ROWS(G$7:G184))))</f>
        <v/>
      </c>
      <c r="L184" s="6" t="e">
        <f>Shrawan13[[#This Row],[मूल्य (रु)]]*13%</f>
        <v>#VALUE!</v>
      </c>
    </row>
    <row r="185" spans="1:12" hidden="1" x14ac:dyDescent="0.25">
      <c r="A185" s="1" t="str">
        <f t="array" ref="A185">IF(ROWS(A$7:A185)&gt;COUNTIF(BookTable[Entry Month],$O$4),"",INDEX(Book!A$3:A$1200,SMALL(IF(BookTable[Entry Month]=$O$4,ROW(BookTable[Entry Month])-ROW(Book!$J$2)),ROWS(A$7:A185))))</f>
        <v/>
      </c>
      <c r="B185" s="1" t="str">
        <f t="array" ref="B185">IF(ROWS(B$7:B185)&gt;COUNTIF(BookTable[Entry Month],$O$4),"",INDEX(Book!B$3:B$1200,SMALL(IF(BookTable[Entry Month]=$O$4,ROW(BookTable[Entry Month])-ROW(Book!$J$2)),ROWS(B$7:B185))))</f>
        <v/>
      </c>
      <c r="D185" s="1" t="str">
        <f t="array" ref="D185">IF(ROWS(C$7:C185)&gt;COUNTIF(BookTable[Entry Month],$O$4),"",INDEX(Book!C$3:C$1200,SMALL(IF(BookTable[Entry Month]=$O$4,ROW(BookTable[Entry Month])-ROW(Book!$J$2)),ROWS(C$7:C185))))</f>
        <v/>
      </c>
      <c r="E185" s="1" t="e">
        <f>VLOOKUP(Shrawan13[[#This Row],[आपूर्तिकर्ताको नाम]],PartyTable[],2,FALSE)</f>
        <v>#N/A</v>
      </c>
      <c r="F185" s="1" t="str" cm="1">
        <f t="array" ref="F185">IF(ROWS(G$7:G185)&gt;COUNTIF(BookTable[Entry Month],$O$4),"",INDEX(Book!D$3:D$1200,SMALL(IF(BookTable[Entry Month]=$O$4,ROW(BookTable[Entry Month])-ROW(Book!$J$2)),ROWS(G$7:G185))))</f>
        <v/>
      </c>
      <c r="I18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85" s="6" t="str" cm="1">
        <f t="array" ref="J185">IF(ROWS(G$7:G185)&gt;COUNTIF(BookTable[Entry Month],$O$4),"",INDEX(Book!F$3:F$1200,SMALL(IF(BookTable[Entry Month]=$O$4,ROW(BookTable[Entry Month])-ROW(Book!$J$2)),ROWS(G$7:G185))))</f>
        <v/>
      </c>
      <c r="K185" s="6" t="str" cm="1">
        <f t="array" ref="K185">IF(ROWS(G$7:G185)&gt;COUNTIF(BookTable[Entry Month],$O$4),"",INDEX(Book!E$3:E$1200,SMALL(IF(BookTable[Entry Month]=$O$4,ROW(BookTable[Entry Month])-ROW(Book!$J$2)),ROWS(G$7:G185))))</f>
        <v/>
      </c>
      <c r="L185" s="6" t="e">
        <f>Shrawan13[[#This Row],[मूल्य (रु)]]*13%</f>
        <v>#VALUE!</v>
      </c>
    </row>
    <row r="186" spans="1:12" hidden="1" x14ac:dyDescent="0.25">
      <c r="A186" s="1" t="str">
        <f t="array" ref="A186">IF(ROWS(A$7:A186)&gt;COUNTIF(BookTable[Entry Month],$O$4),"",INDEX(Book!A$3:A$1200,SMALL(IF(BookTable[Entry Month]=$O$4,ROW(BookTable[Entry Month])-ROW(Book!$J$2)),ROWS(A$7:A186))))</f>
        <v/>
      </c>
      <c r="B186" s="1" t="str">
        <f t="array" ref="B186">IF(ROWS(B$7:B186)&gt;COUNTIF(BookTable[Entry Month],$O$4),"",INDEX(Book!B$3:B$1200,SMALL(IF(BookTable[Entry Month]=$O$4,ROW(BookTable[Entry Month])-ROW(Book!$J$2)),ROWS(B$7:B186))))</f>
        <v/>
      </c>
      <c r="D186" s="1" t="str">
        <f t="array" ref="D186">IF(ROWS(C$7:C186)&gt;COUNTIF(BookTable[Entry Month],$O$4),"",INDEX(Book!C$3:C$1200,SMALL(IF(BookTable[Entry Month]=$O$4,ROW(BookTable[Entry Month])-ROW(Book!$J$2)),ROWS(C$7:C186))))</f>
        <v/>
      </c>
      <c r="E186" s="1" t="e">
        <f>VLOOKUP(Shrawan13[[#This Row],[आपूर्तिकर्ताको नाम]],PartyTable[],2,FALSE)</f>
        <v>#N/A</v>
      </c>
      <c r="F186" s="1" t="str" cm="1">
        <f t="array" ref="F186">IF(ROWS(G$7:G186)&gt;COUNTIF(BookTable[Entry Month],$O$4),"",INDEX(Book!D$3:D$1200,SMALL(IF(BookTable[Entry Month]=$O$4,ROW(BookTable[Entry Month])-ROW(Book!$J$2)),ROWS(G$7:G186))))</f>
        <v/>
      </c>
      <c r="I18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86" s="6" t="str" cm="1">
        <f t="array" ref="J186">IF(ROWS(G$7:G186)&gt;COUNTIF(BookTable[Entry Month],$O$4),"",INDEX(Book!F$3:F$1200,SMALL(IF(BookTable[Entry Month]=$O$4,ROW(BookTable[Entry Month])-ROW(Book!$J$2)),ROWS(G$7:G186))))</f>
        <v/>
      </c>
      <c r="K186" s="6" t="str" cm="1">
        <f t="array" ref="K186">IF(ROWS(G$7:G186)&gt;COUNTIF(BookTable[Entry Month],$O$4),"",INDEX(Book!E$3:E$1200,SMALL(IF(BookTable[Entry Month]=$O$4,ROW(BookTable[Entry Month])-ROW(Book!$J$2)),ROWS(G$7:G186))))</f>
        <v/>
      </c>
      <c r="L186" s="6" t="e">
        <f>Shrawan13[[#This Row],[मूल्य (रु)]]*13%</f>
        <v>#VALUE!</v>
      </c>
    </row>
    <row r="187" spans="1:12" hidden="1" x14ac:dyDescent="0.25">
      <c r="A187" s="1" t="str">
        <f t="array" ref="A187">IF(ROWS(A$7:A187)&gt;COUNTIF(BookTable[Entry Month],$O$4),"",INDEX(Book!A$3:A$1200,SMALL(IF(BookTable[Entry Month]=$O$4,ROW(BookTable[Entry Month])-ROW(Book!$J$2)),ROWS(A$7:A187))))</f>
        <v/>
      </c>
      <c r="B187" s="1" t="str">
        <f t="array" ref="B187">IF(ROWS(B$7:B187)&gt;COUNTIF(BookTable[Entry Month],$O$4),"",INDEX(Book!B$3:B$1200,SMALL(IF(BookTable[Entry Month]=$O$4,ROW(BookTable[Entry Month])-ROW(Book!$J$2)),ROWS(B$7:B187))))</f>
        <v/>
      </c>
      <c r="D187" s="1" t="str">
        <f t="array" ref="D187">IF(ROWS(C$7:C187)&gt;COUNTIF(BookTable[Entry Month],$O$4),"",INDEX(Book!C$3:C$1200,SMALL(IF(BookTable[Entry Month]=$O$4,ROW(BookTable[Entry Month])-ROW(Book!$J$2)),ROWS(C$7:C187))))</f>
        <v/>
      </c>
      <c r="E187" s="1" t="e">
        <f>VLOOKUP(Shrawan13[[#This Row],[आपूर्तिकर्ताको नाम]],PartyTable[],2,FALSE)</f>
        <v>#N/A</v>
      </c>
      <c r="F187" s="1" t="str" cm="1">
        <f t="array" ref="F187">IF(ROWS(G$7:G187)&gt;COUNTIF(BookTable[Entry Month],$O$4),"",INDEX(Book!D$3:D$1200,SMALL(IF(BookTable[Entry Month]=$O$4,ROW(BookTable[Entry Month])-ROW(Book!$J$2)),ROWS(G$7:G187))))</f>
        <v/>
      </c>
      <c r="I18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87" s="6" t="str" cm="1">
        <f t="array" ref="J187">IF(ROWS(G$7:G187)&gt;COUNTIF(BookTable[Entry Month],$O$4),"",INDEX(Book!F$3:F$1200,SMALL(IF(BookTable[Entry Month]=$O$4,ROW(BookTable[Entry Month])-ROW(Book!$J$2)),ROWS(G$7:G187))))</f>
        <v/>
      </c>
      <c r="K187" s="6" t="str" cm="1">
        <f t="array" ref="K187">IF(ROWS(G$7:G187)&gt;COUNTIF(BookTable[Entry Month],$O$4),"",INDEX(Book!E$3:E$1200,SMALL(IF(BookTable[Entry Month]=$O$4,ROW(BookTable[Entry Month])-ROW(Book!$J$2)),ROWS(G$7:G187))))</f>
        <v/>
      </c>
      <c r="L187" s="6" t="e">
        <f>Shrawan13[[#This Row],[मूल्य (रु)]]*13%</f>
        <v>#VALUE!</v>
      </c>
    </row>
    <row r="188" spans="1:12" hidden="1" x14ac:dyDescent="0.25">
      <c r="A188" s="1" t="str">
        <f t="array" ref="A188">IF(ROWS(A$7:A188)&gt;COUNTIF(BookTable[Entry Month],$O$4),"",INDEX(Book!A$3:A$1200,SMALL(IF(BookTable[Entry Month]=$O$4,ROW(BookTable[Entry Month])-ROW(Book!$J$2)),ROWS(A$7:A188))))</f>
        <v/>
      </c>
      <c r="B188" s="1" t="str">
        <f t="array" ref="B188">IF(ROWS(B$7:B188)&gt;COUNTIF(BookTable[Entry Month],$O$4),"",INDEX(Book!B$3:B$1200,SMALL(IF(BookTable[Entry Month]=$O$4,ROW(BookTable[Entry Month])-ROW(Book!$J$2)),ROWS(B$7:B188))))</f>
        <v/>
      </c>
      <c r="D188" s="1" t="str">
        <f t="array" ref="D188">IF(ROWS(C$7:C188)&gt;COUNTIF(BookTable[Entry Month],$O$4),"",INDEX(Book!C$3:C$1200,SMALL(IF(BookTable[Entry Month]=$O$4,ROW(BookTable[Entry Month])-ROW(Book!$J$2)),ROWS(C$7:C188))))</f>
        <v/>
      </c>
      <c r="E188" s="1" t="e">
        <f>VLOOKUP(Shrawan13[[#This Row],[आपूर्तिकर्ताको नाम]],PartyTable[],2,FALSE)</f>
        <v>#N/A</v>
      </c>
      <c r="F188" s="1" t="str" cm="1">
        <f t="array" ref="F188">IF(ROWS(G$7:G188)&gt;COUNTIF(BookTable[Entry Month],$O$4),"",INDEX(Book!D$3:D$1200,SMALL(IF(BookTable[Entry Month]=$O$4,ROW(BookTable[Entry Month])-ROW(Book!$J$2)),ROWS(G$7:G188))))</f>
        <v/>
      </c>
      <c r="I18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88" s="6" t="str" cm="1">
        <f t="array" ref="J188">IF(ROWS(G$7:G188)&gt;COUNTIF(BookTable[Entry Month],$O$4),"",INDEX(Book!F$3:F$1200,SMALL(IF(BookTable[Entry Month]=$O$4,ROW(BookTable[Entry Month])-ROW(Book!$J$2)),ROWS(G$7:G188))))</f>
        <v/>
      </c>
      <c r="K188" s="6" t="str" cm="1">
        <f t="array" ref="K188">IF(ROWS(G$7:G188)&gt;COUNTIF(BookTable[Entry Month],$O$4),"",INDEX(Book!E$3:E$1200,SMALL(IF(BookTable[Entry Month]=$O$4,ROW(BookTable[Entry Month])-ROW(Book!$J$2)),ROWS(G$7:G188))))</f>
        <v/>
      </c>
      <c r="L188" s="6" t="e">
        <f>Shrawan13[[#This Row],[मूल्य (रु)]]*13%</f>
        <v>#VALUE!</v>
      </c>
    </row>
    <row r="189" spans="1:12" hidden="1" x14ac:dyDescent="0.25">
      <c r="A189" s="1" t="str">
        <f t="array" ref="A189">IF(ROWS(A$7:A189)&gt;COUNTIF(BookTable[Entry Month],$O$4),"",INDEX(Book!A$3:A$1200,SMALL(IF(BookTable[Entry Month]=$O$4,ROW(BookTable[Entry Month])-ROW(Book!$J$2)),ROWS(A$7:A189))))</f>
        <v/>
      </c>
      <c r="B189" s="1" t="str">
        <f t="array" ref="B189">IF(ROWS(B$7:B189)&gt;COUNTIF(BookTable[Entry Month],$O$4),"",INDEX(Book!B$3:B$1200,SMALL(IF(BookTable[Entry Month]=$O$4,ROW(BookTable[Entry Month])-ROW(Book!$J$2)),ROWS(B$7:B189))))</f>
        <v/>
      </c>
      <c r="D189" s="1" t="str">
        <f t="array" ref="D189">IF(ROWS(C$7:C189)&gt;COUNTIF(BookTable[Entry Month],$O$4),"",INDEX(Book!C$3:C$1200,SMALL(IF(BookTable[Entry Month]=$O$4,ROW(BookTable[Entry Month])-ROW(Book!$J$2)),ROWS(C$7:C189))))</f>
        <v/>
      </c>
      <c r="E189" s="1" t="e">
        <f>VLOOKUP(Shrawan13[[#This Row],[आपूर्तिकर्ताको नाम]],PartyTable[],2,FALSE)</f>
        <v>#N/A</v>
      </c>
      <c r="F189" s="1" t="str" cm="1">
        <f t="array" ref="F189">IF(ROWS(G$7:G189)&gt;COUNTIF(BookTable[Entry Month],$O$4),"",INDEX(Book!D$3:D$1200,SMALL(IF(BookTable[Entry Month]=$O$4,ROW(BookTable[Entry Month])-ROW(Book!$J$2)),ROWS(G$7:G189))))</f>
        <v/>
      </c>
      <c r="I18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89" s="6" t="str" cm="1">
        <f t="array" ref="J189">IF(ROWS(G$7:G189)&gt;COUNTIF(BookTable[Entry Month],$O$4),"",INDEX(Book!F$3:F$1200,SMALL(IF(BookTable[Entry Month]=$O$4,ROW(BookTable[Entry Month])-ROW(Book!$J$2)),ROWS(G$7:G189))))</f>
        <v/>
      </c>
      <c r="K189" s="6" t="str" cm="1">
        <f t="array" ref="K189">IF(ROWS(G$7:G189)&gt;COUNTIF(BookTable[Entry Month],$O$4),"",INDEX(Book!E$3:E$1200,SMALL(IF(BookTable[Entry Month]=$O$4,ROW(BookTable[Entry Month])-ROW(Book!$J$2)),ROWS(G$7:G189))))</f>
        <v/>
      </c>
      <c r="L189" s="6" t="e">
        <f>Shrawan13[[#This Row],[मूल्य (रु)]]*13%</f>
        <v>#VALUE!</v>
      </c>
    </row>
    <row r="190" spans="1:12" hidden="1" x14ac:dyDescent="0.25">
      <c r="A190" s="1" t="str">
        <f t="array" ref="A190">IF(ROWS(A$7:A190)&gt;COUNTIF(BookTable[Entry Month],$O$4),"",INDEX(Book!A$3:A$1200,SMALL(IF(BookTable[Entry Month]=$O$4,ROW(BookTable[Entry Month])-ROW(Book!$J$2)),ROWS(A$7:A190))))</f>
        <v/>
      </c>
      <c r="B190" s="1" t="str">
        <f t="array" ref="B190">IF(ROWS(B$7:B190)&gt;COUNTIF(BookTable[Entry Month],$O$4),"",INDEX(Book!B$3:B$1200,SMALL(IF(BookTable[Entry Month]=$O$4,ROW(BookTable[Entry Month])-ROW(Book!$J$2)),ROWS(B$7:B190))))</f>
        <v/>
      </c>
      <c r="D190" s="1" t="str">
        <f t="array" ref="D190">IF(ROWS(C$7:C190)&gt;COUNTIF(BookTable[Entry Month],$O$4),"",INDEX(Book!C$3:C$1200,SMALL(IF(BookTable[Entry Month]=$O$4,ROW(BookTable[Entry Month])-ROW(Book!$J$2)),ROWS(C$7:C190))))</f>
        <v/>
      </c>
      <c r="E190" s="1" t="e">
        <f>VLOOKUP(Shrawan13[[#This Row],[आपूर्तिकर्ताको नाम]],PartyTable[],2,FALSE)</f>
        <v>#N/A</v>
      </c>
      <c r="F190" s="1" t="str" cm="1">
        <f t="array" ref="F190">IF(ROWS(G$7:G190)&gt;COUNTIF(BookTable[Entry Month],$O$4),"",INDEX(Book!D$3:D$1200,SMALL(IF(BookTable[Entry Month]=$O$4,ROW(BookTable[Entry Month])-ROW(Book!$J$2)),ROWS(G$7:G190))))</f>
        <v/>
      </c>
      <c r="I19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90" s="6" t="str" cm="1">
        <f t="array" ref="J190">IF(ROWS(G$7:G190)&gt;COUNTIF(BookTable[Entry Month],$O$4),"",INDEX(Book!F$3:F$1200,SMALL(IF(BookTable[Entry Month]=$O$4,ROW(BookTable[Entry Month])-ROW(Book!$J$2)),ROWS(G$7:G190))))</f>
        <v/>
      </c>
      <c r="K190" s="6" t="str" cm="1">
        <f t="array" ref="K190">IF(ROWS(G$7:G190)&gt;COUNTIF(BookTable[Entry Month],$O$4),"",INDEX(Book!E$3:E$1200,SMALL(IF(BookTable[Entry Month]=$O$4,ROW(BookTable[Entry Month])-ROW(Book!$J$2)),ROWS(G$7:G190))))</f>
        <v/>
      </c>
      <c r="L190" s="6" t="e">
        <f>Shrawan13[[#This Row],[मूल्य (रु)]]*13%</f>
        <v>#VALUE!</v>
      </c>
    </row>
    <row r="191" spans="1:12" hidden="1" x14ac:dyDescent="0.25">
      <c r="A191" s="1" t="str">
        <f t="array" ref="A191">IF(ROWS(A$7:A191)&gt;COUNTIF(BookTable[Entry Month],$O$4),"",INDEX(Book!A$3:A$1200,SMALL(IF(BookTable[Entry Month]=$O$4,ROW(BookTable[Entry Month])-ROW(Book!$J$2)),ROWS(A$7:A191))))</f>
        <v/>
      </c>
      <c r="B191" s="1" t="str">
        <f t="array" ref="B191">IF(ROWS(B$7:B191)&gt;COUNTIF(BookTable[Entry Month],$O$4),"",INDEX(Book!B$3:B$1200,SMALL(IF(BookTable[Entry Month]=$O$4,ROW(BookTable[Entry Month])-ROW(Book!$J$2)),ROWS(B$7:B191))))</f>
        <v/>
      </c>
      <c r="D191" s="1" t="str">
        <f t="array" ref="D191">IF(ROWS(C$7:C191)&gt;COUNTIF(BookTable[Entry Month],$O$4),"",INDEX(Book!C$3:C$1200,SMALL(IF(BookTable[Entry Month]=$O$4,ROW(BookTable[Entry Month])-ROW(Book!$J$2)),ROWS(C$7:C191))))</f>
        <v/>
      </c>
      <c r="E191" s="1" t="e">
        <f>VLOOKUP(Shrawan13[[#This Row],[आपूर्तिकर्ताको नाम]],PartyTable[],2,FALSE)</f>
        <v>#N/A</v>
      </c>
      <c r="F191" s="1" t="str" cm="1">
        <f t="array" ref="F191">IF(ROWS(G$7:G191)&gt;COUNTIF(BookTable[Entry Month],$O$4),"",INDEX(Book!D$3:D$1200,SMALL(IF(BookTable[Entry Month]=$O$4,ROW(BookTable[Entry Month])-ROW(Book!$J$2)),ROWS(G$7:G191))))</f>
        <v/>
      </c>
      <c r="I19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91" s="6" t="str" cm="1">
        <f t="array" ref="J191">IF(ROWS(G$7:G191)&gt;COUNTIF(BookTable[Entry Month],$O$4),"",INDEX(Book!F$3:F$1200,SMALL(IF(BookTable[Entry Month]=$O$4,ROW(BookTable[Entry Month])-ROW(Book!$J$2)),ROWS(G$7:G191))))</f>
        <v/>
      </c>
      <c r="K191" s="6" t="str" cm="1">
        <f t="array" ref="K191">IF(ROWS(G$7:G191)&gt;COUNTIF(BookTable[Entry Month],$O$4),"",INDEX(Book!E$3:E$1200,SMALL(IF(BookTable[Entry Month]=$O$4,ROW(BookTable[Entry Month])-ROW(Book!$J$2)),ROWS(G$7:G191))))</f>
        <v/>
      </c>
      <c r="L191" s="6" t="e">
        <f>Shrawan13[[#This Row],[मूल्य (रु)]]*13%</f>
        <v>#VALUE!</v>
      </c>
    </row>
    <row r="192" spans="1:12" hidden="1" x14ac:dyDescent="0.25">
      <c r="A192" s="1" t="str">
        <f t="array" ref="A192">IF(ROWS(A$7:A192)&gt;COUNTIF(BookTable[Entry Month],$O$4),"",INDEX(Book!A$3:A$1200,SMALL(IF(BookTable[Entry Month]=$O$4,ROW(BookTable[Entry Month])-ROW(Book!$J$2)),ROWS(A$7:A192))))</f>
        <v/>
      </c>
      <c r="B192" s="1" t="str">
        <f t="array" ref="B192">IF(ROWS(B$7:B192)&gt;COUNTIF(BookTable[Entry Month],$O$4),"",INDEX(Book!B$3:B$1200,SMALL(IF(BookTable[Entry Month]=$O$4,ROW(BookTable[Entry Month])-ROW(Book!$J$2)),ROWS(B$7:B192))))</f>
        <v/>
      </c>
      <c r="D192" s="1" t="str">
        <f t="array" ref="D192">IF(ROWS(C$7:C192)&gt;COUNTIF(BookTable[Entry Month],$O$4),"",INDEX(Book!C$3:C$1200,SMALL(IF(BookTable[Entry Month]=$O$4,ROW(BookTable[Entry Month])-ROW(Book!$J$2)),ROWS(C$7:C192))))</f>
        <v/>
      </c>
      <c r="E192" s="1" t="e">
        <f>VLOOKUP(Shrawan13[[#This Row],[आपूर्तिकर्ताको नाम]],PartyTable[],2,FALSE)</f>
        <v>#N/A</v>
      </c>
      <c r="F192" s="1" t="str" cm="1">
        <f t="array" ref="F192">IF(ROWS(G$7:G192)&gt;COUNTIF(BookTable[Entry Month],$O$4),"",INDEX(Book!D$3:D$1200,SMALL(IF(BookTable[Entry Month]=$O$4,ROW(BookTable[Entry Month])-ROW(Book!$J$2)),ROWS(G$7:G192))))</f>
        <v/>
      </c>
      <c r="I19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92" s="6" t="str" cm="1">
        <f t="array" ref="J192">IF(ROWS(G$7:G192)&gt;COUNTIF(BookTable[Entry Month],$O$4),"",INDEX(Book!F$3:F$1200,SMALL(IF(BookTable[Entry Month]=$O$4,ROW(BookTable[Entry Month])-ROW(Book!$J$2)),ROWS(G$7:G192))))</f>
        <v/>
      </c>
      <c r="K192" s="6" t="str" cm="1">
        <f t="array" ref="K192">IF(ROWS(G$7:G192)&gt;COUNTIF(BookTable[Entry Month],$O$4),"",INDEX(Book!E$3:E$1200,SMALL(IF(BookTable[Entry Month]=$O$4,ROW(BookTable[Entry Month])-ROW(Book!$J$2)),ROWS(G$7:G192))))</f>
        <v/>
      </c>
      <c r="L192" s="6" t="e">
        <f>Shrawan13[[#This Row],[मूल्य (रु)]]*13%</f>
        <v>#VALUE!</v>
      </c>
    </row>
    <row r="193" spans="1:12" hidden="1" x14ac:dyDescent="0.25">
      <c r="A193" s="1" t="str">
        <f t="array" ref="A193">IF(ROWS(A$7:A193)&gt;COUNTIF(BookTable[Entry Month],$O$4),"",INDEX(Book!A$3:A$1200,SMALL(IF(BookTable[Entry Month]=$O$4,ROW(BookTable[Entry Month])-ROW(Book!$J$2)),ROWS(A$7:A193))))</f>
        <v/>
      </c>
      <c r="B193" s="1" t="str">
        <f t="array" ref="B193">IF(ROWS(B$7:B193)&gt;COUNTIF(BookTable[Entry Month],$O$4),"",INDEX(Book!B$3:B$1200,SMALL(IF(BookTable[Entry Month]=$O$4,ROW(BookTable[Entry Month])-ROW(Book!$J$2)),ROWS(B$7:B193))))</f>
        <v/>
      </c>
      <c r="D193" s="1" t="str">
        <f t="array" ref="D193">IF(ROWS(C$7:C193)&gt;COUNTIF(BookTable[Entry Month],$O$4),"",INDEX(Book!C$3:C$1200,SMALL(IF(BookTable[Entry Month]=$O$4,ROW(BookTable[Entry Month])-ROW(Book!$J$2)),ROWS(C$7:C193))))</f>
        <v/>
      </c>
      <c r="E193" s="1" t="e">
        <f>VLOOKUP(Shrawan13[[#This Row],[आपूर्तिकर्ताको नाम]],PartyTable[],2,FALSE)</f>
        <v>#N/A</v>
      </c>
      <c r="F193" s="1" t="str" cm="1">
        <f t="array" ref="F193">IF(ROWS(G$7:G193)&gt;COUNTIF(BookTable[Entry Month],$O$4),"",INDEX(Book!D$3:D$1200,SMALL(IF(BookTable[Entry Month]=$O$4,ROW(BookTable[Entry Month])-ROW(Book!$J$2)),ROWS(G$7:G193))))</f>
        <v/>
      </c>
      <c r="I19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93" s="6" t="str" cm="1">
        <f t="array" ref="J193">IF(ROWS(G$7:G193)&gt;COUNTIF(BookTable[Entry Month],$O$4),"",INDEX(Book!F$3:F$1200,SMALL(IF(BookTable[Entry Month]=$O$4,ROW(BookTable[Entry Month])-ROW(Book!$J$2)),ROWS(G$7:G193))))</f>
        <v/>
      </c>
      <c r="K193" s="6" t="str" cm="1">
        <f t="array" ref="K193">IF(ROWS(G$7:G193)&gt;COUNTIF(BookTable[Entry Month],$O$4),"",INDEX(Book!E$3:E$1200,SMALL(IF(BookTable[Entry Month]=$O$4,ROW(BookTable[Entry Month])-ROW(Book!$J$2)),ROWS(G$7:G193))))</f>
        <v/>
      </c>
      <c r="L193" s="6" t="e">
        <f>Shrawan13[[#This Row],[मूल्य (रु)]]*13%</f>
        <v>#VALUE!</v>
      </c>
    </row>
    <row r="194" spans="1:12" hidden="1" x14ac:dyDescent="0.25">
      <c r="A194" s="1" t="str">
        <f t="array" ref="A194">IF(ROWS(A$7:A194)&gt;COUNTIF(BookTable[Entry Month],$O$4),"",INDEX(Book!A$3:A$1200,SMALL(IF(BookTable[Entry Month]=$O$4,ROW(BookTable[Entry Month])-ROW(Book!$J$2)),ROWS(A$7:A194))))</f>
        <v/>
      </c>
      <c r="B194" s="1" t="str">
        <f t="array" ref="B194">IF(ROWS(B$7:B194)&gt;COUNTIF(BookTable[Entry Month],$O$4),"",INDEX(Book!B$3:B$1200,SMALL(IF(BookTable[Entry Month]=$O$4,ROW(BookTable[Entry Month])-ROW(Book!$J$2)),ROWS(B$7:B194))))</f>
        <v/>
      </c>
      <c r="D194" s="1" t="str">
        <f t="array" ref="D194">IF(ROWS(C$7:C194)&gt;COUNTIF(BookTable[Entry Month],$O$4),"",INDEX(Book!C$3:C$1200,SMALL(IF(BookTable[Entry Month]=$O$4,ROW(BookTable[Entry Month])-ROW(Book!$J$2)),ROWS(C$7:C194))))</f>
        <v/>
      </c>
      <c r="E194" s="1" t="e">
        <f>VLOOKUP(Shrawan13[[#This Row],[आपूर्तिकर्ताको नाम]],PartyTable[],2,FALSE)</f>
        <v>#N/A</v>
      </c>
      <c r="F194" s="1" t="str" cm="1">
        <f t="array" ref="F194">IF(ROWS(G$7:G194)&gt;COUNTIF(BookTable[Entry Month],$O$4),"",INDEX(Book!D$3:D$1200,SMALL(IF(BookTable[Entry Month]=$O$4,ROW(BookTable[Entry Month])-ROW(Book!$J$2)),ROWS(G$7:G194))))</f>
        <v/>
      </c>
      <c r="I19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94" s="6" t="str" cm="1">
        <f t="array" ref="J194">IF(ROWS(G$7:G194)&gt;COUNTIF(BookTable[Entry Month],$O$4),"",INDEX(Book!F$3:F$1200,SMALL(IF(BookTable[Entry Month]=$O$4,ROW(BookTable[Entry Month])-ROW(Book!$J$2)),ROWS(G$7:G194))))</f>
        <v/>
      </c>
      <c r="K194" s="6" t="str" cm="1">
        <f t="array" ref="K194">IF(ROWS(G$7:G194)&gt;COUNTIF(BookTable[Entry Month],$O$4),"",INDEX(Book!E$3:E$1200,SMALL(IF(BookTable[Entry Month]=$O$4,ROW(BookTable[Entry Month])-ROW(Book!$J$2)),ROWS(G$7:G194))))</f>
        <v/>
      </c>
      <c r="L194" s="6" t="e">
        <f>Shrawan13[[#This Row],[मूल्य (रु)]]*13%</f>
        <v>#VALUE!</v>
      </c>
    </row>
    <row r="195" spans="1:12" hidden="1" x14ac:dyDescent="0.25">
      <c r="A195" s="1" t="str">
        <f t="array" ref="A195">IF(ROWS(A$7:A195)&gt;COUNTIF(BookTable[Entry Month],$O$4),"",INDEX(Book!A$3:A$1200,SMALL(IF(BookTable[Entry Month]=$O$4,ROW(BookTable[Entry Month])-ROW(Book!$J$2)),ROWS(A$7:A195))))</f>
        <v/>
      </c>
      <c r="B195" s="1" t="str">
        <f t="array" ref="B195">IF(ROWS(B$7:B195)&gt;COUNTIF(BookTable[Entry Month],$O$4),"",INDEX(Book!B$3:B$1200,SMALL(IF(BookTable[Entry Month]=$O$4,ROW(BookTable[Entry Month])-ROW(Book!$J$2)),ROWS(B$7:B195))))</f>
        <v/>
      </c>
      <c r="D195" s="1" t="str">
        <f t="array" ref="D195">IF(ROWS(C$7:C195)&gt;COUNTIF(BookTable[Entry Month],$O$4),"",INDEX(Book!C$3:C$1200,SMALL(IF(BookTable[Entry Month]=$O$4,ROW(BookTable[Entry Month])-ROW(Book!$J$2)),ROWS(C$7:C195))))</f>
        <v/>
      </c>
      <c r="E195" s="1" t="e">
        <f>VLOOKUP(Shrawan13[[#This Row],[आपूर्तिकर्ताको नाम]],PartyTable[],2,FALSE)</f>
        <v>#N/A</v>
      </c>
      <c r="F195" s="1" t="str" cm="1">
        <f t="array" ref="F195">IF(ROWS(G$7:G195)&gt;COUNTIF(BookTable[Entry Month],$O$4),"",INDEX(Book!D$3:D$1200,SMALL(IF(BookTable[Entry Month]=$O$4,ROW(BookTable[Entry Month])-ROW(Book!$J$2)),ROWS(G$7:G195))))</f>
        <v/>
      </c>
      <c r="I19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95" s="6" t="str" cm="1">
        <f t="array" ref="J195">IF(ROWS(G$7:G195)&gt;COUNTIF(BookTable[Entry Month],$O$4),"",INDEX(Book!F$3:F$1200,SMALL(IF(BookTable[Entry Month]=$O$4,ROW(BookTable[Entry Month])-ROW(Book!$J$2)),ROWS(G$7:G195))))</f>
        <v/>
      </c>
      <c r="K195" s="6" t="str" cm="1">
        <f t="array" ref="K195">IF(ROWS(G$7:G195)&gt;COUNTIF(BookTable[Entry Month],$O$4),"",INDEX(Book!E$3:E$1200,SMALL(IF(BookTable[Entry Month]=$O$4,ROW(BookTable[Entry Month])-ROW(Book!$J$2)),ROWS(G$7:G195))))</f>
        <v/>
      </c>
      <c r="L195" s="6" t="e">
        <f>Shrawan13[[#This Row],[मूल्य (रु)]]*13%</f>
        <v>#VALUE!</v>
      </c>
    </row>
    <row r="196" spans="1:12" hidden="1" x14ac:dyDescent="0.25">
      <c r="A196" s="1" t="str">
        <f t="array" ref="A196">IF(ROWS(A$7:A196)&gt;COUNTIF(BookTable[Entry Month],$O$4),"",INDEX(Book!A$3:A$1200,SMALL(IF(BookTable[Entry Month]=$O$4,ROW(BookTable[Entry Month])-ROW(Book!$J$2)),ROWS(A$7:A196))))</f>
        <v/>
      </c>
      <c r="B196" s="1" t="str">
        <f t="array" ref="B196">IF(ROWS(B$7:B196)&gt;COUNTIF(BookTable[Entry Month],$O$4),"",INDEX(Book!B$3:B$1200,SMALL(IF(BookTable[Entry Month]=$O$4,ROW(BookTable[Entry Month])-ROW(Book!$J$2)),ROWS(B$7:B196))))</f>
        <v/>
      </c>
      <c r="D196" s="1" t="str">
        <f t="array" ref="D196">IF(ROWS(C$7:C196)&gt;COUNTIF(BookTable[Entry Month],$O$4),"",INDEX(Book!C$3:C$1200,SMALL(IF(BookTable[Entry Month]=$O$4,ROW(BookTable[Entry Month])-ROW(Book!$J$2)),ROWS(C$7:C196))))</f>
        <v/>
      </c>
      <c r="E196" s="1" t="e">
        <f>VLOOKUP(Shrawan13[[#This Row],[आपूर्तिकर्ताको नाम]],PartyTable[],2,FALSE)</f>
        <v>#N/A</v>
      </c>
      <c r="F196" s="1" t="str" cm="1">
        <f t="array" ref="F196">IF(ROWS(G$7:G196)&gt;COUNTIF(BookTable[Entry Month],$O$4),"",INDEX(Book!D$3:D$1200,SMALL(IF(BookTable[Entry Month]=$O$4,ROW(BookTable[Entry Month])-ROW(Book!$J$2)),ROWS(G$7:G196))))</f>
        <v/>
      </c>
      <c r="I19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96" s="6" t="str" cm="1">
        <f t="array" ref="J196">IF(ROWS(G$7:G196)&gt;COUNTIF(BookTable[Entry Month],$O$4),"",INDEX(Book!F$3:F$1200,SMALL(IF(BookTable[Entry Month]=$O$4,ROW(BookTable[Entry Month])-ROW(Book!$J$2)),ROWS(G$7:G196))))</f>
        <v/>
      </c>
      <c r="K196" s="6" t="str" cm="1">
        <f t="array" ref="K196">IF(ROWS(G$7:G196)&gt;COUNTIF(BookTable[Entry Month],$O$4),"",INDEX(Book!E$3:E$1200,SMALL(IF(BookTable[Entry Month]=$O$4,ROW(BookTable[Entry Month])-ROW(Book!$J$2)),ROWS(G$7:G196))))</f>
        <v/>
      </c>
      <c r="L196" s="6" t="e">
        <f>Shrawan13[[#This Row],[मूल्य (रु)]]*13%</f>
        <v>#VALUE!</v>
      </c>
    </row>
    <row r="197" spans="1:12" hidden="1" x14ac:dyDescent="0.25">
      <c r="A197" s="1" t="str">
        <f t="array" ref="A197">IF(ROWS(A$7:A197)&gt;COUNTIF(BookTable[Entry Month],$O$4),"",INDEX(Book!A$3:A$1200,SMALL(IF(BookTable[Entry Month]=$O$4,ROW(BookTable[Entry Month])-ROW(Book!$J$2)),ROWS(A$7:A197))))</f>
        <v/>
      </c>
      <c r="B197" s="1" t="str">
        <f t="array" ref="B197">IF(ROWS(B$7:B197)&gt;COUNTIF(BookTable[Entry Month],$O$4),"",INDEX(Book!B$3:B$1200,SMALL(IF(BookTable[Entry Month]=$O$4,ROW(BookTable[Entry Month])-ROW(Book!$J$2)),ROWS(B$7:B197))))</f>
        <v/>
      </c>
      <c r="D197" s="1" t="str">
        <f t="array" ref="D197">IF(ROWS(C$7:C197)&gt;COUNTIF(BookTable[Entry Month],$O$4),"",INDEX(Book!C$3:C$1200,SMALL(IF(BookTable[Entry Month]=$O$4,ROW(BookTable[Entry Month])-ROW(Book!$J$2)),ROWS(C$7:C197))))</f>
        <v/>
      </c>
      <c r="E197" s="1" t="e">
        <f>VLOOKUP(Shrawan13[[#This Row],[आपूर्तिकर्ताको नाम]],PartyTable[],2,FALSE)</f>
        <v>#N/A</v>
      </c>
      <c r="F197" s="1" t="str" cm="1">
        <f t="array" ref="F197">IF(ROWS(G$7:G197)&gt;COUNTIF(BookTable[Entry Month],$O$4),"",INDEX(Book!D$3:D$1200,SMALL(IF(BookTable[Entry Month]=$O$4,ROW(BookTable[Entry Month])-ROW(Book!$J$2)),ROWS(G$7:G197))))</f>
        <v/>
      </c>
      <c r="I19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97" s="6" t="str" cm="1">
        <f t="array" ref="J197">IF(ROWS(G$7:G197)&gt;COUNTIF(BookTable[Entry Month],$O$4),"",INDEX(Book!F$3:F$1200,SMALL(IF(BookTable[Entry Month]=$O$4,ROW(BookTable[Entry Month])-ROW(Book!$J$2)),ROWS(G$7:G197))))</f>
        <v/>
      </c>
      <c r="K197" s="6" t="str" cm="1">
        <f t="array" ref="K197">IF(ROWS(G$7:G197)&gt;COUNTIF(BookTable[Entry Month],$O$4),"",INDEX(Book!E$3:E$1200,SMALL(IF(BookTable[Entry Month]=$O$4,ROW(BookTable[Entry Month])-ROW(Book!$J$2)),ROWS(G$7:G197))))</f>
        <v/>
      </c>
      <c r="L197" s="6" t="e">
        <f>Shrawan13[[#This Row],[मूल्य (रु)]]*13%</f>
        <v>#VALUE!</v>
      </c>
    </row>
    <row r="198" spans="1:12" hidden="1" x14ac:dyDescent="0.25">
      <c r="A198" s="1" t="str">
        <f t="array" ref="A198">IF(ROWS(A$7:A198)&gt;COUNTIF(BookTable[Entry Month],$O$4),"",INDEX(Book!A$3:A$1200,SMALL(IF(BookTable[Entry Month]=$O$4,ROW(BookTable[Entry Month])-ROW(Book!$J$2)),ROWS(A$7:A198))))</f>
        <v/>
      </c>
      <c r="B198" s="1" t="str">
        <f t="array" ref="B198">IF(ROWS(B$7:B198)&gt;COUNTIF(BookTable[Entry Month],$O$4),"",INDEX(Book!B$3:B$1200,SMALL(IF(BookTable[Entry Month]=$O$4,ROW(BookTable[Entry Month])-ROW(Book!$J$2)),ROWS(B$7:B198))))</f>
        <v/>
      </c>
      <c r="D198" s="1" t="str">
        <f t="array" ref="D198">IF(ROWS(C$7:C198)&gt;COUNTIF(BookTable[Entry Month],$O$4),"",INDEX(Book!C$3:C$1200,SMALL(IF(BookTable[Entry Month]=$O$4,ROW(BookTable[Entry Month])-ROW(Book!$J$2)),ROWS(C$7:C198))))</f>
        <v/>
      </c>
      <c r="E198" s="1" t="e">
        <f>VLOOKUP(Shrawan13[[#This Row],[आपूर्तिकर्ताको नाम]],PartyTable[],2,FALSE)</f>
        <v>#N/A</v>
      </c>
      <c r="F198" s="1" t="str" cm="1">
        <f t="array" ref="F198">IF(ROWS(G$7:G198)&gt;COUNTIF(BookTable[Entry Month],$O$4),"",INDEX(Book!D$3:D$1200,SMALL(IF(BookTable[Entry Month]=$O$4,ROW(BookTable[Entry Month])-ROW(Book!$J$2)),ROWS(G$7:G198))))</f>
        <v/>
      </c>
      <c r="I19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98" s="6" t="str" cm="1">
        <f t="array" ref="J198">IF(ROWS(G$7:G198)&gt;COUNTIF(BookTable[Entry Month],$O$4),"",INDEX(Book!F$3:F$1200,SMALL(IF(BookTable[Entry Month]=$O$4,ROW(BookTable[Entry Month])-ROW(Book!$J$2)),ROWS(G$7:G198))))</f>
        <v/>
      </c>
      <c r="K198" s="6" t="str" cm="1">
        <f t="array" ref="K198">IF(ROWS(G$7:G198)&gt;COUNTIF(BookTable[Entry Month],$O$4),"",INDEX(Book!E$3:E$1200,SMALL(IF(BookTable[Entry Month]=$O$4,ROW(BookTable[Entry Month])-ROW(Book!$J$2)),ROWS(G$7:G198))))</f>
        <v/>
      </c>
      <c r="L198" s="6" t="e">
        <f>Shrawan13[[#This Row],[मूल्य (रु)]]*13%</f>
        <v>#VALUE!</v>
      </c>
    </row>
    <row r="199" spans="1:12" hidden="1" x14ac:dyDescent="0.25">
      <c r="A199" s="1" t="str">
        <f t="array" ref="A199">IF(ROWS(A$7:A199)&gt;COUNTIF(BookTable[Entry Month],$O$4),"",INDEX(Book!A$3:A$1200,SMALL(IF(BookTable[Entry Month]=$O$4,ROW(BookTable[Entry Month])-ROW(Book!$J$2)),ROWS(A$7:A199))))</f>
        <v/>
      </c>
      <c r="B199" s="1" t="str">
        <f t="array" ref="B199">IF(ROWS(B$7:B199)&gt;COUNTIF(BookTable[Entry Month],$O$4),"",INDEX(Book!B$3:B$1200,SMALL(IF(BookTable[Entry Month]=$O$4,ROW(BookTable[Entry Month])-ROW(Book!$J$2)),ROWS(B$7:B199))))</f>
        <v/>
      </c>
      <c r="D199" s="1" t="str">
        <f t="array" ref="D199">IF(ROWS(C$7:C199)&gt;COUNTIF(BookTable[Entry Month],$O$4),"",INDEX(Book!C$3:C$1200,SMALL(IF(BookTable[Entry Month]=$O$4,ROW(BookTable[Entry Month])-ROW(Book!$J$2)),ROWS(C$7:C199))))</f>
        <v/>
      </c>
      <c r="E199" s="1" t="e">
        <f>VLOOKUP(Shrawan13[[#This Row],[आपूर्तिकर्ताको नाम]],PartyTable[],2,FALSE)</f>
        <v>#N/A</v>
      </c>
      <c r="F199" s="1" t="str" cm="1">
        <f t="array" ref="F199">IF(ROWS(G$7:G199)&gt;COUNTIF(BookTable[Entry Month],$O$4),"",INDEX(Book!D$3:D$1200,SMALL(IF(BookTable[Entry Month]=$O$4,ROW(BookTable[Entry Month])-ROW(Book!$J$2)),ROWS(G$7:G199))))</f>
        <v/>
      </c>
      <c r="I19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199" s="6" t="str" cm="1">
        <f t="array" ref="J199">IF(ROWS(G$7:G199)&gt;COUNTIF(BookTable[Entry Month],$O$4),"",INDEX(Book!F$3:F$1200,SMALL(IF(BookTable[Entry Month]=$O$4,ROW(BookTable[Entry Month])-ROW(Book!$J$2)),ROWS(G$7:G199))))</f>
        <v/>
      </c>
      <c r="K199" s="6" t="str" cm="1">
        <f t="array" ref="K199">IF(ROWS(G$7:G199)&gt;COUNTIF(BookTable[Entry Month],$O$4),"",INDEX(Book!E$3:E$1200,SMALL(IF(BookTable[Entry Month]=$O$4,ROW(BookTable[Entry Month])-ROW(Book!$J$2)),ROWS(G$7:G199))))</f>
        <v/>
      </c>
      <c r="L199" s="6" t="e">
        <f>Shrawan13[[#This Row],[मूल्य (रु)]]*13%</f>
        <v>#VALUE!</v>
      </c>
    </row>
    <row r="200" spans="1:12" hidden="1" x14ac:dyDescent="0.25">
      <c r="A200" s="1" t="str">
        <f t="array" ref="A200">IF(ROWS(A$7:A200)&gt;COUNTIF(BookTable[Entry Month],$O$4),"",INDEX(Book!A$3:A$1200,SMALL(IF(BookTable[Entry Month]=$O$4,ROW(BookTable[Entry Month])-ROW(Book!$J$2)),ROWS(A$7:A200))))</f>
        <v/>
      </c>
      <c r="B200" s="1" t="str">
        <f t="array" ref="B200">IF(ROWS(B$7:B200)&gt;COUNTIF(BookTable[Entry Month],$O$4),"",INDEX(Book!B$3:B$1200,SMALL(IF(BookTable[Entry Month]=$O$4,ROW(BookTable[Entry Month])-ROW(Book!$J$2)),ROWS(B$7:B200))))</f>
        <v/>
      </c>
      <c r="D200" s="1" t="str">
        <f t="array" ref="D200">IF(ROWS(C$7:C200)&gt;COUNTIF(BookTable[Entry Month],$O$4),"",INDEX(Book!C$3:C$1200,SMALL(IF(BookTable[Entry Month]=$O$4,ROW(BookTable[Entry Month])-ROW(Book!$J$2)),ROWS(C$7:C200))))</f>
        <v/>
      </c>
      <c r="E200" s="1" t="e">
        <f>VLOOKUP(Shrawan13[[#This Row],[आपूर्तिकर्ताको नाम]],PartyTable[],2,FALSE)</f>
        <v>#N/A</v>
      </c>
      <c r="F200" s="1" t="str" cm="1">
        <f t="array" ref="F200">IF(ROWS(G$7:G200)&gt;COUNTIF(BookTable[Entry Month],$O$4),"",INDEX(Book!D$3:D$1200,SMALL(IF(BookTable[Entry Month]=$O$4,ROW(BookTable[Entry Month])-ROW(Book!$J$2)),ROWS(G$7:G200))))</f>
        <v/>
      </c>
      <c r="I20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00" s="6" t="str" cm="1">
        <f t="array" ref="J200">IF(ROWS(G$7:G200)&gt;COUNTIF(BookTable[Entry Month],$O$4),"",INDEX(Book!F$3:F$1200,SMALL(IF(BookTable[Entry Month]=$O$4,ROW(BookTable[Entry Month])-ROW(Book!$J$2)),ROWS(G$7:G200))))</f>
        <v/>
      </c>
      <c r="K200" s="6" t="str" cm="1">
        <f t="array" ref="K200">IF(ROWS(G$7:G200)&gt;COUNTIF(BookTable[Entry Month],$O$4),"",INDEX(Book!E$3:E$1200,SMALL(IF(BookTable[Entry Month]=$O$4,ROW(BookTable[Entry Month])-ROW(Book!$J$2)),ROWS(G$7:G200))))</f>
        <v/>
      </c>
      <c r="L200" s="6" t="e">
        <f>Shrawan13[[#This Row],[मूल्य (रु)]]*13%</f>
        <v>#VALUE!</v>
      </c>
    </row>
    <row r="201" spans="1:12" hidden="1" x14ac:dyDescent="0.25">
      <c r="A201" s="1" t="str">
        <f t="array" ref="A201">IF(ROWS(A$7:A201)&gt;COUNTIF(BookTable[Entry Month],$O$4),"",INDEX(Book!A$3:A$1200,SMALL(IF(BookTable[Entry Month]=$O$4,ROW(BookTable[Entry Month])-ROW(Book!$J$2)),ROWS(A$7:A201))))</f>
        <v/>
      </c>
      <c r="B201" s="1" t="str">
        <f t="array" ref="B201">IF(ROWS(B$7:B201)&gt;COUNTIF(BookTable[Entry Month],$O$4),"",INDEX(Book!B$3:B$1200,SMALL(IF(BookTable[Entry Month]=$O$4,ROW(BookTable[Entry Month])-ROW(Book!$J$2)),ROWS(B$7:B201))))</f>
        <v/>
      </c>
      <c r="D201" s="1" t="str">
        <f t="array" ref="D201">IF(ROWS(C$7:C201)&gt;COUNTIF(BookTable[Entry Month],$O$4),"",INDEX(Book!C$3:C$1200,SMALL(IF(BookTable[Entry Month]=$O$4,ROW(BookTable[Entry Month])-ROW(Book!$J$2)),ROWS(C$7:C201))))</f>
        <v/>
      </c>
      <c r="E201" s="1" t="e">
        <f>VLOOKUP(Shrawan13[[#This Row],[आपूर्तिकर्ताको नाम]],PartyTable[],2,FALSE)</f>
        <v>#N/A</v>
      </c>
      <c r="F201" s="1" t="str" cm="1">
        <f t="array" ref="F201">IF(ROWS(G$7:G201)&gt;COUNTIF(BookTable[Entry Month],$O$4),"",INDEX(Book!D$3:D$1200,SMALL(IF(BookTable[Entry Month]=$O$4,ROW(BookTable[Entry Month])-ROW(Book!$J$2)),ROWS(G$7:G201))))</f>
        <v/>
      </c>
      <c r="I20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01" s="6" t="str" cm="1">
        <f t="array" ref="J201">IF(ROWS(G$7:G201)&gt;COUNTIF(BookTable[Entry Month],$O$4),"",INDEX(Book!F$3:F$1200,SMALL(IF(BookTable[Entry Month]=$O$4,ROW(BookTable[Entry Month])-ROW(Book!$J$2)),ROWS(G$7:G201))))</f>
        <v/>
      </c>
      <c r="K201" s="6" t="str" cm="1">
        <f t="array" ref="K201">IF(ROWS(G$7:G201)&gt;COUNTIF(BookTable[Entry Month],$O$4),"",INDEX(Book!E$3:E$1200,SMALL(IF(BookTable[Entry Month]=$O$4,ROW(BookTable[Entry Month])-ROW(Book!$J$2)),ROWS(G$7:G201))))</f>
        <v/>
      </c>
      <c r="L201" s="6" t="e">
        <f>Shrawan13[[#This Row],[मूल्य (रु)]]*13%</f>
        <v>#VALUE!</v>
      </c>
    </row>
    <row r="202" spans="1:12" hidden="1" x14ac:dyDescent="0.25">
      <c r="A202" s="1" t="str">
        <f t="array" ref="A202">IF(ROWS(A$7:A202)&gt;COUNTIF(BookTable[Entry Month],$O$4),"",INDEX(Book!A$3:A$1200,SMALL(IF(BookTable[Entry Month]=$O$4,ROW(BookTable[Entry Month])-ROW(Book!$J$2)),ROWS(A$7:A202))))</f>
        <v/>
      </c>
      <c r="B202" s="1" t="str">
        <f t="array" ref="B202">IF(ROWS(B$7:B202)&gt;COUNTIF(BookTable[Entry Month],$O$4),"",INDEX(Book!B$3:B$1200,SMALL(IF(BookTable[Entry Month]=$O$4,ROW(BookTable[Entry Month])-ROW(Book!$J$2)),ROWS(B$7:B202))))</f>
        <v/>
      </c>
      <c r="D202" s="1" t="str">
        <f t="array" ref="D202">IF(ROWS(C$7:C202)&gt;COUNTIF(BookTable[Entry Month],$O$4),"",INDEX(Book!C$3:C$1200,SMALL(IF(BookTable[Entry Month]=$O$4,ROW(BookTable[Entry Month])-ROW(Book!$J$2)),ROWS(C$7:C202))))</f>
        <v/>
      </c>
      <c r="E202" s="1" t="e">
        <f>VLOOKUP(Shrawan13[[#This Row],[आपूर्तिकर्ताको नाम]],PartyTable[],2,FALSE)</f>
        <v>#N/A</v>
      </c>
      <c r="F202" s="1" t="str" cm="1">
        <f t="array" ref="F202">IF(ROWS(G$7:G202)&gt;COUNTIF(BookTable[Entry Month],$O$4),"",INDEX(Book!D$3:D$1200,SMALL(IF(BookTable[Entry Month]=$O$4,ROW(BookTable[Entry Month])-ROW(Book!$J$2)),ROWS(G$7:G202))))</f>
        <v/>
      </c>
      <c r="I20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02" s="6" t="str" cm="1">
        <f t="array" ref="J202">IF(ROWS(G$7:G202)&gt;COUNTIF(BookTable[Entry Month],$O$4),"",INDEX(Book!F$3:F$1200,SMALL(IF(BookTable[Entry Month]=$O$4,ROW(BookTable[Entry Month])-ROW(Book!$J$2)),ROWS(G$7:G202))))</f>
        <v/>
      </c>
      <c r="K202" s="6" t="str" cm="1">
        <f t="array" ref="K202">IF(ROWS(G$7:G202)&gt;COUNTIF(BookTable[Entry Month],$O$4),"",INDEX(Book!E$3:E$1200,SMALL(IF(BookTable[Entry Month]=$O$4,ROW(BookTable[Entry Month])-ROW(Book!$J$2)),ROWS(G$7:G202))))</f>
        <v/>
      </c>
      <c r="L202" s="6" t="e">
        <f>Shrawan13[[#This Row],[मूल्य (रु)]]*13%</f>
        <v>#VALUE!</v>
      </c>
    </row>
    <row r="203" spans="1:12" hidden="1" x14ac:dyDescent="0.25">
      <c r="A203" s="1" t="str">
        <f t="array" ref="A203">IF(ROWS(A$7:A203)&gt;COUNTIF(BookTable[Entry Month],$O$4),"",INDEX(Book!A$3:A$1200,SMALL(IF(BookTable[Entry Month]=$O$4,ROW(BookTable[Entry Month])-ROW(Book!$J$2)),ROWS(A$7:A203))))</f>
        <v/>
      </c>
      <c r="B203" s="1" t="str">
        <f t="array" ref="B203">IF(ROWS(B$7:B203)&gt;COUNTIF(BookTable[Entry Month],$O$4),"",INDEX(Book!B$3:B$1200,SMALL(IF(BookTable[Entry Month]=$O$4,ROW(BookTable[Entry Month])-ROW(Book!$J$2)),ROWS(B$7:B203))))</f>
        <v/>
      </c>
      <c r="D203" s="1" t="str">
        <f t="array" ref="D203">IF(ROWS(C$7:C203)&gt;COUNTIF(BookTable[Entry Month],$O$4),"",INDEX(Book!C$3:C$1200,SMALL(IF(BookTable[Entry Month]=$O$4,ROW(BookTable[Entry Month])-ROW(Book!$J$2)),ROWS(C$7:C203))))</f>
        <v/>
      </c>
      <c r="E203" s="1" t="e">
        <f>VLOOKUP(Shrawan13[[#This Row],[आपूर्तिकर्ताको नाम]],PartyTable[],2,FALSE)</f>
        <v>#N/A</v>
      </c>
      <c r="F203" s="1" t="str" cm="1">
        <f t="array" ref="F203">IF(ROWS(G$7:G203)&gt;COUNTIF(BookTable[Entry Month],$O$4),"",INDEX(Book!D$3:D$1200,SMALL(IF(BookTable[Entry Month]=$O$4,ROW(BookTable[Entry Month])-ROW(Book!$J$2)),ROWS(G$7:G203))))</f>
        <v/>
      </c>
      <c r="I20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03" s="6" t="str" cm="1">
        <f t="array" ref="J203">IF(ROWS(G$7:G203)&gt;COUNTIF(BookTable[Entry Month],$O$4),"",INDEX(Book!F$3:F$1200,SMALL(IF(BookTable[Entry Month]=$O$4,ROW(BookTable[Entry Month])-ROW(Book!$J$2)),ROWS(G$7:G203))))</f>
        <v/>
      </c>
      <c r="K203" s="6" t="str" cm="1">
        <f t="array" ref="K203">IF(ROWS(G$7:G203)&gt;COUNTIF(BookTable[Entry Month],$O$4),"",INDEX(Book!E$3:E$1200,SMALL(IF(BookTable[Entry Month]=$O$4,ROW(BookTable[Entry Month])-ROW(Book!$J$2)),ROWS(G$7:G203))))</f>
        <v/>
      </c>
      <c r="L203" s="6" t="e">
        <f>Shrawan13[[#This Row],[मूल्य (रु)]]*13%</f>
        <v>#VALUE!</v>
      </c>
    </row>
    <row r="204" spans="1:12" hidden="1" x14ac:dyDescent="0.25">
      <c r="A204" s="1" t="str">
        <f t="array" ref="A204">IF(ROWS(A$7:A204)&gt;COUNTIF(BookTable[Entry Month],$O$4),"",INDEX(Book!A$3:A$1200,SMALL(IF(BookTable[Entry Month]=$O$4,ROW(BookTable[Entry Month])-ROW(Book!$J$2)),ROWS(A$7:A204))))</f>
        <v/>
      </c>
      <c r="B204" s="1" t="str">
        <f t="array" ref="B204">IF(ROWS(B$7:B204)&gt;COUNTIF(BookTable[Entry Month],$O$4),"",INDEX(Book!B$3:B$1200,SMALL(IF(BookTable[Entry Month]=$O$4,ROW(BookTable[Entry Month])-ROW(Book!$J$2)),ROWS(B$7:B204))))</f>
        <v/>
      </c>
      <c r="D204" s="1" t="str">
        <f t="array" ref="D204">IF(ROWS(C$7:C204)&gt;COUNTIF(BookTable[Entry Month],$O$4),"",INDEX(Book!C$3:C$1200,SMALL(IF(BookTable[Entry Month]=$O$4,ROW(BookTable[Entry Month])-ROW(Book!$J$2)),ROWS(C$7:C204))))</f>
        <v/>
      </c>
      <c r="E204" s="1" t="e">
        <f>VLOOKUP(Shrawan13[[#This Row],[आपूर्तिकर्ताको नाम]],PartyTable[],2,FALSE)</f>
        <v>#N/A</v>
      </c>
      <c r="F204" s="1" t="str" cm="1">
        <f t="array" ref="F204">IF(ROWS(G$7:G204)&gt;COUNTIF(BookTable[Entry Month],$O$4),"",INDEX(Book!D$3:D$1200,SMALL(IF(BookTable[Entry Month]=$O$4,ROW(BookTable[Entry Month])-ROW(Book!$J$2)),ROWS(G$7:G204))))</f>
        <v/>
      </c>
      <c r="I20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04" s="6" t="str" cm="1">
        <f t="array" ref="J204">IF(ROWS(G$7:G204)&gt;COUNTIF(BookTable[Entry Month],$O$4),"",INDEX(Book!F$3:F$1200,SMALL(IF(BookTable[Entry Month]=$O$4,ROW(BookTable[Entry Month])-ROW(Book!$J$2)),ROWS(G$7:G204))))</f>
        <v/>
      </c>
      <c r="K204" s="6" t="str" cm="1">
        <f t="array" ref="K204">IF(ROWS(G$7:G204)&gt;COUNTIF(BookTable[Entry Month],$O$4),"",INDEX(Book!E$3:E$1200,SMALL(IF(BookTable[Entry Month]=$O$4,ROW(BookTable[Entry Month])-ROW(Book!$J$2)),ROWS(G$7:G204))))</f>
        <v/>
      </c>
      <c r="L204" s="6" t="e">
        <f>Shrawan13[[#This Row],[मूल्य (रु)]]*13%</f>
        <v>#VALUE!</v>
      </c>
    </row>
    <row r="205" spans="1:12" hidden="1" x14ac:dyDescent="0.25">
      <c r="A205" s="1" t="str">
        <f t="array" ref="A205">IF(ROWS(A$7:A205)&gt;COUNTIF(BookTable[Entry Month],$O$4),"",INDEX(Book!A$3:A$1200,SMALL(IF(BookTable[Entry Month]=$O$4,ROW(BookTable[Entry Month])-ROW(Book!$J$2)),ROWS(A$7:A205))))</f>
        <v/>
      </c>
      <c r="B205" s="1" t="str">
        <f t="array" ref="B205">IF(ROWS(B$7:B205)&gt;COUNTIF(BookTable[Entry Month],$O$4),"",INDEX(Book!B$3:B$1200,SMALL(IF(BookTable[Entry Month]=$O$4,ROW(BookTable[Entry Month])-ROW(Book!$J$2)),ROWS(B$7:B205))))</f>
        <v/>
      </c>
      <c r="D205" s="1" t="str">
        <f t="array" ref="D205">IF(ROWS(C$7:C205)&gt;COUNTIF(BookTable[Entry Month],$O$4),"",INDEX(Book!C$3:C$1200,SMALL(IF(BookTable[Entry Month]=$O$4,ROW(BookTable[Entry Month])-ROW(Book!$J$2)),ROWS(C$7:C205))))</f>
        <v/>
      </c>
      <c r="E205" s="1" t="e">
        <f>VLOOKUP(Shrawan13[[#This Row],[आपूर्तिकर्ताको नाम]],PartyTable[],2,FALSE)</f>
        <v>#N/A</v>
      </c>
      <c r="F205" s="1" t="str" cm="1">
        <f t="array" ref="F205">IF(ROWS(G$7:G205)&gt;COUNTIF(BookTable[Entry Month],$O$4),"",INDEX(Book!D$3:D$1200,SMALL(IF(BookTable[Entry Month]=$O$4,ROW(BookTable[Entry Month])-ROW(Book!$J$2)),ROWS(G$7:G205))))</f>
        <v/>
      </c>
      <c r="I20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05" s="6" t="str" cm="1">
        <f t="array" ref="J205">IF(ROWS(G$7:G205)&gt;COUNTIF(BookTable[Entry Month],$O$4),"",INDEX(Book!F$3:F$1200,SMALL(IF(BookTable[Entry Month]=$O$4,ROW(BookTable[Entry Month])-ROW(Book!$J$2)),ROWS(G$7:G205))))</f>
        <v/>
      </c>
      <c r="K205" s="6" t="str" cm="1">
        <f t="array" ref="K205">IF(ROWS(G$7:G205)&gt;COUNTIF(BookTable[Entry Month],$O$4),"",INDEX(Book!E$3:E$1200,SMALL(IF(BookTable[Entry Month]=$O$4,ROW(BookTable[Entry Month])-ROW(Book!$J$2)),ROWS(G$7:G205))))</f>
        <v/>
      </c>
      <c r="L205" s="6" t="e">
        <f>Shrawan13[[#This Row],[मूल्य (रु)]]*13%</f>
        <v>#VALUE!</v>
      </c>
    </row>
    <row r="206" spans="1:12" hidden="1" x14ac:dyDescent="0.25">
      <c r="A206" s="1" t="str">
        <f t="array" ref="A206">IF(ROWS(A$7:A206)&gt;COUNTIF(BookTable[Entry Month],$O$4),"",INDEX(Book!A$3:A$1200,SMALL(IF(BookTable[Entry Month]=$O$4,ROW(BookTable[Entry Month])-ROW(Book!$J$2)),ROWS(A$7:A206))))</f>
        <v/>
      </c>
      <c r="B206" s="1" t="str">
        <f t="array" ref="B206">IF(ROWS(B$7:B206)&gt;COUNTIF(BookTable[Entry Month],$O$4),"",INDEX(Book!B$3:B$1200,SMALL(IF(BookTable[Entry Month]=$O$4,ROW(BookTable[Entry Month])-ROW(Book!$J$2)),ROWS(B$7:B206))))</f>
        <v/>
      </c>
      <c r="D206" s="1" t="str">
        <f t="array" ref="D206">IF(ROWS(C$7:C206)&gt;COUNTIF(BookTable[Entry Month],$O$4),"",INDEX(Book!C$3:C$1200,SMALL(IF(BookTable[Entry Month]=$O$4,ROW(BookTable[Entry Month])-ROW(Book!$J$2)),ROWS(C$7:C206))))</f>
        <v/>
      </c>
      <c r="E206" s="1" t="e">
        <f>VLOOKUP(Shrawan13[[#This Row],[आपूर्तिकर्ताको नाम]],PartyTable[],2,FALSE)</f>
        <v>#N/A</v>
      </c>
      <c r="F206" s="1" t="str" cm="1">
        <f t="array" ref="F206">IF(ROWS(G$7:G206)&gt;COUNTIF(BookTable[Entry Month],$O$4),"",INDEX(Book!D$3:D$1200,SMALL(IF(BookTable[Entry Month]=$O$4,ROW(BookTable[Entry Month])-ROW(Book!$J$2)),ROWS(G$7:G206))))</f>
        <v/>
      </c>
      <c r="I20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06" s="6" t="str" cm="1">
        <f t="array" ref="J206">IF(ROWS(G$7:G206)&gt;COUNTIF(BookTable[Entry Month],$O$4),"",INDEX(Book!F$3:F$1200,SMALL(IF(BookTable[Entry Month]=$O$4,ROW(BookTable[Entry Month])-ROW(Book!$J$2)),ROWS(G$7:G206))))</f>
        <v/>
      </c>
      <c r="K206" s="6" t="str" cm="1">
        <f t="array" ref="K206">IF(ROWS(G$7:G206)&gt;COUNTIF(BookTable[Entry Month],$O$4),"",INDEX(Book!E$3:E$1200,SMALL(IF(BookTable[Entry Month]=$O$4,ROW(BookTable[Entry Month])-ROW(Book!$J$2)),ROWS(G$7:G206))))</f>
        <v/>
      </c>
      <c r="L206" s="6" t="e">
        <f>Shrawan13[[#This Row],[मूल्य (रु)]]*13%</f>
        <v>#VALUE!</v>
      </c>
    </row>
    <row r="207" spans="1:12" hidden="1" x14ac:dyDescent="0.25">
      <c r="A207" s="1" t="str">
        <f t="array" ref="A207">IF(ROWS(A$7:A207)&gt;COUNTIF(BookTable[Entry Month],$O$4),"",INDEX(Book!A$3:A$1200,SMALL(IF(BookTable[Entry Month]=$O$4,ROW(BookTable[Entry Month])-ROW(Book!$J$2)),ROWS(A$7:A207))))</f>
        <v/>
      </c>
      <c r="B207" s="1" t="str">
        <f t="array" ref="B207">IF(ROWS(B$7:B207)&gt;COUNTIF(BookTable[Entry Month],$O$4),"",INDEX(Book!B$3:B$1200,SMALL(IF(BookTable[Entry Month]=$O$4,ROW(BookTable[Entry Month])-ROW(Book!$J$2)),ROWS(B$7:B207))))</f>
        <v/>
      </c>
      <c r="D207" s="1" t="str">
        <f t="array" ref="D207">IF(ROWS(C$7:C207)&gt;COUNTIF(BookTable[Entry Month],$O$4),"",INDEX(Book!C$3:C$1200,SMALL(IF(BookTable[Entry Month]=$O$4,ROW(BookTable[Entry Month])-ROW(Book!$J$2)),ROWS(C$7:C207))))</f>
        <v/>
      </c>
      <c r="E207" s="1" t="e">
        <f>VLOOKUP(Shrawan13[[#This Row],[आपूर्तिकर्ताको नाम]],PartyTable[],2,FALSE)</f>
        <v>#N/A</v>
      </c>
      <c r="F207" s="1" t="str" cm="1">
        <f t="array" ref="F207">IF(ROWS(G$7:G207)&gt;COUNTIF(BookTable[Entry Month],$O$4),"",INDEX(Book!D$3:D$1200,SMALL(IF(BookTable[Entry Month]=$O$4,ROW(BookTable[Entry Month])-ROW(Book!$J$2)),ROWS(G$7:G207))))</f>
        <v/>
      </c>
      <c r="I20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07" s="6" t="str" cm="1">
        <f t="array" ref="J207">IF(ROWS(G$7:G207)&gt;COUNTIF(BookTable[Entry Month],$O$4),"",INDEX(Book!F$3:F$1200,SMALL(IF(BookTable[Entry Month]=$O$4,ROW(BookTable[Entry Month])-ROW(Book!$J$2)),ROWS(G$7:G207))))</f>
        <v/>
      </c>
      <c r="K207" s="6" t="str" cm="1">
        <f t="array" ref="K207">IF(ROWS(G$7:G207)&gt;COUNTIF(BookTable[Entry Month],$O$4),"",INDEX(Book!E$3:E$1200,SMALL(IF(BookTable[Entry Month]=$O$4,ROW(BookTable[Entry Month])-ROW(Book!$J$2)),ROWS(G$7:G207))))</f>
        <v/>
      </c>
      <c r="L207" s="6" t="e">
        <f>Shrawan13[[#This Row],[मूल्य (रु)]]*13%</f>
        <v>#VALUE!</v>
      </c>
    </row>
    <row r="208" spans="1:12" hidden="1" x14ac:dyDescent="0.25">
      <c r="A208" s="1" t="str">
        <f t="array" ref="A208">IF(ROWS(A$7:A208)&gt;COUNTIF(BookTable[Entry Month],$O$4),"",INDEX(Book!A$3:A$1200,SMALL(IF(BookTable[Entry Month]=$O$4,ROW(BookTable[Entry Month])-ROW(Book!$J$2)),ROWS(A$7:A208))))</f>
        <v/>
      </c>
      <c r="B208" s="1" t="str">
        <f t="array" ref="B208">IF(ROWS(B$7:B208)&gt;COUNTIF(BookTable[Entry Month],$O$4),"",INDEX(Book!B$3:B$1200,SMALL(IF(BookTable[Entry Month]=$O$4,ROW(BookTable[Entry Month])-ROW(Book!$J$2)),ROWS(B$7:B208))))</f>
        <v/>
      </c>
      <c r="D208" s="1" t="str">
        <f t="array" ref="D208">IF(ROWS(C$7:C208)&gt;COUNTIF(BookTable[Entry Month],$O$4),"",INDEX(Book!C$3:C$1200,SMALL(IF(BookTable[Entry Month]=$O$4,ROW(BookTable[Entry Month])-ROW(Book!$J$2)),ROWS(C$7:C208))))</f>
        <v/>
      </c>
      <c r="E208" s="1" t="e">
        <f>VLOOKUP(Shrawan13[[#This Row],[आपूर्तिकर्ताको नाम]],PartyTable[],2,FALSE)</f>
        <v>#N/A</v>
      </c>
      <c r="F208" s="1" t="str" cm="1">
        <f t="array" ref="F208">IF(ROWS(G$7:G208)&gt;COUNTIF(BookTable[Entry Month],$O$4),"",INDEX(Book!D$3:D$1200,SMALL(IF(BookTable[Entry Month]=$O$4,ROW(BookTable[Entry Month])-ROW(Book!$J$2)),ROWS(G$7:G208))))</f>
        <v/>
      </c>
      <c r="I20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08" s="6" t="str" cm="1">
        <f t="array" ref="J208">IF(ROWS(G$7:G208)&gt;COUNTIF(BookTable[Entry Month],$O$4),"",INDEX(Book!F$3:F$1200,SMALL(IF(BookTable[Entry Month]=$O$4,ROW(BookTable[Entry Month])-ROW(Book!$J$2)),ROWS(G$7:G208))))</f>
        <v/>
      </c>
      <c r="K208" s="6" t="str" cm="1">
        <f t="array" ref="K208">IF(ROWS(G$7:G208)&gt;COUNTIF(BookTable[Entry Month],$O$4),"",INDEX(Book!E$3:E$1200,SMALL(IF(BookTable[Entry Month]=$O$4,ROW(BookTable[Entry Month])-ROW(Book!$J$2)),ROWS(G$7:G208))))</f>
        <v/>
      </c>
      <c r="L208" s="6" t="e">
        <f>Shrawan13[[#This Row],[मूल्य (रु)]]*13%</f>
        <v>#VALUE!</v>
      </c>
    </row>
    <row r="209" spans="1:12" hidden="1" x14ac:dyDescent="0.25">
      <c r="A209" s="1" t="str">
        <f t="array" ref="A209">IF(ROWS(A$7:A209)&gt;COUNTIF(BookTable[Entry Month],$O$4),"",INDEX(Book!A$3:A$1200,SMALL(IF(BookTable[Entry Month]=$O$4,ROW(BookTable[Entry Month])-ROW(Book!$J$2)),ROWS(A$7:A209))))</f>
        <v/>
      </c>
      <c r="B209" s="1" t="str">
        <f t="array" ref="B209">IF(ROWS(B$7:B209)&gt;COUNTIF(BookTable[Entry Month],$O$4),"",INDEX(Book!B$3:B$1200,SMALL(IF(BookTable[Entry Month]=$O$4,ROW(BookTable[Entry Month])-ROW(Book!$J$2)),ROWS(B$7:B209))))</f>
        <v/>
      </c>
      <c r="D209" s="1" t="str">
        <f t="array" ref="D209">IF(ROWS(C$7:C209)&gt;COUNTIF(BookTable[Entry Month],$O$4),"",INDEX(Book!C$3:C$1200,SMALL(IF(BookTable[Entry Month]=$O$4,ROW(BookTable[Entry Month])-ROW(Book!$J$2)),ROWS(C$7:C209))))</f>
        <v/>
      </c>
      <c r="E209" s="1" t="e">
        <f>VLOOKUP(Shrawan13[[#This Row],[आपूर्तिकर्ताको नाम]],PartyTable[],2,FALSE)</f>
        <v>#N/A</v>
      </c>
      <c r="F209" s="1" t="str" cm="1">
        <f t="array" ref="F209">IF(ROWS(G$7:G209)&gt;COUNTIF(BookTable[Entry Month],$O$4),"",INDEX(Book!D$3:D$1200,SMALL(IF(BookTable[Entry Month]=$O$4,ROW(BookTable[Entry Month])-ROW(Book!$J$2)),ROWS(G$7:G209))))</f>
        <v/>
      </c>
      <c r="I20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09" s="6" t="str" cm="1">
        <f t="array" ref="J209">IF(ROWS(G$7:G209)&gt;COUNTIF(BookTable[Entry Month],$O$4),"",INDEX(Book!F$3:F$1200,SMALL(IF(BookTable[Entry Month]=$O$4,ROW(BookTable[Entry Month])-ROW(Book!$J$2)),ROWS(G$7:G209))))</f>
        <v/>
      </c>
      <c r="K209" s="6" t="str" cm="1">
        <f t="array" ref="K209">IF(ROWS(G$7:G209)&gt;COUNTIF(BookTable[Entry Month],$O$4),"",INDEX(Book!E$3:E$1200,SMALL(IF(BookTable[Entry Month]=$O$4,ROW(BookTable[Entry Month])-ROW(Book!$J$2)),ROWS(G$7:G209))))</f>
        <v/>
      </c>
      <c r="L209" s="6" t="e">
        <f>Shrawan13[[#This Row],[मूल्य (रु)]]*13%</f>
        <v>#VALUE!</v>
      </c>
    </row>
    <row r="210" spans="1:12" hidden="1" x14ac:dyDescent="0.25">
      <c r="A210" s="1" t="str">
        <f t="array" ref="A210">IF(ROWS(A$7:A210)&gt;COUNTIF(BookTable[Entry Month],$O$4),"",INDEX(Book!A$3:A$1200,SMALL(IF(BookTable[Entry Month]=$O$4,ROW(BookTable[Entry Month])-ROW(Book!$J$2)),ROWS(A$7:A210))))</f>
        <v/>
      </c>
      <c r="B210" s="1" t="str">
        <f t="array" ref="B210">IF(ROWS(B$7:B210)&gt;COUNTIF(BookTable[Entry Month],$O$4),"",INDEX(Book!B$3:B$1200,SMALL(IF(BookTable[Entry Month]=$O$4,ROW(BookTable[Entry Month])-ROW(Book!$J$2)),ROWS(B$7:B210))))</f>
        <v/>
      </c>
      <c r="D210" s="1" t="str">
        <f t="array" ref="D210">IF(ROWS(C$7:C210)&gt;COUNTIF(BookTable[Entry Month],$O$4),"",INDEX(Book!C$3:C$1200,SMALL(IF(BookTable[Entry Month]=$O$4,ROW(BookTable[Entry Month])-ROW(Book!$J$2)),ROWS(C$7:C210))))</f>
        <v/>
      </c>
      <c r="E210" s="1" t="e">
        <f>VLOOKUP(Shrawan13[[#This Row],[आपूर्तिकर्ताको नाम]],PartyTable[],2,FALSE)</f>
        <v>#N/A</v>
      </c>
      <c r="F210" s="1" t="str" cm="1">
        <f t="array" ref="F210">IF(ROWS(G$7:G210)&gt;COUNTIF(BookTable[Entry Month],$O$4),"",INDEX(Book!D$3:D$1200,SMALL(IF(BookTable[Entry Month]=$O$4,ROW(BookTable[Entry Month])-ROW(Book!$J$2)),ROWS(G$7:G210))))</f>
        <v/>
      </c>
      <c r="I21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10" s="6" t="str" cm="1">
        <f t="array" ref="J210">IF(ROWS(G$7:G210)&gt;COUNTIF(BookTable[Entry Month],$O$4),"",INDEX(Book!F$3:F$1200,SMALL(IF(BookTable[Entry Month]=$O$4,ROW(BookTable[Entry Month])-ROW(Book!$J$2)),ROWS(G$7:G210))))</f>
        <v/>
      </c>
      <c r="K210" s="6" t="str" cm="1">
        <f t="array" ref="K210">IF(ROWS(G$7:G210)&gt;COUNTIF(BookTable[Entry Month],$O$4),"",INDEX(Book!E$3:E$1200,SMALL(IF(BookTable[Entry Month]=$O$4,ROW(BookTable[Entry Month])-ROW(Book!$J$2)),ROWS(G$7:G210))))</f>
        <v/>
      </c>
      <c r="L210" s="6" t="e">
        <f>Shrawan13[[#This Row],[मूल्य (रु)]]*13%</f>
        <v>#VALUE!</v>
      </c>
    </row>
    <row r="211" spans="1:12" hidden="1" x14ac:dyDescent="0.25">
      <c r="A211" s="1" t="str">
        <f t="array" ref="A211">IF(ROWS(A$7:A211)&gt;COUNTIF(BookTable[Entry Month],$O$4),"",INDEX(Book!A$3:A$1200,SMALL(IF(BookTable[Entry Month]=$O$4,ROW(BookTable[Entry Month])-ROW(Book!$J$2)),ROWS(A$7:A211))))</f>
        <v/>
      </c>
      <c r="B211" s="1" t="str">
        <f t="array" ref="B211">IF(ROWS(B$7:B211)&gt;COUNTIF(BookTable[Entry Month],$O$4),"",INDEX(Book!B$3:B$1200,SMALL(IF(BookTable[Entry Month]=$O$4,ROW(BookTable[Entry Month])-ROW(Book!$J$2)),ROWS(B$7:B211))))</f>
        <v/>
      </c>
      <c r="D211" s="1" t="str">
        <f t="array" ref="D211">IF(ROWS(C$7:C211)&gt;COUNTIF(BookTable[Entry Month],$O$4),"",INDEX(Book!C$3:C$1200,SMALL(IF(BookTable[Entry Month]=$O$4,ROW(BookTable[Entry Month])-ROW(Book!$J$2)),ROWS(C$7:C211))))</f>
        <v/>
      </c>
      <c r="E211" s="1" t="e">
        <f>VLOOKUP(Shrawan13[[#This Row],[आपूर्तिकर्ताको नाम]],PartyTable[],2,FALSE)</f>
        <v>#N/A</v>
      </c>
      <c r="F211" s="1" t="str" cm="1">
        <f t="array" ref="F211">IF(ROWS(G$7:G211)&gt;COUNTIF(BookTable[Entry Month],$O$4),"",INDEX(Book!D$3:D$1200,SMALL(IF(BookTable[Entry Month]=$O$4,ROW(BookTable[Entry Month])-ROW(Book!$J$2)),ROWS(G$7:G211))))</f>
        <v/>
      </c>
      <c r="I21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11" s="6" t="str" cm="1">
        <f t="array" ref="J211">IF(ROWS(G$7:G211)&gt;COUNTIF(BookTable[Entry Month],$O$4),"",INDEX(Book!F$3:F$1200,SMALL(IF(BookTable[Entry Month]=$O$4,ROW(BookTable[Entry Month])-ROW(Book!$J$2)),ROWS(G$7:G211))))</f>
        <v/>
      </c>
      <c r="K211" s="6" t="str" cm="1">
        <f t="array" ref="K211">IF(ROWS(G$7:G211)&gt;COUNTIF(BookTable[Entry Month],$O$4),"",INDEX(Book!E$3:E$1200,SMALL(IF(BookTable[Entry Month]=$O$4,ROW(BookTable[Entry Month])-ROW(Book!$J$2)),ROWS(G$7:G211))))</f>
        <v/>
      </c>
      <c r="L211" s="6" t="e">
        <f>Shrawan13[[#This Row],[मूल्य (रु)]]*13%</f>
        <v>#VALUE!</v>
      </c>
    </row>
    <row r="212" spans="1:12" hidden="1" x14ac:dyDescent="0.25">
      <c r="A212" s="1" t="str">
        <f t="array" ref="A212">IF(ROWS(A$7:A212)&gt;COUNTIF(BookTable[Entry Month],$O$4),"",INDEX(Book!A$3:A$1200,SMALL(IF(BookTable[Entry Month]=$O$4,ROW(BookTable[Entry Month])-ROW(Book!$J$2)),ROWS(A$7:A212))))</f>
        <v/>
      </c>
      <c r="B212" s="1" t="str">
        <f t="array" ref="B212">IF(ROWS(B$7:B212)&gt;COUNTIF(BookTable[Entry Month],$O$4),"",INDEX(Book!B$3:B$1200,SMALL(IF(BookTable[Entry Month]=$O$4,ROW(BookTable[Entry Month])-ROW(Book!$J$2)),ROWS(B$7:B212))))</f>
        <v/>
      </c>
      <c r="D212" s="1" t="str">
        <f t="array" ref="D212">IF(ROWS(C$7:C212)&gt;COUNTIF(BookTable[Entry Month],$O$4),"",INDEX(Book!C$3:C$1200,SMALL(IF(BookTable[Entry Month]=$O$4,ROW(BookTable[Entry Month])-ROW(Book!$J$2)),ROWS(C$7:C212))))</f>
        <v/>
      </c>
      <c r="E212" s="1" t="e">
        <f>VLOOKUP(Shrawan13[[#This Row],[आपूर्तिकर्ताको नाम]],PartyTable[],2,FALSE)</f>
        <v>#N/A</v>
      </c>
      <c r="F212" s="1" t="str" cm="1">
        <f t="array" ref="F212">IF(ROWS(G$7:G212)&gt;COUNTIF(BookTable[Entry Month],$O$4),"",INDEX(Book!D$3:D$1200,SMALL(IF(BookTable[Entry Month]=$O$4,ROW(BookTable[Entry Month])-ROW(Book!$J$2)),ROWS(G$7:G212))))</f>
        <v/>
      </c>
      <c r="I21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12" s="6" t="str" cm="1">
        <f t="array" ref="J212">IF(ROWS(G$7:G212)&gt;COUNTIF(BookTable[Entry Month],$O$4),"",INDEX(Book!F$3:F$1200,SMALL(IF(BookTable[Entry Month]=$O$4,ROW(BookTable[Entry Month])-ROW(Book!$J$2)),ROWS(G$7:G212))))</f>
        <v/>
      </c>
      <c r="K212" s="6" t="str" cm="1">
        <f t="array" ref="K212">IF(ROWS(G$7:G212)&gt;COUNTIF(BookTable[Entry Month],$O$4),"",INDEX(Book!E$3:E$1200,SMALL(IF(BookTable[Entry Month]=$O$4,ROW(BookTable[Entry Month])-ROW(Book!$J$2)),ROWS(G$7:G212))))</f>
        <v/>
      </c>
      <c r="L212" s="6" t="e">
        <f>Shrawan13[[#This Row],[मूल्य (रु)]]*13%</f>
        <v>#VALUE!</v>
      </c>
    </row>
    <row r="213" spans="1:12" hidden="1" x14ac:dyDescent="0.25">
      <c r="A213" s="1" t="str">
        <f t="array" ref="A213">IF(ROWS(A$7:A213)&gt;COUNTIF(BookTable[Entry Month],$O$4),"",INDEX(Book!A$3:A$1200,SMALL(IF(BookTable[Entry Month]=$O$4,ROW(BookTable[Entry Month])-ROW(Book!$J$2)),ROWS(A$7:A213))))</f>
        <v/>
      </c>
      <c r="B213" s="1" t="str">
        <f t="array" ref="B213">IF(ROWS(B$7:B213)&gt;COUNTIF(BookTable[Entry Month],$O$4),"",INDEX(Book!B$3:B$1200,SMALL(IF(BookTable[Entry Month]=$O$4,ROW(BookTable[Entry Month])-ROW(Book!$J$2)),ROWS(B$7:B213))))</f>
        <v/>
      </c>
      <c r="D213" s="1" t="str">
        <f t="array" ref="D213">IF(ROWS(C$7:C213)&gt;COUNTIF(BookTable[Entry Month],$O$4),"",INDEX(Book!C$3:C$1200,SMALL(IF(BookTable[Entry Month]=$O$4,ROW(BookTable[Entry Month])-ROW(Book!$J$2)),ROWS(C$7:C213))))</f>
        <v/>
      </c>
      <c r="E213" s="1" t="e">
        <f>VLOOKUP(Shrawan13[[#This Row],[आपूर्तिकर्ताको नाम]],PartyTable[],2,FALSE)</f>
        <v>#N/A</v>
      </c>
      <c r="F213" s="1" t="str" cm="1">
        <f t="array" ref="F213">IF(ROWS(G$7:G213)&gt;COUNTIF(BookTable[Entry Month],$O$4),"",INDEX(Book!D$3:D$1200,SMALL(IF(BookTable[Entry Month]=$O$4,ROW(BookTable[Entry Month])-ROW(Book!$J$2)),ROWS(G$7:G213))))</f>
        <v/>
      </c>
      <c r="I21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13" s="6" t="str" cm="1">
        <f t="array" ref="J213">IF(ROWS(G$7:G213)&gt;COUNTIF(BookTable[Entry Month],$O$4),"",INDEX(Book!F$3:F$1200,SMALL(IF(BookTable[Entry Month]=$O$4,ROW(BookTable[Entry Month])-ROW(Book!$J$2)),ROWS(G$7:G213))))</f>
        <v/>
      </c>
      <c r="K213" s="6" t="str" cm="1">
        <f t="array" ref="K213">IF(ROWS(G$7:G213)&gt;COUNTIF(BookTable[Entry Month],$O$4),"",INDEX(Book!E$3:E$1200,SMALL(IF(BookTable[Entry Month]=$O$4,ROW(BookTable[Entry Month])-ROW(Book!$J$2)),ROWS(G$7:G213))))</f>
        <v/>
      </c>
      <c r="L213" s="6" t="e">
        <f>Shrawan13[[#This Row],[मूल्य (रु)]]*13%</f>
        <v>#VALUE!</v>
      </c>
    </row>
    <row r="214" spans="1:12" hidden="1" x14ac:dyDescent="0.25">
      <c r="A214" s="1" t="str">
        <f t="array" ref="A214">IF(ROWS(A$7:A214)&gt;COUNTIF(BookTable[Entry Month],$O$4),"",INDEX(Book!A$3:A$1200,SMALL(IF(BookTable[Entry Month]=$O$4,ROW(BookTable[Entry Month])-ROW(Book!$J$2)),ROWS(A$7:A214))))</f>
        <v/>
      </c>
      <c r="B214" s="1" t="str">
        <f t="array" ref="B214">IF(ROWS(B$7:B214)&gt;COUNTIF(BookTable[Entry Month],$O$4),"",INDEX(Book!B$3:B$1200,SMALL(IF(BookTable[Entry Month]=$O$4,ROW(BookTable[Entry Month])-ROW(Book!$J$2)),ROWS(B$7:B214))))</f>
        <v/>
      </c>
      <c r="D214" s="1" t="str">
        <f t="array" ref="D214">IF(ROWS(C$7:C214)&gt;COUNTIF(BookTable[Entry Month],$O$4),"",INDEX(Book!C$3:C$1200,SMALL(IF(BookTable[Entry Month]=$O$4,ROW(BookTable[Entry Month])-ROW(Book!$J$2)),ROWS(C$7:C214))))</f>
        <v/>
      </c>
      <c r="E214" s="1" t="e">
        <f>VLOOKUP(Shrawan13[[#This Row],[आपूर्तिकर्ताको नाम]],PartyTable[],2,FALSE)</f>
        <v>#N/A</v>
      </c>
      <c r="F214" s="1" t="str" cm="1">
        <f t="array" ref="F214">IF(ROWS(G$7:G214)&gt;COUNTIF(BookTable[Entry Month],$O$4),"",INDEX(Book!D$3:D$1200,SMALL(IF(BookTable[Entry Month]=$O$4,ROW(BookTable[Entry Month])-ROW(Book!$J$2)),ROWS(G$7:G214))))</f>
        <v/>
      </c>
      <c r="I21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14" s="6" t="str" cm="1">
        <f t="array" ref="J214">IF(ROWS(G$7:G214)&gt;COUNTIF(BookTable[Entry Month],$O$4),"",INDEX(Book!F$3:F$1200,SMALL(IF(BookTable[Entry Month]=$O$4,ROW(BookTable[Entry Month])-ROW(Book!$J$2)),ROWS(G$7:G214))))</f>
        <v/>
      </c>
      <c r="K214" s="6" t="str" cm="1">
        <f t="array" ref="K214">IF(ROWS(G$7:G214)&gt;COUNTIF(BookTable[Entry Month],$O$4),"",INDEX(Book!E$3:E$1200,SMALL(IF(BookTable[Entry Month]=$O$4,ROW(BookTable[Entry Month])-ROW(Book!$J$2)),ROWS(G$7:G214))))</f>
        <v/>
      </c>
      <c r="L214" s="6" t="e">
        <f>Shrawan13[[#This Row],[मूल्य (रु)]]*13%</f>
        <v>#VALUE!</v>
      </c>
    </row>
    <row r="215" spans="1:12" hidden="1" x14ac:dyDescent="0.25">
      <c r="A215" s="1" t="str">
        <f t="array" ref="A215">IF(ROWS(A$7:A215)&gt;COUNTIF(BookTable[Entry Month],$O$4),"",INDEX(Book!A$3:A$1200,SMALL(IF(BookTable[Entry Month]=$O$4,ROW(BookTable[Entry Month])-ROW(Book!$J$2)),ROWS(A$7:A215))))</f>
        <v/>
      </c>
      <c r="B215" s="1" t="str">
        <f t="array" ref="B215">IF(ROWS(B$7:B215)&gt;COUNTIF(BookTable[Entry Month],$O$4),"",INDEX(Book!B$3:B$1200,SMALL(IF(BookTable[Entry Month]=$O$4,ROW(BookTable[Entry Month])-ROW(Book!$J$2)),ROWS(B$7:B215))))</f>
        <v/>
      </c>
      <c r="D215" s="1" t="str">
        <f t="array" ref="D215">IF(ROWS(C$7:C215)&gt;COUNTIF(BookTable[Entry Month],$O$4),"",INDEX(Book!C$3:C$1200,SMALL(IF(BookTable[Entry Month]=$O$4,ROW(BookTable[Entry Month])-ROW(Book!$J$2)),ROWS(C$7:C215))))</f>
        <v/>
      </c>
      <c r="E215" s="1" t="e">
        <f>VLOOKUP(Shrawan13[[#This Row],[आपूर्तिकर्ताको नाम]],PartyTable[],2,FALSE)</f>
        <v>#N/A</v>
      </c>
      <c r="F215" s="1" t="str" cm="1">
        <f t="array" ref="F215">IF(ROWS(G$7:G215)&gt;COUNTIF(BookTable[Entry Month],$O$4),"",INDEX(Book!D$3:D$1200,SMALL(IF(BookTable[Entry Month]=$O$4,ROW(BookTable[Entry Month])-ROW(Book!$J$2)),ROWS(G$7:G215))))</f>
        <v/>
      </c>
      <c r="I21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15" s="6" t="str" cm="1">
        <f t="array" ref="J215">IF(ROWS(G$7:G215)&gt;COUNTIF(BookTable[Entry Month],$O$4),"",INDEX(Book!F$3:F$1200,SMALL(IF(BookTable[Entry Month]=$O$4,ROW(BookTable[Entry Month])-ROW(Book!$J$2)),ROWS(G$7:G215))))</f>
        <v/>
      </c>
      <c r="K215" s="6" t="str" cm="1">
        <f t="array" ref="K215">IF(ROWS(G$7:G215)&gt;COUNTIF(BookTable[Entry Month],$O$4),"",INDEX(Book!E$3:E$1200,SMALL(IF(BookTable[Entry Month]=$O$4,ROW(BookTable[Entry Month])-ROW(Book!$J$2)),ROWS(G$7:G215))))</f>
        <v/>
      </c>
      <c r="L215" s="6" t="e">
        <f>Shrawan13[[#This Row],[मूल्य (रु)]]*13%</f>
        <v>#VALUE!</v>
      </c>
    </row>
    <row r="216" spans="1:12" hidden="1" x14ac:dyDescent="0.25">
      <c r="A216" s="1" t="str">
        <f t="array" ref="A216">IF(ROWS(A$7:A216)&gt;COUNTIF(BookTable[Entry Month],$O$4),"",INDEX(Book!A$3:A$1200,SMALL(IF(BookTable[Entry Month]=$O$4,ROW(BookTable[Entry Month])-ROW(Book!$J$2)),ROWS(A$7:A216))))</f>
        <v/>
      </c>
      <c r="B216" s="1" t="str">
        <f t="array" ref="B216">IF(ROWS(B$7:B216)&gt;COUNTIF(BookTable[Entry Month],$O$4),"",INDEX(Book!B$3:B$1200,SMALL(IF(BookTable[Entry Month]=$O$4,ROW(BookTable[Entry Month])-ROW(Book!$J$2)),ROWS(B$7:B216))))</f>
        <v/>
      </c>
      <c r="D216" s="1" t="str">
        <f t="array" ref="D216">IF(ROWS(C$7:C216)&gt;COUNTIF(BookTable[Entry Month],$O$4),"",INDEX(Book!C$3:C$1200,SMALL(IF(BookTable[Entry Month]=$O$4,ROW(BookTable[Entry Month])-ROW(Book!$J$2)),ROWS(C$7:C216))))</f>
        <v/>
      </c>
      <c r="E216" s="1" t="e">
        <f>VLOOKUP(Shrawan13[[#This Row],[आपूर्तिकर्ताको नाम]],PartyTable[],2,FALSE)</f>
        <v>#N/A</v>
      </c>
      <c r="F216" s="1" t="str" cm="1">
        <f t="array" ref="F216">IF(ROWS(G$7:G216)&gt;COUNTIF(BookTable[Entry Month],$O$4),"",INDEX(Book!D$3:D$1200,SMALL(IF(BookTable[Entry Month]=$O$4,ROW(BookTable[Entry Month])-ROW(Book!$J$2)),ROWS(G$7:G216))))</f>
        <v/>
      </c>
      <c r="I21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16" s="6" t="str" cm="1">
        <f t="array" ref="J216">IF(ROWS(G$7:G216)&gt;COUNTIF(BookTable[Entry Month],$O$4),"",INDEX(Book!F$3:F$1200,SMALL(IF(BookTable[Entry Month]=$O$4,ROW(BookTable[Entry Month])-ROW(Book!$J$2)),ROWS(G$7:G216))))</f>
        <v/>
      </c>
      <c r="K216" s="6" t="str" cm="1">
        <f t="array" ref="K216">IF(ROWS(G$7:G216)&gt;COUNTIF(BookTable[Entry Month],$O$4),"",INDEX(Book!E$3:E$1200,SMALL(IF(BookTable[Entry Month]=$O$4,ROW(BookTable[Entry Month])-ROW(Book!$J$2)),ROWS(G$7:G216))))</f>
        <v/>
      </c>
      <c r="L216" s="6" t="e">
        <f>Shrawan13[[#This Row],[मूल्य (रु)]]*13%</f>
        <v>#VALUE!</v>
      </c>
    </row>
    <row r="217" spans="1:12" hidden="1" x14ac:dyDescent="0.25">
      <c r="A217" s="1" t="str">
        <f t="array" ref="A217">IF(ROWS(A$7:A217)&gt;COUNTIF(BookTable[Entry Month],$O$4),"",INDEX(Book!A$3:A$1200,SMALL(IF(BookTable[Entry Month]=$O$4,ROW(BookTable[Entry Month])-ROW(Book!$J$2)),ROWS(A$7:A217))))</f>
        <v/>
      </c>
      <c r="B217" s="1" t="str">
        <f t="array" ref="B217">IF(ROWS(B$7:B217)&gt;COUNTIF(BookTable[Entry Month],$O$4),"",INDEX(Book!B$3:B$1200,SMALL(IF(BookTable[Entry Month]=$O$4,ROW(BookTable[Entry Month])-ROW(Book!$J$2)),ROWS(B$7:B217))))</f>
        <v/>
      </c>
      <c r="D217" s="1" t="str">
        <f t="array" ref="D217">IF(ROWS(C$7:C217)&gt;COUNTIF(BookTable[Entry Month],$O$4),"",INDEX(Book!C$3:C$1200,SMALL(IF(BookTable[Entry Month]=$O$4,ROW(BookTable[Entry Month])-ROW(Book!$J$2)),ROWS(C$7:C217))))</f>
        <v/>
      </c>
      <c r="E217" s="1" t="e">
        <f>VLOOKUP(Shrawan13[[#This Row],[आपूर्तिकर्ताको नाम]],PartyTable[],2,FALSE)</f>
        <v>#N/A</v>
      </c>
      <c r="F217" s="1" t="str" cm="1">
        <f t="array" ref="F217">IF(ROWS(G$7:G217)&gt;COUNTIF(BookTable[Entry Month],$O$4),"",INDEX(Book!D$3:D$1200,SMALL(IF(BookTable[Entry Month]=$O$4,ROW(BookTable[Entry Month])-ROW(Book!$J$2)),ROWS(G$7:G217))))</f>
        <v/>
      </c>
      <c r="I21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17" s="6" t="str" cm="1">
        <f t="array" ref="J217">IF(ROWS(G$7:G217)&gt;COUNTIF(BookTable[Entry Month],$O$4),"",INDEX(Book!F$3:F$1200,SMALL(IF(BookTable[Entry Month]=$O$4,ROW(BookTable[Entry Month])-ROW(Book!$J$2)),ROWS(G$7:G217))))</f>
        <v/>
      </c>
      <c r="K217" s="6" t="str" cm="1">
        <f t="array" ref="K217">IF(ROWS(G$7:G217)&gt;COUNTIF(BookTable[Entry Month],$O$4),"",INDEX(Book!E$3:E$1200,SMALL(IF(BookTable[Entry Month]=$O$4,ROW(BookTable[Entry Month])-ROW(Book!$J$2)),ROWS(G$7:G217))))</f>
        <v/>
      </c>
      <c r="L217" s="6" t="e">
        <f>Shrawan13[[#This Row],[मूल्य (रु)]]*13%</f>
        <v>#VALUE!</v>
      </c>
    </row>
    <row r="218" spans="1:12" hidden="1" x14ac:dyDescent="0.25">
      <c r="A218" s="1" t="str">
        <f t="array" ref="A218">IF(ROWS(A$7:A218)&gt;COUNTIF(BookTable[Entry Month],$O$4),"",INDEX(Book!A$3:A$1200,SMALL(IF(BookTable[Entry Month]=$O$4,ROW(BookTable[Entry Month])-ROW(Book!$J$2)),ROWS(A$7:A218))))</f>
        <v/>
      </c>
      <c r="B218" s="1" t="str">
        <f t="array" ref="B218">IF(ROWS(B$7:B218)&gt;COUNTIF(BookTable[Entry Month],$O$4),"",INDEX(Book!B$3:B$1200,SMALL(IF(BookTable[Entry Month]=$O$4,ROW(BookTable[Entry Month])-ROW(Book!$J$2)),ROWS(B$7:B218))))</f>
        <v/>
      </c>
      <c r="D218" s="1" t="str">
        <f t="array" ref="D218">IF(ROWS(C$7:C218)&gt;COUNTIF(BookTable[Entry Month],$O$4),"",INDEX(Book!C$3:C$1200,SMALL(IF(BookTable[Entry Month]=$O$4,ROW(BookTable[Entry Month])-ROW(Book!$J$2)),ROWS(C$7:C218))))</f>
        <v/>
      </c>
      <c r="E218" s="1" t="e">
        <f>VLOOKUP(Shrawan13[[#This Row],[आपूर्तिकर्ताको नाम]],PartyTable[],2,FALSE)</f>
        <v>#N/A</v>
      </c>
      <c r="F218" s="1" t="str" cm="1">
        <f t="array" ref="F218">IF(ROWS(G$7:G218)&gt;COUNTIF(BookTable[Entry Month],$O$4),"",INDEX(Book!D$3:D$1200,SMALL(IF(BookTable[Entry Month]=$O$4,ROW(BookTable[Entry Month])-ROW(Book!$J$2)),ROWS(G$7:G218))))</f>
        <v/>
      </c>
      <c r="I21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18" s="6" t="str" cm="1">
        <f t="array" ref="J218">IF(ROWS(G$7:G218)&gt;COUNTIF(BookTable[Entry Month],$O$4),"",INDEX(Book!F$3:F$1200,SMALL(IF(BookTable[Entry Month]=$O$4,ROW(BookTable[Entry Month])-ROW(Book!$J$2)),ROWS(G$7:G218))))</f>
        <v/>
      </c>
      <c r="K218" s="6" t="str" cm="1">
        <f t="array" ref="K218">IF(ROWS(G$7:G218)&gt;COUNTIF(BookTable[Entry Month],$O$4),"",INDEX(Book!E$3:E$1200,SMALL(IF(BookTable[Entry Month]=$O$4,ROW(BookTable[Entry Month])-ROW(Book!$J$2)),ROWS(G$7:G218))))</f>
        <v/>
      </c>
      <c r="L218" s="6" t="e">
        <f>Shrawan13[[#This Row],[मूल्य (रु)]]*13%</f>
        <v>#VALUE!</v>
      </c>
    </row>
    <row r="219" spans="1:12" hidden="1" x14ac:dyDescent="0.25">
      <c r="A219" s="1" t="str">
        <f t="array" ref="A219">IF(ROWS(A$7:A219)&gt;COUNTIF(BookTable[Entry Month],$O$4),"",INDEX(Book!A$3:A$1200,SMALL(IF(BookTable[Entry Month]=$O$4,ROW(BookTable[Entry Month])-ROW(Book!$J$2)),ROWS(A$7:A219))))</f>
        <v/>
      </c>
      <c r="B219" s="1" t="str">
        <f t="array" ref="B219">IF(ROWS(B$7:B219)&gt;COUNTIF(BookTable[Entry Month],$O$4),"",INDEX(Book!B$3:B$1200,SMALL(IF(BookTable[Entry Month]=$O$4,ROW(BookTable[Entry Month])-ROW(Book!$J$2)),ROWS(B$7:B219))))</f>
        <v/>
      </c>
      <c r="D219" s="1" t="str">
        <f t="array" ref="D219">IF(ROWS(C$7:C219)&gt;COUNTIF(BookTable[Entry Month],$O$4),"",INDEX(Book!C$3:C$1200,SMALL(IF(BookTable[Entry Month]=$O$4,ROW(BookTable[Entry Month])-ROW(Book!$J$2)),ROWS(C$7:C219))))</f>
        <v/>
      </c>
      <c r="E219" s="1" t="e">
        <f>VLOOKUP(Shrawan13[[#This Row],[आपूर्तिकर्ताको नाम]],PartyTable[],2,FALSE)</f>
        <v>#N/A</v>
      </c>
      <c r="F219" s="1" t="str" cm="1">
        <f t="array" ref="F219">IF(ROWS(G$7:G219)&gt;COUNTIF(BookTable[Entry Month],$O$4),"",INDEX(Book!D$3:D$1200,SMALL(IF(BookTable[Entry Month]=$O$4,ROW(BookTable[Entry Month])-ROW(Book!$J$2)),ROWS(G$7:G219))))</f>
        <v/>
      </c>
      <c r="I21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19" s="6" t="str" cm="1">
        <f t="array" ref="J219">IF(ROWS(G$7:G219)&gt;COUNTIF(BookTable[Entry Month],$O$4),"",INDEX(Book!F$3:F$1200,SMALL(IF(BookTable[Entry Month]=$O$4,ROW(BookTable[Entry Month])-ROW(Book!$J$2)),ROWS(G$7:G219))))</f>
        <v/>
      </c>
      <c r="K219" s="6" t="str" cm="1">
        <f t="array" ref="K219">IF(ROWS(G$7:G219)&gt;COUNTIF(BookTable[Entry Month],$O$4),"",INDEX(Book!E$3:E$1200,SMALL(IF(BookTable[Entry Month]=$O$4,ROW(BookTable[Entry Month])-ROW(Book!$J$2)),ROWS(G$7:G219))))</f>
        <v/>
      </c>
      <c r="L219" s="6" t="e">
        <f>Shrawan13[[#This Row],[मूल्य (रु)]]*13%</f>
        <v>#VALUE!</v>
      </c>
    </row>
    <row r="220" spans="1:12" hidden="1" x14ac:dyDescent="0.25">
      <c r="A220" s="1" t="str">
        <f t="array" ref="A220">IF(ROWS(A$7:A220)&gt;COUNTIF(BookTable[Entry Month],$O$4),"",INDEX(Book!A$3:A$1200,SMALL(IF(BookTable[Entry Month]=$O$4,ROW(BookTable[Entry Month])-ROW(Book!$J$2)),ROWS(A$7:A220))))</f>
        <v/>
      </c>
      <c r="B220" s="1" t="str">
        <f t="array" ref="B220">IF(ROWS(B$7:B220)&gt;COUNTIF(BookTable[Entry Month],$O$4),"",INDEX(Book!B$3:B$1200,SMALL(IF(BookTable[Entry Month]=$O$4,ROW(BookTable[Entry Month])-ROW(Book!$J$2)),ROWS(B$7:B220))))</f>
        <v/>
      </c>
      <c r="D220" s="1" t="str">
        <f t="array" ref="D220">IF(ROWS(C$7:C220)&gt;COUNTIF(BookTable[Entry Month],$O$4),"",INDEX(Book!C$3:C$1200,SMALL(IF(BookTable[Entry Month]=$O$4,ROW(BookTable[Entry Month])-ROW(Book!$J$2)),ROWS(C$7:C220))))</f>
        <v/>
      </c>
      <c r="E220" s="1" t="e">
        <f>VLOOKUP(Shrawan13[[#This Row],[आपूर्तिकर्ताको नाम]],PartyTable[],2,FALSE)</f>
        <v>#N/A</v>
      </c>
      <c r="F220" s="1" t="str" cm="1">
        <f t="array" ref="F220">IF(ROWS(G$7:G220)&gt;COUNTIF(BookTable[Entry Month],$O$4),"",INDEX(Book!D$3:D$1200,SMALL(IF(BookTable[Entry Month]=$O$4,ROW(BookTable[Entry Month])-ROW(Book!$J$2)),ROWS(G$7:G220))))</f>
        <v/>
      </c>
      <c r="I22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20" s="6" t="str" cm="1">
        <f t="array" ref="J220">IF(ROWS(G$7:G220)&gt;COUNTIF(BookTable[Entry Month],$O$4),"",INDEX(Book!F$3:F$1200,SMALL(IF(BookTable[Entry Month]=$O$4,ROW(BookTable[Entry Month])-ROW(Book!$J$2)),ROWS(G$7:G220))))</f>
        <v/>
      </c>
      <c r="K220" s="6" t="str" cm="1">
        <f t="array" ref="K220">IF(ROWS(G$7:G220)&gt;COUNTIF(BookTable[Entry Month],$O$4),"",INDEX(Book!E$3:E$1200,SMALL(IF(BookTable[Entry Month]=$O$4,ROW(BookTable[Entry Month])-ROW(Book!$J$2)),ROWS(G$7:G220))))</f>
        <v/>
      </c>
      <c r="L220" s="6" t="e">
        <f>Shrawan13[[#This Row],[मूल्य (रु)]]*13%</f>
        <v>#VALUE!</v>
      </c>
    </row>
    <row r="221" spans="1:12" hidden="1" x14ac:dyDescent="0.25">
      <c r="A221" s="1" t="str">
        <f t="array" ref="A221">IF(ROWS(A$7:A221)&gt;COUNTIF(BookTable[Entry Month],$O$4),"",INDEX(Book!A$3:A$1200,SMALL(IF(BookTable[Entry Month]=$O$4,ROW(BookTable[Entry Month])-ROW(Book!$J$2)),ROWS(A$7:A221))))</f>
        <v/>
      </c>
      <c r="B221" s="1" t="str">
        <f t="array" ref="B221">IF(ROWS(B$7:B221)&gt;COUNTIF(BookTable[Entry Month],$O$4),"",INDEX(Book!B$3:B$1200,SMALL(IF(BookTable[Entry Month]=$O$4,ROW(BookTable[Entry Month])-ROW(Book!$J$2)),ROWS(B$7:B221))))</f>
        <v/>
      </c>
      <c r="D221" s="1" t="str">
        <f t="array" ref="D221">IF(ROWS(C$7:C221)&gt;COUNTIF(BookTable[Entry Month],$O$4),"",INDEX(Book!C$3:C$1200,SMALL(IF(BookTable[Entry Month]=$O$4,ROW(BookTable[Entry Month])-ROW(Book!$J$2)),ROWS(C$7:C221))))</f>
        <v/>
      </c>
      <c r="E221" s="1" t="e">
        <f>VLOOKUP(Shrawan13[[#This Row],[आपूर्तिकर्ताको नाम]],PartyTable[],2,FALSE)</f>
        <v>#N/A</v>
      </c>
      <c r="F221" s="1" t="str" cm="1">
        <f t="array" ref="F221">IF(ROWS(G$7:G221)&gt;COUNTIF(BookTable[Entry Month],$O$4),"",INDEX(Book!D$3:D$1200,SMALL(IF(BookTable[Entry Month]=$O$4,ROW(BookTable[Entry Month])-ROW(Book!$J$2)),ROWS(G$7:G221))))</f>
        <v/>
      </c>
      <c r="I22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21" s="6" t="str" cm="1">
        <f t="array" ref="J221">IF(ROWS(G$7:G221)&gt;COUNTIF(BookTable[Entry Month],$O$4),"",INDEX(Book!F$3:F$1200,SMALL(IF(BookTable[Entry Month]=$O$4,ROW(BookTable[Entry Month])-ROW(Book!$J$2)),ROWS(G$7:G221))))</f>
        <v/>
      </c>
      <c r="K221" s="6" t="str" cm="1">
        <f t="array" ref="K221">IF(ROWS(G$7:G221)&gt;COUNTIF(BookTable[Entry Month],$O$4),"",INDEX(Book!E$3:E$1200,SMALL(IF(BookTable[Entry Month]=$O$4,ROW(BookTable[Entry Month])-ROW(Book!$J$2)),ROWS(G$7:G221))))</f>
        <v/>
      </c>
      <c r="L221" s="6" t="e">
        <f>Shrawan13[[#This Row],[मूल्य (रु)]]*13%</f>
        <v>#VALUE!</v>
      </c>
    </row>
    <row r="222" spans="1:12" hidden="1" x14ac:dyDescent="0.25">
      <c r="A222" s="1" t="str">
        <f t="array" ref="A222">IF(ROWS(A$7:A222)&gt;COUNTIF(BookTable[Entry Month],$O$4),"",INDEX(Book!A$3:A$1200,SMALL(IF(BookTable[Entry Month]=$O$4,ROW(BookTable[Entry Month])-ROW(Book!$J$2)),ROWS(A$7:A222))))</f>
        <v/>
      </c>
      <c r="B222" s="1" t="str">
        <f t="array" ref="B222">IF(ROWS(B$7:B222)&gt;COUNTIF(BookTable[Entry Month],$O$4),"",INDEX(Book!B$3:B$1200,SMALL(IF(BookTable[Entry Month]=$O$4,ROW(BookTable[Entry Month])-ROW(Book!$J$2)),ROWS(B$7:B222))))</f>
        <v/>
      </c>
      <c r="D222" s="1" t="str">
        <f t="array" ref="D222">IF(ROWS(C$7:C222)&gt;COUNTIF(BookTable[Entry Month],$O$4),"",INDEX(Book!C$3:C$1200,SMALL(IF(BookTable[Entry Month]=$O$4,ROW(BookTable[Entry Month])-ROW(Book!$J$2)),ROWS(C$7:C222))))</f>
        <v/>
      </c>
      <c r="E222" s="1" t="e">
        <f>VLOOKUP(Shrawan13[[#This Row],[आपूर्तिकर्ताको नाम]],PartyTable[],2,FALSE)</f>
        <v>#N/A</v>
      </c>
      <c r="F222" s="1" t="str" cm="1">
        <f t="array" ref="F222">IF(ROWS(G$7:G222)&gt;COUNTIF(BookTable[Entry Month],$O$4),"",INDEX(Book!D$3:D$1200,SMALL(IF(BookTable[Entry Month]=$O$4,ROW(BookTable[Entry Month])-ROW(Book!$J$2)),ROWS(G$7:G222))))</f>
        <v/>
      </c>
      <c r="I22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22" s="6" t="str" cm="1">
        <f t="array" ref="J222">IF(ROWS(G$7:G222)&gt;COUNTIF(BookTable[Entry Month],$O$4),"",INDEX(Book!F$3:F$1200,SMALL(IF(BookTable[Entry Month]=$O$4,ROW(BookTable[Entry Month])-ROW(Book!$J$2)),ROWS(G$7:G222))))</f>
        <v/>
      </c>
      <c r="K222" s="6" t="str" cm="1">
        <f t="array" ref="K222">IF(ROWS(G$7:G222)&gt;COUNTIF(BookTable[Entry Month],$O$4),"",INDEX(Book!E$3:E$1200,SMALL(IF(BookTable[Entry Month]=$O$4,ROW(BookTable[Entry Month])-ROW(Book!$J$2)),ROWS(G$7:G222))))</f>
        <v/>
      </c>
      <c r="L222" s="6" t="e">
        <f>Shrawan13[[#This Row],[मूल्य (रु)]]*13%</f>
        <v>#VALUE!</v>
      </c>
    </row>
    <row r="223" spans="1:12" hidden="1" x14ac:dyDescent="0.25">
      <c r="A223" s="1" t="str">
        <f t="array" ref="A223">IF(ROWS(A$7:A223)&gt;COUNTIF(BookTable[Entry Month],$O$4),"",INDEX(Book!A$3:A$1200,SMALL(IF(BookTable[Entry Month]=$O$4,ROW(BookTable[Entry Month])-ROW(Book!$J$2)),ROWS(A$7:A223))))</f>
        <v/>
      </c>
      <c r="B223" s="1" t="str">
        <f t="array" ref="B223">IF(ROWS(B$7:B223)&gt;COUNTIF(BookTable[Entry Month],$O$4),"",INDEX(Book!B$3:B$1200,SMALL(IF(BookTable[Entry Month]=$O$4,ROW(BookTable[Entry Month])-ROW(Book!$J$2)),ROWS(B$7:B223))))</f>
        <v/>
      </c>
      <c r="D223" s="1" t="str">
        <f t="array" ref="D223">IF(ROWS(C$7:C223)&gt;COUNTIF(BookTable[Entry Month],$O$4),"",INDEX(Book!C$3:C$1200,SMALL(IF(BookTable[Entry Month]=$O$4,ROW(BookTable[Entry Month])-ROW(Book!$J$2)),ROWS(C$7:C223))))</f>
        <v/>
      </c>
      <c r="E223" s="1" t="e">
        <f>VLOOKUP(Shrawan13[[#This Row],[आपूर्तिकर्ताको नाम]],PartyTable[],2,FALSE)</f>
        <v>#N/A</v>
      </c>
      <c r="F223" s="1" t="str" cm="1">
        <f t="array" ref="F223">IF(ROWS(G$7:G223)&gt;COUNTIF(BookTable[Entry Month],$O$4),"",INDEX(Book!D$3:D$1200,SMALL(IF(BookTable[Entry Month]=$O$4,ROW(BookTable[Entry Month])-ROW(Book!$J$2)),ROWS(G$7:G223))))</f>
        <v/>
      </c>
      <c r="I22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23" s="6" t="str" cm="1">
        <f t="array" ref="J223">IF(ROWS(G$7:G223)&gt;COUNTIF(BookTable[Entry Month],$O$4),"",INDEX(Book!F$3:F$1200,SMALL(IF(BookTable[Entry Month]=$O$4,ROW(BookTable[Entry Month])-ROW(Book!$J$2)),ROWS(G$7:G223))))</f>
        <v/>
      </c>
      <c r="K223" s="6" t="str" cm="1">
        <f t="array" ref="K223">IF(ROWS(G$7:G223)&gt;COUNTIF(BookTable[Entry Month],$O$4),"",INDEX(Book!E$3:E$1200,SMALL(IF(BookTable[Entry Month]=$O$4,ROW(BookTable[Entry Month])-ROW(Book!$J$2)),ROWS(G$7:G223))))</f>
        <v/>
      </c>
      <c r="L223" s="6" t="e">
        <f>Shrawan13[[#This Row],[मूल्य (रु)]]*13%</f>
        <v>#VALUE!</v>
      </c>
    </row>
    <row r="224" spans="1:12" hidden="1" x14ac:dyDescent="0.25">
      <c r="A224" s="1" t="str">
        <f t="array" ref="A224">IF(ROWS(A$7:A224)&gt;COUNTIF(BookTable[Entry Month],$O$4),"",INDEX(Book!A$3:A$1200,SMALL(IF(BookTable[Entry Month]=$O$4,ROW(BookTable[Entry Month])-ROW(Book!$J$2)),ROWS(A$7:A224))))</f>
        <v/>
      </c>
      <c r="B224" s="1" t="str">
        <f t="array" ref="B224">IF(ROWS(B$7:B224)&gt;COUNTIF(BookTable[Entry Month],$O$4),"",INDEX(Book!B$3:B$1200,SMALL(IF(BookTable[Entry Month]=$O$4,ROW(BookTable[Entry Month])-ROW(Book!$J$2)),ROWS(B$7:B224))))</f>
        <v/>
      </c>
      <c r="D224" s="1" t="str">
        <f t="array" ref="D224">IF(ROWS(C$7:C224)&gt;COUNTIF(BookTable[Entry Month],$O$4),"",INDEX(Book!C$3:C$1200,SMALL(IF(BookTable[Entry Month]=$O$4,ROW(BookTable[Entry Month])-ROW(Book!$J$2)),ROWS(C$7:C224))))</f>
        <v/>
      </c>
      <c r="E224" s="1" t="e">
        <f>VLOOKUP(Shrawan13[[#This Row],[आपूर्तिकर्ताको नाम]],PartyTable[],2,FALSE)</f>
        <v>#N/A</v>
      </c>
      <c r="F224" s="1" t="str" cm="1">
        <f t="array" ref="F224">IF(ROWS(G$7:G224)&gt;COUNTIF(BookTable[Entry Month],$O$4),"",INDEX(Book!D$3:D$1200,SMALL(IF(BookTable[Entry Month]=$O$4,ROW(BookTable[Entry Month])-ROW(Book!$J$2)),ROWS(G$7:G224))))</f>
        <v/>
      </c>
      <c r="I22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24" s="6" t="str" cm="1">
        <f t="array" ref="J224">IF(ROWS(G$7:G224)&gt;COUNTIF(BookTable[Entry Month],$O$4),"",INDEX(Book!F$3:F$1200,SMALL(IF(BookTable[Entry Month]=$O$4,ROW(BookTable[Entry Month])-ROW(Book!$J$2)),ROWS(G$7:G224))))</f>
        <v/>
      </c>
      <c r="K224" s="6" t="str" cm="1">
        <f t="array" ref="K224">IF(ROWS(G$7:G224)&gt;COUNTIF(BookTable[Entry Month],$O$4),"",INDEX(Book!E$3:E$1200,SMALL(IF(BookTable[Entry Month]=$O$4,ROW(BookTable[Entry Month])-ROW(Book!$J$2)),ROWS(G$7:G224))))</f>
        <v/>
      </c>
      <c r="L224" s="6" t="e">
        <f>Shrawan13[[#This Row],[मूल्य (रु)]]*13%</f>
        <v>#VALUE!</v>
      </c>
    </row>
    <row r="225" spans="1:12" hidden="1" x14ac:dyDescent="0.25">
      <c r="A225" s="1" t="str">
        <f t="array" ref="A225">IF(ROWS(A$7:A225)&gt;COUNTIF(BookTable[Entry Month],$O$4),"",INDEX(Book!A$3:A$1200,SMALL(IF(BookTable[Entry Month]=$O$4,ROW(BookTable[Entry Month])-ROW(Book!$J$2)),ROWS(A$7:A225))))</f>
        <v/>
      </c>
      <c r="B225" s="1" t="str">
        <f t="array" ref="B225">IF(ROWS(B$7:B225)&gt;COUNTIF(BookTable[Entry Month],$O$4),"",INDEX(Book!B$3:B$1200,SMALL(IF(BookTable[Entry Month]=$O$4,ROW(BookTable[Entry Month])-ROW(Book!$J$2)),ROWS(B$7:B225))))</f>
        <v/>
      </c>
      <c r="D225" s="1" t="str">
        <f t="array" ref="D225">IF(ROWS(C$7:C225)&gt;COUNTIF(BookTable[Entry Month],$O$4),"",INDEX(Book!C$3:C$1200,SMALL(IF(BookTable[Entry Month]=$O$4,ROW(BookTable[Entry Month])-ROW(Book!$J$2)),ROWS(C$7:C225))))</f>
        <v/>
      </c>
      <c r="E225" s="1" t="e">
        <f>VLOOKUP(Shrawan13[[#This Row],[आपूर्तिकर्ताको नाम]],PartyTable[],2,FALSE)</f>
        <v>#N/A</v>
      </c>
      <c r="F225" s="1" t="str" cm="1">
        <f t="array" ref="F225">IF(ROWS(G$7:G225)&gt;COUNTIF(BookTable[Entry Month],$O$4),"",INDEX(Book!D$3:D$1200,SMALL(IF(BookTable[Entry Month]=$O$4,ROW(BookTable[Entry Month])-ROW(Book!$J$2)),ROWS(G$7:G225))))</f>
        <v/>
      </c>
      <c r="I22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25" s="6" t="str" cm="1">
        <f t="array" ref="J225">IF(ROWS(G$7:G225)&gt;COUNTIF(BookTable[Entry Month],$O$4),"",INDEX(Book!F$3:F$1200,SMALL(IF(BookTable[Entry Month]=$O$4,ROW(BookTable[Entry Month])-ROW(Book!$J$2)),ROWS(G$7:G225))))</f>
        <v/>
      </c>
      <c r="K225" s="6" t="str" cm="1">
        <f t="array" ref="K225">IF(ROWS(G$7:G225)&gt;COUNTIF(BookTable[Entry Month],$O$4),"",INDEX(Book!E$3:E$1200,SMALL(IF(BookTable[Entry Month]=$O$4,ROW(BookTable[Entry Month])-ROW(Book!$J$2)),ROWS(G$7:G225))))</f>
        <v/>
      </c>
      <c r="L225" s="6" t="e">
        <f>Shrawan13[[#This Row],[मूल्य (रु)]]*13%</f>
        <v>#VALUE!</v>
      </c>
    </row>
    <row r="226" spans="1:12" hidden="1" x14ac:dyDescent="0.25">
      <c r="A226" s="1" t="str">
        <f t="array" ref="A226">IF(ROWS(A$7:A226)&gt;COUNTIF(BookTable[Entry Month],$O$4),"",INDEX(Book!A$3:A$1200,SMALL(IF(BookTable[Entry Month]=$O$4,ROW(BookTable[Entry Month])-ROW(Book!$J$2)),ROWS(A$7:A226))))</f>
        <v/>
      </c>
      <c r="B226" s="1" t="str">
        <f t="array" ref="B226">IF(ROWS(B$7:B226)&gt;COUNTIF(BookTable[Entry Month],$O$4),"",INDEX(Book!B$3:B$1200,SMALL(IF(BookTable[Entry Month]=$O$4,ROW(BookTable[Entry Month])-ROW(Book!$J$2)),ROWS(B$7:B226))))</f>
        <v/>
      </c>
      <c r="D226" s="1" t="str">
        <f t="array" ref="D226">IF(ROWS(C$7:C226)&gt;COUNTIF(BookTable[Entry Month],$O$4),"",INDEX(Book!C$3:C$1200,SMALL(IF(BookTable[Entry Month]=$O$4,ROW(BookTable[Entry Month])-ROW(Book!$J$2)),ROWS(C$7:C226))))</f>
        <v/>
      </c>
      <c r="E226" s="1" t="e">
        <f>VLOOKUP(Shrawan13[[#This Row],[आपूर्तिकर्ताको नाम]],PartyTable[],2,FALSE)</f>
        <v>#N/A</v>
      </c>
      <c r="F226" s="1" t="str" cm="1">
        <f t="array" ref="F226">IF(ROWS(G$7:G226)&gt;COUNTIF(BookTable[Entry Month],$O$4),"",INDEX(Book!D$3:D$1200,SMALL(IF(BookTable[Entry Month]=$O$4,ROW(BookTable[Entry Month])-ROW(Book!$J$2)),ROWS(G$7:G226))))</f>
        <v/>
      </c>
      <c r="I22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26" s="6" t="str" cm="1">
        <f t="array" ref="J226">IF(ROWS(G$7:G226)&gt;COUNTIF(BookTable[Entry Month],$O$4),"",INDEX(Book!F$3:F$1200,SMALL(IF(BookTable[Entry Month]=$O$4,ROW(BookTable[Entry Month])-ROW(Book!$J$2)),ROWS(G$7:G226))))</f>
        <v/>
      </c>
      <c r="K226" s="6" t="str" cm="1">
        <f t="array" ref="K226">IF(ROWS(G$7:G226)&gt;COUNTIF(BookTable[Entry Month],$O$4),"",INDEX(Book!E$3:E$1200,SMALL(IF(BookTable[Entry Month]=$O$4,ROW(BookTable[Entry Month])-ROW(Book!$J$2)),ROWS(G$7:G226))))</f>
        <v/>
      </c>
      <c r="L226" s="6" t="e">
        <f>Shrawan13[[#This Row],[मूल्य (रु)]]*13%</f>
        <v>#VALUE!</v>
      </c>
    </row>
    <row r="227" spans="1:12" hidden="1" x14ac:dyDescent="0.25">
      <c r="A227" s="1" t="str">
        <f t="array" ref="A227">IF(ROWS(A$7:A227)&gt;COUNTIF(BookTable[Entry Month],$O$4),"",INDEX(Book!A$3:A$1200,SMALL(IF(BookTable[Entry Month]=$O$4,ROW(BookTable[Entry Month])-ROW(Book!$J$2)),ROWS(A$7:A227))))</f>
        <v/>
      </c>
      <c r="B227" s="1" t="str">
        <f t="array" ref="B227">IF(ROWS(B$7:B227)&gt;COUNTIF(BookTable[Entry Month],$O$4),"",INDEX(Book!B$3:B$1200,SMALL(IF(BookTable[Entry Month]=$O$4,ROW(BookTable[Entry Month])-ROW(Book!$J$2)),ROWS(B$7:B227))))</f>
        <v/>
      </c>
      <c r="D227" s="1" t="str">
        <f t="array" ref="D227">IF(ROWS(C$7:C227)&gt;COUNTIF(BookTable[Entry Month],$O$4),"",INDEX(Book!C$3:C$1200,SMALL(IF(BookTable[Entry Month]=$O$4,ROW(BookTable[Entry Month])-ROW(Book!$J$2)),ROWS(C$7:C227))))</f>
        <v/>
      </c>
      <c r="E227" s="1" t="e">
        <f>VLOOKUP(Shrawan13[[#This Row],[आपूर्तिकर्ताको नाम]],PartyTable[],2,FALSE)</f>
        <v>#N/A</v>
      </c>
      <c r="F227" s="1" t="str" cm="1">
        <f t="array" ref="F227">IF(ROWS(G$7:G227)&gt;COUNTIF(BookTable[Entry Month],$O$4),"",INDEX(Book!D$3:D$1200,SMALL(IF(BookTable[Entry Month]=$O$4,ROW(BookTable[Entry Month])-ROW(Book!$J$2)),ROWS(G$7:G227))))</f>
        <v/>
      </c>
      <c r="I22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27" s="6" t="str" cm="1">
        <f t="array" ref="J227">IF(ROWS(G$7:G227)&gt;COUNTIF(BookTable[Entry Month],$O$4),"",INDEX(Book!F$3:F$1200,SMALL(IF(BookTable[Entry Month]=$O$4,ROW(BookTable[Entry Month])-ROW(Book!$J$2)),ROWS(G$7:G227))))</f>
        <v/>
      </c>
      <c r="K227" s="6" t="str" cm="1">
        <f t="array" ref="K227">IF(ROWS(G$7:G227)&gt;COUNTIF(BookTable[Entry Month],$O$4),"",INDEX(Book!E$3:E$1200,SMALL(IF(BookTable[Entry Month]=$O$4,ROW(BookTable[Entry Month])-ROW(Book!$J$2)),ROWS(G$7:G227))))</f>
        <v/>
      </c>
      <c r="L227" s="6" t="e">
        <f>Shrawan13[[#This Row],[मूल्य (रु)]]*13%</f>
        <v>#VALUE!</v>
      </c>
    </row>
    <row r="228" spans="1:12" hidden="1" x14ac:dyDescent="0.25">
      <c r="A228" s="1" t="str">
        <f t="array" ref="A228">IF(ROWS(A$7:A228)&gt;COUNTIF(BookTable[Entry Month],$O$4),"",INDEX(Book!A$3:A$1200,SMALL(IF(BookTable[Entry Month]=$O$4,ROW(BookTable[Entry Month])-ROW(Book!$J$2)),ROWS(A$7:A228))))</f>
        <v/>
      </c>
      <c r="B228" s="1" t="str">
        <f t="array" ref="B228">IF(ROWS(B$7:B228)&gt;COUNTIF(BookTable[Entry Month],$O$4),"",INDEX(Book!B$3:B$1200,SMALL(IF(BookTable[Entry Month]=$O$4,ROW(BookTable[Entry Month])-ROW(Book!$J$2)),ROWS(B$7:B228))))</f>
        <v/>
      </c>
      <c r="D228" s="1" t="str">
        <f t="array" ref="D228">IF(ROWS(C$7:C228)&gt;COUNTIF(BookTable[Entry Month],$O$4),"",INDEX(Book!C$3:C$1200,SMALL(IF(BookTable[Entry Month]=$O$4,ROW(BookTable[Entry Month])-ROW(Book!$J$2)),ROWS(C$7:C228))))</f>
        <v/>
      </c>
      <c r="E228" s="1" t="e">
        <f>VLOOKUP(Shrawan13[[#This Row],[आपूर्तिकर्ताको नाम]],PartyTable[],2,FALSE)</f>
        <v>#N/A</v>
      </c>
      <c r="F228" s="1" t="str" cm="1">
        <f t="array" ref="F228">IF(ROWS(G$7:G228)&gt;COUNTIF(BookTable[Entry Month],$O$4),"",INDEX(Book!D$3:D$1200,SMALL(IF(BookTable[Entry Month]=$O$4,ROW(BookTable[Entry Month])-ROW(Book!$J$2)),ROWS(G$7:G228))))</f>
        <v/>
      </c>
      <c r="I22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28" s="6" t="str" cm="1">
        <f t="array" ref="J228">IF(ROWS(G$7:G228)&gt;COUNTIF(BookTable[Entry Month],$O$4),"",INDEX(Book!F$3:F$1200,SMALL(IF(BookTable[Entry Month]=$O$4,ROW(BookTable[Entry Month])-ROW(Book!$J$2)),ROWS(G$7:G228))))</f>
        <v/>
      </c>
      <c r="K228" s="6" t="str" cm="1">
        <f t="array" ref="K228">IF(ROWS(G$7:G228)&gt;COUNTIF(BookTable[Entry Month],$O$4),"",INDEX(Book!E$3:E$1200,SMALL(IF(BookTable[Entry Month]=$O$4,ROW(BookTable[Entry Month])-ROW(Book!$J$2)),ROWS(G$7:G228))))</f>
        <v/>
      </c>
      <c r="L228" s="6" t="e">
        <f>Shrawan13[[#This Row],[मूल्य (रु)]]*13%</f>
        <v>#VALUE!</v>
      </c>
    </row>
    <row r="229" spans="1:12" hidden="1" x14ac:dyDescent="0.25">
      <c r="A229" s="1" t="str">
        <f t="array" ref="A229">IF(ROWS(A$7:A229)&gt;COUNTIF(BookTable[Entry Month],$O$4),"",INDEX(Book!A$3:A$1200,SMALL(IF(BookTable[Entry Month]=$O$4,ROW(BookTable[Entry Month])-ROW(Book!$J$2)),ROWS(A$7:A229))))</f>
        <v/>
      </c>
      <c r="B229" s="1" t="str">
        <f t="array" ref="B229">IF(ROWS(B$7:B229)&gt;COUNTIF(BookTable[Entry Month],$O$4),"",INDEX(Book!B$3:B$1200,SMALL(IF(BookTable[Entry Month]=$O$4,ROW(BookTable[Entry Month])-ROW(Book!$J$2)),ROWS(B$7:B229))))</f>
        <v/>
      </c>
      <c r="D229" s="1" t="str">
        <f t="array" ref="D229">IF(ROWS(C$7:C229)&gt;COUNTIF(BookTable[Entry Month],$O$4),"",INDEX(Book!C$3:C$1200,SMALL(IF(BookTable[Entry Month]=$O$4,ROW(BookTable[Entry Month])-ROW(Book!$J$2)),ROWS(C$7:C229))))</f>
        <v/>
      </c>
      <c r="E229" s="1" t="e">
        <f>VLOOKUP(Shrawan13[[#This Row],[आपूर्तिकर्ताको नाम]],PartyTable[],2,FALSE)</f>
        <v>#N/A</v>
      </c>
      <c r="F229" s="1" t="str" cm="1">
        <f t="array" ref="F229">IF(ROWS(G$7:G229)&gt;COUNTIF(BookTable[Entry Month],$O$4),"",INDEX(Book!D$3:D$1200,SMALL(IF(BookTable[Entry Month]=$O$4,ROW(BookTable[Entry Month])-ROW(Book!$J$2)),ROWS(G$7:G229))))</f>
        <v/>
      </c>
      <c r="I22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29" s="6" t="str" cm="1">
        <f t="array" ref="J229">IF(ROWS(G$7:G229)&gt;COUNTIF(BookTable[Entry Month],$O$4),"",INDEX(Book!F$3:F$1200,SMALL(IF(BookTable[Entry Month]=$O$4,ROW(BookTable[Entry Month])-ROW(Book!$J$2)),ROWS(G$7:G229))))</f>
        <v/>
      </c>
      <c r="K229" s="6" t="str" cm="1">
        <f t="array" ref="K229">IF(ROWS(G$7:G229)&gt;COUNTIF(BookTable[Entry Month],$O$4),"",INDEX(Book!E$3:E$1200,SMALL(IF(BookTable[Entry Month]=$O$4,ROW(BookTable[Entry Month])-ROW(Book!$J$2)),ROWS(G$7:G229))))</f>
        <v/>
      </c>
      <c r="L229" s="6" t="e">
        <f>Shrawan13[[#This Row],[मूल्य (रु)]]*13%</f>
        <v>#VALUE!</v>
      </c>
    </row>
    <row r="230" spans="1:12" hidden="1" x14ac:dyDescent="0.25">
      <c r="A230" s="1" t="str">
        <f t="array" ref="A230">IF(ROWS(A$7:A230)&gt;COUNTIF(BookTable[Entry Month],$O$4),"",INDEX(Book!A$3:A$1200,SMALL(IF(BookTable[Entry Month]=$O$4,ROW(BookTable[Entry Month])-ROW(Book!$J$2)),ROWS(A$7:A230))))</f>
        <v/>
      </c>
      <c r="B230" s="1" t="str">
        <f t="array" ref="B230">IF(ROWS(B$7:B230)&gt;COUNTIF(BookTable[Entry Month],$O$4),"",INDEX(Book!B$3:B$1200,SMALL(IF(BookTable[Entry Month]=$O$4,ROW(BookTable[Entry Month])-ROW(Book!$J$2)),ROWS(B$7:B230))))</f>
        <v/>
      </c>
      <c r="D230" s="1" t="str">
        <f t="array" ref="D230">IF(ROWS(C$7:C230)&gt;COUNTIF(BookTable[Entry Month],$O$4),"",INDEX(Book!C$3:C$1200,SMALL(IF(BookTable[Entry Month]=$O$4,ROW(BookTable[Entry Month])-ROW(Book!$J$2)),ROWS(C$7:C230))))</f>
        <v/>
      </c>
      <c r="E230" s="1" t="e">
        <f>VLOOKUP(Shrawan13[[#This Row],[आपूर्तिकर्ताको नाम]],PartyTable[],2,FALSE)</f>
        <v>#N/A</v>
      </c>
      <c r="F230" s="1" t="str" cm="1">
        <f t="array" ref="F230">IF(ROWS(G$7:G230)&gt;COUNTIF(BookTable[Entry Month],$O$4),"",INDEX(Book!D$3:D$1200,SMALL(IF(BookTable[Entry Month]=$O$4,ROW(BookTable[Entry Month])-ROW(Book!$J$2)),ROWS(G$7:G230))))</f>
        <v/>
      </c>
      <c r="I23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30" s="6" t="str" cm="1">
        <f t="array" ref="J230">IF(ROWS(G$7:G230)&gt;COUNTIF(BookTable[Entry Month],$O$4),"",INDEX(Book!F$3:F$1200,SMALL(IF(BookTable[Entry Month]=$O$4,ROW(BookTable[Entry Month])-ROW(Book!$J$2)),ROWS(G$7:G230))))</f>
        <v/>
      </c>
      <c r="K230" s="6" t="str" cm="1">
        <f t="array" ref="K230">IF(ROWS(G$7:G230)&gt;COUNTIF(BookTable[Entry Month],$O$4),"",INDEX(Book!E$3:E$1200,SMALL(IF(BookTable[Entry Month]=$O$4,ROW(BookTable[Entry Month])-ROW(Book!$J$2)),ROWS(G$7:G230))))</f>
        <v/>
      </c>
      <c r="L230" s="6" t="e">
        <f>Shrawan13[[#This Row],[मूल्य (रु)]]*13%</f>
        <v>#VALUE!</v>
      </c>
    </row>
    <row r="231" spans="1:12" hidden="1" x14ac:dyDescent="0.25">
      <c r="A231" s="1" t="str">
        <f t="array" ref="A231">IF(ROWS(A$7:A231)&gt;COUNTIF(BookTable[Entry Month],$O$4),"",INDEX(Book!A$3:A$1200,SMALL(IF(BookTable[Entry Month]=$O$4,ROW(BookTable[Entry Month])-ROW(Book!$J$2)),ROWS(A$7:A231))))</f>
        <v/>
      </c>
      <c r="B231" s="1" t="str">
        <f t="array" ref="B231">IF(ROWS(B$7:B231)&gt;COUNTIF(BookTable[Entry Month],$O$4),"",INDEX(Book!B$3:B$1200,SMALL(IF(BookTable[Entry Month]=$O$4,ROW(BookTable[Entry Month])-ROW(Book!$J$2)),ROWS(B$7:B231))))</f>
        <v/>
      </c>
      <c r="D231" s="1" t="str">
        <f t="array" ref="D231">IF(ROWS(C$7:C231)&gt;COUNTIF(BookTable[Entry Month],$O$4),"",INDEX(Book!C$3:C$1200,SMALL(IF(BookTable[Entry Month]=$O$4,ROW(BookTable[Entry Month])-ROW(Book!$J$2)),ROWS(C$7:C231))))</f>
        <v/>
      </c>
      <c r="E231" s="1" t="e">
        <f>VLOOKUP(Shrawan13[[#This Row],[आपूर्तिकर्ताको नाम]],PartyTable[],2,FALSE)</f>
        <v>#N/A</v>
      </c>
      <c r="F231" s="1" t="str" cm="1">
        <f t="array" ref="F231">IF(ROWS(G$7:G231)&gt;COUNTIF(BookTable[Entry Month],$O$4),"",INDEX(Book!D$3:D$1200,SMALL(IF(BookTable[Entry Month]=$O$4,ROW(BookTable[Entry Month])-ROW(Book!$J$2)),ROWS(G$7:G231))))</f>
        <v/>
      </c>
      <c r="I23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31" s="6" t="str" cm="1">
        <f t="array" ref="J231">IF(ROWS(G$7:G231)&gt;COUNTIF(BookTable[Entry Month],$O$4),"",INDEX(Book!F$3:F$1200,SMALL(IF(BookTable[Entry Month]=$O$4,ROW(BookTable[Entry Month])-ROW(Book!$J$2)),ROWS(G$7:G231))))</f>
        <v/>
      </c>
      <c r="K231" s="6" t="str" cm="1">
        <f t="array" ref="K231">IF(ROWS(G$7:G231)&gt;COUNTIF(BookTable[Entry Month],$O$4),"",INDEX(Book!E$3:E$1200,SMALL(IF(BookTable[Entry Month]=$O$4,ROW(BookTable[Entry Month])-ROW(Book!$J$2)),ROWS(G$7:G231))))</f>
        <v/>
      </c>
      <c r="L231" s="6" t="e">
        <f>Shrawan13[[#This Row],[मूल्य (रु)]]*13%</f>
        <v>#VALUE!</v>
      </c>
    </row>
    <row r="232" spans="1:12" hidden="1" x14ac:dyDescent="0.25">
      <c r="A232" s="1" t="str">
        <f t="array" ref="A232">IF(ROWS(A$7:A232)&gt;COUNTIF(BookTable[Entry Month],$O$4),"",INDEX(Book!A$3:A$1200,SMALL(IF(BookTable[Entry Month]=$O$4,ROW(BookTable[Entry Month])-ROW(Book!$J$2)),ROWS(A$7:A232))))</f>
        <v/>
      </c>
      <c r="B232" s="1" t="str">
        <f t="array" ref="B232">IF(ROWS(B$7:B232)&gt;COUNTIF(BookTable[Entry Month],$O$4),"",INDEX(Book!B$3:B$1200,SMALL(IF(BookTable[Entry Month]=$O$4,ROW(BookTable[Entry Month])-ROW(Book!$J$2)),ROWS(B$7:B232))))</f>
        <v/>
      </c>
      <c r="D232" s="1" t="str">
        <f t="array" ref="D232">IF(ROWS(C$7:C232)&gt;COUNTIF(BookTable[Entry Month],$O$4),"",INDEX(Book!C$3:C$1200,SMALL(IF(BookTable[Entry Month]=$O$4,ROW(BookTable[Entry Month])-ROW(Book!$J$2)),ROWS(C$7:C232))))</f>
        <v/>
      </c>
      <c r="E232" s="1" t="e">
        <f>VLOOKUP(Shrawan13[[#This Row],[आपूर्तिकर्ताको नाम]],PartyTable[],2,FALSE)</f>
        <v>#N/A</v>
      </c>
      <c r="F232" s="1" t="str" cm="1">
        <f t="array" ref="F232">IF(ROWS(G$7:G232)&gt;COUNTIF(BookTable[Entry Month],$O$4),"",INDEX(Book!D$3:D$1200,SMALL(IF(BookTable[Entry Month]=$O$4,ROW(BookTable[Entry Month])-ROW(Book!$J$2)),ROWS(G$7:G232))))</f>
        <v/>
      </c>
      <c r="I23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32" s="6" t="str" cm="1">
        <f t="array" ref="J232">IF(ROWS(G$7:G232)&gt;COUNTIF(BookTable[Entry Month],$O$4),"",INDEX(Book!F$3:F$1200,SMALL(IF(BookTable[Entry Month]=$O$4,ROW(BookTable[Entry Month])-ROW(Book!$J$2)),ROWS(G$7:G232))))</f>
        <v/>
      </c>
      <c r="K232" s="6" t="str" cm="1">
        <f t="array" ref="K232">IF(ROWS(G$7:G232)&gt;COUNTIF(BookTable[Entry Month],$O$4),"",INDEX(Book!E$3:E$1200,SMALL(IF(BookTable[Entry Month]=$O$4,ROW(BookTable[Entry Month])-ROW(Book!$J$2)),ROWS(G$7:G232))))</f>
        <v/>
      </c>
      <c r="L232" s="6" t="e">
        <f>Shrawan13[[#This Row],[मूल्य (रु)]]*13%</f>
        <v>#VALUE!</v>
      </c>
    </row>
    <row r="233" spans="1:12" hidden="1" x14ac:dyDescent="0.25">
      <c r="A233" s="1" t="str">
        <f t="array" ref="A233">IF(ROWS(A$7:A233)&gt;COUNTIF(BookTable[Entry Month],$O$4),"",INDEX(Book!A$3:A$1200,SMALL(IF(BookTable[Entry Month]=$O$4,ROW(BookTable[Entry Month])-ROW(Book!$J$2)),ROWS(A$7:A233))))</f>
        <v/>
      </c>
      <c r="B233" s="1" t="str">
        <f t="array" ref="B233">IF(ROWS(B$7:B233)&gt;COUNTIF(BookTable[Entry Month],$O$4),"",INDEX(Book!B$3:B$1200,SMALL(IF(BookTable[Entry Month]=$O$4,ROW(BookTable[Entry Month])-ROW(Book!$J$2)),ROWS(B$7:B233))))</f>
        <v/>
      </c>
      <c r="D233" s="1" t="str">
        <f t="array" ref="D233">IF(ROWS(C$7:C233)&gt;COUNTIF(BookTable[Entry Month],$O$4),"",INDEX(Book!C$3:C$1200,SMALL(IF(BookTable[Entry Month]=$O$4,ROW(BookTable[Entry Month])-ROW(Book!$J$2)),ROWS(C$7:C233))))</f>
        <v/>
      </c>
      <c r="E233" s="1" t="e">
        <f>VLOOKUP(Shrawan13[[#This Row],[आपूर्तिकर्ताको नाम]],PartyTable[],2,FALSE)</f>
        <v>#N/A</v>
      </c>
      <c r="F233" s="1" t="str" cm="1">
        <f t="array" ref="F233">IF(ROWS(G$7:G233)&gt;COUNTIF(BookTable[Entry Month],$O$4),"",INDEX(Book!D$3:D$1200,SMALL(IF(BookTable[Entry Month]=$O$4,ROW(BookTable[Entry Month])-ROW(Book!$J$2)),ROWS(G$7:G233))))</f>
        <v/>
      </c>
      <c r="I23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33" s="6" t="str" cm="1">
        <f t="array" ref="J233">IF(ROWS(G$7:G233)&gt;COUNTIF(BookTable[Entry Month],$O$4),"",INDEX(Book!F$3:F$1200,SMALL(IF(BookTable[Entry Month]=$O$4,ROW(BookTable[Entry Month])-ROW(Book!$J$2)),ROWS(G$7:G233))))</f>
        <v/>
      </c>
      <c r="K233" s="6" t="str" cm="1">
        <f t="array" ref="K233">IF(ROWS(G$7:G233)&gt;COUNTIF(BookTable[Entry Month],$O$4),"",INDEX(Book!E$3:E$1200,SMALL(IF(BookTable[Entry Month]=$O$4,ROW(BookTable[Entry Month])-ROW(Book!$J$2)),ROWS(G$7:G233))))</f>
        <v/>
      </c>
      <c r="L233" s="6" t="e">
        <f>Shrawan13[[#This Row],[मूल्य (रु)]]*13%</f>
        <v>#VALUE!</v>
      </c>
    </row>
    <row r="234" spans="1:12" hidden="1" x14ac:dyDescent="0.25">
      <c r="A234" s="1" t="str">
        <f t="array" ref="A234">IF(ROWS(A$7:A234)&gt;COUNTIF(BookTable[Entry Month],$O$4),"",INDEX(Book!A$3:A$1200,SMALL(IF(BookTable[Entry Month]=$O$4,ROW(BookTable[Entry Month])-ROW(Book!$J$2)),ROWS(A$7:A234))))</f>
        <v/>
      </c>
      <c r="B234" s="1" t="str">
        <f t="array" ref="B234">IF(ROWS(B$7:B234)&gt;COUNTIF(BookTable[Entry Month],$O$4),"",INDEX(Book!B$3:B$1200,SMALL(IF(BookTable[Entry Month]=$O$4,ROW(BookTable[Entry Month])-ROW(Book!$J$2)),ROWS(B$7:B234))))</f>
        <v/>
      </c>
      <c r="D234" s="1" t="str">
        <f t="array" ref="D234">IF(ROWS(C$7:C234)&gt;COUNTIF(BookTable[Entry Month],$O$4),"",INDEX(Book!C$3:C$1200,SMALL(IF(BookTable[Entry Month]=$O$4,ROW(BookTable[Entry Month])-ROW(Book!$J$2)),ROWS(C$7:C234))))</f>
        <v/>
      </c>
      <c r="E234" s="1" t="e">
        <f>VLOOKUP(Shrawan13[[#This Row],[आपूर्तिकर्ताको नाम]],PartyTable[],2,FALSE)</f>
        <v>#N/A</v>
      </c>
      <c r="F234" s="1" t="str" cm="1">
        <f t="array" ref="F234">IF(ROWS(G$7:G234)&gt;COUNTIF(BookTable[Entry Month],$O$4),"",INDEX(Book!D$3:D$1200,SMALL(IF(BookTable[Entry Month]=$O$4,ROW(BookTable[Entry Month])-ROW(Book!$J$2)),ROWS(G$7:G234))))</f>
        <v/>
      </c>
      <c r="I23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34" s="6" t="str" cm="1">
        <f t="array" ref="J234">IF(ROWS(G$7:G234)&gt;COUNTIF(BookTable[Entry Month],$O$4),"",INDEX(Book!F$3:F$1200,SMALL(IF(BookTable[Entry Month]=$O$4,ROW(BookTable[Entry Month])-ROW(Book!$J$2)),ROWS(G$7:G234))))</f>
        <v/>
      </c>
      <c r="K234" s="6" t="str" cm="1">
        <f t="array" ref="K234">IF(ROWS(G$7:G234)&gt;COUNTIF(BookTable[Entry Month],$O$4),"",INDEX(Book!E$3:E$1200,SMALL(IF(BookTable[Entry Month]=$O$4,ROW(BookTable[Entry Month])-ROW(Book!$J$2)),ROWS(G$7:G234))))</f>
        <v/>
      </c>
      <c r="L234" s="6" t="e">
        <f>Shrawan13[[#This Row],[मूल्य (रु)]]*13%</f>
        <v>#VALUE!</v>
      </c>
    </row>
    <row r="235" spans="1:12" hidden="1" x14ac:dyDescent="0.25">
      <c r="A235" s="1" t="str">
        <f t="array" ref="A235">IF(ROWS(A$7:A235)&gt;COUNTIF(BookTable[Entry Month],$O$4),"",INDEX(Book!A$3:A$1200,SMALL(IF(BookTable[Entry Month]=$O$4,ROW(BookTable[Entry Month])-ROW(Book!$J$2)),ROWS(A$7:A235))))</f>
        <v/>
      </c>
      <c r="B235" s="1" t="str">
        <f t="array" ref="B235">IF(ROWS(B$7:B235)&gt;COUNTIF(BookTable[Entry Month],$O$4),"",INDEX(Book!B$3:B$1200,SMALL(IF(BookTable[Entry Month]=$O$4,ROW(BookTable[Entry Month])-ROW(Book!$J$2)),ROWS(B$7:B235))))</f>
        <v/>
      </c>
      <c r="D235" s="1" t="str">
        <f t="array" ref="D235">IF(ROWS(C$7:C235)&gt;COUNTIF(BookTable[Entry Month],$O$4),"",INDEX(Book!C$3:C$1200,SMALL(IF(BookTable[Entry Month]=$O$4,ROW(BookTable[Entry Month])-ROW(Book!$J$2)),ROWS(C$7:C235))))</f>
        <v/>
      </c>
      <c r="E235" s="1" t="e">
        <f>VLOOKUP(Shrawan13[[#This Row],[आपूर्तिकर्ताको नाम]],PartyTable[],2,FALSE)</f>
        <v>#N/A</v>
      </c>
      <c r="F235" s="1" t="str" cm="1">
        <f t="array" ref="F235">IF(ROWS(G$7:G235)&gt;COUNTIF(BookTable[Entry Month],$O$4),"",INDEX(Book!D$3:D$1200,SMALL(IF(BookTable[Entry Month]=$O$4,ROW(BookTable[Entry Month])-ROW(Book!$J$2)),ROWS(G$7:G235))))</f>
        <v/>
      </c>
      <c r="I23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35" s="6" t="str" cm="1">
        <f t="array" ref="J235">IF(ROWS(G$7:G235)&gt;COUNTIF(BookTable[Entry Month],$O$4),"",INDEX(Book!F$3:F$1200,SMALL(IF(BookTable[Entry Month]=$O$4,ROW(BookTable[Entry Month])-ROW(Book!$J$2)),ROWS(G$7:G235))))</f>
        <v/>
      </c>
      <c r="K235" s="6" t="str" cm="1">
        <f t="array" ref="K235">IF(ROWS(G$7:G235)&gt;COUNTIF(BookTable[Entry Month],$O$4),"",INDEX(Book!E$3:E$1200,SMALL(IF(BookTable[Entry Month]=$O$4,ROW(BookTable[Entry Month])-ROW(Book!$J$2)),ROWS(G$7:G235))))</f>
        <v/>
      </c>
      <c r="L235" s="6" t="e">
        <f>Shrawan13[[#This Row],[मूल्य (रु)]]*13%</f>
        <v>#VALUE!</v>
      </c>
    </row>
    <row r="236" spans="1:12" hidden="1" x14ac:dyDescent="0.25">
      <c r="A236" s="1" t="str">
        <f t="array" ref="A236">IF(ROWS(A$7:A236)&gt;COUNTIF(BookTable[Entry Month],$O$4),"",INDEX(Book!A$3:A$1200,SMALL(IF(BookTable[Entry Month]=$O$4,ROW(BookTable[Entry Month])-ROW(Book!$J$2)),ROWS(A$7:A236))))</f>
        <v/>
      </c>
      <c r="B236" s="1" t="str">
        <f t="array" ref="B236">IF(ROWS(B$7:B236)&gt;COUNTIF(BookTable[Entry Month],$O$4),"",INDEX(Book!B$3:B$1200,SMALL(IF(BookTable[Entry Month]=$O$4,ROW(BookTable[Entry Month])-ROW(Book!$J$2)),ROWS(B$7:B236))))</f>
        <v/>
      </c>
      <c r="D236" s="1" t="str">
        <f t="array" ref="D236">IF(ROWS(C$7:C236)&gt;COUNTIF(BookTable[Entry Month],$O$4),"",INDEX(Book!C$3:C$1200,SMALL(IF(BookTable[Entry Month]=$O$4,ROW(BookTable[Entry Month])-ROW(Book!$J$2)),ROWS(C$7:C236))))</f>
        <v/>
      </c>
      <c r="E236" s="1" t="e">
        <f>VLOOKUP(Shrawan13[[#This Row],[आपूर्तिकर्ताको नाम]],PartyTable[],2,FALSE)</f>
        <v>#N/A</v>
      </c>
      <c r="F236" s="1" t="str" cm="1">
        <f t="array" ref="F236">IF(ROWS(G$7:G236)&gt;COUNTIF(BookTable[Entry Month],$O$4),"",INDEX(Book!D$3:D$1200,SMALL(IF(BookTable[Entry Month]=$O$4,ROW(BookTable[Entry Month])-ROW(Book!$J$2)),ROWS(G$7:G236))))</f>
        <v/>
      </c>
      <c r="I23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36" s="6" t="str" cm="1">
        <f t="array" ref="J236">IF(ROWS(G$7:G236)&gt;COUNTIF(BookTable[Entry Month],$O$4),"",INDEX(Book!F$3:F$1200,SMALL(IF(BookTable[Entry Month]=$O$4,ROW(BookTable[Entry Month])-ROW(Book!$J$2)),ROWS(G$7:G236))))</f>
        <v/>
      </c>
      <c r="K236" s="6" t="str" cm="1">
        <f t="array" ref="K236">IF(ROWS(G$7:G236)&gt;COUNTIF(BookTable[Entry Month],$O$4),"",INDEX(Book!E$3:E$1200,SMALL(IF(BookTable[Entry Month]=$O$4,ROW(BookTable[Entry Month])-ROW(Book!$J$2)),ROWS(G$7:G236))))</f>
        <v/>
      </c>
      <c r="L236" s="6" t="e">
        <f>Shrawan13[[#This Row],[मूल्य (रु)]]*13%</f>
        <v>#VALUE!</v>
      </c>
    </row>
    <row r="237" spans="1:12" hidden="1" x14ac:dyDescent="0.25">
      <c r="A237" s="1" t="str">
        <f t="array" ref="A237">IF(ROWS(A$7:A237)&gt;COUNTIF(BookTable[Entry Month],$O$4),"",INDEX(Book!A$3:A$1200,SMALL(IF(BookTable[Entry Month]=$O$4,ROW(BookTable[Entry Month])-ROW(Book!$J$2)),ROWS(A$7:A237))))</f>
        <v/>
      </c>
      <c r="B237" s="1" t="str">
        <f t="array" ref="B237">IF(ROWS(B$7:B237)&gt;COUNTIF(BookTable[Entry Month],$O$4),"",INDEX(Book!B$3:B$1200,SMALL(IF(BookTable[Entry Month]=$O$4,ROW(BookTable[Entry Month])-ROW(Book!$J$2)),ROWS(B$7:B237))))</f>
        <v/>
      </c>
      <c r="D237" s="1" t="str">
        <f t="array" ref="D237">IF(ROWS(C$7:C237)&gt;COUNTIF(BookTable[Entry Month],$O$4),"",INDEX(Book!C$3:C$1200,SMALL(IF(BookTable[Entry Month]=$O$4,ROW(BookTable[Entry Month])-ROW(Book!$J$2)),ROWS(C$7:C237))))</f>
        <v/>
      </c>
      <c r="E237" s="1" t="e">
        <f>VLOOKUP(Shrawan13[[#This Row],[आपूर्तिकर्ताको नाम]],PartyTable[],2,FALSE)</f>
        <v>#N/A</v>
      </c>
      <c r="F237" s="1" t="str" cm="1">
        <f t="array" ref="F237">IF(ROWS(G$7:G237)&gt;COUNTIF(BookTable[Entry Month],$O$4),"",INDEX(Book!D$3:D$1200,SMALL(IF(BookTable[Entry Month]=$O$4,ROW(BookTable[Entry Month])-ROW(Book!$J$2)),ROWS(G$7:G237))))</f>
        <v/>
      </c>
      <c r="I23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37" s="6" t="str" cm="1">
        <f t="array" ref="J237">IF(ROWS(G$7:G237)&gt;COUNTIF(BookTable[Entry Month],$O$4),"",INDEX(Book!F$3:F$1200,SMALL(IF(BookTable[Entry Month]=$O$4,ROW(BookTable[Entry Month])-ROW(Book!$J$2)),ROWS(G$7:G237))))</f>
        <v/>
      </c>
      <c r="K237" s="6" t="str" cm="1">
        <f t="array" ref="K237">IF(ROWS(G$7:G237)&gt;COUNTIF(BookTable[Entry Month],$O$4),"",INDEX(Book!E$3:E$1200,SMALL(IF(BookTable[Entry Month]=$O$4,ROW(BookTable[Entry Month])-ROW(Book!$J$2)),ROWS(G$7:G237))))</f>
        <v/>
      </c>
      <c r="L237" s="6" t="e">
        <f>Shrawan13[[#This Row],[मूल्य (रु)]]*13%</f>
        <v>#VALUE!</v>
      </c>
    </row>
    <row r="238" spans="1:12" hidden="1" x14ac:dyDescent="0.25">
      <c r="A238" s="1" t="str">
        <f t="array" ref="A238">IF(ROWS(A$7:A238)&gt;COUNTIF(BookTable[Entry Month],$O$4),"",INDEX(Book!A$3:A$1200,SMALL(IF(BookTable[Entry Month]=$O$4,ROW(BookTable[Entry Month])-ROW(Book!$J$2)),ROWS(A$7:A238))))</f>
        <v/>
      </c>
      <c r="B238" s="1" t="str">
        <f t="array" ref="B238">IF(ROWS(B$7:B238)&gt;COUNTIF(BookTable[Entry Month],$O$4),"",INDEX(Book!B$3:B$1200,SMALL(IF(BookTable[Entry Month]=$O$4,ROW(BookTable[Entry Month])-ROW(Book!$J$2)),ROWS(B$7:B238))))</f>
        <v/>
      </c>
      <c r="D238" s="1" t="str">
        <f t="array" ref="D238">IF(ROWS(C$7:C238)&gt;COUNTIF(BookTable[Entry Month],$O$4),"",INDEX(Book!C$3:C$1200,SMALL(IF(BookTable[Entry Month]=$O$4,ROW(BookTable[Entry Month])-ROW(Book!$J$2)),ROWS(C$7:C238))))</f>
        <v/>
      </c>
      <c r="E238" s="1" t="e">
        <f>VLOOKUP(Shrawan13[[#This Row],[आपूर्तिकर्ताको नाम]],PartyTable[],2,FALSE)</f>
        <v>#N/A</v>
      </c>
      <c r="F238" s="1" t="str" cm="1">
        <f t="array" ref="F238">IF(ROWS(G$7:G238)&gt;COUNTIF(BookTable[Entry Month],$O$4),"",INDEX(Book!D$3:D$1200,SMALL(IF(BookTable[Entry Month]=$O$4,ROW(BookTable[Entry Month])-ROW(Book!$J$2)),ROWS(G$7:G238))))</f>
        <v/>
      </c>
      <c r="I23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38" s="6" t="str" cm="1">
        <f t="array" ref="J238">IF(ROWS(G$7:G238)&gt;COUNTIF(BookTable[Entry Month],$O$4),"",INDEX(Book!F$3:F$1200,SMALL(IF(BookTable[Entry Month]=$O$4,ROW(BookTable[Entry Month])-ROW(Book!$J$2)),ROWS(G$7:G238))))</f>
        <v/>
      </c>
      <c r="K238" s="6" t="str" cm="1">
        <f t="array" ref="K238">IF(ROWS(G$7:G238)&gt;COUNTIF(BookTable[Entry Month],$O$4),"",INDEX(Book!E$3:E$1200,SMALL(IF(BookTable[Entry Month]=$O$4,ROW(BookTable[Entry Month])-ROW(Book!$J$2)),ROWS(G$7:G238))))</f>
        <v/>
      </c>
      <c r="L238" s="6" t="e">
        <f>Shrawan13[[#This Row],[मूल्य (रु)]]*13%</f>
        <v>#VALUE!</v>
      </c>
    </row>
    <row r="239" spans="1:12" hidden="1" x14ac:dyDescent="0.25">
      <c r="A239" s="1" t="str">
        <f t="array" ref="A239">IF(ROWS(A$7:A239)&gt;COUNTIF(BookTable[Entry Month],$O$4),"",INDEX(Book!A$3:A$1200,SMALL(IF(BookTable[Entry Month]=$O$4,ROW(BookTable[Entry Month])-ROW(Book!$J$2)),ROWS(A$7:A239))))</f>
        <v/>
      </c>
      <c r="B239" s="1" t="str">
        <f t="array" ref="B239">IF(ROWS(B$7:B239)&gt;COUNTIF(BookTable[Entry Month],$O$4),"",INDEX(Book!B$3:B$1200,SMALL(IF(BookTable[Entry Month]=$O$4,ROW(BookTable[Entry Month])-ROW(Book!$J$2)),ROWS(B$7:B239))))</f>
        <v/>
      </c>
      <c r="D239" s="1" t="str">
        <f t="array" ref="D239">IF(ROWS(C$7:C239)&gt;COUNTIF(BookTable[Entry Month],$O$4),"",INDEX(Book!C$3:C$1200,SMALL(IF(BookTable[Entry Month]=$O$4,ROW(BookTable[Entry Month])-ROW(Book!$J$2)),ROWS(C$7:C239))))</f>
        <v/>
      </c>
      <c r="E239" s="1" t="e">
        <f>VLOOKUP(Shrawan13[[#This Row],[आपूर्तिकर्ताको नाम]],PartyTable[],2,FALSE)</f>
        <v>#N/A</v>
      </c>
      <c r="F239" s="1" t="str" cm="1">
        <f t="array" ref="F239">IF(ROWS(G$7:G239)&gt;COUNTIF(BookTable[Entry Month],$O$4),"",INDEX(Book!D$3:D$1200,SMALL(IF(BookTable[Entry Month]=$O$4,ROW(BookTable[Entry Month])-ROW(Book!$J$2)),ROWS(G$7:G239))))</f>
        <v/>
      </c>
      <c r="I23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39" s="6" t="str" cm="1">
        <f t="array" ref="J239">IF(ROWS(G$7:G239)&gt;COUNTIF(BookTable[Entry Month],$O$4),"",INDEX(Book!F$3:F$1200,SMALL(IF(BookTable[Entry Month]=$O$4,ROW(BookTable[Entry Month])-ROW(Book!$J$2)),ROWS(G$7:G239))))</f>
        <v/>
      </c>
      <c r="K239" s="6" t="str" cm="1">
        <f t="array" ref="K239">IF(ROWS(G$7:G239)&gt;COUNTIF(BookTable[Entry Month],$O$4),"",INDEX(Book!E$3:E$1200,SMALL(IF(BookTable[Entry Month]=$O$4,ROW(BookTable[Entry Month])-ROW(Book!$J$2)),ROWS(G$7:G239))))</f>
        <v/>
      </c>
      <c r="L239" s="6" t="e">
        <f>Shrawan13[[#This Row],[मूल्य (रु)]]*13%</f>
        <v>#VALUE!</v>
      </c>
    </row>
    <row r="240" spans="1:12" hidden="1" x14ac:dyDescent="0.25">
      <c r="A240" s="1" t="str">
        <f t="array" ref="A240">IF(ROWS(A$7:A240)&gt;COUNTIF(BookTable[Entry Month],$O$4),"",INDEX(Book!A$3:A$1200,SMALL(IF(BookTable[Entry Month]=$O$4,ROW(BookTable[Entry Month])-ROW(Book!$J$2)),ROWS(A$7:A240))))</f>
        <v/>
      </c>
      <c r="B240" s="1" t="str">
        <f t="array" ref="B240">IF(ROWS(B$7:B240)&gt;COUNTIF(BookTable[Entry Month],$O$4),"",INDEX(Book!B$3:B$1200,SMALL(IF(BookTable[Entry Month]=$O$4,ROW(BookTable[Entry Month])-ROW(Book!$J$2)),ROWS(B$7:B240))))</f>
        <v/>
      </c>
      <c r="D240" s="1" t="str">
        <f t="array" ref="D240">IF(ROWS(C$7:C240)&gt;COUNTIF(BookTable[Entry Month],$O$4),"",INDEX(Book!C$3:C$1200,SMALL(IF(BookTable[Entry Month]=$O$4,ROW(BookTable[Entry Month])-ROW(Book!$J$2)),ROWS(C$7:C240))))</f>
        <v/>
      </c>
      <c r="E240" s="1" t="e">
        <f>VLOOKUP(Shrawan13[[#This Row],[आपूर्तिकर्ताको नाम]],PartyTable[],2,FALSE)</f>
        <v>#N/A</v>
      </c>
      <c r="F240" s="1" t="str" cm="1">
        <f t="array" ref="F240">IF(ROWS(G$7:G240)&gt;COUNTIF(BookTable[Entry Month],$O$4),"",INDEX(Book!D$3:D$1200,SMALL(IF(BookTable[Entry Month]=$O$4,ROW(BookTable[Entry Month])-ROW(Book!$J$2)),ROWS(G$7:G240))))</f>
        <v/>
      </c>
      <c r="I240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40" s="6" t="str" cm="1">
        <f t="array" ref="J240">IF(ROWS(G$7:G240)&gt;COUNTIF(BookTable[Entry Month],$O$4),"",INDEX(Book!F$3:F$1200,SMALL(IF(BookTable[Entry Month]=$O$4,ROW(BookTable[Entry Month])-ROW(Book!$J$2)),ROWS(G$7:G240))))</f>
        <v/>
      </c>
      <c r="K240" s="6" t="str" cm="1">
        <f t="array" ref="K240">IF(ROWS(G$7:G240)&gt;COUNTIF(BookTable[Entry Month],$O$4),"",INDEX(Book!E$3:E$1200,SMALL(IF(BookTable[Entry Month]=$O$4,ROW(BookTable[Entry Month])-ROW(Book!$J$2)),ROWS(G$7:G240))))</f>
        <v/>
      </c>
      <c r="L240" s="6" t="e">
        <f>Shrawan13[[#This Row],[मूल्य (रु)]]*13%</f>
        <v>#VALUE!</v>
      </c>
    </row>
    <row r="241" spans="1:16" hidden="1" x14ac:dyDescent="0.25">
      <c r="A241" s="1" t="str">
        <f t="array" ref="A241">IF(ROWS(A$7:A241)&gt;COUNTIF(BookTable[Entry Month],$O$4),"",INDEX(Book!A$3:A$1200,SMALL(IF(BookTable[Entry Month]=$O$4,ROW(BookTable[Entry Month])-ROW(Book!$J$2)),ROWS(A$7:A241))))</f>
        <v/>
      </c>
      <c r="B241" s="1" t="str">
        <f t="array" ref="B241">IF(ROWS(B$7:B241)&gt;COUNTIF(BookTable[Entry Month],$O$4),"",INDEX(Book!B$3:B$1200,SMALL(IF(BookTable[Entry Month]=$O$4,ROW(BookTable[Entry Month])-ROW(Book!$J$2)),ROWS(B$7:B241))))</f>
        <v/>
      </c>
      <c r="D241" s="1" t="str">
        <f t="array" ref="D241">IF(ROWS(C$7:C241)&gt;COUNTIF(BookTable[Entry Month],$O$4),"",INDEX(Book!C$3:C$1200,SMALL(IF(BookTable[Entry Month]=$O$4,ROW(BookTable[Entry Month])-ROW(Book!$J$2)),ROWS(C$7:C241))))</f>
        <v/>
      </c>
      <c r="E241" s="1" t="e">
        <f>VLOOKUP(Shrawan13[[#This Row],[आपूर्तिकर्ताको नाम]],PartyTable[],2,FALSE)</f>
        <v>#N/A</v>
      </c>
      <c r="F241" s="1" t="str" cm="1">
        <f t="array" ref="F241">IF(ROWS(G$7:G241)&gt;COUNTIF(BookTable[Entry Month],$O$4),"",INDEX(Book!D$3:D$1200,SMALL(IF(BookTable[Entry Month]=$O$4,ROW(BookTable[Entry Month])-ROW(Book!$J$2)),ROWS(G$7:G241))))</f>
        <v/>
      </c>
      <c r="I241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41" s="6" t="str" cm="1">
        <f t="array" ref="J241">IF(ROWS(G$7:G241)&gt;COUNTIF(BookTable[Entry Month],$O$4),"",INDEX(Book!F$3:F$1200,SMALL(IF(BookTable[Entry Month]=$O$4,ROW(BookTable[Entry Month])-ROW(Book!$J$2)),ROWS(G$7:G241))))</f>
        <v/>
      </c>
      <c r="K241" s="6" t="str" cm="1">
        <f t="array" ref="K241">IF(ROWS(G$7:G241)&gt;COUNTIF(BookTable[Entry Month],$O$4),"",INDEX(Book!E$3:E$1200,SMALL(IF(BookTable[Entry Month]=$O$4,ROW(BookTable[Entry Month])-ROW(Book!$J$2)),ROWS(G$7:G241))))</f>
        <v/>
      </c>
      <c r="L241" s="6" t="e">
        <f>Shrawan13[[#This Row],[मूल्य (रु)]]*13%</f>
        <v>#VALUE!</v>
      </c>
    </row>
    <row r="242" spans="1:16" hidden="1" x14ac:dyDescent="0.25">
      <c r="A242" s="1" t="str">
        <f t="array" ref="A242">IF(ROWS(A$7:A242)&gt;COUNTIF(BookTable[Entry Month],$O$4),"",INDEX(Book!A$3:A$1200,SMALL(IF(BookTable[Entry Month]=$O$4,ROW(BookTable[Entry Month])-ROW(Book!$J$2)),ROWS(A$7:A242))))</f>
        <v/>
      </c>
      <c r="B242" s="1" t="str">
        <f t="array" ref="B242">IF(ROWS(B$7:B242)&gt;COUNTIF(BookTable[Entry Month],$O$4),"",INDEX(Book!B$3:B$1200,SMALL(IF(BookTable[Entry Month]=$O$4,ROW(BookTable[Entry Month])-ROW(Book!$J$2)),ROWS(B$7:B242))))</f>
        <v/>
      </c>
      <c r="D242" s="1" t="str">
        <f t="array" ref="D242">IF(ROWS(C$7:C242)&gt;COUNTIF(BookTable[Entry Month],$O$4),"",INDEX(Book!C$3:C$1200,SMALL(IF(BookTable[Entry Month]=$O$4,ROW(BookTable[Entry Month])-ROW(Book!$J$2)),ROWS(C$7:C242))))</f>
        <v/>
      </c>
      <c r="E242" s="1" t="e">
        <f>VLOOKUP(Shrawan13[[#This Row],[आपूर्तिकर्ताको नाम]],PartyTable[],2,FALSE)</f>
        <v>#N/A</v>
      </c>
      <c r="F242" s="1" t="str" cm="1">
        <f t="array" ref="F242">IF(ROWS(G$7:G242)&gt;COUNTIF(BookTable[Entry Month],$O$4),"",INDEX(Book!D$3:D$1200,SMALL(IF(BookTable[Entry Month]=$O$4,ROW(BookTable[Entry Month])-ROW(Book!$J$2)),ROWS(G$7:G242))))</f>
        <v/>
      </c>
      <c r="I242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42" s="6" t="str" cm="1">
        <f t="array" ref="J242">IF(ROWS(G$7:G242)&gt;COUNTIF(BookTable[Entry Month],$O$4),"",INDEX(Book!F$3:F$1200,SMALL(IF(BookTable[Entry Month]=$O$4,ROW(BookTable[Entry Month])-ROW(Book!$J$2)),ROWS(G$7:G242))))</f>
        <v/>
      </c>
      <c r="K242" s="6" t="str" cm="1">
        <f t="array" ref="K242">IF(ROWS(G$7:G242)&gt;COUNTIF(BookTable[Entry Month],$O$4),"",INDEX(Book!E$3:E$1200,SMALL(IF(BookTable[Entry Month]=$O$4,ROW(BookTable[Entry Month])-ROW(Book!$J$2)),ROWS(G$7:G242))))</f>
        <v/>
      </c>
      <c r="L242" s="6" t="e">
        <f>Shrawan13[[#This Row],[मूल्य (रु)]]*13%</f>
        <v>#VALUE!</v>
      </c>
    </row>
    <row r="243" spans="1:16" hidden="1" x14ac:dyDescent="0.25">
      <c r="A243" s="1" t="str">
        <f t="array" ref="A243">IF(ROWS(A$7:A243)&gt;COUNTIF(BookTable[Entry Month],$O$4),"",INDEX(Book!A$3:A$1200,SMALL(IF(BookTable[Entry Month]=$O$4,ROW(BookTable[Entry Month])-ROW(Book!$J$2)),ROWS(A$7:A243))))</f>
        <v/>
      </c>
      <c r="B243" s="1" t="str">
        <f t="array" ref="B243">IF(ROWS(B$7:B243)&gt;COUNTIF(BookTable[Entry Month],$O$4),"",INDEX(Book!B$3:B$1200,SMALL(IF(BookTable[Entry Month]=$O$4,ROW(BookTable[Entry Month])-ROW(Book!$J$2)),ROWS(B$7:B243))))</f>
        <v/>
      </c>
      <c r="D243" s="1" t="str">
        <f t="array" ref="D243">IF(ROWS(C$7:C243)&gt;COUNTIF(BookTable[Entry Month],$O$4),"",INDEX(Book!C$3:C$1200,SMALL(IF(BookTable[Entry Month]=$O$4,ROW(BookTable[Entry Month])-ROW(Book!$J$2)),ROWS(C$7:C243))))</f>
        <v/>
      </c>
      <c r="E243" s="1" t="e">
        <f>VLOOKUP(Shrawan13[[#This Row],[आपूर्तिकर्ताको नाम]],PartyTable[],2,FALSE)</f>
        <v>#N/A</v>
      </c>
      <c r="F243" s="1" t="str" cm="1">
        <f t="array" ref="F243">IF(ROWS(G$7:G243)&gt;COUNTIF(BookTable[Entry Month],$O$4),"",INDEX(Book!D$3:D$1200,SMALL(IF(BookTable[Entry Month]=$O$4,ROW(BookTable[Entry Month])-ROW(Book!$J$2)),ROWS(G$7:G243))))</f>
        <v/>
      </c>
      <c r="I243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43" s="6" t="str" cm="1">
        <f t="array" ref="J243">IF(ROWS(G$7:G243)&gt;COUNTIF(BookTable[Entry Month],$O$4),"",INDEX(Book!F$3:F$1200,SMALL(IF(BookTable[Entry Month]=$O$4,ROW(BookTable[Entry Month])-ROW(Book!$J$2)),ROWS(G$7:G243))))</f>
        <v/>
      </c>
      <c r="K243" s="6" t="str" cm="1">
        <f t="array" ref="K243">IF(ROWS(G$7:G243)&gt;COUNTIF(BookTable[Entry Month],$O$4),"",INDEX(Book!E$3:E$1200,SMALL(IF(BookTable[Entry Month]=$O$4,ROW(BookTable[Entry Month])-ROW(Book!$J$2)),ROWS(G$7:G243))))</f>
        <v/>
      </c>
      <c r="L243" s="6" t="e">
        <f>Shrawan13[[#This Row],[मूल्य (रु)]]*13%</f>
        <v>#VALUE!</v>
      </c>
    </row>
    <row r="244" spans="1:16" hidden="1" x14ac:dyDescent="0.25">
      <c r="A244" s="1" t="str">
        <f t="array" ref="A244">IF(ROWS(A$7:A244)&gt;COUNTIF(BookTable[Entry Month],$O$4),"",INDEX(Book!A$3:A$1200,SMALL(IF(BookTable[Entry Month]=$O$4,ROW(BookTable[Entry Month])-ROW(Book!$J$2)),ROWS(A$7:A244))))</f>
        <v/>
      </c>
      <c r="B244" s="1" t="str">
        <f t="array" ref="B244">IF(ROWS(B$7:B244)&gt;COUNTIF(BookTable[Entry Month],$O$4),"",INDEX(Book!B$3:B$1200,SMALL(IF(BookTable[Entry Month]=$O$4,ROW(BookTable[Entry Month])-ROW(Book!$J$2)),ROWS(B$7:B244))))</f>
        <v/>
      </c>
      <c r="D244" s="1" t="str">
        <f t="array" ref="D244">IF(ROWS(C$7:C244)&gt;COUNTIF(BookTable[Entry Month],$O$4),"",INDEX(Book!C$3:C$1200,SMALL(IF(BookTable[Entry Month]=$O$4,ROW(BookTable[Entry Month])-ROW(Book!$J$2)),ROWS(C$7:C244))))</f>
        <v/>
      </c>
      <c r="E244" s="1" t="e">
        <f>VLOOKUP(Shrawan13[[#This Row],[आपूर्तिकर्ताको नाम]],PartyTable[],2,FALSE)</f>
        <v>#N/A</v>
      </c>
      <c r="F244" s="1" t="str" cm="1">
        <f t="array" ref="F244">IF(ROWS(G$7:G244)&gt;COUNTIF(BookTable[Entry Month],$O$4),"",INDEX(Book!D$3:D$1200,SMALL(IF(BookTable[Entry Month]=$O$4,ROW(BookTable[Entry Month])-ROW(Book!$J$2)),ROWS(G$7:G244))))</f>
        <v/>
      </c>
      <c r="I244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44" s="6" t="str" cm="1">
        <f t="array" ref="J244">IF(ROWS(G$7:G244)&gt;COUNTIF(BookTable[Entry Month],$O$4),"",INDEX(Book!F$3:F$1200,SMALL(IF(BookTable[Entry Month]=$O$4,ROW(BookTable[Entry Month])-ROW(Book!$J$2)),ROWS(G$7:G244))))</f>
        <v/>
      </c>
      <c r="K244" s="6" t="str" cm="1">
        <f t="array" ref="K244">IF(ROWS(G$7:G244)&gt;COUNTIF(BookTable[Entry Month],$O$4),"",INDEX(Book!E$3:E$1200,SMALL(IF(BookTable[Entry Month]=$O$4,ROW(BookTable[Entry Month])-ROW(Book!$J$2)),ROWS(G$7:G244))))</f>
        <v/>
      </c>
      <c r="L244" s="6" t="e">
        <f>Shrawan13[[#This Row],[मूल्य (रु)]]*13%</f>
        <v>#VALUE!</v>
      </c>
    </row>
    <row r="245" spans="1:16" hidden="1" x14ac:dyDescent="0.25">
      <c r="A245" s="1" t="str">
        <f t="array" ref="A245">IF(ROWS(A$7:A245)&gt;COUNTIF(BookTable[Entry Month],$O$4),"",INDEX(Book!A$3:A$1200,SMALL(IF(BookTable[Entry Month]=$O$4,ROW(BookTable[Entry Month])-ROW(Book!$J$2)),ROWS(A$7:A245))))</f>
        <v/>
      </c>
      <c r="B245" s="1" t="str">
        <f t="array" ref="B245">IF(ROWS(B$7:B245)&gt;COUNTIF(BookTable[Entry Month],$O$4),"",INDEX(Book!B$3:B$1200,SMALL(IF(BookTable[Entry Month]=$O$4,ROW(BookTable[Entry Month])-ROW(Book!$J$2)),ROWS(B$7:B245))))</f>
        <v/>
      </c>
      <c r="D245" s="1" t="str">
        <f t="array" ref="D245">IF(ROWS(C$7:C245)&gt;COUNTIF(BookTable[Entry Month],$O$4),"",INDEX(Book!C$3:C$1200,SMALL(IF(BookTable[Entry Month]=$O$4,ROW(BookTable[Entry Month])-ROW(Book!$J$2)),ROWS(C$7:C245))))</f>
        <v/>
      </c>
      <c r="E245" s="1" t="e">
        <f>VLOOKUP(Shrawan13[[#This Row],[आपूर्तिकर्ताको नाम]],PartyTable[],2,FALSE)</f>
        <v>#N/A</v>
      </c>
      <c r="F245" s="1" t="str" cm="1">
        <f t="array" ref="F245">IF(ROWS(G$7:G245)&gt;COUNTIF(BookTable[Entry Month],$O$4),"",INDEX(Book!D$3:D$1200,SMALL(IF(BookTable[Entry Month]=$O$4,ROW(BookTable[Entry Month])-ROW(Book!$J$2)),ROWS(G$7:G245))))</f>
        <v/>
      </c>
      <c r="I245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45" s="6" t="str" cm="1">
        <f t="array" ref="J245">IF(ROWS(G$7:G245)&gt;COUNTIF(BookTable[Entry Month],$O$4),"",INDEX(Book!F$3:F$1200,SMALL(IF(BookTable[Entry Month]=$O$4,ROW(BookTable[Entry Month])-ROW(Book!$J$2)),ROWS(G$7:G245))))</f>
        <v/>
      </c>
      <c r="K245" s="6" t="str" cm="1">
        <f t="array" ref="K245">IF(ROWS(G$7:G245)&gt;COUNTIF(BookTable[Entry Month],$O$4),"",INDEX(Book!E$3:E$1200,SMALL(IF(BookTable[Entry Month]=$O$4,ROW(BookTable[Entry Month])-ROW(Book!$J$2)),ROWS(G$7:G245))))</f>
        <v/>
      </c>
      <c r="L245" s="6" t="e">
        <f>Shrawan13[[#This Row],[मूल्य (रु)]]*13%</f>
        <v>#VALUE!</v>
      </c>
    </row>
    <row r="246" spans="1:16" hidden="1" x14ac:dyDescent="0.25">
      <c r="A246" s="1" t="str">
        <f t="array" ref="A246">IF(ROWS(A$7:A246)&gt;COUNTIF(BookTable[Entry Month],$O$4),"",INDEX(Book!A$3:A$1200,SMALL(IF(BookTable[Entry Month]=$O$4,ROW(BookTable[Entry Month])-ROW(Book!$J$2)),ROWS(A$7:A246))))</f>
        <v/>
      </c>
      <c r="B246" s="1" t="str">
        <f t="array" ref="B246">IF(ROWS(B$7:B246)&gt;COUNTIF(BookTable[Entry Month],$O$4),"",INDEX(Book!B$3:B$1200,SMALL(IF(BookTable[Entry Month]=$O$4,ROW(BookTable[Entry Month])-ROW(Book!$J$2)),ROWS(B$7:B246))))</f>
        <v/>
      </c>
      <c r="D246" s="1" t="str">
        <f t="array" ref="D246">IF(ROWS(C$7:C246)&gt;COUNTIF(BookTable[Entry Month],$O$4),"",INDEX(Book!C$3:C$1200,SMALL(IF(BookTable[Entry Month]=$O$4,ROW(BookTable[Entry Month])-ROW(Book!$J$2)),ROWS(C$7:C246))))</f>
        <v/>
      </c>
      <c r="E246" s="1" t="e">
        <f>VLOOKUP(Shrawan13[[#This Row],[आपूर्तिकर्ताको नाम]],PartyTable[],2,FALSE)</f>
        <v>#N/A</v>
      </c>
      <c r="F246" s="1" t="str" cm="1">
        <f t="array" ref="F246">IF(ROWS(G$7:G246)&gt;COUNTIF(BookTable[Entry Month],$O$4),"",INDEX(Book!D$3:D$1200,SMALL(IF(BookTable[Entry Month]=$O$4,ROW(BookTable[Entry Month])-ROW(Book!$J$2)),ROWS(G$7:G246))))</f>
        <v/>
      </c>
      <c r="I246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46" s="6" t="str" cm="1">
        <f t="array" ref="J246">IF(ROWS(G$7:G246)&gt;COUNTIF(BookTable[Entry Month],$O$4),"",INDEX(Book!F$3:F$1200,SMALL(IF(BookTable[Entry Month]=$O$4,ROW(BookTable[Entry Month])-ROW(Book!$J$2)),ROWS(G$7:G246))))</f>
        <v/>
      </c>
      <c r="K246" s="6" t="str" cm="1">
        <f t="array" ref="K246">IF(ROWS(G$7:G246)&gt;COUNTIF(BookTable[Entry Month],$O$4),"",INDEX(Book!E$3:E$1200,SMALL(IF(BookTable[Entry Month]=$O$4,ROW(BookTable[Entry Month])-ROW(Book!$J$2)),ROWS(G$7:G246))))</f>
        <v/>
      </c>
      <c r="L246" s="6" t="e">
        <f>Shrawan13[[#This Row],[मूल्य (रु)]]*13%</f>
        <v>#VALUE!</v>
      </c>
    </row>
    <row r="247" spans="1:16" hidden="1" x14ac:dyDescent="0.25">
      <c r="A247" s="1" t="str">
        <f t="array" ref="A247">IF(ROWS(A$7:A247)&gt;COUNTIF(BookTable[Entry Month],$O$4),"",INDEX(Book!A$3:A$1200,SMALL(IF(BookTable[Entry Month]=$O$4,ROW(BookTable[Entry Month])-ROW(Book!$J$2)),ROWS(A$7:A247))))</f>
        <v/>
      </c>
      <c r="B247" s="1" t="str">
        <f t="array" ref="B247">IF(ROWS(B$7:B247)&gt;COUNTIF(BookTable[Entry Month],$O$4),"",INDEX(Book!B$3:B$1200,SMALL(IF(BookTable[Entry Month]=$O$4,ROW(BookTable[Entry Month])-ROW(Book!$J$2)),ROWS(B$7:B247))))</f>
        <v/>
      </c>
      <c r="D247" s="1" t="str">
        <f t="array" ref="D247">IF(ROWS(C$7:C247)&gt;COUNTIF(BookTable[Entry Month],$O$4),"",INDEX(Book!C$3:C$1200,SMALL(IF(BookTable[Entry Month]=$O$4,ROW(BookTable[Entry Month])-ROW(Book!$J$2)),ROWS(C$7:C247))))</f>
        <v/>
      </c>
      <c r="E247" s="1" t="e">
        <f>VLOOKUP(Shrawan13[[#This Row],[आपूर्तिकर्ताको नाम]],PartyTable[],2,FALSE)</f>
        <v>#N/A</v>
      </c>
      <c r="F247" s="1" t="str" cm="1">
        <f t="array" ref="F247">IF(ROWS(G$7:G247)&gt;COUNTIF(BookTable[Entry Month],$O$4),"",INDEX(Book!D$3:D$1200,SMALL(IF(BookTable[Entry Month]=$O$4,ROW(BookTable[Entry Month])-ROW(Book!$J$2)),ROWS(G$7:G247))))</f>
        <v/>
      </c>
      <c r="I247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47" s="6" t="str" cm="1">
        <f t="array" ref="J247">IF(ROWS(G$7:G247)&gt;COUNTIF(BookTable[Entry Month],$O$4),"",INDEX(Book!F$3:F$1200,SMALL(IF(BookTable[Entry Month]=$O$4,ROW(BookTable[Entry Month])-ROW(Book!$J$2)),ROWS(G$7:G247))))</f>
        <v/>
      </c>
      <c r="K247" s="6" t="str" cm="1">
        <f t="array" ref="K247">IF(ROWS(G$7:G247)&gt;COUNTIF(BookTable[Entry Month],$O$4),"",INDEX(Book!E$3:E$1200,SMALL(IF(BookTable[Entry Month]=$O$4,ROW(BookTable[Entry Month])-ROW(Book!$J$2)),ROWS(G$7:G247))))</f>
        <v/>
      </c>
      <c r="L247" s="6" t="e">
        <f>Shrawan13[[#This Row],[मूल्य (रु)]]*13%</f>
        <v>#VALUE!</v>
      </c>
    </row>
    <row r="248" spans="1:16" hidden="1" x14ac:dyDescent="0.25">
      <c r="A248" s="1" t="str">
        <f t="array" ref="A248">IF(ROWS(A$7:A248)&gt;COUNTIF(BookTable[Entry Month],$O$4),"",INDEX(Book!A$3:A$1200,SMALL(IF(BookTable[Entry Month]=$O$4,ROW(BookTable[Entry Month])-ROW(Book!$J$2)),ROWS(A$7:A248))))</f>
        <v/>
      </c>
      <c r="B248" s="1" t="str">
        <f t="array" ref="B248">IF(ROWS(B$7:B248)&gt;COUNTIF(BookTable[Entry Month],$O$4),"",INDEX(Book!B$3:B$1200,SMALL(IF(BookTable[Entry Month]=$O$4,ROW(BookTable[Entry Month])-ROW(Book!$J$2)),ROWS(B$7:B248))))</f>
        <v/>
      </c>
      <c r="D248" s="1" t="str">
        <f t="array" ref="D248">IF(ROWS(C$7:C248)&gt;COUNTIF(BookTable[Entry Month],$O$4),"",INDEX(Book!C$3:C$1200,SMALL(IF(BookTable[Entry Month]=$O$4,ROW(BookTable[Entry Month])-ROW(Book!$J$2)),ROWS(C$7:C248))))</f>
        <v/>
      </c>
      <c r="E248" s="1" t="e">
        <f>VLOOKUP(Shrawan13[[#This Row],[आपूर्तिकर्ताको नाम]],PartyTable[],2,FALSE)</f>
        <v>#N/A</v>
      </c>
      <c r="F248" s="1" t="str" cm="1">
        <f t="array" ref="F248">IF(ROWS(G$7:G248)&gt;COUNTIF(BookTable[Entry Month],$O$4),"",INDEX(Book!D$3:D$1200,SMALL(IF(BookTable[Entry Month]=$O$4,ROW(BookTable[Entry Month])-ROW(Book!$J$2)),ROWS(G$7:G248))))</f>
        <v/>
      </c>
      <c r="I248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48" s="6" t="str" cm="1">
        <f t="array" ref="J248">IF(ROWS(G$7:G248)&gt;COUNTIF(BookTable[Entry Month],$O$4),"",INDEX(Book!F$3:F$1200,SMALL(IF(BookTable[Entry Month]=$O$4,ROW(BookTable[Entry Month])-ROW(Book!$J$2)),ROWS(G$7:G248))))</f>
        <v/>
      </c>
      <c r="K248" s="6" t="str" cm="1">
        <f t="array" ref="K248">IF(ROWS(G$7:G248)&gt;COUNTIF(BookTable[Entry Month],$O$4),"",INDEX(Book!E$3:E$1200,SMALL(IF(BookTable[Entry Month]=$O$4,ROW(BookTable[Entry Month])-ROW(Book!$J$2)),ROWS(G$7:G248))))</f>
        <v/>
      </c>
      <c r="L248" s="6" t="e">
        <f>Shrawan13[[#This Row],[मूल्य (रु)]]*13%</f>
        <v>#VALUE!</v>
      </c>
    </row>
    <row r="249" spans="1:16" hidden="1" x14ac:dyDescent="0.25">
      <c r="A249" s="1" t="str">
        <f t="array" ref="A249">IF(ROWS(A$7:A249)&gt;COUNTIF(BookTable[Entry Month],$O$4),"",INDEX(Book!A$3:A$1200,SMALL(IF(BookTable[Entry Month]=$O$4,ROW(BookTable[Entry Month])-ROW(Book!$J$2)),ROWS(A$7:A249))))</f>
        <v/>
      </c>
      <c r="B249" s="1" t="str">
        <f t="array" ref="B249">IF(ROWS(B$7:B249)&gt;COUNTIF(BookTable[Entry Month],$O$4),"",INDEX(Book!B$3:B$1200,SMALL(IF(BookTable[Entry Month]=$O$4,ROW(BookTable[Entry Month])-ROW(Book!$J$2)),ROWS(B$7:B249))))</f>
        <v/>
      </c>
      <c r="D249" s="1" t="str">
        <f t="array" ref="D249">IF(ROWS(C$7:C249)&gt;COUNTIF(BookTable[Entry Month],$O$4),"",INDEX(Book!C$3:C$1200,SMALL(IF(BookTable[Entry Month]=$O$4,ROW(BookTable[Entry Month])-ROW(Book!$J$2)),ROWS(C$7:C249))))</f>
        <v/>
      </c>
      <c r="E249" s="1" t="e">
        <f>VLOOKUP(Shrawan13[[#This Row],[आपूर्तिकर्ताको नाम]],PartyTable[],2,FALSE)</f>
        <v>#N/A</v>
      </c>
      <c r="F249" s="1" t="str" cm="1">
        <f t="array" ref="F249">IF(ROWS(G$7:G249)&gt;COUNTIF(BookTable[Entry Month],$O$4),"",INDEX(Book!D$3:D$1200,SMALL(IF(BookTable[Entry Month]=$O$4,ROW(BookTable[Entry Month])-ROW(Book!$J$2)),ROWS(G$7:G249))))</f>
        <v/>
      </c>
      <c r="I249" s="6" t="e">
        <f>Shrawan13[[#This Row],[कर छुट हुने वस्तु वा सेवाको खरिद / पैठारी मूल्य (रु)]]+Shrawan13[[#This Row],[मूल्य (रु)]]</f>
        <v>#VALUE!</v>
      </c>
      <c r="J249" s="6" t="str" cm="1">
        <f t="array" ref="J249">IF(ROWS(G$7:G249)&gt;COUNTIF(BookTable[Entry Month],$O$4),"",INDEX(Book!F$3:F$1200,SMALL(IF(BookTable[Entry Month]=$O$4,ROW(BookTable[Entry Month])-ROW(Book!$J$2)),ROWS(G$7:G249))))</f>
        <v/>
      </c>
      <c r="K249" s="6" t="str" cm="1">
        <f t="array" ref="K249">IF(ROWS(G$7:G249)&gt;COUNTIF(BookTable[Entry Month],$O$4),"",INDEX(Book!E$3:E$1200,SMALL(IF(BookTable[Entry Month]=$O$4,ROW(BookTable[Entry Month])-ROW(Book!$J$2)),ROWS(G$7:G249))))</f>
        <v/>
      </c>
      <c r="L249" s="6" t="e">
        <f>Shrawan13[[#This Row],[मूल्य (रु)]]*13%</f>
        <v>#VALUE!</v>
      </c>
    </row>
    <row r="250" spans="1:16" ht="15.75" x14ac:dyDescent="0.25">
      <c r="A250" s="13" t="s">
        <v>39</v>
      </c>
      <c r="B250" s="13">
        <f>COUNTIF(BookTable[Entry Month],$O$4)</f>
        <v>0</v>
      </c>
      <c r="C250" s="13"/>
      <c r="D250" s="13"/>
      <c r="E250" s="13"/>
      <c r="F250" s="13"/>
      <c r="G250" s="13"/>
      <c r="H250" s="13"/>
      <c r="I250" s="13" t="e">
        <f>CEILING(SUBTOTAL(109,Shrawan13[जम्मा खरिद मूल्य (रु)]),1)</f>
        <v>#VALUE!</v>
      </c>
      <c r="J250" s="13">
        <f>CEILING(SUBTOTAL(109,Shrawan13[कर छुट हुने वस्तु वा सेवाको खरिद / पैठारी मूल्य (रु)]),1)</f>
        <v>0</v>
      </c>
      <c r="K250" s="13">
        <f>CEILING(SUBTOTAL(109,Shrawan13[मूल्य (रु)]),1)</f>
        <v>0</v>
      </c>
      <c r="L250" s="13" t="e">
        <f>CEILING(SUBTOTAL(109,Shrawan13[कर (रु)]),1)</f>
        <v>#VALUE!</v>
      </c>
      <c r="M250" s="13"/>
      <c r="N250" s="13"/>
      <c r="O250" s="13"/>
      <c r="P250" s="13"/>
    </row>
  </sheetData>
  <sheetProtection sheet="1" sort="0" autoFilter="0"/>
  <mergeCells count="7">
    <mergeCell ref="A1:P1"/>
    <mergeCell ref="A2:P2"/>
    <mergeCell ref="A5:H5"/>
    <mergeCell ref="I5:J5"/>
    <mergeCell ref="K5:L5"/>
    <mergeCell ref="M5:N5"/>
    <mergeCell ref="O5:P5"/>
  </mergeCells>
  <pageMargins left="0.25" right="0.25" top="0.75" bottom="0.75" header="0.3" footer="0.3"/>
  <pageSetup paperSize="9" scale="81" fitToHeight="0" orientation="landscape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B298D-0B8D-4C85-985A-E6B1281FD047}">
  <sheetPr>
    <pageSetUpPr fitToPage="1"/>
  </sheetPr>
  <dimension ref="A1:P250"/>
  <sheetViews>
    <sheetView zoomScale="90" zoomScaleNormal="90" zoomScaleSheetLayoutView="70" workbookViewId="0">
      <selection activeCell="F259" sqref="F259"/>
    </sheetView>
  </sheetViews>
  <sheetFormatPr defaultColWidth="9.42578125" defaultRowHeight="15" x14ac:dyDescent="0.25"/>
  <cols>
    <col min="1" max="1" width="11.140625" style="1" bestFit="1" customWidth="1"/>
    <col min="2" max="2" width="8.28515625" style="1" customWidth="1"/>
    <col min="3" max="3" width="10.5703125" style="1" customWidth="1"/>
    <col min="4" max="4" width="25.7109375" style="1" customWidth="1"/>
    <col min="5" max="5" width="12.42578125" style="1" customWidth="1"/>
    <col min="6" max="6" width="29.7109375" style="1" bestFit="1" customWidth="1"/>
    <col min="7" max="7" width="16.7109375" style="1" bestFit="1" customWidth="1"/>
    <col min="8" max="8" width="11" style="1" customWidth="1"/>
    <col min="9" max="12" width="12.5703125" style="1" customWidth="1"/>
    <col min="13" max="16" width="6.140625" style="1" customWidth="1"/>
    <col min="17" max="16384" width="9.42578125" style="1"/>
  </cols>
  <sheetData>
    <row r="1" spans="1:16" x14ac:dyDescent="0.25">
      <c r="A1" s="66" t="s">
        <v>13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</row>
    <row r="2" spans="1:16" x14ac:dyDescent="0.25">
      <c r="A2" s="66" t="s">
        <v>14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</row>
    <row r="4" spans="1:16" x14ac:dyDescent="0.25">
      <c r="B4" s="4" t="s">
        <v>35</v>
      </c>
      <c r="C4" s="5">
        <f>_pan</f>
        <v>0</v>
      </c>
      <c r="D4" s="3"/>
      <c r="E4" s="4" t="s">
        <v>36</v>
      </c>
      <c r="F4" s="2">
        <f>_firm</f>
        <v>0</v>
      </c>
      <c r="K4" s="4" t="s">
        <v>38</v>
      </c>
      <c r="L4" s="2">
        <f>_fy1</f>
        <v>2080</v>
      </c>
      <c r="N4" s="4" t="s">
        <v>37</v>
      </c>
      <c r="O4" s="2" t="s">
        <v>62</v>
      </c>
    </row>
    <row r="5" spans="1:16" ht="53.25" customHeight="1" x14ac:dyDescent="0.25">
      <c r="A5" s="67" t="s">
        <v>15</v>
      </c>
      <c r="B5" s="68"/>
      <c r="C5" s="68"/>
      <c r="D5" s="68"/>
      <c r="E5" s="68"/>
      <c r="F5" s="68"/>
      <c r="G5" s="68"/>
      <c r="H5" s="69"/>
      <c r="I5" s="67"/>
      <c r="J5" s="69"/>
      <c r="K5" s="67" t="s">
        <v>16</v>
      </c>
      <c r="L5" s="69"/>
      <c r="M5" s="67" t="s">
        <v>17</v>
      </c>
      <c r="N5" s="69"/>
      <c r="O5" s="67" t="s">
        <v>18</v>
      </c>
      <c r="P5" s="69"/>
    </row>
    <row r="6" spans="1:16" ht="60" customHeight="1" x14ac:dyDescent="0.25">
      <c r="A6" s="8" t="s">
        <v>19</v>
      </c>
      <c r="B6" s="8" t="s">
        <v>20</v>
      </c>
      <c r="C6" s="8" t="s">
        <v>21</v>
      </c>
      <c r="D6" s="8" t="s">
        <v>22</v>
      </c>
      <c r="E6" s="8" t="s">
        <v>23</v>
      </c>
      <c r="F6" s="8" t="s">
        <v>24</v>
      </c>
      <c r="G6" s="8" t="s">
        <v>25</v>
      </c>
      <c r="H6" s="8" t="s">
        <v>26</v>
      </c>
      <c r="I6" s="8" t="s">
        <v>27</v>
      </c>
      <c r="J6" s="8" t="s">
        <v>28</v>
      </c>
      <c r="K6" s="8" t="s">
        <v>29</v>
      </c>
      <c r="L6" s="8" t="s">
        <v>30</v>
      </c>
      <c r="M6" s="8" t="s">
        <v>31</v>
      </c>
      <c r="N6" s="8" t="s">
        <v>32</v>
      </c>
      <c r="O6" s="8" t="s">
        <v>33</v>
      </c>
      <c r="P6" s="8" t="s">
        <v>34</v>
      </c>
    </row>
    <row r="7" spans="1:16" x14ac:dyDescent="0.25">
      <c r="A7" s="1" t="str">
        <f t="array" ref="A7">IF(ROWS(A$7:A7)&gt;COUNTIF(BookTable[Entry Month],$O$4),"",INDEX(Book!A$3:A$1200,SMALL(IF(BookTable[Entry Month]=$O$4,ROW(BookTable[Entry Month])-ROW(Book!$J$2)),ROWS(A$7:A7))))</f>
        <v/>
      </c>
      <c r="B7" s="1" t="str">
        <f t="array" ref="B7">IF(ROWS(B$7:B7)&gt;COUNTIF(BookTable[Entry Month],$O$4),"",INDEX(Book!B$3:B$1200,SMALL(IF(BookTable[Entry Month]=$O$4,ROW(BookTable[Entry Month])-ROW(Book!$J$2)),ROWS(B$7:B7))))</f>
        <v/>
      </c>
      <c r="D7" s="1" t="str">
        <f t="array" ref="D7">IF(ROWS(C$7:C7)&gt;COUNTIF(BookTable[Entry Month],$O$4),"",INDEX(Book!C$3:C$1200,SMALL(IF(BookTable[Entry Month]=$O$4,ROW(BookTable[Entry Month])-ROW(Book!$J$2)),ROWS(C$7:C7))))</f>
        <v/>
      </c>
      <c r="E7" s="26" t="e">
        <f>VLOOKUP(Shrawan12[[#This Row],[आपूर्तिकर्ताको नाम]],PartyTable[],2,FALSE)</f>
        <v>#N/A</v>
      </c>
      <c r="F7" s="26" t="str" cm="1">
        <f t="array" ref="F7">IF(ROWS(G$7:G7)&gt;COUNTIF(BookTable[Entry Month],$O$4),"",INDEX(Book!D$3:D$1200,SMALL(IF(BookTable[Entry Month]=$O$4,ROW(BookTable[Entry Month])-ROW(Book!$J$2)),ROWS(G$7:G7))))</f>
        <v/>
      </c>
      <c r="I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7" s="6" t="str" cm="1">
        <f t="array" ref="J7">IF(ROWS(G$7:G7)&gt;COUNTIF(BookTable[Entry Month],$O$4),"",INDEX(Book!F$3:F$1200,SMALL(IF(BookTable[Entry Month]=$O$4,ROW(BookTable[Entry Month])-ROW(Book!$J$2)),ROWS(G$7:G7))))</f>
        <v/>
      </c>
      <c r="K7" s="6" t="str" cm="1">
        <f t="array" ref="K7">IF(ROWS(G$7:G7)&gt;COUNTIF(BookTable[Entry Month],$O$4),"",INDEX(Book!E$3:E$1200,SMALL(IF(BookTable[Entry Month]=$O$4,ROW(BookTable[Entry Month])-ROW(Book!$J$2)),ROWS(G$7:G7))))</f>
        <v/>
      </c>
      <c r="L7" s="6" t="e">
        <f>Shrawan12[[#This Row],[मूल्य (रु)]]*13%</f>
        <v>#VALUE!</v>
      </c>
    </row>
    <row r="8" spans="1:16" hidden="1" x14ac:dyDescent="0.25">
      <c r="A8" s="1" t="str">
        <f t="array" ref="A8">IF(ROWS(A$7:A8)&gt;COUNTIF(BookTable[Entry Month],$O$4),"",INDEX(Book!A$3:A$1200,SMALL(IF(BookTable[Entry Month]=$O$4,ROW(BookTable[Entry Month])-ROW(Book!$J$2)),ROWS(A$7:A8))))</f>
        <v/>
      </c>
      <c r="B8" s="1" t="str">
        <f t="array" ref="B8">IF(ROWS(B$7:B8)&gt;COUNTIF(BookTable[Entry Month],$O$4),"",INDEX(Book!B$3:B$1200,SMALL(IF(BookTable[Entry Month]=$O$4,ROW(BookTable[Entry Month])-ROW(Book!$J$2)),ROWS(B$7:B8))))</f>
        <v/>
      </c>
      <c r="D8" s="1" t="str">
        <f t="array" ref="D8">IF(ROWS(C$7:C8)&gt;COUNTIF(BookTable[Entry Month],$O$4),"",INDEX(Book!C$3:C$1200,SMALL(IF(BookTable[Entry Month]=$O$4,ROW(BookTable[Entry Month])-ROW(Book!$J$2)),ROWS(C$7:C8))))</f>
        <v/>
      </c>
      <c r="E8" s="26" t="e">
        <f>VLOOKUP(Shrawan12[[#This Row],[आपूर्तिकर्ताको नाम]],PartyTable[],2,FALSE)</f>
        <v>#N/A</v>
      </c>
      <c r="F8" s="26" t="str" cm="1">
        <f t="array" ref="F8">IF(ROWS(G$7:G8)&gt;COUNTIF(BookTable[Entry Month],$O$4),"",INDEX(Book!D$3:D$1200,SMALL(IF(BookTable[Entry Month]=$O$4,ROW(BookTable[Entry Month])-ROW(Book!$J$2)),ROWS(G$7:G8))))</f>
        <v/>
      </c>
      <c r="I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8" s="6" t="str" cm="1">
        <f t="array" ref="J8">IF(ROWS(G$7:G8)&gt;COUNTIF(BookTable[Entry Month],$O$4),"",INDEX(Book!F$3:F$1200,SMALL(IF(BookTable[Entry Month]=$O$4,ROW(BookTable[Entry Month])-ROW(Book!$J$2)),ROWS(G$7:G8))))</f>
        <v/>
      </c>
      <c r="K8" s="6" t="str" cm="1">
        <f t="array" ref="K8">IF(ROWS(G$7:G8)&gt;COUNTIF(BookTable[Entry Month],$O$4),"",INDEX(Book!E$3:E$1200,SMALL(IF(BookTable[Entry Month]=$O$4,ROW(BookTable[Entry Month])-ROW(Book!$J$2)),ROWS(G$7:G8))))</f>
        <v/>
      </c>
      <c r="L8" s="6" t="e">
        <f>Shrawan12[[#This Row],[मूल्य (रु)]]*13%</f>
        <v>#VALUE!</v>
      </c>
    </row>
    <row r="9" spans="1:16" hidden="1" x14ac:dyDescent="0.25">
      <c r="A9" s="1" t="str">
        <f t="array" ref="A9">IF(ROWS(A$7:A9)&gt;COUNTIF(BookTable[Entry Month],$O$4),"",INDEX(Book!A$3:A$1200,SMALL(IF(BookTable[Entry Month]=$O$4,ROW(BookTable[Entry Month])-ROW(Book!$J$2)),ROWS(A$7:A9))))</f>
        <v/>
      </c>
      <c r="B9" s="1" t="str">
        <f t="array" ref="B9">IF(ROWS(B$7:B9)&gt;COUNTIF(BookTable[Entry Month],$O$4),"",INDEX(Book!B$3:B$1200,SMALL(IF(BookTable[Entry Month]=$O$4,ROW(BookTable[Entry Month])-ROW(Book!$J$2)),ROWS(B$7:B9))))</f>
        <v/>
      </c>
      <c r="D9" s="1" t="str">
        <f t="array" ref="D9">IF(ROWS(C$7:C9)&gt;COUNTIF(BookTable[Entry Month],$O$4),"",INDEX(Book!C$3:C$1200,SMALL(IF(BookTable[Entry Month]=$O$4,ROW(BookTable[Entry Month])-ROW(Book!$J$2)),ROWS(C$7:C9))))</f>
        <v/>
      </c>
      <c r="E9" s="26" t="e">
        <f>VLOOKUP(Shrawan12[[#This Row],[आपूर्तिकर्ताको नाम]],PartyTable[],2,FALSE)</f>
        <v>#N/A</v>
      </c>
      <c r="F9" s="26" t="str" cm="1">
        <f t="array" ref="F9">IF(ROWS(G$7:G9)&gt;COUNTIF(BookTable[Entry Month],$O$4),"",INDEX(Book!D$3:D$1200,SMALL(IF(BookTable[Entry Month]=$O$4,ROW(BookTable[Entry Month])-ROW(Book!$J$2)),ROWS(G$7:G9))))</f>
        <v/>
      </c>
      <c r="I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9" s="6" t="str" cm="1">
        <f t="array" ref="J9">IF(ROWS(G$7:G9)&gt;COUNTIF(BookTable[Entry Month],$O$4),"",INDEX(Book!F$3:F$1200,SMALL(IF(BookTable[Entry Month]=$O$4,ROW(BookTable[Entry Month])-ROW(Book!$J$2)),ROWS(G$7:G9))))</f>
        <v/>
      </c>
      <c r="K9" s="6" t="str" cm="1">
        <f t="array" ref="K9">IF(ROWS(G$7:G9)&gt;COUNTIF(BookTable[Entry Month],$O$4),"",INDEX(Book!E$3:E$1200,SMALL(IF(BookTable[Entry Month]=$O$4,ROW(BookTable[Entry Month])-ROW(Book!$J$2)),ROWS(G$7:G9))))</f>
        <v/>
      </c>
      <c r="L9" s="6" t="e">
        <f>Shrawan12[[#This Row],[मूल्य (रु)]]*13%</f>
        <v>#VALUE!</v>
      </c>
    </row>
    <row r="10" spans="1:16" hidden="1" x14ac:dyDescent="0.25">
      <c r="A10" s="1" t="str">
        <f t="array" ref="A10">IF(ROWS(A$7:A10)&gt;COUNTIF(BookTable[Entry Month],$O$4),"",INDEX(Book!A$3:A$1200,SMALL(IF(BookTable[Entry Month]=$O$4,ROW(BookTable[Entry Month])-ROW(Book!$J$2)),ROWS(A$7:A10))))</f>
        <v/>
      </c>
      <c r="B10" s="1" t="str">
        <f t="array" ref="B10">IF(ROWS(B$7:B10)&gt;COUNTIF(BookTable[Entry Month],$O$4),"",INDEX(Book!B$3:B$1200,SMALL(IF(BookTable[Entry Month]=$O$4,ROW(BookTable[Entry Month])-ROW(Book!$J$2)),ROWS(B$7:B10))))</f>
        <v/>
      </c>
      <c r="D10" s="1" t="str">
        <f t="array" ref="D10">IF(ROWS(C$7:C10)&gt;COUNTIF(BookTable[Entry Month],$O$4),"",INDEX(Book!C$3:C$1200,SMALL(IF(BookTable[Entry Month]=$O$4,ROW(BookTable[Entry Month])-ROW(Book!$J$2)),ROWS(C$7:C10))))</f>
        <v/>
      </c>
      <c r="E10" s="26" t="e">
        <f>VLOOKUP(Shrawan12[[#This Row],[आपूर्तिकर्ताको नाम]],PartyTable[],2,FALSE)</f>
        <v>#N/A</v>
      </c>
      <c r="F10" s="26" t="str" cm="1">
        <f t="array" ref="F10">IF(ROWS(G$7:G10)&gt;COUNTIF(BookTable[Entry Month],$O$4),"",INDEX(Book!D$3:D$1200,SMALL(IF(BookTable[Entry Month]=$O$4,ROW(BookTable[Entry Month])-ROW(Book!$J$2)),ROWS(G$7:G10))))</f>
        <v/>
      </c>
      <c r="I1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0" s="6" t="str" cm="1">
        <f t="array" ref="J10">IF(ROWS(G$7:G10)&gt;COUNTIF(BookTable[Entry Month],$O$4),"",INDEX(Book!F$3:F$1200,SMALL(IF(BookTable[Entry Month]=$O$4,ROW(BookTable[Entry Month])-ROW(Book!$J$2)),ROWS(G$7:G10))))</f>
        <v/>
      </c>
      <c r="K10" s="6" t="str" cm="1">
        <f t="array" ref="K10">IF(ROWS(G$7:G10)&gt;COUNTIF(BookTable[Entry Month],$O$4),"",INDEX(Book!E$3:E$1200,SMALL(IF(BookTable[Entry Month]=$O$4,ROW(BookTable[Entry Month])-ROW(Book!$J$2)),ROWS(G$7:G10))))</f>
        <v/>
      </c>
      <c r="L10" s="6" t="e">
        <f>Shrawan12[[#This Row],[मूल्य (रु)]]*13%</f>
        <v>#VALUE!</v>
      </c>
    </row>
    <row r="11" spans="1:16" hidden="1" x14ac:dyDescent="0.25">
      <c r="A11" s="1" t="str">
        <f t="array" ref="A11">IF(ROWS(A$7:A11)&gt;COUNTIF(BookTable[Entry Month],$O$4),"",INDEX(Book!A$3:A$1200,SMALL(IF(BookTable[Entry Month]=$O$4,ROW(BookTable[Entry Month])-ROW(Book!$J$2)),ROWS(A$7:A11))))</f>
        <v/>
      </c>
      <c r="B11" s="1" t="str">
        <f t="array" ref="B11">IF(ROWS(B$7:B11)&gt;COUNTIF(BookTable[Entry Month],$O$4),"",INDEX(Book!B$3:B$1200,SMALL(IF(BookTable[Entry Month]=$O$4,ROW(BookTable[Entry Month])-ROW(Book!$J$2)),ROWS(B$7:B11))))</f>
        <v/>
      </c>
      <c r="D11" s="1" t="str">
        <f t="array" ref="D11">IF(ROWS(C$7:C11)&gt;COUNTIF(BookTable[Entry Month],$O$4),"",INDEX(Book!C$3:C$1200,SMALL(IF(BookTable[Entry Month]=$O$4,ROW(BookTable[Entry Month])-ROW(Book!$J$2)),ROWS(C$7:C11))))</f>
        <v/>
      </c>
      <c r="E11" s="26" t="e">
        <f>VLOOKUP(Shrawan12[[#This Row],[आपूर्तिकर्ताको नाम]],PartyTable[],2,FALSE)</f>
        <v>#N/A</v>
      </c>
      <c r="F11" s="26" t="str" cm="1">
        <f t="array" ref="F11">IF(ROWS(G$7:G11)&gt;COUNTIF(BookTable[Entry Month],$O$4),"",INDEX(Book!D$3:D$1200,SMALL(IF(BookTable[Entry Month]=$O$4,ROW(BookTable[Entry Month])-ROW(Book!$J$2)),ROWS(G$7:G11))))</f>
        <v/>
      </c>
      <c r="I1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1" s="6" t="str" cm="1">
        <f t="array" ref="J11">IF(ROWS(G$7:G11)&gt;COUNTIF(BookTable[Entry Month],$O$4),"",INDEX(Book!F$3:F$1200,SMALL(IF(BookTable[Entry Month]=$O$4,ROW(BookTable[Entry Month])-ROW(Book!$J$2)),ROWS(G$7:G11))))</f>
        <v/>
      </c>
      <c r="K11" s="6" t="str" cm="1">
        <f t="array" ref="K11">IF(ROWS(G$7:G11)&gt;COUNTIF(BookTable[Entry Month],$O$4),"",INDEX(Book!E$3:E$1200,SMALL(IF(BookTable[Entry Month]=$O$4,ROW(BookTable[Entry Month])-ROW(Book!$J$2)),ROWS(G$7:G11))))</f>
        <v/>
      </c>
      <c r="L11" s="6" t="e">
        <f>Shrawan12[[#This Row],[मूल्य (रु)]]*13%</f>
        <v>#VALUE!</v>
      </c>
    </row>
    <row r="12" spans="1:16" hidden="1" x14ac:dyDescent="0.25">
      <c r="A12" s="1" t="str">
        <f t="array" ref="A12">IF(ROWS(A$7:A12)&gt;COUNTIF(BookTable[Entry Month],$O$4),"",INDEX(Book!A$3:A$1200,SMALL(IF(BookTable[Entry Month]=$O$4,ROW(BookTable[Entry Month])-ROW(Book!$J$2)),ROWS(A$7:A12))))</f>
        <v/>
      </c>
      <c r="B12" s="1" t="str">
        <f t="array" ref="B12">IF(ROWS(B$7:B12)&gt;COUNTIF(BookTable[Entry Month],$O$4),"",INDEX(Book!B$3:B$1200,SMALL(IF(BookTable[Entry Month]=$O$4,ROW(BookTable[Entry Month])-ROW(Book!$J$2)),ROWS(B$7:B12))))</f>
        <v/>
      </c>
      <c r="D12" s="1" t="str">
        <f t="array" ref="D12">IF(ROWS(C$7:C12)&gt;COUNTIF(BookTable[Entry Month],$O$4),"",INDEX(Book!C$3:C$1200,SMALL(IF(BookTable[Entry Month]=$O$4,ROW(BookTable[Entry Month])-ROW(Book!$J$2)),ROWS(C$7:C12))))</f>
        <v/>
      </c>
      <c r="E12" s="26" t="e">
        <f>VLOOKUP(Shrawan12[[#This Row],[आपूर्तिकर्ताको नाम]],PartyTable[],2,FALSE)</f>
        <v>#N/A</v>
      </c>
      <c r="F12" s="26" t="str" cm="1">
        <f t="array" ref="F12">IF(ROWS(G$7:G12)&gt;COUNTIF(BookTable[Entry Month],$O$4),"",INDEX(Book!D$3:D$1200,SMALL(IF(BookTable[Entry Month]=$O$4,ROW(BookTable[Entry Month])-ROW(Book!$J$2)),ROWS(G$7:G12))))</f>
        <v/>
      </c>
      <c r="I1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2" s="6" t="str" cm="1">
        <f t="array" ref="J12">IF(ROWS(G$7:G12)&gt;COUNTIF(BookTable[Entry Month],$O$4),"",INDEX(Book!F$3:F$1200,SMALL(IF(BookTable[Entry Month]=$O$4,ROW(BookTable[Entry Month])-ROW(Book!$J$2)),ROWS(G$7:G12))))</f>
        <v/>
      </c>
      <c r="K12" s="6" t="str" cm="1">
        <f t="array" ref="K12">IF(ROWS(G$7:G12)&gt;COUNTIF(BookTable[Entry Month],$O$4),"",INDEX(Book!E$3:E$1200,SMALL(IF(BookTable[Entry Month]=$O$4,ROW(BookTable[Entry Month])-ROW(Book!$J$2)),ROWS(G$7:G12))))</f>
        <v/>
      </c>
      <c r="L12" s="6" t="e">
        <f>Shrawan12[[#This Row],[मूल्य (रु)]]*13%</f>
        <v>#VALUE!</v>
      </c>
    </row>
    <row r="13" spans="1:16" hidden="1" x14ac:dyDescent="0.25">
      <c r="A13" s="1" t="str">
        <f t="array" ref="A13">IF(ROWS(A$7:A13)&gt;COUNTIF(BookTable[Entry Month],$O$4),"",INDEX(Book!A$3:A$1200,SMALL(IF(BookTable[Entry Month]=$O$4,ROW(BookTable[Entry Month])-ROW(Book!$J$2)),ROWS(A$7:A13))))</f>
        <v/>
      </c>
      <c r="B13" s="1" t="str">
        <f t="array" ref="B13">IF(ROWS(B$7:B13)&gt;COUNTIF(BookTable[Entry Month],$O$4),"",INDEX(Book!B$3:B$1200,SMALL(IF(BookTable[Entry Month]=$O$4,ROW(BookTable[Entry Month])-ROW(Book!$J$2)),ROWS(B$7:B13))))</f>
        <v/>
      </c>
      <c r="D13" s="1" t="str">
        <f t="array" ref="D13">IF(ROWS(C$7:C13)&gt;COUNTIF(BookTable[Entry Month],$O$4),"",INDEX(Book!C$3:C$1200,SMALL(IF(BookTable[Entry Month]=$O$4,ROW(BookTable[Entry Month])-ROW(Book!$J$2)),ROWS(C$7:C13))))</f>
        <v/>
      </c>
      <c r="E13" s="26" t="e">
        <f>VLOOKUP(Shrawan12[[#This Row],[आपूर्तिकर्ताको नाम]],PartyTable[],2,FALSE)</f>
        <v>#N/A</v>
      </c>
      <c r="F13" s="26" t="str" cm="1">
        <f t="array" ref="F13">IF(ROWS(G$7:G13)&gt;COUNTIF(BookTable[Entry Month],$O$4),"",INDEX(Book!D$3:D$1200,SMALL(IF(BookTable[Entry Month]=$O$4,ROW(BookTable[Entry Month])-ROW(Book!$J$2)),ROWS(G$7:G13))))</f>
        <v/>
      </c>
      <c r="I1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3" s="6" t="str" cm="1">
        <f t="array" ref="J13">IF(ROWS(G$7:G13)&gt;COUNTIF(BookTable[Entry Month],$O$4),"",INDEX(Book!F$3:F$1200,SMALL(IF(BookTable[Entry Month]=$O$4,ROW(BookTable[Entry Month])-ROW(Book!$J$2)),ROWS(G$7:G13))))</f>
        <v/>
      </c>
      <c r="K13" s="6" t="str" cm="1">
        <f t="array" ref="K13">IF(ROWS(G$7:G13)&gt;COUNTIF(BookTable[Entry Month],$O$4),"",INDEX(Book!E$3:E$1200,SMALL(IF(BookTable[Entry Month]=$O$4,ROW(BookTable[Entry Month])-ROW(Book!$J$2)),ROWS(G$7:G13))))</f>
        <v/>
      </c>
      <c r="L13" s="6" t="e">
        <f>Shrawan12[[#This Row],[मूल्य (रु)]]*13%</f>
        <v>#VALUE!</v>
      </c>
    </row>
    <row r="14" spans="1:16" hidden="1" x14ac:dyDescent="0.25">
      <c r="A14" s="1" t="str">
        <f t="array" ref="A14">IF(ROWS(A$7:A14)&gt;COUNTIF(BookTable[Entry Month],$O$4),"",INDEX(Book!A$3:A$1200,SMALL(IF(BookTable[Entry Month]=$O$4,ROW(BookTable[Entry Month])-ROW(Book!$J$2)),ROWS(A$7:A14))))</f>
        <v/>
      </c>
      <c r="B14" s="1" t="str">
        <f t="array" ref="B14">IF(ROWS(B$7:B14)&gt;COUNTIF(BookTable[Entry Month],$O$4),"",INDEX(Book!B$3:B$1200,SMALL(IF(BookTable[Entry Month]=$O$4,ROW(BookTable[Entry Month])-ROW(Book!$J$2)),ROWS(B$7:B14))))</f>
        <v/>
      </c>
      <c r="D14" s="1" t="str">
        <f t="array" ref="D14">IF(ROWS(C$7:C14)&gt;COUNTIF(BookTable[Entry Month],$O$4),"",INDEX(Book!C$3:C$1200,SMALL(IF(BookTable[Entry Month]=$O$4,ROW(BookTable[Entry Month])-ROW(Book!$J$2)),ROWS(C$7:C14))))</f>
        <v/>
      </c>
      <c r="E14" s="26" t="e">
        <f>VLOOKUP(Shrawan12[[#This Row],[आपूर्तिकर्ताको नाम]],PartyTable[],2,FALSE)</f>
        <v>#N/A</v>
      </c>
      <c r="F14" s="26" t="str" cm="1">
        <f t="array" ref="F14">IF(ROWS(G$7:G14)&gt;COUNTIF(BookTable[Entry Month],$O$4),"",INDEX(Book!D$3:D$1200,SMALL(IF(BookTable[Entry Month]=$O$4,ROW(BookTable[Entry Month])-ROW(Book!$J$2)),ROWS(G$7:G14))))</f>
        <v/>
      </c>
      <c r="I1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4" s="6" t="str" cm="1">
        <f t="array" ref="J14">IF(ROWS(G$7:G14)&gt;COUNTIF(BookTable[Entry Month],$O$4),"",INDEX(Book!F$3:F$1200,SMALL(IF(BookTable[Entry Month]=$O$4,ROW(BookTable[Entry Month])-ROW(Book!$J$2)),ROWS(G$7:G14))))</f>
        <v/>
      </c>
      <c r="K14" s="6" t="str" cm="1">
        <f t="array" ref="K14">IF(ROWS(G$7:G14)&gt;COUNTIF(BookTable[Entry Month],$O$4),"",INDEX(Book!E$3:E$1200,SMALL(IF(BookTable[Entry Month]=$O$4,ROW(BookTable[Entry Month])-ROW(Book!$J$2)),ROWS(G$7:G14))))</f>
        <v/>
      </c>
      <c r="L14" s="6" t="e">
        <f>Shrawan12[[#This Row],[मूल्य (रु)]]*13%</f>
        <v>#VALUE!</v>
      </c>
    </row>
    <row r="15" spans="1:16" hidden="1" x14ac:dyDescent="0.25">
      <c r="A15" s="1" t="str">
        <f t="array" ref="A15">IF(ROWS(A$7:A15)&gt;COUNTIF(BookTable[Entry Month],$O$4),"",INDEX(Book!A$3:A$1200,SMALL(IF(BookTable[Entry Month]=$O$4,ROW(BookTable[Entry Month])-ROW(Book!$J$2)),ROWS(A$7:A15))))</f>
        <v/>
      </c>
      <c r="B15" s="12" t="str">
        <f t="array" ref="B15">IF(ROWS(B$7:B15)&gt;COUNTIF(BookTable[Entry Month],$O$4),"",INDEX(Book!B$3:B$1200,SMALL(IF(BookTable[Entry Month]=$O$4,ROW(BookTable[Entry Month])-ROW(Book!$J$2)),ROWS(B$7:B15))))</f>
        <v/>
      </c>
      <c r="D15" s="1" t="str">
        <f t="array" ref="D15">IF(ROWS(C$7:C15)&gt;COUNTIF(BookTable[Entry Month],$O$4),"",INDEX(Book!C$3:C$1200,SMALL(IF(BookTable[Entry Month]=$O$4,ROW(BookTable[Entry Month])-ROW(Book!$J$2)),ROWS(C$7:C15))))</f>
        <v/>
      </c>
      <c r="E15" s="26" t="e">
        <f>VLOOKUP(Shrawan12[[#This Row],[आपूर्तिकर्ताको नाम]],PartyTable[],2,FALSE)</f>
        <v>#N/A</v>
      </c>
      <c r="F15" s="26" t="str" cm="1">
        <f t="array" ref="F15">IF(ROWS(G$7:G15)&gt;COUNTIF(BookTable[Entry Month],$O$4),"",INDEX(Book!D$3:D$1200,SMALL(IF(BookTable[Entry Month]=$O$4,ROW(BookTable[Entry Month])-ROW(Book!$J$2)),ROWS(G$7:G15))))</f>
        <v/>
      </c>
      <c r="I1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5" s="6" t="str" cm="1">
        <f t="array" ref="J15">IF(ROWS(G$7:G15)&gt;COUNTIF(BookTable[Entry Month],$O$4),"",INDEX(Book!F$3:F$1200,SMALL(IF(BookTable[Entry Month]=$O$4,ROW(BookTable[Entry Month])-ROW(Book!$J$2)),ROWS(G$7:G15))))</f>
        <v/>
      </c>
      <c r="K15" s="6" t="str" cm="1">
        <f t="array" ref="K15">IF(ROWS(G$7:G15)&gt;COUNTIF(BookTable[Entry Month],$O$4),"",INDEX(Book!E$3:E$1200,SMALL(IF(BookTable[Entry Month]=$O$4,ROW(BookTable[Entry Month])-ROW(Book!$J$2)),ROWS(G$7:G15))))</f>
        <v/>
      </c>
      <c r="L15" s="6" t="e">
        <f>Shrawan12[[#This Row],[मूल्य (रु)]]*13%</f>
        <v>#VALUE!</v>
      </c>
    </row>
    <row r="16" spans="1:16" hidden="1" x14ac:dyDescent="0.25">
      <c r="A16" s="1" t="str">
        <f t="array" ref="A16">IF(ROWS(A$7:A16)&gt;COUNTIF(BookTable[Entry Month],$O$4),"",INDEX(Book!A$3:A$1200,SMALL(IF(BookTable[Entry Month]=$O$4,ROW(BookTable[Entry Month])-ROW(Book!$J$2)),ROWS(A$7:A16))))</f>
        <v/>
      </c>
      <c r="B16" s="1" t="str">
        <f t="array" ref="B16">IF(ROWS(B$7:B16)&gt;COUNTIF(BookTable[Entry Month],$O$4),"",INDEX(Book!B$3:B$1200,SMALL(IF(BookTable[Entry Month]=$O$4,ROW(BookTable[Entry Month])-ROW(Book!$J$2)),ROWS(B$7:B16))))</f>
        <v/>
      </c>
      <c r="D16" s="1" t="str">
        <f t="array" ref="D16">IF(ROWS(C$7:C16)&gt;COUNTIF(BookTable[Entry Month],$O$4),"",INDEX(Book!C$3:C$1200,SMALL(IF(BookTable[Entry Month]=$O$4,ROW(BookTable[Entry Month])-ROW(Book!$J$2)),ROWS(C$7:C16))))</f>
        <v/>
      </c>
      <c r="E16" s="26" t="e">
        <f>VLOOKUP(Shrawan12[[#This Row],[आपूर्तिकर्ताको नाम]],PartyTable[],2,FALSE)</f>
        <v>#N/A</v>
      </c>
      <c r="F16" s="26" t="str" cm="1">
        <f t="array" ref="F16">IF(ROWS(G$7:G16)&gt;COUNTIF(BookTable[Entry Month],$O$4),"",INDEX(Book!D$3:D$1200,SMALL(IF(BookTable[Entry Month]=$O$4,ROW(BookTable[Entry Month])-ROW(Book!$J$2)),ROWS(G$7:G16))))</f>
        <v/>
      </c>
      <c r="I1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6" s="6" t="str" cm="1">
        <f t="array" ref="J16">IF(ROWS(G$7:G16)&gt;COUNTIF(BookTable[Entry Month],$O$4),"",INDEX(Book!F$3:F$1200,SMALL(IF(BookTable[Entry Month]=$O$4,ROW(BookTable[Entry Month])-ROW(Book!$J$2)),ROWS(G$7:G16))))</f>
        <v/>
      </c>
      <c r="K16" s="6" t="str" cm="1">
        <f t="array" ref="K16">IF(ROWS(G$7:G16)&gt;COUNTIF(BookTable[Entry Month],$O$4),"",INDEX(Book!E$3:E$1200,SMALL(IF(BookTable[Entry Month]=$O$4,ROW(BookTable[Entry Month])-ROW(Book!$J$2)),ROWS(G$7:G16))))</f>
        <v/>
      </c>
      <c r="L16" s="6" t="e">
        <f>Shrawan12[[#This Row],[मूल्य (रु)]]*13%</f>
        <v>#VALUE!</v>
      </c>
    </row>
    <row r="17" spans="1:12" hidden="1" x14ac:dyDescent="0.25">
      <c r="A17" s="1" t="str">
        <f t="array" ref="A17">IF(ROWS(A$7:A17)&gt;COUNTIF(BookTable[Entry Month],$O$4),"",INDEX(Book!A$3:A$1200,SMALL(IF(BookTable[Entry Month]=$O$4,ROW(BookTable[Entry Month])-ROW(Book!$J$2)),ROWS(A$7:A17))))</f>
        <v/>
      </c>
      <c r="B17" s="1" t="str">
        <f t="array" ref="B17">IF(ROWS(B$7:B17)&gt;COUNTIF(BookTable[Entry Month],$O$4),"",INDEX(Book!B$3:B$1200,SMALL(IF(BookTable[Entry Month]=$O$4,ROW(BookTable[Entry Month])-ROW(Book!$J$2)),ROWS(B$7:B17))))</f>
        <v/>
      </c>
      <c r="D17" s="1" t="str">
        <f t="array" ref="D17">IF(ROWS(C$7:C17)&gt;COUNTIF(BookTable[Entry Month],$O$4),"",INDEX(Book!C$3:C$1200,SMALL(IF(BookTable[Entry Month]=$O$4,ROW(BookTable[Entry Month])-ROW(Book!$J$2)),ROWS(C$7:C17))))</f>
        <v/>
      </c>
      <c r="E17" s="26" t="e">
        <f>VLOOKUP(Shrawan12[[#This Row],[आपूर्तिकर्ताको नाम]],PartyTable[],2,FALSE)</f>
        <v>#N/A</v>
      </c>
      <c r="F17" s="26" t="str" cm="1">
        <f t="array" ref="F17">IF(ROWS(G$7:G17)&gt;COUNTIF(BookTable[Entry Month],$O$4),"",INDEX(Book!D$3:D$1200,SMALL(IF(BookTable[Entry Month]=$O$4,ROW(BookTable[Entry Month])-ROW(Book!$J$2)),ROWS(G$7:G17))))</f>
        <v/>
      </c>
      <c r="I1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7" s="6" t="str" cm="1">
        <f t="array" ref="J17">IF(ROWS(G$7:G17)&gt;COUNTIF(BookTable[Entry Month],$O$4),"",INDEX(Book!F$3:F$1200,SMALL(IF(BookTable[Entry Month]=$O$4,ROW(BookTable[Entry Month])-ROW(Book!$J$2)),ROWS(G$7:G17))))</f>
        <v/>
      </c>
      <c r="K17" s="6" t="str" cm="1">
        <f t="array" ref="K17">IF(ROWS(G$7:G17)&gt;COUNTIF(BookTable[Entry Month],$O$4),"",INDEX(Book!E$3:E$1200,SMALL(IF(BookTable[Entry Month]=$O$4,ROW(BookTable[Entry Month])-ROW(Book!$J$2)),ROWS(G$7:G17))))</f>
        <v/>
      </c>
      <c r="L17" s="6" t="e">
        <f>Shrawan12[[#This Row],[मूल्य (रु)]]*13%</f>
        <v>#VALUE!</v>
      </c>
    </row>
    <row r="18" spans="1:12" hidden="1" x14ac:dyDescent="0.25">
      <c r="A18" s="1" t="str">
        <f t="array" ref="A18">IF(ROWS(A$7:A18)&gt;COUNTIF(BookTable[Entry Month],$O$4),"",INDEX(Book!A$3:A$1200,SMALL(IF(BookTable[Entry Month]=$O$4,ROW(BookTable[Entry Month])-ROW(Book!$J$2)),ROWS(A$7:A18))))</f>
        <v/>
      </c>
      <c r="B18" s="1" t="str">
        <f t="array" ref="B18">IF(ROWS(B$7:B18)&gt;COUNTIF(BookTable[Entry Month],$O$4),"",INDEX(Book!B$3:B$1200,SMALL(IF(BookTable[Entry Month]=$O$4,ROW(BookTable[Entry Month])-ROW(Book!$J$2)),ROWS(B$7:B18))))</f>
        <v/>
      </c>
      <c r="D18" s="1" t="str">
        <f t="array" ref="D18">IF(ROWS(C$7:C18)&gt;COUNTIF(BookTable[Entry Month],$O$4),"",INDEX(Book!C$3:C$1200,SMALL(IF(BookTable[Entry Month]=$O$4,ROW(BookTable[Entry Month])-ROW(Book!$J$2)),ROWS(C$7:C18))))</f>
        <v/>
      </c>
      <c r="E18" s="26" t="e">
        <f>VLOOKUP(Shrawan12[[#This Row],[आपूर्तिकर्ताको नाम]],PartyTable[],2,FALSE)</f>
        <v>#N/A</v>
      </c>
      <c r="F18" s="26" t="str" cm="1">
        <f t="array" ref="F18">IF(ROWS(G$7:G18)&gt;COUNTIF(BookTable[Entry Month],$O$4),"",INDEX(Book!D$3:D$1200,SMALL(IF(BookTable[Entry Month]=$O$4,ROW(BookTable[Entry Month])-ROW(Book!$J$2)),ROWS(G$7:G18))))</f>
        <v/>
      </c>
      <c r="I1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8" s="6" t="str" cm="1">
        <f t="array" ref="J18">IF(ROWS(G$7:G18)&gt;COUNTIF(BookTable[Entry Month],$O$4),"",INDEX(Book!F$3:F$1200,SMALL(IF(BookTable[Entry Month]=$O$4,ROW(BookTable[Entry Month])-ROW(Book!$J$2)),ROWS(G$7:G18))))</f>
        <v/>
      </c>
      <c r="K18" s="6" t="str" cm="1">
        <f t="array" ref="K18">IF(ROWS(G$7:G18)&gt;COUNTIF(BookTable[Entry Month],$O$4),"",INDEX(Book!E$3:E$1200,SMALL(IF(BookTable[Entry Month]=$O$4,ROW(BookTable[Entry Month])-ROW(Book!$J$2)),ROWS(G$7:G18))))</f>
        <v/>
      </c>
      <c r="L18" s="6" t="e">
        <f>Shrawan12[[#This Row],[मूल्य (रु)]]*13%</f>
        <v>#VALUE!</v>
      </c>
    </row>
    <row r="19" spans="1:12" hidden="1" x14ac:dyDescent="0.25">
      <c r="A19" s="1" t="str">
        <f t="array" ref="A19">IF(ROWS(A$7:A19)&gt;COUNTIF(BookTable[Entry Month],$O$4),"",INDEX(Book!A$3:A$1200,SMALL(IF(BookTable[Entry Month]=$O$4,ROW(BookTable[Entry Month])-ROW(Book!$J$2)),ROWS(A$7:A19))))</f>
        <v/>
      </c>
      <c r="B19" s="1" t="str">
        <f t="array" ref="B19">IF(ROWS(B$7:B19)&gt;COUNTIF(BookTable[Entry Month],$O$4),"",INDEX(Book!B$3:B$1200,SMALL(IF(BookTable[Entry Month]=$O$4,ROW(BookTable[Entry Month])-ROW(Book!$J$2)),ROWS(B$7:B19))))</f>
        <v/>
      </c>
      <c r="D19" s="1" t="str">
        <f t="array" ref="D19">IF(ROWS(C$7:C19)&gt;COUNTIF(BookTable[Entry Month],$O$4),"",INDEX(Book!C$3:C$1200,SMALL(IF(BookTable[Entry Month]=$O$4,ROW(BookTable[Entry Month])-ROW(Book!$J$2)),ROWS(C$7:C19))))</f>
        <v/>
      </c>
      <c r="E19" s="26" t="e">
        <f>VLOOKUP(Shrawan12[[#This Row],[आपूर्तिकर्ताको नाम]],PartyTable[],2,FALSE)</f>
        <v>#N/A</v>
      </c>
      <c r="F19" s="26" t="str" cm="1">
        <f t="array" ref="F19">IF(ROWS(G$7:G19)&gt;COUNTIF(BookTable[Entry Month],$O$4),"",INDEX(Book!D$3:D$1200,SMALL(IF(BookTable[Entry Month]=$O$4,ROW(BookTable[Entry Month])-ROW(Book!$J$2)),ROWS(G$7:G19))))</f>
        <v/>
      </c>
      <c r="I1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9" s="6" t="str" cm="1">
        <f t="array" ref="J19">IF(ROWS(G$7:G19)&gt;COUNTIF(BookTable[Entry Month],$O$4),"",INDEX(Book!F$3:F$1200,SMALL(IF(BookTable[Entry Month]=$O$4,ROW(BookTable[Entry Month])-ROW(Book!$J$2)),ROWS(G$7:G19))))</f>
        <v/>
      </c>
      <c r="K19" s="6" t="str" cm="1">
        <f t="array" ref="K19">IF(ROWS(G$7:G19)&gt;COUNTIF(BookTable[Entry Month],$O$4),"",INDEX(Book!E$3:E$1200,SMALL(IF(BookTable[Entry Month]=$O$4,ROW(BookTable[Entry Month])-ROW(Book!$J$2)),ROWS(G$7:G19))))</f>
        <v/>
      </c>
      <c r="L19" s="6" t="e">
        <f>Shrawan12[[#This Row],[मूल्य (रु)]]*13%</f>
        <v>#VALUE!</v>
      </c>
    </row>
    <row r="20" spans="1:12" hidden="1" x14ac:dyDescent="0.25">
      <c r="A20" s="1" t="str">
        <f t="array" ref="A20">IF(ROWS(A$7:A20)&gt;COUNTIF(BookTable[Entry Month],$O$4),"",INDEX(Book!A$3:A$1200,SMALL(IF(BookTable[Entry Month]=$O$4,ROW(BookTable[Entry Month])-ROW(Book!$J$2)),ROWS(A$7:A20))))</f>
        <v/>
      </c>
      <c r="B20" s="12" t="str">
        <f t="array" ref="B20">IF(ROWS(B$7:B20)&gt;COUNTIF(BookTable[Entry Month],$O$4),"",INDEX(Book!B$3:B$1200,SMALL(IF(BookTable[Entry Month]=$O$4,ROW(BookTable[Entry Month])-ROW(Book!$J$2)),ROWS(B$7:B20))))</f>
        <v/>
      </c>
      <c r="D20" s="1" t="str">
        <f t="array" ref="D20">IF(ROWS(C$7:C20)&gt;COUNTIF(BookTable[Entry Month],$O$4),"",INDEX(Book!C$3:C$1200,SMALL(IF(BookTable[Entry Month]=$O$4,ROW(BookTable[Entry Month])-ROW(Book!$J$2)),ROWS(C$7:C20))))</f>
        <v/>
      </c>
      <c r="E20" s="26" t="e">
        <f>VLOOKUP(Shrawan12[[#This Row],[आपूर्तिकर्ताको नाम]],PartyTable[],2,FALSE)</f>
        <v>#N/A</v>
      </c>
      <c r="F20" s="26" t="str" cm="1">
        <f t="array" ref="F20">IF(ROWS(G$7:G20)&gt;COUNTIF(BookTable[Entry Month],$O$4),"",INDEX(Book!D$3:D$1200,SMALL(IF(BookTable[Entry Month]=$O$4,ROW(BookTable[Entry Month])-ROW(Book!$J$2)),ROWS(G$7:G20))))</f>
        <v/>
      </c>
      <c r="I2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0" s="6" t="str" cm="1">
        <f t="array" ref="J20">IF(ROWS(G$7:G20)&gt;COUNTIF(BookTable[Entry Month],$O$4),"",INDEX(Book!F$3:F$1200,SMALL(IF(BookTable[Entry Month]=$O$4,ROW(BookTable[Entry Month])-ROW(Book!$J$2)),ROWS(G$7:G20))))</f>
        <v/>
      </c>
      <c r="K20" s="6" t="str" cm="1">
        <f t="array" ref="K20">IF(ROWS(G$7:G20)&gt;COUNTIF(BookTable[Entry Month],$O$4),"",INDEX(Book!E$3:E$1200,SMALL(IF(BookTable[Entry Month]=$O$4,ROW(BookTable[Entry Month])-ROW(Book!$J$2)),ROWS(G$7:G20))))</f>
        <v/>
      </c>
      <c r="L20" s="6" t="e">
        <f>Shrawan12[[#This Row],[मूल्य (रु)]]*13%</f>
        <v>#VALUE!</v>
      </c>
    </row>
    <row r="21" spans="1:12" hidden="1" x14ac:dyDescent="0.25">
      <c r="A21" s="1" t="str">
        <f t="array" ref="A21">IF(ROWS(A$7:A21)&gt;COUNTIF(BookTable[Entry Month],$O$4),"",INDEX(Book!A$3:A$1200,SMALL(IF(BookTable[Entry Month]=$O$4,ROW(BookTable[Entry Month])-ROW(Book!$J$2)),ROWS(A$7:A21))))</f>
        <v/>
      </c>
      <c r="B21" s="1" t="str">
        <f t="array" ref="B21">IF(ROWS(B$7:B21)&gt;COUNTIF(BookTable[Entry Month],$O$4),"",INDEX(Book!B$3:B$1200,SMALL(IF(BookTable[Entry Month]=$O$4,ROW(BookTable[Entry Month])-ROW(Book!$J$2)),ROWS(B$7:B21))))</f>
        <v/>
      </c>
      <c r="D21" s="1" t="str">
        <f t="array" ref="D21">IF(ROWS(C$7:C21)&gt;COUNTIF(BookTable[Entry Month],$O$4),"",INDEX(Book!C$3:C$1200,SMALL(IF(BookTable[Entry Month]=$O$4,ROW(BookTable[Entry Month])-ROW(Book!$J$2)),ROWS(C$7:C21))))</f>
        <v/>
      </c>
      <c r="E21" s="26" t="e">
        <f>VLOOKUP(Shrawan12[[#This Row],[आपूर्तिकर्ताको नाम]],PartyTable[],2,FALSE)</f>
        <v>#N/A</v>
      </c>
      <c r="F21" s="26" t="str" cm="1">
        <f t="array" ref="F21">IF(ROWS(G$7:G21)&gt;COUNTIF(BookTable[Entry Month],$O$4),"",INDEX(Book!D$3:D$1200,SMALL(IF(BookTable[Entry Month]=$O$4,ROW(BookTable[Entry Month])-ROW(Book!$J$2)),ROWS(G$7:G21))))</f>
        <v/>
      </c>
      <c r="I2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1" s="6" t="str" cm="1">
        <f t="array" ref="J21">IF(ROWS(G$7:G21)&gt;COUNTIF(BookTable[Entry Month],$O$4),"",INDEX(Book!F$3:F$1200,SMALL(IF(BookTable[Entry Month]=$O$4,ROW(BookTable[Entry Month])-ROW(Book!$J$2)),ROWS(G$7:G21))))</f>
        <v/>
      </c>
      <c r="K21" s="6" t="str" cm="1">
        <f t="array" ref="K21">IF(ROWS(G$7:G21)&gt;COUNTIF(BookTable[Entry Month],$O$4),"",INDEX(Book!E$3:E$1200,SMALL(IF(BookTable[Entry Month]=$O$4,ROW(BookTable[Entry Month])-ROW(Book!$J$2)),ROWS(G$7:G21))))</f>
        <v/>
      </c>
      <c r="L21" s="6" t="e">
        <f>Shrawan12[[#This Row],[मूल्य (रु)]]*13%</f>
        <v>#VALUE!</v>
      </c>
    </row>
    <row r="22" spans="1:12" hidden="1" x14ac:dyDescent="0.25">
      <c r="A22" s="1" t="str">
        <f t="array" ref="A22">IF(ROWS(A$7:A22)&gt;COUNTIF(BookTable[Entry Month],$O$4),"",INDEX(Book!A$3:A$1200,SMALL(IF(BookTable[Entry Month]=$O$4,ROW(BookTable[Entry Month])-ROW(Book!$J$2)),ROWS(A$7:A22))))</f>
        <v/>
      </c>
      <c r="B22" s="1" t="str">
        <f t="array" ref="B22">IF(ROWS(B$7:B22)&gt;COUNTIF(BookTable[Entry Month],$O$4),"",INDEX(Book!B$3:B$1200,SMALL(IF(BookTable[Entry Month]=$O$4,ROW(BookTable[Entry Month])-ROW(Book!$J$2)),ROWS(B$7:B22))))</f>
        <v/>
      </c>
      <c r="D22" s="1" t="str">
        <f t="array" ref="D22">IF(ROWS(C$7:C22)&gt;COUNTIF(BookTable[Entry Month],$O$4),"",INDEX(Book!C$3:C$1200,SMALL(IF(BookTable[Entry Month]=$O$4,ROW(BookTable[Entry Month])-ROW(Book!$J$2)),ROWS(C$7:C22))))</f>
        <v/>
      </c>
      <c r="E22" s="26" t="e">
        <f>VLOOKUP(Shrawan12[[#This Row],[आपूर्तिकर्ताको नाम]],PartyTable[],2,FALSE)</f>
        <v>#N/A</v>
      </c>
      <c r="F22" s="26" t="str" cm="1">
        <f t="array" ref="F22">IF(ROWS(G$7:G22)&gt;COUNTIF(BookTable[Entry Month],$O$4),"",INDEX(Book!D$3:D$1200,SMALL(IF(BookTable[Entry Month]=$O$4,ROW(BookTable[Entry Month])-ROW(Book!$J$2)),ROWS(G$7:G22))))</f>
        <v/>
      </c>
      <c r="I2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2" s="6" t="str" cm="1">
        <f t="array" ref="J22">IF(ROWS(G$7:G22)&gt;COUNTIF(BookTable[Entry Month],$O$4),"",INDEX(Book!F$3:F$1200,SMALL(IF(BookTable[Entry Month]=$O$4,ROW(BookTable[Entry Month])-ROW(Book!$J$2)),ROWS(G$7:G22))))</f>
        <v/>
      </c>
      <c r="K22" s="6" t="str" cm="1">
        <f t="array" ref="K22">IF(ROWS(G$7:G22)&gt;COUNTIF(BookTable[Entry Month],$O$4),"",INDEX(Book!E$3:E$1200,SMALL(IF(BookTable[Entry Month]=$O$4,ROW(BookTable[Entry Month])-ROW(Book!$J$2)),ROWS(G$7:G22))))</f>
        <v/>
      </c>
      <c r="L22" s="6" t="e">
        <f>Shrawan12[[#This Row],[मूल्य (रु)]]*13%</f>
        <v>#VALUE!</v>
      </c>
    </row>
    <row r="23" spans="1:12" hidden="1" x14ac:dyDescent="0.25">
      <c r="A23" s="1" t="str">
        <f t="array" ref="A23">IF(ROWS(A$7:A23)&gt;COUNTIF(BookTable[Entry Month],$O$4),"",INDEX(Book!A$3:A$1200,SMALL(IF(BookTable[Entry Month]=$O$4,ROW(BookTable[Entry Month])-ROW(Book!$J$2)),ROWS(A$7:A23))))</f>
        <v/>
      </c>
      <c r="B23" s="1" t="str">
        <f t="array" ref="B23">IF(ROWS(B$7:B23)&gt;COUNTIF(BookTable[Entry Month],$O$4),"",INDEX(Book!B$3:B$1200,SMALL(IF(BookTable[Entry Month]=$O$4,ROW(BookTable[Entry Month])-ROW(Book!$J$2)),ROWS(B$7:B23))))</f>
        <v/>
      </c>
      <c r="D23" s="1" t="str">
        <f t="array" ref="D23">IF(ROWS(C$7:C23)&gt;COUNTIF(BookTable[Entry Month],$O$4),"",INDEX(Book!C$3:C$1200,SMALL(IF(BookTable[Entry Month]=$O$4,ROW(BookTable[Entry Month])-ROW(Book!$J$2)),ROWS(C$7:C23))))</f>
        <v/>
      </c>
      <c r="E23" s="26" t="e">
        <f>VLOOKUP(Shrawan12[[#This Row],[आपूर्तिकर्ताको नाम]],PartyTable[],2,FALSE)</f>
        <v>#N/A</v>
      </c>
      <c r="F23" s="26" t="str" cm="1">
        <f t="array" ref="F23">IF(ROWS(G$7:G23)&gt;COUNTIF(BookTable[Entry Month],$O$4),"",INDEX(Book!D$3:D$1200,SMALL(IF(BookTable[Entry Month]=$O$4,ROW(BookTable[Entry Month])-ROW(Book!$J$2)),ROWS(G$7:G23))))</f>
        <v/>
      </c>
      <c r="I2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3" s="6" t="str" cm="1">
        <f t="array" ref="J23">IF(ROWS(G$7:G23)&gt;COUNTIF(BookTable[Entry Month],$O$4),"",INDEX(Book!F$3:F$1200,SMALL(IF(BookTable[Entry Month]=$O$4,ROW(BookTable[Entry Month])-ROW(Book!$J$2)),ROWS(G$7:G23))))</f>
        <v/>
      </c>
      <c r="K23" s="6" t="str" cm="1">
        <f t="array" ref="K23">IF(ROWS(G$7:G23)&gt;COUNTIF(BookTable[Entry Month],$O$4),"",INDEX(Book!E$3:E$1200,SMALL(IF(BookTable[Entry Month]=$O$4,ROW(BookTable[Entry Month])-ROW(Book!$J$2)),ROWS(G$7:G23))))</f>
        <v/>
      </c>
      <c r="L23" s="6" t="e">
        <f>Shrawan12[[#This Row],[मूल्य (रु)]]*13%</f>
        <v>#VALUE!</v>
      </c>
    </row>
    <row r="24" spans="1:12" hidden="1" x14ac:dyDescent="0.25">
      <c r="A24" s="1" t="str">
        <f t="array" ref="A24">IF(ROWS(A$7:A24)&gt;COUNTIF(BookTable[Entry Month],$O$4),"",INDEX(Book!A$3:A$1200,SMALL(IF(BookTable[Entry Month]=$O$4,ROW(BookTable[Entry Month])-ROW(Book!$J$2)),ROWS(A$7:A24))))</f>
        <v/>
      </c>
      <c r="B24" s="1" t="str">
        <f t="array" ref="B24">IF(ROWS(B$7:B24)&gt;COUNTIF(BookTable[Entry Month],$O$4),"",INDEX(Book!B$3:B$1200,SMALL(IF(BookTable[Entry Month]=$O$4,ROW(BookTable[Entry Month])-ROW(Book!$J$2)),ROWS(B$7:B24))))</f>
        <v/>
      </c>
      <c r="D24" s="1" t="str">
        <f t="array" ref="D24">IF(ROWS(C$7:C24)&gt;COUNTIF(BookTable[Entry Month],$O$4),"",INDEX(Book!C$3:C$1200,SMALL(IF(BookTable[Entry Month]=$O$4,ROW(BookTable[Entry Month])-ROW(Book!$J$2)),ROWS(C$7:C24))))</f>
        <v/>
      </c>
      <c r="E24" s="26" t="e">
        <f>VLOOKUP(Shrawan12[[#This Row],[आपूर्तिकर्ताको नाम]],PartyTable[],2,FALSE)</f>
        <v>#N/A</v>
      </c>
      <c r="F24" s="26" t="str" cm="1">
        <f t="array" ref="F24">IF(ROWS(G$7:G24)&gt;COUNTIF(BookTable[Entry Month],$O$4),"",INDEX(Book!D$3:D$1200,SMALL(IF(BookTable[Entry Month]=$O$4,ROW(BookTable[Entry Month])-ROW(Book!$J$2)),ROWS(G$7:G24))))</f>
        <v/>
      </c>
      <c r="I2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4" s="6" t="str" cm="1">
        <f t="array" ref="J24">IF(ROWS(G$7:G24)&gt;COUNTIF(BookTable[Entry Month],$O$4),"",INDEX(Book!F$3:F$1200,SMALL(IF(BookTable[Entry Month]=$O$4,ROW(BookTable[Entry Month])-ROW(Book!$J$2)),ROWS(G$7:G24))))</f>
        <v/>
      </c>
      <c r="K24" s="6" t="str" cm="1">
        <f t="array" ref="K24">IF(ROWS(G$7:G24)&gt;COUNTIF(BookTable[Entry Month],$O$4),"",INDEX(Book!E$3:E$1200,SMALL(IF(BookTable[Entry Month]=$O$4,ROW(BookTable[Entry Month])-ROW(Book!$J$2)),ROWS(G$7:G24))))</f>
        <v/>
      </c>
      <c r="L24" s="6" t="e">
        <f>Shrawan12[[#This Row],[मूल्य (रु)]]*13%</f>
        <v>#VALUE!</v>
      </c>
    </row>
    <row r="25" spans="1:12" hidden="1" x14ac:dyDescent="0.25">
      <c r="A25" s="1" t="str">
        <f t="array" ref="A25">IF(ROWS(A$7:A25)&gt;COUNTIF(BookTable[Entry Month],$O$4),"",INDEX(Book!A$3:A$1200,SMALL(IF(BookTable[Entry Month]=$O$4,ROW(BookTable[Entry Month])-ROW(Book!$J$2)),ROWS(A$7:A25))))</f>
        <v/>
      </c>
      <c r="B25" s="1" t="str">
        <f t="array" ref="B25">IF(ROWS(B$7:B25)&gt;COUNTIF(BookTable[Entry Month],$O$4),"",INDEX(Book!B$3:B$1200,SMALL(IF(BookTable[Entry Month]=$O$4,ROW(BookTable[Entry Month])-ROW(Book!$J$2)),ROWS(B$7:B25))))</f>
        <v/>
      </c>
      <c r="D25" s="1" t="str">
        <f t="array" ref="D25">IF(ROWS(C$7:C25)&gt;COUNTIF(BookTable[Entry Month],$O$4),"",INDEX(Book!C$3:C$1200,SMALL(IF(BookTable[Entry Month]=$O$4,ROW(BookTable[Entry Month])-ROW(Book!$J$2)),ROWS(C$7:C25))))</f>
        <v/>
      </c>
      <c r="E25" s="26" t="e">
        <f>VLOOKUP(Shrawan12[[#This Row],[आपूर्तिकर्ताको नाम]],PartyTable[],2,FALSE)</f>
        <v>#N/A</v>
      </c>
      <c r="F25" s="26" t="str" cm="1">
        <f t="array" ref="F25">IF(ROWS(G$7:G25)&gt;COUNTIF(BookTable[Entry Month],$O$4),"",INDEX(Book!D$3:D$1200,SMALL(IF(BookTable[Entry Month]=$O$4,ROW(BookTable[Entry Month])-ROW(Book!$J$2)),ROWS(G$7:G25))))</f>
        <v/>
      </c>
      <c r="I2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5" s="6" t="str" cm="1">
        <f t="array" ref="J25">IF(ROWS(G$7:G25)&gt;COUNTIF(BookTable[Entry Month],$O$4),"",INDEX(Book!F$3:F$1200,SMALL(IF(BookTable[Entry Month]=$O$4,ROW(BookTable[Entry Month])-ROW(Book!$J$2)),ROWS(G$7:G25))))</f>
        <v/>
      </c>
      <c r="K25" s="6" t="str" cm="1">
        <f t="array" ref="K25">IF(ROWS(G$7:G25)&gt;COUNTIF(BookTable[Entry Month],$O$4),"",INDEX(Book!E$3:E$1200,SMALL(IF(BookTable[Entry Month]=$O$4,ROW(BookTable[Entry Month])-ROW(Book!$J$2)),ROWS(G$7:G25))))</f>
        <v/>
      </c>
      <c r="L25" s="6" t="e">
        <f>Shrawan12[[#This Row],[मूल्य (रु)]]*13%</f>
        <v>#VALUE!</v>
      </c>
    </row>
    <row r="26" spans="1:12" hidden="1" x14ac:dyDescent="0.25">
      <c r="A26" s="1" t="str">
        <f t="array" ref="A26">IF(ROWS(A$7:A26)&gt;COUNTIF(BookTable[Entry Month],$O$4),"",INDEX(Book!A$3:A$1200,SMALL(IF(BookTable[Entry Month]=$O$4,ROW(BookTable[Entry Month])-ROW(Book!$J$2)),ROWS(A$7:A26))))</f>
        <v/>
      </c>
      <c r="B26" s="1" t="str">
        <f t="array" ref="B26">IF(ROWS(B$7:B26)&gt;COUNTIF(BookTable[Entry Month],$O$4),"",INDEX(Book!B$3:B$1200,SMALL(IF(BookTable[Entry Month]=$O$4,ROW(BookTable[Entry Month])-ROW(Book!$J$2)),ROWS(B$7:B26))))</f>
        <v/>
      </c>
      <c r="D26" s="1" t="str">
        <f t="array" ref="D26">IF(ROWS(C$7:C26)&gt;COUNTIF(BookTable[Entry Month],$O$4),"",INDEX(Book!C$3:C$1200,SMALL(IF(BookTable[Entry Month]=$O$4,ROW(BookTable[Entry Month])-ROW(Book!$J$2)),ROWS(C$7:C26))))</f>
        <v/>
      </c>
      <c r="E26" s="26" t="e">
        <f>VLOOKUP(Shrawan12[[#This Row],[आपूर्तिकर्ताको नाम]],PartyTable[],2,FALSE)</f>
        <v>#N/A</v>
      </c>
      <c r="F26" s="26" t="str" cm="1">
        <f t="array" ref="F26">IF(ROWS(G$7:G26)&gt;COUNTIF(BookTable[Entry Month],$O$4),"",INDEX(Book!D$3:D$1200,SMALL(IF(BookTable[Entry Month]=$O$4,ROW(BookTable[Entry Month])-ROW(Book!$J$2)),ROWS(G$7:G26))))</f>
        <v/>
      </c>
      <c r="I2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6" s="6" t="str" cm="1">
        <f t="array" ref="J26">IF(ROWS(G$7:G26)&gt;COUNTIF(BookTable[Entry Month],$O$4),"",INDEX(Book!F$3:F$1200,SMALL(IF(BookTable[Entry Month]=$O$4,ROW(BookTable[Entry Month])-ROW(Book!$J$2)),ROWS(G$7:G26))))</f>
        <v/>
      </c>
      <c r="K26" s="6" t="str" cm="1">
        <f t="array" ref="K26">IF(ROWS(G$7:G26)&gt;COUNTIF(BookTable[Entry Month],$O$4),"",INDEX(Book!E$3:E$1200,SMALL(IF(BookTable[Entry Month]=$O$4,ROW(BookTable[Entry Month])-ROW(Book!$J$2)),ROWS(G$7:G26))))</f>
        <v/>
      </c>
      <c r="L26" s="6" t="e">
        <f>Shrawan12[[#This Row],[मूल्य (रु)]]*13%</f>
        <v>#VALUE!</v>
      </c>
    </row>
    <row r="27" spans="1:12" hidden="1" x14ac:dyDescent="0.25">
      <c r="A27" s="1" t="str">
        <f t="array" ref="A27">IF(ROWS(A$7:A27)&gt;COUNTIF(BookTable[Entry Month],$O$4),"",INDEX(Book!A$3:A$1200,SMALL(IF(BookTable[Entry Month]=$O$4,ROW(BookTable[Entry Month])-ROW(Book!$J$2)),ROWS(A$7:A27))))</f>
        <v/>
      </c>
      <c r="B27" s="1" t="str">
        <f t="array" ref="B27">IF(ROWS(B$7:B27)&gt;COUNTIF(BookTable[Entry Month],$O$4),"",INDEX(Book!B$3:B$1200,SMALL(IF(BookTable[Entry Month]=$O$4,ROW(BookTable[Entry Month])-ROW(Book!$J$2)),ROWS(B$7:B27))))</f>
        <v/>
      </c>
      <c r="D27" s="1" t="str">
        <f t="array" ref="D27">IF(ROWS(C$7:C27)&gt;COUNTIF(BookTable[Entry Month],$O$4),"",INDEX(Book!C$3:C$1200,SMALL(IF(BookTable[Entry Month]=$O$4,ROW(BookTable[Entry Month])-ROW(Book!$J$2)),ROWS(C$7:C27))))</f>
        <v/>
      </c>
      <c r="E27" s="26" t="e">
        <f>VLOOKUP(Shrawan12[[#This Row],[आपूर्तिकर्ताको नाम]],PartyTable[],2,FALSE)</f>
        <v>#N/A</v>
      </c>
      <c r="F27" s="26" t="str" cm="1">
        <f t="array" ref="F27">IF(ROWS(G$7:G27)&gt;COUNTIF(BookTable[Entry Month],$O$4),"",INDEX(Book!D$3:D$1200,SMALL(IF(BookTable[Entry Month]=$O$4,ROW(BookTable[Entry Month])-ROW(Book!$J$2)),ROWS(G$7:G27))))</f>
        <v/>
      </c>
      <c r="I2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7" s="6" t="str" cm="1">
        <f t="array" ref="J27">IF(ROWS(G$7:G27)&gt;COUNTIF(BookTable[Entry Month],$O$4),"",INDEX(Book!F$3:F$1200,SMALL(IF(BookTable[Entry Month]=$O$4,ROW(BookTable[Entry Month])-ROW(Book!$J$2)),ROWS(G$7:G27))))</f>
        <v/>
      </c>
      <c r="K27" s="6" t="str" cm="1">
        <f t="array" ref="K27">IF(ROWS(G$7:G27)&gt;COUNTIF(BookTable[Entry Month],$O$4),"",INDEX(Book!E$3:E$1200,SMALL(IF(BookTable[Entry Month]=$O$4,ROW(BookTable[Entry Month])-ROW(Book!$J$2)),ROWS(G$7:G27))))</f>
        <v/>
      </c>
      <c r="L27" s="6" t="e">
        <f>Shrawan12[[#This Row],[मूल्य (रु)]]*13%</f>
        <v>#VALUE!</v>
      </c>
    </row>
    <row r="28" spans="1:12" hidden="1" x14ac:dyDescent="0.25">
      <c r="A28" s="1" t="str">
        <f t="array" ref="A28">IF(ROWS(A$7:A28)&gt;COUNTIF(BookTable[Entry Month],$O$4),"",INDEX(Book!A$3:A$1200,SMALL(IF(BookTable[Entry Month]=$O$4,ROW(BookTable[Entry Month])-ROW(Book!$J$2)),ROWS(A$7:A28))))</f>
        <v/>
      </c>
      <c r="B28" s="1" t="str">
        <f t="array" ref="B28">IF(ROWS(B$7:B28)&gt;COUNTIF(BookTable[Entry Month],$O$4),"",INDEX(Book!B$3:B$1200,SMALL(IF(BookTable[Entry Month]=$O$4,ROW(BookTable[Entry Month])-ROW(Book!$J$2)),ROWS(B$7:B28))))</f>
        <v/>
      </c>
      <c r="D28" s="1" t="str">
        <f t="array" ref="D28">IF(ROWS(C$7:C28)&gt;COUNTIF(BookTable[Entry Month],$O$4),"",INDEX(Book!C$3:C$1200,SMALL(IF(BookTable[Entry Month]=$O$4,ROW(BookTable[Entry Month])-ROW(Book!$J$2)),ROWS(C$7:C28))))</f>
        <v/>
      </c>
      <c r="E28" s="26" t="e">
        <f>VLOOKUP(Shrawan12[[#This Row],[आपूर्तिकर्ताको नाम]],PartyTable[],2,FALSE)</f>
        <v>#N/A</v>
      </c>
      <c r="F28" s="26" t="str" cm="1">
        <f t="array" ref="F28">IF(ROWS(G$7:G28)&gt;COUNTIF(BookTable[Entry Month],$O$4),"",INDEX(Book!D$3:D$1200,SMALL(IF(BookTable[Entry Month]=$O$4,ROW(BookTable[Entry Month])-ROW(Book!$J$2)),ROWS(G$7:G28))))</f>
        <v/>
      </c>
      <c r="I2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8" s="6" t="str" cm="1">
        <f t="array" ref="J28">IF(ROWS(G$7:G28)&gt;COUNTIF(BookTable[Entry Month],$O$4),"",INDEX(Book!F$3:F$1200,SMALL(IF(BookTable[Entry Month]=$O$4,ROW(BookTable[Entry Month])-ROW(Book!$J$2)),ROWS(G$7:G28))))</f>
        <v/>
      </c>
      <c r="K28" s="6" t="str" cm="1">
        <f t="array" ref="K28">IF(ROWS(G$7:G28)&gt;COUNTIF(BookTable[Entry Month],$O$4),"",INDEX(Book!E$3:E$1200,SMALL(IF(BookTable[Entry Month]=$O$4,ROW(BookTable[Entry Month])-ROW(Book!$J$2)),ROWS(G$7:G28))))</f>
        <v/>
      </c>
      <c r="L28" s="6" t="e">
        <f>Shrawan12[[#This Row],[मूल्य (रु)]]*13%</f>
        <v>#VALUE!</v>
      </c>
    </row>
    <row r="29" spans="1:12" hidden="1" x14ac:dyDescent="0.25">
      <c r="A29" s="1" t="str">
        <f t="array" ref="A29">IF(ROWS(A$7:A29)&gt;COUNTIF(BookTable[Entry Month],$O$4),"",INDEX(Book!A$3:A$1200,SMALL(IF(BookTable[Entry Month]=$O$4,ROW(BookTable[Entry Month])-ROW(Book!$J$2)),ROWS(A$7:A29))))</f>
        <v/>
      </c>
      <c r="B29" s="1" t="str">
        <f t="array" ref="B29">IF(ROWS(B$7:B29)&gt;COUNTIF(BookTable[Entry Month],$O$4),"",INDEX(Book!B$3:B$1200,SMALL(IF(BookTable[Entry Month]=$O$4,ROW(BookTable[Entry Month])-ROW(Book!$J$2)),ROWS(B$7:B29))))</f>
        <v/>
      </c>
      <c r="D29" s="1" t="str">
        <f t="array" ref="D29">IF(ROWS(C$7:C29)&gt;COUNTIF(BookTable[Entry Month],$O$4),"",INDEX(Book!C$3:C$1200,SMALL(IF(BookTable[Entry Month]=$O$4,ROW(BookTable[Entry Month])-ROW(Book!$J$2)),ROWS(C$7:C29))))</f>
        <v/>
      </c>
      <c r="E29" s="26" t="e">
        <f>VLOOKUP(Shrawan12[[#This Row],[आपूर्तिकर्ताको नाम]],PartyTable[],2,FALSE)</f>
        <v>#N/A</v>
      </c>
      <c r="F29" s="26" t="str" cm="1">
        <f t="array" ref="F29">IF(ROWS(G$7:G29)&gt;COUNTIF(BookTable[Entry Month],$O$4),"",INDEX(Book!D$3:D$1200,SMALL(IF(BookTable[Entry Month]=$O$4,ROW(BookTable[Entry Month])-ROW(Book!$J$2)),ROWS(G$7:G29))))</f>
        <v/>
      </c>
      <c r="I2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9" s="6" t="str" cm="1">
        <f t="array" ref="J29">IF(ROWS(G$7:G29)&gt;COUNTIF(BookTable[Entry Month],$O$4),"",INDEX(Book!F$3:F$1200,SMALL(IF(BookTable[Entry Month]=$O$4,ROW(BookTable[Entry Month])-ROW(Book!$J$2)),ROWS(G$7:G29))))</f>
        <v/>
      </c>
      <c r="K29" s="6" t="str" cm="1">
        <f t="array" ref="K29">IF(ROWS(G$7:G29)&gt;COUNTIF(BookTable[Entry Month],$O$4),"",INDEX(Book!E$3:E$1200,SMALL(IF(BookTable[Entry Month]=$O$4,ROW(BookTable[Entry Month])-ROW(Book!$J$2)),ROWS(G$7:G29))))</f>
        <v/>
      </c>
      <c r="L29" s="6" t="e">
        <f>Shrawan12[[#This Row],[मूल्य (रु)]]*13%</f>
        <v>#VALUE!</v>
      </c>
    </row>
    <row r="30" spans="1:12" hidden="1" x14ac:dyDescent="0.25">
      <c r="A30" s="1" t="str">
        <f t="array" ref="A30">IF(ROWS(A$7:A30)&gt;COUNTIF(BookTable[Entry Month],$O$4),"",INDEX(Book!A$3:A$1200,SMALL(IF(BookTable[Entry Month]=$O$4,ROW(BookTable[Entry Month])-ROW(Book!$J$2)),ROWS(A$7:A30))))</f>
        <v/>
      </c>
      <c r="B30" s="1" t="str">
        <f t="array" ref="B30">IF(ROWS(B$7:B30)&gt;COUNTIF(BookTable[Entry Month],$O$4),"",INDEX(Book!B$3:B$1200,SMALL(IF(BookTable[Entry Month]=$O$4,ROW(BookTable[Entry Month])-ROW(Book!$J$2)),ROWS(B$7:B30))))</f>
        <v/>
      </c>
      <c r="D30" s="1" t="str">
        <f t="array" ref="D30">IF(ROWS(C$7:C30)&gt;COUNTIF(BookTable[Entry Month],$O$4),"",INDEX(Book!C$3:C$1200,SMALL(IF(BookTable[Entry Month]=$O$4,ROW(BookTable[Entry Month])-ROW(Book!$J$2)),ROWS(C$7:C30))))</f>
        <v/>
      </c>
      <c r="E30" s="26" t="e">
        <f>VLOOKUP(Shrawan12[[#This Row],[आपूर्तिकर्ताको नाम]],PartyTable[],2,FALSE)</f>
        <v>#N/A</v>
      </c>
      <c r="F30" s="26" t="str" cm="1">
        <f t="array" ref="F30">IF(ROWS(G$7:G30)&gt;COUNTIF(BookTable[Entry Month],$O$4),"",INDEX(Book!D$3:D$1200,SMALL(IF(BookTable[Entry Month]=$O$4,ROW(BookTable[Entry Month])-ROW(Book!$J$2)),ROWS(G$7:G30))))</f>
        <v/>
      </c>
      <c r="I3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30" s="6" t="str" cm="1">
        <f t="array" ref="J30">IF(ROWS(G$7:G30)&gt;COUNTIF(BookTable[Entry Month],$O$4),"",INDEX(Book!F$3:F$1200,SMALL(IF(BookTable[Entry Month]=$O$4,ROW(BookTable[Entry Month])-ROW(Book!$J$2)),ROWS(G$7:G30))))</f>
        <v/>
      </c>
      <c r="K30" s="6" t="str" cm="1">
        <f t="array" ref="K30">IF(ROWS(G$7:G30)&gt;COUNTIF(BookTable[Entry Month],$O$4),"",INDEX(Book!E$3:E$1200,SMALL(IF(BookTable[Entry Month]=$O$4,ROW(BookTable[Entry Month])-ROW(Book!$J$2)),ROWS(G$7:G30))))</f>
        <v/>
      </c>
      <c r="L30" s="6" t="e">
        <f>Shrawan12[[#This Row],[मूल्य (रु)]]*13%</f>
        <v>#VALUE!</v>
      </c>
    </row>
    <row r="31" spans="1:12" hidden="1" x14ac:dyDescent="0.25">
      <c r="A31" s="1" t="str">
        <f t="array" ref="A31">IF(ROWS(A$7:A31)&gt;COUNTIF(BookTable[Entry Month],$O$4),"",INDEX(Book!A$3:A$1200,SMALL(IF(BookTable[Entry Month]=$O$4,ROW(BookTable[Entry Month])-ROW(Book!$J$2)),ROWS(A$7:A31))))</f>
        <v/>
      </c>
      <c r="B31" s="1" t="str">
        <f t="array" ref="B31">IF(ROWS(B$7:B31)&gt;COUNTIF(BookTable[Entry Month],$O$4),"",INDEX(Book!B$3:B$1200,SMALL(IF(BookTable[Entry Month]=$O$4,ROW(BookTable[Entry Month])-ROW(Book!$J$2)),ROWS(B$7:B31))))</f>
        <v/>
      </c>
      <c r="D31" s="1" t="str">
        <f t="array" ref="D31">IF(ROWS(C$7:C31)&gt;COUNTIF(BookTable[Entry Month],$O$4),"",INDEX(Book!C$3:C$1200,SMALL(IF(BookTable[Entry Month]=$O$4,ROW(BookTable[Entry Month])-ROW(Book!$J$2)),ROWS(C$7:C31))))</f>
        <v/>
      </c>
      <c r="E31" s="26" t="e">
        <f>VLOOKUP(Shrawan12[[#This Row],[आपूर्तिकर्ताको नाम]],PartyTable[],2,FALSE)</f>
        <v>#N/A</v>
      </c>
      <c r="F31" s="26" t="str" cm="1">
        <f t="array" ref="F31">IF(ROWS(G$7:G31)&gt;COUNTIF(BookTable[Entry Month],$O$4),"",INDEX(Book!D$3:D$1200,SMALL(IF(BookTable[Entry Month]=$O$4,ROW(BookTable[Entry Month])-ROW(Book!$J$2)),ROWS(G$7:G31))))</f>
        <v/>
      </c>
      <c r="I3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31" s="6" t="str" cm="1">
        <f t="array" ref="J31">IF(ROWS(G$7:G31)&gt;COUNTIF(BookTable[Entry Month],$O$4),"",INDEX(Book!F$3:F$1200,SMALL(IF(BookTable[Entry Month]=$O$4,ROW(BookTable[Entry Month])-ROW(Book!$J$2)),ROWS(G$7:G31))))</f>
        <v/>
      </c>
      <c r="K31" s="6" t="str" cm="1">
        <f t="array" ref="K31">IF(ROWS(G$7:G31)&gt;COUNTIF(BookTable[Entry Month],$O$4),"",INDEX(Book!E$3:E$1200,SMALL(IF(BookTable[Entry Month]=$O$4,ROW(BookTable[Entry Month])-ROW(Book!$J$2)),ROWS(G$7:G31))))</f>
        <v/>
      </c>
      <c r="L31" s="6" t="e">
        <f>Shrawan12[[#This Row],[मूल्य (रु)]]*13%</f>
        <v>#VALUE!</v>
      </c>
    </row>
    <row r="32" spans="1:12" hidden="1" x14ac:dyDescent="0.25">
      <c r="A32" s="1" t="str">
        <f t="array" ref="A32">IF(ROWS(A$7:A32)&gt;COUNTIF(BookTable[Entry Month],$O$4),"",INDEX(Book!A$3:A$1200,SMALL(IF(BookTable[Entry Month]=$O$4,ROW(BookTable[Entry Month])-ROW(Book!$J$2)),ROWS(A$7:A32))))</f>
        <v/>
      </c>
      <c r="B32" s="1" t="str">
        <f t="array" ref="B32">IF(ROWS(B$7:B32)&gt;COUNTIF(BookTable[Entry Month],$O$4),"",INDEX(Book!B$3:B$1200,SMALL(IF(BookTable[Entry Month]=$O$4,ROW(BookTable[Entry Month])-ROW(Book!$J$2)),ROWS(B$7:B32))))</f>
        <v/>
      </c>
      <c r="D32" s="1" t="str">
        <f t="array" ref="D32">IF(ROWS(C$7:C32)&gt;COUNTIF(BookTable[Entry Month],$O$4),"",INDEX(Book!C$3:C$1200,SMALL(IF(BookTable[Entry Month]=$O$4,ROW(BookTable[Entry Month])-ROW(Book!$J$2)),ROWS(C$7:C32))))</f>
        <v/>
      </c>
      <c r="E32" s="26" t="e">
        <f>VLOOKUP(Shrawan12[[#This Row],[आपूर्तिकर्ताको नाम]],PartyTable[],2,FALSE)</f>
        <v>#N/A</v>
      </c>
      <c r="F32" s="26" t="str" cm="1">
        <f t="array" ref="F32">IF(ROWS(G$7:G32)&gt;COUNTIF(BookTable[Entry Month],$O$4),"",INDEX(Book!D$3:D$1200,SMALL(IF(BookTable[Entry Month]=$O$4,ROW(BookTable[Entry Month])-ROW(Book!$J$2)),ROWS(G$7:G32))))</f>
        <v/>
      </c>
      <c r="I3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32" s="6" t="str" cm="1">
        <f t="array" ref="J32">IF(ROWS(G$7:G32)&gt;COUNTIF(BookTable[Entry Month],$O$4),"",INDEX(Book!F$3:F$1200,SMALL(IF(BookTable[Entry Month]=$O$4,ROW(BookTable[Entry Month])-ROW(Book!$J$2)),ROWS(G$7:G32))))</f>
        <v/>
      </c>
      <c r="K32" s="6" t="str" cm="1">
        <f t="array" ref="K32">IF(ROWS(G$7:G32)&gt;COUNTIF(BookTable[Entry Month],$O$4),"",INDEX(Book!E$3:E$1200,SMALL(IF(BookTable[Entry Month]=$O$4,ROW(BookTable[Entry Month])-ROW(Book!$J$2)),ROWS(G$7:G32))))</f>
        <v/>
      </c>
      <c r="L32" s="6" t="e">
        <f>Shrawan12[[#This Row],[मूल्य (रु)]]*13%</f>
        <v>#VALUE!</v>
      </c>
    </row>
    <row r="33" spans="1:12" hidden="1" x14ac:dyDescent="0.25">
      <c r="A33" s="1" t="str">
        <f t="array" ref="A33">IF(ROWS(A$7:A33)&gt;COUNTIF(BookTable[Entry Month],$O$4),"",INDEX(Book!A$3:A$1200,SMALL(IF(BookTable[Entry Month]=$O$4,ROW(BookTable[Entry Month])-ROW(Book!$J$2)),ROWS(A$7:A33))))</f>
        <v/>
      </c>
      <c r="B33" s="1" t="str">
        <f t="array" ref="B33">IF(ROWS(B$7:B33)&gt;COUNTIF(BookTable[Entry Month],$O$4),"",INDEX(Book!B$3:B$1200,SMALL(IF(BookTable[Entry Month]=$O$4,ROW(BookTable[Entry Month])-ROW(Book!$J$2)),ROWS(B$7:B33))))</f>
        <v/>
      </c>
      <c r="D33" s="1" t="str">
        <f t="array" ref="D33">IF(ROWS(C$7:C33)&gt;COUNTIF(BookTable[Entry Month],$O$4),"",INDEX(Book!C$3:C$1200,SMALL(IF(BookTable[Entry Month]=$O$4,ROW(BookTable[Entry Month])-ROW(Book!$J$2)),ROWS(C$7:C33))))</f>
        <v/>
      </c>
      <c r="E33" s="26" t="e">
        <f>VLOOKUP(Shrawan12[[#This Row],[आपूर्तिकर्ताको नाम]],PartyTable[],2,FALSE)</f>
        <v>#N/A</v>
      </c>
      <c r="F33" s="26" t="str" cm="1">
        <f t="array" ref="F33">IF(ROWS(G$7:G33)&gt;COUNTIF(BookTable[Entry Month],$O$4),"",INDEX(Book!D$3:D$1200,SMALL(IF(BookTable[Entry Month]=$O$4,ROW(BookTable[Entry Month])-ROW(Book!$J$2)),ROWS(G$7:G33))))</f>
        <v/>
      </c>
      <c r="I3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33" s="6" t="str" cm="1">
        <f t="array" ref="J33">IF(ROWS(G$7:G33)&gt;COUNTIF(BookTable[Entry Month],$O$4),"",INDEX(Book!F$3:F$1200,SMALL(IF(BookTable[Entry Month]=$O$4,ROW(BookTable[Entry Month])-ROW(Book!$J$2)),ROWS(G$7:G33))))</f>
        <v/>
      </c>
      <c r="K33" s="6" t="str" cm="1">
        <f t="array" ref="K33">IF(ROWS(G$7:G33)&gt;COUNTIF(BookTable[Entry Month],$O$4),"",INDEX(Book!E$3:E$1200,SMALL(IF(BookTable[Entry Month]=$O$4,ROW(BookTable[Entry Month])-ROW(Book!$J$2)),ROWS(G$7:G33))))</f>
        <v/>
      </c>
      <c r="L33" s="6" t="e">
        <f>Shrawan12[[#This Row],[मूल्य (रु)]]*13%</f>
        <v>#VALUE!</v>
      </c>
    </row>
    <row r="34" spans="1:12" hidden="1" x14ac:dyDescent="0.25">
      <c r="A34" s="1" t="str">
        <f t="array" ref="A34">IF(ROWS(A$7:A34)&gt;COUNTIF(BookTable[Entry Month],$O$4),"",INDEX(Book!A$3:A$1200,SMALL(IF(BookTable[Entry Month]=$O$4,ROW(BookTable[Entry Month])-ROW(Book!$J$2)),ROWS(A$7:A34))))</f>
        <v/>
      </c>
      <c r="B34" s="1" t="str">
        <f t="array" ref="B34">IF(ROWS(B$7:B34)&gt;COUNTIF(BookTable[Entry Month],$O$4),"",INDEX(Book!B$3:B$1200,SMALL(IF(BookTable[Entry Month]=$O$4,ROW(BookTable[Entry Month])-ROW(Book!$J$2)),ROWS(B$7:B34))))</f>
        <v/>
      </c>
      <c r="D34" s="1" t="str">
        <f t="array" ref="D34">IF(ROWS(C$7:C34)&gt;COUNTIF(BookTable[Entry Month],$O$4),"",INDEX(Book!C$3:C$1200,SMALL(IF(BookTable[Entry Month]=$O$4,ROW(BookTable[Entry Month])-ROW(Book!$J$2)),ROWS(C$7:C34))))</f>
        <v/>
      </c>
      <c r="E34" s="26" t="e">
        <f>VLOOKUP(Shrawan12[[#This Row],[आपूर्तिकर्ताको नाम]],PartyTable[],2,FALSE)</f>
        <v>#N/A</v>
      </c>
      <c r="F34" s="26" t="str" cm="1">
        <f t="array" ref="F34">IF(ROWS(G$7:G34)&gt;COUNTIF(BookTable[Entry Month],$O$4),"",INDEX(Book!D$3:D$1200,SMALL(IF(BookTable[Entry Month]=$O$4,ROW(BookTable[Entry Month])-ROW(Book!$J$2)),ROWS(G$7:G34))))</f>
        <v/>
      </c>
      <c r="I3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34" s="6" t="str" cm="1">
        <f t="array" ref="J34">IF(ROWS(G$7:G34)&gt;COUNTIF(BookTable[Entry Month],$O$4),"",INDEX(Book!F$3:F$1200,SMALL(IF(BookTable[Entry Month]=$O$4,ROW(BookTable[Entry Month])-ROW(Book!$J$2)),ROWS(G$7:G34))))</f>
        <v/>
      </c>
      <c r="K34" s="6" t="str" cm="1">
        <f t="array" ref="K34">IF(ROWS(G$7:G34)&gt;COUNTIF(BookTable[Entry Month],$O$4),"",INDEX(Book!E$3:E$1200,SMALL(IF(BookTable[Entry Month]=$O$4,ROW(BookTable[Entry Month])-ROW(Book!$J$2)),ROWS(G$7:G34))))</f>
        <v/>
      </c>
      <c r="L34" s="6" t="e">
        <f>Shrawan12[[#This Row],[मूल्य (रु)]]*13%</f>
        <v>#VALUE!</v>
      </c>
    </row>
    <row r="35" spans="1:12" hidden="1" x14ac:dyDescent="0.25">
      <c r="A35" s="1" t="str">
        <f t="array" ref="A35">IF(ROWS(A$7:A35)&gt;COUNTIF(BookTable[Entry Month],$O$4),"",INDEX(Book!A$3:A$1200,SMALL(IF(BookTable[Entry Month]=$O$4,ROW(BookTable[Entry Month])-ROW(Book!$J$2)),ROWS(A$7:A35))))</f>
        <v/>
      </c>
      <c r="B35" s="1" t="str">
        <f t="array" ref="B35">IF(ROWS(B$7:B35)&gt;COUNTIF(BookTable[Entry Month],$O$4),"",INDEX(Book!B$3:B$1200,SMALL(IF(BookTable[Entry Month]=$O$4,ROW(BookTable[Entry Month])-ROW(Book!$J$2)),ROWS(B$7:B35))))</f>
        <v/>
      </c>
      <c r="D35" s="1" t="str">
        <f t="array" ref="D35">IF(ROWS(C$7:C35)&gt;COUNTIF(BookTable[Entry Month],$O$4),"",INDEX(Book!C$3:C$1200,SMALL(IF(BookTable[Entry Month]=$O$4,ROW(BookTable[Entry Month])-ROW(Book!$J$2)),ROWS(C$7:C35))))</f>
        <v/>
      </c>
      <c r="E35" s="26" t="e">
        <f>VLOOKUP(Shrawan12[[#This Row],[आपूर्तिकर्ताको नाम]],PartyTable[],2,FALSE)</f>
        <v>#N/A</v>
      </c>
      <c r="F35" s="26" t="str" cm="1">
        <f t="array" ref="F35">IF(ROWS(G$7:G35)&gt;COUNTIF(BookTable[Entry Month],$O$4),"",INDEX(Book!D$3:D$1200,SMALL(IF(BookTable[Entry Month]=$O$4,ROW(BookTable[Entry Month])-ROW(Book!$J$2)),ROWS(G$7:G35))))</f>
        <v/>
      </c>
      <c r="I3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35" s="6" t="str" cm="1">
        <f t="array" ref="J35">IF(ROWS(G$7:G35)&gt;COUNTIF(BookTable[Entry Month],$O$4),"",INDEX(Book!F$3:F$1200,SMALL(IF(BookTable[Entry Month]=$O$4,ROW(BookTable[Entry Month])-ROW(Book!$J$2)),ROWS(G$7:G35))))</f>
        <v/>
      </c>
      <c r="K35" s="6" t="str" cm="1">
        <f t="array" ref="K35">IF(ROWS(G$7:G35)&gt;COUNTIF(BookTable[Entry Month],$O$4),"",INDEX(Book!E$3:E$1200,SMALL(IF(BookTable[Entry Month]=$O$4,ROW(BookTable[Entry Month])-ROW(Book!$J$2)),ROWS(G$7:G35))))</f>
        <v/>
      </c>
      <c r="L35" s="6" t="e">
        <f>Shrawan12[[#This Row],[मूल्य (रु)]]*13%</f>
        <v>#VALUE!</v>
      </c>
    </row>
    <row r="36" spans="1:12" hidden="1" x14ac:dyDescent="0.25">
      <c r="A36" s="1" t="str">
        <f t="array" ref="A36">IF(ROWS(A$7:A36)&gt;COUNTIF(BookTable[Entry Month],$O$4),"",INDEX(Book!A$3:A$1200,SMALL(IF(BookTable[Entry Month]=$O$4,ROW(BookTable[Entry Month])-ROW(Book!$J$2)),ROWS(A$7:A36))))</f>
        <v/>
      </c>
      <c r="B36" s="1" t="str">
        <f t="array" ref="B36">IF(ROWS(B$7:B36)&gt;COUNTIF(BookTable[Entry Month],$O$4),"",INDEX(Book!B$3:B$1200,SMALL(IF(BookTable[Entry Month]=$O$4,ROW(BookTable[Entry Month])-ROW(Book!$J$2)),ROWS(B$7:B36))))</f>
        <v/>
      </c>
      <c r="D36" s="1" t="str">
        <f t="array" ref="D36">IF(ROWS(C$7:C36)&gt;COUNTIF(BookTable[Entry Month],$O$4),"",INDEX(Book!C$3:C$1200,SMALL(IF(BookTable[Entry Month]=$O$4,ROW(BookTable[Entry Month])-ROW(Book!$J$2)),ROWS(C$7:C36))))</f>
        <v/>
      </c>
      <c r="E36" s="26" t="e">
        <f>VLOOKUP(Shrawan12[[#This Row],[आपूर्तिकर्ताको नाम]],PartyTable[],2,FALSE)</f>
        <v>#N/A</v>
      </c>
      <c r="F36" s="26" t="str" cm="1">
        <f t="array" ref="F36">IF(ROWS(G$7:G36)&gt;COUNTIF(BookTable[Entry Month],$O$4),"",INDEX(Book!D$3:D$1200,SMALL(IF(BookTable[Entry Month]=$O$4,ROW(BookTable[Entry Month])-ROW(Book!$J$2)),ROWS(G$7:G36))))</f>
        <v/>
      </c>
      <c r="I3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36" s="6" t="str" cm="1">
        <f t="array" ref="J36">IF(ROWS(G$7:G36)&gt;COUNTIF(BookTable[Entry Month],$O$4),"",INDEX(Book!F$3:F$1200,SMALL(IF(BookTable[Entry Month]=$O$4,ROW(BookTable[Entry Month])-ROW(Book!$J$2)),ROWS(G$7:G36))))</f>
        <v/>
      </c>
      <c r="K36" s="6" t="str" cm="1">
        <f t="array" ref="K36">IF(ROWS(G$7:G36)&gt;COUNTIF(BookTable[Entry Month],$O$4),"",INDEX(Book!E$3:E$1200,SMALL(IF(BookTable[Entry Month]=$O$4,ROW(BookTable[Entry Month])-ROW(Book!$J$2)),ROWS(G$7:G36))))</f>
        <v/>
      </c>
      <c r="L36" s="6" t="e">
        <f>Shrawan12[[#This Row],[मूल्य (रु)]]*13%</f>
        <v>#VALUE!</v>
      </c>
    </row>
    <row r="37" spans="1:12" hidden="1" x14ac:dyDescent="0.25">
      <c r="A37" s="1" t="str">
        <f t="array" ref="A37">IF(ROWS(A$7:A37)&gt;COUNTIF(BookTable[Entry Month],$O$4),"",INDEX(Book!A$3:A$1200,SMALL(IF(BookTable[Entry Month]=$O$4,ROW(BookTable[Entry Month])-ROW(Book!$J$2)),ROWS(A$7:A37))))</f>
        <v/>
      </c>
      <c r="B37" s="1" t="str">
        <f t="array" ref="B37">IF(ROWS(B$7:B37)&gt;COUNTIF(BookTable[Entry Month],$O$4),"",INDEX(Book!B$3:B$1200,SMALL(IF(BookTable[Entry Month]=$O$4,ROW(BookTable[Entry Month])-ROW(Book!$J$2)),ROWS(B$7:B37))))</f>
        <v/>
      </c>
      <c r="D37" s="1" t="str">
        <f t="array" ref="D37">IF(ROWS(C$7:C37)&gt;COUNTIF(BookTable[Entry Month],$O$4),"",INDEX(Book!C$3:C$1200,SMALL(IF(BookTable[Entry Month]=$O$4,ROW(BookTable[Entry Month])-ROW(Book!$J$2)),ROWS(C$7:C37))))</f>
        <v/>
      </c>
      <c r="E37" s="26" t="e">
        <f>VLOOKUP(Shrawan12[[#This Row],[आपूर्तिकर्ताको नाम]],PartyTable[],2,FALSE)</f>
        <v>#N/A</v>
      </c>
      <c r="F37" s="26" t="str" cm="1">
        <f t="array" ref="F37">IF(ROWS(G$7:G37)&gt;COUNTIF(BookTable[Entry Month],$O$4),"",INDEX(Book!D$3:D$1200,SMALL(IF(BookTable[Entry Month]=$O$4,ROW(BookTable[Entry Month])-ROW(Book!$J$2)),ROWS(G$7:G37))))</f>
        <v/>
      </c>
      <c r="I3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37" s="6" t="str" cm="1">
        <f t="array" ref="J37">IF(ROWS(G$7:G37)&gt;COUNTIF(BookTable[Entry Month],$O$4),"",INDEX(Book!F$3:F$1200,SMALL(IF(BookTable[Entry Month]=$O$4,ROW(BookTable[Entry Month])-ROW(Book!$J$2)),ROWS(G$7:G37))))</f>
        <v/>
      </c>
      <c r="K37" s="6" t="str" cm="1">
        <f t="array" ref="K37">IF(ROWS(G$7:G37)&gt;COUNTIF(BookTable[Entry Month],$O$4),"",INDEX(Book!E$3:E$1200,SMALL(IF(BookTable[Entry Month]=$O$4,ROW(BookTable[Entry Month])-ROW(Book!$J$2)),ROWS(G$7:G37))))</f>
        <v/>
      </c>
      <c r="L37" s="6" t="e">
        <f>Shrawan12[[#This Row],[मूल्य (रु)]]*13%</f>
        <v>#VALUE!</v>
      </c>
    </row>
    <row r="38" spans="1:12" hidden="1" x14ac:dyDescent="0.25">
      <c r="A38" s="1" t="str">
        <f t="array" ref="A38">IF(ROWS(A$7:A38)&gt;COUNTIF(BookTable[Entry Month],$O$4),"",INDEX(Book!A$3:A$1200,SMALL(IF(BookTable[Entry Month]=$O$4,ROW(BookTable[Entry Month])-ROW(Book!$J$2)),ROWS(A$7:A38))))</f>
        <v/>
      </c>
      <c r="B38" s="1" t="str">
        <f t="array" ref="B38">IF(ROWS(B$7:B38)&gt;COUNTIF(BookTable[Entry Month],$O$4),"",INDEX(Book!B$3:B$1200,SMALL(IF(BookTable[Entry Month]=$O$4,ROW(BookTable[Entry Month])-ROW(Book!$J$2)),ROWS(B$7:B38))))</f>
        <v/>
      </c>
      <c r="D38" s="1" t="str">
        <f t="array" ref="D38">IF(ROWS(C$7:C38)&gt;COUNTIF(BookTable[Entry Month],$O$4),"",INDEX(Book!C$3:C$1200,SMALL(IF(BookTable[Entry Month]=$O$4,ROW(BookTable[Entry Month])-ROW(Book!$J$2)),ROWS(C$7:C38))))</f>
        <v/>
      </c>
      <c r="E38" s="26" t="e">
        <f>VLOOKUP(Shrawan12[[#This Row],[आपूर्तिकर्ताको नाम]],PartyTable[],2,FALSE)</f>
        <v>#N/A</v>
      </c>
      <c r="F38" s="26" t="str" cm="1">
        <f t="array" ref="F38">IF(ROWS(G$7:G38)&gt;COUNTIF(BookTable[Entry Month],$O$4),"",INDEX(Book!D$3:D$1200,SMALL(IF(BookTable[Entry Month]=$O$4,ROW(BookTable[Entry Month])-ROW(Book!$J$2)),ROWS(G$7:G38))))</f>
        <v/>
      </c>
      <c r="I3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38" s="6" t="str" cm="1">
        <f t="array" ref="J38">IF(ROWS(G$7:G38)&gt;COUNTIF(BookTable[Entry Month],$O$4),"",INDEX(Book!F$3:F$1200,SMALL(IF(BookTable[Entry Month]=$O$4,ROW(BookTable[Entry Month])-ROW(Book!$J$2)),ROWS(G$7:G38))))</f>
        <v/>
      </c>
      <c r="K38" s="6" t="str" cm="1">
        <f t="array" ref="K38">IF(ROWS(G$7:G38)&gt;COUNTIF(BookTable[Entry Month],$O$4),"",INDEX(Book!E$3:E$1200,SMALL(IF(BookTable[Entry Month]=$O$4,ROW(BookTable[Entry Month])-ROW(Book!$J$2)),ROWS(G$7:G38))))</f>
        <v/>
      </c>
      <c r="L38" s="6" t="e">
        <f>Shrawan12[[#This Row],[मूल्य (रु)]]*13%</f>
        <v>#VALUE!</v>
      </c>
    </row>
    <row r="39" spans="1:12" hidden="1" x14ac:dyDescent="0.25">
      <c r="A39" s="1" t="str">
        <f t="array" ref="A39">IF(ROWS(A$7:A39)&gt;COUNTIF(BookTable[Entry Month],$O$4),"",INDEX(Book!A$3:A$1200,SMALL(IF(BookTable[Entry Month]=$O$4,ROW(BookTable[Entry Month])-ROW(Book!$J$2)),ROWS(A$7:A39))))</f>
        <v/>
      </c>
      <c r="B39" s="1" t="str">
        <f t="array" ref="B39">IF(ROWS(B$7:B39)&gt;COUNTIF(BookTable[Entry Month],$O$4),"",INDEX(Book!B$3:B$1200,SMALL(IF(BookTable[Entry Month]=$O$4,ROW(BookTable[Entry Month])-ROW(Book!$J$2)),ROWS(B$7:B39))))</f>
        <v/>
      </c>
      <c r="D39" s="1" t="str">
        <f t="array" ref="D39">IF(ROWS(C$7:C39)&gt;COUNTIF(BookTable[Entry Month],$O$4),"",INDEX(Book!C$3:C$1200,SMALL(IF(BookTable[Entry Month]=$O$4,ROW(BookTable[Entry Month])-ROW(Book!$J$2)),ROWS(C$7:C39))))</f>
        <v/>
      </c>
      <c r="E39" s="26" t="e">
        <f>VLOOKUP(Shrawan12[[#This Row],[आपूर्तिकर्ताको नाम]],PartyTable[],2,FALSE)</f>
        <v>#N/A</v>
      </c>
      <c r="F39" s="26" t="str" cm="1">
        <f t="array" ref="F39">IF(ROWS(G$7:G39)&gt;COUNTIF(BookTable[Entry Month],$O$4),"",INDEX(Book!D$3:D$1200,SMALL(IF(BookTable[Entry Month]=$O$4,ROW(BookTable[Entry Month])-ROW(Book!$J$2)),ROWS(G$7:G39))))</f>
        <v/>
      </c>
      <c r="I3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39" s="6" t="str" cm="1">
        <f t="array" ref="J39">IF(ROWS(G$7:G39)&gt;COUNTIF(BookTable[Entry Month],$O$4),"",INDEX(Book!F$3:F$1200,SMALL(IF(BookTable[Entry Month]=$O$4,ROW(BookTable[Entry Month])-ROW(Book!$J$2)),ROWS(G$7:G39))))</f>
        <v/>
      </c>
      <c r="K39" s="6" t="str" cm="1">
        <f t="array" ref="K39">IF(ROWS(G$7:G39)&gt;COUNTIF(BookTable[Entry Month],$O$4),"",INDEX(Book!E$3:E$1200,SMALL(IF(BookTable[Entry Month]=$O$4,ROW(BookTable[Entry Month])-ROW(Book!$J$2)),ROWS(G$7:G39))))</f>
        <v/>
      </c>
      <c r="L39" s="6" t="e">
        <f>Shrawan12[[#This Row],[मूल्य (रु)]]*13%</f>
        <v>#VALUE!</v>
      </c>
    </row>
    <row r="40" spans="1:12" hidden="1" x14ac:dyDescent="0.25">
      <c r="A40" s="1" t="str">
        <f t="array" ref="A40">IF(ROWS(A$7:A40)&gt;COUNTIF(BookTable[Entry Month],$O$4),"",INDEX(Book!A$3:A$1200,SMALL(IF(BookTable[Entry Month]=$O$4,ROW(BookTable[Entry Month])-ROW(Book!$J$2)),ROWS(A$7:A40))))</f>
        <v/>
      </c>
      <c r="B40" s="1" t="str">
        <f t="array" ref="B40">IF(ROWS(B$7:B40)&gt;COUNTIF(BookTable[Entry Month],$O$4),"",INDEX(Book!B$3:B$1200,SMALL(IF(BookTable[Entry Month]=$O$4,ROW(BookTable[Entry Month])-ROW(Book!$J$2)),ROWS(B$7:B40))))</f>
        <v/>
      </c>
      <c r="D40" s="1" t="str">
        <f t="array" ref="D40">IF(ROWS(C$7:C40)&gt;COUNTIF(BookTable[Entry Month],$O$4),"",INDEX(Book!C$3:C$1200,SMALL(IF(BookTable[Entry Month]=$O$4,ROW(BookTable[Entry Month])-ROW(Book!$J$2)),ROWS(C$7:C40))))</f>
        <v/>
      </c>
      <c r="E40" s="26" t="e">
        <f>VLOOKUP(Shrawan12[[#This Row],[आपूर्तिकर्ताको नाम]],PartyTable[],2,FALSE)</f>
        <v>#N/A</v>
      </c>
      <c r="F40" s="26" t="str" cm="1">
        <f t="array" ref="F40">IF(ROWS(G$7:G40)&gt;COUNTIF(BookTable[Entry Month],$O$4),"",INDEX(Book!D$3:D$1200,SMALL(IF(BookTable[Entry Month]=$O$4,ROW(BookTable[Entry Month])-ROW(Book!$J$2)),ROWS(G$7:G40))))</f>
        <v/>
      </c>
      <c r="I4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40" s="6" t="str" cm="1">
        <f t="array" ref="J40">IF(ROWS(G$7:G40)&gt;COUNTIF(BookTable[Entry Month],$O$4),"",INDEX(Book!F$3:F$1200,SMALL(IF(BookTable[Entry Month]=$O$4,ROW(BookTable[Entry Month])-ROW(Book!$J$2)),ROWS(G$7:G40))))</f>
        <v/>
      </c>
      <c r="K40" s="6" t="str" cm="1">
        <f t="array" ref="K40">IF(ROWS(G$7:G40)&gt;COUNTIF(BookTable[Entry Month],$O$4),"",INDEX(Book!E$3:E$1200,SMALL(IF(BookTable[Entry Month]=$O$4,ROW(BookTable[Entry Month])-ROW(Book!$J$2)),ROWS(G$7:G40))))</f>
        <v/>
      </c>
      <c r="L40" s="6" t="e">
        <f>Shrawan12[[#This Row],[मूल्य (रु)]]*13%</f>
        <v>#VALUE!</v>
      </c>
    </row>
    <row r="41" spans="1:12" hidden="1" x14ac:dyDescent="0.25">
      <c r="A41" s="1" t="str">
        <f t="array" ref="A41">IF(ROWS(A$7:A41)&gt;COUNTIF(BookTable[Entry Month],$O$4),"",INDEX(Book!A$3:A$1200,SMALL(IF(BookTable[Entry Month]=$O$4,ROW(BookTable[Entry Month])-ROW(Book!$J$2)),ROWS(A$7:A41))))</f>
        <v/>
      </c>
      <c r="B41" s="1" t="str">
        <f t="array" ref="B41">IF(ROWS(B$7:B41)&gt;COUNTIF(BookTable[Entry Month],$O$4),"",INDEX(Book!B$3:B$1200,SMALL(IF(BookTable[Entry Month]=$O$4,ROW(BookTable[Entry Month])-ROW(Book!$J$2)),ROWS(B$7:B41))))</f>
        <v/>
      </c>
      <c r="D41" s="1" t="str">
        <f t="array" ref="D41">IF(ROWS(C$7:C41)&gt;COUNTIF(BookTable[Entry Month],$O$4),"",INDEX(Book!C$3:C$1200,SMALL(IF(BookTable[Entry Month]=$O$4,ROW(BookTable[Entry Month])-ROW(Book!$J$2)),ROWS(C$7:C41))))</f>
        <v/>
      </c>
      <c r="E41" s="26" t="e">
        <f>VLOOKUP(Shrawan12[[#This Row],[आपूर्तिकर्ताको नाम]],PartyTable[],2,FALSE)</f>
        <v>#N/A</v>
      </c>
      <c r="F41" s="26" t="str" cm="1">
        <f t="array" ref="F41">IF(ROWS(G$7:G41)&gt;COUNTIF(BookTable[Entry Month],$O$4),"",INDEX(Book!D$3:D$1200,SMALL(IF(BookTable[Entry Month]=$O$4,ROW(BookTable[Entry Month])-ROW(Book!$J$2)),ROWS(G$7:G41))))</f>
        <v/>
      </c>
      <c r="I4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41" s="6" t="str" cm="1">
        <f t="array" ref="J41">IF(ROWS(G$7:G41)&gt;COUNTIF(BookTable[Entry Month],$O$4),"",INDEX(Book!F$3:F$1200,SMALL(IF(BookTable[Entry Month]=$O$4,ROW(BookTable[Entry Month])-ROW(Book!$J$2)),ROWS(G$7:G41))))</f>
        <v/>
      </c>
      <c r="K41" s="6" t="str" cm="1">
        <f t="array" ref="K41">IF(ROWS(G$7:G41)&gt;COUNTIF(BookTable[Entry Month],$O$4),"",INDEX(Book!E$3:E$1200,SMALL(IF(BookTable[Entry Month]=$O$4,ROW(BookTable[Entry Month])-ROW(Book!$J$2)),ROWS(G$7:G41))))</f>
        <v/>
      </c>
      <c r="L41" s="6" t="e">
        <f>Shrawan12[[#This Row],[मूल्य (रु)]]*13%</f>
        <v>#VALUE!</v>
      </c>
    </row>
    <row r="42" spans="1:12" hidden="1" x14ac:dyDescent="0.25">
      <c r="A42" s="1" t="str">
        <f t="array" ref="A42">IF(ROWS(A$7:A42)&gt;COUNTIF(BookTable[Entry Month],$O$4),"",INDEX(Book!A$3:A$1200,SMALL(IF(BookTable[Entry Month]=$O$4,ROW(BookTable[Entry Month])-ROW(Book!$J$2)),ROWS(A$7:A42))))</f>
        <v/>
      </c>
      <c r="B42" s="1" t="str">
        <f t="array" ref="B42">IF(ROWS(B$7:B42)&gt;COUNTIF(BookTable[Entry Month],$O$4),"",INDEX(Book!B$3:B$1200,SMALL(IF(BookTable[Entry Month]=$O$4,ROW(BookTable[Entry Month])-ROW(Book!$J$2)),ROWS(B$7:B42))))</f>
        <v/>
      </c>
      <c r="D42" s="1" t="str">
        <f t="array" ref="D42">IF(ROWS(C$7:C42)&gt;COUNTIF(BookTable[Entry Month],$O$4),"",INDEX(Book!C$3:C$1200,SMALL(IF(BookTable[Entry Month]=$O$4,ROW(BookTable[Entry Month])-ROW(Book!$J$2)),ROWS(C$7:C42))))</f>
        <v/>
      </c>
      <c r="E42" s="26" t="e">
        <f>VLOOKUP(Shrawan12[[#This Row],[आपूर्तिकर्ताको नाम]],PartyTable[],2,FALSE)</f>
        <v>#N/A</v>
      </c>
      <c r="F42" s="26" t="str" cm="1">
        <f t="array" ref="F42">IF(ROWS(G$7:G42)&gt;COUNTIF(BookTable[Entry Month],$O$4),"",INDEX(Book!D$3:D$1200,SMALL(IF(BookTable[Entry Month]=$O$4,ROW(BookTable[Entry Month])-ROW(Book!$J$2)),ROWS(G$7:G42))))</f>
        <v/>
      </c>
      <c r="I4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42" s="6" t="str" cm="1">
        <f t="array" ref="J42">IF(ROWS(G$7:G42)&gt;COUNTIF(BookTable[Entry Month],$O$4),"",INDEX(Book!F$3:F$1200,SMALL(IF(BookTable[Entry Month]=$O$4,ROW(BookTable[Entry Month])-ROW(Book!$J$2)),ROWS(G$7:G42))))</f>
        <v/>
      </c>
      <c r="K42" s="6" t="str" cm="1">
        <f t="array" ref="K42">IF(ROWS(G$7:G42)&gt;COUNTIF(BookTable[Entry Month],$O$4),"",INDEX(Book!E$3:E$1200,SMALL(IF(BookTable[Entry Month]=$O$4,ROW(BookTable[Entry Month])-ROW(Book!$J$2)),ROWS(G$7:G42))))</f>
        <v/>
      </c>
      <c r="L42" s="6" t="e">
        <f>Shrawan12[[#This Row],[मूल्य (रु)]]*13%</f>
        <v>#VALUE!</v>
      </c>
    </row>
    <row r="43" spans="1:12" hidden="1" x14ac:dyDescent="0.25">
      <c r="A43" s="1" t="str">
        <f t="array" ref="A43">IF(ROWS(A$7:A43)&gt;COUNTIF(BookTable[Entry Month],$O$4),"",INDEX(Book!A$3:A$1200,SMALL(IF(BookTable[Entry Month]=$O$4,ROW(BookTable[Entry Month])-ROW(Book!$J$2)),ROWS(A$7:A43))))</f>
        <v/>
      </c>
      <c r="B43" s="1" t="str">
        <f t="array" ref="B43">IF(ROWS(B$7:B43)&gt;COUNTIF(BookTable[Entry Month],$O$4),"",INDEX(Book!B$3:B$1200,SMALL(IF(BookTable[Entry Month]=$O$4,ROW(BookTable[Entry Month])-ROW(Book!$J$2)),ROWS(B$7:B43))))</f>
        <v/>
      </c>
      <c r="D43" s="1" t="str">
        <f t="array" ref="D43">IF(ROWS(C$7:C43)&gt;COUNTIF(BookTable[Entry Month],$O$4),"",INDEX(Book!C$3:C$1200,SMALL(IF(BookTable[Entry Month]=$O$4,ROW(BookTable[Entry Month])-ROW(Book!$J$2)),ROWS(C$7:C43))))</f>
        <v/>
      </c>
      <c r="E43" s="26" t="e">
        <f>VLOOKUP(Shrawan12[[#This Row],[आपूर्तिकर्ताको नाम]],PartyTable[],2,FALSE)</f>
        <v>#N/A</v>
      </c>
      <c r="F43" s="26" t="str" cm="1">
        <f t="array" ref="F43">IF(ROWS(G$7:G43)&gt;COUNTIF(BookTable[Entry Month],$O$4),"",INDEX(Book!D$3:D$1200,SMALL(IF(BookTable[Entry Month]=$O$4,ROW(BookTable[Entry Month])-ROW(Book!$J$2)),ROWS(G$7:G43))))</f>
        <v/>
      </c>
      <c r="I4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43" s="6" t="str" cm="1">
        <f t="array" ref="J43">IF(ROWS(G$7:G43)&gt;COUNTIF(BookTable[Entry Month],$O$4),"",INDEX(Book!F$3:F$1200,SMALL(IF(BookTable[Entry Month]=$O$4,ROW(BookTable[Entry Month])-ROW(Book!$J$2)),ROWS(G$7:G43))))</f>
        <v/>
      </c>
      <c r="K43" s="6" t="str" cm="1">
        <f t="array" ref="K43">IF(ROWS(G$7:G43)&gt;COUNTIF(BookTable[Entry Month],$O$4),"",INDEX(Book!E$3:E$1200,SMALL(IF(BookTable[Entry Month]=$O$4,ROW(BookTable[Entry Month])-ROW(Book!$J$2)),ROWS(G$7:G43))))</f>
        <v/>
      </c>
      <c r="L43" s="6" t="e">
        <f>Shrawan12[[#This Row],[मूल्य (रु)]]*13%</f>
        <v>#VALUE!</v>
      </c>
    </row>
    <row r="44" spans="1:12" hidden="1" x14ac:dyDescent="0.25">
      <c r="A44" s="1" t="str">
        <f t="array" ref="A44">IF(ROWS(A$7:A44)&gt;COUNTIF(BookTable[Entry Month],$O$4),"",INDEX(Book!A$3:A$1200,SMALL(IF(BookTable[Entry Month]=$O$4,ROW(BookTable[Entry Month])-ROW(Book!$J$2)),ROWS(A$7:A44))))</f>
        <v/>
      </c>
      <c r="B44" s="1" t="str">
        <f t="array" ref="B44">IF(ROWS(B$7:B44)&gt;COUNTIF(BookTable[Entry Month],$O$4),"",INDEX(Book!B$3:B$1200,SMALL(IF(BookTable[Entry Month]=$O$4,ROW(BookTable[Entry Month])-ROW(Book!$J$2)),ROWS(B$7:B44))))</f>
        <v/>
      </c>
      <c r="D44" s="1" t="str">
        <f t="array" ref="D44">IF(ROWS(C$7:C44)&gt;COUNTIF(BookTable[Entry Month],$O$4),"",INDEX(Book!C$3:C$1200,SMALL(IF(BookTable[Entry Month]=$O$4,ROW(BookTable[Entry Month])-ROW(Book!$J$2)),ROWS(C$7:C44))))</f>
        <v/>
      </c>
      <c r="E44" s="26" t="e">
        <f>VLOOKUP(Shrawan12[[#This Row],[आपूर्तिकर्ताको नाम]],PartyTable[],2,FALSE)</f>
        <v>#N/A</v>
      </c>
      <c r="F44" s="26" t="str" cm="1">
        <f t="array" ref="F44">IF(ROWS(G$7:G44)&gt;COUNTIF(BookTable[Entry Month],$O$4),"",INDEX(Book!D$3:D$1200,SMALL(IF(BookTable[Entry Month]=$O$4,ROW(BookTable[Entry Month])-ROW(Book!$J$2)),ROWS(G$7:G44))))</f>
        <v/>
      </c>
      <c r="I4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44" s="6" t="str" cm="1">
        <f t="array" ref="J44">IF(ROWS(G$7:G44)&gt;COUNTIF(BookTable[Entry Month],$O$4),"",INDEX(Book!F$3:F$1200,SMALL(IF(BookTable[Entry Month]=$O$4,ROW(BookTable[Entry Month])-ROW(Book!$J$2)),ROWS(G$7:G44))))</f>
        <v/>
      </c>
      <c r="K44" s="6" t="str" cm="1">
        <f t="array" ref="K44">IF(ROWS(G$7:G44)&gt;COUNTIF(BookTable[Entry Month],$O$4),"",INDEX(Book!E$3:E$1200,SMALL(IF(BookTable[Entry Month]=$O$4,ROW(BookTable[Entry Month])-ROW(Book!$J$2)),ROWS(G$7:G44))))</f>
        <v/>
      </c>
      <c r="L44" s="6" t="e">
        <f>Shrawan12[[#This Row],[मूल्य (रु)]]*13%</f>
        <v>#VALUE!</v>
      </c>
    </row>
    <row r="45" spans="1:12" hidden="1" x14ac:dyDescent="0.25">
      <c r="A45" s="1" t="str">
        <f t="array" ref="A45">IF(ROWS(A$7:A45)&gt;COUNTIF(BookTable[Entry Month],$O$4),"",INDEX(Book!A$3:A$1200,SMALL(IF(BookTable[Entry Month]=$O$4,ROW(BookTable[Entry Month])-ROW(Book!$J$2)),ROWS(A$7:A45))))</f>
        <v/>
      </c>
      <c r="B45" s="1" t="str">
        <f t="array" ref="B45">IF(ROWS(B$7:B45)&gt;COUNTIF(BookTable[Entry Month],$O$4),"",INDEX(Book!B$3:B$1200,SMALL(IF(BookTable[Entry Month]=$O$4,ROW(BookTable[Entry Month])-ROW(Book!$J$2)),ROWS(B$7:B45))))</f>
        <v/>
      </c>
      <c r="D45" s="1" t="str">
        <f t="array" ref="D45">IF(ROWS(C$7:C45)&gt;COUNTIF(BookTable[Entry Month],$O$4),"",INDEX(Book!C$3:C$1200,SMALL(IF(BookTable[Entry Month]=$O$4,ROW(BookTable[Entry Month])-ROW(Book!$J$2)),ROWS(C$7:C45))))</f>
        <v/>
      </c>
      <c r="E45" s="26" t="e">
        <f>VLOOKUP(Shrawan12[[#This Row],[आपूर्तिकर्ताको नाम]],PartyTable[],2,FALSE)</f>
        <v>#N/A</v>
      </c>
      <c r="F45" s="26" t="str" cm="1">
        <f t="array" ref="F45">IF(ROWS(G$7:G45)&gt;COUNTIF(BookTable[Entry Month],$O$4),"",INDEX(Book!D$3:D$1200,SMALL(IF(BookTable[Entry Month]=$O$4,ROW(BookTable[Entry Month])-ROW(Book!$J$2)),ROWS(G$7:G45))))</f>
        <v/>
      </c>
      <c r="I4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45" s="6" t="str" cm="1">
        <f t="array" ref="J45">IF(ROWS(G$7:G45)&gt;COUNTIF(BookTable[Entry Month],$O$4),"",INDEX(Book!F$3:F$1200,SMALL(IF(BookTable[Entry Month]=$O$4,ROW(BookTable[Entry Month])-ROW(Book!$J$2)),ROWS(G$7:G45))))</f>
        <v/>
      </c>
      <c r="K45" s="6" t="str" cm="1">
        <f t="array" ref="K45">IF(ROWS(G$7:G45)&gt;COUNTIF(BookTable[Entry Month],$O$4),"",INDEX(Book!E$3:E$1200,SMALL(IF(BookTable[Entry Month]=$O$4,ROW(BookTable[Entry Month])-ROW(Book!$J$2)),ROWS(G$7:G45))))</f>
        <v/>
      </c>
      <c r="L45" s="6" t="e">
        <f>Shrawan12[[#This Row],[मूल्य (रु)]]*13%</f>
        <v>#VALUE!</v>
      </c>
    </row>
    <row r="46" spans="1:12" hidden="1" x14ac:dyDescent="0.25">
      <c r="A46" s="1" t="str">
        <f t="array" ref="A46">IF(ROWS(A$7:A46)&gt;COUNTIF(BookTable[Entry Month],$O$4),"",INDEX(Book!A$3:A$1200,SMALL(IF(BookTable[Entry Month]=$O$4,ROW(BookTable[Entry Month])-ROW(Book!$J$2)),ROWS(A$7:A46))))</f>
        <v/>
      </c>
      <c r="B46" s="12" t="str">
        <f t="array" ref="B46">IF(ROWS(B$7:B46)&gt;COUNTIF(BookTable[Entry Month],$O$4),"",INDEX(Book!B$3:B$1200,SMALL(IF(BookTable[Entry Month]=$O$4,ROW(BookTable[Entry Month])-ROW(Book!$J$2)),ROWS(B$7:B46))))</f>
        <v/>
      </c>
      <c r="D46" s="1" t="str">
        <f t="array" ref="D46">IF(ROWS(C$7:C46)&gt;COUNTIF(BookTable[Entry Month],$O$4),"",INDEX(Book!C$3:C$1200,SMALL(IF(BookTable[Entry Month]=$O$4,ROW(BookTable[Entry Month])-ROW(Book!$J$2)),ROWS(C$7:C46))))</f>
        <v/>
      </c>
      <c r="E46" s="26" t="e">
        <f>VLOOKUP(Shrawan12[[#This Row],[आपूर्तिकर्ताको नाम]],PartyTable[],2,FALSE)</f>
        <v>#N/A</v>
      </c>
      <c r="F46" s="26" t="str" cm="1">
        <f t="array" ref="F46">IF(ROWS(G$7:G46)&gt;COUNTIF(BookTable[Entry Month],$O$4),"",INDEX(Book!D$3:D$1200,SMALL(IF(BookTable[Entry Month]=$O$4,ROW(BookTable[Entry Month])-ROW(Book!$J$2)),ROWS(G$7:G46))))</f>
        <v/>
      </c>
      <c r="I4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46" s="6" t="str" cm="1">
        <f t="array" ref="J46">IF(ROWS(G$7:G46)&gt;COUNTIF(BookTable[Entry Month],$O$4),"",INDEX(Book!F$3:F$1200,SMALL(IF(BookTable[Entry Month]=$O$4,ROW(BookTable[Entry Month])-ROW(Book!$J$2)),ROWS(G$7:G46))))</f>
        <v/>
      </c>
      <c r="K46" s="6" t="str" cm="1">
        <f t="array" ref="K46">IF(ROWS(G$7:G46)&gt;COUNTIF(BookTable[Entry Month],$O$4),"",INDEX(Book!E$3:E$1200,SMALL(IF(BookTable[Entry Month]=$O$4,ROW(BookTable[Entry Month])-ROW(Book!$J$2)),ROWS(G$7:G46))))</f>
        <v/>
      </c>
      <c r="L46" s="6" t="e">
        <f>Shrawan12[[#This Row],[मूल्य (रु)]]*13%</f>
        <v>#VALUE!</v>
      </c>
    </row>
    <row r="47" spans="1:12" hidden="1" x14ac:dyDescent="0.25">
      <c r="A47" s="1" t="str">
        <f t="array" ref="A47">IF(ROWS(A$7:A47)&gt;COUNTIF(BookTable[Entry Month],$O$4),"",INDEX(Book!A$3:A$1200,SMALL(IF(BookTable[Entry Month]=$O$4,ROW(BookTable[Entry Month])-ROW(Book!$J$2)),ROWS(A$7:A47))))</f>
        <v/>
      </c>
      <c r="B47" s="1" t="str">
        <f t="array" ref="B47">IF(ROWS(B$7:B47)&gt;COUNTIF(BookTable[Entry Month],$O$4),"",INDEX(Book!B$3:B$1200,SMALL(IF(BookTable[Entry Month]=$O$4,ROW(BookTable[Entry Month])-ROW(Book!$J$2)),ROWS(B$7:B47))))</f>
        <v/>
      </c>
      <c r="D47" s="1" t="str">
        <f t="array" ref="D47">IF(ROWS(C$7:C47)&gt;COUNTIF(BookTable[Entry Month],$O$4),"",INDEX(Book!C$3:C$1200,SMALL(IF(BookTable[Entry Month]=$O$4,ROW(BookTable[Entry Month])-ROW(Book!$J$2)),ROWS(C$7:C47))))</f>
        <v/>
      </c>
      <c r="E47" s="26" t="e">
        <f>VLOOKUP(Shrawan12[[#This Row],[आपूर्तिकर्ताको नाम]],PartyTable[],2,FALSE)</f>
        <v>#N/A</v>
      </c>
      <c r="F47" s="26" t="str" cm="1">
        <f t="array" ref="F47">IF(ROWS(G$7:G47)&gt;COUNTIF(BookTable[Entry Month],$O$4),"",INDEX(Book!D$3:D$1200,SMALL(IF(BookTable[Entry Month]=$O$4,ROW(BookTable[Entry Month])-ROW(Book!$J$2)),ROWS(G$7:G47))))</f>
        <v/>
      </c>
      <c r="I4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47" s="6" t="str" cm="1">
        <f t="array" ref="J47">IF(ROWS(G$7:G47)&gt;COUNTIF(BookTable[Entry Month],$O$4),"",INDEX(Book!F$3:F$1200,SMALL(IF(BookTable[Entry Month]=$O$4,ROW(BookTable[Entry Month])-ROW(Book!$J$2)),ROWS(G$7:G47))))</f>
        <v/>
      </c>
      <c r="K47" s="6" t="str" cm="1">
        <f t="array" ref="K47">IF(ROWS(G$7:G47)&gt;COUNTIF(BookTable[Entry Month],$O$4),"",INDEX(Book!E$3:E$1200,SMALL(IF(BookTable[Entry Month]=$O$4,ROW(BookTable[Entry Month])-ROW(Book!$J$2)),ROWS(G$7:G47))))</f>
        <v/>
      </c>
      <c r="L47" s="6" t="e">
        <f>Shrawan12[[#This Row],[मूल्य (रु)]]*13%</f>
        <v>#VALUE!</v>
      </c>
    </row>
    <row r="48" spans="1:12" hidden="1" x14ac:dyDescent="0.25">
      <c r="A48" s="1" t="str">
        <f t="array" ref="A48">IF(ROWS(A$7:A48)&gt;COUNTIF(BookTable[Entry Month],$O$4),"",INDEX(Book!A$3:A$1200,SMALL(IF(BookTable[Entry Month]=$O$4,ROW(BookTable[Entry Month])-ROW(Book!$J$2)),ROWS(A$7:A48))))</f>
        <v/>
      </c>
      <c r="B48" s="1" t="str">
        <f t="array" ref="B48">IF(ROWS(B$7:B48)&gt;COUNTIF(BookTable[Entry Month],$O$4),"",INDEX(Book!B$3:B$1200,SMALL(IF(BookTable[Entry Month]=$O$4,ROW(BookTable[Entry Month])-ROW(Book!$J$2)),ROWS(B$7:B48))))</f>
        <v/>
      </c>
      <c r="D48" s="1" t="str">
        <f t="array" ref="D48">IF(ROWS(C$7:C48)&gt;COUNTIF(BookTable[Entry Month],$O$4),"",INDEX(Book!C$3:C$1200,SMALL(IF(BookTable[Entry Month]=$O$4,ROW(BookTable[Entry Month])-ROW(Book!$J$2)),ROWS(C$7:C48))))</f>
        <v/>
      </c>
      <c r="E48" s="26" t="e">
        <f>VLOOKUP(Shrawan12[[#This Row],[आपूर्तिकर्ताको नाम]],PartyTable[],2,FALSE)</f>
        <v>#N/A</v>
      </c>
      <c r="F48" s="26" t="str" cm="1">
        <f t="array" ref="F48">IF(ROWS(G$7:G48)&gt;COUNTIF(BookTable[Entry Month],$O$4),"",INDEX(Book!D$3:D$1200,SMALL(IF(BookTable[Entry Month]=$O$4,ROW(BookTable[Entry Month])-ROW(Book!$J$2)),ROWS(G$7:G48))))</f>
        <v/>
      </c>
      <c r="I4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48" s="6" t="str" cm="1">
        <f t="array" ref="J48">IF(ROWS(G$7:G48)&gt;COUNTIF(BookTable[Entry Month],$O$4),"",INDEX(Book!F$3:F$1200,SMALL(IF(BookTable[Entry Month]=$O$4,ROW(BookTable[Entry Month])-ROW(Book!$J$2)),ROWS(G$7:G48))))</f>
        <v/>
      </c>
      <c r="K48" s="6" t="str" cm="1">
        <f t="array" ref="K48">IF(ROWS(G$7:G48)&gt;COUNTIF(BookTable[Entry Month],$O$4),"",INDEX(Book!E$3:E$1200,SMALL(IF(BookTable[Entry Month]=$O$4,ROW(BookTable[Entry Month])-ROW(Book!$J$2)),ROWS(G$7:G48))))</f>
        <v/>
      </c>
      <c r="L48" s="6" t="e">
        <f>Shrawan12[[#This Row],[मूल्य (रु)]]*13%</f>
        <v>#VALUE!</v>
      </c>
    </row>
    <row r="49" spans="1:12" hidden="1" x14ac:dyDescent="0.25">
      <c r="A49" s="1" t="str">
        <f t="array" ref="A49">IF(ROWS(A$7:A49)&gt;COUNTIF(BookTable[Entry Month],$O$4),"",INDEX(Book!A$3:A$1200,SMALL(IF(BookTable[Entry Month]=$O$4,ROW(BookTable[Entry Month])-ROW(Book!$J$2)),ROWS(A$7:A49))))</f>
        <v/>
      </c>
      <c r="B49" s="1" t="str">
        <f t="array" ref="B49">IF(ROWS(B$7:B49)&gt;COUNTIF(BookTable[Entry Month],$O$4),"",INDEX(Book!B$3:B$1200,SMALL(IF(BookTable[Entry Month]=$O$4,ROW(BookTable[Entry Month])-ROW(Book!$J$2)),ROWS(B$7:B49))))</f>
        <v/>
      </c>
      <c r="D49" s="1" t="str">
        <f t="array" ref="D49">IF(ROWS(C$7:C49)&gt;COUNTIF(BookTable[Entry Month],$O$4),"",INDEX(Book!C$3:C$1200,SMALL(IF(BookTable[Entry Month]=$O$4,ROW(BookTable[Entry Month])-ROW(Book!$J$2)),ROWS(C$7:C49))))</f>
        <v/>
      </c>
      <c r="E49" s="26" t="e">
        <f>VLOOKUP(Shrawan12[[#This Row],[आपूर्तिकर्ताको नाम]],PartyTable[],2,FALSE)</f>
        <v>#N/A</v>
      </c>
      <c r="F49" s="26" t="str" cm="1">
        <f t="array" ref="F49">IF(ROWS(G$7:G49)&gt;COUNTIF(BookTable[Entry Month],$O$4),"",INDEX(Book!D$3:D$1200,SMALL(IF(BookTable[Entry Month]=$O$4,ROW(BookTable[Entry Month])-ROW(Book!$J$2)),ROWS(G$7:G49))))</f>
        <v/>
      </c>
      <c r="I4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49" s="6" t="str" cm="1">
        <f t="array" ref="J49">IF(ROWS(G$7:G49)&gt;COUNTIF(BookTable[Entry Month],$O$4),"",INDEX(Book!F$3:F$1200,SMALL(IF(BookTable[Entry Month]=$O$4,ROW(BookTable[Entry Month])-ROW(Book!$J$2)),ROWS(G$7:G49))))</f>
        <v/>
      </c>
      <c r="K49" s="6" t="str" cm="1">
        <f t="array" ref="K49">IF(ROWS(G$7:G49)&gt;COUNTIF(BookTable[Entry Month],$O$4),"",INDEX(Book!E$3:E$1200,SMALL(IF(BookTable[Entry Month]=$O$4,ROW(BookTable[Entry Month])-ROW(Book!$J$2)),ROWS(G$7:G49))))</f>
        <v/>
      </c>
      <c r="L49" s="6" t="e">
        <f>Shrawan12[[#This Row],[मूल्य (रु)]]*13%</f>
        <v>#VALUE!</v>
      </c>
    </row>
    <row r="50" spans="1:12" hidden="1" x14ac:dyDescent="0.25">
      <c r="A50" s="1" t="str">
        <f t="array" ref="A50">IF(ROWS(A$7:A50)&gt;COUNTIF(BookTable[Entry Month],$O$4),"",INDEX(Book!A$3:A$1200,SMALL(IF(BookTable[Entry Month]=$O$4,ROW(BookTable[Entry Month])-ROW(Book!$J$2)),ROWS(A$7:A50))))</f>
        <v/>
      </c>
      <c r="B50" s="12" t="str">
        <f t="array" ref="B50">IF(ROWS(B$7:B50)&gt;COUNTIF(BookTable[Entry Month],$O$4),"",INDEX(Book!B$3:B$1200,SMALL(IF(BookTable[Entry Month]=$O$4,ROW(BookTable[Entry Month])-ROW(Book!$J$2)),ROWS(B$7:B50))))</f>
        <v/>
      </c>
      <c r="D50" s="1" t="str">
        <f t="array" ref="D50">IF(ROWS(C$7:C50)&gt;COUNTIF(BookTable[Entry Month],$O$4),"",INDEX(Book!C$3:C$1200,SMALL(IF(BookTable[Entry Month]=$O$4,ROW(BookTable[Entry Month])-ROW(Book!$J$2)),ROWS(C$7:C50))))</f>
        <v/>
      </c>
      <c r="E50" s="26" t="e">
        <f>VLOOKUP(Shrawan12[[#This Row],[आपूर्तिकर्ताको नाम]],PartyTable[],2,FALSE)</f>
        <v>#N/A</v>
      </c>
      <c r="F50" s="26" t="str" cm="1">
        <f t="array" ref="F50">IF(ROWS(G$7:G50)&gt;COUNTIF(BookTable[Entry Month],$O$4),"",INDEX(Book!D$3:D$1200,SMALL(IF(BookTable[Entry Month]=$O$4,ROW(BookTable[Entry Month])-ROW(Book!$J$2)),ROWS(G$7:G50))))</f>
        <v/>
      </c>
      <c r="I5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50" s="6" t="str" cm="1">
        <f t="array" ref="J50">IF(ROWS(G$7:G50)&gt;COUNTIF(BookTable[Entry Month],$O$4),"",INDEX(Book!F$3:F$1200,SMALL(IF(BookTable[Entry Month]=$O$4,ROW(BookTable[Entry Month])-ROW(Book!$J$2)),ROWS(G$7:G50))))</f>
        <v/>
      </c>
      <c r="K50" s="6" t="str" cm="1">
        <f t="array" ref="K50">IF(ROWS(G$7:G50)&gt;COUNTIF(BookTable[Entry Month],$O$4),"",INDEX(Book!E$3:E$1200,SMALL(IF(BookTable[Entry Month]=$O$4,ROW(BookTable[Entry Month])-ROW(Book!$J$2)),ROWS(G$7:G50))))</f>
        <v/>
      </c>
      <c r="L50" s="6" t="e">
        <f>Shrawan12[[#This Row],[मूल्य (रु)]]*13%</f>
        <v>#VALUE!</v>
      </c>
    </row>
    <row r="51" spans="1:12" hidden="1" x14ac:dyDescent="0.25">
      <c r="A51" s="1" t="str">
        <f t="array" ref="A51">IF(ROWS(A$7:A51)&gt;COUNTIF(BookTable[Entry Month],$O$4),"",INDEX(Book!A$3:A$1200,SMALL(IF(BookTable[Entry Month]=$O$4,ROW(BookTable[Entry Month])-ROW(Book!$J$2)),ROWS(A$7:A51))))</f>
        <v/>
      </c>
      <c r="B51" s="1" t="str">
        <f t="array" ref="B51">IF(ROWS(B$7:B51)&gt;COUNTIF(BookTable[Entry Month],$O$4),"",INDEX(Book!B$3:B$1200,SMALL(IF(BookTable[Entry Month]=$O$4,ROW(BookTable[Entry Month])-ROW(Book!$J$2)),ROWS(B$7:B51))))</f>
        <v/>
      </c>
      <c r="D51" s="1" t="str">
        <f t="array" ref="D51">IF(ROWS(C$7:C51)&gt;COUNTIF(BookTable[Entry Month],$O$4),"",INDEX(Book!C$3:C$1200,SMALL(IF(BookTable[Entry Month]=$O$4,ROW(BookTable[Entry Month])-ROW(Book!$J$2)),ROWS(C$7:C51))))</f>
        <v/>
      </c>
      <c r="E51" s="26" t="e">
        <f>VLOOKUP(Shrawan12[[#This Row],[आपूर्तिकर्ताको नाम]],PartyTable[],2,FALSE)</f>
        <v>#N/A</v>
      </c>
      <c r="F51" s="26" t="str" cm="1">
        <f t="array" ref="F51">IF(ROWS(G$7:G51)&gt;COUNTIF(BookTable[Entry Month],$O$4),"",INDEX(Book!D$3:D$1200,SMALL(IF(BookTable[Entry Month]=$O$4,ROW(BookTable[Entry Month])-ROW(Book!$J$2)),ROWS(G$7:G51))))</f>
        <v/>
      </c>
      <c r="I5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51" s="6" t="str" cm="1">
        <f t="array" ref="J51">IF(ROWS(G$7:G51)&gt;COUNTIF(BookTable[Entry Month],$O$4),"",INDEX(Book!F$3:F$1200,SMALL(IF(BookTable[Entry Month]=$O$4,ROW(BookTable[Entry Month])-ROW(Book!$J$2)),ROWS(G$7:G51))))</f>
        <v/>
      </c>
      <c r="K51" s="6" t="str" cm="1">
        <f t="array" ref="K51">IF(ROWS(G$7:G51)&gt;COUNTIF(BookTable[Entry Month],$O$4),"",INDEX(Book!E$3:E$1200,SMALL(IF(BookTable[Entry Month]=$O$4,ROW(BookTable[Entry Month])-ROW(Book!$J$2)),ROWS(G$7:G51))))</f>
        <v/>
      </c>
      <c r="L51" s="6" t="e">
        <f>Shrawan12[[#This Row],[मूल्य (रु)]]*13%</f>
        <v>#VALUE!</v>
      </c>
    </row>
    <row r="52" spans="1:12" hidden="1" x14ac:dyDescent="0.25">
      <c r="A52" s="1" t="str">
        <f t="array" ref="A52">IF(ROWS(A$7:A52)&gt;COUNTIF(BookTable[Entry Month],$O$4),"",INDEX(Book!A$3:A$1200,SMALL(IF(BookTable[Entry Month]=$O$4,ROW(BookTable[Entry Month])-ROW(Book!$J$2)),ROWS(A$7:A52))))</f>
        <v/>
      </c>
      <c r="B52" s="12" t="str">
        <f t="array" ref="B52">IF(ROWS(B$7:B52)&gt;COUNTIF(BookTable[Entry Month],$O$4),"",INDEX(Book!B$3:B$1200,SMALL(IF(BookTable[Entry Month]=$O$4,ROW(BookTable[Entry Month])-ROW(Book!$J$2)),ROWS(B$7:B52))))</f>
        <v/>
      </c>
      <c r="D52" s="1" t="str">
        <f t="array" ref="D52">IF(ROWS(C$7:C52)&gt;COUNTIF(BookTable[Entry Month],$O$4),"",INDEX(Book!C$3:C$1200,SMALL(IF(BookTable[Entry Month]=$O$4,ROW(BookTable[Entry Month])-ROW(Book!$J$2)),ROWS(C$7:C52))))</f>
        <v/>
      </c>
      <c r="E52" s="26" t="e">
        <f>VLOOKUP(Shrawan12[[#This Row],[आपूर्तिकर्ताको नाम]],PartyTable[],2,FALSE)</f>
        <v>#N/A</v>
      </c>
      <c r="F52" s="26" t="str" cm="1">
        <f t="array" ref="F52">IF(ROWS(G$7:G52)&gt;COUNTIF(BookTable[Entry Month],$O$4),"",INDEX(Book!D$3:D$1200,SMALL(IF(BookTable[Entry Month]=$O$4,ROW(BookTable[Entry Month])-ROW(Book!$J$2)),ROWS(G$7:G52))))</f>
        <v/>
      </c>
      <c r="I5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52" s="6" t="str" cm="1">
        <f t="array" ref="J52">IF(ROWS(G$7:G52)&gt;COUNTIF(BookTable[Entry Month],$O$4),"",INDEX(Book!F$3:F$1200,SMALL(IF(BookTable[Entry Month]=$O$4,ROW(BookTable[Entry Month])-ROW(Book!$J$2)),ROWS(G$7:G52))))</f>
        <v/>
      </c>
      <c r="K52" s="6" t="str" cm="1">
        <f t="array" ref="K52">IF(ROWS(G$7:G52)&gt;COUNTIF(BookTable[Entry Month],$O$4),"",INDEX(Book!E$3:E$1200,SMALL(IF(BookTable[Entry Month]=$O$4,ROW(BookTable[Entry Month])-ROW(Book!$J$2)),ROWS(G$7:G52))))</f>
        <v/>
      </c>
      <c r="L52" s="6" t="e">
        <f>Shrawan12[[#This Row],[मूल्य (रु)]]*13%</f>
        <v>#VALUE!</v>
      </c>
    </row>
    <row r="53" spans="1:12" hidden="1" x14ac:dyDescent="0.25">
      <c r="A53" s="1" t="str">
        <f t="array" ref="A53">IF(ROWS(A$7:A53)&gt;COUNTIF(BookTable[Entry Month],$O$4),"",INDEX(Book!A$3:A$1200,SMALL(IF(BookTable[Entry Month]=$O$4,ROW(BookTable[Entry Month])-ROW(Book!$J$2)),ROWS(A$7:A53))))</f>
        <v/>
      </c>
      <c r="B53" s="1" t="str">
        <f t="array" ref="B53">IF(ROWS(B$7:B53)&gt;COUNTIF(BookTable[Entry Month],$O$4),"",INDEX(Book!B$3:B$1200,SMALL(IF(BookTable[Entry Month]=$O$4,ROW(BookTable[Entry Month])-ROW(Book!$J$2)),ROWS(B$7:B53))))</f>
        <v/>
      </c>
      <c r="D53" s="1" t="str">
        <f t="array" ref="D53">IF(ROWS(C$7:C53)&gt;COUNTIF(BookTable[Entry Month],$O$4),"",INDEX(Book!C$3:C$1200,SMALL(IF(BookTable[Entry Month]=$O$4,ROW(BookTable[Entry Month])-ROW(Book!$J$2)),ROWS(C$7:C53))))</f>
        <v/>
      </c>
      <c r="E53" s="26" t="e">
        <f>VLOOKUP(Shrawan12[[#This Row],[आपूर्तिकर्ताको नाम]],PartyTable[],2,FALSE)</f>
        <v>#N/A</v>
      </c>
      <c r="F53" s="26" t="str" cm="1">
        <f t="array" ref="F53">IF(ROWS(G$7:G53)&gt;COUNTIF(BookTable[Entry Month],$O$4),"",INDEX(Book!D$3:D$1200,SMALL(IF(BookTable[Entry Month]=$O$4,ROW(BookTable[Entry Month])-ROW(Book!$J$2)),ROWS(G$7:G53))))</f>
        <v/>
      </c>
      <c r="I5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53" s="6" t="str" cm="1">
        <f t="array" ref="J53">IF(ROWS(G$7:G53)&gt;COUNTIF(BookTable[Entry Month],$O$4),"",INDEX(Book!F$3:F$1200,SMALL(IF(BookTable[Entry Month]=$O$4,ROW(BookTable[Entry Month])-ROW(Book!$J$2)),ROWS(G$7:G53))))</f>
        <v/>
      </c>
      <c r="K53" s="6" t="str" cm="1">
        <f t="array" ref="K53">IF(ROWS(G$7:G53)&gt;COUNTIF(BookTable[Entry Month],$O$4),"",INDEX(Book!E$3:E$1200,SMALL(IF(BookTable[Entry Month]=$O$4,ROW(BookTable[Entry Month])-ROW(Book!$J$2)),ROWS(G$7:G53))))</f>
        <v/>
      </c>
      <c r="L53" s="6" t="e">
        <f>Shrawan12[[#This Row],[मूल्य (रु)]]*13%</f>
        <v>#VALUE!</v>
      </c>
    </row>
    <row r="54" spans="1:12" hidden="1" x14ac:dyDescent="0.25">
      <c r="A54" s="1" t="str">
        <f t="array" ref="A54">IF(ROWS(A$7:A54)&gt;COUNTIF(BookTable[Entry Month],$O$4),"",INDEX(Book!A$3:A$1200,SMALL(IF(BookTable[Entry Month]=$O$4,ROW(BookTable[Entry Month])-ROW(Book!$J$2)),ROWS(A$7:A54))))</f>
        <v/>
      </c>
      <c r="B54" s="1" t="str">
        <f t="array" ref="B54">IF(ROWS(B$7:B54)&gt;COUNTIF(BookTable[Entry Month],$O$4),"",INDEX(Book!B$3:B$1200,SMALL(IF(BookTable[Entry Month]=$O$4,ROW(BookTable[Entry Month])-ROW(Book!$J$2)),ROWS(B$7:B54))))</f>
        <v/>
      </c>
      <c r="D54" s="1" t="str">
        <f t="array" ref="D54">IF(ROWS(C$7:C54)&gt;COUNTIF(BookTable[Entry Month],$O$4),"",INDEX(Book!C$3:C$1200,SMALL(IF(BookTable[Entry Month]=$O$4,ROW(BookTable[Entry Month])-ROW(Book!$J$2)),ROWS(C$7:C54))))</f>
        <v/>
      </c>
      <c r="E54" s="26" t="e">
        <f>VLOOKUP(Shrawan12[[#This Row],[आपूर्तिकर्ताको नाम]],PartyTable[],2,FALSE)</f>
        <v>#N/A</v>
      </c>
      <c r="F54" s="26" t="str" cm="1">
        <f t="array" ref="F54">IF(ROWS(G$7:G54)&gt;COUNTIF(BookTable[Entry Month],$O$4),"",INDEX(Book!D$3:D$1200,SMALL(IF(BookTable[Entry Month]=$O$4,ROW(BookTable[Entry Month])-ROW(Book!$J$2)),ROWS(G$7:G54))))</f>
        <v/>
      </c>
      <c r="I5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54" s="6" t="str" cm="1">
        <f t="array" ref="J54">IF(ROWS(G$7:G54)&gt;COUNTIF(BookTable[Entry Month],$O$4),"",INDEX(Book!F$3:F$1200,SMALL(IF(BookTable[Entry Month]=$O$4,ROW(BookTable[Entry Month])-ROW(Book!$J$2)),ROWS(G$7:G54))))</f>
        <v/>
      </c>
      <c r="K54" s="6" t="str" cm="1">
        <f t="array" ref="K54">IF(ROWS(G$7:G54)&gt;COUNTIF(BookTable[Entry Month],$O$4),"",INDEX(Book!E$3:E$1200,SMALL(IF(BookTable[Entry Month]=$O$4,ROW(BookTable[Entry Month])-ROW(Book!$J$2)),ROWS(G$7:G54))))</f>
        <v/>
      </c>
      <c r="L54" s="6" t="e">
        <f>Shrawan12[[#This Row],[मूल्य (रु)]]*13%</f>
        <v>#VALUE!</v>
      </c>
    </row>
    <row r="55" spans="1:12" hidden="1" x14ac:dyDescent="0.25">
      <c r="A55" s="1" t="str">
        <f t="array" ref="A55">IF(ROWS(A$7:A55)&gt;COUNTIF(BookTable[Entry Month],$O$4),"",INDEX(Book!A$3:A$1200,SMALL(IF(BookTable[Entry Month]=$O$4,ROW(BookTable[Entry Month])-ROW(Book!$J$2)),ROWS(A$7:A55))))</f>
        <v/>
      </c>
      <c r="B55" s="1" t="str">
        <f t="array" ref="B55">IF(ROWS(B$7:B55)&gt;COUNTIF(BookTable[Entry Month],$O$4),"",INDEX(Book!B$3:B$1200,SMALL(IF(BookTable[Entry Month]=$O$4,ROW(BookTable[Entry Month])-ROW(Book!$J$2)),ROWS(B$7:B55))))</f>
        <v/>
      </c>
      <c r="D55" s="1" t="str">
        <f t="array" ref="D55">IF(ROWS(C$7:C55)&gt;COUNTIF(BookTable[Entry Month],$O$4),"",INDEX(Book!C$3:C$1200,SMALL(IF(BookTable[Entry Month]=$O$4,ROW(BookTable[Entry Month])-ROW(Book!$J$2)),ROWS(C$7:C55))))</f>
        <v/>
      </c>
      <c r="E55" s="26" t="e">
        <f>VLOOKUP(Shrawan12[[#This Row],[आपूर्तिकर्ताको नाम]],PartyTable[],2,FALSE)</f>
        <v>#N/A</v>
      </c>
      <c r="F55" s="26" t="str" cm="1">
        <f t="array" ref="F55">IF(ROWS(G$7:G55)&gt;COUNTIF(BookTable[Entry Month],$O$4),"",INDEX(Book!D$3:D$1200,SMALL(IF(BookTable[Entry Month]=$O$4,ROW(BookTable[Entry Month])-ROW(Book!$J$2)),ROWS(G$7:G55))))</f>
        <v/>
      </c>
      <c r="I5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55" s="6" t="str" cm="1">
        <f t="array" ref="J55">IF(ROWS(G$7:G55)&gt;COUNTIF(BookTable[Entry Month],$O$4),"",INDEX(Book!F$3:F$1200,SMALL(IF(BookTable[Entry Month]=$O$4,ROW(BookTable[Entry Month])-ROW(Book!$J$2)),ROWS(G$7:G55))))</f>
        <v/>
      </c>
      <c r="K55" s="6" t="str" cm="1">
        <f t="array" ref="K55">IF(ROWS(G$7:G55)&gt;COUNTIF(BookTable[Entry Month],$O$4),"",INDEX(Book!E$3:E$1200,SMALL(IF(BookTable[Entry Month]=$O$4,ROW(BookTable[Entry Month])-ROW(Book!$J$2)),ROWS(G$7:G55))))</f>
        <v/>
      </c>
      <c r="L55" s="6" t="e">
        <f>Shrawan12[[#This Row],[मूल्य (रु)]]*13%</f>
        <v>#VALUE!</v>
      </c>
    </row>
    <row r="56" spans="1:12" hidden="1" x14ac:dyDescent="0.25">
      <c r="A56" s="1" t="str">
        <f t="array" ref="A56">IF(ROWS(A$7:A56)&gt;COUNTIF(BookTable[Entry Month],$O$4),"",INDEX(Book!A$3:A$1200,SMALL(IF(BookTable[Entry Month]=$O$4,ROW(BookTable[Entry Month])-ROW(Book!$J$2)),ROWS(A$7:A56))))</f>
        <v/>
      </c>
      <c r="B56" s="1" t="str">
        <f t="array" ref="B56">IF(ROWS(B$7:B56)&gt;COUNTIF(BookTable[Entry Month],$O$4),"",INDEX(Book!B$3:B$1200,SMALL(IF(BookTable[Entry Month]=$O$4,ROW(BookTable[Entry Month])-ROW(Book!$J$2)),ROWS(B$7:B56))))</f>
        <v/>
      </c>
      <c r="D56" s="1" t="str">
        <f t="array" ref="D56">IF(ROWS(C$7:C56)&gt;COUNTIF(BookTable[Entry Month],$O$4),"",INDEX(Book!C$3:C$1200,SMALL(IF(BookTable[Entry Month]=$O$4,ROW(BookTable[Entry Month])-ROW(Book!$J$2)),ROWS(C$7:C56))))</f>
        <v/>
      </c>
      <c r="E56" s="26" t="e">
        <f>VLOOKUP(Shrawan12[[#This Row],[आपूर्तिकर्ताको नाम]],PartyTable[],2,FALSE)</f>
        <v>#N/A</v>
      </c>
      <c r="F56" s="26" t="str" cm="1">
        <f t="array" ref="F56">IF(ROWS(G$7:G56)&gt;COUNTIF(BookTable[Entry Month],$O$4),"",INDEX(Book!D$3:D$1200,SMALL(IF(BookTable[Entry Month]=$O$4,ROW(BookTable[Entry Month])-ROW(Book!$J$2)),ROWS(G$7:G56))))</f>
        <v/>
      </c>
      <c r="I5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56" s="6" t="str" cm="1">
        <f t="array" ref="J56">IF(ROWS(G$7:G56)&gt;COUNTIF(BookTable[Entry Month],$O$4),"",INDEX(Book!F$3:F$1200,SMALL(IF(BookTable[Entry Month]=$O$4,ROW(BookTable[Entry Month])-ROW(Book!$J$2)),ROWS(G$7:G56))))</f>
        <v/>
      </c>
      <c r="K56" s="6" t="str" cm="1">
        <f t="array" ref="K56">IF(ROWS(G$7:G56)&gt;COUNTIF(BookTable[Entry Month],$O$4),"",INDEX(Book!E$3:E$1200,SMALL(IF(BookTable[Entry Month]=$O$4,ROW(BookTable[Entry Month])-ROW(Book!$J$2)),ROWS(G$7:G56))))</f>
        <v/>
      </c>
      <c r="L56" s="6" t="e">
        <f>Shrawan12[[#This Row],[मूल्य (रु)]]*13%</f>
        <v>#VALUE!</v>
      </c>
    </row>
    <row r="57" spans="1:12" hidden="1" x14ac:dyDescent="0.25">
      <c r="A57" s="1" t="str">
        <f t="array" ref="A57">IF(ROWS(A$7:A57)&gt;COUNTIF(BookTable[Entry Month],$O$4),"",INDEX(Book!A$3:A$1200,SMALL(IF(BookTable[Entry Month]=$O$4,ROW(BookTable[Entry Month])-ROW(Book!$J$2)),ROWS(A$7:A57))))</f>
        <v/>
      </c>
      <c r="B57" s="1" t="str">
        <f t="array" ref="B57">IF(ROWS(B$7:B57)&gt;COUNTIF(BookTable[Entry Month],$O$4),"",INDEX(Book!B$3:B$1200,SMALL(IF(BookTable[Entry Month]=$O$4,ROW(BookTable[Entry Month])-ROW(Book!$J$2)),ROWS(B$7:B57))))</f>
        <v/>
      </c>
      <c r="D57" s="1" t="str">
        <f t="array" ref="D57">IF(ROWS(C$7:C57)&gt;COUNTIF(BookTable[Entry Month],$O$4),"",INDEX(Book!C$3:C$1200,SMALL(IF(BookTable[Entry Month]=$O$4,ROW(BookTable[Entry Month])-ROW(Book!$J$2)),ROWS(C$7:C57))))</f>
        <v/>
      </c>
      <c r="E57" s="26" t="e">
        <f>VLOOKUP(Shrawan12[[#This Row],[आपूर्तिकर्ताको नाम]],PartyTable[],2,FALSE)</f>
        <v>#N/A</v>
      </c>
      <c r="F57" s="26" t="str" cm="1">
        <f t="array" ref="F57">IF(ROWS(G$7:G57)&gt;COUNTIF(BookTable[Entry Month],$O$4),"",INDEX(Book!D$3:D$1200,SMALL(IF(BookTable[Entry Month]=$O$4,ROW(BookTable[Entry Month])-ROW(Book!$J$2)),ROWS(G$7:G57))))</f>
        <v/>
      </c>
      <c r="I5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57" s="6" t="str" cm="1">
        <f t="array" ref="J57">IF(ROWS(G$7:G57)&gt;COUNTIF(BookTable[Entry Month],$O$4),"",INDEX(Book!F$3:F$1200,SMALL(IF(BookTable[Entry Month]=$O$4,ROW(BookTable[Entry Month])-ROW(Book!$J$2)),ROWS(G$7:G57))))</f>
        <v/>
      </c>
      <c r="K57" s="6" t="str" cm="1">
        <f t="array" ref="K57">IF(ROWS(G$7:G57)&gt;COUNTIF(BookTable[Entry Month],$O$4),"",INDEX(Book!E$3:E$1200,SMALL(IF(BookTable[Entry Month]=$O$4,ROW(BookTable[Entry Month])-ROW(Book!$J$2)),ROWS(G$7:G57))))</f>
        <v/>
      </c>
      <c r="L57" s="6" t="e">
        <f>Shrawan12[[#This Row],[मूल्य (रु)]]*13%</f>
        <v>#VALUE!</v>
      </c>
    </row>
    <row r="58" spans="1:12" hidden="1" x14ac:dyDescent="0.25">
      <c r="A58" s="1" t="str">
        <f t="array" ref="A58">IF(ROWS(A$7:A58)&gt;COUNTIF(BookTable[Entry Month],$O$4),"",INDEX(Book!A$3:A$1200,SMALL(IF(BookTable[Entry Month]=$O$4,ROW(BookTable[Entry Month])-ROW(Book!$J$2)),ROWS(A$7:A58))))</f>
        <v/>
      </c>
      <c r="B58" s="12" t="str">
        <f t="array" ref="B58">IF(ROWS(B$7:B58)&gt;COUNTIF(BookTable[Entry Month],$O$4),"",INDEX(Book!B$3:B$1200,SMALL(IF(BookTable[Entry Month]=$O$4,ROW(BookTable[Entry Month])-ROW(Book!$J$2)),ROWS(B$7:B58))))</f>
        <v/>
      </c>
      <c r="D58" s="1" t="str">
        <f t="array" ref="D58">IF(ROWS(C$7:C58)&gt;COUNTIF(BookTable[Entry Month],$O$4),"",INDEX(Book!C$3:C$1200,SMALL(IF(BookTable[Entry Month]=$O$4,ROW(BookTable[Entry Month])-ROW(Book!$J$2)),ROWS(C$7:C58))))</f>
        <v/>
      </c>
      <c r="E58" s="26" t="e">
        <f>VLOOKUP(Shrawan12[[#This Row],[आपूर्तिकर्ताको नाम]],PartyTable[],2,FALSE)</f>
        <v>#N/A</v>
      </c>
      <c r="F58" s="26" t="str" cm="1">
        <f t="array" ref="F58">IF(ROWS(G$7:G58)&gt;COUNTIF(BookTable[Entry Month],$O$4),"",INDEX(Book!D$3:D$1200,SMALL(IF(BookTable[Entry Month]=$O$4,ROW(BookTable[Entry Month])-ROW(Book!$J$2)),ROWS(G$7:G58))))</f>
        <v/>
      </c>
      <c r="I5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58" s="6" t="str" cm="1">
        <f t="array" ref="J58">IF(ROWS(G$7:G58)&gt;COUNTIF(BookTable[Entry Month],$O$4),"",INDEX(Book!F$3:F$1200,SMALL(IF(BookTable[Entry Month]=$O$4,ROW(BookTable[Entry Month])-ROW(Book!$J$2)),ROWS(G$7:G58))))</f>
        <v/>
      </c>
      <c r="K58" s="6" t="str" cm="1">
        <f t="array" ref="K58">IF(ROWS(G$7:G58)&gt;COUNTIF(BookTable[Entry Month],$O$4),"",INDEX(Book!E$3:E$1200,SMALL(IF(BookTable[Entry Month]=$O$4,ROW(BookTable[Entry Month])-ROW(Book!$J$2)),ROWS(G$7:G58))))</f>
        <v/>
      </c>
      <c r="L58" s="6" t="e">
        <f>Shrawan12[[#This Row],[मूल्य (रु)]]*13%</f>
        <v>#VALUE!</v>
      </c>
    </row>
    <row r="59" spans="1:12" hidden="1" x14ac:dyDescent="0.25">
      <c r="A59" s="1" t="str">
        <f t="array" ref="A59">IF(ROWS(A$7:A59)&gt;COUNTIF(BookTable[Entry Month],$O$4),"",INDEX(Book!A$3:A$1200,SMALL(IF(BookTable[Entry Month]=$O$4,ROW(BookTable[Entry Month])-ROW(Book!$J$2)),ROWS(A$7:A59))))</f>
        <v/>
      </c>
      <c r="B59" s="1" t="str">
        <f t="array" ref="B59">IF(ROWS(B$7:B59)&gt;COUNTIF(BookTable[Entry Month],$O$4),"",INDEX(Book!B$3:B$1200,SMALL(IF(BookTable[Entry Month]=$O$4,ROW(BookTable[Entry Month])-ROW(Book!$J$2)),ROWS(B$7:B59))))</f>
        <v/>
      </c>
      <c r="D59" s="1" t="str">
        <f t="array" ref="D59">IF(ROWS(C$7:C59)&gt;COUNTIF(BookTable[Entry Month],$O$4),"",INDEX(Book!C$3:C$1200,SMALL(IF(BookTable[Entry Month]=$O$4,ROW(BookTable[Entry Month])-ROW(Book!$J$2)),ROWS(C$7:C59))))</f>
        <v/>
      </c>
      <c r="E59" s="26" t="e">
        <f>VLOOKUP(Shrawan12[[#This Row],[आपूर्तिकर्ताको नाम]],PartyTable[],2,FALSE)</f>
        <v>#N/A</v>
      </c>
      <c r="F59" s="26" t="str" cm="1">
        <f t="array" ref="F59">IF(ROWS(G$7:G59)&gt;COUNTIF(BookTable[Entry Month],$O$4),"",INDEX(Book!D$3:D$1200,SMALL(IF(BookTable[Entry Month]=$O$4,ROW(BookTable[Entry Month])-ROW(Book!$J$2)),ROWS(G$7:G59))))</f>
        <v/>
      </c>
      <c r="I5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59" s="6" t="str" cm="1">
        <f t="array" ref="J59">IF(ROWS(G$7:G59)&gt;COUNTIF(BookTable[Entry Month],$O$4),"",INDEX(Book!F$3:F$1200,SMALL(IF(BookTable[Entry Month]=$O$4,ROW(BookTable[Entry Month])-ROW(Book!$J$2)),ROWS(G$7:G59))))</f>
        <v/>
      </c>
      <c r="K59" s="6" t="str" cm="1">
        <f t="array" ref="K59">IF(ROWS(G$7:G59)&gt;COUNTIF(BookTable[Entry Month],$O$4),"",INDEX(Book!E$3:E$1200,SMALL(IF(BookTable[Entry Month]=$O$4,ROW(BookTable[Entry Month])-ROW(Book!$J$2)),ROWS(G$7:G59))))</f>
        <v/>
      </c>
      <c r="L59" s="6" t="e">
        <f>Shrawan12[[#This Row],[मूल्य (रु)]]*13%</f>
        <v>#VALUE!</v>
      </c>
    </row>
    <row r="60" spans="1:12" hidden="1" x14ac:dyDescent="0.25">
      <c r="A60" s="1" t="str">
        <f t="array" ref="A60">IF(ROWS(A$7:A60)&gt;COUNTIF(BookTable[Entry Month],$O$4),"",INDEX(Book!A$3:A$1200,SMALL(IF(BookTable[Entry Month]=$O$4,ROW(BookTable[Entry Month])-ROW(Book!$J$2)),ROWS(A$7:A60))))</f>
        <v/>
      </c>
      <c r="B60" s="1" t="str">
        <f t="array" ref="B60">IF(ROWS(B$7:B60)&gt;COUNTIF(BookTable[Entry Month],$O$4),"",INDEX(Book!B$3:B$1200,SMALL(IF(BookTable[Entry Month]=$O$4,ROW(BookTable[Entry Month])-ROW(Book!$J$2)),ROWS(B$7:B60))))</f>
        <v/>
      </c>
      <c r="D60" s="1" t="str">
        <f t="array" ref="D60">IF(ROWS(C$7:C60)&gt;COUNTIF(BookTable[Entry Month],$O$4),"",INDEX(Book!C$3:C$1200,SMALL(IF(BookTable[Entry Month]=$O$4,ROW(BookTable[Entry Month])-ROW(Book!$J$2)),ROWS(C$7:C60))))</f>
        <v/>
      </c>
      <c r="E60" s="26" t="e">
        <f>VLOOKUP(Shrawan12[[#This Row],[आपूर्तिकर्ताको नाम]],PartyTable[],2,FALSE)</f>
        <v>#N/A</v>
      </c>
      <c r="F60" s="26" t="str" cm="1">
        <f t="array" ref="F60">IF(ROWS(G$7:G60)&gt;COUNTIF(BookTable[Entry Month],$O$4),"",INDEX(Book!D$3:D$1200,SMALL(IF(BookTable[Entry Month]=$O$4,ROW(BookTable[Entry Month])-ROW(Book!$J$2)),ROWS(G$7:G60))))</f>
        <v/>
      </c>
      <c r="I6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60" s="6" t="str" cm="1">
        <f t="array" ref="J60">IF(ROWS(G$7:G60)&gt;COUNTIF(BookTable[Entry Month],$O$4),"",INDEX(Book!F$3:F$1200,SMALL(IF(BookTable[Entry Month]=$O$4,ROW(BookTable[Entry Month])-ROW(Book!$J$2)),ROWS(G$7:G60))))</f>
        <v/>
      </c>
      <c r="K60" s="6" t="str" cm="1">
        <f t="array" ref="K60">IF(ROWS(G$7:G60)&gt;COUNTIF(BookTable[Entry Month],$O$4),"",INDEX(Book!E$3:E$1200,SMALL(IF(BookTable[Entry Month]=$O$4,ROW(BookTable[Entry Month])-ROW(Book!$J$2)),ROWS(G$7:G60))))</f>
        <v/>
      </c>
      <c r="L60" s="6" t="e">
        <f>Shrawan12[[#This Row],[मूल्य (रु)]]*13%</f>
        <v>#VALUE!</v>
      </c>
    </row>
    <row r="61" spans="1:12" hidden="1" x14ac:dyDescent="0.25">
      <c r="A61" s="1" t="str">
        <f t="array" ref="A61">IF(ROWS(A$7:A61)&gt;COUNTIF(BookTable[Entry Month],$O$4),"",INDEX(Book!A$3:A$1200,SMALL(IF(BookTable[Entry Month]=$O$4,ROW(BookTable[Entry Month])-ROW(Book!$J$2)),ROWS(A$7:A61))))</f>
        <v/>
      </c>
      <c r="B61" s="1" t="str">
        <f t="array" ref="B61">IF(ROWS(B$7:B61)&gt;COUNTIF(BookTable[Entry Month],$O$4),"",INDEX(Book!B$3:B$1200,SMALL(IF(BookTable[Entry Month]=$O$4,ROW(BookTable[Entry Month])-ROW(Book!$J$2)),ROWS(B$7:B61))))</f>
        <v/>
      </c>
      <c r="D61" s="1" t="str">
        <f t="array" ref="D61">IF(ROWS(C$7:C61)&gt;COUNTIF(BookTable[Entry Month],$O$4),"",INDEX(Book!C$3:C$1200,SMALL(IF(BookTable[Entry Month]=$O$4,ROW(BookTable[Entry Month])-ROW(Book!$J$2)),ROWS(C$7:C61))))</f>
        <v/>
      </c>
      <c r="E61" s="26" t="e">
        <f>VLOOKUP(Shrawan12[[#This Row],[आपूर्तिकर्ताको नाम]],PartyTable[],2,FALSE)</f>
        <v>#N/A</v>
      </c>
      <c r="F61" s="26" t="str" cm="1">
        <f t="array" ref="F61">IF(ROWS(G$7:G61)&gt;COUNTIF(BookTable[Entry Month],$O$4),"",INDEX(Book!D$3:D$1200,SMALL(IF(BookTable[Entry Month]=$O$4,ROW(BookTable[Entry Month])-ROW(Book!$J$2)),ROWS(G$7:G61))))</f>
        <v/>
      </c>
      <c r="I6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61" s="6" t="str" cm="1">
        <f t="array" ref="J61">IF(ROWS(G$7:G61)&gt;COUNTIF(BookTable[Entry Month],$O$4),"",INDEX(Book!F$3:F$1200,SMALL(IF(BookTable[Entry Month]=$O$4,ROW(BookTable[Entry Month])-ROW(Book!$J$2)),ROWS(G$7:G61))))</f>
        <v/>
      </c>
      <c r="K61" s="6" t="str" cm="1">
        <f t="array" ref="K61">IF(ROWS(G$7:G61)&gt;COUNTIF(BookTable[Entry Month],$O$4),"",INDEX(Book!E$3:E$1200,SMALL(IF(BookTable[Entry Month]=$O$4,ROW(BookTable[Entry Month])-ROW(Book!$J$2)),ROWS(G$7:G61))))</f>
        <v/>
      </c>
      <c r="L61" s="6" t="e">
        <f>Shrawan12[[#This Row],[मूल्य (रु)]]*13%</f>
        <v>#VALUE!</v>
      </c>
    </row>
    <row r="62" spans="1:12" hidden="1" x14ac:dyDescent="0.25">
      <c r="A62" s="1" t="str">
        <f t="array" ref="A62">IF(ROWS(A$7:A62)&gt;COUNTIF(BookTable[Entry Month],$O$4),"",INDEX(Book!A$3:A$1200,SMALL(IF(BookTable[Entry Month]=$O$4,ROW(BookTable[Entry Month])-ROW(Book!$J$2)),ROWS(A$7:A62))))</f>
        <v/>
      </c>
      <c r="B62" s="1" t="str">
        <f t="array" ref="B62">IF(ROWS(B$7:B62)&gt;COUNTIF(BookTable[Entry Month],$O$4),"",INDEX(Book!B$3:B$1200,SMALL(IF(BookTable[Entry Month]=$O$4,ROW(BookTable[Entry Month])-ROW(Book!$J$2)),ROWS(B$7:B62))))</f>
        <v/>
      </c>
      <c r="D62" s="1" t="str">
        <f t="array" ref="D62">IF(ROWS(C$7:C62)&gt;COUNTIF(BookTable[Entry Month],$O$4),"",INDEX(Book!C$3:C$1200,SMALL(IF(BookTable[Entry Month]=$O$4,ROW(BookTable[Entry Month])-ROW(Book!$J$2)),ROWS(C$7:C62))))</f>
        <v/>
      </c>
      <c r="E62" s="26" t="e">
        <f>VLOOKUP(Shrawan12[[#This Row],[आपूर्तिकर्ताको नाम]],PartyTable[],2,FALSE)</f>
        <v>#N/A</v>
      </c>
      <c r="F62" s="26" t="str" cm="1">
        <f t="array" ref="F62">IF(ROWS(G$7:G62)&gt;COUNTIF(BookTable[Entry Month],$O$4),"",INDEX(Book!D$3:D$1200,SMALL(IF(BookTable[Entry Month]=$O$4,ROW(BookTable[Entry Month])-ROW(Book!$J$2)),ROWS(G$7:G62))))</f>
        <v/>
      </c>
      <c r="I6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62" s="6" t="str" cm="1">
        <f t="array" ref="J62">IF(ROWS(G$7:G62)&gt;COUNTIF(BookTable[Entry Month],$O$4),"",INDEX(Book!F$3:F$1200,SMALL(IF(BookTable[Entry Month]=$O$4,ROW(BookTable[Entry Month])-ROW(Book!$J$2)),ROWS(G$7:G62))))</f>
        <v/>
      </c>
      <c r="K62" s="6" t="str" cm="1">
        <f t="array" ref="K62">IF(ROWS(G$7:G62)&gt;COUNTIF(BookTable[Entry Month],$O$4),"",INDEX(Book!E$3:E$1200,SMALL(IF(BookTable[Entry Month]=$O$4,ROW(BookTable[Entry Month])-ROW(Book!$J$2)),ROWS(G$7:G62))))</f>
        <v/>
      </c>
      <c r="L62" s="6" t="e">
        <f>Shrawan12[[#This Row],[मूल्य (रु)]]*13%</f>
        <v>#VALUE!</v>
      </c>
    </row>
    <row r="63" spans="1:12" hidden="1" x14ac:dyDescent="0.25">
      <c r="A63" s="1" t="str">
        <f t="array" ref="A63">IF(ROWS(A$7:A63)&gt;COUNTIF(BookTable[Entry Month],$O$4),"",INDEX(Book!A$3:A$1200,SMALL(IF(BookTable[Entry Month]=$O$4,ROW(BookTable[Entry Month])-ROW(Book!$J$2)),ROWS(A$7:A63))))</f>
        <v/>
      </c>
      <c r="B63" s="1" t="str">
        <f t="array" ref="B63">IF(ROWS(B$7:B63)&gt;COUNTIF(BookTable[Entry Month],$O$4),"",INDEX(Book!B$3:B$1200,SMALL(IF(BookTable[Entry Month]=$O$4,ROW(BookTable[Entry Month])-ROW(Book!$J$2)),ROWS(B$7:B63))))</f>
        <v/>
      </c>
      <c r="D63" s="1" t="str">
        <f t="array" ref="D63">IF(ROWS(C$7:C63)&gt;COUNTIF(BookTable[Entry Month],$O$4),"",INDEX(Book!C$3:C$1200,SMALL(IF(BookTable[Entry Month]=$O$4,ROW(BookTable[Entry Month])-ROW(Book!$J$2)),ROWS(C$7:C63))))</f>
        <v/>
      </c>
      <c r="E63" s="26" t="e">
        <f>VLOOKUP(Shrawan12[[#This Row],[आपूर्तिकर्ताको नाम]],PartyTable[],2,FALSE)</f>
        <v>#N/A</v>
      </c>
      <c r="F63" s="26" t="str" cm="1">
        <f t="array" ref="F63">IF(ROWS(G$7:G63)&gt;COUNTIF(BookTable[Entry Month],$O$4),"",INDEX(Book!D$3:D$1200,SMALL(IF(BookTable[Entry Month]=$O$4,ROW(BookTable[Entry Month])-ROW(Book!$J$2)),ROWS(G$7:G63))))</f>
        <v/>
      </c>
      <c r="I6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63" s="6" t="str" cm="1">
        <f t="array" ref="J63">IF(ROWS(G$7:G63)&gt;COUNTIF(BookTable[Entry Month],$O$4),"",INDEX(Book!F$3:F$1200,SMALL(IF(BookTable[Entry Month]=$O$4,ROW(BookTable[Entry Month])-ROW(Book!$J$2)),ROWS(G$7:G63))))</f>
        <v/>
      </c>
      <c r="K63" s="6" t="str" cm="1">
        <f t="array" ref="K63">IF(ROWS(G$7:G63)&gt;COUNTIF(BookTable[Entry Month],$O$4),"",INDEX(Book!E$3:E$1200,SMALL(IF(BookTable[Entry Month]=$O$4,ROW(BookTable[Entry Month])-ROW(Book!$J$2)),ROWS(G$7:G63))))</f>
        <v/>
      </c>
      <c r="L63" s="6" t="e">
        <f>Shrawan12[[#This Row],[मूल्य (रु)]]*13%</f>
        <v>#VALUE!</v>
      </c>
    </row>
    <row r="64" spans="1:12" hidden="1" x14ac:dyDescent="0.25">
      <c r="A64" s="1" t="str">
        <f t="array" ref="A64">IF(ROWS(A$7:A64)&gt;COUNTIF(BookTable[Entry Month],$O$4),"",INDEX(Book!A$3:A$1200,SMALL(IF(BookTable[Entry Month]=$O$4,ROW(BookTable[Entry Month])-ROW(Book!$J$2)),ROWS(A$7:A64))))</f>
        <v/>
      </c>
      <c r="B64" s="1" t="str">
        <f t="array" ref="B64">IF(ROWS(B$7:B64)&gt;COUNTIF(BookTable[Entry Month],$O$4),"",INDEX(Book!B$3:B$1200,SMALL(IF(BookTable[Entry Month]=$O$4,ROW(BookTable[Entry Month])-ROW(Book!$J$2)),ROWS(B$7:B64))))</f>
        <v/>
      </c>
      <c r="D64" s="1" t="str">
        <f t="array" ref="D64">IF(ROWS(C$7:C64)&gt;COUNTIF(BookTable[Entry Month],$O$4),"",INDEX(Book!C$3:C$1200,SMALL(IF(BookTable[Entry Month]=$O$4,ROW(BookTable[Entry Month])-ROW(Book!$J$2)),ROWS(C$7:C64))))</f>
        <v/>
      </c>
      <c r="E64" s="26" t="e">
        <f>VLOOKUP(Shrawan12[[#This Row],[आपूर्तिकर्ताको नाम]],PartyTable[],2,FALSE)</f>
        <v>#N/A</v>
      </c>
      <c r="F64" s="26" t="str" cm="1">
        <f t="array" ref="F64">IF(ROWS(G$7:G64)&gt;COUNTIF(BookTable[Entry Month],$O$4),"",INDEX(Book!D$3:D$1200,SMALL(IF(BookTable[Entry Month]=$O$4,ROW(BookTable[Entry Month])-ROW(Book!$J$2)),ROWS(G$7:G64))))</f>
        <v/>
      </c>
      <c r="I6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64" s="6" t="str" cm="1">
        <f t="array" ref="J64">IF(ROWS(G$7:G64)&gt;COUNTIF(BookTable[Entry Month],$O$4),"",INDEX(Book!F$3:F$1200,SMALL(IF(BookTable[Entry Month]=$O$4,ROW(BookTable[Entry Month])-ROW(Book!$J$2)),ROWS(G$7:G64))))</f>
        <v/>
      </c>
      <c r="K64" s="6" t="str" cm="1">
        <f t="array" ref="K64">IF(ROWS(G$7:G64)&gt;COUNTIF(BookTable[Entry Month],$O$4),"",INDEX(Book!E$3:E$1200,SMALL(IF(BookTable[Entry Month]=$O$4,ROW(BookTable[Entry Month])-ROW(Book!$J$2)),ROWS(G$7:G64))))</f>
        <v/>
      </c>
      <c r="L64" s="6" t="e">
        <f>Shrawan12[[#This Row],[मूल्य (रु)]]*13%</f>
        <v>#VALUE!</v>
      </c>
    </row>
    <row r="65" spans="1:12" hidden="1" x14ac:dyDescent="0.25">
      <c r="A65" s="1" t="str">
        <f t="array" ref="A65">IF(ROWS(A$7:A65)&gt;COUNTIF(BookTable[Entry Month],$O$4),"",INDEX(Book!A$3:A$1200,SMALL(IF(BookTable[Entry Month]=$O$4,ROW(BookTable[Entry Month])-ROW(Book!$J$2)),ROWS(A$7:A65))))</f>
        <v/>
      </c>
      <c r="B65" s="12" t="str">
        <f t="array" ref="B65">IF(ROWS(B$7:B65)&gt;COUNTIF(BookTable[Entry Month],$O$4),"",INDEX(Book!B$3:B$1200,SMALL(IF(BookTable[Entry Month]=$O$4,ROW(BookTable[Entry Month])-ROW(Book!$J$2)),ROWS(B$7:B65))))</f>
        <v/>
      </c>
      <c r="D65" s="1" t="str">
        <f t="array" ref="D65">IF(ROWS(C$7:C65)&gt;COUNTIF(BookTable[Entry Month],$O$4),"",INDEX(Book!C$3:C$1200,SMALL(IF(BookTable[Entry Month]=$O$4,ROW(BookTable[Entry Month])-ROW(Book!$J$2)),ROWS(C$7:C65))))</f>
        <v/>
      </c>
      <c r="E65" s="26" t="e">
        <f>VLOOKUP(Shrawan12[[#This Row],[आपूर्तिकर्ताको नाम]],PartyTable[],2,FALSE)</f>
        <v>#N/A</v>
      </c>
      <c r="F65" s="26" t="str" cm="1">
        <f t="array" ref="F65">IF(ROWS(G$7:G65)&gt;COUNTIF(BookTable[Entry Month],$O$4),"",INDEX(Book!D$3:D$1200,SMALL(IF(BookTable[Entry Month]=$O$4,ROW(BookTable[Entry Month])-ROW(Book!$J$2)),ROWS(G$7:G65))))</f>
        <v/>
      </c>
      <c r="I6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65" s="6" t="str" cm="1">
        <f t="array" ref="J65">IF(ROWS(G$7:G65)&gt;COUNTIF(BookTable[Entry Month],$O$4),"",INDEX(Book!F$3:F$1200,SMALL(IF(BookTable[Entry Month]=$O$4,ROW(BookTable[Entry Month])-ROW(Book!$J$2)),ROWS(G$7:G65))))</f>
        <v/>
      </c>
      <c r="K65" s="6" t="str" cm="1">
        <f t="array" ref="K65">IF(ROWS(G$7:G65)&gt;COUNTIF(BookTable[Entry Month],$O$4),"",INDEX(Book!E$3:E$1200,SMALL(IF(BookTable[Entry Month]=$O$4,ROW(BookTable[Entry Month])-ROW(Book!$J$2)),ROWS(G$7:G65))))</f>
        <v/>
      </c>
      <c r="L65" s="6" t="e">
        <f>Shrawan12[[#This Row],[मूल्य (रु)]]*13%</f>
        <v>#VALUE!</v>
      </c>
    </row>
    <row r="66" spans="1:12" hidden="1" x14ac:dyDescent="0.25">
      <c r="A66" s="1" t="str">
        <f t="array" ref="A66">IF(ROWS(A$7:A66)&gt;COUNTIF(BookTable[Entry Month],$O$4),"",INDEX(Book!A$3:A$1200,SMALL(IF(BookTable[Entry Month]=$O$4,ROW(BookTable[Entry Month])-ROW(Book!$J$2)),ROWS(A$7:A66))))</f>
        <v/>
      </c>
      <c r="B66" s="1" t="str">
        <f t="array" ref="B66">IF(ROWS(B$7:B66)&gt;COUNTIF(BookTable[Entry Month],$O$4),"",INDEX(Book!B$3:B$1200,SMALL(IF(BookTable[Entry Month]=$O$4,ROW(BookTable[Entry Month])-ROW(Book!$J$2)),ROWS(B$7:B66))))</f>
        <v/>
      </c>
      <c r="D66" s="1" t="str">
        <f t="array" ref="D66">IF(ROWS(C$7:C66)&gt;COUNTIF(BookTable[Entry Month],$O$4),"",INDEX(Book!C$3:C$1200,SMALL(IF(BookTable[Entry Month]=$O$4,ROW(BookTable[Entry Month])-ROW(Book!$J$2)),ROWS(C$7:C66))))</f>
        <v/>
      </c>
      <c r="E66" s="26" t="e">
        <f>VLOOKUP(Shrawan12[[#This Row],[आपूर्तिकर्ताको नाम]],PartyTable[],2,FALSE)</f>
        <v>#N/A</v>
      </c>
      <c r="F66" s="26" t="str" cm="1">
        <f t="array" ref="F66">IF(ROWS(G$7:G66)&gt;COUNTIF(BookTable[Entry Month],$O$4),"",INDEX(Book!D$3:D$1200,SMALL(IF(BookTable[Entry Month]=$O$4,ROW(BookTable[Entry Month])-ROW(Book!$J$2)),ROWS(G$7:G66))))</f>
        <v/>
      </c>
      <c r="I6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66" s="6" t="str" cm="1">
        <f t="array" ref="J66">IF(ROWS(G$7:G66)&gt;COUNTIF(BookTable[Entry Month],$O$4),"",INDEX(Book!F$3:F$1200,SMALL(IF(BookTable[Entry Month]=$O$4,ROW(BookTable[Entry Month])-ROW(Book!$J$2)),ROWS(G$7:G66))))</f>
        <v/>
      </c>
      <c r="K66" s="6" t="str" cm="1">
        <f t="array" ref="K66">IF(ROWS(G$7:G66)&gt;COUNTIF(BookTable[Entry Month],$O$4),"",INDEX(Book!E$3:E$1200,SMALL(IF(BookTable[Entry Month]=$O$4,ROW(BookTable[Entry Month])-ROW(Book!$J$2)),ROWS(G$7:G66))))</f>
        <v/>
      </c>
      <c r="L66" s="6" t="e">
        <f>Shrawan12[[#This Row],[मूल्य (रु)]]*13%</f>
        <v>#VALUE!</v>
      </c>
    </row>
    <row r="67" spans="1:12" hidden="1" x14ac:dyDescent="0.25">
      <c r="A67" s="1" t="str">
        <f t="array" ref="A67">IF(ROWS(A$7:A67)&gt;COUNTIF(BookTable[Entry Month],$O$4),"",INDEX(Book!A$3:A$1200,SMALL(IF(BookTable[Entry Month]=$O$4,ROW(BookTable[Entry Month])-ROW(Book!$J$2)),ROWS(A$7:A67))))</f>
        <v/>
      </c>
      <c r="B67" s="1" t="str">
        <f t="array" ref="B67">IF(ROWS(B$7:B67)&gt;COUNTIF(BookTable[Entry Month],$O$4),"",INDEX(Book!B$3:B$1200,SMALL(IF(BookTable[Entry Month]=$O$4,ROW(BookTable[Entry Month])-ROW(Book!$J$2)),ROWS(B$7:B67))))</f>
        <v/>
      </c>
      <c r="D67" s="1" t="str">
        <f t="array" ref="D67">IF(ROWS(C$7:C67)&gt;COUNTIF(BookTable[Entry Month],$O$4),"",INDEX(Book!C$3:C$1200,SMALL(IF(BookTable[Entry Month]=$O$4,ROW(BookTable[Entry Month])-ROW(Book!$J$2)),ROWS(C$7:C67))))</f>
        <v/>
      </c>
      <c r="E67" s="26" t="e">
        <f>VLOOKUP(Shrawan12[[#This Row],[आपूर्तिकर्ताको नाम]],PartyTable[],2,FALSE)</f>
        <v>#N/A</v>
      </c>
      <c r="F67" s="26" t="str" cm="1">
        <f t="array" ref="F67">IF(ROWS(G$7:G67)&gt;COUNTIF(BookTable[Entry Month],$O$4),"",INDEX(Book!D$3:D$1200,SMALL(IF(BookTable[Entry Month]=$O$4,ROW(BookTable[Entry Month])-ROW(Book!$J$2)),ROWS(G$7:G67))))</f>
        <v/>
      </c>
      <c r="I6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67" s="6" t="str" cm="1">
        <f t="array" ref="J67">IF(ROWS(G$7:G67)&gt;COUNTIF(BookTable[Entry Month],$O$4),"",INDEX(Book!F$3:F$1200,SMALL(IF(BookTable[Entry Month]=$O$4,ROW(BookTable[Entry Month])-ROW(Book!$J$2)),ROWS(G$7:G67))))</f>
        <v/>
      </c>
      <c r="K67" s="6" t="str" cm="1">
        <f t="array" ref="K67">IF(ROWS(G$7:G67)&gt;COUNTIF(BookTable[Entry Month],$O$4),"",INDEX(Book!E$3:E$1200,SMALL(IF(BookTable[Entry Month]=$O$4,ROW(BookTable[Entry Month])-ROW(Book!$J$2)),ROWS(G$7:G67))))</f>
        <v/>
      </c>
      <c r="L67" s="6" t="e">
        <f>Shrawan12[[#This Row],[मूल्य (रु)]]*13%</f>
        <v>#VALUE!</v>
      </c>
    </row>
    <row r="68" spans="1:12" hidden="1" x14ac:dyDescent="0.25">
      <c r="A68" s="1" t="str">
        <f t="array" ref="A68">IF(ROWS(A$7:A68)&gt;COUNTIF(BookTable[Entry Month],$O$4),"",INDEX(Book!A$3:A$1200,SMALL(IF(BookTable[Entry Month]=$O$4,ROW(BookTable[Entry Month])-ROW(Book!$J$2)),ROWS(A$7:A68))))</f>
        <v/>
      </c>
      <c r="B68" s="1" t="str">
        <f t="array" ref="B68">IF(ROWS(B$7:B68)&gt;COUNTIF(BookTable[Entry Month],$O$4),"",INDEX(Book!B$3:B$1200,SMALL(IF(BookTable[Entry Month]=$O$4,ROW(BookTable[Entry Month])-ROW(Book!$J$2)),ROWS(B$7:B68))))</f>
        <v/>
      </c>
      <c r="D68" s="1" t="str">
        <f t="array" ref="D68">IF(ROWS(C$7:C68)&gt;COUNTIF(BookTable[Entry Month],$O$4),"",INDEX(Book!C$3:C$1200,SMALL(IF(BookTable[Entry Month]=$O$4,ROW(BookTable[Entry Month])-ROW(Book!$J$2)),ROWS(C$7:C68))))</f>
        <v/>
      </c>
      <c r="E68" s="26" t="e">
        <f>VLOOKUP(Shrawan12[[#This Row],[आपूर्तिकर्ताको नाम]],PartyTable[],2,FALSE)</f>
        <v>#N/A</v>
      </c>
      <c r="F68" s="26" t="str" cm="1">
        <f t="array" ref="F68">IF(ROWS(G$7:G68)&gt;COUNTIF(BookTable[Entry Month],$O$4),"",INDEX(Book!D$3:D$1200,SMALL(IF(BookTable[Entry Month]=$O$4,ROW(BookTable[Entry Month])-ROW(Book!$J$2)),ROWS(G$7:G68))))</f>
        <v/>
      </c>
      <c r="I6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68" s="6" t="str" cm="1">
        <f t="array" ref="J68">IF(ROWS(G$7:G68)&gt;COUNTIF(BookTable[Entry Month],$O$4),"",INDEX(Book!F$3:F$1200,SMALL(IF(BookTable[Entry Month]=$O$4,ROW(BookTable[Entry Month])-ROW(Book!$J$2)),ROWS(G$7:G68))))</f>
        <v/>
      </c>
      <c r="K68" s="6" t="str" cm="1">
        <f t="array" ref="K68">IF(ROWS(G$7:G68)&gt;COUNTIF(BookTable[Entry Month],$O$4),"",INDEX(Book!E$3:E$1200,SMALL(IF(BookTable[Entry Month]=$O$4,ROW(BookTable[Entry Month])-ROW(Book!$J$2)),ROWS(G$7:G68))))</f>
        <v/>
      </c>
      <c r="L68" s="6" t="e">
        <f>Shrawan12[[#This Row],[मूल्य (रु)]]*13%</f>
        <v>#VALUE!</v>
      </c>
    </row>
    <row r="69" spans="1:12" hidden="1" x14ac:dyDescent="0.25">
      <c r="A69" s="1" t="str">
        <f t="array" ref="A69">IF(ROWS(A$7:A69)&gt;COUNTIF(BookTable[Entry Month],$O$4),"",INDEX(Book!A$3:A$1200,SMALL(IF(BookTable[Entry Month]=$O$4,ROW(BookTable[Entry Month])-ROW(Book!$J$2)),ROWS(A$7:A69))))</f>
        <v/>
      </c>
      <c r="B69" s="12" t="str">
        <f t="array" ref="B69">IF(ROWS(B$7:B69)&gt;COUNTIF(BookTable[Entry Month],$O$4),"",INDEX(Book!B$3:B$1200,SMALL(IF(BookTable[Entry Month]=$O$4,ROW(BookTable[Entry Month])-ROW(Book!$J$2)),ROWS(B$7:B69))))</f>
        <v/>
      </c>
      <c r="D69" s="1" t="str">
        <f t="array" ref="D69">IF(ROWS(C$7:C69)&gt;COUNTIF(BookTable[Entry Month],$O$4),"",INDEX(Book!C$3:C$1200,SMALL(IF(BookTable[Entry Month]=$O$4,ROW(BookTable[Entry Month])-ROW(Book!$J$2)),ROWS(C$7:C69))))</f>
        <v/>
      </c>
      <c r="E69" s="26" t="e">
        <f>VLOOKUP(Shrawan12[[#This Row],[आपूर्तिकर्ताको नाम]],PartyTable[],2,FALSE)</f>
        <v>#N/A</v>
      </c>
      <c r="F69" s="26" t="str" cm="1">
        <f t="array" ref="F69">IF(ROWS(G$7:G69)&gt;COUNTIF(BookTable[Entry Month],$O$4),"",INDEX(Book!D$3:D$1200,SMALL(IF(BookTable[Entry Month]=$O$4,ROW(BookTable[Entry Month])-ROW(Book!$J$2)),ROWS(G$7:G69))))</f>
        <v/>
      </c>
      <c r="I6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69" s="6" t="str" cm="1">
        <f t="array" ref="J69">IF(ROWS(G$7:G69)&gt;COUNTIF(BookTable[Entry Month],$O$4),"",INDEX(Book!F$3:F$1200,SMALL(IF(BookTable[Entry Month]=$O$4,ROW(BookTable[Entry Month])-ROW(Book!$J$2)),ROWS(G$7:G69))))</f>
        <v/>
      </c>
      <c r="K69" s="6" t="str" cm="1">
        <f t="array" ref="K69">IF(ROWS(G$7:G69)&gt;COUNTIF(BookTable[Entry Month],$O$4),"",INDEX(Book!E$3:E$1200,SMALL(IF(BookTable[Entry Month]=$O$4,ROW(BookTable[Entry Month])-ROW(Book!$J$2)),ROWS(G$7:G69))))</f>
        <v/>
      </c>
      <c r="L69" s="6" t="e">
        <f>Shrawan12[[#This Row],[मूल्य (रु)]]*13%</f>
        <v>#VALUE!</v>
      </c>
    </row>
    <row r="70" spans="1:12" hidden="1" x14ac:dyDescent="0.25">
      <c r="A70" s="1" t="str">
        <f t="array" ref="A70">IF(ROWS(A$7:A70)&gt;COUNTIF(BookTable[Entry Month],$O$4),"",INDEX(Book!A$3:A$1200,SMALL(IF(BookTable[Entry Month]=$O$4,ROW(BookTable[Entry Month])-ROW(Book!$J$2)),ROWS(A$7:A70))))</f>
        <v/>
      </c>
      <c r="B70" s="1" t="str">
        <f t="array" ref="B70">IF(ROWS(B$7:B70)&gt;COUNTIF(BookTable[Entry Month],$O$4),"",INDEX(Book!B$3:B$1200,SMALL(IF(BookTable[Entry Month]=$O$4,ROW(BookTable[Entry Month])-ROW(Book!$J$2)),ROWS(B$7:B70))))</f>
        <v/>
      </c>
      <c r="D70" s="1" t="str">
        <f t="array" ref="D70">IF(ROWS(C$7:C70)&gt;COUNTIF(BookTable[Entry Month],$O$4),"",INDEX(Book!C$3:C$1200,SMALL(IF(BookTable[Entry Month]=$O$4,ROW(BookTable[Entry Month])-ROW(Book!$J$2)),ROWS(C$7:C70))))</f>
        <v/>
      </c>
      <c r="E70" s="26" t="e">
        <f>VLOOKUP(Shrawan12[[#This Row],[आपूर्तिकर्ताको नाम]],PartyTable[],2,FALSE)</f>
        <v>#N/A</v>
      </c>
      <c r="F70" s="26" t="str" cm="1">
        <f t="array" ref="F70">IF(ROWS(G$7:G70)&gt;COUNTIF(BookTable[Entry Month],$O$4),"",INDEX(Book!D$3:D$1200,SMALL(IF(BookTable[Entry Month]=$O$4,ROW(BookTable[Entry Month])-ROW(Book!$J$2)),ROWS(G$7:G70))))</f>
        <v/>
      </c>
      <c r="I7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70" s="6" t="str" cm="1">
        <f t="array" ref="J70">IF(ROWS(G$7:G70)&gt;COUNTIF(BookTable[Entry Month],$O$4),"",INDEX(Book!F$3:F$1200,SMALL(IF(BookTable[Entry Month]=$O$4,ROW(BookTable[Entry Month])-ROW(Book!$J$2)),ROWS(G$7:G70))))</f>
        <v/>
      </c>
      <c r="K70" s="6" t="str" cm="1">
        <f t="array" ref="K70">IF(ROWS(G$7:G70)&gt;COUNTIF(BookTable[Entry Month],$O$4),"",INDEX(Book!E$3:E$1200,SMALL(IF(BookTable[Entry Month]=$O$4,ROW(BookTable[Entry Month])-ROW(Book!$J$2)),ROWS(G$7:G70))))</f>
        <v/>
      </c>
      <c r="L70" s="6" t="e">
        <f>Shrawan12[[#This Row],[मूल्य (रु)]]*13%</f>
        <v>#VALUE!</v>
      </c>
    </row>
    <row r="71" spans="1:12" hidden="1" x14ac:dyDescent="0.25">
      <c r="A71" s="1" t="str">
        <f t="array" ref="A71">IF(ROWS(A$7:A71)&gt;COUNTIF(BookTable[Entry Month],$O$4),"",INDEX(Book!A$3:A$1200,SMALL(IF(BookTable[Entry Month]=$O$4,ROW(BookTable[Entry Month])-ROW(Book!$J$2)),ROWS(A$7:A71))))</f>
        <v/>
      </c>
      <c r="B71" s="1" t="str">
        <f t="array" ref="B71">IF(ROWS(B$7:B71)&gt;COUNTIF(BookTable[Entry Month],$O$4),"",INDEX(Book!B$3:B$1200,SMALL(IF(BookTable[Entry Month]=$O$4,ROW(BookTable[Entry Month])-ROW(Book!$J$2)),ROWS(B$7:B71))))</f>
        <v/>
      </c>
      <c r="D71" s="1" t="str">
        <f t="array" ref="D71">IF(ROWS(C$7:C71)&gt;COUNTIF(BookTable[Entry Month],$O$4),"",INDEX(Book!C$3:C$1200,SMALL(IF(BookTable[Entry Month]=$O$4,ROW(BookTable[Entry Month])-ROW(Book!$J$2)),ROWS(C$7:C71))))</f>
        <v/>
      </c>
      <c r="E71" s="26" t="e">
        <f>VLOOKUP(Shrawan12[[#This Row],[आपूर्तिकर्ताको नाम]],PartyTable[],2,FALSE)</f>
        <v>#N/A</v>
      </c>
      <c r="F71" s="26" t="str" cm="1">
        <f t="array" ref="F71">IF(ROWS(G$7:G71)&gt;COUNTIF(BookTable[Entry Month],$O$4),"",INDEX(Book!D$3:D$1200,SMALL(IF(BookTable[Entry Month]=$O$4,ROW(BookTable[Entry Month])-ROW(Book!$J$2)),ROWS(G$7:G71))))</f>
        <v/>
      </c>
      <c r="I7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71" s="6" t="str" cm="1">
        <f t="array" ref="J71">IF(ROWS(G$7:G71)&gt;COUNTIF(BookTable[Entry Month],$O$4),"",INDEX(Book!F$3:F$1200,SMALL(IF(BookTable[Entry Month]=$O$4,ROW(BookTable[Entry Month])-ROW(Book!$J$2)),ROWS(G$7:G71))))</f>
        <v/>
      </c>
      <c r="K71" s="6" t="str" cm="1">
        <f t="array" ref="K71">IF(ROWS(G$7:G71)&gt;COUNTIF(BookTable[Entry Month],$O$4),"",INDEX(Book!E$3:E$1200,SMALL(IF(BookTable[Entry Month]=$O$4,ROW(BookTable[Entry Month])-ROW(Book!$J$2)),ROWS(G$7:G71))))</f>
        <v/>
      </c>
      <c r="L71" s="6" t="e">
        <f>Shrawan12[[#This Row],[मूल्य (रु)]]*13%</f>
        <v>#VALUE!</v>
      </c>
    </row>
    <row r="72" spans="1:12" hidden="1" x14ac:dyDescent="0.25">
      <c r="A72" s="1" t="str">
        <f t="array" ref="A72">IF(ROWS(A$7:A72)&gt;COUNTIF(BookTable[Entry Month],$O$4),"",INDEX(Book!A$3:A$1200,SMALL(IF(BookTable[Entry Month]=$O$4,ROW(BookTable[Entry Month])-ROW(Book!$J$2)),ROWS(A$7:A72))))</f>
        <v/>
      </c>
      <c r="B72" s="1" t="str">
        <f t="array" ref="B72">IF(ROWS(B$7:B72)&gt;COUNTIF(BookTable[Entry Month],$O$4),"",INDEX(Book!B$3:B$1200,SMALL(IF(BookTable[Entry Month]=$O$4,ROW(BookTable[Entry Month])-ROW(Book!$J$2)),ROWS(B$7:B72))))</f>
        <v/>
      </c>
      <c r="D72" s="1" t="str">
        <f t="array" ref="D72">IF(ROWS(C$7:C72)&gt;COUNTIF(BookTable[Entry Month],$O$4),"",INDEX(Book!C$3:C$1200,SMALL(IF(BookTable[Entry Month]=$O$4,ROW(BookTable[Entry Month])-ROW(Book!$J$2)),ROWS(C$7:C72))))</f>
        <v/>
      </c>
      <c r="E72" s="26" t="e">
        <f>VLOOKUP(Shrawan12[[#This Row],[आपूर्तिकर्ताको नाम]],PartyTable[],2,FALSE)</f>
        <v>#N/A</v>
      </c>
      <c r="F72" s="26" t="str" cm="1">
        <f t="array" ref="F72">IF(ROWS(G$7:G72)&gt;COUNTIF(BookTable[Entry Month],$O$4),"",INDEX(Book!D$3:D$1200,SMALL(IF(BookTable[Entry Month]=$O$4,ROW(BookTable[Entry Month])-ROW(Book!$J$2)),ROWS(G$7:G72))))</f>
        <v/>
      </c>
      <c r="I7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72" s="6" t="str" cm="1">
        <f t="array" ref="J72">IF(ROWS(G$7:G72)&gt;COUNTIF(BookTable[Entry Month],$O$4),"",INDEX(Book!F$3:F$1200,SMALL(IF(BookTable[Entry Month]=$O$4,ROW(BookTable[Entry Month])-ROW(Book!$J$2)),ROWS(G$7:G72))))</f>
        <v/>
      </c>
      <c r="K72" s="6" t="str" cm="1">
        <f t="array" ref="K72">IF(ROWS(G$7:G72)&gt;COUNTIF(BookTable[Entry Month],$O$4),"",INDEX(Book!E$3:E$1200,SMALL(IF(BookTable[Entry Month]=$O$4,ROW(BookTable[Entry Month])-ROW(Book!$J$2)),ROWS(G$7:G72))))</f>
        <v/>
      </c>
      <c r="L72" s="6" t="e">
        <f>Shrawan12[[#This Row],[मूल्य (रु)]]*13%</f>
        <v>#VALUE!</v>
      </c>
    </row>
    <row r="73" spans="1:12" hidden="1" x14ac:dyDescent="0.25">
      <c r="A73" s="1" t="str">
        <f t="array" ref="A73">IF(ROWS(A$7:A73)&gt;COUNTIF(BookTable[Entry Month],$O$4),"",INDEX(Book!A$3:A$1200,SMALL(IF(BookTable[Entry Month]=$O$4,ROW(BookTable[Entry Month])-ROW(Book!$J$2)),ROWS(A$7:A73))))</f>
        <v/>
      </c>
      <c r="B73" s="1" t="str">
        <f t="array" ref="B73">IF(ROWS(B$7:B73)&gt;COUNTIF(BookTable[Entry Month],$O$4),"",INDEX(Book!B$3:B$1200,SMALL(IF(BookTable[Entry Month]=$O$4,ROW(BookTable[Entry Month])-ROW(Book!$J$2)),ROWS(B$7:B73))))</f>
        <v/>
      </c>
      <c r="D73" s="1" t="str">
        <f t="array" ref="D73">IF(ROWS(C$7:C73)&gt;COUNTIF(BookTable[Entry Month],$O$4),"",INDEX(Book!C$3:C$1200,SMALL(IF(BookTable[Entry Month]=$O$4,ROW(BookTable[Entry Month])-ROW(Book!$J$2)),ROWS(C$7:C73))))</f>
        <v/>
      </c>
      <c r="E73" s="26" t="e">
        <f>VLOOKUP(Shrawan12[[#This Row],[आपूर्तिकर्ताको नाम]],PartyTable[],2,FALSE)</f>
        <v>#N/A</v>
      </c>
      <c r="F73" s="26" t="str" cm="1">
        <f t="array" ref="F73">IF(ROWS(G$7:G73)&gt;COUNTIF(BookTable[Entry Month],$O$4),"",INDEX(Book!D$3:D$1200,SMALL(IF(BookTable[Entry Month]=$O$4,ROW(BookTable[Entry Month])-ROW(Book!$J$2)),ROWS(G$7:G73))))</f>
        <v/>
      </c>
      <c r="I7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73" s="6" t="str" cm="1">
        <f t="array" ref="J73">IF(ROWS(G$7:G73)&gt;COUNTIF(BookTable[Entry Month],$O$4),"",INDEX(Book!F$3:F$1200,SMALL(IF(BookTable[Entry Month]=$O$4,ROW(BookTable[Entry Month])-ROW(Book!$J$2)),ROWS(G$7:G73))))</f>
        <v/>
      </c>
      <c r="K73" s="6" t="str" cm="1">
        <f t="array" ref="K73">IF(ROWS(G$7:G73)&gt;COUNTIF(BookTable[Entry Month],$O$4),"",INDEX(Book!E$3:E$1200,SMALL(IF(BookTable[Entry Month]=$O$4,ROW(BookTable[Entry Month])-ROW(Book!$J$2)),ROWS(G$7:G73))))</f>
        <v/>
      </c>
      <c r="L73" s="6" t="e">
        <f>Shrawan12[[#This Row],[मूल्य (रु)]]*13%</f>
        <v>#VALUE!</v>
      </c>
    </row>
    <row r="74" spans="1:12" hidden="1" x14ac:dyDescent="0.25">
      <c r="A74" s="1" t="str">
        <f t="array" ref="A74">IF(ROWS(A$7:A74)&gt;COUNTIF(BookTable[Entry Month],$O$4),"",INDEX(Book!A$3:A$1200,SMALL(IF(BookTable[Entry Month]=$O$4,ROW(BookTable[Entry Month])-ROW(Book!$J$2)),ROWS(A$7:A74))))</f>
        <v/>
      </c>
      <c r="B74" s="1" t="str">
        <f t="array" ref="B74">IF(ROWS(B$7:B74)&gt;COUNTIF(BookTable[Entry Month],$O$4),"",INDEX(Book!B$3:B$1200,SMALL(IF(BookTable[Entry Month]=$O$4,ROW(BookTable[Entry Month])-ROW(Book!$J$2)),ROWS(B$7:B74))))</f>
        <v/>
      </c>
      <c r="D74" s="1" t="str">
        <f t="array" ref="D74">IF(ROWS(C$7:C74)&gt;COUNTIF(BookTable[Entry Month],$O$4),"",INDEX(Book!C$3:C$1200,SMALL(IF(BookTable[Entry Month]=$O$4,ROW(BookTable[Entry Month])-ROW(Book!$J$2)),ROWS(C$7:C74))))</f>
        <v/>
      </c>
      <c r="E74" s="26" t="e">
        <f>VLOOKUP(Shrawan12[[#This Row],[आपूर्तिकर्ताको नाम]],PartyTable[],2,FALSE)</f>
        <v>#N/A</v>
      </c>
      <c r="F74" s="26" t="str" cm="1">
        <f t="array" ref="F74">IF(ROWS(G$7:G74)&gt;COUNTIF(BookTable[Entry Month],$O$4),"",INDEX(Book!D$3:D$1200,SMALL(IF(BookTable[Entry Month]=$O$4,ROW(BookTable[Entry Month])-ROW(Book!$J$2)),ROWS(G$7:G74))))</f>
        <v/>
      </c>
      <c r="I7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74" s="6" t="str" cm="1">
        <f t="array" ref="J74">IF(ROWS(G$7:G74)&gt;COUNTIF(BookTable[Entry Month],$O$4),"",INDEX(Book!F$3:F$1200,SMALL(IF(BookTable[Entry Month]=$O$4,ROW(BookTable[Entry Month])-ROW(Book!$J$2)),ROWS(G$7:G74))))</f>
        <v/>
      </c>
      <c r="K74" s="6" t="str" cm="1">
        <f t="array" ref="K74">IF(ROWS(G$7:G74)&gt;COUNTIF(BookTable[Entry Month],$O$4),"",INDEX(Book!E$3:E$1200,SMALL(IF(BookTable[Entry Month]=$O$4,ROW(BookTable[Entry Month])-ROW(Book!$J$2)),ROWS(G$7:G74))))</f>
        <v/>
      </c>
      <c r="L74" s="6" t="e">
        <f>Shrawan12[[#This Row],[मूल्य (रु)]]*13%</f>
        <v>#VALUE!</v>
      </c>
    </row>
    <row r="75" spans="1:12" hidden="1" x14ac:dyDescent="0.25">
      <c r="A75" s="1" t="str">
        <f t="array" ref="A75">IF(ROWS(A$7:A75)&gt;COUNTIF(BookTable[Entry Month],$O$4),"",INDEX(Book!A$3:A$1200,SMALL(IF(BookTable[Entry Month]=$O$4,ROW(BookTable[Entry Month])-ROW(Book!$J$2)),ROWS(A$7:A75))))</f>
        <v/>
      </c>
      <c r="B75" s="1" t="str">
        <f t="array" ref="B75">IF(ROWS(B$7:B75)&gt;COUNTIF(BookTable[Entry Month],$O$4),"",INDEX(Book!B$3:B$1200,SMALL(IF(BookTable[Entry Month]=$O$4,ROW(BookTable[Entry Month])-ROW(Book!$J$2)),ROWS(B$7:B75))))</f>
        <v/>
      </c>
      <c r="D75" s="1" t="str">
        <f t="array" ref="D75">IF(ROWS(C$7:C75)&gt;COUNTIF(BookTable[Entry Month],$O$4),"",INDEX(Book!C$3:C$1200,SMALL(IF(BookTable[Entry Month]=$O$4,ROW(BookTable[Entry Month])-ROW(Book!$J$2)),ROWS(C$7:C75))))</f>
        <v/>
      </c>
      <c r="E75" s="26" t="e">
        <f>VLOOKUP(Shrawan12[[#This Row],[आपूर्तिकर्ताको नाम]],PartyTable[],2,FALSE)</f>
        <v>#N/A</v>
      </c>
      <c r="F75" s="26" t="str" cm="1">
        <f t="array" ref="F75">IF(ROWS(G$7:G75)&gt;COUNTIF(BookTable[Entry Month],$O$4),"",INDEX(Book!D$3:D$1200,SMALL(IF(BookTable[Entry Month]=$O$4,ROW(BookTable[Entry Month])-ROW(Book!$J$2)),ROWS(G$7:G75))))</f>
        <v/>
      </c>
      <c r="I7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75" s="6" t="str" cm="1">
        <f t="array" ref="J75">IF(ROWS(G$7:G75)&gt;COUNTIF(BookTable[Entry Month],$O$4),"",INDEX(Book!F$3:F$1200,SMALL(IF(BookTable[Entry Month]=$O$4,ROW(BookTable[Entry Month])-ROW(Book!$J$2)),ROWS(G$7:G75))))</f>
        <v/>
      </c>
      <c r="K75" s="6" t="str" cm="1">
        <f t="array" ref="K75">IF(ROWS(G$7:G75)&gt;COUNTIF(BookTable[Entry Month],$O$4),"",INDEX(Book!E$3:E$1200,SMALL(IF(BookTable[Entry Month]=$O$4,ROW(BookTable[Entry Month])-ROW(Book!$J$2)),ROWS(G$7:G75))))</f>
        <v/>
      </c>
      <c r="L75" s="6" t="e">
        <f>Shrawan12[[#This Row],[मूल्य (रु)]]*13%</f>
        <v>#VALUE!</v>
      </c>
    </row>
    <row r="76" spans="1:12" hidden="1" x14ac:dyDescent="0.25">
      <c r="A76" s="1" t="str">
        <f t="array" ref="A76">IF(ROWS(A$7:A76)&gt;COUNTIF(BookTable[Entry Month],$O$4),"",INDEX(Book!A$3:A$1200,SMALL(IF(BookTable[Entry Month]=$O$4,ROW(BookTable[Entry Month])-ROW(Book!$J$2)),ROWS(A$7:A76))))</f>
        <v/>
      </c>
      <c r="B76" s="1" t="str">
        <f t="array" ref="B76">IF(ROWS(B$7:B76)&gt;COUNTIF(BookTable[Entry Month],$O$4),"",INDEX(Book!B$3:B$1200,SMALL(IF(BookTable[Entry Month]=$O$4,ROW(BookTable[Entry Month])-ROW(Book!$J$2)),ROWS(B$7:B76))))</f>
        <v/>
      </c>
      <c r="D76" s="1" t="str">
        <f t="array" ref="D76">IF(ROWS(C$7:C76)&gt;COUNTIF(BookTable[Entry Month],$O$4),"",INDEX(Book!C$3:C$1200,SMALL(IF(BookTable[Entry Month]=$O$4,ROW(BookTable[Entry Month])-ROW(Book!$J$2)),ROWS(C$7:C76))))</f>
        <v/>
      </c>
      <c r="E76" s="26" t="e">
        <f>VLOOKUP(Shrawan12[[#This Row],[आपूर्तिकर्ताको नाम]],PartyTable[],2,FALSE)</f>
        <v>#N/A</v>
      </c>
      <c r="F76" s="26" t="str" cm="1">
        <f t="array" ref="F76">IF(ROWS(G$7:G76)&gt;COUNTIF(BookTable[Entry Month],$O$4),"",INDEX(Book!D$3:D$1200,SMALL(IF(BookTable[Entry Month]=$O$4,ROW(BookTable[Entry Month])-ROW(Book!$J$2)),ROWS(G$7:G76))))</f>
        <v/>
      </c>
      <c r="I7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76" s="6" t="str" cm="1">
        <f t="array" ref="J76">IF(ROWS(G$7:G76)&gt;COUNTIF(BookTable[Entry Month],$O$4),"",INDEX(Book!F$3:F$1200,SMALL(IF(BookTable[Entry Month]=$O$4,ROW(BookTable[Entry Month])-ROW(Book!$J$2)),ROWS(G$7:G76))))</f>
        <v/>
      </c>
      <c r="K76" s="6" t="str" cm="1">
        <f t="array" ref="K76">IF(ROWS(G$7:G76)&gt;COUNTIF(BookTable[Entry Month],$O$4),"",INDEX(Book!E$3:E$1200,SMALL(IF(BookTable[Entry Month]=$O$4,ROW(BookTable[Entry Month])-ROW(Book!$J$2)),ROWS(G$7:G76))))</f>
        <v/>
      </c>
      <c r="L76" s="6" t="e">
        <f>Shrawan12[[#This Row],[मूल्य (रु)]]*13%</f>
        <v>#VALUE!</v>
      </c>
    </row>
    <row r="77" spans="1:12" hidden="1" x14ac:dyDescent="0.25">
      <c r="A77" s="1" t="str">
        <f t="array" ref="A77">IF(ROWS(A$7:A77)&gt;COUNTIF(BookTable[Entry Month],$O$4),"",INDEX(Book!A$3:A$1200,SMALL(IF(BookTable[Entry Month]=$O$4,ROW(BookTable[Entry Month])-ROW(Book!$J$2)),ROWS(A$7:A77))))</f>
        <v/>
      </c>
      <c r="B77" s="1" t="str">
        <f t="array" ref="B77">IF(ROWS(B$7:B77)&gt;COUNTIF(BookTable[Entry Month],$O$4),"",INDEX(Book!B$3:B$1200,SMALL(IF(BookTable[Entry Month]=$O$4,ROW(BookTable[Entry Month])-ROW(Book!$J$2)),ROWS(B$7:B77))))</f>
        <v/>
      </c>
      <c r="D77" s="1" t="str">
        <f t="array" ref="D77">IF(ROWS(C$7:C77)&gt;COUNTIF(BookTable[Entry Month],$O$4),"",INDEX(Book!C$3:C$1200,SMALL(IF(BookTable[Entry Month]=$O$4,ROW(BookTable[Entry Month])-ROW(Book!$J$2)),ROWS(C$7:C77))))</f>
        <v/>
      </c>
      <c r="E77" s="26" t="e">
        <f>VLOOKUP(Shrawan12[[#This Row],[आपूर्तिकर्ताको नाम]],PartyTable[],2,FALSE)</f>
        <v>#N/A</v>
      </c>
      <c r="F77" s="26" t="str" cm="1">
        <f t="array" ref="F77">IF(ROWS(G$7:G77)&gt;COUNTIF(BookTable[Entry Month],$O$4),"",INDEX(Book!D$3:D$1200,SMALL(IF(BookTable[Entry Month]=$O$4,ROW(BookTable[Entry Month])-ROW(Book!$J$2)),ROWS(G$7:G77))))</f>
        <v/>
      </c>
      <c r="I7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77" s="6" t="str" cm="1">
        <f t="array" ref="J77">IF(ROWS(G$7:G77)&gt;COUNTIF(BookTable[Entry Month],$O$4),"",INDEX(Book!F$3:F$1200,SMALL(IF(BookTable[Entry Month]=$O$4,ROW(BookTable[Entry Month])-ROW(Book!$J$2)),ROWS(G$7:G77))))</f>
        <v/>
      </c>
      <c r="K77" s="6" t="str" cm="1">
        <f t="array" ref="K77">IF(ROWS(G$7:G77)&gt;COUNTIF(BookTable[Entry Month],$O$4),"",INDEX(Book!E$3:E$1200,SMALL(IF(BookTable[Entry Month]=$O$4,ROW(BookTable[Entry Month])-ROW(Book!$J$2)),ROWS(G$7:G77))))</f>
        <v/>
      </c>
      <c r="L77" s="6" t="e">
        <f>Shrawan12[[#This Row],[मूल्य (रु)]]*13%</f>
        <v>#VALUE!</v>
      </c>
    </row>
    <row r="78" spans="1:12" hidden="1" x14ac:dyDescent="0.25">
      <c r="A78" s="1" t="str">
        <f t="array" ref="A78">IF(ROWS(A$7:A78)&gt;COUNTIF(BookTable[Entry Month],$O$4),"",INDEX(Book!A$3:A$1200,SMALL(IF(BookTable[Entry Month]=$O$4,ROW(BookTable[Entry Month])-ROW(Book!$J$2)),ROWS(A$7:A78))))</f>
        <v/>
      </c>
      <c r="B78" s="1" t="str">
        <f t="array" ref="B78">IF(ROWS(B$7:B78)&gt;COUNTIF(BookTable[Entry Month],$O$4),"",INDEX(Book!B$3:B$1200,SMALL(IF(BookTable[Entry Month]=$O$4,ROW(BookTable[Entry Month])-ROW(Book!$J$2)),ROWS(B$7:B78))))</f>
        <v/>
      </c>
      <c r="D78" s="1" t="str">
        <f t="array" ref="D78">IF(ROWS(C$7:C78)&gt;COUNTIF(BookTable[Entry Month],$O$4),"",INDEX(Book!C$3:C$1200,SMALL(IF(BookTable[Entry Month]=$O$4,ROW(BookTable[Entry Month])-ROW(Book!$J$2)),ROWS(C$7:C78))))</f>
        <v/>
      </c>
      <c r="E78" s="26" t="e">
        <f>VLOOKUP(Shrawan12[[#This Row],[आपूर्तिकर्ताको नाम]],PartyTable[],2,FALSE)</f>
        <v>#N/A</v>
      </c>
      <c r="F78" s="26" t="str" cm="1">
        <f t="array" ref="F78">IF(ROWS(G$7:G78)&gt;COUNTIF(BookTable[Entry Month],$O$4),"",INDEX(Book!D$3:D$1200,SMALL(IF(BookTable[Entry Month]=$O$4,ROW(BookTable[Entry Month])-ROW(Book!$J$2)),ROWS(G$7:G78))))</f>
        <v/>
      </c>
      <c r="I7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78" s="6" t="str" cm="1">
        <f t="array" ref="J78">IF(ROWS(G$7:G78)&gt;COUNTIF(BookTable[Entry Month],$O$4),"",INDEX(Book!F$3:F$1200,SMALL(IF(BookTable[Entry Month]=$O$4,ROW(BookTable[Entry Month])-ROW(Book!$J$2)),ROWS(G$7:G78))))</f>
        <v/>
      </c>
      <c r="K78" s="6" t="str" cm="1">
        <f t="array" ref="K78">IF(ROWS(G$7:G78)&gt;COUNTIF(BookTable[Entry Month],$O$4),"",INDEX(Book!E$3:E$1200,SMALL(IF(BookTable[Entry Month]=$O$4,ROW(BookTable[Entry Month])-ROW(Book!$J$2)),ROWS(G$7:G78))))</f>
        <v/>
      </c>
      <c r="L78" s="6" t="e">
        <f>Shrawan12[[#This Row],[मूल्य (रु)]]*13%</f>
        <v>#VALUE!</v>
      </c>
    </row>
    <row r="79" spans="1:12" hidden="1" x14ac:dyDescent="0.25">
      <c r="A79" s="1" t="str">
        <f t="array" ref="A79">IF(ROWS(A$7:A79)&gt;COUNTIF(BookTable[Entry Month],$O$4),"",INDEX(Book!A$3:A$1200,SMALL(IF(BookTable[Entry Month]=$O$4,ROW(BookTable[Entry Month])-ROW(Book!$J$2)),ROWS(A$7:A79))))</f>
        <v/>
      </c>
      <c r="B79" s="1" t="str">
        <f t="array" ref="B79">IF(ROWS(B$7:B79)&gt;COUNTIF(BookTable[Entry Month],$O$4),"",INDEX(Book!B$3:B$1200,SMALL(IF(BookTable[Entry Month]=$O$4,ROW(BookTable[Entry Month])-ROW(Book!$J$2)),ROWS(B$7:B79))))</f>
        <v/>
      </c>
      <c r="D79" s="1" t="str">
        <f t="array" ref="D79">IF(ROWS(C$7:C79)&gt;COUNTIF(BookTable[Entry Month],$O$4),"",INDEX(Book!C$3:C$1200,SMALL(IF(BookTable[Entry Month]=$O$4,ROW(BookTable[Entry Month])-ROW(Book!$J$2)),ROWS(C$7:C79))))</f>
        <v/>
      </c>
      <c r="E79" s="26" t="e">
        <f>VLOOKUP(Shrawan12[[#This Row],[आपूर्तिकर्ताको नाम]],PartyTable[],2,FALSE)</f>
        <v>#N/A</v>
      </c>
      <c r="F79" s="26" t="str" cm="1">
        <f t="array" ref="F79">IF(ROWS(G$7:G79)&gt;COUNTIF(BookTable[Entry Month],$O$4),"",INDEX(Book!D$3:D$1200,SMALL(IF(BookTable[Entry Month]=$O$4,ROW(BookTable[Entry Month])-ROW(Book!$J$2)),ROWS(G$7:G79))))</f>
        <v/>
      </c>
      <c r="I7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79" s="6" t="str" cm="1">
        <f t="array" ref="J79">IF(ROWS(G$7:G79)&gt;COUNTIF(BookTable[Entry Month],$O$4),"",INDEX(Book!F$3:F$1200,SMALL(IF(BookTable[Entry Month]=$O$4,ROW(BookTable[Entry Month])-ROW(Book!$J$2)),ROWS(G$7:G79))))</f>
        <v/>
      </c>
      <c r="K79" s="6" t="str" cm="1">
        <f t="array" ref="K79">IF(ROWS(G$7:G79)&gt;COUNTIF(BookTable[Entry Month],$O$4),"",INDEX(Book!E$3:E$1200,SMALL(IF(BookTable[Entry Month]=$O$4,ROW(BookTable[Entry Month])-ROW(Book!$J$2)),ROWS(G$7:G79))))</f>
        <v/>
      </c>
      <c r="L79" s="6" t="e">
        <f>Shrawan12[[#This Row],[मूल्य (रु)]]*13%</f>
        <v>#VALUE!</v>
      </c>
    </row>
    <row r="80" spans="1:12" hidden="1" x14ac:dyDescent="0.25">
      <c r="A80" s="1" t="str">
        <f t="array" ref="A80">IF(ROWS(A$7:A80)&gt;COUNTIF(BookTable[Entry Month],$O$4),"",INDEX(Book!A$3:A$1200,SMALL(IF(BookTable[Entry Month]=$O$4,ROW(BookTable[Entry Month])-ROW(Book!$J$2)),ROWS(A$7:A80))))</f>
        <v/>
      </c>
      <c r="B80" s="1" t="str">
        <f t="array" ref="B80">IF(ROWS(B$7:B80)&gt;COUNTIF(BookTable[Entry Month],$O$4),"",INDEX(Book!B$3:B$1200,SMALL(IF(BookTable[Entry Month]=$O$4,ROW(BookTable[Entry Month])-ROW(Book!$J$2)),ROWS(B$7:B80))))</f>
        <v/>
      </c>
      <c r="D80" s="1" t="str">
        <f t="array" ref="D80">IF(ROWS(C$7:C80)&gt;COUNTIF(BookTable[Entry Month],$O$4),"",INDEX(Book!C$3:C$1200,SMALL(IF(BookTable[Entry Month]=$O$4,ROW(BookTable[Entry Month])-ROW(Book!$J$2)),ROWS(C$7:C80))))</f>
        <v/>
      </c>
      <c r="E80" s="26" t="e">
        <f>VLOOKUP(Shrawan12[[#This Row],[आपूर्तिकर्ताको नाम]],PartyTable[],2,FALSE)</f>
        <v>#N/A</v>
      </c>
      <c r="F80" s="26" t="str" cm="1">
        <f t="array" ref="F80">IF(ROWS(G$7:G80)&gt;COUNTIF(BookTable[Entry Month],$O$4),"",INDEX(Book!D$3:D$1200,SMALL(IF(BookTable[Entry Month]=$O$4,ROW(BookTable[Entry Month])-ROW(Book!$J$2)),ROWS(G$7:G80))))</f>
        <v/>
      </c>
      <c r="I8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80" s="6" t="str" cm="1">
        <f t="array" ref="J80">IF(ROWS(G$7:G80)&gt;COUNTIF(BookTable[Entry Month],$O$4),"",INDEX(Book!F$3:F$1200,SMALL(IF(BookTable[Entry Month]=$O$4,ROW(BookTable[Entry Month])-ROW(Book!$J$2)),ROWS(G$7:G80))))</f>
        <v/>
      </c>
      <c r="K80" s="6" t="str" cm="1">
        <f t="array" ref="K80">IF(ROWS(G$7:G80)&gt;COUNTIF(BookTable[Entry Month],$O$4),"",INDEX(Book!E$3:E$1200,SMALL(IF(BookTable[Entry Month]=$O$4,ROW(BookTable[Entry Month])-ROW(Book!$J$2)),ROWS(G$7:G80))))</f>
        <v/>
      </c>
      <c r="L80" s="6" t="e">
        <f>Shrawan12[[#This Row],[मूल्य (रु)]]*13%</f>
        <v>#VALUE!</v>
      </c>
    </row>
    <row r="81" spans="1:12" hidden="1" x14ac:dyDescent="0.25">
      <c r="A81" s="1" t="str">
        <f t="array" ref="A81">IF(ROWS(A$7:A81)&gt;COUNTIF(BookTable[Entry Month],$O$4),"",INDEX(Book!A$3:A$1200,SMALL(IF(BookTable[Entry Month]=$O$4,ROW(BookTable[Entry Month])-ROW(Book!$J$2)),ROWS(A$7:A81))))</f>
        <v/>
      </c>
      <c r="B81" s="1" t="str">
        <f t="array" ref="B81">IF(ROWS(B$7:B81)&gt;COUNTIF(BookTable[Entry Month],$O$4),"",INDEX(Book!B$3:B$1200,SMALL(IF(BookTable[Entry Month]=$O$4,ROW(BookTable[Entry Month])-ROW(Book!$J$2)),ROWS(B$7:B81))))</f>
        <v/>
      </c>
      <c r="D81" s="1" t="str">
        <f t="array" ref="D81">IF(ROWS(C$7:C81)&gt;COUNTIF(BookTable[Entry Month],$O$4),"",INDEX(Book!C$3:C$1200,SMALL(IF(BookTable[Entry Month]=$O$4,ROW(BookTable[Entry Month])-ROW(Book!$J$2)),ROWS(C$7:C81))))</f>
        <v/>
      </c>
      <c r="E81" s="26" t="e">
        <f>VLOOKUP(Shrawan12[[#This Row],[आपूर्तिकर्ताको नाम]],PartyTable[],2,FALSE)</f>
        <v>#N/A</v>
      </c>
      <c r="F81" s="26" t="str" cm="1">
        <f t="array" ref="F81">IF(ROWS(G$7:G81)&gt;COUNTIF(BookTable[Entry Month],$O$4),"",INDEX(Book!D$3:D$1200,SMALL(IF(BookTable[Entry Month]=$O$4,ROW(BookTable[Entry Month])-ROW(Book!$J$2)),ROWS(G$7:G81))))</f>
        <v/>
      </c>
      <c r="I8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81" s="6" t="str" cm="1">
        <f t="array" ref="J81">IF(ROWS(G$7:G81)&gt;COUNTIF(BookTable[Entry Month],$O$4),"",INDEX(Book!F$3:F$1200,SMALL(IF(BookTable[Entry Month]=$O$4,ROW(BookTable[Entry Month])-ROW(Book!$J$2)),ROWS(G$7:G81))))</f>
        <v/>
      </c>
      <c r="K81" s="6" t="str" cm="1">
        <f t="array" ref="K81">IF(ROWS(G$7:G81)&gt;COUNTIF(BookTable[Entry Month],$O$4),"",INDEX(Book!E$3:E$1200,SMALL(IF(BookTable[Entry Month]=$O$4,ROW(BookTable[Entry Month])-ROW(Book!$J$2)),ROWS(G$7:G81))))</f>
        <v/>
      </c>
      <c r="L81" s="6" t="e">
        <f>Shrawan12[[#This Row],[मूल्य (रु)]]*13%</f>
        <v>#VALUE!</v>
      </c>
    </row>
    <row r="82" spans="1:12" hidden="1" x14ac:dyDescent="0.25">
      <c r="A82" s="1" t="str">
        <f t="array" ref="A82">IF(ROWS(A$7:A82)&gt;COUNTIF(BookTable[Entry Month],$O$4),"",INDEX(Book!A$3:A$1200,SMALL(IF(BookTable[Entry Month]=$O$4,ROW(BookTable[Entry Month])-ROW(Book!$J$2)),ROWS(A$7:A82))))</f>
        <v/>
      </c>
      <c r="B82" s="1" t="str">
        <f t="array" ref="B82">IF(ROWS(B$7:B82)&gt;COUNTIF(BookTable[Entry Month],$O$4),"",INDEX(Book!B$3:B$1200,SMALL(IF(BookTable[Entry Month]=$O$4,ROW(BookTable[Entry Month])-ROW(Book!$J$2)),ROWS(B$7:B82))))</f>
        <v/>
      </c>
      <c r="D82" s="1" t="str">
        <f t="array" ref="D82">IF(ROWS(C$7:C82)&gt;COUNTIF(BookTable[Entry Month],$O$4),"",INDEX(Book!C$3:C$1200,SMALL(IF(BookTable[Entry Month]=$O$4,ROW(BookTable[Entry Month])-ROW(Book!$J$2)),ROWS(C$7:C82))))</f>
        <v/>
      </c>
      <c r="E82" s="26" t="e">
        <f>VLOOKUP(Shrawan12[[#This Row],[आपूर्तिकर्ताको नाम]],PartyTable[],2,FALSE)</f>
        <v>#N/A</v>
      </c>
      <c r="F82" s="26" t="str" cm="1">
        <f t="array" ref="F82">IF(ROWS(G$7:G82)&gt;COUNTIF(BookTable[Entry Month],$O$4),"",INDEX(Book!D$3:D$1200,SMALL(IF(BookTable[Entry Month]=$O$4,ROW(BookTable[Entry Month])-ROW(Book!$J$2)),ROWS(G$7:G82))))</f>
        <v/>
      </c>
      <c r="I8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82" s="6" t="str" cm="1">
        <f t="array" ref="J82">IF(ROWS(G$7:G82)&gt;COUNTIF(BookTable[Entry Month],$O$4),"",INDEX(Book!F$3:F$1200,SMALL(IF(BookTable[Entry Month]=$O$4,ROW(BookTable[Entry Month])-ROW(Book!$J$2)),ROWS(G$7:G82))))</f>
        <v/>
      </c>
      <c r="K82" s="6" t="str" cm="1">
        <f t="array" ref="K82">IF(ROWS(G$7:G82)&gt;COUNTIF(BookTable[Entry Month],$O$4),"",INDEX(Book!E$3:E$1200,SMALL(IF(BookTable[Entry Month]=$O$4,ROW(BookTable[Entry Month])-ROW(Book!$J$2)),ROWS(G$7:G82))))</f>
        <v/>
      </c>
      <c r="L82" s="6" t="e">
        <f>Shrawan12[[#This Row],[मूल्य (रु)]]*13%</f>
        <v>#VALUE!</v>
      </c>
    </row>
    <row r="83" spans="1:12" hidden="1" x14ac:dyDescent="0.25">
      <c r="A83" s="1" t="str">
        <f t="array" ref="A83">IF(ROWS(A$7:A83)&gt;COUNTIF(BookTable[Entry Month],$O$4),"",INDEX(Book!A$3:A$1200,SMALL(IF(BookTable[Entry Month]=$O$4,ROW(BookTable[Entry Month])-ROW(Book!$J$2)),ROWS(A$7:A83))))</f>
        <v/>
      </c>
      <c r="B83" s="1" t="str">
        <f t="array" ref="B83">IF(ROWS(B$7:B83)&gt;COUNTIF(BookTable[Entry Month],$O$4),"",INDEX(Book!B$3:B$1200,SMALL(IF(BookTable[Entry Month]=$O$4,ROW(BookTable[Entry Month])-ROW(Book!$J$2)),ROWS(B$7:B83))))</f>
        <v/>
      </c>
      <c r="D83" s="1" t="str">
        <f t="array" ref="D83">IF(ROWS(C$7:C83)&gt;COUNTIF(BookTable[Entry Month],$O$4),"",INDEX(Book!C$3:C$1200,SMALL(IF(BookTable[Entry Month]=$O$4,ROW(BookTable[Entry Month])-ROW(Book!$J$2)),ROWS(C$7:C83))))</f>
        <v/>
      </c>
      <c r="E83" s="26" t="e">
        <f>VLOOKUP(Shrawan12[[#This Row],[आपूर्तिकर्ताको नाम]],PartyTable[],2,FALSE)</f>
        <v>#N/A</v>
      </c>
      <c r="F83" s="26" t="str" cm="1">
        <f t="array" ref="F83">IF(ROWS(G$7:G83)&gt;COUNTIF(BookTable[Entry Month],$O$4),"",INDEX(Book!D$3:D$1200,SMALL(IF(BookTable[Entry Month]=$O$4,ROW(BookTable[Entry Month])-ROW(Book!$J$2)),ROWS(G$7:G83))))</f>
        <v/>
      </c>
      <c r="I8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83" s="6" t="str" cm="1">
        <f t="array" ref="J83">IF(ROWS(G$7:G83)&gt;COUNTIF(BookTable[Entry Month],$O$4),"",INDEX(Book!F$3:F$1200,SMALL(IF(BookTable[Entry Month]=$O$4,ROW(BookTable[Entry Month])-ROW(Book!$J$2)),ROWS(G$7:G83))))</f>
        <v/>
      </c>
      <c r="K83" s="6" t="str" cm="1">
        <f t="array" ref="K83">IF(ROWS(G$7:G83)&gt;COUNTIF(BookTable[Entry Month],$O$4),"",INDEX(Book!E$3:E$1200,SMALL(IF(BookTable[Entry Month]=$O$4,ROW(BookTable[Entry Month])-ROW(Book!$J$2)),ROWS(G$7:G83))))</f>
        <v/>
      </c>
      <c r="L83" s="6" t="e">
        <f>Shrawan12[[#This Row],[मूल्य (रु)]]*13%</f>
        <v>#VALUE!</v>
      </c>
    </row>
    <row r="84" spans="1:12" hidden="1" x14ac:dyDescent="0.25">
      <c r="A84" s="1" t="str">
        <f t="array" ref="A84">IF(ROWS(A$7:A84)&gt;COUNTIF(BookTable[Entry Month],$O$4),"",INDEX(Book!A$3:A$1200,SMALL(IF(BookTable[Entry Month]=$O$4,ROW(BookTable[Entry Month])-ROW(Book!$J$2)),ROWS(A$7:A84))))</f>
        <v/>
      </c>
      <c r="B84" s="1" t="str">
        <f t="array" ref="B84">IF(ROWS(B$7:B84)&gt;COUNTIF(BookTable[Entry Month],$O$4),"",INDEX(Book!B$3:B$1200,SMALL(IF(BookTable[Entry Month]=$O$4,ROW(BookTable[Entry Month])-ROW(Book!$J$2)),ROWS(B$7:B84))))</f>
        <v/>
      </c>
      <c r="D84" s="1" t="str">
        <f t="array" ref="D84">IF(ROWS(C$7:C84)&gt;COUNTIF(BookTable[Entry Month],$O$4),"",INDEX(Book!C$3:C$1200,SMALL(IF(BookTable[Entry Month]=$O$4,ROW(BookTable[Entry Month])-ROW(Book!$J$2)),ROWS(C$7:C84))))</f>
        <v/>
      </c>
      <c r="E84" s="26" t="e">
        <f>VLOOKUP(Shrawan12[[#This Row],[आपूर्तिकर्ताको नाम]],PartyTable[],2,FALSE)</f>
        <v>#N/A</v>
      </c>
      <c r="F84" s="26" t="str" cm="1">
        <f t="array" ref="F84">IF(ROWS(G$7:G84)&gt;COUNTIF(BookTable[Entry Month],$O$4),"",INDEX(Book!D$3:D$1200,SMALL(IF(BookTable[Entry Month]=$O$4,ROW(BookTable[Entry Month])-ROW(Book!$J$2)),ROWS(G$7:G84))))</f>
        <v/>
      </c>
      <c r="I8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84" s="6" t="str" cm="1">
        <f t="array" ref="J84">IF(ROWS(G$7:G84)&gt;COUNTIF(BookTable[Entry Month],$O$4),"",INDEX(Book!F$3:F$1200,SMALL(IF(BookTable[Entry Month]=$O$4,ROW(BookTable[Entry Month])-ROW(Book!$J$2)),ROWS(G$7:G84))))</f>
        <v/>
      </c>
      <c r="K84" s="6" t="str" cm="1">
        <f t="array" ref="K84">IF(ROWS(G$7:G84)&gt;COUNTIF(BookTable[Entry Month],$O$4),"",INDEX(Book!E$3:E$1200,SMALL(IF(BookTable[Entry Month]=$O$4,ROW(BookTable[Entry Month])-ROW(Book!$J$2)),ROWS(G$7:G84))))</f>
        <v/>
      </c>
      <c r="L84" s="6" t="e">
        <f>Shrawan12[[#This Row],[मूल्य (रु)]]*13%</f>
        <v>#VALUE!</v>
      </c>
    </row>
    <row r="85" spans="1:12" hidden="1" x14ac:dyDescent="0.25">
      <c r="A85" s="1" t="str">
        <f t="array" ref="A85">IF(ROWS(A$7:A85)&gt;COUNTIF(BookTable[Entry Month],$O$4),"",INDEX(Book!A$3:A$1200,SMALL(IF(BookTable[Entry Month]=$O$4,ROW(BookTable[Entry Month])-ROW(Book!$J$2)),ROWS(A$7:A85))))</f>
        <v/>
      </c>
      <c r="B85" s="1" t="str">
        <f t="array" ref="B85">IF(ROWS(B$7:B85)&gt;COUNTIF(BookTable[Entry Month],$O$4),"",INDEX(Book!B$3:B$1200,SMALL(IF(BookTable[Entry Month]=$O$4,ROW(BookTable[Entry Month])-ROW(Book!$J$2)),ROWS(B$7:B85))))</f>
        <v/>
      </c>
      <c r="D85" s="1" t="str">
        <f t="array" ref="D85">IF(ROWS(C$7:C85)&gt;COUNTIF(BookTable[Entry Month],$O$4),"",INDEX(Book!C$3:C$1200,SMALL(IF(BookTable[Entry Month]=$O$4,ROW(BookTable[Entry Month])-ROW(Book!$J$2)),ROWS(C$7:C85))))</f>
        <v/>
      </c>
      <c r="E85" s="26" t="e">
        <f>VLOOKUP(Shrawan12[[#This Row],[आपूर्तिकर्ताको नाम]],PartyTable[],2,FALSE)</f>
        <v>#N/A</v>
      </c>
      <c r="F85" s="26" t="str" cm="1">
        <f t="array" ref="F85">IF(ROWS(G$7:G85)&gt;COUNTIF(BookTable[Entry Month],$O$4),"",INDEX(Book!D$3:D$1200,SMALL(IF(BookTable[Entry Month]=$O$4,ROW(BookTable[Entry Month])-ROW(Book!$J$2)),ROWS(G$7:G85))))</f>
        <v/>
      </c>
      <c r="I8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85" s="6" t="str" cm="1">
        <f t="array" ref="J85">IF(ROWS(G$7:G85)&gt;COUNTIF(BookTable[Entry Month],$O$4),"",INDEX(Book!F$3:F$1200,SMALL(IF(BookTable[Entry Month]=$O$4,ROW(BookTable[Entry Month])-ROW(Book!$J$2)),ROWS(G$7:G85))))</f>
        <v/>
      </c>
      <c r="K85" s="6" t="str" cm="1">
        <f t="array" ref="K85">IF(ROWS(G$7:G85)&gt;COUNTIF(BookTable[Entry Month],$O$4),"",INDEX(Book!E$3:E$1200,SMALL(IF(BookTable[Entry Month]=$O$4,ROW(BookTable[Entry Month])-ROW(Book!$J$2)),ROWS(G$7:G85))))</f>
        <v/>
      </c>
      <c r="L85" s="6" t="e">
        <f>Shrawan12[[#This Row],[मूल्य (रु)]]*13%</f>
        <v>#VALUE!</v>
      </c>
    </row>
    <row r="86" spans="1:12" hidden="1" x14ac:dyDescent="0.25">
      <c r="A86" s="1" t="str">
        <f t="array" ref="A86">IF(ROWS(A$7:A86)&gt;COUNTIF(BookTable[Entry Month],$O$4),"",INDEX(Book!A$3:A$1200,SMALL(IF(BookTable[Entry Month]=$O$4,ROW(BookTable[Entry Month])-ROW(Book!$J$2)),ROWS(A$7:A86))))</f>
        <v/>
      </c>
      <c r="B86" s="1" t="str">
        <f t="array" ref="B86">IF(ROWS(B$7:B86)&gt;COUNTIF(BookTable[Entry Month],$O$4),"",INDEX(Book!B$3:B$1200,SMALL(IF(BookTable[Entry Month]=$O$4,ROW(BookTable[Entry Month])-ROW(Book!$J$2)),ROWS(B$7:B86))))</f>
        <v/>
      </c>
      <c r="D86" s="1" t="str">
        <f t="array" ref="D86">IF(ROWS(C$7:C86)&gt;COUNTIF(BookTable[Entry Month],$O$4),"",INDEX(Book!C$3:C$1200,SMALL(IF(BookTable[Entry Month]=$O$4,ROW(BookTable[Entry Month])-ROW(Book!$J$2)),ROWS(C$7:C86))))</f>
        <v/>
      </c>
      <c r="E86" s="1" t="e">
        <f>VLOOKUP(Shrawan12[[#This Row],[आपूर्तिकर्ताको नाम]],PartyTable[],2,FALSE)</f>
        <v>#N/A</v>
      </c>
      <c r="F86" s="1" t="str" cm="1">
        <f t="array" ref="F86">IF(ROWS(G$7:G86)&gt;COUNTIF(BookTable[Entry Month],$O$4),"",INDEX(Book!D$3:D$1200,SMALL(IF(BookTable[Entry Month]=$O$4,ROW(BookTable[Entry Month])-ROW(Book!$J$2)),ROWS(G$7:G86))))</f>
        <v/>
      </c>
      <c r="I8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86" s="6" t="str" cm="1">
        <f t="array" ref="J86">IF(ROWS(G$7:G86)&gt;COUNTIF(BookTable[Entry Month],$O$4),"",INDEX(Book!F$3:F$1200,SMALL(IF(BookTable[Entry Month]=$O$4,ROW(BookTable[Entry Month])-ROW(Book!$J$2)),ROWS(G$7:G86))))</f>
        <v/>
      </c>
      <c r="K86" s="6" t="str" cm="1">
        <f t="array" ref="K86">IF(ROWS(G$7:G86)&gt;COUNTIF(BookTable[Entry Month],$O$4),"",INDEX(Book!E$3:E$1200,SMALL(IF(BookTable[Entry Month]=$O$4,ROW(BookTable[Entry Month])-ROW(Book!$J$2)),ROWS(G$7:G86))))</f>
        <v/>
      </c>
      <c r="L86" s="6" t="e">
        <f>Shrawan12[[#This Row],[मूल्य (रु)]]*13%</f>
        <v>#VALUE!</v>
      </c>
    </row>
    <row r="87" spans="1:12" hidden="1" x14ac:dyDescent="0.25">
      <c r="A87" s="1" t="str">
        <f t="array" ref="A87">IF(ROWS(A$7:A87)&gt;COUNTIF(BookTable[Entry Month],$O$4),"",INDEX(Book!A$3:A$1200,SMALL(IF(BookTable[Entry Month]=$O$4,ROW(BookTable[Entry Month])-ROW(Book!$J$2)),ROWS(A$7:A87))))</f>
        <v/>
      </c>
      <c r="B87" s="1" t="str">
        <f t="array" ref="B87">IF(ROWS(B$7:B87)&gt;COUNTIF(BookTable[Entry Month],$O$4),"",INDEX(Book!B$3:B$1200,SMALL(IF(BookTable[Entry Month]=$O$4,ROW(BookTable[Entry Month])-ROW(Book!$J$2)),ROWS(B$7:B87))))</f>
        <v/>
      </c>
      <c r="D87" s="1" t="str">
        <f t="array" ref="D87">IF(ROWS(C$7:C87)&gt;COUNTIF(BookTable[Entry Month],$O$4),"",INDEX(Book!C$3:C$1200,SMALL(IF(BookTable[Entry Month]=$O$4,ROW(BookTable[Entry Month])-ROW(Book!$J$2)),ROWS(C$7:C87))))</f>
        <v/>
      </c>
      <c r="E87" s="1" t="e">
        <f>VLOOKUP(Shrawan12[[#This Row],[आपूर्तिकर्ताको नाम]],PartyTable[],2,FALSE)</f>
        <v>#N/A</v>
      </c>
      <c r="F87" s="1" t="str" cm="1">
        <f t="array" ref="F87">IF(ROWS(G$7:G87)&gt;COUNTIF(BookTable[Entry Month],$O$4),"",INDEX(Book!D$3:D$1200,SMALL(IF(BookTable[Entry Month]=$O$4,ROW(BookTable[Entry Month])-ROW(Book!$J$2)),ROWS(G$7:G87))))</f>
        <v/>
      </c>
      <c r="I8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87" s="6" t="str" cm="1">
        <f t="array" ref="J87">IF(ROWS(G$7:G87)&gt;COUNTIF(BookTable[Entry Month],$O$4),"",INDEX(Book!F$3:F$1200,SMALL(IF(BookTable[Entry Month]=$O$4,ROW(BookTable[Entry Month])-ROW(Book!$J$2)),ROWS(G$7:G87))))</f>
        <v/>
      </c>
      <c r="K87" s="6" t="str" cm="1">
        <f t="array" ref="K87">IF(ROWS(G$7:G87)&gt;COUNTIF(BookTable[Entry Month],$O$4),"",INDEX(Book!E$3:E$1200,SMALL(IF(BookTable[Entry Month]=$O$4,ROW(BookTable[Entry Month])-ROW(Book!$J$2)),ROWS(G$7:G87))))</f>
        <v/>
      </c>
      <c r="L87" s="6" t="e">
        <f>Shrawan12[[#This Row],[मूल्य (रु)]]*13%</f>
        <v>#VALUE!</v>
      </c>
    </row>
    <row r="88" spans="1:12" hidden="1" x14ac:dyDescent="0.25">
      <c r="A88" s="1" t="str">
        <f t="array" ref="A88">IF(ROWS(A$7:A88)&gt;COUNTIF(BookTable[Entry Month],$O$4),"",INDEX(Book!A$3:A$1200,SMALL(IF(BookTable[Entry Month]=$O$4,ROW(BookTable[Entry Month])-ROW(Book!$J$2)),ROWS(A$7:A88))))</f>
        <v/>
      </c>
      <c r="B88" s="1" t="str">
        <f t="array" ref="B88">IF(ROWS(B$7:B88)&gt;COUNTIF(BookTable[Entry Month],$O$4),"",INDEX(Book!B$3:B$1200,SMALL(IF(BookTable[Entry Month]=$O$4,ROW(BookTable[Entry Month])-ROW(Book!$J$2)),ROWS(B$7:B88))))</f>
        <v/>
      </c>
      <c r="D88" s="1" t="str">
        <f t="array" ref="D88">IF(ROWS(C$7:C88)&gt;COUNTIF(BookTable[Entry Month],$O$4),"",INDEX(Book!C$3:C$1200,SMALL(IF(BookTable[Entry Month]=$O$4,ROW(BookTable[Entry Month])-ROW(Book!$J$2)),ROWS(C$7:C88))))</f>
        <v/>
      </c>
      <c r="E88" s="1" t="e">
        <f>VLOOKUP(Shrawan12[[#This Row],[आपूर्तिकर्ताको नाम]],PartyTable[],2,FALSE)</f>
        <v>#N/A</v>
      </c>
      <c r="F88" s="1" t="str" cm="1">
        <f t="array" ref="F88">IF(ROWS(G$7:G88)&gt;COUNTIF(BookTable[Entry Month],$O$4),"",INDEX(Book!D$3:D$1200,SMALL(IF(BookTable[Entry Month]=$O$4,ROW(BookTable[Entry Month])-ROW(Book!$J$2)),ROWS(G$7:G88))))</f>
        <v/>
      </c>
      <c r="I8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88" s="6" t="str" cm="1">
        <f t="array" ref="J88">IF(ROWS(G$7:G88)&gt;COUNTIF(BookTable[Entry Month],$O$4),"",INDEX(Book!F$3:F$1200,SMALL(IF(BookTable[Entry Month]=$O$4,ROW(BookTable[Entry Month])-ROW(Book!$J$2)),ROWS(G$7:G88))))</f>
        <v/>
      </c>
      <c r="K88" s="6" t="str" cm="1">
        <f t="array" ref="K88">IF(ROWS(G$7:G88)&gt;COUNTIF(BookTable[Entry Month],$O$4),"",INDEX(Book!E$3:E$1200,SMALL(IF(BookTable[Entry Month]=$O$4,ROW(BookTable[Entry Month])-ROW(Book!$J$2)),ROWS(G$7:G88))))</f>
        <v/>
      </c>
      <c r="L88" s="6" t="e">
        <f>Shrawan12[[#This Row],[मूल्य (रु)]]*13%</f>
        <v>#VALUE!</v>
      </c>
    </row>
    <row r="89" spans="1:12" hidden="1" x14ac:dyDescent="0.25">
      <c r="A89" s="1" t="str">
        <f t="array" ref="A89">IF(ROWS(A$7:A89)&gt;COUNTIF(BookTable[Entry Month],$O$4),"",INDEX(Book!A$3:A$1200,SMALL(IF(BookTable[Entry Month]=$O$4,ROW(BookTable[Entry Month])-ROW(Book!$J$2)),ROWS(A$7:A89))))</f>
        <v/>
      </c>
      <c r="B89" s="1" t="str">
        <f t="array" ref="B89">IF(ROWS(B$7:B89)&gt;COUNTIF(BookTable[Entry Month],$O$4),"",INDEX(Book!B$3:B$1200,SMALL(IF(BookTable[Entry Month]=$O$4,ROW(BookTable[Entry Month])-ROW(Book!$J$2)),ROWS(B$7:B89))))</f>
        <v/>
      </c>
      <c r="D89" s="1" t="str">
        <f t="array" ref="D89">IF(ROWS(C$7:C89)&gt;COUNTIF(BookTable[Entry Month],$O$4),"",INDEX(Book!C$3:C$1200,SMALL(IF(BookTable[Entry Month]=$O$4,ROW(BookTable[Entry Month])-ROW(Book!$J$2)),ROWS(C$7:C89))))</f>
        <v/>
      </c>
      <c r="E89" s="1" t="e">
        <f>VLOOKUP(Shrawan12[[#This Row],[आपूर्तिकर्ताको नाम]],PartyTable[],2,FALSE)</f>
        <v>#N/A</v>
      </c>
      <c r="F89" s="1" t="str" cm="1">
        <f t="array" ref="F89">IF(ROWS(G$7:G89)&gt;COUNTIF(BookTable[Entry Month],$O$4),"",INDEX(Book!D$3:D$1200,SMALL(IF(BookTable[Entry Month]=$O$4,ROW(BookTable[Entry Month])-ROW(Book!$J$2)),ROWS(G$7:G89))))</f>
        <v/>
      </c>
      <c r="I8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89" s="6" t="str" cm="1">
        <f t="array" ref="J89">IF(ROWS(G$7:G89)&gt;COUNTIF(BookTable[Entry Month],$O$4),"",INDEX(Book!F$3:F$1200,SMALL(IF(BookTable[Entry Month]=$O$4,ROW(BookTable[Entry Month])-ROW(Book!$J$2)),ROWS(G$7:G89))))</f>
        <v/>
      </c>
      <c r="K89" s="6" t="str" cm="1">
        <f t="array" ref="K89">IF(ROWS(G$7:G89)&gt;COUNTIF(BookTable[Entry Month],$O$4),"",INDEX(Book!E$3:E$1200,SMALL(IF(BookTable[Entry Month]=$O$4,ROW(BookTable[Entry Month])-ROW(Book!$J$2)),ROWS(G$7:G89))))</f>
        <v/>
      </c>
      <c r="L89" s="6" t="e">
        <f>Shrawan12[[#This Row],[मूल्य (रु)]]*13%</f>
        <v>#VALUE!</v>
      </c>
    </row>
    <row r="90" spans="1:12" hidden="1" x14ac:dyDescent="0.25">
      <c r="A90" s="1" t="str">
        <f t="array" ref="A90">IF(ROWS(A$7:A90)&gt;COUNTIF(BookTable[Entry Month],$O$4),"",INDEX(Book!A$3:A$1200,SMALL(IF(BookTable[Entry Month]=$O$4,ROW(BookTable[Entry Month])-ROW(Book!$J$2)),ROWS(A$7:A90))))</f>
        <v/>
      </c>
      <c r="B90" s="1" t="str">
        <f t="array" ref="B90">IF(ROWS(B$7:B90)&gt;COUNTIF(BookTable[Entry Month],$O$4),"",INDEX(Book!B$3:B$1200,SMALL(IF(BookTable[Entry Month]=$O$4,ROW(BookTable[Entry Month])-ROW(Book!$J$2)),ROWS(B$7:B90))))</f>
        <v/>
      </c>
      <c r="D90" s="1" t="str">
        <f t="array" ref="D90">IF(ROWS(C$7:C90)&gt;COUNTIF(BookTable[Entry Month],$O$4),"",INDEX(Book!C$3:C$1200,SMALL(IF(BookTable[Entry Month]=$O$4,ROW(BookTable[Entry Month])-ROW(Book!$J$2)),ROWS(C$7:C90))))</f>
        <v/>
      </c>
      <c r="E90" s="1" t="e">
        <f>VLOOKUP(Shrawan12[[#This Row],[आपूर्तिकर्ताको नाम]],PartyTable[],2,FALSE)</f>
        <v>#N/A</v>
      </c>
      <c r="F90" s="1" t="str" cm="1">
        <f t="array" ref="F90">IF(ROWS(G$7:G90)&gt;COUNTIF(BookTable[Entry Month],$O$4),"",INDEX(Book!D$3:D$1200,SMALL(IF(BookTable[Entry Month]=$O$4,ROW(BookTable[Entry Month])-ROW(Book!$J$2)),ROWS(G$7:G90))))</f>
        <v/>
      </c>
      <c r="I9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90" s="6" t="str" cm="1">
        <f t="array" ref="J90">IF(ROWS(G$7:G90)&gt;COUNTIF(BookTable[Entry Month],$O$4),"",INDEX(Book!F$3:F$1200,SMALL(IF(BookTable[Entry Month]=$O$4,ROW(BookTable[Entry Month])-ROW(Book!$J$2)),ROWS(G$7:G90))))</f>
        <v/>
      </c>
      <c r="K90" s="6" t="str" cm="1">
        <f t="array" ref="K90">IF(ROWS(G$7:G90)&gt;COUNTIF(BookTable[Entry Month],$O$4),"",INDEX(Book!E$3:E$1200,SMALL(IF(BookTable[Entry Month]=$O$4,ROW(BookTable[Entry Month])-ROW(Book!$J$2)),ROWS(G$7:G90))))</f>
        <v/>
      </c>
      <c r="L90" s="6" t="e">
        <f>Shrawan12[[#This Row],[मूल्य (रु)]]*13%</f>
        <v>#VALUE!</v>
      </c>
    </row>
    <row r="91" spans="1:12" hidden="1" x14ac:dyDescent="0.25">
      <c r="A91" s="1" t="str">
        <f t="array" ref="A91">IF(ROWS(A$7:A91)&gt;COUNTIF(BookTable[Entry Month],$O$4),"",INDEX(Book!A$3:A$1200,SMALL(IF(BookTable[Entry Month]=$O$4,ROW(BookTable[Entry Month])-ROW(Book!$J$2)),ROWS(A$7:A91))))</f>
        <v/>
      </c>
      <c r="B91" s="1" t="str">
        <f t="array" ref="B91">IF(ROWS(B$7:B91)&gt;COUNTIF(BookTable[Entry Month],$O$4),"",INDEX(Book!B$3:B$1200,SMALL(IF(BookTable[Entry Month]=$O$4,ROW(BookTable[Entry Month])-ROW(Book!$J$2)),ROWS(B$7:B91))))</f>
        <v/>
      </c>
      <c r="D91" s="1" t="str">
        <f t="array" ref="D91">IF(ROWS(C$7:C91)&gt;COUNTIF(BookTable[Entry Month],$O$4),"",INDEX(Book!C$3:C$1200,SMALL(IF(BookTable[Entry Month]=$O$4,ROW(BookTable[Entry Month])-ROW(Book!$J$2)),ROWS(C$7:C91))))</f>
        <v/>
      </c>
      <c r="E91" s="1" t="e">
        <f>VLOOKUP(Shrawan12[[#This Row],[आपूर्तिकर्ताको नाम]],PartyTable[],2,FALSE)</f>
        <v>#N/A</v>
      </c>
      <c r="F91" s="1" t="str" cm="1">
        <f t="array" ref="F91">IF(ROWS(G$7:G91)&gt;COUNTIF(BookTable[Entry Month],$O$4),"",INDEX(Book!D$3:D$1200,SMALL(IF(BookTable[Entry Month]=$O$4,ROW(BookTable[Entry Month])-ROW(Book!$J$2)),ROWS(G$7:G91))))</f>
        <v/>
      </c>
      <c r="I9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91" s="6" t="str" cm="1">
        <f t="array" ref="J91">IF(ROWS(G$7:G91)&gt;COUNTIF(BookTable[Entry Month],$O$4),"",INDEX(Book!F$3:F$1200,SMALL(IF(BookTable[Entry Month]=$O$4,ROW(BookTable[Entry Month])-ROW(Book!$J$2)),ROWS(G$7:G91))))</f>
        <v/>
      </c>
      <c r="K91" s="6" t="str" cm="1">
        <f t="array" ref="K91">IF(ROWS(G$7:G91)&gt;COUNTIF(BookTable[Entry Month],$O$4),"",INDEX(Book!E$3:E$1200,SMALL(IF(BookTable[Entry Month]=$O$4,ROW(BookTable[Entry Month])-ROW(Book!$J$2)),ROWS(G$7:G91))))</f>
        <v/>
      </c>
      <c r="L91" s="6" t="e">
        <f>Shrawan12[[#This Row],[मूल्य (रु)]]*13%</f>
        <v>#VALUE!</v>
      </c>
    </row>
    <row r="92" spans="1:12" hidden="1" x14ac:dyDescent="0.25">
      <c r="A92" s="1" t="str">
        <f t="array" ref="A92">IF(ROWS(A$7:A92)&gt;COUNTIF(BookTable[Entry Month],$O$4),"",INDEX(Book!A$3:A$1200,SMALL(IF(BookTable[Entry Month]=$O$4,ROW(BookTable[Entry Month])-ROW(Book!$J$2)),ROWS(A$7:A92))))</f>
        <v/>
      </c>
      <c r="B92" s="1" t="str">
        <f t="array" ref="B92">IF(ROWS(B$7:B92)&gt;COUNTIF(BookTable[Entry Month],$O$4),"",INDEX(Book!B$3:B$1200,SMALL(IF(BookTable[Entry Month]=$O$4,ROW(BookTable[Entry Month])-ROW(Book!$J$2)),ROWS(B$7:B92))))</f>
        <v/>
      </c>
      <c r="D92" s="1" t="str">
        <f t="array" ref="D92">IF(ROWS(C$7:C92)&gt;COUNTIF(BookTable[Entry Month],$O$4),"",INDEX(Book!C$3:C$1200,SMALL(IF(BookTable[Entry Month]=$O$4,ROW(BookTable[Entry Month])-ROW(Book!$J$2)),ROWS(C$7:C92))))</f>
        <v/>
      </c>
      <c r="E92" s="1" t="e">
        <f>VLOOKUP(Shrawan12[[#This Row],[आपूर्तिकर्ताको नाम]],PartyTable[],2,FALSE)</f>
        <v>#N/A</v>
      </c>
      <c r="F92" s="1" t="str" cm="1">
        <f t="array" ref="F92">IF(ROWS(G$7:G92)&gt;COUNTIF(BookTable[Entry Month],$O$4),"",INDEX(Book!D$3:D$1200,SMALL(IF(BookTable[Entry Month]=$O$4,ROW(BookTable[Entry Month])-ROW(Book!$J$2)),ROWS(G$7:G92))))</f>
        <v/>
      </c>
      <c r="I9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92" s="6" t="str" cm="1">
        <f t="array" ref="J92">IF(ROWS(G$7:G92)&gt;COUNTIF(BookTable[Entry Month],$O$4),"",INDEX(Book!F$3:F$1200,SMALL(IF(BookTable[Entry Month]=$O$4,ROW(BookTable[Entry Month])-ROW(Book!$J$2)),ROWS(G$7:G92))))</f>
        <v/>
      </c>
      <c r="K92" s="6" t="str" cm="1">
        <f t="array" ref="K92">IF(ROWS(G$7:G92)&gt;COUNTIF(BookTable[Entry Month],$O$4),"",INDEX(Book!E$3:E$1200,SMALL(IF(BookTable[Entry Month]=$O$4,ROW(BookTable[Entry Month])-ROW(Book!$J$2)),ROWS(G$7:G92))))</f>
        <v/>
      </c>
      <c r="L92" s="6" t="e">
        <f>Shrawan12[[#This Row],[मूल्य (रु)]]*13%</f>
        <v>#VALUE!</v>
      </c>
    </row>
    <row r="93" spans="1:12" hidden="1" x14ac:dyDescent="0.25">
      <c r="A93" s="1" t="str">
        <f t="array" ref="A93">IF(ROWS(A$7:A93)&gt;COUNTIF(BookTable[Entry Month],$O$4),"",INDEX(Book!A$3:A$1200,SMALL(IF(BookTable[Entry Month]=$O$4,ROW(BookTable[Entry Month])-ROW(Book!$J$2)),ROWS(A$7:A93))))</f>
        <v/>
      </c>
      <c r="B93" s="1" t="str">
        <f t="array" ref="B93">IF(ROWS(B$7:B93)&gt;COUNTIF(BookTable[Entry Month],$O$4),"",INDEX(Book!B$3:B$1200,SMALL(IF(BookTable[Entry Month]=$O$4,ROW(BookTable[Entry Month])-ROW(Book!$J$2)),ROWS(B$7:B93))))</f>
        <v/>
      </c>
      <c r="D93" s="1" t="str">
        <f t="array" ref="D93">IF(ROWS(C$7:C93)&gt;COUNTIF(BookTable[Entry Month],$O$4),"",INDEX(Book!C$3:C$1200,SMALL(IF(BookTable[Entry Month]=$O$4,ROW(BookTable[Entry Month])-ROW(Book!$J$2)),ROWS(C$7:C93))))</f>
        <v/>
      </c>
      <c r="E93" s="1" t="e">
        <f>VLOOKUP(Shrawan12[[#This Row],[आपूर्तिकर्ताको नाम]],PartyTable[],2,FALSE)</f>
        <v>#N/A</v>
      </c>
      <c r="F93" s="1" t="str" cm="1">
        <f t="array" ref="F93">IF(ROWS(G$7:G93)&gt;COUNTIF(BookTable[Entry Month],$O$4),"",INDEX(Book!D$3:D$1200,SMALL(IF(BookTable[Entry Month]=$O$4,ROW(BookTable[Entry Month])-ROW(Book!$J$2)),ROWS(G$7:G93))))</f>
        <v/>
      </c>
      <c r="I9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93" s="6" t="str" cm="1">
        <f t="array" ref="J93">IF(ROWS(G$7:G93)&gt;COUNTIF(BookTable[Entry Month],$O$4),"",INDEX(Book!F$3:F$1200,SMALL(IF(BookTable[Entry Month]=$O$4,ROW(BookTable[Entry Month])-ROW(Book!$J$2)),ROWS(G$7:G93))))</f>
        <v/>
      </c>
      <c r="K93" s="6" t="str" cm="1">
        <f t="array" ref="K93">IF(ROWS(G$7:G93)&gt;COUNTIF(BookTable[Entry Month],$O$4),"",INDEX(Book!E$3:E$1200,SMALL(IF(BookTable[Entry Month]=$O$4,ROW(BookTable[Entry Month])-ROW(Book!$J$2)),ROWS(G$7:G93))))</f>
        <v/>
      </c>
      <c r="L93" s="6" t="e">
        <f>Shrawan12[[#This Row],[मूल्य (रु)]]*13%</f>
        <v>#VALUE!</v>
      </c>
    </row>
    <row r="94" spans="1:12" hidden="1" x14ac:dyDescent="0.25">
      <c r="A94" s="1" t="str">
        <f t="array" ref="A94">IF(ROWS(A$7:A94)&gt;COUNTIF(BookTable[Entry Month],$O$4),"",INDEX(Book!A$3:A$1200,SMALL(IF(BookTable[Entry Month]=$O$4,ROW(BookTable[Entry Month])-ROW(Book!$J$2)),ROWS(A$7:A94))))</f>
        <v/>
      </c>
      <c r="B94" s="1" t="str">
        <f t="array" ref="B94">IF(ROWS(B$7:B94)&gt;COUNTIF(BookTable[Entry Month],$O$4),"",INDEX(Book!B$3:B$1200,SMALL(IF(BookTable[Entry Month]=$O$4,ROW(BookTable[Entry Month])-ROW(Book!$J$2)),ROWS(B$7:B94))))</f>
        <v/>
      </c>
      <c r="D94" s="1" t="str">
        <f t="array" ref="D94">IF(ROWS(C$7:C94)&gt;COUNTIF(BookTable[Entry Month],$O$4),"",INDEX(Book!C$3:C$1200,SMALL(IF(BookTable[Entry Month]=$O$4,ROW(BookTable[Entry Month])-ROW(Book!$J$2)),ROWS(C$7:C94))))</f>
        <v/>
      </c>
      <c r="E94" s="1" t="e">
        <f>VLOOKUP(Shrawan12[[#This Row],[आपूर्तिकर्ताको नाम]],PartyTable[],2,FALSE)</f>
        <v>#N/A</v>
      </c>
      <c r="F94" s="1" t="str" cm="1">
        <f t="array" ref="F94">IF(ROWS(G$7:G94)&gt;COUNTIF(BookTable[Entry Month],$O$4),"",INDEX(Book!D$3:D$1200,SMALL(IF(BookTable[Entry Month]=$O$4,ROW(BookTable[Entry Month])-ROW(Book!$J$2)),ROWS(G$7:G94))))</f>
        <v/>
      </c>
      <c r="I9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94" s="6" t="str" cm="1">
        <f t="array" ref="J94">IF(ROWS(G$7:G94)&gt;COUNTIF(BookTable[Entry Month],$O$4),"",INDEX(Book!F$3:F$1200,SMALL(IF(BookTable[Entry Month]=$O$4,ROW(BookTable[Entry Month])-ROW(Book!$J$2)),ROWS(G$7:G94))))</f>
        <v/>
      </c>
      <c r="K94" s="6" t="str" cm="1">
        <f t="array" ref="K94">IF(ROWS(G$7:G94)&gt;COUNTIF(BookTable[Entry Month],$O$4),"",INDEX(Book!E$3:E$1200,SMALL(IF(BookTable[Entry Month]=$O$4,ROW(BookTable[Entry Month])-ROW(Book!$J$2)),ROWS(G$7:G94))))</f>
        <v/>
      </c>
      <c r="L94" s="6" t="e">
        <f>Shrawan12[[#This Row],[मूल्य (रु)]]*13%</f>
        <v>#VALUE!</v>
      </c>
    </row>
    <row r="95" spans="1:12" hidden="1" x14ac:dyDescent="0.25">
      <c r="A95" s="1" t="str">
        <f t="array" ref="A95">IF(ROWS(A$7:A95)&gt;COUNTIF(BookTable[Entry Month],$O$4),"",INDEX(Book!A$3:A$1200,SMALL(IF(BookTable[Entry Month]=$O$4,ROW(BookTable[Entry Month])-ROW(Book!$J$2)),ROWS(A$7:A95))))</f>
        <v/>
      </c>
      <c r="B95" s="1" t="str">
        <f t="array" ref="B95">IF(ROWS(B$7:B95)&gt;COUNTIF(BookTable[Entry Month],$O$4),"",INDEX(Book!B$3:B$1200,SMALL(IF(BookTable[Entry Month]=$O$4,ROW(BookTable[Entry Month])-ROW(Book!$J$2)),ROWS(B$7:B95))))</f>
        <v/>
      </c>
      <c r="D95" s="1" t="str">
        <f t="array" ref="D95">IF(ROWS(C$7:C95)&gt;COUNTIF(BookTable[Entry Month],$O$4),"",INDEX(Book!C$3:C$1200,SMALL(IF(BookTable[Entry Month]=$O$4,ROW(BookTable[Entry Month])-ROW(Book!$J$2)),ROWS(C$7:C95))))</f>
        <v/>
      </c>
      <c r="E95" s="1" t="e">
        <f>VLOOKUP(Shrawan12[[#This Row],[आपूर्तिकर्ताको नाम]],PartyTable[],2,FALSE)</f>
        <v>#N/A</v>
      </c>
      <c r="F95" s="1" t="str" cm="1">
        <f t="array" ref="F95">IF(ROWS(G$7:G95)&gt;COUNTIF(BookTable[Entry Month],$O$4),"",INDEX(Book!D$3:D$1200,SMALL(IF(BookTable[Entry Month]=$O$4,ROW(BookTable[Entry Month])-ROW(Book!$J$2)),ROWS(G$7:G95))))</f>
        <v/>
      </c>
      <c r="I9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95" s="6" t="str" cm="1">
        <f t="array" ref="J95">IF(ROWS(G$7:G95)&gt;COUNTIF(BookTable[Entry Month],$O$4),"",INDEX(Book!F$3:F$1200,SMALL(IF(BookTable[Entry Month]=$O$4,ROW(BookTable[Entry Month])-ROW(Book!$J$2)),ROWS(G$7:G95))))</f>
        <v/>
      </c>
      <c r="K95" s="6" t="str" cm="1">
        <f t="array" ref="K95">IF(ROWS(G$7:G95)&gt;COUNTIF(BookTable[Entry Month],$O$4),"",INDEX(Book!E$3:E$1200,SMALL(IF(BookTable[Entry Month]=$O$4,ROW(BookTable[Entry Month])-ROW(Book!$J$2)),ROWS(G$7:G95))))</f>
        <v/>
      </c>
      <c r="L95" s="6" t="e">
        <f>Shrawan12[[#This Row],[मूल्य (रु)]]*13%</f>
        <v>#VALUE!</v>
      </c>
    </row>
    <row r="96" spans="1:12" hidden="1" x14ac:dyDescent="0.25">
      <c r="A96" s="1" t="str">
        <f t="array" ref="A96">IF(ROWS(A$7:A96)&gt;COUNTIF(BookTable[Entry Month],$O$4),"",INDEX(Book!A$3:A$1200,SMALL(IF(BookTable[Entry Month]=$O$4,ROW(BookTable[Entry Month])-ROW(Book!$J$2)),ROWS(A$7:A96))))</f>
        <v/>
      </c>
      <c r="B96" s="1" t="str">
        <f t="array" ref="B96">IF(ROWS(B$7:B96)&gt;COUNTIF(BookTable[Entry Month],$O$4),"",INDEX(Book!B$3:B$1200,SMALL(IF(BookTable[Entry Month]=$O$4,ROW(BookTable[Entry Month])-ROW(Book!$J$2)),ROWS(B$7:B96))))</f>
        <v/>
      </c>
      <c r="D96" s="1" t="str">
        <f t="array" ref="D96">IF(ROWS(C$7:C96)&gt;COUNTIF(BookTable[Entry Month],$O$4),"",INDEX(Book!C$3:C$1200,SMALL(IF(BookTable[Entry Month]=$O$4,ROW(BookTable[Entry Month])-ROW(Book!$J$2)),ROWS(C$7:C96))))</f>
        <v/>
      </c>
      <c r="E96" s="1" t="e">
        <f>VLOOKUP(Shrawan12[[#This Row],[आपूर्तिकर्ताको नाम]],PartyTable[],2,FALSE)</f>
        <v>#N/A</v>
      </c>
      <c r="F96" s="1" t="str" cm="1">
        <f t="array" ref="F96">IF(ROWS(G$7:G96)&gt;COUNTIF(BookTable[Entry Month],$O$4),"",INDEX(Book!D$3:D$1200,SMALL(IF(BookTable[Entry Month]=$O$4,ROW(BookTable[Entry Month])-ROW(Book!$J$2)),ROWS(G$7:G96))))</f>
        <v/>
      </c>
      <c r="I9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96" s="6" t="str" cm="1">
        <f t="array" ref="J96">IF(ROWS(G$7:G96)&gt;COUNTIF(BookTable[Entry Month],$O$4),"",INDEX(Book!F$3:F$1200,SMALL(IF(BookTable[Entry Month]=$O$4,ROW(BookTable[Entry Month])-ROW(Book!$J$2)),ROWS(G$7:G96))))</f>
        <v/>
      </c>
      <c r="K96" s="6" t="str" cm="1">
        <f t="array" ref="K96">IF(ROWS(G$7:G96)&gt;COUNTIF(BookTable[Entry Month],$O$4),"",INDEX(Book!E$3:E$1200,SMALL(IF(BookTable[Entry Month]=$O$4,ROW(BookTable[Entry Month])-ROW(Book!$J$2)),ROWS(G$7:G96))))</f>
        <v/>
      </c>
      <c r="L96" s="6" t="e">
        <f>Shrawan12[[#This Row],[मूल्य (रु)]]*13%</f>
        <v>#VALUE!</v>
      </c>
    </row>
    <row r="97" spans="1:12" hidden="1" x14ac:dyDescent="0.25">
      <c r="A97" s="1" t="str">
        <f t="array" ref="A97">IF(ROWS(A$7:A97)&gt;COUNTIF(BookTable[Entry Month],$O$4),"",INDEX(Book!A$3:A$1200,SMALL(IF(BookTable[Entry Month]=$O$4,ROW(BookTable[Entry Month])-ROW(Book!$J$2)),ROWS(A$7:A97))))</f>
        <v/>
      </c>
      <c r="B97" s="1" t="str">
        <f t="array" ref="B97">IF(ROWS(B$7:B97)&gt;COUNTIF(BookTable[Entry Month],$O$4),"",INDEX(Book!B$3:B$1200,SMALL(IF(BookTable[Entry Month]=$O$4,ROW(BookTable[Entry Month])-ROW(Book!$J$2)),ROWS(B$7:B97))))</f>
        <v/>
      </c>
      <c r="D97" s="1" t="str">
        <f t="array" ref="D97">IF(ROWS(C$7:C97)&gt;COUNTIF(BookTable[Entry Month],$O$4),"",INDEX(Book!C$3:C$1200,SMALL(IF(BookTable[Entry Month]=$O$4,ROW(BookTable[Entry Month])-ROW(Book!$J$2)),ROWS(C$7:C97))))</f>
        <v/>
      </c>
      <c r="E97" s="1" t="e">
        <f>VLOOKUP(Shrawan12[[#This Row],[आपूर्तिकर्ताको नाम]],PartyTable[],2,FALSE)</f>
        <v>#N/A</v>
      </c>
      <c r="F97" s="1" t="str" cm="1">
        <f t="array" ref="F97">IF(ROWS(G$7:G97)&gt;COUNTIF(BookTable[Entry Month],$O$4),"",INDEX(Book!D$3:D$1200,SMALL(IF(BookTable[Entry Month]=$O$4,ROW(BookTable[Entry Month])-ROW(Book!$J$2)),ROWS(G$7:G97))))</f>
        <v/>
      </c>
      <c r="I9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97" s="6" t="str" cm="1">
        <f t="array" ref="J97">IF(ROWS(G$7:G97)&gt;COUNTIF(BookTable[Entry Month],$O$4),"",INDEX(Book!F$3:F$1200,SMALL(IF(BookTable[Entry Month]=$O$4,ROW(BookTable[Entry Month])-ROW(Book!$J$2)),ROWS(G$7:G97))))</f>
        <v/>
      </c>
      <c r="K97" s="6" t="str" cm="1">
        <f t="array" ref="K97">IF(ROWS(G$7:G97)&gt;COUNTIF(BookTable[Entry Month],$O$4),"",INDEX(Book!E$3:E$1200,SMALL(IF(BookTable[Entry Month]=$O$4,ROW(BookTable[Entry Month])-ROW(Book!$J$2)),ROWS(G$7:G97))))</f>
        <v/>
      </c>
      <c r="L97" s="6" t="e">
        <f>Shrawan12[[#This Row],[मूल्य (रु)]]*13%</f>
        <v>#VALUE!</v>
      </c>
    </row>
    <row r="98" spans="1:12" hidden="1" x14ac:dyDescent="0.25">
      <c r="A98" s="1" t="str">
        <f t="array" ref="A98">IF(ROWS(A$7:A98)&gt;COUNTIF(BookTable[Entry Month],$O$4),"",INDEX(Book!A$3:A$1200,SMALL(IF(BookTable[Entry Month]=$O$4,ROW(BookTable[Entry Month])-ROW(Book!$J$2)),ROWS(A$7:A98))))</f>
        <v/>
      </c>
      <c r="B98" s="1" t="str">
        <f t="array" ref="B98">IF(ROWS(B$7:B98)&gt;COUNTIF(BookTable[Entry Month],$O$4),"",INDEX(Book!B$3:B$1200,SMALL(IF(BookTable[Entry Month]=$O$4,ROW(BookTable[Entry Month])-ROW(Book!$J$2)),ROWS(B$7:B98))))</f>
        <v/>
      </c>
      <c r="D98" s="1" t="str">
        <f t="array" ref="D98">IF(ROWS(C$7:C98)&gt;COUNTIF(BookTable[Entry Month],$O$4),"",INDEX(Book!C$3:C$1200,SMALL(IF(BookTable[Entry Month]=$O$4,ROW(BookTable[Entry Month])-ROW(Book!$J$2)),ROWS(C$7:C98))))</f>
        <v/>
      </c>
      <c r="E98" s="1" t="e">
        <f>VLOOKUP(Shrawan12[[#This Row],[आपूर्तिकर्ताको नाम]],PartyTable[],2,FALSE)</f>
        <v>#N/A</v>
      </c>
      <c r="F98" s="1" t="str" cm="1">
        <f t="array" ref="F98">IF(ROWS(G$7:G98)&gt;COUNTIF(BookTable[Entry Month],$O$4),"",INDEX(Book!D$3:D$1200,SMALL(IF(BookTable[Entry Month]=$O$4,ROW(BookTable[Entry Month])-ROW(Book!$J$2)),ROWS(G$7:G98))))</f>
        <v/>
      </c>
      <c r="I9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98" s="6" t="str" cm="1">
        <f t="array" ref="J98">IF(ROWS(G$7:G98)&gt;COUNTIF(BookTable[Entry Month],$O$4),"",INDEX(Book!F$3:F$1200,SMALL(IF(BookTable[Entry Month]=$O$4,ROW(BookTable[Entry Month])-ROW(Book!$J$2)),ROWS(G$7:G98))))</f>
        <v/>
      </c>
      <c r="K98" s="6" t="str" cm="1">
        <f t="array" ref="K98">IF(ROWS(G$7:G98)&gt;COUNTIF(BookTable[Entry Month],$O$4),"",INDEX(Book!E$3:E$1200,SMALL(IF(BookTable[Entry Month]=$O$4,ROW(BookTable[Entry Month])-ROW(Book!$J$2)),ROWS(G$7:G98))))</f>
        <v/>
      </c>
      <c r="L98" s="6" t="e">
        <f>Shrawan12[[#This Row],[मूल्य (रु)]]*13%</f>
        <v>#VALUE!</v>
      </c>
    </row>
    <row r="99" spans="1:12" hidden="1" x14ac:dyDescent="0.25">
      <c r="A99" s="1" t="str">
        <f t="array" ref="A99">IF(ROWS(A$7:A99)&gt;COUNTIF(BookTable[Entry Month],$O$4),"",INDEX(Book!A$3:A$1200,SMALL(IF(BookTable[Entry Month]=$O$4,ROW(BookTable[Entry Month])-ROW(Book!$J$2)),ROWS(A$7:A99))))</f>
        <v/>
      </c>
      <c r="B99" s="1" t="str">
        <f t="array" ref="B99">IF(ROWS(B$7:B99)&gt;COUNTIF(BookTable[Entry Month],$O$4),"",INDEX(Book!B$3:B$1200,SMALL(IF(BookTable[Entry Month]=$O$4,ROW(BookTable[Entry Month])-ROW(Book!$J$2)),ROWS(B$7:B99))))</f>
        <v/>
      </c>
      <c r="D99" s="1" t="str">
        <f t="array" ref="D99">IF(ROWS(C$7:C99)&gt;COUNTIF(BookTable[Entry Month],$O$4),"",INDEX(Book!C$3:C$1200,SMALL(IF(BookTable[Entry Month]=$O$4,ROW(BookTable[Entry Month])-ROW(Book!$J$2)),ROWS(C$7:C99))))</f>
        <v/>
      </c>
      <c r="E99" s="1" t="e">
        <f>VLOOKUP(Shrawan12[[#This Row],[आपूर्तिकर्ताको नाम]],PartyTable[],2,FALSE)</f>
        <v>#N/A</v>
      </c>
      <c r="F99" s="1" t="str" cm="1">
        <f t="array" ref="F99">IF(ROWS(G$7:G99)&gt;COUNTIF(BookTable[Entry Month],$O$4),"",INDEX(Book!D$3:D$1200,SMALL(IF(BookTable[Entry Month]=$O$4,ROW(BookTable[Entry Month])-ROW(Book!$J$2)),ROWS(G$7:G99))))</f>
        <v/>
      </c>
      <c r="I9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99" s="6" t="str" cm="1">
        <f t="array" ref="J99">IF(ROWS(G$7:G99)&gt;COUNTIF(BookTable[Entry Month],$O$4),"",INDEX(Book!F$3:F$1200,SMALL(IF(BookTable[Entry Month]=$O$4,ROW(BookTable[Entry Month])-ROW(Book!$J$2)),ROWS(G$7:G99))))</f>
        <v/>
      </c>
      <c r="K99" s="6" t="str" cm="1">
        <f t="array" ref="K99">IF(ROWS(G$7:G99)&gt;COUNTIF(BookTable[Entry Month],$O$4),"",INDEX(Book!E$3:E$1200,SMALL(IF(BookTable[Entry Month]=$O$4,ROW(BookTable[Entry Month])-ROW(Book!$J$2)),ROWS(G$7:G99))))</f>
        <v/>
      </c>
      <c r="L99" s="6" t="e">
        <f>Shrawan12[[#This Row],[मूल्य (रु)]]*13%</f>
        <v>#VALUE!</v>
      </c>
    </row>
    <row r="100" spans="1:12" hidden="1" x14ac:dyDescent="0.25">
      <c r="A100" s="1" t="str">
        <f t="array" ref="A100">IF(ROWS(A$7:A100)&gt;COUNTIF(BookTable[Entry Month],$O$4),"",INDEX(Book!A$3:A$1200,SMALL(IF(BookTable[Entry Month]=$O$4,ROW(BookTable[Entry Month])-ROW(Book!$J$2)),ROWS(A$7:A100))))</f>
        <v/>
      </c>
      <c r="B100" s="1" t="str">
        <f t="array" ref="B100">IF(ROWS(B$7:B100)&gt;COUNTIF(BookTable[Entry Month],$O$4),"",INDEX(Book!B$3:B$1200,SMALL(IF(BookTable[Entry Month]=$O$4,ROW(BookTable[Entry Month])-ROW(Book!$J$2)),ROWS(B$7:B100))))</f>
        <v/>
      </c>
      <c r="D100" s="1" t="str">
        <f t="array" ref="D100">IF(ROWS(C$7:C100)&gt;COUNTIF(BookTable[Entry Month],$O$4),"",INDEX(Book!C$3:C$1200,SMALL(IF(BookTable[Entry Month]=$O$4,ROW(BookTable[Entry Month])-ROW(Book!$J$2)),ROWS(C$7:C100))))</f>
        <v/>
      </c>
      <c r="E100" s="1" t="e">
        <f>VLOOKUP(Shrawan12[[#This Row],[आपूर्तिकर्ताको नाम]],PartyTable[],2,FALSE)</f>
        <v>#N/A</v>
      </c>
      <c r="F100" s="1" t="str" cm="1">
        <f t="array" ref="F100">IF(ROWS(G$7:G100)&gt;COUNTIF(BookTable[Entry Month],$O$4),"",INDEX(Book!D$3:D$1200,SMALL(IF(BookTable[Entry Month]=$O$4,ROW(BookTable[Entry Month])-ROW(Book!$J$2)),ROWS(G$7:G100))))</f>
        <v/>
      </c>
      <c r="I10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00" s="6" t="str" cm="1">
        <f t="array" ref="J100">IF(ROWS(G$7:G100)&gt;COUNTIF(BookTable[Entry Month],$O$4),"",INDEX(Book!F$3:F$1200,SMALL(IF(BookTable[Entry Month]=$O$4,ROW(BookTable[Entry Month])-ROW(Book!$J$2)),ROWS(G$7:G100))))</f>
        <v/>
      </c>
      <c r="K100" s="6" t="str" cm="1">
        <f t="array" ref="K100">IF(ROWS(G$7:G100)&gt;COUNTIF(BookTable[Entry Month],$O$4),"",INDEX(Book!E$3:E$1200,SMALL(IF(BookTable[Entry Month]=$O$4,ROW(BookTable[Entry Month])-ROW(Book!$J$2)),ROWS(G$7:G100))))</f>
        <v/>
      </c>
      <c r="L100" s="6" t="e">
        <f>Shrawan12[[#This Row],[मूल्य (रु)]]*13%</f>
        <v>#VALUE!</v>
      </c>
    </row>
    <row r="101" spans="1:12" hidden="1" x14ac:dyDescent="0.25">
      <c r="A101" s="1" t="str">
        <f t="array" ref="A101">IF(ROWS(A$7:A101)&gt;COUNTIF(BookTable[Entry Month],$O$4),"",INDEX(Book!A$3:A$1200,SMALL(IF(BookTable[Entry Month]=$O$4,ROW(BookTable[Entry Month])-ROW(Book!$J$2)),ROWS(A$7:A101))))</f>
        <v/>
      </c>
      <c r="B101" s="1" t="str">
        <f t="array" ref="B101">IF(ROWS(B$7:B101)&gt;COUNTIF(BookTable[Entry Month],$O$4),"",INDEX(Book!B$3:B$1200,SMALL(IF(BookTable[Entry Month]=$O$4,ROW(BookTable[Entry Month])-ROW(Book!$J$2)),ROWS(B$7:B101))))</f>
        <v/>
      </c>
      <c r="D101" s="1" t="str">
        <f t="array" ref="D101">IF(ROWS(C$7:C101)&gt;COUNTIF(BookTable[Entry Month],$O$4),"",INDEX(Book!C$3:C$1200,SMALL(IF(BookTable[Entry Month]=$O$4,ROW(BookTable[Entry Month])-ROW(Book!$J$2)),ROWS(C$7:C101))))</f>
        <v/>
      </c>
      <c r="E101" s="1" t="e">
        <f>VLOOKUP(Shrawan12[[#This Row],[आपूर्तिकर्ताको नाम]],PartyTable[],2,FALSE)</f>
        <v>#N/A</v>
      </c>
      <c r="F101" s="1" t="str" cm="1">
        <f t="array" ref="F101">IF(ROWS(G$7:G101)&gt;COUNTIF(BookTable[Entry Month],$O$4),"",INDEX(Book!D$3:D$1200,SMALL(IF(BookTable[Entry Month]=$O$4,ROW(BookTable[Entry Month])-ROW(Book!$J$2)),ROWS(G$7:G101))))</f>
        <v/>
      </c>
      <c r="I10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01" s="6" t="str" cm="1">
        <f t="array" ref="J101">IF(ROWS(G$7:G101)&gt;COUNTIF(BookTable[Entry Month],$O$4),"",INDEX(Book!F$3:F$1200,SMALL(IF(BookTable[Entry Month]=$O$4,ROW(BookTable[Entry Month])-ROW(Book!$J$2)),ROWS(G$7:G101))))</f>
        <v/>
      </c>
      <c r="K101" s="6" t="str" cm="1">
        <f t="array" ref="K101">IF(ROWS(G$7:G101)&gt;COUNTIF(BookTable[Entry Month],$O$4),"",INDEX(Book!E$3:E$1200,SMALL(IF(BookTable[Entry Month]=$O$4,ROW(BookTable[Entry Month])-ROW(Book!$J$2)),ROWS(G$7:G101))))</f>
        <v/>
      </c>
      <c r="L101" s="6" t="e">
        <f>Shrawan12[[#This Row],[मूल्य (रु)]]*13%</f>
        <v>#VALUE!</v>
      </c>
    </row>
    <row r="102" spans="1:12" hidden="1" x14ac:dyDescent="0.25">
      <c r="A102" s="1" t="str">
        <f t="array" ref="A102">IF(ROWS(A$7:A102)&gt;COUNTIF(BookTable[Entry Month],$O$4),"",INDEX(Book!A$3:A$1200,SMALL(IF(BookTable[Entry Month]=$O$4,ROW(BookTable[Entry Month])-ROW(Book!$J$2)),ROWS(A$7:A102))))</f>
        <v/>
      </c>
      <c r="B102" s="1" t="str">
        <f t="array" ref="B102">IF(ROWS(B$7:B102)&gt;COUNTIF(BookTable[Entry Month],$O$4),"",INDEX(Book!B$3:B$1200,SMALL(IF(BookTable[Entry Month]=$O$4,ROW(BookTable[Entry Month])-ROW(Book!$J$2)),ROWS(B$7:B102))))</f>
        <v/>
      </c>
      <c r="D102" s="1" t="str">
        <f t="array" ref="D102">IF(ROWS(C$7:C102)&gt;COUNTIF(BookTable[Entry Month],$O$4),"",INDEX(Book!C$3:C$1200,SMALL(IF(BookTable[Entry Month]=$O$4,ROW(BookTable[Entry Month])-ROW(Book!$J$2)),ROWS(C$7:C102))))</f>
        <v/>
      </c>
      <c r="E102" s="1" t="e">
        <f>VLOOKUP(Shrawan12[[#This Row],[आपूर्तिकर्ताको नाम]],PartyTable[],2,FALSE)</f>
        <v>#N/A</v>
      </c>
      <c r="F102" s="1" t="str" cm="1">
        <f t="array" ref="F102">IF(ROWS(G$7:G102)&gt;COUNTIF(BookTable[Entry Month],$O$4),"",INDEX(Book!D$3:D$1200,SMALL(IF(BookTable[Entry Month]=$O$4,ROW(BookTable[Entry Month])-ROW(Book!$J$2)),ROWS(G$7:G102))))</f>
        <v/>
      </c>
      <c r="I10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02" s="6" t="str" cm="1">
        <f t="array" ref="J102">IF(ROWS(G$7:G102)&gt;COUNTIF(BookTable[Entry Month],$O$4),"",INDEX(Book!F$3:F$1200,SMALL(IF(BookTable[Entry Month]=$O$4,ROW(BookTable[Entry Month])-ROW(Book!$J$2)),ROWS(G$7:G102))))</f>
        <v/>
      </c>
      <c r="K102" s="6" t="str" cm="1">
        <f t="array" ref="K102">IF(ROWS(G$7:G102)&gt;COUNTIF(BookTable[Entry Month],$O$4),"",INDEX(Book!E$3:E$1200,SMALL(IF(BookTable[Entry Month]=$O$4,ROW(BookTable[Entry Month])-ROW(Book!$J$2)),ROWS(G$7:G102))))</f>
        <v/>
      </c>
      <c r="L102" s="6" t="e">
        <f>Shrawan12[[#This Row],[मूल्य (रु)]]*13%</f>
        <v>#VALUE!</v>
      </c>
    </row>
    <row r="103" spans="1:12" hidden="1" x14ac:dyDescent="0.25">
      <c r="A103" s="1" t="str">
        <f t="array" ref="A103">IF(ROWS(A$7:A103)&gt;COUNTIF(BookTable[Entry Month],$O$4),"",INDEX(Book!A$3:A$1200,SMALL(IF(BookTable[Entry Month]=$O$4,ROW(BookTable[Entry Month])-ROW(Book!$J$2)),ROWS(A$7:A103))))</f>
        <v/>
      </c>
      <c r="B103" s="1" t="str">
        <f t="array" ref="B103">IF(ROWS(B$7:B103)&gt;COUNTIF(BookTable[Entry Month],$O$4),"",INDEX(Book!B$3:B$1200,SMALL(IF(BookTable[Entry Month]=$O$4,ROW(BookTable[Entry Month])-ROW(Book!$J$2)),ROWS(B$7:B103))))</f>
        <v/>
      </c>
      <c r="D103" s="1" t="str">
        <f t="array" ref="D103">IF(ROWS(C$7:C103)&gt;COUNTIF(BookTable[Entry Month],$O$4),"",INDEX(Book!C$3:C$1200,SMALL(IF(BookTable[Entry Month]=$O$4,ROW(BookTable[Entry Month])-ROW(Book!$J$2)),ROWS(C$7:C103))))</f>
        <v/>
      </c>
      <c r="E103" s="1" t="e">
        <f>VLOOKUP(Shrawan12[[#This Row],[आपूर्तिकर्ताको नाम]],PartyTable[],2,FALSE)</f>
        <v>#N/A</v>
      </c>
      <c r="F103" s="1" t="str" cm="1">
        <f t="array" ref="F103">IF(ROWS(G$7:G103)&gt;COUNTIF(BookTable[Entry Month],$O$4),"",INDEX(Book!D$3:D$1200,SMALL(IF(BookTable[Entry Month]=$O$4,ROW(BookTable[Entry Month])-ROW(Book!$J$2)),ROWS(G$7:G103))))</f>
        <v/>
      </c>
      <c r="I10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03" s="6" t="str" cm="1">
        <f t="array" ref="J103">IF(ROWS(G$7:G103)&gt;COUNTIF(BookTable[Entry Month],$O$4),"",INDEX(Book!F$3:F$1200,SMALL(IF(BookTable[Entry Month]=$O$4,ROW(BookTable[Entry Month])-ROW(Book!$J$2)),ROWS(G$7:G103))))</f>
        <v/>
      </c>
      <c r="K103" s="6" t="str" cm="1">
        <f t="array" ref="K103">IF(ROWS(G$7:G103)&gt;COUNTIF(BookTable[Entry Month],$O$4),"",INDEX(Book!E$3:E$1200,SMALL(IF(BookTable[Entry Month]=$O$4,ROW(BookTable[Entry Month])-ROW(Book!$J$2)),ROWS(G$7:G103))))</f>
        <v/>
      </c>
      <c r="L103" s="6" t="e">
        <f>Shrawan12[[#This Row],[मूल्य (रु)]]*13%</f>
        <v>#VALUE!</v>
      </c>
    </row>
    <row r="104" spans="1:12" hidden="1" x14ac:dyDescent="0.25">
      <c r="A104" s="1" t="str">
        <f t="array" ref="A104">IF(ROWS(A$7:A104)&gt;COUNTIF(BookTable[Entry Month],$O$4),"",INDEX(Book!A$3:A$1200,SMALL(IF(BookTable[Entry Month]=$O$4,ROW(BookTable[Entry Month])-ROW(Book!$J$2)),ROWS(A$7:A104))))</f>
        <v/>
      </c>
      <c r="B104" s="1" t="str">
        <f t="array" ref="B104">IF(ROWS(B$7:B104)&gt;COUNTIF(BookTable[Entry Month],$O$4),"",INDEX(Book!B$3:B$1200,SMALL(IF(BookTable[Entry Month]=$O$4,ROW(BookTable[Entry Month])-ROW(Book!$J$2)),ROWS(B$7:B104))))</f>
        <v/>
      </c>
      <c r="D104" s="1" t="str">
        <f t="array" ref="D104">IF(ROWS(C$7:C104)&gt;COUNTIF(BookTable[Entry Month],$O$4),"",INDEX(Book!C$3:C$1200,SMALL(IF(BookTable[Entry Month]=$O$4,ROW(BookTable[Entry Month])-ROW(Book!$J$2)),ROWS(C$7:C104))))</f>
        <v/>
      </c>
      <c r="E104" s="1" t="e">
        <f>VLOOKUP(Shrawan12[[#This Row],[आपूर्तिकर्ताको नाम]],PartyTable[],2,FALSE)</f>
        <v>#N/A</v>
      </c>
      <c r="F104" s="1" t="str" cm="1">
        <f t="array" ref="F104">IF(ROWS(G$7:G104)&gt;COUNTIF(BookTable[Entry Month],$O$4),"",INDEX(Book!D$3:D$1200,SMALL(IF(BookTable[Entry Month]=$O$4,ROW(BookTable[Entry Month])-ROW(Book!$J$2)),ROWS(G$7:G104))))</f>
        <v/>
      </c>
      <c r="I10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04" s="6" t="str" cm="1">
        <f t="array" ref="J104">IF(ROWS(G$7:G104)&gt;COUNTIF(BookTable[Entry Month],$O$4),"",INDEX(Book!F$3:F$1200,SMALL(IF(BookTable[Entry Month]=$O$4,ROW(BookTable[Entry Month])-ROW(Book!$J$2)),ROWS(G$7:G104))))</f>
        <v/>
      </c>
      <c r="K104" s="6" t="str" cm="1">
        <f t="array" ref="K104">IF(ROWS(G$7:G104)&gt;COUNTIF(BookTable[Entry Month],$O$4),"",INDEX(Book!E$3:E$1200,SMALL(IF(BookTable[Entry Month]=$O$4,ROW(BookTable[Entry Month])-ROW(Book!$J$2)),ROWS(G$7:G104))))</f>
        <v/>
      </c>
      <c r="L104" s="6" t="e">
        <f>Shrawan12[[#This Row],[मूल्य (रु)]]*13%</f>
        <v>#VALUE!</v>
      </c>
    </row>
    <row r="105" spans="1:12" hidden="1" x14ac:dyDescent="0.25">
      <c r="A105" s="1" t="str">
        <f t="array" ref="A105">IF(ROWS(A$7:A105)&gt;COUNTIF(BookTable[Entry Month],$O$4),"",INDEX(Book!A$3:A$1200,SMALL(IF(BookTable[Entry Month]=$O$4,ROW(BookTable[Entry Month])-ROW(Book!$J$2)),ROWS(A$7:A105))))</f>
        <v/>
      </c>
      <c r="B105" s="1" t="str">
        <f t="array" ref="B105">IF(ROWS(B$7:B105)&gt;COUNTIF(BookTable[Entry Month],$O$4),"",INDEX(Book!B$3:B$1200,SMALL(IF(BookTable[Entry Month]=$O$4,ROW(BookTable[Entry Month])-ROW(Book!$J$2)),ROWS(B$7:B105))))</f>
        <v/>
      </c>
      <c r="D105" s="1" t="str">
        <f t="array" ref="D105">IF(ROWS(C$7:C105)&gt;COUNTIF(BookTable[Entry Month],$O$4),"",INDEX(Book!C$3:C$1200,SMALL(IF(BookTable[Entry Month]=$O$4,ROW(BookTable[Entry Month])-ROW(Book!$J$2)),ROWS(C$7:C105))))</f>
        <v/>
      </c>
      <c r="E105" s="1" t="e">
        <f>VLOOKUP(Shrawan12[[#This Row],[आपूर्तिकर्ताको नाम]],PartyTable[],2,FALSE)</f>
        <v>#N/A</v>
      </c>
      <c r="F105" s="1" t="str" cm="1">
        <f t="array" ref="F105">IF(ROWS(G$7:G105)&gt;COUNTIF(BookTable[Entry Month],$O$4),"",INDEX(Book!D$3:D$1200,SMALL(IF(BookTable[Entry Month]=$O$4,ROW(BookTable[Entry Month])-ROW(Book!$J$2)),ROWS(G$7:G105))))</f>
        <v/>
      </c>
      <c r="I10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05" s="6" t="str" cm="1">
        <f t="array" ref="J105">IF(ROWS(G$7:G105)&gt;COUNTIF(BookTable[Entry Month],$O$4),"",INDEX(Book!F$3:F$1200,SMALL(IF(BookTable[Entry Month]=$O$4,ROW(BookTable[Entry Month])-ROW(Book!$J$2)),ROWS(G$7:G105))))</f>
        <v/>
      </c>
      <c r="K105" s="6" t="str" cm="1">
        <f t="array" ref="K105">IF(ROWS(G$7:G105)&gt;COUNTIF(BookTable[Entry Month],$O$4),"",INDEX(Book!E$3:E$1200,SMALL(IF(BookTable[Entry Month]=$O$4,ROW(BookTable[Entry Month])-ROW(Book!$J$2)),ROWS(G$7:G105))))</f>
        <v/>
      </c>
      <c r="L105" s="6" t="e">
        <f>Shrawan12[[#This Row],[मूल्य (रु)]]*13%</f>
        <v>#VALUE!</v>
      </c>
    </row>
    <row r="106" spans="1:12" hidden="1" x14ac:dyDescent="0.25">
      <c r="A106" s="1" t="str">
        <f t="array" ref="A106">IF(ROWS(A$7:A106)&gt;COUNTIF(BookTable[Entry Month],$O$4),"",INDEX(Book!A$3:A$1200,SMALL(IF(BookTable[Entry Month]=$O$4,ROW(BookTable[Entry Month])-ROW(Book!$J$2)),ROWS(A$7:A106))))</f>
        <v/>
      </c>
      <c r="B106" s="1" t="str">
        <f t="array" ref="B106">IF(ROWS(B$7:B106)&gt;COUNTIF(BookTable[Entry Month],$O$4),"",INDEX(Book!B$3:B$1200,SMALL(IF(BookTable[Entry Month]=$O$4,ROW(BookTable[Entry Month])-ROW(Book!$J$2)),ROWS(B$7:B106))))</f>
        <v/>
      </c>
      <c r="D106" s="1" t="str">
        <f t="array" ref="D106">IF(ROWS(C$7:C106)&gt;COUNTIF(BookTable[Entry Month],$O$4),"",INDEX(Book!C$3:C$1200,SMALL(IF(BookTable[Entry Month]=$O$4,ROW(BookTable[Entry Month])-ROW(Book!$J$2)),ROWS(C$7:C106))))</f>
        <v/>
      </c>
      <c r="E106" s="1" t="e">
        <f>VLOOKUP(Shrawan12[[#This Row],[आपूर्तिकर्ताको नाम]],PartyTable[],2,FALSE)</f>
        <v>#N/A</v>
      </c>
      <c r="F106" s="1" t="str" cm="1">
        <f t="array" ref="F106">IF(ROWS(G$7:G106)&gt;COUNTIF(BookTable[Entry Month],$O$4),"",INDEX(Book!D$3:D$1200,SMALL(IF(BookTable[Entry Month]=$O$4,ROW(BookTable[Entry Month])-ROW(Book!$J$2)),ROWS(G$7:G106))))</f>
        <v/>
      </c>
      <c r="I10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06" s="6" t="str" cm="1">
        <f t="array" ref="J106">IF(ROWS(G$7:G106)&gt;COUNTIF(BookTable[Entry Month],$O$4),"",INDEX(Book!F$3:F$1200,SMALL(IF(BookTable[Entry Month]=$O$4,ROW(BookTable[Entry Month])-ROW(Book!$J$2)),ROWS(G$7:G106))))</f>
        <v/>
      </c>
      <c r="K106" s="6" t="str" cm="1">
        <f t="array" ref="K106">IF(ROWS(G$7:G106)&gt;COUNTIF(BookTable[Entry Month],$O$4),"",INDEX(Book!E$3:E$1200,SMALL(IF(BookTable[Entry Month]=$O$4,ROW(BookTable[Entry Month])-ROW(Book!$J$2)),ROWS(G$7:G106))))</f>
        <v/>
      </c>
      <c r="L106" s="6" t="e">
        <f>Shrawan12[[#This Row],[मूल्य (रु)]]*13%</f>
        <v>#VALUE!</v>
      </c>
    </row>
    <row r="107" spans="1:12" hidden="1" x14ac:dyDescent="0.25">
      <c r="A107" s="1" t="str">
        <f t="array" ref="A107">IF(ROWS(A$7:A107)&gt;COUNTIF(BookTable[Entry Month],$O$4),"",INDEX(Book!A$3:A$1200,SMALL(IF(BookTable[Entry Month]=$O$4,ROW(BookTable[Entry Month])-ROW(Book!$J$2)),ROWS(A$7:A107))))</f>
        <v/>
      </c>
      <c r="B107" s="1" t="str">
        <f t="array" ref="B107">IF(ROWS(B$7:B107)&gt;COUNTIF(BookTable[Entry Month],$O$4),"",INDEX(Book!B$3:B$1200,SMALL(IF(BookTable[Entry Month]=$O$4,ROW(BookTable[Entry Month])-ROW(Book!$J$2)),ROWS(B$7:B107))))</f>
        <v/>
      </c>
      <c r="D107" s="1" t="str">
        <f t="array" ref="D107">IF(ROWS(C$7:C107)&gt;COUNTIF(BookTable[Entry Month],$O$4),"",INDEX(Book!C$3:C$1200,SMALL(IF(BookTable[Entry Month]=$O$4,ROW(BookTable[Entry Month])-ROW(Book!$J$2)),ROWS(C$7:C107))))</f>
        <v/>
      </c>
      <c r="E107" s="1" t="e">
        <f>VLOOKUP(Shrawan12[[#This Row],[आपूर्तिकर्ताको नाम]],PartyTable[],2,FALSE)</f>
        <v>#N/A</v>
      </c>
      <c r="F107" s="1" t="str" cm="1">
        <f t="array" ref="F107">IF(ROWS(G$7:G107)&gt;COUNTIF(BookTable[Entry Month],$O$4),"",INDEX(Book!D$3:D$1200,SMALL(IF(BookTable[Entry Month]=$O$4,ROW(BookTable[Entry Month])-ROW(Book!$J$2)),ROWS(G$7:G107))))</f>
        <v/>
      </c>
      <c r="I10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07" s="6" t="str" cm="1">
        <f t="array" ref="J107">IF(ROWS(G$7:G107)&gt;COUNTIF(BookTable[Entry Month],$O$4),"",INDEX(Book!F$3:F$1200,SMALL(IF(BookTable[Entry Month]=$O$4,ROW(BookTable[Entry Month])-ROW(Book!$J$2)),ROWS(G$7:G107))))</f>
        <v/>
      </c>
      <c r="K107" s="6" t="str" cm="1">
        <f t="array" ref="K107">IF(ROWS(G$7:G107)&gt;COUNTIF(BookTable[Entry Month],$O$4),"",INDEX(Book!E$3:E$1200,SMALL(IF(BookTable[Entry Month]=$O$4,ROW(BookTable[Entry Month])-ROW(Book!$J$2)),ROWS(G$7:G107))))</f>
        <v/>
      </c>
      <c r="L107" s="6" t="e">
        <f>Shrawan12[[#This Row],[मूल्य (रु)]]*13%</f>
        <v>#VALUE!</v>
      </c>
    </row>
    <row r="108" spans="1:12" hidden="1" x14ac:dyDescent="0.25">
      <c r="A108" s="1" t="str">
        <f t="array" ref="A108">IF(ROWS(A$7:A108)&gt;COUNTIF(BookTable[Entry Month],$O$4),"",INDEX(Book!A$3:A$1200,SMALL(IF(BookTable[Entry Month]=$O$4,ROW(BookTable[Entry Month])-ROW(Book!$J$2)),ROWS(A$7:A108))))</f>
        <v/>
      </c>
      <c r="B108" s="1" t="str">
        <f t="array" ref="B108">IF(ROWS(B$7:B108)&gt;COUNTIF(BookTable[Entry Month],$O$4),"",INDEX(Book!B$3:B$1200,SMALL(IF(BookTable[Entry Month]=$O$4,ROW(BookTable[Entry Month])-ROW(Book!$J$2)),ROWS(B$7:B108))))</f>
        <v/>
      </c>
      <c r="D108" s="1" t="str">
        <f t="array" ref="D108">IF(ROWS(C$7:C108)&gt;COUNTIF(BookTable[Entry Month],$O$4),"",INDEX(Book!C$3:C$1200,SMALL(IF(BookTable[Entry Month]=$O$4,ROW(BookTable[Entry Month])-ROW(Book!$J$2)),ROWS(C$7:C108))))</f>
        <v/>
      </c>
      <c r="E108" s="1" t="e">
        <f>VLOOKUP(Shrawan12[[#This Row],[आपूर्तिकर्ताको नाम]],PartyTable[],2,FALSE)</f>
        <v>#N/A</v>
      </c>
      <c r="F108" s="1" t="str" cm="1">
        <f t="array" ref="F108">IF(ROWS(G$7:G108)&gt;COUNTIF(BookTable[Entry Month],$O$4),"",INDEX(Book!D$3:D$1200,SMALL(IF(BookTable[Entry Month]=$O$4,ROW(BookTable[Entry Month])-ROW(Book!$J$2)),ROWS(G$7:G108))))</f>
        <v/>
      </c>
      <c r="I10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08" s="6" t="str" cm="1">
        <f t="array" ref="J108">IF(ROWS(G$7:G108)&gt;COUNTIF(BookTable[Entry Month],$O$4),"",INDEX(Book!F$3:F$1200,SMALL(IF(BookTable[Entry Month]=$O$4,ROW(BookTable[Entry Month])-ROW(Book!$J$2)),ROWS(G$7:G108))))</f>
        <v/>
      </c>
      <c r="K108" s="6" t="str" cm="1">
        <f t="array" ref="K108">IF(ROWS(G$7:G108)&gt;COUNTIF(BookTable[Entry Month],$O$4),"",INDEX(Book!E$3:E$1200,SMALL(IF(BookTable[Entry Month]=$O$4,ROW(BookTable[Entry Month])-ROW(Book!$J$2)),ROWS(G$7:G108))))</f>
        <v/>
      </c>
      <c r="L108" s="6" t="e">
        <f>Shrawan12[[#This Row],[मूल्य (रु)]]*13%</f>
        <v>#VALUE!</v>
      </c>
    </row>
    <row r="109" spans="1:12" hidden="1" x14ac:dyDescent="0.25">
      <c r="A109" s="1" t="str">
        <f t="array" ref="A109">IF(ROWS(A$7:A109)&gt;COUNTIF(BookTable[Entry Month],$O$4),"",INDEX(Book!A$3:A$1200,SMALL(IF(BookTable[Entry Month]=$O$4,ROW(BookTable[Entry Month])-ROW(Book!$J$2)),ROWS(A$7:A109))))</f>
        <v/>
      </c>
      <c r="B109" s="1" t="str">
        <f t="array" ref="B109">IF(ROWS(B$7:B109)&gt;COUNTIF(BookTable[Entry Month],$O$4),"",INDEX(Book!B$3:B$1200,SMALL(IF(BookTable[Entry Month]=$O$4,ROW(BookTable[Entry Month])-ROW(Book!$J$2)),ROWS(B$7:B109))))</f>
        <v/>
      </c>
      <c r="D109" s="1" t="str">
        <f t="array" ref="D109">IF(ROWS(C$7:C109)&gt;COUNTIF(BookTable[Entry Month],$O$4),"",INDEX(Book!C$3:C$1200,SMALL(IF(BookTable[Entry Month]=$O$4,ROW(BookTable[Entry Month])-ROW(Book!$J$2)),ROWS(C$7:C109))))</f>
        <v/>
      </c>
      <c r="E109" s="1" t="e">
        <f>VLOOKUP(Shrawan12[[#This Row],[आपूर्तिकर्ताको नाम]],PartyTable[],2,FALSE)</f>
        <v>#N/A</v>
      </c>
      <c r="F109" s="1" t="str" cm="1">
        <f t="array" ref="F109">IF(ROWS(G$7:G109)&gt;COUNTIF(BookTable[Entry Month],$O$4),"",INDEX(Book!D$3:D$1200,SMALL(IF(BookTable[Entry Month]=$O$4,ROW(BookTable[Entry Month])-ROW(Book!$J$2)),ROWS(G$7:G109))))</f>
        <v/>
      </c>
      <c r="I10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09" s="6" t="str" cm="1">
        <f t="array" ref="J109">IF(ROWS(G$7:G109)&gt;COUNTIF(BookTable[Entry Month],$O$4),"",INDEX(Book!F$3:F$1200,SMALL(IF(BookTable[Entry Month]=$O$4,ROW(BookTable[Entry Month])-ROW(Book!$J$2)),ROWS(G$7:G109))))</f>
        <v/>
      </c>
      <c r="K109" s="6" t="str" cm="1">
        <f t="array" ref="K109">IF(ROWS(G$7:G109)&gt;COUNTIF(BookTable[Entry Month],$O$4),"",INDEX(Book!E$3:E$1200,SMALL(IF(BookTable[Entry Month]=$O$4,ROW(BookTable[Entry Month])-ROW(Book!$J$2)),ROWS(G$7:G109))))</f>
        <v/>
      </c>
      <c r="L109" s="6" t="e">
        <f>Shrawan12[[#This Row],[मूल्य (रु)]]*13%</f>
        <v>#VALUE!</v>
      </c>
    </row>
    <row r="110" spans="1:12" hidden="1" x14ac:dyDescent="0.25">
      <c r="A110" s="1" t="str">
        <f t="array" ref="A110">IF(ROWS(A$7:A110)&gt;COUNTIF(BookTable[Entry Month],$O$4),"",INDEX(Book!A$3:A$1200,SMALL(IF(BookTable[Entry Month]=$O$4,ROW(BookTable[Entry Month])-ROW(Book!$J$2)),ROWS(A$7:A110))))</f>
        <v/>
      </c>
      <c r="B110" s="1" t="str">
        <f t="array" ref="B110">IF(ROWS(B$7:B110)&gt;COUNTIF(BookTable[Entry Month],$O$4),"",INDEX(Book!B$3:B$1200,SMALL(IF(BookTable[Entry Month]=$O$4,ROW(BookTable[Entry Month])-ROW(Book!$J$2)),ROWS(B$7:B110))))</f>
        <v/>
      </c>
      <c r="D110" s="1" t="str">
        <f t="array" ref="D110">IF(ROWS(C$7:C110)&gt;COUNTIF(BookTable[Entry Month],$O$4),"",INDEX(Book!C$3:C$1200,SMALL(IF(BookTable[Entry Month]=$O$4,ROW(BookTable[Entry Month])-ROW(Book!$J$2)),ROWS(C$7:C110))))</f>
        <v/>
      </c>
      <c r="E110" s="1" t="e">
        <f>VLOOKUP(Shrawan12[[#This Row],[आपूर्तिकर्ताको नाम]],PartyTable[],2,FALSE)</f>
        <v>#N/A</v>
      </c>
      <c r="F110" s="1" t="str" cm="1">
        <f t="array" ref="F110">IF(ROWS(G$7:G110)&gt;COUNTIF(BookTable[Entry Month],$O$4),"",INDEX(Book!D$3:D$1200,SMALL(IF(BookTable[Entry Month]=$O$4,ROW(BookTable[Entry Month])-ROW(Book!$J$2)),ROWS(G$7:G110))))</f>
        <v/>
      </c>
      <c r="I11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10" s="6" t="str" cm="1">
        <f t="array" ref="J110">IF(ROWS(G$7:G110)&gt;COUNTIF(BookTable[Entry Month],$O$4),"",INDEX(Book!F$3:F$1200,SMALL(IF(BookTable[Entry Month]=$O$4,ROW(BookTable[Entry Month])-ROW(Book!$J$2)),ROWS(G$7:G110))))</f>
        <v/>
      </c>
      <c r="K110" s="6" t="str" cm="1">
        <f t="array" ref="K110">IF(ROWS(G$7:G110)&gt;COUNTIF(BookTable[Entry Month],$O$4),"",INDEX(Book!E$3:E$1200,SMALL(IF(BookTable[Entry Month]=$O$4,ROW(BookTable[Entry Month])-ROW(Book!$J$2)),ROWS(G$7:G110))))</f>
        <v/>
      </c>
      <c r="L110" s="6" t="e">
        <f>Shrawan12[[#This Row],[मूल्य (रु)]]*13%</f>
        <v>#VALUE!</v>
      </c>
    </row>
    <row r="111" spans="1:12" hidden="1" x14ac:dyDescent="0.25">
      <c r="A111" s="1" t="str">
        <f t="array" ref="A111">IF(ROWS(A$7:A111)&gt;COUNTIF(BookTable[Entry Month],$O$4),"",INDEX(Book!A$3:A$1200,SMALL(IF(BookTable[Entry Month]=$O$4,ROW(BookTable[Entry Month])-ROW(Book!$J$2)),ROWS(A$7:A111))))</f>
        <v/>
      </c>
      <c r="B111" s="1" t="str">
        <f t="array" ref="B111">IF(ROWS(B$7:B111)&gt;COUNTIF(BookTable[Entry Month],$O$4),"",INDEX(Book!B$3:B$1200,SMALL(IF(BookTable[Entry Month]=$O$4,ROW(BookTable[Entry Month])-ROW(Book!$J$2)),ROWS(B$7:B111))))</f>
        <v/>
      </c>
      <c r="D111" s="1" t="str">
        <f t="array" ref="D111">IF(ROWS(C$7:C111)&gt;COUNTIF(BookTable[Entry Month],$O$4),"",INDEX(Book!C$3:C$1200,SMALL(IF(BookTable[Entry Month]=$O$4,ROW(BookTable[Entry Month])-ROW(Book!$J$2)),ROWS(C$7:C111))))</f>
        <v/>
      </c>
      <c r="E111" s="1" t="e">
        <f>VLOOKUP(Shrawan12[[#This Row],[आपूर्तिकर्ताको नाम]],PartyTable[],2,FALSE)</f>
        <v>#N/A</v>
      </c>
      <c r="F111" s="1" t="str" cm="1">
        <f t="array" ref="F111">IF(ROWS(G$7:G111)&gt;COUNTIF(BookTable[Entry Month],$O$4),"",INDEX(Book!D$3:D$1200,SMALL(IF(BookTable[Entry Month]=$O$4,ROW(BookTable[Entry Month])-ROW(Book!$J$2)),ROWS(G$7:G111))))</f>
        <v/>
      </c>
      <c r="I11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11" s="6" t="str" cm="1">
        <f t="array" ref="J111">IF(ROWS(G$7:G111)&gt;COUNTIF(BookTable[Entry Month],$O$4),"",INDEX(Book!F$3:F$1200,SMALL(IF(BookTable[Entry Month]=$O$4,ROW(BookTable[Entry Month])-ROW(Book!$J$2)),ROWS(G$7:G111))))</f>
        <v/>
      </c>
      <c r="K111" s="6" t="str" cm="1">
        <f t="array" ref="K111">IF(ROWS(G$7:G111)&gt;COUNTIF(BookTable[Entry Month],$O$4),"",INDEX(Book!E$3:E$1200,SMALL(IF(BookTable[Entry Month]=$O$4,ROW(BookTable[Entry Month])-ROW(Book!$J$2)),ROWS(G$7:G111))))</f>
        <v/>
      </c>
      <c r="L111" s="6" t="e">
        <f>Shrawan12[[#This Row],[मूल्य (रु)]]*13%</f>
        <v>#VALUE!</v>
      </c>
    </row>
    <row r="112" spans="1:12" hidden="1" x14ac:dyDescent="0.25">
      <c r="A112" s="1" t="str">
        <f t="array" ref="A112">IF(ROWS(A$7:A112)&gt;COUNTIF(BookTable[Entry Month],$O$4),"",INDEX(Book!A$3:A$1200,SMALL(IF(BookTable[Entry Month]=$O$4,ROW(BookTable[Entry Month])-ROW(Book!$J$2)),ROWS(A$7:A112))))</f>
        <v/>
      </c>
      <c r="B112" s="1" t="str">
        <f t="array" ref="B112">IF(ROWS(B$7:B112)&gt;COUNTIF(BookTable[Entry Month],$O$4),"",INDEX(Book!B$3:B$1200,SMALL(IF(BookTable[Entry Month]=$O$4,ROW(BookTable[Entry Month])-ROW(Book!$J$2)),ROWS(B$7:B112))))</f>
        <v/>
      </c>
      <c r="D112" s="1" t="str">
        <f t="array" ref="D112">IF(ROWS(C$7:C112)&gt;COUNTIF(BookTable[Entry Month],$O$4),"",INDEX(Book!C$3:C$1200,SMALL(IF(BookTable[Entry Month]=$O$4,ROW(BookTable[Entry Month])-ROW(Book!$J$2)),ROWS(C$7:C112))))</f>
        <v/>
      </c>
      <c r="E112" s="1" t="e">
        <f>VLOOKUP(Shrawan12[[#This Row],[आपूर्तिकर्ताको नाम]],PartyTable[],2,FALSE)</f>
        <v>#N/A</v>
      </c>
      <c r="F112" s="1" t="str" cm="1">
        <f t="array" ref="F112">IF(ROWS(G$7:G112)&gt;COUNTIF(BookTable[Entry Month],$O$4),"",INDEX(Book!D$3:D$1200,SMALL(IF(BookTable[Entry Month]=$O$4,ROW(BookTable[Entry Month])-ROW(Book!$J$2)),ROWS(G$7:G112))))</f>
        <v/>
      </c>
      <c r="I11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12" s="6" t="str" cm="1">
        <f t="array" ref="J112">IF(ROWS(G$7:G112)&gt;COUNTIF(BookTable[Entry Month],$O$4),"",INDEX(Book!F$3:F$1200,SMALL(IF(BookTable[Entry Month]=$O$4,ROW(BookTable[Entry Month])-ROW(Book!$J$2)),ROWS(G$7:G112))))</f>
        <v/>
      </c>
      <c r="K112" s="6" t="str" cm="1">
        <f t="array" ref="K112">IF(ROWS(G$7:G112)&gt;COUNTIF(BookTable[Entry Month],$O$4),"",INDEX(Book!E$3:E$1200,SMALL(IF(BookTable[Entry Month]=$O$4,ROW(BookTable[Entry Month])-ROW(Book!$J$2)),ROWS(G$7:G112))))</f>
        <v/>
      </c>
      <c r="L112" s="6" t="e">
        <f>Shrawan12[[#This Row],[मूल्य (रु)]]*13%</f>
        <v>#VALUE!</v>
      </c>
    </row>
    <row r="113" spans="1:12" hidden="1" x14ac:dyDescent="0.25">
      <c r="A113" s="1" t="str">
        <f t="array" ref="A113">IF(ROWS(A$7:A113)&gt;COUNTIF(BookTable[Entry Month],$O$4),"",INDEX(Book!A$3:A$1200,SMALL(IF(BookTable[Entry Month]=$O$4,ROW(BookTable[Entry Month])-ROW(Book!$J$2)),ROWS(A$7:A113))))</f>
        <v/>
      </c>
      <c r="B113" s="1" t="str">
        <f t="array" ref="B113">IF(ROWS(B$7:B113)&gt;COUNTIF(BookTable[Entry Month],$O$4),"",INDEX(Book!B$3:B$1200,SMALL(IF(BookTable[Entry Month]=$O$4,ROW(BookTable[Entry Month])-ROW(Book!$J$2)),ROWS(B$7:B113))))</f>
        <v/>
      </c>
      <c r="D113" s="1" t="str">
        <f t="array" ref="D113">IF(ROWS(C$7:C113)&gt;COUNTIF(BookTable[Entry Month],$O$4),"",INDEX(Book!C$3:C$1200,SMALL(IF(BookTable[Entry Month]=$O$4,ROW(BookTable[Entry Month])-ROW(Book!$J$2)),ROWS(C$7:C113))))</f>
        <v/>
      </c>
      <c r="E113" s="1" t="e">
        <f>VLOOKUP(Shrawan12[[#This Row],[आपूर्तिकर्ताको नाम]],PartyTable[],2,FALSE)</f>
        <v>#N/A</v>
      </c>
      <c r="F113" s="1" t="str" cm="1">
        <f t="array" ref="F113">IF(ROWS(G$7:G113)&gt;COUNTIF(BookTable[Entry Month],$O$4),"",INDEX(Book!D$3:D$1200,SMALL(IF(BookTable[Entry Month]=$O$4,ROW(BookTable[Entry Month])-ROW(Book!$J$2)),ROWS(G$7:G113))))</f>
        <v/>
      </c>
      <c r="I11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13" s="6" t="str" cm="1">
        <f t="array" ref="J113">IF(ROWS(G$7:G113)&gt;COUNTIF(BookTable[Entry Month],$O$4),"",INDEX(Book!F$3:F$1200,SMALL(IF(BookTable[Entry Month]=$O$4,ROW(BookTable[Entry Month])-ROW(Book!$J$2)),ROWS(G$7:G113))))</f>
        <v/>
      </c>
      <c r="K113" s="6" t="str" cm="1">
        <f t="array" ref="K113">IF(ROWS(G$7:G113)&gt;COUNTIF(BookTable[Entry Month],$O$4),"",INDEX(Book!E$3:E$1200,SMALL(IF(BookTable[Entry Month]=$O$4,ROW(BookTable[Entry Month])-ROW(Book!$J$2)),ROWS(G$7:G113))))</f>
        <v/>
      </c>
      <c r="L113" s="6" t="e">
        <f>Shrawan12[[#This Row],[मूल्य (रु)]]*13%</f>
        <v>#VALUE!</v>
      </c>
    </row>
    <row r="114" spans="1:12" hidden="1" x14ac:dyDescent="0.25">
      <c r="A114" s="1" t="str">
        <f t="array" ref="A114">IF(ROWS(A$7:A114)&gt;COUNTIF(BookTable[Entry Month],$O$4),"",INDEX(Book!A$3:A$1200,SMALL(IF(BookTable[Entry Month]=$O$4,ROW(BookTable[Entry Month])-ROW(Book!$J$2)),ROWS(A$7:A114))))</f>
        <v/>
      </c>
      <c r="B114" s="1" t="str">
        <f t="array" ref="B114">IF(ROWS(B$7:B114)&gt;COUNTIF(BookTable[Entry Month],$O$4),"",INDEX(Book!B$3:B$1200,SMALL(IF(BookTable[Entry Month]=$O$4,ROW(BookTable[Entry Month])-ROW(Book!$J$2)),ROWS(B$7:B114))))</f>
        <v/>
      </c>
      <c r="D114" s="1" t="str">
        <f t="array" ref="D114">IF(ROWS(C$7:C114)&gt;COUNTIF(BookTable[Entry Month],$O$4),"",INDEX(Book!C$3:C$1200,SMALL(IF(BookTable[Entry Month]=$O$4,ROW(BookTable[Entry Month])-ROW(Book!$J$2)),ROWS(C$7:C114))))</f>
        <v/>
      </c>
      <c r="E114" s="1" t="e">
        <f>VLOOKUP(Shrawan12[[#This Row],[आपूर्तिकर्ताको नाम]],PartyTable[],2,FALSE)</f>
        <v>#N/A</v>
      </c>
      <c r="F114" s="1" t="str" cm="1">
        <f t="array" ref="F114">IF(ROWS(G$7:G114)&gt;COUNTIF(BookTable[Entry Month],$O$4),"",INDEX(Book!D$3:D$1200,SMALL(IF(BookTable[Entry Month]=$O$4,ROW(BookTable[Entry Month])-ROW(Book!$J$2)),ROWS(G$7:G114))))</f>
        <v/>
      </c>
      <c r="I11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14" s="6" t="str" cm="1">
        <f t="array" ref="J114">IF(ROWS(G$7:G114)&gt;COUNTIF(BookTable[Entry Month],$O$4),"",INDEX(Book!F$3:F$1200,SMALL(IF(BookTable[Entry Month]=$O$4,ROW(BookTable[Entry Month])-ROW(Book!$J$2)),ROWS(G$7:G114))))</f>
        <v/>
      </c>
      <c r="K114" s="6" t="str" cm="1">
        <f t="array" ref="K114">IF(ROWS(G$7:G114)&gt;COUNTIF(BookTable[Entry Month],$O$4),"",INDEX(Book!E$3:E$1200,SMALL(IF(BookTable[Entry Month]=$O$4,ROW(BookTable[Entry Month])-ROW(Book!$J$2)),ROWS(G$7:G114))))</f>
        <v/>
      </c>
      <c r="L114" s="6" t="e">
        <f>Shrawan12[[#This Row],[मूल्य (रु)]]*13%</f>
        <v>#VALUE!</v>
      </c>
    </row>
    <row r="115" spans="1:12" hidden="1" x14ac:dyDescent="0.25">
      <c r="A115" s="1" t="str">
        <f t="array" ref="A115">IF(ROWS(A$7:A115)&gt;COUNTIF(BookTable[Entry Month],$O$4),"",INDEX(Book!A$3:A$1200,SMALL(IF(BookTable[Entry Month]=$O$4,ROW(BookTable[Entry Month])-ROW(Book!$J$2)),ROWS(A$7:A115))))</f>
        <v/>
      </c>
      <c r="B115" s="1" t="str">
        <f t="array" ref="B115">IF(ROWS(B$7:B115)&gt;COUNTIF(BookTable[Entry Month],$O$4),"",INDEX(Book!B$3:B$1200,SMALL(IF(BookTable[Entry Month]=$O$4,ROW(BookTable[Entry Month])-ROW(Book!$J$2)),ROWS(B$7:B115))))</f>
        <v/>
      </c>
      <c r="D115" s="1" t="str">
        <f t="array" ref="D115">IF(ROWS(C$7:C115)&gt;COUNTIF(BookTable[Entry Month],$O$4),"",INDEX(Book!C$3:C$1200,SMALL(IF(BookTable[Entry Month]=$O$4,ROW(BookTable[Entry Month])-ROW(Book!$J$2)),ROWS(C$7:C115))))</f>
        <v/>
      </c>
      <c r="E115" s="1" t="e">
        <f>VLOOKUP(Shrawan12[[#This Row],[आपूर्तिकर्ताको नाम]],PartyTable[],2,FALSE)</f>
        <v>#N/A</v>
      </c>
      <c r="F115" s="1" t="str" cm="1">
        <f t="array" ref="F115">IF(ROWS(G$7:G115)&gt;COUNTIF(BookTable[Entry Month],$O$4),"",INDEX(Book!D$3:D$1200,SMALL(IF(BookTable[Entry Month]=$O$4,ROW(BookTable[Entry Month])-ROW(Book!$J$2)),ROWS(G$7:G115))))</f>
        <v/>
      </c>
      <c r="I11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15" s="6" t="str" cm="1">
        <f t="array" ref="J115">IF(ROWS(G$7:G115)&gt;COUNTIF(BookTable[Entry Month],$O$4),"",INDEX(Book!F$3:F$1200,SMALL(IF(BookTable[Entry Month]=$O$4,ROW(BookTable[Entry Month])-ROW(Book!$J$2)),ROWS(G$7:G115))))</f>
        <v/>
      </c>
      <c r="K115" s="6" t="str" cm="1">
        <f t="array" ref="K115">IF(ROWS(G$7:G115)&gt;COUNTIF(BookTable[Entry Month],$O$4),"",INDEX(Book!E$3:E$1200,SMALL(IF(BookTable[Entry Month]=$O$4,ROW(BookTable[Entry Month])-ROW(Book!$J$2)),ROWS(G$7:G115))))</f>
        <v/>
      </c>
      <c r="L115" s="6" t="e">
        <f>Shrawan12[[#This Row],[मूल्य (रु)]]*13%</f>
        <v>#VALUE!</v>
      </c>
    </row>
    <row r="116" spans="1:12" hidden="1" x14ac:dyDescent="0.25">
      <c r="A116" s="1" t="str">
        <f t="array" ref="A116">IF(ROWS(A$7:A116)&gt;COUNTIF(BookTable[Entry Month],$O$4),"",INDEX(Book!A$3:A$1200,SMALL(IF(BookTable[Entry Month]=$O$4,ROW(BookTable[Entry Month])-ROW(Book!$J$2)),ROWS(A$7:A116))))</f>
        <v/>
      </c>
      <c r="B116" s="1" t="str">
        <f t="array" ref="B116">IF(ROWS(B$7:B116)&gt;COUNTIF(BookTable[Entry Month],$O$4),"",INDEX(Book!B$3:B$1200,SMALL(IF(BookTable[Entry Month]=$O$4,ROW(BookTable[Entry Month])-ROW(Book!$J$2)),ROWS(B$7:B116))))</f>
        <v/>
      </c>
      <c r="D116" s="1" t="str">
        <f t="array" ref="D116">IF(ROWS(C$7:C116)&gt;COUNTIF(BookTable[Entry Month],$O$4),"",INDEX(Book!C$3:C$1200,SMALL(IF(BookTable[Entry Month]=$O$4,ROW(BookTable[Entry Month])-ROW(Book!$J$2)),ROWS(C$7:C116))))</f>
        <v/>
      </c>
      <c r="E116" s="1" t="e">
        <f>VLOOKUP(Shrawan12[[#This Row],[आपूर्तिकर्ताको नाम]],PartyTable[],2,FALSE)</f>
        <v>#N/A</v>
      </c>
      <c r="F116" s="1" t="str" cm="1">
        <f t="array" ref="F116">IF(ROWS(G$7:G116)&gt;COUNTIF(BookTable[Entry Month],$O$4),"",INDEX(Book!D$3:D$1200,SMALL(IF(BookTable[Entry Month]=$O$4,ROW(BookTable[Entry Month])-ROW(Book!$J$2)),ROWS(G$7:G116))))</f>
        <v/>
      </c>
      <c r="I11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16" s="6" t="str" cm="1">
        <f t="array" ref="J116">IF(ROWS(G$7:G116)&gt;COUNTIF(BookTable[Entry Month],$O$4),"",INDEX(Book!F$3:F$1200,SMALL(IF(BookTable[Entry Month]=$O$4,ROW(BookTable[Entry Month])-ROW(Book!$J$2)),ROWS(G$7:G116))))</f>
        <v/>
      </c>
      <c r="K116" s="6" t="str" cm="1">
        <f t="array" ref="K116">IF(ROWS(G$7:G116)&gt;COUNTIF(BookTable[Entry Month],$O$4),"",INDEX(Book!E$3:E$1200,SMALL(IF(BookTable[Entry Month]=$O$4,ROW(BookTable[Entry Month])-ROW(Book!$J$2)),ROWS(G$7:G116))))</f>
        <v/>
      </c>
      <c r="L116" s="6" t="e">
        <f>Shrawan12[[#This Row],[मूल्य (रु)]]*13%</f>
        <v>#VALUE!</v>
      </c>
    </row>
    <row r="117" spans="1:12" hidden="1" x14ac:dyDescent="0.25">
      <c r="A117" s="1" t="str">
        <f t="array" ref="A117">IF(ROWS(A$7:A117)&gt;COUNTIF(BookTable[Entry Month],$O$4),"",INDEX(Book!A$3:A$1200,SMALL(IF(BookTable[Entry Month]=$O$4,ROW(BookTable[Entry Month])-ROW(Book!$J$2)),ROWS(A$7:A117))))</f>
        <v/>
      </c>
      <c r="B117" s="1" t="str">
        <f t="array" ref="B117">IF(ROWS(B$7:B117)&gt;COUNTIF(BookTable[Entry Month],$O$4),"",INDEX(Book!B$3:B$1200,SMALL(IF(BookTable[Entry Month]=$O$4,ROW(BookTable[Entry Month])-ROW(Book!$J$2)),ROWS(B$7:B117))))</f>
        <v/>
      </c>
      <c r="D117" s="1" t="str">
        <f t="array" ref="D117">IF(ROWS(C$7:C117)&gt;COUNTIF(BookTable[Entry Month],$O$4),"",INDEX(Book!C$3:C$1200,SMALL(IF(BookTable[Entry Month]=$O$4,ROW(BookTable[Entry Month])-ROW(Book!$J$2)),ROWS(C$7:C117))))</f>
        <v/>
      </c>
      <c r="E117" s="1" t="e">
        <f>VLOOKUP(Shrawan12[[#This Row],[आपूर्तिकर्ताको नाम]],PartyTable[],2,FALSE)</f>
        <v>#N/A</v>
      </c>
      <c r="F117" s="1" t="str" cm="1">
        <f t="array" ref="F117">IF(ROWS(G$7:G117)&gt;COUNTIF(BookTable[Entry Month],$O$4),"",INDEX(Book!D$3:D$1200,SMALL(IF(BookTable[Entry Month]=$O$4,ROW(BookTable[Entry Month])-ROW(Book!$J$2)),ROWS(G$7:G117))))</f>
        <v/>
      </c>
      <c r="I11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17" s="6" t="str" cm="1">
        <f t="array" ref="J117">IF(ROWS(G$7:G117)&gt;COUNTIF(BookTable[Entry Month],$O$4),"",INDEX(Book!F$3:F$1200,SMALL(IF(BookTable[Entry Month]=$O$4,ROW(BookTable[Entry Month])-ROW(Book!$J$2)),ROWS(G$7:G117))))</f>
        <v/>
      </c>
      <c r="K117" s="6" t="str" cm="1">
        <f t="array" ref="K117">IF(ROWS(G$7:G117)&gt;COUNTIF(BookTable[Entry Month],$O$4),"",INDEX(Book!E$3:E$1200,SMALL(IF(BookTable[Entry Month]=$O$4,ROW(BookTable[Entry Month])-ROW(Book!$J$2)),ROWS(G$7:G117))))</f>
        <v/>
      </c>
      <c r="L117" s="6" t="e">
        <f>Shrawan12[[#This Row],[मूल्य (रु)]]*13%</f>
        <v>#VALUE!</v>
      </c>
    </row>
    <row r="118" spans="1:12" hidden="1" x14ac:dyDescent="0.25">
      <c r="A118" s="1" t="str">
        <f t="array" ref="A118">IF(ROWS(A$7:A118)&gt;COUNTIF(BookTable[Entry Month],$O$4),"",INDEX(Book!A$3:A$1200,SMALL(IF(BookTable[Entry Month]=$O$4,ROW(BookTable[Entry Month])-ROW(Book!$J$2)),ROWS(A$7:A118))))</f>
        <v/>
      </c>
      <c r="B118" s="1" t="str">
        <f t="array" ref="B118">IF(ROWS(B$7:B118)&gt;COUNTIF(BookTable[Entry Month],$O$4),"",INDEX(Book!B$3:B$1200,SMALL(IF(BookTable[Entry Month]=$O$4,ROW(BookTable[Entry Month])-ROW(Book!$J$2)),ROWS(B$7:B118))))</f>
        <v/>
      </c>
      <c r="D118" s="1" t="str">
        <f t="array" ref="D118">IF(ROWS(C$7:C118)&gt;COUNTIF(BookTable[Entry Month],$O$4),"",INDEX(Book!C$3:C$1200,SMALL(IF(BookTable[Entry Month]=$O$4,ROW(BookTable[Entry Month])-ROW(Book!$J$2)),ROWS(C$7:C118))))</f>
        <v/>
      </c>
      <c r="E118" s="1" t="e">
        <f>VLOOKUP(Shrawan12[[#This Row],[आपूर्तिकर्ताको नाम]],PartyTable[],2,FALSE)</f>
        <v>#N/A</v>
      </c>
      <c r="F118" s="1" t="str" cm="1">
        <f t="array" ref="F118">IF(ROWS(G$7:G118)&gt;COUNTIF(BookTable[Entry Month],$O$4),"",INDEX(Book!D$3:D$1200,SMALL(IF(BookTable[Entry Month]=$O$4,ROW(BookTable[Entry Month])-ROW(Book!$J$2)),ROWS(G$7:G118))))</f>
        <v/>
      </c>
      <c r="I11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18" s="6" t="str" cm="1">
        <f t="array" ref="J118">IF(ROWS(G$7:G118)&gt;COUNTIF(BookTable[Entry Month],$O$4),"",INDEX(Book!F$3:F$1200,SMALL(IF(BookTable[Entry Month]=$O$4,ROW(BookTable[Entry Month])-ROW(Book!$J$2)),ROWS(G$7:G118))))</f>
        <v/>
      </c>
      <c r="K118" s="6" t="str" cm="1">
        <f t="array" ref="K118">IF(ROWS(G$7:G118)&gt;COUNTIF(BookTable[Entry Month],$O$4),"",INDEX(Book!E$3:E$1200,SMALL(IF(BookTable[Entry Month]=$O$4,ROW(BookTable[Entry Month])-ROW(Book!$J$2)),ROWS(G$7:G118))))</f>
        <v/>
      </c>
      <c r="L118" s="6" t="e">
        <f>Shrawan12[[#This Row],[मूल्य (रु)]]*13%</f>
        <v>#VALUE!</v>
      </c>
    </row>
    <row r="119" spans="1:12" hidden="1" x14ac:dyDescent="0.25">
      <c r="A119" s="1" t="str">
        <f t="array" ref="A119">IF(ROWS(A$7:A119)&gt;COUNTIF(BookTable[Entry Month],$O$4),"",INDEX(Book!A$3:A$1200,SMALL(IF(BookTable[Entry Month]=$O$4,ROW(BookTable[Entry Month])-ROW(Book!$J$2)),ROWS(A$7:A119))))</f>
        <v/>
      </c>
      <c r="B119" s="1" t="str">
        <f t="array" ref="B119">IF(ROWS(B$7:B119)&gt;COUNTIF(BookTable[Entry Month],$O$4),"",INDEX(Book!B$3:B$1200,SMALL(IF(BookTable[Entry Month]=$O$4,ROW(BookTable[Entry Month])-ROW(Book!$J$2)),ROWS(B$7:B119))))</f>
        <v/>
      </c>
      <c r="D119" s="1" t="str">
        <f t="array" ref="D119">IF(ROWS(C$7:C119)&gt;COUNTIF(BookTable[Entry Month],$O$4),"",INDEX(Book!C$3:C$1200,SMALL(IF(BookTable[Entry Month]=$O$4,ROW(BookTable[Entry Month])-ROW(Book!$J$2)),ROWS(C$7:C119))))</f>
        <v/>
      </c>
      <c r="E119" s="1" t="e">
        <f>VLOOKUP(Shrawan12[[#This Row],[आपूर्तिकर्ताको नाम]],PartyTable[],2,FALSE)</f>
        <v>#N/A</v>
      </c>
      <c r="F119" s="1" t="str" cm="1">
        <f t="array" ref="F119">IF(ROWS(G$7:G119)&gt;COUNTIF(BookTable[Entry Month],$O$4),"",INDEX(Book!D$3:D$1200,SMALL(IF(BookTable[Entry Month]=$O$4,ROW(BookTable[Entry Month])-ROW(Book!$J$2)),ROWS(G$7:G119))))</f>
        <v/>
      </c>
      <c r="I11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19" s="6" t="str" cm="1">
        <f t="array" ref="J119">IF(ROWS(G$7:G119)&gt;COUNTIF(BookTable[Entry Month],$O$4),"",INDEX(Book!F$3:F$1200,SMALL(IF(BookTable[Entry Month]=$O$4,ROW(BookTable[Entry Month])-ROW(Book!$J$2)),ROWS(G$7:G119))))</f>
        <v/>
      </c>
      <c r="K119" s="6" t="str" cm="1">
        <f t="array" ref="K119">IF(ROWS(G$7:G119)&gt;COUNTIF(BookTable[Entry Month],$O$4),"",INDEX(Book!E$3:E$1200,SMALL(IF(BookTable[Entry Month]=$O$4,ROW(BookTable[Entry Month])-ROW(Book!$J$2)),ROWS(G$7:G119))))</f>
        <v/>
      </c>
      <c r="L119" s="6" t="e">
        <f>Shrawan12[[#This Row],[मूल्य (रु)]]*13%</f>
        <v>#VALUE!</v>
      </c>
    </row>
    <row r="120" spans="1:12" hidden="1" x14ac:dyDescent="0.25">
      <c r="A120" s="1" t="str">
        <f t="array" ref="A120">IF(ROWS(A$7:A120)&gt;COUNTIF(BookTable[Entry Month],$O$4),"",INDEX(Book!A$3:A$1200,SMALL(IF(BookTable[Entry Month]=$O$4,ROW(BookTable[Entry Month])-ROW(Book!$J$2)),ROWS(A$7:A120))))</f>
        <v/>
      </c>
      <c r="B120" s="1" t="str">
        <f t="array" ref="B120">IF(ROWS(B$7:B120)&gt;COUNTIF(BookTable[Entry Month],$O$4),"",INDEX(Book!B$3:B$1200,SMALL(IF(BookTable[Entry Month]=$O$4,ROW(BookTable[Entry Month])-ROW(Book!$J$2)),ROWS(B$7:B120))))</f>
        <v/>
      </c>
      <c r="D120" s="1" t="str">
        <f t="array" ref="D120">IF(ROWS(C$7:C120)&gt;COUNTIF(BookTable[Entry Month],$O$4),"",INDEX(Book!C$3:C$1200,SMALL(IF(BookTable[Entry Month]=$O$4,ROW(BookTable[Entry Month])-ROW(Book!$J$2)),ROWS(C$7:C120))))</f>
        <v/>
      </c>
      <c r="E120" s="1" t="e">
        <f>VLOOKUP(Shrawan12[[#This Row],[आपूर्तिकर्ताको नाम]],PartyTable[],2,FALSE)</f>
        <v>#N/A</v>
      </c>
      <c r="F120" s="1" t="str" cm="1">
        <f t="array" ref="F120">IF(ROWS(G$7:G120)&gt;COUNTIF(BookTable[Entry Month],$O$4),"",INDEX(Book!D$3:D$1200,SMALL(IF(BookTable[Entry Month]=$O$4,ROW(BookTable[Entry Month])-ROW(Book!$J$2)),ROWS(G$7:G120))))</f>
        <v/>
      </c>
      <c r="I12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20" s="6" t="str" cm="1">
        <f t="array" ref="J120">IF(ROWS(G$7:G120)&gt;COUNTIF(BookTable[Entry Month],$O$4),"",INDEX(Book!F$3:F$1200,SMALL(IF(BookTable[Entry Month]=$O$4,ROW(BookTable[Entry Month])-ROW(Book!$J$2)),ROWS(G$7:G120))))</f>
        <v/>
      </c>
      <c r="K120" s="6" t="str" cm="1">
        <f t="array" ref="K120">IF(ROWS(G$7:G120)&gt;COUNTIF(BookTable[Entry Month],$O$4),"",INDEX(Book!E$3:E$1200,SMALL(IF(BookTable[Entry Month]=$O$4,ROW(BookTable[Entry Month])-ROW(Book!$J$2)),ROWS(G$7:G120))))</f>
        <v/>
      </c>
      <c r="L120" s="6" t="e">
        <f>Shrawan12[[#This Row],[मूल्य (रु)]]*13%</f>
        <v>#VALUE!</v>
      </c>
    </row>
    <row r="121" spans="1:12" hidden="1" x14ac:dyDescent="0.25">
      <c r="A121" s="1" t="str">
        <f t="array" ref="A121">IF(ROWS(A$7:A121)&gt;COUNTIF(BookTable[Entry Month],$O$4),"",INDEX(Book!A$3:A$1200,SMALL(IF(BookTable[Entry Month]=$O$4,ROW(BookTable[Entry Month])-ROW(Book!$J$2)),ROWS(A$7:A121))))</f>
        <v/>
      </c>
      <c r="B121" s="1" t="str">
        <f t="array" ref="B121">IF(ROWS(B$7:B121)&gt;COUNTIF(BookTable[Entry Month],$O$4),"",INDEX(Book!B$3:B$1200,SMALL(IF(BookTable[Entry Month]=$O$4,ROW(BookTable[Entry Month])-ROW(Book!$J$2)),ROWS(B$7:B121))))</f>
        <v/>
      </c>
      <c r="D121" s="1" t="str">
        <f t="array" ref="D121">IF(ROWS(C$7:C121)&gt;COUNTIF(BookTable[Entry Month],$O$4),"",INDEX(Book!C$3:C$1200,SMALL(IF(BookTable[Entry Month]=$O$4,ROW(BookTable[Entry Month])-ROW(Book!$J$2)),ROWS(C$7:C121))))</f>
        <v/>
      </c>
      <c r="E121" s="1" t="e">
        <f>VLOOKUP(Shrawan12[[#This Row],[आपूर्तिकर्ताको नाम]],PartyTable[],2,FALSE)</f>
        <v>#N/A</v>
      </c>
      <c r="F121" s="1" t="str" cm="1">
        <f t="array" ref="F121">IF(ROWS(G$7:G121)&gt;COUNTIF(BookTable[Entry Month],$O$4),"",INDEX(Book!D$3:D$1200,SMALL(IF(BookTable[Entry Month]=$O$4,ROW(BookTable[Entry Month])-ROW(Book!$J$2)),ROWS(G$7:G121))))</f>
        <v/>
      </c>
      <c r="I12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21" s="6" t="str" cm="1">
        <f t="array" ref="J121">IF(ROWS(G$7:G121)&gt;COUNTIF(BookTable[Entry Month],$O$4),"",INDEX(Book!F$3:F$1200,SMALL(IF(BookTable[Entry Month]=$O$4,ROW(BookTable[Entry Month])-ROW(Book!$J$2)),ROWS(G$7:G121))))</f>
        <v/>
      </c>
      <c r="K121" s="6" t="str" cm="1">
        <f t="array" ref="K121">IF(ROWS(G$7:G121)&gt;COUNTIF(BookTable[Entry Month],$O$4),"",INDEX(Book!E$3:E$1200,SMALL(IF(BookTable[Entry Month]=$O$4,ROW(BookTable[Entry Month])-ROW(Book!$J$2)),ROWS(G$7:G121))))</f>
        <v/>
      </c>
      <c r="L121" s="6" t="e">
        <f>Shrawan12[[#This Row],[मूल्य (रु)]]*13%</f>
        <v>#VALUE!</v>
      </c>
    </row>
    <row r="122" spans="1:12" hidden="1" x14ac:dyDescent="0.25">
      <c r="A122" s="1" t="str">
        <f t="array" ref="A122">IF(ROWS(A$7:A122)&gt;COUNTIF(BookTable[Entry Month],$O$4),"",INDEX(Book!A$3:A$1200,SMALL(IF(BookTable[Entry Month]=$O$4,ROW(BookTable[Entry Month])-ROW(Book!$J$2)),ROWS(A$7:A122))))</f>
        <v/>
      </c>
      <c r="B122" s="1" t="str">
        <f t="array" ref="B122">IF(ROWS(B$7:B122)&gt;COUNTIF(BookTable[Entry Month],$O$4),"",INDEX(Book!B$3:B$1200,SMALL(IF(BookTable[Entry Month]=$O$4,ROW(BookTable[Entry Month])-ROW(Book!$J$2)),ROWS(B$7:B122))))</f>
        <v/>
      </c>
      <c r="D122" s="1" t="str">
        <f t="array" ref="D122">IF(ROWS(C$7:C122)&gt;COUNTIF(BookTable[Entry Month],$O$4),"",INDEX(Book!C$3:C$1200,SMALL(IF(BookTable[Entry Month]=$O$4,ROW(BookTable[Entry Month])-ROW(Book!$J$2)),ROWS(C$7:C122))))</f>
        <v/>
      </c>
      <c r="E122" s="1" t="e">
        <f>VLOOKUP(Shrawan12[[#This Row],[आपूर्तिकर्ताको नाम]],PartyTable[],2,FALSE)</f>
        <v>#N/A</v>
      </c>
      <c r="F122" s="1" t="str" cm="1">
        <f t="array" ref="F122">IF(ROWS(G$7:G122)&gt;COUNTIF(BookTable[Entry Month],$O$4),"",INDEX(Book!D$3:D$1200,SMALL(IF(BookTable[Entry Month]=$O$4,ROW(BookTable[Entry Month])-ROW(Book!$J$2)),ROWS(G$7:G122))))</f>
        <v/>
      </c>
      <c r="I12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22" s="6" t="str" cm="1">
        <f t="array" ref="J122">IF(ROWS(G$7:G122)&gt;COUNTIF(BookTable[Entry Month],$O$4),"",INDEX(Book!F$3:F$1200,SMALL(IF(BookTable[Entry Month]=$O$4,ROW(BookTable[Entry Month])-ROW(Book!$J$2)),ROWS(G$7:G122))))</f>
        <v/>
      </c>
      <c r="K122" s="6" t="str" cm="1">
        <f t="array" ref="K122">IF(ROWS(G$7:G122)&gt;COUNTIF(BookTable[Entry Month],$O$4),"",INDEX(Book!E$3:E$1200,SMALL(IF(BookTable[Entry Month]=$O$4,ROW(BookTable[Entry Month])-ROW(Book!$J$2)),ROWS(G$7:G122))))</f>
        <v/>
      </c>
      <c r="L122" s="6" t="e">
        <f>Shrawan12[[#This Row],[मूल्य (रु)]]*13%</f>
        <v>#VALUE!</v>
      </c>
    </row>
    <row r="123" spans="1:12" hidden="1" x14ac:dyDescent="0.25">
      <c r="A123" s="1" t="str">
        <f t="array" ref="A123">IF(ROWS(A$7:A123)&gt;COUNTIF(BookTable[Entry Month],$O$4),"",INDEX(Book!A$3:A$1200,SMALL(IF(BookTable[Entry Month]=$O$4,ROW(BookTable[Entry Month])-ROW(Book!$J$2)),ROWS(A$7:A123))))</f>
        <v/>
      </c>
      <c r="B123" s="1" t="str">
        <f t="array" ref="B123">IF(ROWS(B$7:B123)&gt;COUNTIF(BookTable[Entry Month],$O$4),"",INDEX(Book!B$3:B$1200,SMALL(IF(BookTable[Entry Month]=$O$4,ROW(BookTable[Entry Month])-ROW(Book!$J$2)),ROWS(B$7:B123))))</f>
        <v/>
      </c>
      <c r="D123" s="1" t="str">
        <f t="array" ref="D123">IF(ROWS(C$7:C123)&gt;COUNTIF(BookTable[Entry Month],$O$4),"",INDEX(Book!C$3:C$1200,SMALL(IF(BookTable[Entry Month]=$O$4,ROW(BookTable[Entry Month])-ROW(Book!$J$2)),ROWS(C$7:C123))))</f>
        <v/>
      </c>
      <c r="E123" s="1" t="e">
        <f>VLOOKUP(Shrawan12[[#This Row],[आपूर्तिकर्ताको नाम]],PartyTable[],2,FALSE)</f>
        <v>#N/A</v>
      </c>
      <c r="F123" s="1" t="str" cm="1">
        <f t="array" ref="F123">IF(ROWS(G$7:G123)&gt;COUNTIF(BookTable[Entry Month],$O$4),"",INDEX(Book!D$3:D$1200,SMALL(IF(BookTable[Entry Month]=$O$4,ROW(BookTable[Entry Month])-ROW(Book!$J$2)),ROWS(G$7:G123))))</f>
        <v/>
      </c>
      <c r="I12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23" s="6" t="str" cm="1">
        <f t="array" ref="J123">IF(ROWS(G$7:G123)&gt;COUNTIF(BookTable[Entry Month],$O$4),"",INDEX(Book!F$3:F$1200,SMALL(IF(BookTable[Entry Month]=$O$4,ROW(BookTable[Entry Month])-ROW(Book!$J$2)),ROWS(G$7:G123))))</f>
        <v/>
      </c>
      <c r="K123" s="6" t="str" cm="1">
        <f t="array" ref="K123">IF(ROWS(G$7:G123)&gt;COUNTIF(BookTable[Entry Month],$O$4),"",INDEX(Book!E$3:E$1200,SMALL(IF(BookTable[Entry Month]=$O$4,ROW(BookTable[Entry Month])-ROW(Book!$J$2)),ROWS(G$7:G123))))</f>
        <v/>
      </c>
      <c r="L123" s="6" t="e">
        <f>Shrawan12[[#This Row],[मूल्य (रु)]]*13%</f>
        <v>#VALUE!</v>
      </c>
    </row>
    <row r="124" spans="1:12" hidden="1" x14ac:dyDescent="0.25">
      <c r="A124" s="1" t="str">
        <f t="array" ref="A124">IF(ROWS(A$7:A124)&gt;COUNTIF(BookTable[Entry Month],$O$4),"",INDEX(Book!A$3:A$1200,SMALL(IF(BookTable[Entry Month]=$O$4,ROW(BookTable[Entry Month])-ROW(Book!$J$2)),ROWS(A$7:A124))))</f>
        <v/>
      </c>
      <c r="B124" s="1" t="str">
        <f t="array" ref="B124">IF(ROWS(B$7:B124)&gt;COUNTIF(BookTable[Entry Month],$O$4),"",INDEX(Book!B$3:B$1200,SMALL(IF(BookTable[Entry Month]=$O$4,ROW(BookTable[Entry Month])-ROW(Book!$J$2)),ROWS(B$7:B124))))</f>
        <v/>
      </c>
      <c r="D124" s="1" t="str">
        <f t="array" ref="D124">IF(ROWS(C$7:C124)&gt;COUNTIF(BookTable[Entry Month],$O$4),"",INDEX(Book!C$3:C$1200,SMALL(IF(BookTable[Entry Month]=$O$4,ROW(BookTable[Entry Month])-ROW(Book!$J$2)),ROWS(C$7:C124))))</f>
        <v/>
      </c>
      <c r="E124" s="1" t="e">
        <f>VLOOKUP(Shrawan12[[#This Row],[आपूर्तिकर्ताको नाम]],PartyTable[],2,FALSE)</f>
        <v>#N/A</v>
      </c>
      <c r="F124" s="1" t="str" cm="1">
        <f t="array" ref="F124">IF(ROWS(G$7:G124)&gt;COUNTIF(BookTable[Entry Month],$O$4),"",INDEX(Book!D$3:D$1200,SMALL(IF(BookTable[Entry Month]=$O$4,ROW(BookTable[Entry Month])-ROW(Book!$J$2)),ROWS(G$7:G124))))</f>
        <v/>
      </c>
      <c r="I12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24" s="6" t="str" cm="1">
        <f t="array" ref="J124">IF(ROWS(G$7:G124)&gt;COUNTIF(BookTable[Entry Month],$O$4),"",INDEX(Book!F$3:F$1200,SMALL(IF(BookTable[Entry Month]=$O$4,ROW(BookTable[Entry Month])-ROW(Book!$J$2)),ROWS(G$7:G124))))</f>
        <v/>
      </c>
      <c r="K124" s="6" t="str" cm="1">
        <f t="array" ref="K124">IF(ROWS(G$7:G124)&gt;COUNTIF(BookTable[Entry Month],$O$4),"",INDEX(Book!E$3:E$1200,SMALL(IF(BookTable[Entry Month]=$O$4,ROW(BookTable[Entry Month])-ROW(Book!$J$2)),ROWS(G$7:G124))))</f>
        <v/>
      </c>
      <c r="L124" s="6" t="e">
        <f>Shrawan12[[#This Row],[मूल्य (रु)]]*13%</f>
        <v>#VALUE!</v>
      </c>
    </row>
    <row r="125" spans="1:12" hidden="1" x14ac:dyDescent="0.25">
      <c r="A125" s="1" t="str">
        <f t="array" ref="A125">IF(ROWS(A$7:A125)&gt;COUNTIF(BookTable[Entry Month],$O$4),"",INDEX(Book!A$3:A$1200,SMALL(IF(BookTable[Entry Month]=$O$4,ROW(BookTable[Entry Month])-ROW(Book!$J$2)),ROWS(A$7:A125))))</f>
        <v/>
      </c>
      <c r="B125" s="1" t="str">
        <f t="array" ref="B125">IF(ROWS(B$7:B125)&gt;COUNTIF(BookTable[Entry Month],$O$4),"",INDEX(Book!B$3:B$1200,SMALL(IF(BookTable[Entry Month]=$O$4,ROW(BookTable[Entry Month])-ROW(Book!$J$2)),ROWS(B$7:B125))))</f>
        <v/>
      </c>
      <c r="D125" s="1" t="str">
        <f t="array" ref="D125">IF(ROWS(C$7:C125)&gt;COUNTIF(BookTable[Entry Month],$O$4),"",INDEX(Book!C$3:C$1200,SMALL(IF(BookTable[Entry Month]=$O$4,ROW(BookTable[Entry Month])-ROW(Book!$J$2)),ROWS(C$7:C125))))</f>
        <v/>
      </c>
      <c r="E125" s="1" t="e">
        <f>VLOOKUP(Shrawan12[[#This Row],[आपूर्तिकर्ताको नाम]],PartyTable[],2,FALSE)</f>
        <v>#N/A</v>
      </c>
      <c r="F125" s="1" t="str" cm="1">
        <f t="array" ref="F125">IF(ROWS(G$7:G125)&gt;COUNTIF(BookTable[Entry Month],$O$4),"",INDEX(Book!D$3:D$1200,SMALL(IF(BookTable[Entry Month]=$O$4,ROW(BookTable[Entry Month])-ROW(Book!$J$2)),ROWS(G$7:G125))))</f>
        <v/>
      </c>
      <c r="I12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25" s="6" t="str" cm="1">
        <f t="array" ref="J125">IF(ROWS(G$7:G125)&gt;COUNTIF(BookTable[Entry Month],$O$4),"",INDEX(Book!F$3:F$1200,SMALL(IF(BookTable[Entry Month]=$O$4,ROW(BookTable[Entry Month])-ROW(Book!$J$2)),ROWS(G$7:G125))))</f>
        <v/>
      </c>
      <c r="K125" s="6" t="str" cm="1">
        <f t="array" ref="K125">IF(ROWS(G$7:G125)&gt;COUNTIF(BookTable[Entry Month],$O$4),"",INDEX(Book!E$3:E$1200,SMALL(IF(BookTable[Entry Month]=$O$4,ROW(BookTable[Entry Month])-ROW(Book!$J$2)),ROWS(G$7:G125))))</f>
        <v/>
      </c>
      <c r="L125" s="6" t="e">
        <f>Shrawan12[[#This Row],[मूल्य (रु)]]*13%</f>
        <v>#VALUE!</v>
      </c>
    </row>
    <row r="126" spans="1:12" hidden="1" x14ac:dyDescent="0.25">
      <c r="A126" s="1" t="str">
        <f t="array" ref="A126">IF(ROWS(A$7:A126)&gt;COUNTIF(BookTable[Entry Month],$O$4),"",INDEX(Book!A$3:A$1200,SMALL(IF(BookTable[Entry Month]=$O$4,ROW(BookTable[Entry Month])-ROW(Book!$J$2)),ROWS(A$7:A126))))</f>
        <v/>
      </c>
      <c r="B126" s="1" t="str">
        <f t="array" ref="B126">IF(ROWS(B$7:B126)&gt;COUNTIF(BookTable[Entry Month],$O$4),"",INDEX(Book!B$3:B$1200,SMALL(IF(BookTable[Entry Month]=$O$4,ROW(BookTable[Entry Month])-ROW(Book!$J$2)),ROWS(B$7:B126))))</f>
        <v/>
      </c>
      <c r="D126" s="1" t="str">
        <f t="array" ref="D126">IF(ROWS(C$7:C126)&gt;COUNTIF(BookTable[Entry Month],$O$4),"",INDEX(Book!C$3:C$1200,SMALL(IF(BookTable[Entry Month]=$O$4,ROW(BookTable[Entry Month])-ROW(Book!$J$2)),ROWS(C$7:C126))))</f>
        <v/>
      </c>
      <c r="E126" s="1" t="e">
        <f>VLOOKUP(Shrawan12[[#This Row],[आपूर्तिकर्ताको नाम]],PartyTable[],2,FALSE)</f>
        <v>#N/A</v>
      </c>
      <c r="F126" s="1" t="str" cm="1">
        <f t="array" ref="F126">IF(ROWS(G$7:G126)&gt;COUNTIF(BookTable[Entry Month],$O$4),"",INDEX(Book!D$3:D$1200,SMALL(IF(BookTable[Entry Month]=$O$4,ROW(BookTable[Entry Month])-ROW(Book!$J$2)),ROWS(G$7:G126))))</f>
        <v/>
      </c>
      <c r="I12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26" s="6" t="str" cm="1">
        <f t="array" ref="J126">IF(ROWS(G$7:G126)&gt;COUNTIF(BookTable[Entry Month],$O$4),"",INDEX(Book!F$3:F$1200,SMALL(IF(BookTable[Entry Month]=$O$4,ROW(BookTable[Entry Month])-ROW(Book!$J$2)),ROWS(G$7:G126))))</f>
        <v/>
      </c>
      <c r="K126" s="6" t="str" cm="1">
        <f t="array" ref="K126">IF(ROWS(G$7:G126)&gt;COUNTIF(BookTable[Entry Month],$O$4),"",INDEX(Book!E$3:E$1200,SMALL(IF(BookTable[Entry Month]=$O$4,ROW(BookTable[Entry Month])-ROW(Book!$J$2)),ROWS(G$7:G126))))</f>
        <v/>
      </c>
      <c r="L126" s="6" t="e">
        <f>Shrawan12[[#This Row],[मूल्य (रु)]]*13%</f>
        <v>#VALUE!</v>
      </c>
    </row>
    <row r="127" spans="1:12" hidden="1" x14ac:dyDescent="0.25">
      <c r="A127" s="1" t="str">
        <f t="array" ref="A127">IF(ROWS(A$7:A127)&gt;COUNTIF(BookTable[Entry Month],$O$4),"",INDEX(Book!A$3:A$1200,SMALL(IF(BookTable[Entry Month]=$O$4,ROW(BookTable[Entry Month])-ROW(Book!$J$2)),ROWS(A$7:A127))))</f>
        <v/>
      </c>
      <c r="B127" s="1" t="str">
        <f t="array" ref="B127">IF(ROWS(B$7:B127)&gt;COUNTIF(BookTable[Entry Month],$O$4),"",INDEX(Book!B$3:B$1200,SMALL(IF(BookTable[Entry Month]=$O$4,ROW(BookTable[Entry Month])-ROW(Book!$J$2)),ROWS(B$7:B127))))</f>
        <v/>
      </c>
      <c r="D127" s="1" t="str">
        <f t="array" ref="D127">IF(ROWS(C$7:C127)&gt;COUNTIF(BookTable[Entry Month],$O$4),"",INDEX(Book!C$3:C$1200,SMALL(IF(BookTable[Entry Month]=$O$4,ROW(BookTable[Entry Month])-ROW(Book!$J$2)),ROWS(C$7:C127))))</f>
        <v/>
      </c>
      <c r="E127" s="1" t="e">
        <f>VLOOKUP(Shrawan12[[#This Row],[आपूर्तिकर्ताको नाम]],PartyTable[],2,FALSE)</f>
        <v>#N/A</v>
      </c>
      <c r="F127" s="1" t="str" cm="1">
        <f t="array" ref="F127">IF(ROWS(G$7:G127)&gt;COUNTIF(BookTable[Entry Month],$O$4),"",INDEX(Book!D$3:D$1200,SMALL(IF(BookTable[Entry Month]=$O$4,ROW(BookTable[Entry Month])-ROW(Book!$J$2)),ROWS(G$7:G127))))</f>
        <v/>
      </c>
      <c r="I12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27" s="6" t="str" cm="1">
        <f t="array" ref="J127">IF(ROWS(G$7:G127)&gt;COUNTIF(BookTable[Entry Month],$O$4),"",INDEX(Book!F$3:F$1200,SMALL(IF(BookTable[Entry Month]=$O$4,ROW(BookTable[Entry Month])-ROW(Book!$J$2)),ROWS(G$7:G127))))</f>
        <v/>
      </c>
      <c r="K127" s="6" t="str" cm="1">
        <f t="array" ref="K127">IF(ROWS(G$7:G127)&gt;COUNTIF(BookTable[Entry Month],$O$4),"",INDEX(Book!E$3:E$1200,SMALL(IF(BookTable[Entry Month]=$O$4,ROW(BookTable[Entry Month])-ROW(Book!$J$2)),ROWS(G$7:G127))))</f>
        <v/>
      </c>
      <c r="L127" s="6" t="e">
        <f>Shrawan12[[#This Row],[मूल्य (रु)]]*13%</f>
        <v>#VALUE!</v>
      </c>
    </row>
    <row r="128" spans="1:12" hidden="1" x14ac:dyDescent="0.25">
      <c r="A128" s="1" t="str">
        <f t="array" ref="A128">IF(ROWS(A$7:A128)&gt;COUNTIF(BookTable[Entry Month],$O$4),"",INDEX(Book!A$3:A$1200,SMALL(IF(BookTable[Entry Month]=$O$4,ROW(BookTable[Entry Month])-ROW(Book!$J$2)),ROWS(A$7:A128))))</f>
        <v/>
      </c>
      <c r="B128" s="1" t="str">
        <f t="array" ref="B128">IF(ROWS(B$7:B128)&gt;COUNTIF(BookTable[Entry Month],$O$4),"",INDEX(Book!B$3:B$1200,SMALL(IF(BookTable[Entry Month]=$O$4,ROW(BookTable[Entry Month])-ROW(Book!$J$2)),ROWS(B$7:B128))))</f>
        <v/>
      </c>
      <c r="D128" s="1" t="str">
        <f t="array" ref="D128">IF(ROWS(C$7:C128)&gt;COUNTIF(BookTable[Entry Month],$O$4),"",INDEX(Book!C$3:C$1200,SMALL(IF(BookTable[Entry Month]=$O$4,ROW(BookTable[Entry Month])-ROW(Book!$J$2)),ROWS(C$7:C128))))</f>
        <v/>
      </c>
      <c r="E128" s="1" t="e">
        <f>VLOOKUP(Shrawan12[[#This Row],[आपूर्तिकर्ताको नाम]],PartyTable[],2,FALSE)</f>
        <v>#N/A</v>
      </c>
      <c r="F128" s="1" t="str" cm="1">
        <f t="array" ref="F128">IF(ROWS(G$7:G128)&gt;COUNTIF(BookTable[Entry Month],$O$4),"",INDEX(Book!D$3:D$1200,SMALL(IF(BookTable[Entry Month]=$O$4,ROW(BookTable[Entry Month])-ROW(Book!$J$2)),ROWS(G$7:G128))))</f>
        <v/>
      </c>
      <c r="I12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28" s="6" t="str" cm="1">
        <f t="array" ref="J128">IF(ROWS(G$7:G128)&gt;COUNTIF(BookTable[Entry Month],$O$4),"",INDEX(Book!F$3:F$1200,SMALL(IF(BookTable[Entry Month]=$O$4,ROW(BookTable[Entry Month])-ROW(Book!$J$2)),ROWS(G$7:G128))))</f>
        <v/>
      </c>
      <c r="K128" s="6" t="str" cm="1">
        <f t="array" ref="K128">IF(ROWS(G$7:G128)&gt;COUNTIF(BookTable[Entry Month],$O$4),"",INDEX(Book!E$3:E$1200,SMALL(IF(BookTable[Entry Month]=$O$4,ROW(BookTable[Entry Month])-ROW(Book!$J$2)),ROWS(G$7:G128))))</f>
        <v/>
      </c>
      <c r="L128" s="6" t="e">
        <f>Shrawan12[[#This Row],[मूल्य (रु)]]*13%</f>
        <v>#VALUE!</v>
      </c>
    </row>
    <row r="129" spans="1:12" hidden="1" x14ac:dyDescent="0.25">
      <c r="A129" s="1" t="str">
        <f t="array" ref="A129">IF(ROWS(A$7:A129)&gt;COUNTIF(BookTable[Entry Month],$O$4),"",INDEX(Book!A$3:A$1200,SMALL(IF(BookTable[Entry Month]=$O$4,ROW(BookTable[Entry Month])-ROW(Book!$J$2)),ROWS(A$7:A129))))</f>
        <v/>
      </c>
      <c r="B129" s="1" t="str">
        <f t="array" ref="B129">IF(ROWS(B$7:B129)&gt;COUNTIF(BookTable[Entry Month],$O$4),"",INDEX(Book!B$3:B$1200,SMALL(IF(BookTable[Entry Month]=$O$4,ROW(BookTable[Entry Month])-ROW(Book!$J$2)),ROWS(B$7:B129))))</f>
        <v/>
      </c>
      <c r="D129" s="1" t="str">
        <f t="array" ref="D129">IF(ROWS(C$7:C129)&gt;COUNTIF(BookTable[Entry Month],$O$4),"",INDEX(Book!C$3:C$1200,SMALL(IF(BookTable[Entry Month]=$O$4,ROW(BookTable[Entry Month])-ROW(Book!$J$2)),ROWS(C$7:C129))))</f>
        <v/>
      </c>
      <c r="E129" s="1" t="e">
        <f>VLOOKUP(Shrawan12[[#This Row],[आपूर्तिकर्ताको नाम]],PartyTable[],2,FALSE)</f>
        <v>#N/A</v>
      </c>
      <c r="F129" s="1" t="str" cm="1">
        <f t="array" ref="F129">IF(ROWS(G$7:G129)&gt;COUNTIF(BookTable[Entry Month],$O$4),"",INDEX(Book!D$3:D$1200,SMALL(IF(BookTable[Entry Month]=$O$4,ROW(BookTable[Entry Month])-ROW(Book!$J$2)),ROWS(G$7:G129))))</f>
        <v/>
      </c>
      <c r="I12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29" s="6" t="str" cm="1">
        <f t="array" ref="J129">IF(ROWS(G$7:G129)&gt;COUNTIF(BookTable[Entry Month],$O$4),"",INDEX(Book!F$3:F$1200,SMALL(IF(BookTable[Entry Month]=$O$4,ROW(BookTable[Entry Month])-ROW(Book!$J$2)),ROWS(G$7:G129))))</f>
        <v/>
      </c>
      <c r="K129" s="6" t="str" cm="1">
        <f t="array" ref="K129">IF(ROWS(G$7:G129)&gt;COUNTIF(BookTable[Entry Month],$O$4),"",INDEX(Book!E$3:E$1200,SMALL(IF(BookTable[Entry Month]=$O$4,ROW(BookTable[Entry Month])-ROW(Book!$J$2)),ROWS(G$7:G129))))</f>
        <v/>
      </c>
      <c r="L129" s="6" t="e">
        <f>Shrawan12[[#This Row],[मूल्य (रु)]]*13%</f>
        <v>#VALUE!</v>
      </c>
    </row>
    <row r="130" spans="1:12" hidden="1" x14ac:dyDescent="0.25">
      <c r="A130" s="1" t="str">
        <f t="array" ref="A130">IF(ROWS(A$7:A130)&gt;COUNTIF(BookTable[Entry Month],$O$4),"",INDEX(Book!A$3:A$1200,SMALL(IF(BookTable[Entry Month]=$O$4,ROW(BookTable[Entry Month])-ROW(Book!$J$2)),ROWS(A$7:A130))))</f>
        <v/>
      </c>
      <c r="B130" s="1" t="str">
        <f t="array" ref="B130">IF(ROWS(B$7:B130)&gt;COUNTIF(BookTable[Entry Month],$O$4),"",INDEX(Book!B$3:B$1200,SMALL(IF(BookTable[Entry Month]=$O$4,ROW(BookTable[Entry Month])-ROW(Book!$J$2)),ROWS(B$7:B130))))</f>
        <v/>
      </c>
      <c r="D130" s="1" t="str">
        <f t="array" ref="D130">IF(ROWS(C$7:C130)&gt;COUNTIF(BookTable[Entry Month],$O$4),"",INDEX(Book!C$3:C$1200,SMALL(IF(BookTable[Entry Month]=$O$4,ROW(BookTable[Entry Month])-ROW(Book!$J$2)),ROWS(C$7:C130))))</f>
        <v/>
      </c>
      <c r="E130" s="1" t="e">
        <f>VLOOKUP(Shrawan12[[#This Row],[आपूर्तिकर्ताको नाम]],PartyTable[],2,FALSE)</f>
        <v>#N/A</v>
      </c>
      <c r="F130" s="1" t="str" cm="1">
        <f t="array" ref="F130">IF(ROWS(G$7:G130)&gt;COUNTIF(BookTable[Entry Month],$O$4),"",INDEX(Book!D$3:D$1200,SMALL(IF(BookTable[Entry Month]=$O$4,ROW(BookTable[Entry Month])-ROW(Book!$J$2)),ROWS(G$7:G130))))</f>
        <v/>
      </c>
      <c r="I13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30" s="6" t="str" cm="1">
        <f t="array" ref="J130">IF(ROWS(G$7:G130)&gt;COUNTIF(BookTable[Entry Month],$O$4),"",INDEX(Book!F$3:F$1200,SMALL(IF(BookTable[Entry Month]=$O$4,ROW(BookTable[Entry Month])-ROW(Book!$J$2)),ROWS(G$7:G130))))</f>
        <v/>
      </c>
      <c r="K130" s="6" t="str" cm="1">
        <f t="array" ref="K130">IF(ROWS(G$7:G130)&gt;COUNTIF(BookTable[Entry Month],$O$4),"",INDEX(Book!E$3:E$1200,SMALL(IF(BookTable[Entry Month]=$O$4,ROW(BookTable[Entry Month])-ROW(Book!$J$2)),ROWS(G$7:G130))))</f>
        <v/>
      </c>
      <c r="L130" s="6" t="e">
        <f>Shrawan12[[#This Row],[मूल्य (रु)]]*13%</f>
        <v>#VALUE!</v>
      </c>
    </row>
    <row r="131" spans="1:12" hidden="1" x14ac:dyDescent="0.25">
      <c r="A131" s="1" t="str">
        <f t="array" ref="A131">IF(ROWS(A$7:A131)&gt;COUNTIF(BookTable[Entry Month],$O$4),"",INDEX(Book!A$3:A$1200,SMALL(IF(BookTable[Entry Month]=$O$4,ROW(BookTable[Entry Month])-ROW(Book!$J$2)),ROWS(A$7:A131))))</f>
        <v/>
      </c>
      <c r="B131" s="1" t="str">
        <f t="array" ref="B131">IF(ROWS(B$7:B131)&gt;COUNTIF(BookTable[Entry Month],$O$4),"",INDEX(Book!B$3:B$1200,SMALL(IF(BookTable[Entry Month]=$O$4,ROW(BookTable[Entry Month])-ROW(Book!$J$2)),ROWS(B$7:B131))))</f>
        <v/>
      </c>
      <c r="D131" s="1" t="str">
        <f t="array" ref="D131">IF(ROWS(C$7:C131)&gt;COUNTIF(BookTable[Entry Month],$O$4),"",INDEX(Book!C$3:C$1200,SMALL(IF(BookTable[Entry Month]=$O$4,ROW(BookTable[Entry Month])-ROW(Book!$J$2)),ROWS(C$7:C131))))</f>
        <v/>
      </c>
      <c r="E131" s="1" t="e">
        <f>VLOOKUP(Shrawan12[[#This Row],[आपूर्तिकर्ताको नाम]],PartyTable[],2,FALSE)</f>
        <v>#N/A</v>
      </c>
      <c r="F131" s="1" t="str" cm="1">
        <f t="array" ref="F131">IF(ROWS(G$7:G131)&gt;COUNTIF(BookTable[Entry Month],$O$4),"",INDEX(Book!D$3:D$1200,SMALL(IF(BookTable[Entry Month]=$O$4,ROW(BookTable[Entry Month])-ROW(Book!$J$2)),ROWS(G$7:G131))))</f>
        <v/>
      </c>
      <c r="I13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31" s="6" t="str" cm="1">
        <f t="array" ref="J131">IF(ROWS(G$7:G131)&gt;COUNTIF(BookTable[Entry Month],$O$4),"",INDEX(Book!F$3:F$1200,SMALL(IF(BookTable[Entry Month]=$O$4,ROW(BookTable[Entry Month])-ROW(Book!$J$2)),ROWS(G$7:G131))))</f>
        <v/>
      </c>
      <c r="K131" s="6" t="str" cm="1">
        <f t="array" ref="K131">IF(ROWS(G$7:G131)&gt;COUNTIF(BookTable[Entry Month],$O$4),"",INDEX(Book!E$3:E$1200,SMALL(IF(BookTable[Entry Month]=$O$4,ROW(BookTable[Entry Month])-ROW(Book!$J$2)),ROWS(G$7:G131))))</f>
        <v/>
      </c>
      <c r="L131" s="6" t="e">
        <f>Shrawan12[[#This Row],[मूल्य (रु)]]*13%</f>
        <v>#VALUE!</v>
      </c>
    </row>
    <row r="132" spans="1:12" hidden="1" x14ac:dyDescent="0.25">
      <c r="A132" s="1" t="str">
        <f t="array" ref="A132">IF(ROWS(A$7:A132)&gt;COUNTIF(BookTable[Entry Month],$O$4),"",INDEX(Book!A$3:A$1200,SMALL(IF(BookTable[Entry Month]=$O$4,ROW(BookTable[Entry Month])-ROW(Book!$J$2)),ROWS(A$7:A132))))</f>
        <v/>
      </c>
      <c r="B132" s="1" t="str">
        <f t="array" ref="B132">IF(ROWS(B$7:B132)&gt;COUNTIF(BookTable[Entry Month],$O$4),"",INDEX(Book!B$3:B$1200,SMALL(IF(BookTable[Entry Month]=$O$4,ROW(BookTable[Entry Month])-ROW(Book!$J$2)),ROWS(B$7:B132))))</f>
        <v/>
      </c>
      <c r="D132" s="1" t="str">
        <f t="array" ref="D132">IF(ROWS(C$7:C132)&gt;COUNTIF(BookTable[Entry Month],$O$4),"",INDEX(Book!C$3:C$1200,SMALL(IF(BookTable[Entry Month]=$O$4,ROW(BookTable[Entry Month])-ROW(Book!$J$2)),ROWS(C$7:C132))))</f>
        <v/>
      </c>
      <c r="E132" s="1" t="e">
        <f>VLOOKUP(Shrawan12[[#This Row],[आपूर्तिकर्ताको नाम]],PartyTable[],2,FALSE)</f>
        <v>#N/A</v>
      </c>
      <c r="F132" s="1" t="str" cm="1">
        <f t="array" ref="F132">IF(ROWS(G$7:G132)&gt;COUNTIF(BookTable[Entry Month],$O$4),"",INDEX(Book!D$3:D$1200,SMALL(IF(BookTable[Entry Month]=$O$4,ROW(BookTable[Entry Month])-ROW(Book!$J$2)),ROWS(G$7:G132))))</f>
        <v/>
      </c>
      <c r="I13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32" s="6" t="str" cm="1">
        <f t="array" ref="J132">IF(ROWS(G$7:G132)&gt;COUNTIF(BookTable[Entry Month],$O$4),"",INDEX(Book!F$3:F$1200,SMALL(IF(BookTable[Entry Month]=$O$4,ROW(BookTable[Entry Month])-ROW(Book!$J$2)),ROWS(G$7:G132))))</f>
        <v/>
      </c>
      <c r="K132" s="6" t="str" cm="1">
        <f t="array" ref="K132">IF(ROWS(G$7:G132)&gt;COUNTIF(BookTable[Entry Month],$O$4),"",INDEX(Book!E$3:E$1200,SMALL(IF(BookTable[Entry Month]=$O$4,ROW(BookTable[Entry Month])-ROW(Book!$J$2)),ROWS(G$7:G132))))</f>
        <v/>
      </c>
      <c r="L132" s="6" t="e">
        <f>Shrawan12[[#This Row],[मूल्य (रु)]]*13%</f>
        <v>#VALUE!</v>
      </c>
    </row>
    <row r="133" spans="1:12" hidden="1" x14ac:dyDescent="0.25">
      <c r="A133" s="1" t="str">
        <f t="array" ref="A133">IF(ROWS(A$7:A133)&gt;COUNTIF(BookTable[Entry Month],$O$4),"",INDEX(Book!A$3:A$1200,SMALL(IF(BookTable[Entry Month]=$O$4,ROW(BookTable[Entry Month])-ROW(Book!$J$2)),ROWS(A$7:A133))))</f>
        <v/>
      </c>
      <c r="B133" s="1" t="str">
        <f t="array" ref="B133">IF(ROWS(B$7:B133)&gt;COUNTIF(BookTable[Entry Month],$O$4),"",INDEX(Book!B$3:B$1200,SMALL(IF(BookTable[Entry Month]=$O$4,ROW(BookTable[Entry Month])-ROW(Book!$J$2)),ROWS(B$7:B133))))</f>
        <v/>
      </c>
      <c r="D133" s="1" t="str">
        <f t="array" ref="D133">IF(ROWS(C$7:C133)&gt;COUNTIF(BookTable[Entry Month],$O$4),"",INDEX(Book!C$3:C$1200,SMALL(IF(BookTable[Entry Month]=$O$4,ROW(BookTable[Entry Month])-ROW(Book!$J$2)),ROWS(C$7:C133))))</f>
        <v/>
      </c>
      <c r="E133" s="1" t="e">
        <f>VLOOKUP(Shrawan12[[#This Row],[आपूर्तिकर्ताको नाम]],PartyTable[],2,FALSE)</f>
        <v>#N/A</v>
      </c>
      <c r="F133" s="1" t="str" cm="1">
        <f t="array" ref="F133">IF(ROWS(G$7:G133)&gt;COUNTIF(BookTable[Entry Month],$O$4),"",INDEX(Book!D$3:D$1200,SMALL(IF(BookTable[Entry Month]=$O$4,ROW(BookTable[Entry Month])-ROW(Book!$J$2)),ROWS(G$7:G133))))</f>
        <v/>
      </c>
      <c r="I13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33" s="6" t="str" cm="1">
        <f t="array" ref="J133">IF(ROWS(G$7:G133)&gt;COUNTIF(BookTable[Entry Month],$O$4),"",INDEX(Book!F$3:F$1200,SMALL(IF(BookTable[Entry Month]=$O$4,ROW(BookTable[Entry Month])-ROW(Book!$J$2)),ROWS(G$7:G133))))</f>
        <v/>
      </c>
      <c r="K133" s="6" t="str" cm="1">
        <f t="array" ref="K133">IF(ROWS(G$7:G133)&gt;COUNTIF(BookTable[Entry Month],$O$4),"",INDEX(Book!E$3:E$1200,SMALL(IF(BookTable[Entry Month]=$O$4,ROW(BookTable[Entry Month])-ROW(Book!$J$2)),ROWS(G$7:G133))))</f>
        <v/>
      </c>
      <c r="L133" s="6" t="e">
        <f>Shrawan12[[#This Row],[मूल्य (रु)]]*13%</f>
        <v>#VALUE!</v>
      </c>
    </row>
    <row r="134" spans="1:12" hidden="1" x14ac:dyDescent="0.25">
      <c r="A134" s="1" t="str">
        <f t="array" ref="A134">IF(ROWS(A$7:A134)&gt;COUNTIF(BookTable[Entry Month],$O$4),"",INDEX(Book!A$3:A$1200,SMALL(IF(BookTable[Entry Month]=$O$4,ROW(BookTable[Entry Month])-ROW(Book!$J$2)),ROWS(A$7:A134))))</f>
        <v/>
      </c>
      <c r="B134" s="1" t="str">
        <f t="array" ref="B134">IF(ROWS(B$7:B134)&gt;COUNTIF(BookTable[Entry Month],$O$4),"",INDEX(Book!B$3:B$1200,SMALL(IF(BookTable[Entry Month]=$O$4,ROW(BookTable[Entry Month])-ROW(Book!$J$2)),ROWS(B$7:B134))))</f>
        <v/>
      </c>
      <c r="D134" s="1" t="str">
        <f t="array" ref="D134">IF(ROWS(C$7:C134)&gt;COUNTIF(BookTable[Entry Month],$O$4),"",INDEX(Book!C$3:C$1200,SMALL(IF(BookTable[Entry Month]=$O$4,ROW(BookTable[Entry Month])-ROW(Book!$J$2)),ROWS(C$7:C134))))</f>
        <v/>
      </c>
      <c r="E134" s="1" t="e">
        <f>VLOOKUP(Shrawan12[[#This Row],[आपूर्तिकर्ताको नाम]],PartyTable[],2,FALSE)</f>
        <v>#N/A</v>
      </c>
      <c r="F134" s="1" t="str" cm="1">
        <f t="array" ref="F134">IF(ROWS(G$7:G134)&gt;COUNTIF(BookTable[Entry Month],$O$4),"",INDEX(Book!D$3:D$1200,SMALL(IF(BookTable[Entry Month]=$O$4,ROW(BookTable[Entry Month])-ROW(Book!$J$2)),ROWS(G$7:G134))))</f>
        <v/>
      </c>
      <c r="I13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34" s="6" t="str" cm="1">
        <f t="array" ref="J134">IF(ROWS(G$7:G134)&gt;COUNTIF(BookTable[Entry Month],$O$4),"",INDEX(Book!F$3:F$1200,SMALL(IF(BookTable[Entry Month]=$O$4,ROW(BookTable[Entry Month])-ROW(Book!$J$2)),ROWS(G$7:G134))))</f>
        <v/>
      </c>
      <c r="K134" s="6" t="str" cm="1">
        <f t="array" ref="K134">IF(ROWS(G$7:G134)&gt;COUNTIF(BookTable[Entry Month],$O$4),"",INDEX(Book!E$3:E$1200,SMALL(IF(BookTable[Entry Month]=$O$4,ROW(BookTable[Entry Month])-ROW(Book!$J$2)),ROWS(G$7:G134))))</f>
        <v/>
      </c>
      <c r="L134" s="6" t="e">
        <f>Shrawan12[[#This Row],[मूल्य (रु)]]*13%</f>
        <v>#VALUE!</v>
      </c>
    </row>
    <row r="135" spans="1:12" hidden="1" x14ac:dyDescent="0.25">
      <c r="A135" s="1" t="str">
        <f t="array" ref="A135">IF(ROWS(A$7:A135)&gt;COUNTIF(BookTable[Entry Month],$O$4),"",INDEX(Book!A$3:A$1200,SMALL(IF(BookTable[Entry Month]=$O$4,ROW(BookTable[Entry Month])-ROW(Book!$J$2)),ROWS(A$7:A135))))</f>
        <v/>
      </c>
      <c r="B135" s="1" t="str">
        <f t="array" ref="B135">IF(ROWS(B$7:B135)&gt;COUNTIF(BookTable[Entry Month],$O$4),"",INDEX(Book!B$3:B$1200,SMALL(IF(BookTable[Entry Month]=$O$4,ROW(BookTable[Entry Month])-ROW(Book!$J$2)),ROWS(B$7:B135))))</f>
        <v/>
      </c>
      <c r="D135" s="1" t="str">
        <f t="array" ref="D135">IF(ROWS(C$7:C135)&gt;COUNTIF(BookTable[Entry Month],$O$4),"",INDEX(Book!C$3:C$1200,SMALL(IF(BookTable[Entry Month]=$O$4,ROW(BookTable[Entry Month])-ROW(Book!$J$2)),ROWS(C$7:C135))))</f>
        <v/>
      </c>
      <c r="E135" s="1" t="e">
        <f>VLOOKUP(Shrawan12[[#This Row],[आपूर्तिकर्ताको नाम]],PartyTable[],2,FALSE)</f>
        <v>#N/A</v>
      </c>
      <c r="F135" s="1" t="str" cm="1">
        <f t="array" ref="F135">IF(ROWS(G$7:G135)&gt;COUNTIF(BookTable[Entry Month],$O$4),"",INDEX(Book!D$3:D$1200,SMALL(IF(BookTable[Entry Month]=$O$4,ROW(BookTable[Entry Month])-ROW(Book!$J$2)),ROWS(G$7:G135))))</f>
        <v/>
      </c>
      <c r="I13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35" s="6" t="str" cm="1">
        <f t="array" ref="J135">IF(ROWS(G$7:G135)&gt;COUNTIF(BookTable[Entry Month],$O$4),"",INDEX(Book!F$3:F$1200,SMALL(IF(BookTable[Entry Month]=$O$4,ROW(BookTable[Entry Month])-ROW(Book!$J$2)),ROWS(G$7:G135))))</f>
        <v/>
      </c>
      <c r="K135" s="6" t="str" cm="1">
        <f t="array" ref="K135">IF(ROWS(G$7:G135)&gt;COUNTIF(BookTable[Entry Month],$O$4),"",INDEX(Book!E$3:E$1200,SMALL(IF(BookTable[Entry Month]=$O$4,ROW(BookTable[Entry Month])-ROW(Book!$J$2)),ROWS(G$7:G135))))</f>
        <v/>
      </c>
      <c r="L135" s="6" t="e">
        <f>Shrawan12[[#This Row],[मूल्य (रु)]]*13%</f>
        <v>#VALUE!</v>
      </c>
    </row>
    <row r="136" spans="1:12" hidden="1" x14ac:dyDescent="0.25">
      <c r="A136" s="1" t="str">
        <f t="array" ref="A136">IF(ROWS(A$7:A136)&gt;COUNTIF(BookTable[Entry Month],$O$4),"",INDEX(Book!A$3:A$1200,SMALL(IF(BookTable[Entry Month]=$O$4,ROW(BookTable[Entry Month])-ROW(Book!$J$2)),ROWS(A$7:A136))))</f>
        <v/>
      </c>
      <c r="B136" s="1" t="str">
        <f t="array" ref="B136">IF(ROWS(B$7:B136)&gt;COUNTIF(BookTable[Entry Month],$O$4),"",INDEX(Book!B$3:B$1200,SMALL(IF(BookTable[Entry Month]=$O$4,ROW(BookTable[Entry Month])-ROW(Book!$J$2)),ROWS(B$7:B136))))</f>
        <v/>
      </c>
      <c r="D136" s="1" t="str">
        <f t="array" ref="D136">IF(ROWS(C$7:C136)&gt;COUNTIF(BookTable[Entry Month],$O$4),"",INDEX(Book!C$3:C$1200,SMALL(IF(BookTable[Entry Month]=$O$4,ROW(BookTable[Entry Month])-ROW(Book!$J$2)),ROWS(C$7:C136))))</f>
        <v/>
      </c>
      <c r="E136" s="1" t="e">
        <f>VLOOKUP(Shrawan12[[#This Row],[आपूर्तिकर्ताको नाम]],PartyTable[],2,FALSE)</f>
        <v>#N/A</v>
      </c>
      <c r="F136" s="1" t="str" cm="1">
        <f t="array" ref="F136">IF(ROWS(G$7:G136)&gt;COUNTIF(BookTable[Entry Month],$O$4),"",INDEX(Book!D$3:D$1200,SMALL(IF(BookTable[Entry Month]=$O$4,ROW(BookTable[Entry Month])-ROW(Book!$J$2)),ROWS(G$7:G136))))</f>
        <v/>
      </c>
      <c r="I13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36" s="6" t="str" cm="1">
        <f t="array" ref="J136">IF(ROWS(G$7:G136)&gt;COUNTIF(BookTable[Entry Month],$O$4),"",INDEX(Book!F$3:F$1200,SMALL(IF(BookTable[Entry Month]=$O$4,ROW(BookTable[Entry Month])-ROW(Book!$J$2)),ROWS(G$7:G136))))</f>
        <v/>
      </c>
      <c r="K136" s="6" t="str" cm="1">
        <f t="array" ref="K136">IF(ROWS(G$7:G136)&gt;COUNTIF(BookTable[Entry Month],$O$4),"",INDEX(Book!E$3:E$1200,SMALL(IF(BookTable[Entry Month]=$O$4,ROW(BookTable[Entry Month])-ROW(Book!$J$2)),ROWS(G$7:G136))))</f>
        <v/>
      </c>
      <c r="L136" s="6" t="e">
        <f>Shrawan12[[#This Row],[मूल्य (रु)]]*13%</f>
        <v>#VALUE!</v>
      </c>
    </row>
    <row r="137" spans="1:12" hidden="1" x14ac:dyDescent="0.25">
      <c r="A137" s="1" t="str">
        <f t="array" ref="A137">IF(ROWS(A$7:A137)&gt;COUNTIF(BookTable[Entry Month],$O$4),"",INDEX(Book!A$3:A$1200,SMALL(IF(BookTable[Entry Month]=$O$4,ROW(BookTable[Entry Month])-ROW(Book!$J$2)),ROWS(A$7:A137))))</f>
        <v/>
      </c>
      <c r="B137" s="1" t="str">
        <f t="array" ref="B137">IF(ROWS(B$7:B137)&gt;COUNTIF(BookTable[Entry Month],$O$4),"",INDEX(Book!B$3:B$1200,SMALL(IF(BookTable[Entry Month]=$O$4,ROW(BookTable[Entry Month])-ROW(Book!$J$2)),ROWS(B$7:B137))))</f>
        <v/>
      </c>
      <c r="D137" s="1" t="str">
        <f t="array" ref="D137">IF(ROWS(C$7:C137)&gt;COUNTIF(BookTable[Entry Month],$O$4),"",INDEX(Book!C$3:C$1200,SMALL(IF(BookTable[Entry Month]=$O$4,ROW(BookTable[Entry Month])-ROW(Book!$J$2)),ROWS(C$7:C137))))</f>
        <v/>
      </c>
      <c r="E137" s="1" t="e">
        <f>VLOOKUP(Shrawan12[[#This Row],[आपूर्तिकर्ताको नाम]],PartyTable[],2,FALSE)</f>
        <v>#N/A</v>
      </c>
      <c r="F137" s="1" t="str" cm="1">
        <f t="array" ref="F137">IF(ROWS(G$7:G137)&gt;COUNTIF(BookTable[Entry Month],$O$4),"",INDEX(Book!D$3:D$1200,SMALL(IF(BookTable[Entry Month]=$O$4,ROW(BookTable[Entry Month])-ROW(Book!$J$2)),ROWS(G$7:G137))))</f>
        <v/>
      </c>
      <c r="I13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37" s="6" t="str" cm="1">
        <f t="array" ref="J137">IF(ROWS(G$7:G137)&gt;COUNTIF(BookTable[Entry Month],$O$4),"",INDEX(Book!F$3:F$1200,SMALL(IF(BookTable[Entry Month]=$O$4,ROW(BookTable[Entry Month])-ROW(Book!$J$2)),ROWS(G$7:G137))))</f>
        <v/>
      </c>
      <c r="K137" s="6" t="str" cm="1">
        <f t="array" ref="K137">IF(ROWS(G$7:G137)&gt;COUNTIF(BookTable[Entry Month],$O$4),"",INDEX(Book!E$3:E$1200,SMALL(IF(BookTable[Entry Month]=$O$4,ROW(BookTable[Entry Month])-ROW(Book!$J$2)),ROWS(G$7:G137))))</f>
        <v/>
      </c>
      <c r="L137" s="6" t="e">
        <f>Shrawan12[[#This Row],[मूल्य (रु)]]*13%</f>
        <v>#VALUE!</v>
      </c>
    </row>
    <row r="138" spans="1:12" hidden="1" x14ac:dyDescent="0.25">
      <c r="A138" s="1" t="str">
        <f t="array" ref="A138">IF(ROWS(A$7:A138)&gt;COUNTIF(BookTable[Entry Month],$O$4),"",INDEX(Book!A$3:A$1200,SMALL(IF(BookTable[Entry Month]=$O$4,ROW(BookTable[Entry Month])-ROW(Book!$J$2)),ROWS(A$7:A138))))</f>
        <v/>
      </c>
      <c r="B138" s="1" t="str">
        <f t="array" ref="B138">IF(ROWS(B$7:B138)&gt;COUNTIF(BookTable[Entry Month],$O$4),"",INDEX(Book!B$3:B$1200,SMALL(IF(BookTable[Entry Month]=$O$4,ROW(BookTable[Entry Month])-ROW(Book!$J$2)),ROWS(B$7:B138))))</f>
        <v/>
      </c>
      <c r="D138" s="1" t="str">
        <f t="array" ref="D138">IF(ROWS(C$7:C138)&gt;COUNTIF(BookTable[Entry Month],$O$4),"",INDEX(Book!C$3:C$1200,SMALL(IF(BookTable[Entry Month]=$O$4,ROW(BookTable[Entry Month])-ROW(Book!$J$2)),ROWS(C$7:C138))))</f>
        <v/>
      </c>
      <c r="E138" s="1" t="e">
        <f>VLOOKUP(Shrawan12[[#This Row],[आपूर्तिकर्ताको नाम]],PartyTable[],2,FALSE)</f>
        <v>#N/A</v>
      </c>
      <c r="F138" s="1" t="str" cm="1">
        <f t="array" ref="F138">IF(ROWS(G$7:G138)&gt;COUNTIF(BookTable[Entry Month],$O$4),"",INDEX(Book!D$3:D$1200,SMALL(IF(BookTable[Entry Month]=$O$4,ROW(BookTable[Entry Month])-ROW(Book!$J$2)),ROWS(G$7:G138))))</f>
        <v/>
      </c>
      <c r="I13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38" s="6" t="str" cm="1">
        <f t="array" ref="J138">IF(ROWS(G$7:G138)&gt;COUNTIF(BookTable[Entry Month],$O$4),"",INDEX(Book!F$3:F$1200,SMALL(IF(BookTable[Entry Month]=$O$4,ROW(BookTable[Entry Month])-ROW(Book!$J$2)),ROWS(G$7:G138))))</f>
        <v/>
      </c>
      <c r="K138" s="6" t="str" cm="1">
        <f t="array" ref="K138">IF(ROWS(G$7:G138)&gt;COUNTIF(BookTable[Entry Month],$O$4),"",INDEX(Book!E$3:E$1200,SMALL(IF(BookTable[Entry Month]=$O$4,ROW(BookTable[Entry Month])-ROW(Book!$J$2)),ROWS(G$7:G138))))</f>
        <v/>
      </c>
      <c r="L138" s="6" t="e">
        <f>Shrawan12[[#This Row],[मूल्य (रु)]]*13%</f>
        <v>#VALUE!</v>
      </c>
    </row>
    <row r="139" spans="1:12" hidden="1" x14ac:dyDescent="0.25">
      <c r="A139" s="1" t="str">
        <f t="array" ref="A139">IF(ROWS(A$7:A139)&gt;COUNTIF(BookTable[Entry Month],$O$4),"",INDEX(Book!A$3:A$1200,SMALL(IF(BookTable[Entry Month]=$O$4,ROW(BookTable[Entry Month])-ROW(Book!$J$2)),ROWS(A$7:A139))))</f>
        <v/>
      </c>
      <c r="B139" s="1" t="str">
        <f t="array" ref="B139">IF(ROWS(B$7:B139)&gt;COUNTIF(BookTable[Entry Month],$O$4),"",INDEX(Book!B$3:B$1200,SMALL(IF(BookTable[Entry Month]=$O$4,ROW(BookTable[Entry Month])-ROW(Book!$J$2)),ROWS(B$7:B139))))</f>
        <v/>
      </c>
      <c r="D139" s="1" t="str">
        <f t="array" ref="D139">IF(ROWS(C$7:C139)&gt;COUNTIF(BookTable[Entry Month],$O$4),"",INDEX(Book!C$3:C$1200,SMALL(IF(BookTable[Entry Month]=$O$4,ROW(BookTable[Entry Month])-ROW(Book!$J$2)),ROWS(C$7:C139))))</f>
        <v/>
      </c>
      <c r="E139" s="1" t="e">
        <f>VLOOKUP(Shrawan12[[#This Row],[आपूर्तिकर्ताको नाम]],PartyTable[],2,FALSE)</f>
        <v>#N/A</v>
      </c>
      <c r="F139" s="1" t="str" cm="1">
        <f t="array" ref="F139">IF(ROWS(G$7:G139)&gt;COUNTIF(BookTable[Entry Month],$O$4),"",INDEX(Book!D$3:D$1200,SMALL(IF(BookTable[Entry Month]=$O$4,ROW(BookTable[Entry Month])-ROW(Book!$J$2)),ROWS(G$7:G139))))</f>
        <v/>
      </c>
      <c r="I13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39" s="6" t="str" cm="1">
        <f t="array" ref="J139">IF(ROWS(G$7:G139)&gt;COUNTIF(BookTable[Entry Month],$O$4),"",INDEX(Book!F$3:F$1200,SMALL(IF(BookTable[Entry Month]=$O$4,ROW(BookTable[Entry Month])-ROW(Book!$J$2)),ROWS(G$7:G139))))</f>
        <v/>
      </c>
      <c r="K139" s="6" t="str" cm="1">
        <f t="array" ref="K139">IF(ROWS(G$7:G139)&gt;COUNTIF(BookTable[Entry Month],$O$4),"",INDEX(Book!E$3:E$1200,SMALL(IF(BookTable[Entry Month]=$O$4,ROW(BookTable[Entry Month])-ROW(Book!$J$2)),ROWS(G$7:G139))))</f>
        <v/>
      </c>
      <c r="L139" s="6" t="e">
        <f>Shrawan12[[#This Row],[मूल्य (रु)]]*13%</f>
        <v>#VALUE!</v>
      </c>
    </row>
    <row r="140" spans="1:12" hidden="1" x14ac:dyDescent="0.25">
      <c r="A140" s="1" t="str">
        <f t="array" ref="A140">IF(ROWS(A$7:A140)&gt;COUNTIF(BookTable[Entry Month],$O$4),"",INDEX(Book!A$3:A$1200,SMALL(IF(BookTable[Entry Month]=$O$4,ROW(BookTable[Entry Month])-ROW(Book!$J$2)),ROWS(A$7:A140))))</f>
        <v/>
      </c>
      <c r="B140" s="1" t="str">
        <f t="array" ref="B140">IF(ROWS(B$7:B140)&gt;COUNTIF(BookTable[Entry Month],$O$4),"",INDEX(Book!B$3:B$1200,SMALL(IF(BookTable[Entry Month]=$O$4,ROW(BookTable[Entry Month])-ROW(Book!$J$2)),ROWS(B$7:B140))))</f>
        <v/>
      </c>
      <c r="D140" s="1" t="str">
        <f t="array" ref="D140">IF(ROWS(C$7:C140)&gt;COUNTIF(BookTable[Entry Month],$O$4),"",INDEX(Book!C$3:C$1200,SMALL(IF(BookTable[Entry Month]=$O$4,ROW(BookTable[Entry Month])-ROW(Book!$J$2)),ROWS(C$7:C140))))</f>
        <v/>
      </c>
      <c r="E140" s="1" t="e">
        <f>VLOOKUP(Shrawan12[[#This Row],[आपूर्तिकर्ताको नाम]],PartyTable[],2,FALSE)</f>
        <v>#N/A</v>
      </c>
      <c r="F140" s="1" t="str" cm="1">
        <f t="array" ref="F140">IF(ROWS(G$7:G140)&gt;COUNTIF(BookTable[Entry Month],$O$4),"",INDEX(Book!D$3:D$1200,SMALL(IF(BookTable[Entry Month]=$O$4,ROW(BookTable[Entry Month])-ROW(Book!$J$2)),ROWS(G$7:G140))))</f>
        <v/>
      </c>
      <c r="I14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40" s="6" t="str" cm="1">
        <f t="array" ref="J140">IF(ROWS(G$7:G140)&gt;COUNTIF(BookTable[Entry Month],$O$4),"",INDEX(Book!F$3:F$1200,SMALL(IF(BookTable[Entry Month]=$O$4,ROW(BookTable[Entry Month])-ROW(Book!$J$2)),ROWS(G$7:G140))))</f>
        <v/>
      </c>
      <c r="K140" s="6" t="str" cm="1">
        <f t="array" ref="K140">IF(ROWS(G$7:G140)&gt;COUNTIF(BookTable[Entry Month],$O$4),"",INDEX(Book!E$3:E$1200,SMALL(IF(BookTable[Entry Month]=$O$4,ROW(BookTable[Entry Month])-ROW(Book!$J$2)),ROWS(G$7:G140))))</f>
        <v/>
      </c>
      <c r="L140" s="6" t="e">
        <f>Shrawan12[[#This Row],[मूल्य (रु)]]*13%</f>
        <v>#VALUE!</v>
      </c>
    </row>
    <row r="141" spans="1:12" hidden="1" x14ac:dyDescent="0.25">
      <c r="A141" s="1" t="str">
        <f t="array" ref="A141">IF(ROWS(A$7:A141)&gt;COUNTIF(BookTable[Entry Month],$O$4),"",INDEX(Book!A$3:A$1200,SMALL(IF(BookTable[Entry Month]=$O$4,ROW(BookTable[Entry Month])-ROW(Book!$J$2)),ROWS(A$7:A141))))</f>
        <v/>
      </c>
      <c r="B141" s="1" t="str">
        <f t="array" ref="B141">IF(ROWS(B$7:B141)&gt;COUNTIF(BookTable[Entry Month],$O$4),"",INDEX(Book!B$3:B$1200,SMALL(IF(BookTable[Entry Month]=$O$4,ROW(BookTable[Entry Month])-ROW(Book!$J$2)),ROWS(B$7:B141))))</f>
        <v/>
      </c>
      <c r="D141" s="1" t="str">
        <f t="array" ref="D141">IF(ROWS(C$7:C141)&gt;COUNTIF(BookTable[Entry Month],$O$4),"",INDEX(Book!C$3:C$1200,SMALL(IF(BookTable[Entry Month]=$O$4,ROW(BookTable[Entry Month])-ROW(Book!$J$2)),ROWS(C$7:C141))))</f>
        <v/>
      </c>
      <c r="E141" s="1" t="e">
        <f>VLOOKUP(Shrawan12[[#This Row],[आपूर्तिकर्ताको नाम]],PartyTable[],2,FALSE)</f>
        <v>#N/A</v>
      </c>
      <c r="F141" s="1" t="str" cm="1">
        <f t="array" ref="F141">IF(ROWS(G$7:G141)&gt;COUNTIF(BookTable[Entry Month],$O$4),"",INDEX(Book!D$3:D$1200,SMALL(IF(BookTable[Entry Month]=$O$4,ROW(BookTable[Entry Month])-ROW(Book!$J$2)),ROWS(G$7:G141))))</f>
        <v/>
      </c>
      <c r="I14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41" s="6" t="str" cm="1">
        <f t="array" ref="J141">IF(ROWS(G$7:G141)&gt;COUNTIF(BookTable[Entry Month],$O$4),"",INDEX(Book!F$3:F$1200,SMALL(IF(BookTable[Entry Month]=$O$4,ROW(BookTable[Entry Month])-ROW(Book!$J$2)),ROWS(G$7:G141))))</f>
        <v/>
      </c>
      <c r="K141" s="6" t="str" cm="1">
        <f t="array" ref="K141">IF(ROWS(G$7:G141)&gt;COUNTIF(BookTable[Entry Month],$O$4),"",INDEX(Book!E$3:E$1200,SMALL(IF(BookTable[Entry Month]=$O$4,ROW(BookTable[Entry Month])-ROW(Book!$J$2)),ROWS(G$7:G141))))</f>
        <v/>
      </c>
      <c r="L141" s="6" t="e">
        <f>Shrawan12[[#This Row],[मूल्य (रु)]]*13%</f>
        <v>#VALUE!</v>
      </c>
    </row>
    <row r="142" spans="1:12" hidden="1" x14ac:dyDescent="0.25">
      <c r="A142" s="1" t="str">
        <f t="array" ref="A142">IF(ROWS(A$7:A142)&gt;COUNTIF(BookTable[Entry Month],$O$4),"",INDEX(Book!A$3:A$1200,SMALL(IF(BookTable[Entry Month]=$O$4,ROW(BookTable[Entry Month])-ROW(Book!$J$2)),ROWS(A$7:A142))))</f>
        <v/>
      </c>
      <c r="B142" s="1" t="str">
        <f t="array" ref="B142">IF(ROWS(B$7:B142)&gt;COUNTIF(BookTable[Entry Month],$O$4),"",INDEX(Book!B$3:B$1200,SMALL(IF(BookTable[Entry Month]=$O$4,ROW(BookTable[Entry Month])-ROW(Book!$J$2)),ROWS(B$7:B142))))</f>
        <v/>
      </c>
      <c r="D142" s="1" t="str">
        <f t="array" ref="D142">IF(ROWS(C$7:C142)&gt;COUNTIF(BookTable[Entry Month],$O$4),"",INDEX(Book!C$3:C$1200,SMALL(IF(BookTable[Entry Month]=$O$4,ROW(BookTable[Entry Month])-ROW(Book!$J$2)),ROWS(C$7:C142))))</f>
        <v/>
      </c>
      <c r="E142" s="1" t="e">
        <f>VLOOKUP(Shrawan12[[#This Row],[आपूर्तिकर्ताको नाम]],PartyTable[],2,FALSE)</f>
        <v>#N/A</v>
      </c>
      <c r="F142" s="1" t="str" cm="1">
        <f t="array" ref="F142">IF(ROWS(G$7:G142)&gt;COUNTIF(BookTable[Entry Month],$O$4),"",INDEX(Book!D$3:D$1200,SMALL(IF(BookTable[Entry Month]=$O$4,ROW(BookTable[Entry Month])-ROW(Book!$J$2)),ROWS(G$7:G142))))</f>
        <v/>
      </c>
      <c r="I14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42" s="6" t="str" cm="1">
        <f t="array" ref="J142">IF(ROWS(G$7:G142)&gt;COUNTIF(BookTable[Entry Month],$O$4),"",INDEX(Book!F$3:F$1200,SMALL(IF(BookTable[Entry Month]=$O$4,ROW(BookTable[Entry Month])-ROW(Book!$J$2)),ROWS(G$7:G142))))</f>
        <v/>
      </c>
      <c r="K142" s="6" t="str" cm="1">
        <f t="array" ref="K142">IF(ROWS(G$7:G142)&gt;COUNTIF(BookTable[Entry Month],$O$4),"",INDEX(Book!E$3:E$1200,SMALL(IF(BookTable[Entry Month]=$O$4,ROW(BookTable[Entry Month])-ROW(Book!$J$2)),ROWS(G$7:G142))))</f>
        <v/>
      </c>
      <c r="L142" s="6" t="e">
        <f>Shrawan12[[#This Row],[मूल्य (रु)]]*13%</f>
        <v>#VALUE!</v>
      </c>
    </row>
    <row r="143" spans="1:12" hidden="1" x14ac:dyDescent="0.25">
      <c r="A143" s="1" t="str">
        <f t="array" ref="A143">IF(ROWS(A$7:A143)&gt;COUNTIF(BookTable[Entry Month],$O$4),"",INDEX(Book!A$3:A$1200,SMALL(IF(BookTable[Entry Month]=$O$4,ROW(BookTable[Entry Month])-ROW(Book!$J$2)),ROWS(A$7:A143))))</f>
        <v/>
      </c>
      <c r="B143" s="1" t="str">
        <f t="array" ref="B143">IF(ROWS(B$7:B143)&gt;COUNTIF(BookTable[Entry Month],$O$4),"",INDEX(Book!B$3:B$1200,SMALL(IF(BookTable[Entry Month]=$O$4,ROW(BookTable[Entry Month])-ROW(Book!$J$2)),ROWS(B$7:B143))))</f>
        <v/>
      </c>
      <c r="D143" s="1" t="str">
        <f t="array" ref="D143">IF(ROWS(C$7:C143)&gt;COUNTIF(BookTable[Entry Month],$O$4),"",INDEX(Book!C$3:C$1200,SMALL(IF(BookTable[Entry Month]=$O$4,ROW(BookTable[Entry Month])-ROW(Book!$J$2)),ROWS(C$7:C143))))</f>
        <v/>
      </c>
      <c r="E143" s="1" t="e">
        <f>VLOOKUP(Shrawan12[[#This Row],[आपूर्तिकर्ताको नाम]],PartyTable[],2,FALSE)</f>
        <v>#N/A</v>
      </c>
      <c r="F143" s="1" t="str" cm="1">
        <f t="array" ref="F143">IF(ROWS(G$7:G143)&gt;COUNTIF(BookTable[Entry Month],$O$4),"",INDEX(Book!D$3:D$1200,SMALL(IF(BookTable[Entry Month]=$O$4,ROW(BookTable[Entry Month])-ROW(Book!$J$2)),ROWS(G$7:G143))))</f>
        <v/>
      </c>
      <c r="I14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43" s="6" t="str" cm="1">
        <f t="array" ref="J143">IF(ROWS(G$7:G143)&gt;COUNTIF(BookTable[Entry Month],$O$4),"",INDEX(Book!F$3:F$1200,SMALL(IF(BookTable[Entry Month]=$O$4,ROW(BookTable[Entry Month])-ROW(Book!$J$2)),ROWS(G$7:G143))))</f>
        <v/>
      </c>
      <c r="K143" s="6" t="str" cm="1">
        <f t="array" ref="K143">IF(ROWS(G$7:G143)&gt;COUNTIF(BookTable[Entry Month],$O$4),"",INDEX(Book!E$3:E$1200,SMALL(IF(BookTable[Entry Month]=$O$4,ROW(BookTable[Entry Month])-ROW(Book!$J$2)),ROWS(G$7:G143))))</f>
        <v/>
      </c>
      <c r="L143" s="6" t="e">
        <f>Shrawan12[[#This Row],[मूल्य (रु)]]*13%</f>
        <v>#VALUE!</v>
      </c>
    </row>
    <row r="144" spans="1:12" hidden="1" x14ac:dyDescent="0.25">
      <c r="A144" s="1" t="str">
        <f t="array" ref="A144">IF(ROWS(A$7:A144)&gt;COUNTIF(BookTable[Entry Month],$O$4),"",INDEX(Book!A$3:A$1200,SMALL(IF(BookTable[Entry Month]=$O$4,ROW(BookTable[Entry Month])-ROW(Book!$J$2)),ROWS(A$7:A144))))</f>
        <v/>
      </c>
      <c r="B144" s="1" t="str">
        <f t="array" ref="B144">IF(ROWS(B$7:B144)&gt;COUNTIF(BookTable[Entry Month],$O$4),"",INDEX(Book!B$3:B$1200,SMALL(IF(BookTable[Entry Month]=$O$4,ROW(BookTable[Entry Month])-ROW(Book!$J$2)),ROWS(B$7:B144))))</f>
        <v/>
      </c>
      <c r="D144" s="1" t="str">
        <f t="array" ref="D144">IF(ROWS(C$7:C144)&gt;COUNTIF(BookTable[Entry Month],$O$4),"",INDEX(Book!C$3:C$1200,SMALL(IF(BookTable[Entry Month]=$O$4,ROW(BookTable[Entry Month])-ROW(Book!$J$2)),ROWS(C$7:C144))))</f>
        <v/>
      </c>
      <c r="E144" s="1" t="e">
        <f>VLOOKUP(Shrawan12[[#This Row],[आपूर्तिकर्ताको नाम]],PartyTable[],2,FALSE)</f>
        <v>#N/A</v>
      </c>
      <c r="F144" s="1" t="str" cm="1">
        <f t="array" ref="F144">IF(ROWS(G$7:G144)&gt;COUNTIF(BookTable[Entry Month],$O$4),"",INDEX(Book!D$3:D$1200,SMALL(IF(BookTable[Entry Month]=$O$4,ROW(BookTable[Entry Month])-ROW(Book!$J$2)),ROWS(G$7:G144))))</f>
        <v/>
      </c>
      <c r="I14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44" s="6" t="str" cm="1">
        <f t="array" ref="J144">IF(ROWS(G$7:G144)&gt;COUNTIF(BookTable[Entry Month],$O$4),"",INDEX(Book!F$3:F$1200,SMALL(IF(BookTable[Entry Month]=$O$4,ROW(BookTable[Entry Month])-ROW(Book!$J$2)),ROWS(G$7:G144))))</f>
        <v/>
      </c>
      <c r="K144" s="6" t="str" cm="1">
        <f t="array" ref="K144">IF(ROWS(G$7:G144)&gt;COUNTIF(BookTable[Entry Month],$O$4),"",INDEX(Book!E$3:E$1200,SMALL(IF(BookTable[Entry Month]=$O$4,ROW(BookTable[Entry Month])-ROW(Book!$J$2)),ROWS(G$7:G144))))</f>
        <v/>
      </c>
      <c r="L144" s="6" t="e">
        <f>Shrawan12[[#This Row],[मूल्य (रु)]]*13%</f>
        <v>#VALUE!</v>
      </c>
    </row>
    <row r="145" spans="1:12" hidden="1" x14ac:dyDescent="0.25">
      <c r="A145" s="1" t="str">
        <f t="array" ref="A145">IF(ROWS(A$7:A145)&gt;COUNTIF(BookTable[Entry Month],$O$4),"",INDEX(Book!A$3:A$1200,SMALL(IF(BookTable[Entry Month]=$O$4,ROW(BookTable[Entry Month])-ROW(Book!$J$2)),ROWS(A$7:A145))))</f>
        <v/>
      </c>
      <c r="B145" s="1" t="str">
        <f t="array" ref="B145">IF(ROWS(B$7:B145)&gt;COUNTIF(BookTable[Entry Month],$O$4),"",INDEX(Book!B$3:B$1200,SMALL(IF(BookTable[Entry Month]=$O$4,ROW(BookTable[Entry Month])-ROW(Book!$J$2)),ROWS(B$7:B145))))</f>
        <v/>
      </c>
      <c r="D145" s="1" t="str">
        <f t="array" ref="D145">IF(ROWS(C$7:C145)&gt;COUNTIF(BookTable[Entry Month],$O$4),"",INDEX(Book!C$3:C$1200,SMALL(IF(BookTable[Entry Month]=$O$4,ROW(BookTable[Entry Month])-ROW(Book!$J$2)),ROWS(C$7:C145))))</f>
        <v/>
      </c>
      <c r="E145" s="1" t="e">
        <f>VLOOKUP(Shrawan12[[#This Row],[आपूर्तिकर्ताको नाम]],PartyTable[],2,FALSE)</f>
        <v>#N/A</v>
      </c>
      <c r="F145" s="1" t="str" cm="1">
        <f t="array" ref="F145">IF(ROWS(G$7:G145)&gt;COUNTIF(BookTable[Entry Month],$O$4),"",INDEX(Book!D$3:D$1200,SMALL(IF(BookTable[Entry Month]=$O$4,ROW(BookTable[Entry Month])-ROW(Book!$J$2)),ROWS(G$7:G145))))</f>
        <v/>
      </c>
      <c r="I14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45" s="6" t="str" cm="1">
        <f t="array" ref="J145">IF(ROWS(G$7:G145)&gt;COUNTIF(BookTable[Entry Month],$O$4),"",INDEX(Book!F$3:F$1200,SMALL(IF(BookTable[Entry Month]=$O$4,ROW(BookTable[Entry Month])-ROW(Book!$J$2)),ROWS(G$7:G145))))</f>
        <v/>
      </c>
      <c r="K145" s="6" t="str" cm="1">
        <f t="array" ref="K145">IF(ROWS(G$7:G145)&gt;COUNTIF(BookTable[Entry Month],$O$4),"",INDEX(Book!E$3:E$1200,SMALL(IF(BookTable[Entry Month]=$O$4,ROW(BookTable[Entry Month])-ROW(Book!$J$2)),ROWS(G$7:G145))))</f>
        <v/>
      </c>
      <c r="L145" s="6" t="e">
        <f>Shrawan12[[#This Row],[मूल्य (रु)]]*13%</f>
        <v>#VALUE!</v>
      </c>
    </row>
    <row r="146" spans="1:12" hidden="1" x14ac:dyDescent="0.25">
      <c r="A146" s="1" t="str">
        <f t="array" ref="A146">IF(ROWS(A$7:A146)&gt;COUNTIF(BookTable[Entry Month],$O$4),"",INDEX(Book!A$3:A$1200,SMALL(IF(BookTable[Entry Month]=$O$4,ROW(BookTable[Entry Month])-ROW(Book!$J$2)),ROWS(A$7:A146))))</f>
        <v/>
      </c>
      <c r="B146" s="1" t="str">
        <f t="array" ref="B146">IF(ROWS(B$7:B146)&gt;COUNTIF(BookTable[Entry Month],$O$4),"",INDEX(Book!B$3:B$1200,SMALL(IF(BookTable[Entry Month]=$O$4,ROW(BookTable[Entry Month])-ROW(Book!$J$2)),ROWS(B$7:B146))))</f>
        <v/>
      </c>
      <c r="D146" s="1" t="str">
        <f t="array" ref="D146">IF(ROWS(C$7:C146)&gt;COUNTIF(BookTable[Entry Month],$O$4),"",INDEX(Book!C$3:C$1200,SMALL(IF(BookTable[Entry Month]=$O$4,ROW(BookTable[Entry Month])-ROW(Book!$J$2)),ROWS(C$7:C146))))</f>
        <v/>
      </c>
      <c r="E146" s="1" t="e">
        <f>VLOOKUP(Shrawan12[[#This Row],[आपूर्तिकर्ताको नाम]],PartyTable[],2,FALSE)</f>
        <v>#N/A</v>
      </c>
      <c r="F146" s="1" t="str" cm="1">
        <f t="array" ref="F146">IF(ROWS(G$7:G146)&gt;COUNTIF(BookTable[Entry Month],$O$4),"",INDEX(Book!D$3:D$1200,SMALL(IF(BookTable[Entry Month]=$O$4,ROW(BookTable[Entry Month])-ROW(Book!$J$2)),ROWS(G$7:G146))))</f>
        <v/>
      </c>
      <c r="I14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46" s="6" t="str" cm="1">
        <f t="array" ref="J146">IF(ROWS(G$7:G146)&gt;COUNTIF(BookTable[Entry Month],$O$4),"",INDEX(Book!F$3:F$1200,SMALL(IF(BookTable[Entry Month]=$O$4,ROW(BookTable[Entry Month])-ROW(Book!$J$2)),ROWS(G$7:G146))))</f>
        <v/>
      </c>
      <c r="K146" s="6" t="str" cm="1">
        <f t="array" ref="K146">IF(ROWS(G$7:G146)&gt;COUNTIF(BookTable[Entry Month],$O$4),"",INDEX(Book!E$3:E$1200,SMALL(IF(BookTable[Entry Month]=$O$4,ROW(BookTable[Entry Month])-ROW(Book!$J$2)),ROWS(G$7:G146))))</f>
        <v/>
      </c>
      <c r="L146" s="6" t="e">
        <f>Shrawan12[[#This Row],[मूल्य (रु)]]*13%</f>
        <v>#VALUE!</v>
      </c>
    </row>
    <row r="147" spans="1:12" hidden="1" x14ac:dyDescent="0.25">
      <c r="A147" s="1" t="str">
        <f t="array" ref="A147">IF(ROWS(A$7:A147)&gt;COUNTIF(BookTable[Entry Month],$O$4),"",INDEX(Book!A$3:A$1200,SMALL(IF(BookTable[Entry Month]=$O$4,ROW(BookTable[Entry Month])-ROW(Book!$J$2)),ROWS(A$7:A147))))</f>
        <v/>
      </c>
      <c r="B147" s="1" t="str">
        <f t="array" ref="B147">IF(ROWS(B$7:B147)&gt;COUNTIF(BookTable[Entry Month],$O$4),"",INDEX(Book!B$3:B$1200,SMALL(IF(BookTable[Entry Month]=$O$4,ROW(BookTable[Entry Month])-ROW(Book!$J$2)),ROWS(B$7:B147))))</f>
        <v/>
      </c>
      <c r="D147" s="1" t="str">
        <f t="array" ref="D147">IF(ROWS(C$7:C147)&gt;COUNTIF(BookTable[Entry Month],$O$4),"",INDEX(Book!C$3:C$1200,SMALL(IF(BookTable[Entry Month]=$O$4,ROW(BookTable[Entry Month])-ROW(Book!$J$2)),ROWS(C$7:C147))))</f>
        <v/>
      </c>
      <c r="E147" s="1" t="e">
        <f>VLOOKUP(Shrawan12[[#This Row],[आपूर्तिकर्ताको नाम]],PartyTable[],2,FALSE)</f>
        <v>#N/A</v>
      </c>
      <c r="F147" s="1" t="str" cm="1">
        <f t="array" ref="F147">IF(ROWS(G$7:G147)&gt;COUNTIF(BookTable[Entry Month],$O$4),"",INDEX(Book!D$3:D$1200,SMALL(IF(BookTable[Entry Month]=$O$4,ROW(BookTable[Entry Month])-ROW(Book!$J$2)),ROWS(G$7:G147))))</f>
        <v/>
      </c>
      <c r="I14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47" s="6" t="str" cm="1">
        <f t="array" ref="J147">IF(ROWS(G$7:G147)&gt;COUNTIF(BookTable[Entry Month],$O$4),"",INDEX(Book!F$3:F$1200,SMALL(IF(BookTable[Entry Month]=$O$4,ROW(BookTable[Entry Month])-ROW(Book!$J$2)),ROWS(G$7:G147))))</f>
        <v/>
      </c>
      <c r="K147" s="6" t="str" cm="1">
        <f t="array" ref="K147">IF(ROWS(G$7:G147)&gt;COUNTIF(BookTable[Entry Month],$O$4),"",INDEX(Book!E$3:E$1200,SMALL(IF(BookTable[Entry Month]=$O$4,ROW(BookTable[Entry Month])-ROW(Book!$J$2)),ROWS(G$7:G147))))</f>
        <v/>
      </c>
      <c r="L147" s="6" t="e">
        <f>Shrawan12[[#This Row],[मूल्य (रु)]]*13%</f>
        <v>#VALUE!</v>
      </c>
    </row>
    <row r="148" spans="1:12" hidden="1" x14ac:dyDescent="0.25">
      <c r="A148" s="1" t="str">
        <f t="array" ref="A148">IF(ROWS(A$7:A148)&gt;COUNTIF(BookTable[Entry Month],$O$4),"",INDEX(Book!A$3:A$1200,SMALL(IF(BookTable[Entry Month]=$O$4,ROW(BookTable[Entry Month])-ROW(Book!$J$2)),ROWS(A$7:A148))))</f>
        <v/>
      </c>
      <c r="B148" s="1" t="str">
        <f t="array" ref="B148">IF(ROWS(B$7:B148)&gt;COUNTIF(BookTable[Entry Month],$O$4),"",INDEX(Book!B$3:B$1200,SMALL(IF(BookTable[Entry Month]=$O$4,ROW(BookTable[Entry Month])-ROW(Book!$J$2)),ROWS(B$7:B148))))</f>
        <v/>
      </c>
      <c r="D148" s="1" t="str">
        <f t="array" ref="D148">IF(ROWS(C$7:C148)&gt;COUNTIF(BookTable[Entry Month],$O$4),"",INDEX(Book!C$3:C$1200,SMALL(IF(BookTable[Entry Month]=$O$4,ROW(BookTable[Entry Month])-ROW(Book!$J$2)),ROWS(C$7:C148))))</f>
        <v/>
      </c>
      <c r="E148" s="1" t="e">
        <f>VLOOKUP(Shrawan12[[#This Row],[आपूर्तिकर्ताको नाम]],PartyTable[],2,FALSE)</f>
        <v>#N/A</v>
      </c>
      <c r="F148" s="1" t="str" cm="1">
        <f t="array" ref="F148">IF(ROWS(G$7:G148)&gt;COUNTIF(BookTable[Entry Month],$O$4),"",INDEX(Book!D$3:D$1200,SMALL(IF(BookTable[Entry Month]=$O$4,ROW(BookTable[Entry Month])-ROW(Book!$J$2)),ROWS(G$7:G148))))</f>
        <v/>
      </c>
      <c r="I14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48" s="6" t="str" cm="1">
        <f t="array" ref="J148">IF(ROWS(G$7:G148)&gt;COUNTIF(BookTable[Entry Month],$O$4),"",INDEX(Book!F$3:F$1200,SMALL(IF(BookTable[Entry Month]=$O$4,ROW(BookTable[Entry Month])-ROW(Book!$J$2)),ROWS(G$7:G148))))</f>
        <v/>
      </c>
      <c r="K148" s="6" t="str" cm="1">
        <f t="array" ref="K148">IF(ROWS(G$7:G148)&gt;COUNTIF(BookTable[Entry Month],$O$4),"",INDEX(Book!E$3:E$1200,SMALL(IF(BookTable[Entry Month]=$O$4,ROW(BookTable[Entry Month])-ROW(Book!$J$2)),ROWS(G$7:G148))))</f>
        <v/>
      </c>
      <c r="L148" s="6" t="e">
        <f>Shrawan12[[#This Row],[मूल्य (रु)]]*13%</f>
        <v>#VALUE!</v>
      </c>
    </row>
    <row r="149" spans="1:12" hidden="1" x14ac:dyDescent="0.25">
      <c r="A149" s="1" t="str">
        <f t="array" ref="A149">IF(ROWS(A$7:A149)&gt;COUNTIF(BookTable[Entry Month],$O$4),"",INDEX(Book!A$3:A$1200,SMALL(IF(BookTable[Entry Month]=$O$4,ROW(BookTable[Entry Month])-ROW(Book!$J$2)),ROWS(A$7:A149))))</f>
        <v/>
      </c>
      <c r="B149" s="1" t="str">
        <f t="array" ref="B149">IF(ROWS(B$7:B149)&gt;COUNTIF(BookTable[Entry Month],$O$4),"",INDEX(Book!B$3:B$1200,SMALL(IF(BookTable[Entry Month]=$O$4,ROW(BookTable[Entry Month])-ROW(Book!$J$2)),ROWS(B$7:B149))))</f>
        <v/>
      </c>
      <c r="D149" s="1" t="str">
        <f t="array" ref="D149">IF(ROWS(C$7:C149)&gt;COUNTIF(BookTable[Entry Month],$O$4),"",INDEX(Book!C$3:C$1200,SMALL(IF(BookTable[Entry Month]=$O$4,ROW(BookTable[Entry Month])-ROW(Book!$J$2)),ROWS(C$7:C149))))</f>
        <v/>
      </c>
      <c r="E149" s="1" t="e">
        <f>VLOOKUP(Shrawan12[[#This Row],[आपूर्तिकर्ताको नाम]],PartyTable[],2,FALSE)</f>
        <v>#N/A</v>
      </c>
      <c r="F149" s="1" t="str" cm="1">
        <f t="array" ref="F149">IF(ROWS(G$7:G149)&gt;COUNTIF(BookTable[Entry Month],$O$4),"",INDEX(Book!D$3:D$1200,SMALL(IF(BookTable[Entry Month]=$O$4,ROW(BookTable[Entry Month])-ROW(Book!$J$2)),ROWS(G$7:G149))))</f>
        <v/>
      </c>
      <c r="I14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49" s="6" t="str" cm="1">
        <f t="array" ref="J149">IF(ROWS(G$7:G149)&gt;COUNTIF(BookTable[Entry Month],$O$4),"",INDEX(Book!F$3:F$1200,SMALL(IF(BookTable[Entry Month]=$O$4,ROW(BookTable[Entry Month])-ROW(Book!$J$2)),ROWS(G$7:G149))))</f>
        <v/>
      </c>
      <c r="K149" s="6" t="str" cm="1">
        <f t="array" ref="K149">IF(ROWS(G$7:G149)&gt;COUNTIF(BookTable[Entry Month],$O$4),"",INDEX(Book!E$3:E$1200,SMALL(IF(BookTable[Entry Month]=$O$4,ROW(BookTable[Entry Month])-ROW(Book!$J$2)),ROWS(G$7:G149))))</f>
        <v/>
      </c>
      <c r="L149" s="6" t="e">
        <f>Shrawan12[[#This Row],[मूल्य (रु)]]*13%</f>
        <v>#VALUE!</v>
      </c>
    </row>
    <row r="150" spans="1:12" hidden="1" x14ac:dyDescent="0.25">
      <c r="A150" s="1" t="str">
        <f t="array" ref="A150">IF(ROWS(A$7:A150)&gt;COUNTIF(BookTable[Entry Month],$O$4),"",INDEX(Book!A$3:A$1200,SMALL(IF(BookTable[Entry Month]=$O$4,ROW(BookTable[Entry Month])-ROW(Book!$J$2)),ROWS(A$7:A150))))</f>
        <v/>
      </c>
      <c r="B150" s="1" t="str">
        <f t="array" ref="B150">IF(ROWS(B$7:B150)&gt;COUNTIF(BookTable[Entry Month],$O$4),"",INDEX(Book!B$3:B$1200,SMALL(IF(BookTable[Entry Month]=$O$4,ROW(BookTable[Entry Month])-ROW(Book!$J$2)),ROWS(B$7:B150))))</f>
        <v/>
      </c>
      <c r="D150" s="1" t="str">
        <f t="array" ref="D150">IF(ROWS(C$7:C150)&gt;COUNTIF(BookTable[Entry Month],$O$4),"",INDEX(Book!C$3:C$1200,SMALL(IF(BookTable[Entry Month]=$O$4,ROW(BookTable[Entry Month])-ROW(Book!$J$2)),ROWS(C$7:C150))))</f>
        <v/>
      </c>
      <c r="E150" s="1" t="e">
        <f>VLOOKUP(Shrawan12[[#This Row],[आपूर्तिकर्ताको नाम]],PartyTable[],2,FALSE)</f>
        <v>#N/A</v>
      </c>
      <c r="F150" s="1" t="str" cm="1">
        <f t="array" ref="F150">IF(ROWS(G$7:G150)&gt;COUNTIF(BookTable[Entry Month],$O$4),"",INDEX(Book!D$3:D$1200,SMALL(IF(BookTable[Entry Month]=$O$4,ROW(BookTable[Entry Month])-ROW(Book!$J$2)),ROWS(G$7:G150))))</f>
        <v/>
      </c>
      <c r="I15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50" s="6" t="str" cm="1">
        <f t="array" ref="J150">IF(ROWS(G$7:G150)&gt;COUNTIF(BookTable[Entry Month],$O$4),"",INDEX(Book!F$3:F$1200,SMALL(IF(BookTable[Entry Month]=$O$4,ROW(BookTable[Entry Month])-ROW(Book!$J$2)),ROWS(G$7:G150))))</f>
        <v/>
      </c>
      <c r="K150" s="6" t="str" cm="1">
        <f t="array" ref="K150">IF(ROWS(G$7:G150)&gt;COUNTIF(BookTable[Entry Month],$O$4),"",INDEX(Book!E$3:E$1200,SMALL(IF(BookTable[Entry Month]=$O$4,ROW(BookTable[Entry Month])-ROW(Book!$J$2)),ROWS(G$7:G150))))</f>
        <v/>
      </c>
      <c r="L150" s="6" t="e">
        <f>Shrawan12[[#This Row],[मूल्य (रु)]]*13%</f>
        <v>#VALUE!</v>
      </c>
    </row>
    <row r="151" spans="1:12" hidden="1" x14ac:dyDescent="0.25">
      <c r="A151" s="1" t="str">
        <f t="array" ref="A151">IF(ROWS(A$7:A151)&gt;COUNTIF(BookTable[Entry Month],$O$4),"",INDEX(Book!A$3:A$1200,SMALL(IF(BookTable[Entry Month]=$O$4,ROW(BookTable[Entry Month])-ROW(Book!$J$2)),ROWS(A$7:A151))))</f>
        <v/>
      </c>
      <c r="B151" s="1" t="str">
        <f t="array" ref="B151">IF(ROWS(B$7:B151)&gt;COUNTIF(BookTable[Entry Month],$O$4),"",INDEX(Book!B$3:B$1200,SMALL(IF(BookTable[Entry Month]=$O$4,ROW(BookTable[Entry Month])-ROW(Book!$J$2)),ROWS(B$7:B151))))</f>
        <v/>
      </c>
      <c r="D151" s="1" t="str">
        <f t="array" ref="D151">IF(ROWS(C$7:C151)&gt;COUNTIF(BookTable[Entry Month],$O$4),"",INDEX(Book!C$3:C$1200,SMALL(IF(BookTable[Entry Month]=$O$4,ROW(BookTable[Entry Month])-ROW(Book!$J$2)),ROWS(C$7:C151))))</f>
        <v/>
      </c>
      <c r="E151" s="1" t="e">
        <f>VLOOKUP(Shrawan12[[#This Row],[आपूर्तिकर्ताको नाम]],PartyTable[],2,FALSE)</f>
        <v>#N/A</v>
      </c>
      <c r="F151" s="1" t="str" cm="1">
        <f t="array" ref="F151">IF(ROWS(G$7:G151)&gt;COUNTIF(BookTable[Entry Month],$O$4),"",INDEX(Book!D$3:D$1200,SMALL(IF(BookTable[Entry Month]=$O$4,ROW(BookTable[Entry Month])-ROW(Book!$J$2)),ROWS(G$7:G151))))</f>
        <v/>
      </c>
      <c r="I15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51" s="6" t="str" cm="1">
        <f t="array" ref="J151">IF(ROWS(G$7:G151)&gt;COUNTIF(BookTable[Entry Month],$O$4),"",INDEX(Book!F$3:F$1200,SMALL(IF(BookTable[Entry Month]=$O$4,ROW(BookTable[Entry Month])-ROW(Book!$J$2)),ROWS(G$7:G151))))</f>
        <v/>
      </c>
      <c r="K151" s="6" t="str" cm="1">
        <f t="array" ref="K151">IF(ROWS(G$7:G151)&gt;COUNTIF(BookTable[Entry Month],$O$4),"",INDEX(Book!E$3:E$1200,SMALL(IF(BookTable[Entry Month]=$O$4,ROW(BookTable[Entry Month])-ROW(Book!$J$2)),ROWS(G$7:G151))))</f>
        <v/>
      </c>
      <c r="L151" s="6" t="e">
        <f>Shrawan12[[#This Row],[मूल्य (रु)]]*13%</f>
        <v>#VALUE!</v>
      </c>
    </row>
    <row r="152" spans="1:12" hidden="1" x14ac:dyDescent="0.25">
      <c r="A152" s="1" t="str">
        <f t="array" ref="A152">IF(ROWS(A$7:A152)&gt;COUNTIF(BookTable[Entry Month],$O$4),"",INDEX(Book!A$3:A$1200,SMALL(IF(BookTable[Entry Month]=$O$4,ROW(BookTable[Entry Month])-ROW(Book!$J$2)),ROWS(A$7:A152))))</f>
        <v/>
      </c>
      <c r="B152" s="1" t="str">
        <f t="array" ref="B152">IF(ROWS(B$7:B152)&gt;COUNTIF(BookTable[Entry Month],$O$4),"",INDEX(Book!B$3:B$1200,SMALL(IF(BookTable[Entry Month]=$O$4,ROW(BookTable[Entry Month])-ROW(Book!$J$2)),ROWS(B$7:B152))))</f>
        <v/>
      </c>
      <c r="D152" s="1" t="str">
        <f t="array" ref="D152">IF(ROWS(C$7:C152)&gt;COUNTIF(BookTable[Entry Month],$O$4),"",INDEX(Book!C$3:C$1200,SMALL(IF(BookTable[Entry Month]=$O$4,ROW(BookTable[Entry Month])-ROW(Book!$J$2)),ROWS(C$7:C152))))</f>
        <v/>
      </c>
      <c r="E152" s="1" t="e">
        <f>VLOOKUP(Shrawan12[[#This Row],[आपूर्तिकर्ताको नाम]],PartyTable[],2,FALSE)</f>
        <v>#N/A</v>
      </c>
      <c r="F152" s="1" t="str" cm="1">
        <f t="array" ref="F152">IF(ROWS(G$7:G152)&gt;COUNTIF(BookTable[Entry Month],$O$4),"",INDEX(Book!D$3:D$1200,SMALL(IF(BookTable[Entry Month]=$O$4,ROW(BookTable[Entry Month])-ROW(Book!$J$2)),ROWS(G$7:G152))))</f>
        <v/>
      </c>
      <c r="I15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52" s="6" t="str" cm="1">
        <f t="array" ref="J152">IF(ROWS(G$7:G152)&gt;COUNTIF(BookTable[Entry Month],$O$4),"",INDEX(Book!F$3:F$1200,SMALL(IF(BookTable[Entry Month]=$O$4,ROW(BookTable[Entry Month])-ROW(Book!$J$2)),ROWS(G$7:G152))))</f>
        <v/>
      </c>
      <c r="K152" s="6" t="str" cm="1">
        <f t="array" ref="K152">IF(ROWS(G$7:G152)&gt;COUNTIF(BookTable[Entry Month],$O$4),"",INDEX(Book!E$3:E$1200,SMALL(IF(BookTable[Entry Month]=$O$4,ROW(BookTable[Entry Month])-ROW(Book!$J$2)),ROWS(G$7:G152))))</f>
        <v/>
      </c>
      <c r="L152" s="6" t="e">
        <f>Shrawan12[[#This Row],[मूल्य (रु)]]*13%</f>
        <v>#VALUE!</v>
      </c>
    </row>
    <row r="153" spans="1:12" hidden="1" x14ac:dyDescent="0.25">
      <c r="A153" s="1" t="str">
        <f t="array" ref="A153">IF(ROWS(A$7:A153)&gt;COUNTIF(BookTable[Entry Month],$O$4),"",INDEX(Book!A$3:A$1200,SMALL(IF(BookTable[Entry Month]=$O$4,ROW(BookTable[Entry Month])-ROW(Book!$J$2)),ROWS(A$7:A153))))</f>
        <v/>
      </c>
      <c r="B153" s="1" t="str">
        <f t="array" ref="B153">IF(ROWS(B$7:B153)&gt;COUNTIF(BookTable[Entry Month],$O$4),"",INDEX(Book!B$3:B$1200,SMALL(IF(BookTable[Entry Month]=$O$4,ROW(BookTable[Entry Month])-ROW(Book!$J$2)),ROWS(B$7:B153))))</f>
        <v/>
      </c>
      <c r="D153" s="1" t="str">
        <f t="array" ref="D153">IF(ROWS(C$7:C153)&gt;COUNTIF(BookTable[Entry Month],$O$4),"",INDEX(Book!C$3:C$1200,SMALL(IF(BookTable[Entry Month]=$O$4,ROW(BookTable[Entry Month])-ROW(Book!$J$2)),ROWS(C$7:C153))))</f>
        <v/>
      </c>
      <c r="E153" s="1" t="e">
        <f>VLOOKUP(Shrawan12[[#This Row],[आपूर्तिकर्ताको नाम]],PartyTable[],2,FALSE)</f>
        <v>#N/A</v>
      </c>
      <c r="F153" s="1" t="str" cm="1">
        <f t="array" ref="F153">IF(ROWS(G$7:G153)&gt;COUNTIF(BookTable[Entry Month],$O$4),"",INDEX(Book!D$3:D$1200,SMALL(IF(BookTable[Entry Month]=$O$4,ROW(BookTable[Entry Month])-ROW(Book!$J$2)),ROWS(G$7:G153))))</f>
        <v/>
      </c>
      <c r="I15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53" s="6" t="str" cm="1">
        <f t="array" ref="J153">IF(ROWS(G$7:G153)&gt;COUNTIF(BookTable[Entry Month],$O$4),"",INDEX(Book!F$3:F$1200,SMALL(IF(BookTable[Entry Month]=$O$4,ROW(BookTable[Entry Month])-ROW(Book!$J$2)),ROWS(G$7:G153))))</f>
        <v/>
      </c>
      <c r="K153" s="6" t="str" cm="1">
        <f t="array" ref="K153">IF(ROWS(G$7:G153)&gt;COUNTIF(BookTable[Entry Month],$O$4),"",INDEX(Book!E$3:E$1200,SMALL(IF(BookTable[Entry Month]=$O$4,ROW(BookTable[Entry Month])-ROW(Book!$J$2)),ROWS(G$7:G153))))</f>
        <v/>
      </c>
      <c r="L153" s="6" t="e">
        <f>Shrawan12[[#This Row],[मूल्य (रु)]]*13%</f>
        <v>#VALUE!</v>
      </c>
    </row>
    <row r="154" spans="1:12" hidden="1" x14ac:dyDescent="0.25">
      <c r="A154" s="1" t="str">
        <f t="array" ref="A154">IF(ROWS(A$7:A154)&gt;COUNTIF(BookTable[Entry Month],$O$4),"",INDEX(Book!A$3:A$1200,SMALL(IF(BookTable[Entry Month]=$O$4,ROW(BookTable[Entry Month])-ROW(Book!$J$2)),ROWS(A$7:A154))))</f>
        <v/>
      </c>
      <c r="B154" s="1" t="str">
        <f t="array" ref="B154">IF(ROWS(B$7:B154)&gt;COUNTIF(BookTable[Entry Month],$O$4),"",INDEX(Book!B$3:B$1200,SMALL(IF(BookTable[Entry Month]=$O$4,ROW(BookTable[Entry Month])-ROW(Book!$J$2)),ROWS(B$7:B154))))</f>
        <v/>
      </c>
      <c r="D154" s="1" t="str">
        <f t="array" ref="D154">IF(ROWS(C$7:C154)&gt;COUNTIF(BookTable[Entry Month],$O$4),"",INDEX(Book!C$3:C$1200,SMALL(IF(BookTable[Entry Month]=$O$4,ROW(BookTable[Entry Month])-ROW(Book!$J$2)),ROWS(C$7:C154))))</f>
        <v/>
      </c>
      <c r="E154" s="1" t="e">
        <f>VLOOKUP(Shrawan12[[#This Row],[आपूर्तिकर्ताको नाम]],PartyTable[],2,FALSE)</f>
        <v>#N/A</v>
      </c>
      <c r="F154" s="1" t="str" cm="1">
        <f t="array" ref="F154">IF(ROWS(G$7:G154)&gt;COUNTIF(BookTable[Entry Month],$O$4),"",INDEX(Book!D$3:D$1200,SMALL(IF(BookTable[Entry Month]=$O$4,ROW(BookTable[Entry Month])-ROW(Book!$J$2)),ROWS(G$7:G154))))</f>
        <v/>
      </c>
      <c r="I15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54" s="6" t="str" cm="1">
        <f t="array" ref="J154">IF(ROWS(G$7:G154)&gt;COUNTIF(BookTable[Entry Month],$O$4),"",INDEX(Book!F$3:F$1200,SMALL(IF(BookTable[Entry Month]=$O$4,ROW(BookTable[Entry Month])-ROW(Book!$J$2)),ROWS(G$7:G154))))</f>
        <v/>
      </c>
      <c r="K154" s="6" t="str" cm="1">
        <f t="array" ref="K154">IF(ROWS(G$7:G154)&gt;COUNTIF(BookTable[Entry Month],$O$4),"",INDEX(Book!E$3:E$1200,SMALL(IF(BookTable[Entry Month]=$O$4,ROW(BookTable[Entry Month])-ROW(Book!$J$2)),ROWS(G$7:G154))))</f>
        <v/>
      </c>
      <c r="L154" s="6" t="e">
        <f>Shrawan12[[#This Row],[मूल्य (रु)]]*13%</f>
        <v>#VALUE!</v>
      </c>
    </row>
    <row r="155" spans="1:12" hidden="1" x14ac:dyDescent="0.25">
      <c r="A155" s="1" t="str">
        <f t="array" ref="A155">IF(ROWS(A$7:A155)&gt;COUNTIF(BookTable[Entry Month],$O$4),"",INDEX(Book!A$3:A$1200,SMALL(IF(BookTable[Entry Month]=$O$4,ROW(BookTable[Entry Month])-ROW(Book!$J$2)),ROWS(A$7:A155))))</f>
        <v/>
      </c>
      <c r="B155" s="1" t="str">
        <f t="array" ref="B155">IF(ROWS(B$7:B155)&gt;COUNTIF(BookTable[Entry Month],$O$4),"",INDEX(Book!B$3:B$1200,SMALL(IF(BookTable[Entry Month]=$O$4,ROW(BookTable[Entry Month])-ROW(Book!$J$2)),ROWS(B$7:B155))))</f>
        <v/>
      </c>
      <c r="D155" s="1" t="str">
        <f t="array" ref="D155">IF(ROWS(C$7:C155)&gt;COUNTIF(BookTable[Entry Month],$O$4),"",INDEX(Book!C$3:C$1200,SMALL(IF(BookTable[Entry Month]=$O$4,ROW(BookTable[Entry Month])-ROW(Book!$J$2)),ROWS(C$7:C155))))</f>
        <v/>
      </c>
      <c r="E155" s="1" t="e">
        <f>VLOOKUP(Shrawan12[[#This Row],[आपूर्तिकर्ताको नाम]],PartyTable[],2,FALSE)</f>
        <v>#N/A</v>
      </c>
      <c r="F155" s="1" t="str" cm="1">
        <f t="array" ref="F155">IF(ROWS(G$7:G155)&gt;COUNTIF(BookTable[Entry Month],$O$4),"",INDEX(Book!D$3:D$1200,SMALL(IF(BookTable[Entry Month]=$O$4,ROW(BookTable[Entry Month])-ROW(Book!$J$2)),ROWS(G$7:G155))))</f>
        <v/>
      </c>
      <c r="I15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55" s="6" t="str" cm="1">
        <f t="array" ref="J155">IF(ROWS(G$7:G155)&gt;COUNTIF(BookTable[Entry Month],$O$4),"",INDEX(Book!F$3:F$1200,SMALL(IF(BookTable[Entry Month]=$O$4,ROW(BookTable[Entry Month])-ROW(Book!$J$2)),ROWS(G$7:G155))))</f>
        <v/>
      </c>
      <c r="K155" s="6" t="str" cm="1">
        <f t="array" ref="K155">IF(ROWS(G$7:G155)&gt;COUNTIF(BookTable[Entry Month],$O$4),"",INDEX(Book!E$3:E$1200,SMALL(IF(BookTable[Entry Month]=$O$4,ROW(BookTable[Entry Month])-ROW(Book!$J$2)),ROWS(G$7:G155))))</f>
        <v/>
      </c>
      <c r="L155" s="6" t="e">
        <f>Shrawan12[[#This Row],[मूल्य (रु)]]*13%</f>
        <v>#VALUE!</v>
      </c>
    </row>
    <row r="156" spans="1:12" hidden="1" x14ac:dyDescent="0.25">
      <c r="A156" s="1" t="str">
        <f t="array" ref="A156">IF(ROWS(A$7:A156)&gt;COUNTIF(BookTable[Entry Month],$O$4),"",INDEX(Book!A$3:A$1200,SMALL(IF(BookTable[Entry Month]=$O$4,ROW(BookTable[Entry Month])-ROW(Book!$J$2)),ROWS(A$7:A156))))</f>
        <v/>
      </c>
      <c r="B156" s="1" t="str">
        <f t="array" ref="B156">IF(ROWS(B$7:B156)&gt;COUNTIF(BookTable[Entry Month],$O$4),"",INDEX(Book!B$3:B$1200,SMALL(IF(BookTable[Entry Month]=$O$4,ROW(BookTable[Entry Month])-ROW(Book!$J$2)),ROWS(B$7:B156))))</f>
        <v/>
      </c>
      <c r="D156" s="1" t="str">
        <f t="array" ref="D156">IF(ROWS(C$7:C156)&gt;COUNTIF(BookTable[Entry Month],$O$4),"",INDEX(Book!C$3:C$1200,SMALL(IF(BookTable[Entry Month]=$O$4,ROW(BookTable[Entry Month])-ROW(Book!$J$2)),ROWS(C$7:C156))))</f>
        <v/>
      </c>
      <c r="E156" s="1" t="e">
        <f>VLOOKUP(Shrawan12[[#This Row],[आपूर्तिकर्ताको नाम]],PartyTable[],2,FALSE)</f>
        <v>#N/A</v>
      </c>
      <c r="F156" s="1" t="str" cm="1">
        <f t="array" ref="F156">IF(ROWS(G$7:G156)&gt;COUNTIF(BookTable[Entry Month],$O$4),"",INDEX(Book!D$3:D$1200,SMALL(IF(BookTable[Entry Month]=$O$4,ROW(BookTable[Entry Month])-ROW(Book!$J$2)),ROWS(G$7:G156))))</f>
        <v/>
      </c>
      <c r="I15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56" s="6" t="str" cm="1">
        <f t="array" ref="J156">IF(ROWS(G$7:G156)&gt;COUNTIF(BookTable[Entry Month],$O$4),"",INDEX(Book!F$3:F$1200,SMALL(IF(BookTable[Entry Month]=$O$4,ROW(BookTable[Entry Month])-ROW(Book!$J$2)),ROWS(G$7:G156))))</f>
        <v/>
      </c>
      <c r="K156" s="6" t="str" cm="1">
        <f t="array" ref="K156">IF(ROWS(G$7:G156)&gt;COUNTIF(BookTable[Entry Month],$O$4),"",INDEX(Book!E$3:E$1200,SMALL(IF(BookTable[Entry Month]=$O$4,ROW(BookTable[Entry Month])-ROW(Book!$J$2)),ROWS(G$7:G156))))</f>
        <v/>
      </c>
      <c r="L156" s="6" t="e">
        <f>Shrawan12[[#This Row],[मूल्य (रु)]]*13%</f>
        <v>#VALUE!</v>
      </c>
    </row>
    <row r="157" spans="1:12" hidden="1" x14ac:dyDescent="0.25">
      <c r="A157" s="1" t="str">
        <f t="array" ref="A157">IF(ROWS(A$7:A157)&gt;COUNTIF(BookTable[Entry Month],$O$4),"",INDEX(Book!A$3:A$1200,SMALL(IF(BookTable[Entry Month]=$O$4,ROW(BookTable[Entry Month])-ROW(Book!$J$2)),ROWS(A$7:A157))))</f>
        <v/>
      </c>
      <c r="B157" s="1" t="str">
        <f t="array" ref="B157">IF(ROWS(B$7:B157)&gt;COUNTIF(BookTable[Entry Month],$O$4),"",INDEX(Book!B$3:B$1200,SMALL(IF(BookTable[Entry Month]=$O$4,ROW(BookTable[Entry Month])-ROW(Book!$J$2)),ROWS(B$7:B157))))</f>
        <v/>
      </c>
      <c r="D157" s="1" t="str">
        <f t="array" ref="D157">IF(ROWS(C$7:C157)&gt;COUNTIF(BookTable[Entry Month],$O$4),"",INDEX(Book!C$3:C$1200,SMALL(IF(BookTable[Entry Month]=$O$4,ROW(BookTable[Entry Month])-ROW(Book!$J$2)),ROWS(C$7:C157))))</f>
        <v/>
      </c>
      <c r="E157" s="1" t="e">
        <f>VLOOKUP(Shrawan12[[#This Row],[आपूर्तिकर्ताको नाम]],PartyTable[],2,FALSE)</f>
        <v>#N/A</v>
      </c>
      <c r="F157" s="1" t="str" cm="1">
        <f t="array" ref="F157">IF(ROWS(G$7:G157)&gt;COUNTIF(BookTable[Entry Month],$O$4),"",INDEX(Book!D$3:D$1200,SMALL(IF(BookTable[Entry Month]=$O$4,ROW(BookTable[Entry Month])-ROW(Book!$J$2)),ROWS(G$7:G157))))</f>
        <v/>
      </c>
      <c r="I15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57" s="6" t="str" cm="1">
        <f t="array" ref="J157">IF(ROWS(G$7:G157)&gt;COUNTIF(BookTable[Entry Month],$O$4),"",INDEX(Book!F$3:F$1200,SMALL(IF(BookTable[Entry Month]=$O$4,ROW(BookTable[Entry Month])-ROW(Book!$J$2)),ROWS(G$7:G157))))</f>
        <v/>
      </c>
      <c r="K157" s="6" t="str" cm="1">
        <f t="array" ref="K157">IF(ROWS(G$7:G157)&gt;COUNTIF(BookTable[Entry Month],$O$4),"",INDEX(Book!E$3:E$1200,SMALL(IF(BookTable[Entry Month]=$O$4,ROW(BookTable[Entry Month])-ROW(Book!$J$2)),ROWS(G$7:G157))))</f>
        <v/>
      </c>
      <c r="L157" s="6" t="e">
        <f>Shrawan12[[#This Row],[मूल्य (रु)]]*13%</f>
        <v>#VALUE!</v>
      </c>
    </row>
    <row r="158" spans="1:12" hidden="1" x14ac:dyDescent="0.25">
      <c r="A158" s="1" t="str">
        <f t="array" ref="A158">IF(ROWS(A$7:A158)&gt;COUNTIF(BookTable[Entry Month],$O$4),"",INDEX(Book!A$3:A$1200,SMALL(IF(BookTable[Entry Month]=$O$4,ROW(BookTable[Entry Month])-ROW(Book!$J$2)),ROWS(A$7:A158))))</f>
        <v/>
      </c>
      <c r="B158" s="1" t="str">
        <f t="array" ref="B158">IF(ROWS(B$7:B158)&gt;COUNTIF(BookTable[Entry Month],$O$4),"",INDEX(Book!B$3:B$1200,SMALL(IF(BookTable[Entry Month]=$O$4,ROW(BookTable[Entry Month])-ROW(Book!$J$2)),ROWS(B$7:B158))))</f>
        <v/>
      </c>
      <c r="D158" s="1" t="str">
        <f t="array" ref="D158">IF(ROWS(C$7:C158)&gt;COUNTIF(BookTable[Entry Month],$O$4),"",INDEX(Book!C$3:C$1200,SMALL(IF(BookTable[Entry Month]=$O$4,ROW(BookTable[Entry Month])-ROW(Book!$J$2)),ROWS(C$7:C158))))</f>
        <v/>
      </c>
      <c r="E158" s="1" t="e">
        <f>VLOOKUP(Shrawan12[[#This Row],[आपूर्तिकर्ताको नाम]],PartyTable[],2,FALSE)</f>
        <v>#N/A</v>
      </c>
      <c r="F158" s="1" t="str" cm="1">
        <f t="array" ref="F158">IF(ROWS(G$7:G158)&gt;COUNTIF(BookTable[Entry Month],$O$4),"",INDEX(Book!D$3:D$1200,SMALL(IF(BookTable[Entry Month]=$O$4,ROW(BookTable[Entry Month])-ROW(Book!$J$2)),ROWS(G$7:G158))))</f>
        <v/>
      </c>
      <c r="I15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58" s="6" t="str" cm="1">
        <f t="array" ref="J158">IF(ROWS(G$7:G158)&gt;COUNTIF(BookTable[Entry Month],$O$4),"",INDEX(Book!F$3:F$1200,SMALL(IF(BookTable[Entry Month]=$O$4,ROW(BookTable[Entry Month])-ROW(Book!$J$2)),ROWS(G$7:G158))))</f>
        <v/>
      </c>
      <c r="K158" s="6" t="str" cm="1">
        <f t="array" ref="K158">IF(ROWS(G$7:G158)&gt;COUNTIF(BookTable[Entry Month],$O$4),"",INDEX(Book!E$3:E$1200,SMALL(IF(BookTable[Entry Month]=$O$4,ROW(BookTable[Entry Month])-ROW(Book!$J$2)),ROWS(G$7:G158))))</f>
        <v/>
      </c>
      <c r="L158" s="6" t="e">
        <f>Shrawan12[[#This Row],[मूल्य (रु)]]*13%</f>
        <v>#VALUE!</v>
      </c>
    </row>
    <row r="159" spans="1:12" hidden="1" x14ac:dyDescent="0.25">
      <c r="A159" s="1" t="str">
        <f t="array" ref="A159">IF(ROWS(A$7:A159)&gt;COUNTIF(BookTable[Entry Month],$O$4),"",INDEX(Book!A$3:A$1200,SMALL(IF(BookTable[Entry Month]=$O$4,ROW(BookTable[Entry Month])-ROW(Book!$J$2)),ROWS(A$7:A159))))</f>
        <v/>
      </c>
      <c r="B159" s="1" t="str">
        <f t="array" ref="B159">IF(ROWS(B$7:B159)&gt;COUNTIF(BookTable[Entry Month],$O$4),"",INDEX(Book!B$3:B$1200,SMALL(IF(BookTable[Entry Month]=$O$4,ROW(BookTable[Entry Month])-ROW(Book!$J$2)),ROWS(B$7:B159))))</f>
        <v/>
      </c>
      <c r="D159" s="1" t="str">
        <f t="array" ref="D159">IF(ROWS(C$7:C159)&gt;COUNTIF(BookTable[Entry Month],$O$4),"",INDEX(Book!C$3:C$1200,SMALL(IF(BookTable[Entry Month]=$O$4,ROW(BookTable[Entry Month])-ROW(Book!$J$2)),ROWS(C$7:C159))))</f>
        <v/>
      </c>
      <c r="E159" s="1" t="e">
        <f>VLOOKUP(Shrawan12[[#This Row],[आपूर्तिकर्ताको नाम]],PartyTable[],2,FALSE)</f>
        <v>#N/A</v>
      </c>
      <c r="F159" s="1" t="str" cm="1">
        <f t="array" ref="F159">IF(ROWS(G$7:G159)&gt;COUNTIF(BookTable[Entry Month],$O$4),"",INDEX(Book!D$3:D$1200,SMALL(IF(BookTable[Entry Month]=$O$4,ROW(BookTable[Entry Month])-ROW(Book!$J$2)),ROWS(G$7:G159))))</f>
        <v/>
      </c>
      <c r="I15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59" s="6" t="str" cm="1">
        <f t="array" ref="J159">IF(ROWS(G$7:G159)&gt;COUNTIF(BookTable[Entry Month],$O$4),"",INDEX(Book!F$3:F$1200,SMALL(IF(BookTable[Entry Month]=$O$4,ROW(BookTable[Entry Month])-ROW(Book!$J$2)),ROWS(G$7:G159))))</f>
        <v/>
      </c>
      <c r="K159" s="6" t="str" cm="1">
        <f t="array" ref="K159">IF(ROWS(G$7:G159)&gt;COUNTIF(BookTable[Entry Month],$O$4),"",INDEX(Book!E$3:E$1200,SMALL(IF(BookTable[Entry Month]=$O$4,ROW(BookTable[Entry Month])-ROW(Book!$J$2)),ROWS(G$7:G159))))</f>
        <v/>
      </c>
      <c r="L159" s="6" t="e">
        <f>Shrawan12[[#This Row],[मूल्य (रु)]]*13%</f>
        <v>#VALUE!</v>
      </c>
    </row>
    <row r="160" spans="1:12" hidden="1" x14ac:dyDescent="0.25">
      <c r="A160" s="1" t="str">
        <f t="array" ref="A160">IF(ROWS(A$7:A160)&gt;COUNTIF(BookTable[Entry Month],$O$4),"",INDEX(Book!A$3:A$1200,SMALL(IF(BookTable[Entry Month]=$O$4,ROW(BookTable[Entry Month])-ROW(Book!$J$2)),ROWS(A$7:A160))))</f>
        <v/>
      </c>
      <c r="B160" s="1" t="str">
        <f t="array" ref="B160">IF(ROWS(B$7:B160)&gt;COUNTIF(BookTable[Entry Month],$O$4),"",INDEX(Book!B$3:B$1200,SMALL(IF(BookTable[Entry Month]=$O$4,ROW(BookTable[Entry Month])-ROW(Book!$J$2)),ROWS(B$7:B160))))</f>
        <v/>
      </c>
      <c r="D160" s="1" t="str">
        <f t="array" ref="D160">IF(ROWS(C$7:C160)&gt;COUNTIF(BookTable[Entry Month],$O$4),"",INDEX(Book!C$3:C$1200,SMALL(IF(BookTable[Entry Month]=$O$4,ROW(BookTable[Entry Month])-ROW(Book!$J$2)),ROWS(C$7:C160))))</f>
        <v/>
      </c>
      <c r="E160" s="1" t="e">
        <f>VLOOKUP(Shrawan12[[#This Row],[आपूर्तिकर्ताको नाम]],PartyTable[],2,FALSE)</f>
        <v>#N/A</v>
      </c>
      <c r="F160" s="1" t="str" cm="1">
        <f t="array" ref="F160">IF(ROWS(G$7:G160)&gt;COUNTIF(BookTable[Entry Month],$O$4),"",INDEX(Book!D$3:D$1200,SMALL(IF(BookTable[Entry Month]=$O$4,ROW(BookTable[Entry Month])-ROW(Book!$J$2)),ROWS(G$7:G160))))</f>
        <v/>
      </c>
      <c r="I16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60" s="6" t="str" cm="1">
        <f t="array" ref="J160">IF(ROWS(G$7:G160)&gt;COUNTIF(BookTable[Entry Month],$O$4),"",INDEX(Book!F$3:F$1200,SMALL(IF(BookTable[Entry Month]=$O$4,ROW(BookTable[Entry Month])-ROW(Book!$J$2)),ROWS(G$7:G160))))</f>
        <v/>
      </c>
      <c r="K160" s="6" t="str" cm="1">
        <f t="array" ref="K160">IF(ROWS(G$7:G160)&gt;COUNTIF(BookTable[Entry Month],$O$4),"",INDEX(Book!E$3:E$1200,SMALL(IF(BookTable[Entry Month]=$O$4,ROW(BookTable[Entry Month])-ROW(Book!$J$2)),ROWS(G$7:G160))))</f>
        <v/>
      </c>
      <c r="L160" s="6" t="e">
        <f>Shrawan12[[#This Row],[मूल्य (रु)]]*13%</f>
        <v>#VALUE!</v>
      </c>
    </row>
    <row r="161" spans="1:12" hidden="1" x14ac:dyDescent="0.25">
      <c r="A161" s="1" t="str">
        <f t="array" ref="A161">IF(ROWS(A$7:A161)&gt;COUNTIF(BookTable[Entry Month],$O$4),"",INDEX(Book!A$3:A$1200,SMALL(IF(BookTable[Entry Month]=$O$4,ROW(BookTable[Entry Month])-ROW(Book!$J$2)),ROWS(A$7:A161))))</f>
        <v/>
      </c>
      <c r="B161" s="1" t="str">
        <f t="array" ref="B161">IF(ROWS(B$7:B161)&gt;COUNTIF(BookTable[Entry Month],$O$4),"",INDEX(Book!B$3:B$1200,SMALL(IF(BookTable[Entry Month]=$O$4,ROW(BookTable[Entry Month])-ROW(Book!$J$2)),ROWS(B$7:B161))))</f>
        <v/>
      </c>
      <c r="D161" s="1" t="str">
        <f t="array" ref="D161">IF(ROWS(C$7:C161)&gt;COUNTIF(BookTable[Entry Month],$O$4),"",INDEX(Book!C$3:C$1200,SMALL(IF(BookTable[Entry Month]=$O$4,ROW(BookTable[Entry Month])-ROW(Book!$J$2)),ROWS(C$7:C161))))</f>
        <v/>
      </c>
      <c r="E161" s="1" t="e">
        <f>VLOOKUP(Shrawan12[[#This Row],[आपूर्तिकर्ताको नाम]],PartyTable[],2,FALSE)</f>
        <v>#N/A</v>
      </c>
      <c r="F161" s="1" t="str" cm="1">
        <f t="array" ref="F161">IF(ROWS(G$7:G161)&gt;COUNTIF(BookTable[Entry Month],$O$4),"",INDEX(Book!D$3:D$1200,SMALL(IF(BookTable[Entry Month]=$O$4,ROW(BookTable[Entry Month])-ROW(Book!$J$2)),ROWS(G$7:G161))))</f>
        <v/>
      </c>
      <c r="I16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61" s="6" t="str" cm="1">
        <f t="array" ref="J161">IF(ROWS(G$7:G161)&gt;COUNTIF(BookTable[Entry Month],$O$4),"",INDEX(Book!F$3:F$1200,SMALL(IF(BookTable[Entry Month]=$O$4,ROW(BookTable[Entry Month])-ROW(Book!$J$2)),ROWS(G$7:G161))))</f>
        <v/>
      </c>
      <c r="K161" s="6" t="str" cm="1">
        <f t="array" ref="K161">IF(ROWS(G$7:G161)&gt;COUNTIF(BookTable[Entry Month],$O$4),"",INDEX(Book!E$3:E$1200,SMALL(IF(BookTable[Entry Month]=$O$4,ROW(BookTable[Entry Month])-ROW(Book!$J$2)),ROWS(G$7:G161))))</f>
        <v/>
      </c>
      <c r="L161" s="6" t="e">
        <f>Shrawan12[[#This Row],[मूल्य (रु)]]*13%</f>
        <v>#VALUE!</v>
      </c>
    </row>
    <row r="162" spans="1:12" hidden="1" x14ac:dyDescent="0.25">
      <c r="A162" s="1" t="str">
        <f t="array" ref="A162">IF(ROWS(A$7:A162)&gt;COUNTIF(BookTable[Entry Month],$O$4),"",INDEX(Book!A$3:A$1200,SMALL(IF(BookTable[Entry Month]=$O$4,ROW(BookTable[Entry Month])-ROW(Book!$J$2)),ROWS(A$7:A162))))</f>
        <v/>
      </c>
      <c r="B162" s="1" t="str">
        <f t="array" ref="B162">IF(ROWS(B$7:B162)&gt;COUNTIF(BookTable[Entry Month],$O$4),"",INDEX(Book!B$3:B$1200,SMALL(IF(BookTable[Entry Month]=$O$4,ROW(BookTable[Entry Month])-ROW(Book!$J$2)),ROWS(B$7:B162))))</f>
        <v/>
      </c>
      <c r="D162" s="1" t="str">
        <f t="array" ref="D162">IF(ROWS(C$7:C162)&gt;COUNTIF(BookTable[Entry Month],$O$4),"",INDEX(Book!C$3:C$1200,SMALL(IF(BookTable[Entry Month]=$O$4,ROW(BookTable[Entry Month])-ROW(Book!$J$2)),ROWS(C$7:C162))))</f>
        <v/>
      </c>
      <c r="E162" s="1" t="e">
        <f>VLOOKUP(Shrawan12[[#This Row],[आपूर्तिकर्ताको नाम]],PartyTable[],2,FALSE)</f>
        <v>#N/A</v>
      </c>
      <c r="F162" s="1" t="str" cm="1">
        <f t="array" ref="F162">IF(ROWS(G$7:G162)&gt;COUNTIF(BookTable[Entry Month],$O$4),"",INDEX(Book!D$3:D$1200,SMALL(IF(BookTable[Entry Month]=$O$4,ROW(BookTable[Entry Month])-ROW(Book!$J$2)),ROWS(G$7:G162))))</f>
        <v/>
      </c>
      <c r="I16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62" s="6" t="str" cm="1">
        <f t="array" ref="J162">IF(ROWS(G$7:G162)&gt;COUNTIF(BookTable[Entry Month],$O$4),"",INDEX(Book!F$3:F$1200,SMALL(IF(BookTable[Entry Month]=$O$4,ROW(BookTable[Entry Month])-ROW(Book!$J$2)),ROWS(G$7:G162))))</f>
        <v/>
      </c>
      <c r="K162" s="6" t="str" cm="1">
        <f t="array" ref="K162">IF(ROWS(G$7:G162)&gt;COUNTIF(BookTable[Entry Month],$O$4),"",INDEX(Book!E$3:E$1200,SMALL(IF(BookTable[Entry Month]=$O$4,ROW(BookTable[Entry Month])-ROW(Book!$J$2)),ROWS(G$7:G162))))</f>
        <v/>
      </c>
      <c r="L162" s="6" t="e">
        <f>Shrawan12[[#This Row],[मूल्य (रु)]]*13%</f>
        <v>#VALUE!</v>
      </c>
    </row>
    <row r="163" spans="1:12" hidden="1" x14ac:dyDescent="0.25">
      <c r="A163" s="1" t="str">
        <f t="array" ref="A163">IF(ROWS(A$7:A163)&gt;COUNTIF(BookTable[Entry Month],$O$4),"",INDEX(Book!A$3:A$1200,SMALL(IF(BookTable[Entry Month]=$O$4,ROW(BookTable[Entry Month])-ROW(Book!$J$2)),ROWS(A$7:A163))))</f>
        <v/>
      </c>
      <c r="B163" s="1" t="str">
        <f t="array" ref="B163">IF(ROWS(B$7:B163)&gt;COUNTIF(BookTable[Entry Month],$O$4),"",INDEX(Book!B$3:B$1200,SMALL(IF(BookTable[Entry Month]=$O$4,ROW(BookTable[Entry Month])-ROW(Book!$J$2)),ROWS(B$7:B163))))</f>
        <v/>
      </c>
      <c r="D163" s="1" t="str">
        <f t="array" ref="D163">IF(ROWS(C$7:C163)&gt;COUNTIF(BookTable[Entry Month],$O$4),"",INDEX(Book!C$3:C$1200,SMALL(IF(BookTable[Entry Month]=$O$4,ROW(BookTable[Entry Month])-ROW(Book!$J$2)),ROWS(C$7:C163))))</f>
        <v/>
      </c>
      <c r="E163" s="1" t="e">
        <f>VLOOKUP(Shrawan12[[#This Row],[आपूर्तिकर्ताको नाम]],PartyTable[],2,FALSE)</f>
        <v>#N/A</v>
      </c>
      <c r="F163" s="1" t="str" cm="1">
        <f t="array" ref="F163">IF(ROWS(G$7:G163)&gt;COUNTIF(BookTable[Entry Month],$O$4),"",INDEX(Book!D$3:D$1200,SMALL(IF(BookTable[Entry Month]=$O$4,ROW(BookTable[Entry Month])-ROW(Book!$J$2)),ROWS(G$7:G163))))</f>
        <v/>
      </c>
      <c r="I16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63" s="6" t="str" cm="1">
        <f t="array" ref="J163">IF(ROWS(G$7:G163)&gt;COUNTIF(BookTable[Entry Month],$O$4),"",INDEX(Book!F$3:F$1200,SMALL(IF(BookTable[Entry Month]=$O$4,ROW(BookTable[Entry Month])-ROW(Book!$J$2)),ROWS(G$7:G163))))</f>
        <v/>
      </c>
      <c r="K163" s="6" t="str" cm="1">
        <f t="array" ref="K163">IF(ROWS(G$7:G163)&gt;COUNTIF(BookTable[Entry Month],$O$4),"",INDEX(Book!E$3:E$1200,SMALL(IF(BookTable[Entry Month]=$O$4,ROW(BookTable[Entry Month])-ROW(Book!$J$2)),ROWS(G$7:G163))))</f>
        <v/>
      </c>
      <c r="L163" s="6" t="e">
        <f>Shrawan12[[#This Row],[मूल्य (रु)]]*13%</f>
        <v>#VALUE!</v>
      </c>
    </row>
    <row r="164" spans="1:12" hidden="1" x14ac:dyDescent="0.25">
      <c r="A164" s="1" t="str">
        <f t="array" ref="A164">IF(ROWS(A$7:A164)&gt;COUNTIF(BookTable[Entry Month],$O$4),"",INDEX(Book!A$3:A$1200,SMALL(IF(BookTable[Entry Month]=$O$4,ROW(BookTable[Entry Month])-ROW(Book!$J$2)),ROWS(A$7:A164))))</f>
        <v/>
      </c>
      <c r="B164" s="1" t="str">
        <f t="array" ref="B164">IF(ROWS(B$7:B164)&gt;COUNTIF(BookTable[Entry Month],$O$4),"",INDEX(Book!B$3:B$1200,SMALL(IF(BookTable[Entry Month]=$O$4,ROW(BookTable[Entry Month])-ROW(Book!$J$2)),ROWS(B$7:B164))))</f>
        <v/>
      </c>
      <c r="D164" s="1" t="str">
        <f t="array" ref="D164">IF(ROWS(C$7:C164)&gt;COUNTIF(BookTable[Entry Month],$O$4),"",INDEX(Book!C$3:C$1200,SMALL(IF(BookTable[Entry Month]=$O$4,ROW(BookTable[Entry Month])-ROW(Book!$J$2)),ROWS(C$7:C164))))</f>
        <v/>
      </c>
      <c r="E164" s="1" t="e">
        <f>VLOOKUP(Shrawan12[[#This Row],[आपूर्तिकर्ताको नाम]],PartyTable[],2,FALSE)</f>
        <v>#N/A</v>
      </c>
      <c r="F164" s="1" t="str" cm="1">
        <f t="array" ref="F164">IF(ROWS(G$7:G164)&gt;COUNTIF(BookTable[Entry Month],$O$4),"",INDEX(Book!D$3:D$1200,SMALL(IF(BookTable[Entry Month]=$O$4,ROW(BookTable[Entry Month])-ROW(Book!$J$2)),ROWS(G$7:G164))))</f>
        <v/>
      </c>
      <c r="I16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64" s="6" t="str" cm="1">
        <f t="array" ref="J164">IF(ROWS(G$7:G164)&gt;COUNTIF(BookTable[Entry Month],$O$4),"",INDEX(Book!F$3:F$1200,SMALL(IF(BookTable[Entry Month]=$O$4,ROW(BookTable[Entry Month])-ROW(Book!$J$2)),ROWS(G$7:G164))))</f>
        <v/>
      </c>
      <c r="K164" s="6" t="str" cm="1">
        <f t="array" ref="K164">IF(ROWS(G$7:G164)&gt;COUNTIF(BookTable[Entry Month],$O$4),"",INDEX(Book!E$3:E$1200,SMALL(IF(BookTable[Entry Month]=$O$4,ROW(BookTable[Entry Month])-ROW(Book!$J$2)),ROWS(G$7:G164))))</f>
        <v/>
      </c>
      <c r="L164" s="6" t="e">
        <f>Shrawan12[[#This Row],[मूल्य (रु)]]*13%</f>
        <v>#VALUE!</v>
      </c>
    </row>
    <row r="165" spans="1:12" hidden="1" x14ac:dyDescent="0.25">
      <c r="A165" s="1" t="str">
        <f t="array" ref="A165">IF(ROWS(A$7:A165)&gt;COUNTIF(BookTable[Entry Month],$O$4),"",INDEX(Book!A$3:A$1200,SMALL(IF(BookTable[Entry Month]=$O$4,ROW(BookTable[Entry Month])-ROW(Book!$J$2)),ROWS(A$7:A165))))</f>
        <v/>
      </c>
      <c r="B165" s="1" t="str">
        <f t="array" ref="B165">IF(ROWS(B$7:B165)&gt;COUNTIF(BookTable[Entry Month],$O$4),"",INDEX(Book!B$3:B$1200,SMALL(IF(BookTable[Entry Month]=$O$4,ROW(BookTable[Entry Month])-ROW(Book!$J$2)),ROWS(B$7:B165))))</f>
        <v/>
      </c>
      <c r="D165" s="1" t="str">
        <f t="array" ref="D165">IF(ROWS(C$7:C165)&gt;COUNTIF(BookTable[Entry Month],$O$4),"",INDEX(Book!C$3:C$1200,SMALL(IF(BookTable[Entry Month]=$O$4,ROW(BookTable[Entry Month])-ROW(Book!$J$2)),ROWS(C$7:C165))))</f>
        <v/>
      </c>
      <c r="E165" s="1" t="e">
        <f>VLOOKUP(Shrawan12[[#This Row],[आपूर्तिकर्ताको नाम]],PartyTable[],2,FALSE)</f>
        <v>#N/A</v>
      </c>
      <c r="F165" s="1" t="str" cm="1">
        <f t="array" ref="F165">IF(ROWS(G$7:G165)&gt;COUNTIF(BookTable[Entry Month],$O$4),"",INDEX(Book!D$3:D$1200,SMALL(IF(BookTable[Entry Month]=$O$4,ROW(BookTable[Entry Month])-ROW(Book!$J$2)),ROWS(G$7:G165))))</f>
        <v/>
      </c>
      <c r="I16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65" s="6" t="str" cm="1">
        <f t="array" ref="J165">IF(ROWS(G$7:G165)&gt;COUNTIF(BookTable[Entry Month],$O$4),"",INDEX(Book!F$3:F$1200,SMALL(IF(BookTable[Entry Month]=$O$4,ROW(BookTable[Entry Month])-ROW(Book!$J$2)),ROWS(G$7:G165))))</f>
        <v/>
      </c>
      <c r="K165" s="6" t="str" cm="1">
        <f t="array" ref="K165">IF(ROWS(G$7:G165)&gt;COUNTIF(BookTable[Entry Month],$O$4),"",INDEX(Book!E$3:E$1200,SMALL(IF(BookTable[Entry Month]=$O$4,ROW(BookTable[Entry Month])-ROW(Book!$J$2)),ROWS(G$7:G165))))</f>
        <v/>
      </c>
      <c r="L165" s="6" t="e">
        <f>Shrawan12[[#This Row],[मूल्य (रु)]]*13%</f>
        <v>#VALUE!</v>
      </c>
    </row>
    <row r="166" spans="1:12" hidden="1" x14ac:dyDescent="0.25">
      <c r="A166" s="1" t="str">
        <f t="array" ref="A166">IF(ROWS(A$7:A166)&gt;COUNTIF(BookTable[Entry Month],$O$4),"",INDEX(Book!A$3:A$1200,SMALL(IF(BookTable[Entry Month]=$O$4,ROW(BookTable[Entry Month])-ROW(Book!$J$2)),ROWS(A$7:A166))))</f>
        <v/>
      </c>
      <c r="B166" s="1" t="str">
        <f t="array" ref="B166">IF(ROWS(B$7:B166)&gt;COUNTIF(BookTable[Entry Month],$O$4),"",INDEX(Book!B$3:B$1200,SMALL(IF(BookTable[Entry Month]=$O$4,ROW(BookTable[Entry Month])-ROW(Book!$J$2)),ROWS(B$7:B166))))</f>
        <v/>
      </c>
      <c r="D166" s="1" t="str">
        <f t="array" ref="D166">IF(ROWS(C$7:C166)&gt;COUNTIF(BookTable[Entry Month],$O$4),"",INDEX(Book!C$3:C$1200,SMALL(IF(BookTable[Entry Month]=$O$4,ROW(BookTable[Entry Month])-ROW(Book!$J$2)),ROWS(C$7:C166))))</f>
        <v/>
      </c>
      <c r="E166" s="1" t="e">
        <f>VLOOKUP(Shrawan12[[#This Row],[आपूर्तिकर्ताको नाम]],PartyTable[],2,FALSE)</f>
        <v>#N/A</v>
      </c>
      <c r="F166" s="1" t="str" cm="1">
        <f t="array" ref="F166">IF(ROWS(G$7:G166)&gt;COUNTIF(BookTable[Entry Month],$O$4),"",INDEX(Book!D$3:D$1200,SMALL(IF(BookTable[Entry Month]=$O$4,ROW(BookTable[Entry Month])-ROW(Book!$J$2)),ROWS(G$7:G166))))</f>
        <v/>
      </c>
      <c r="I16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66" s="6" t="str" cm="1">
        <f t="array" ref="J166">IF(ROWS(G$7:G166)&gt;COUNTIF(BookTable[Entry Month],$O$4),"",INDEX(Book!F$3:F$1200,SMALL(IF(BookTable[Entry Month]=$O$4,ROW(BookTable[Entry Month])-ROW(Book!$J$2)),ROWS(G$7:G166))))</f>
        <v/>
      </c>
      <c r="K166" s="6" t="str" cm="1">
        <f t="array" ref="K166">IF(ROWS(G$7:G166)&gt;COUNTIF(BookTable[Entry Month],$O$4),"",INDEX(Book!E$3:E$1200,SMALL(IF(BookTable[Entry Month]=$O$4,ROW(BookTable[Entry Month])-ROW(Book!$J$2)),ROWS(G$7:G166))))</f>
        <v/>
      </c>
      <c r="L166" s="6" t="e">
        <f>Shrawan12[[#This Row],[मूल्य (रु)]]*13%</f>
        <v>#VALUE!</v>
      </c>
    </row>
    <row r="167" spans="1:12" hidden="1" x14ac:dyDescent="0.25">
      <c r="A167" s="1" t="str">
        <f t="array" ref="A167">IF(ROWS(A$7:A167)&gt;COUNTIF(BookTable[Entry Month],$O$4),"",INDEX(Book!A$3:A$1200,SMALL(IF(BookTable[Entry Month]=$O$4,ROW(BookTable[Entry Month])-ROW(Book!$J$2)),ROWS(A$7:A167))))</f>
        <v/>
      </c>
      <c r="B167" s="1" t="str">
        <f t="array" ref="B167">IF(ROWS(B$7:B167)&gt;COUNTIF(BookTable[Entry Month],$O$4),"",INDEX(Book!B$3:B$1200,SMALL(IF(BookTable[Entry Month]=$O$4,ROW(BookTable[Entry Month])-ROW(Book!$J$2)),ROWS(B$7:B167))))</f>
        <v/>
      </c>
      <c r="D167" s="1" t="str">
        <f t="array" ref="D167">IF(ROWS(C$7:C167)&gt;COUNTIF(BookTable[Entry Month],$O$4),"",INDEX(Book!C$3:C$1200,SMALL(IF(BookTable[Entry Month]=$O$4,ROW(BookTable[Entry Month])-ROW(Book!$J$2)),ROWS(C$7:C167))))</f>
        <v/>
      </c>
      <c r="E167" s="1" t="e">
        <f>VLOOKUP(Shrawan12[[#This Row],[आपूर्तिकर्ताको नाम]],PartyTable[],2,FALSE)</f>
        <v>#N/A</v>
      </c>
      <c r="F167" s="1" t="str" cm="1">
        <f t="array" ref="F167">IF(ROWS(G$7:G167)&gt;COUNTIF(BookTable[Entry Month],$O$4),"",INDEX(Book!D$3:D$1200,SMALL(IF(BookTable[Entry Month]=$O$4,ROW(BookTable[Entry Month])-ROW(Book!$J$2)),ROWS(G$7:G167))))</f>
        <v/>
      </c>
      <c r="I16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67" s="6" t="str" cm="1">
        <f t="array" ref="J167">IF(ROWS(G$7:G167)&gt;COUNTIF(BookTable[Entry Month],$O$4),"",INDEX(Book!F$3:F$1200,SMALL(IF(BookTable[Entry Month]=$O$4,ROW(BookTable[Entry Month])-ROW(Book!$J$2)),ROWS(G$7:G167))))</f>
        <v/>
      </c>
      <c r="K167" s="6" t="str" cm="1">
        <f t="array" ref="K167">IF(ROWS(G$7:G167)&gt;COUNTIF(BookTable[Entry Month],$O$4),"",INDEX(Book!E$3:E$1200,SMALL(IF(BookTable[Entry Month]=$O$4,ROW(BookTable[Entry Month])-ROW(Book!$J$2)),ROWS(G$7:G167))))</f>
        <v/>
      </c>
      <c r="L167" s="6" t="e">
        <f>Shrawan12[[#This Row],[मूल्य (रु)]]*13%</f>
        <v>#VALUE!</v>
      </c>
    </row>
    <row r="168" spans="1:12" hidden="1" x14ac:dyDescent="0.25">
      <c r="A168" s="1" t="str">
        <f t="array" ref="A168">IF(ROWS(A$7:A168)&gt;COUNTIF(BookTable[Entry Month],$O$4),"",INDEX(Book!A$3:A$1200,SMALL(IF(BookTable[Entry Month]=$O$4,ROW(BookTable[Entry Month])-ROW(Book!$J$2)),ROWS(A$7:A168))))</f>
        <v/>
      </c>
      <c r="B168" s="1" t="str">
        <f t="array" ref="B168">IF(ROWS(B$7:B168)&gt;COUNTIF(BookTable[Entry Month],$O$4),"",INDEX(Book!B$3:B$1200,SMALL(IF(BookTable[Entry Month]=$O$4,ROW(BookTable[Entry Month])-ROW(Book!$J$2)),ROWS(B$7:B168))))</f>
        <v/>
      </c>
      <c r="D168" s="1" t="str">
        <f t="array" ref="D168">IF(ROWS(C$7:C168)&gt;COUNTIF(BookTable[Entry Month],$O$4),"",INDEX(Book!C$3:C$1200,SMALL(IF(BookTable[Entry Month]=$O$4,ROW(BookTable[Entry Month])-ROW(Book!$J$2)),ROWS(C$7:C168))))</f>
        <v/>
      </c>
      <c r="E168" s="1" t="e">
        <f>VLOOKUP(Shrawan12[[#This Row],[आपूर्तिकर्ताको नाम]],PartyTable[],2,FALSE)</f>
        <v>#N/A</v>
      </c>
      <c r="F168" s="1" t="str" cm="1">
        <f t="array" ref="F168">IF(ROWS(G$7:G168)&gt;COUNTIF(BookTable[Entry Month],$O$4),"",INDEX(Book!D$3:D$1200,SMALL(IF(BookTable[Entry Month]=$O$4,ROW(BookTable[Entry Month])-ROW(Book!$J$2)),ROWS(G$7:G168))))</f>
        <v/>
      </c>
      <c r="I16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68" s="6" t="str" cm="1">
        <f t="array" ref="J168">IF(ROWS(G$7:G168)&gt;COUNTIF(BookTable[Entry Month],$O$4),"",INDEX(Book!F$3:F$1200,SMALL(IF(BookTable[Entry Month]=$O$4,ROW(BookTable[Entry Month])-ROW(Book!$J$2)),ROWS(G$7:G168))))</f>
        <v/>
      </c>
      <c r="K168" s="6" t="str" cm="1">
        <f t="array" ref="K168">IF(ROWS(G$7:G168)&gt;COUNTIF(BookTable[Entry Month],$O$4),"",INDEX(Book!E$3:E$1200,SMALL(IF(BookTable[Entry Month]=$O$4,ROW(BookTable[Entry Month])-ROW(Book!$J$2)),ROWS(G$7:G168))))</f>
        <v/>
      </c>
      <c r="L168" s="6" t="e">
        <f>Shrawan12[[#This Row],[मूल्य (रु)]]*13%</f>
        <v>#VALUE!</v>
      </c>
    </row>
    <row r="169" spans="1:12" hidden="1" x14ac:dyDescent="0.25">
      <c r="A169" s="1" t="str">
        <f t="array" ref="A169">IF(ROWS(A$7:A169)&gt;COUNTIF(BookTable[Entry Month],$O$4),"",INDEX(Book!A$3:A$1200,SMALL(IF(BookTable[Entry Month]=$O$4,ROW(BookTable[Entry Month])-ROW(Book!$J$2)),ROWS(A$7:A169))))</f>
        <v/>
      </c>
      <c r="B169" s="1" t="str">
        <f t="array" ref="B169">IF(ROWS(B$7:B169)&gt;COUNTIF(BookTable[Entry Month],$O$4),"",INDEX(Book!B$3:B$1200,SMALL(IF(BookTable[Entry Month]=$O$4,ROW(BookTable[Entry Month])-ROW(Book!$J$2)),ROWS(B$7:B169))))</f>
        <v/>
      </c>
      <c r="D169" s="1" t="str">
        <f t="array" ref="D169">IF(ROWS(C$7:C169)&gt;COUNTIF(BookTable[Entry Month],$O$4),"",INDEX(Book!C$3:C$1200,SMALL(IF(BookTable[Entry Month]=$O$4,ROW(BookTable[Entry Month])-ROW(Book!$J$2)),ROWS(C$7:C169))))</f>
        <v/>
      </c>
      <c r="E169" s="1" t="e">
        <f>VLOOKUP(Shrawan12[[#This Row],[आपूर्तिकर्ताको नाम]],PartyTable[],2,FALSE)</f>
        <v>#N/A</v>
      </c>
      <c r="F169" s="1" t="str" cm="1">
        <f t="array" ref="F169">IF(ROWS(G$7:G169)&gt;COUNTIF(BookTable[Entry Month],$O$4),"",INDEX(Book!D$3:D$1200,SMALL(IF(BookTable[Entry Month]=$O$4,ROW(BookTable[Entry Month])-ROW(Book!$J$2)),ROWS(G$7:G169))))</f>
        <v/>
      </c>
      <c r="I16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69" s="6" t="str" cm="1">
        <f t="array" ref="J169">IF(ROWS(G$7:G169)&gt;COUNTIF(BookTable[Entry Month],$O$4),"",INDEX(Book!F$3:F$1200,SMALL(IF(BookTable[Entry Month]=$O$4,ROW(BookTable[Entry Month])-ROW(Book!$J$2)),ROWS(G$7:G169))))</f>
        <v/>
      </c>
      <c r="K169" s="6" t="str" cm="1">
        <f t="array" ref="K169">IF(ROWS(G$7:G169)&gt;COUNTIF(BookTable[Entry Month],$O$4),"",INDEX(Book!E$3:E$1200,SMALL(IF(BookTable[Entry Month]=$O$4,ROW(BookTable[Entry Month])-ROW(Book!$J$2)),ROWS(G$7:G169))))</f>
        <v/>
      </c>
      <c r="L169" s="6" t="e">
        <f>Shrawan12[[#This Row],[मूल्य (रु)]]*13%</f>
        <v>#VALUE!</v>
      </c>
    </row>
    <row r="170" spans="1:12" hidden="1" x14ac:dyDescent="0.25">
      <c r="A170" s="1" t="str">
        <f t="array" ref="A170">IF(ROWS(A$7:A170)&gt;COUNTIF(BookTable[Entry Month],$O$4),"",INDEX(Book!A$3:A$1200,SMALL(IF(BookTable[Entry Month]=$O$4,ROW(BookTable[Entry Month])-ROW(Book!$J$2)),ROWS(A$7:A170))))</f>
        <v/>
      </c>
      <c r="B170" s="1" t="str">
        <f t="array" ref="B170">IF(ROWS(B$7:B170)&gt;COUNTIF(BookTable[Entry Month],$O$4),"",INDEX(Book!B$3:B$1200,SMALL(IF(BookTable[Entry Month]=$O$4,ROW(BookTable[Entry Month])-ROW(Book!$J$2)),ROWS(B$7:B170))))</f>
        <v/>
      </c>
      <c r="D170" s="1" t="str">
        <f t="array" ref="D170">IF(ROWS(C$7:C170)&gt;COUNTIF(BookTable[Entry Month],$O$4),"",INDEX(Book!C$3:C$1200,SMALL(IF(BookTable[Entry Month]=$O$4,ROW(BookTable[Entry Month])-ROW(Book!$J$2)),ROWS(C$7:C170))))</f>
        <v/>
      </c>
      <c r="E170" s="1" t="e">
        <f>VLOOKUP(Shrawan12[[#This Row],[आपूर्तिकर्ताको नाम]],PartyTable[],2,FALSE)</f>
        <v>#N/A</v>
      </c>
      <c r="F170" s="1" t="str" cm="1">
        <f t="array" ref="F170">IF(ROWS(G$7:G170)&gt;COUNTIF(BookTable[Entry Month],$O$4),"",INDEX(Book!D$3:D$1200,SMALL(IF(BookTable[Entry Month]=$O$4,ROW(BookTable[Entry Month])-ROW(Book!$J$2)),ROWS(G$7:G170))))</f>
        <v/>
      </c>
      <c r="I17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70" s="6" t="str" cm="1">
        <f t="array" ref="J170">IF(ROWS(G$7:G170)&gt;COUNTIF(BookTable[Entry Month],$O$4),"",INDEX(Book!F$3:F$1200,SMALL(IF(BookTable[Entry Month]=$O$4,ROW(BookTable[Entry Month])-ROW(Book!$J$2)),ROWS(G$7:G170))))</f>
        <v/>
      </c>
      <c r="K170" s="6" t="str" cm="1">
        <f t="array" ref="K170">IF(ROWS(G$7:G170)&gt;COUNTIF(BookTable[Entry Month],$O$4),"",INDEX(Book!E$3:E$1200,SMALL(IF(BookTable[Entry Month]=$O$4,ROW(BookTable[Entry Month])-ROW(Book!$J$2)),ROWS(G$7:G170))))</f>
        <v/>
      </c>
      <c r="L170" s="6" t="e">
        <f>Shrawan12[[#This Row],[मूल्य (रु)]]*13%</f>
        <v>#VALUE!</v>
      </c>
    </row>
    <row r="171" spans="1:12" hidden="1" x14ac:dyDescent="0.25">
      <c r="A171" s="1" t="str">
        <f t="array" ref="A171">IF(ROWS(A$7:A171)&gt;COUNTIF(BookTable[Entry Month],$O$4),"",INDEX(Book!A$3:A$1200,SMALL(IF(BookTable[Entry Month]=$O$4,ROW(BookTable[Entry Month])-ROW(Book!$J$2)),ROWS(A$7:A171))))</f>
        <v/>
      </c>
      <c r="B171" s="1" t="str">
        <f t="array" ref="B171">IF(ROWS(B$7:B171)&gt;COUNTIF(BookTable[Entry Month],$O$4),"",INDEX(Book!B$3:B$1200,SMALL(IF(BookTable[Entry Month]=$O$4,ROW(BookTable[Entry Month])-ROW(Book!$J$2)),ROWS(B$7:B171))))</f>
        <v/>
      </c>
      <c r="D171" s="1" t="str">
        <f t="array" ref="D171">IF(ROWS(C$7:C171)&gt;COUNTIF(BookTable[Entry Month],$O$4),"",INDEX(Book!C$3:C$1200,SMALL(IF(BookTable[Entry Month]=$O$4,ROW(BookTable[Entry Month])-ROW(Book!$J$2)),ROWS(C$7:C171))))</f>
        <v/>
      </c>
      <c r="E171" s="1" t="e">
        <f>VLOOKUP(Shrawan12[[#This Row],[आपूर्तिकर्ताको नाम]],PartyTable[],2,FALSE)</f>
        <v>#N/A</v>
      </c>
      <c r="F171" s="1" t="str" cm="1">
        <f t="array" ref="F171">IF(ROWS(G$7:G171)&gt;COUNTIF(BookTable[Entry Month],$O$4),"",INDEX(Book!D$3:D$1200,SMALL(IF(BookTable[Entry Month]=$O$4,ROW(BookTable[Entry Month])-ROW(Book!$J$2)),ROWS(G$7:G171))))</f>
        <v/>
      </c>
      <c r="I17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71" s="6" t="str" cm="1">
        <f t="array" ref="J171">IF(ROWS(G$7:G171)&gt;COUNTIF(BookTable[Entry Month],$O$4),"",INDEX(Book!F$3:F$1200,SMALL(IF(BookTable[Entry Month]=$O$4,ROW(BookTable[Entry Month])-ROW(Book!$J$2)),ROWS(G$7:G171))))</f>
        <v/>
      </c>
      <c r="K171" s="6" t="str" cm="1">
        <f t="array" ref="K171">IF(ROWS(G$7:G171)&gt;COUNTIF(BookTable[Entry Month],$O$4),"",INDEX(Book!E$3:E$1200,SMALL(IF(BookTable[Entry Month]=$O$4,ROW(BookTable[Entry Month])-ROW(Book!$J$2)),ROWS(G$7:G171))))</f>
        <v/>
      </c>
      <c r="L171" s="6" t="e">
        <f>Shrawan12[[#This Row],[मूल्य (रु)]]*13%</f>
        <v>#VALUE!</v>
      </c>
    </row>
    <row r="172" spans="1:12" hidden="1" x14ac:dyDescent="0.25">
      <c r="A172" s="1" t="str">
        <f t="array" ref="A172">IF(ROWS(A$7:A172)&gt;COUNTIF(BookTable[Entry Month],$O$4),"",INDEX(Book!A$3:A$1200,SMALL(IF(BookTable[Entry Month]=$O$4,ROW(BookTable[Entry Month])-ROW(Book!$J$2)),ROWS(A$7:A172))))</f>
        <v/>
      </c>
      <c r="B172" s="1" t="str">
        <f t="array" ref="B172">IF(ROWS(B$7:B172)&gt;COUNTIF(BookTable[Entry Month],$O$4),"",INDEX(Book!B$3:B$1200,SMALL(IF(BookTable[Entry Month]=$O$4,ROW(BookTable[Entry Month])-ROW(Book!$J$2)),ROWS(B$7:B172))))</f>
        <v/>
      </c>
      <c r="D172" s="1" t="str">
        <f t="array" ref="D172">IF(ROWS(C$7:C172)&gt;COUNTIF(BookTable[Entry Month],$O$4),"",INDEX(Book!C$3:C$1200,SMALL(IF(BookTable[Entry Month]=$O$4,ROW(BookTable[Entry Month])-ROW(Book!$J$2)),ROWS(C$7:C172))))</f>
        <v/>
      </c>
      <c r="E172" s="1" t="e">
        <f>VLOOKUP(Shrawan12[[#This Row],[आपूर्तिकर्ताको नाम]],PartyTable[],2,FALSE)</f>
        <v>#N/A</v>
      </c>
      <c r="F172" s="1" t="str" cm="1">
        <f t="array" ref="F172">IF(ROWS(G$7:G172)&gt;COUNTIF(BookTable[Entry Month],$O$4),"",INDEX(Book!D$3:D$1200,SMALL(IF(BookTable[Entry Month]=$O$4,ROW(BookTable[Entry Month])-ROW(Book!$J$2)),ROWS(G$7:G172))))</f>
        <v/>
      </c>
      <c r="I17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72" s="6" t="str" cm="1">
        <f t="array" ref="J172">IF(ROWS(G$7:G172)&gt;COUNTIF(BookTable[Entry Month],$O$4),"",INDEX(Book!F$3:F$1200,SMALL(IF(BookTable[Entry Month]=$O$4,ROW(BookTable[Entry Month])-ROW(Book!$J$2)),ROWS(G$7:G172))))</f>
        <v/>
      </c>
      <c r="K172" s="6" t="str" cm="1">
        <f t="array" ref="K172">IF(ROWS(G$7:G172)&gt;COUNTIF(BookTable[Entry Month],$O$4),"",INDEX(Book!E$3:E$1200,SMALL(IF(BookTable[Entry Month]=$O$4,ROW(BookTable[Entry Month])-ROW(Book!$J$2)),ROWS(G$7:G172))))</f>
        <v/>
      </c>
      <c r="L172" s="6" t="e">
        <f>Shrawan12[[#This Row],[मूल्य (रु)]]*13%</f>
        <v>#VALUE!</v>
      </c>
    </row>
    <row r="173" spans="1:12" hidden="1" x14ac:dyDescent="0.25">
      <c r="A173" s="1" t="str">
        <f t="array" ref="A173">IF(ROWS(A$7:A173)&gt;COUNTIF(BookTable[Entry Month],$O$4),"",INDEX(Book!A$3:A$1200,SMALL(IF(BookTable[Entry Month]=$O$4,ROW(BookTable[Entry Month])-ROW(Book!$J$2)),ROWS(A$7:A173))))</f>
        <v/>
      </c>
      <c r="B173" s="1" t="str">
        <f t="array" ref="B173">IF(ROWS(B$7:B173)&gt;COUNTIF(BookTable[Entry Month],$O$4),"",INDEX(Book!B$3:B$1200,SMALL(IF(BookTable[Entry Month]=$O$4,ROW(BookTable[Entry Month])-ROW(Book!$J$2)),ROWS(B$7:B173))))</f>
        <v/>
      </c>
      <c r="D173" s="1" t="str">
        <f t="array" ref="D173">IF(ROWS(C$7:C173)&gt;COUNTIF(BookTable[Entry Month],$O$4),"",INDEX(Book!C$3:C$1200,SMALL(IF(BookTable[Entry Month]=$O$4,ROW(BookTable[Entry Month])-ROW(Book!$J$2)),ROWS(C$7:C173))))</f>
        <v/>
      </c>
      <c r="E173" s="1" t="e">
        <f>VLOOKUP(Shrawan12[[#This Row],[आपूर्तिकर्ताको नाम]],PartyTable[],2,FALSE)</f>
        <v>#N/A</v>
      </c>
      <c r="F173" s="1" t="str" cm="1">
        <f t="array" ref="F173">IF(ROWS(G$7:G173)&gt;COUNTIF(BookTable[Entry Month],$O$4),"",INDEX(Book!D$3:D$1200,SMALL(IF(BookTable[Entry Month]=$O$4,ROW(BookTable[Entry Month])-ROW(Book!$J$2)),ROWS(G$7:G173))))</f>
        <v/>
      </c>
      <c r="I17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73" s="6" t="str" cm="1">
        <f t="array" ref="J173">IF(ROWS(G$7:G173)&gt;COUNTIF(BookTable[Entry Month],$O$4),"",INDEX(Book!F$3:F$1200,SMALL(IF(BookTable[Entry Month]=$O$4,ROW(BookTable[Entry Month])-ROW(Book!$J$2)),ROWS(G$7:G173))))</f>
        <v/>
      </c>
      <c r="K173" s="6" t="str" cm="1">
        <f t="array" ref="K173">IF(ROWS(G$7:G173)&gt;COUNTIF(BookTable[Entry Month],$O$4),"",INDEX(Book!E$3:E$1200,SMALL(IF(BookTable[Entry Month]=$O$4,ROW(BookTable[Entry Month])-ROW(Book!$J$2)),ROWS(G$7:G173))))</f>
        <v/>
      </c>
      <c r="L173" s="6" t="e">
        <f>Shrawan12[[#This Row],[मूल्य (रु)]]*13%</f>
        <v>#VALUE!</v>
      </c>
    </row>
    <row r="174" spans="1:12" hidden="1" x14ac:dyDescent="0.25">
      <c r="A174" s="1" t="str">
        <f t="array" ref="A174">IF(ROWS(A$7:A174)&gt;COUNTIF(BookTable[Entry Month],$O$4),"",INDEX(Book!A$3:A$1200,SMALL(IF(BookTable[Entry Month]=$O$4,ROW(BookTable[Entry Month])-ROW(Book!$J$2)),ROWS(A$7:A174))))</f>
        <v/>
      </c>
      <c r="B174" s="1" t="str">
        <f t="array" ref="B174">IF(ROWS(B$7:B174)&gt;COUNTIF(BookTable[Entry Month],$O$4),"",INDEX(Book!B$3:B$1200,SMALL(IF(BookTable[Entry Month]=$O$4,ROW(BookTable[Entry Month])-ROW(Book!$J$2)),ROWS(B$7:B174))))</f>
        <v/>
      </c>
      <c r="D174" s="1" t="str">
        <f t="array" ref="D174">IF(ROWS(C$7:C174)&gt;COUNTIF(BookTable[Entry Month],$O$4),"",INDEX(Book!C$3:C$1200,SMALL(IF(BookTable[Entry Month]=$O$4,ROW(BookTable[Entry Month])-ROW(Book!$J$2)),ROWS(C$7:C174))))</f>
        <v/>
      </c>
      <c r="E174" s="1" t="e">
        <f>VLOOKUP(Shrawan12[[#This Row],[आपूर्तिकर्ताको नाम]],PartyTable[],2,FALSE)</f>
        <v>#N/A</v>
      </c>
      <c r="F174" s="1" t="str" cm="1">
        <f t="array" ref="F174">IF(ROWS(G$7:G174)&gt;COUNTIF(BookTable[Entry Month],$O$4),"",INDEX(Book!D$3:D$1200,SMALL(IF(BookTable[Entry Month]=$O$4,ROW(BookTable[Entry Month])-ROW(Book!$J$2)),ROWS(G$7:G174))))</f>
        <v/>
      </c>
      <c r="I17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74" s="6" t="str" cm="1">
        <f t="array" ref="J174">IF(ROWS(G$7:G174)&gt;COUNTIF(BookTable[Entry Month],$O$4),"",INDEX(Book!F$3:F$1200,SMALL(IF(BookTable[Entry Month]=$O$4,ROW(BookTable[Entry Month])-ROW(Book!$J$2)),ROWS(G$7:G174))))</f>
        <v/>
      </c>
      <c r="K174" s="6" t="str" cm="1">
        <f t="array" ref="K174">IF(ROWS(G$7:G174)&gt;COUNTIF(BookTable[Entry Month],$O$4),"",INDEX(Book!E$3:E$1200,SMALL(IF(BookTable[Entry Month]=$O$4,ROW(BookTable[Entry Month])-ROW(Book!$J$2)),ROWS(G$7:G174))))</f>
        <v/>
      </c>
      <c r="L174" s="6" t="e">
        <f>Shrawan12[[#This Row],[मूल्य (रु)]]*13%</f>
        <v>#VALUE!</v>
      </c>
    </row>
    <row r="175" spans="1:12" hidden="1" x14ac:dyDescent="0.25">
      <c r="A175" s="1" t="str">
        <f t="array" ref="A175">IF(ROWS(A$7:A175)&gt;COUNTIF(BookTable[Entry Month],$O$4),"",INDEX(Book!A$3:A$1200,SMALL(IF(BookTable[Entry Month]=$O$4,ROW(BookTable[Entry Month])-ROW(Book!$J$2)),ROWS(A$7:A175))))</f>
        <v/>
      </c>
      <c r="B175" s="1" t="str">
        <f t="array" ref="B175">IF(ROWS(B$7:B175)&gt;COUNTIF(BookTable[Entry Month],$O$4),"",INDEX(Book!B$3:B$1200,SMALL(IF(BookTable[Entry Month]=$O$4,ROW(BookTable[Entry Month])-ROW(Book!$J$2)),ROWS(B$7:B175))))</f>
        <v/>
      </c>
      <c r="D175" s="1" t="str">
        <f t="array" ref="D175">IF(ROWS(C$7:C175)&gt;COUNTIF(BookTable[Entry Month],$O$4),"",INDEX(Book!C$3:C$1200,SMALL(IF(BookTable[Entry Month]=$O$4,ROW(BookTable[Entry Month])-ROW(Book!$J$2)),ROWS(C$7:C175))))</f>
        <v/>
      </c>
      <c r="E175" s="1" t="e">
        <f>VLOOKUP(Shrawan12[[#This Row],[आपूर्तिकर्ताको नाम]],PartyTable[],2,FALSE)</f>
        <v>#N/A</v>
      </c>
      <c r="F175" s="1" t="str" cm="1">
        <f t="array" ref="F175">IF(ROWS(G$7:G175)&gt;COUNTIF(BookTable[Entry Month],$O$4),"",INDEX(Book!D$3:D$1200,SMALL(IF(BookTable[Entry Month]=$O$4,ROW(BookTable[Entry Month])-ROW(Book!$J$2)),ROWS(G$7:G175))))</f>
        <v/>
      </c>
      <c r="I17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75" s="6" t="str" cm="1">
        <f t="array" ref="J175">IF(ROWS(G$7:G175)&gt;COUNTIF(BookTable[Entry Month],$O$4),"",INDEX(Book!F$3:F$1200,SMALL(IF(BookTable[Entry Month]=$O$4,ROW(BookTable[Entry Month])-ROW(Book!$J$2)),ROWS(G$7:G175))))</f>
        <v/>
      </c>
      <c r="K175" s="6" t="str" cm="1">
        <f t="array" ref="K175">IF(ROWS(G$7:G175)&gt;COUNTIF(BookTable[Entry Month],$O$4),"",INDEX(Book!E$3:E$1200,SMALL(IF(BookTable[Entry Month]=$O$4,ROW(BookTable[Entry Month])-ROW(Book!$J$2)),ROWS(G$7:G175))))</f>
        <v/>
      </c>
      <c r="L175" s="6" t="e">
        <f>Shrawan12[[#This Row],[मूल्य (रु)]]*13%</f>
        <v>#VALUE!</v>
      </c>
    </row>
    <row r="176" spans="1:12" hidden="1" x14ac:dyDescent="0.25">
      <c r="A176" s="1" t="str">
        <f t="array" ref="A176">IF(ROWS(A$7:A176)&gt;COUNTIF(BookTable[Entry Month],$O$4),"",INDEX(Book!A$3:A$1200,SMALL(IF(BookTable[Entry Month]=$O$4,ROW(BookTable[Entry Month])-ROW(Book!$J$2)),ROWS(A$7:A176))))</f>
        <v/>
      </c>
      <c r="B176" s="1" t="str">
        <f t="array" ref="B176">IF(ROWS(B$7:B176)&gt;COUNTIF(BookTable[Entry Month],$O$4),"",INDEX(Book!B$3:B$1200,SMALL(IF(BookTable[Entry Month]=$O$4,ROW(BookTable[Entry Month])-ROW(Book!$J$2)),ROWS(B$7:B176))))</f>
        <v/>
      </c>
      <c r="D176" s="1" t="str">
        <f t="array" ref="D176">IF(ROWS(C$7:C176)&gt;COUNTIF(BookTable[Entry Month],$O$4),"",INDEX(Book!C$3:C$1200,SMALL(IF(BookTable[Entry Month]=$O$4,ROW(BookTable[Entry Month])-ROW(Book!$J$2)),ROWS(C$7:C176))))</f>
        <v/>
      </c>
      <c r="E176" s="1" t="e">
        <f>VLOOKUP(Shrawan12[[#This Row],[आपूर्तिकर्ताको नाम]],PartyTable[],2,FALSE)</f>
        <v>#N/A</v>
      </c>
      <c r="F176" s="1" t="str" cm="1">
        <f t="array" ref="F176">IF(ROWS(G$7:G176)&gt;COUNTIF(BookTable[Entry Month],$O$4),"",INDEX(Book!D$3:D$1200,SMALL(IF(BookTable[Entry Month]=$O$4,ROW(BookTable[Entry Month])-ROW(Book!$J$2)),ROWS(G$7:G176))))</f>
        <v/>
      </c>
      <c r="I17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76" s="6" t="str" cm="1">
        <f t="array" ref="J176">IF(ROWS(G$7:G176)&gt;COUNTIF(BookTable[Entry Month],$O$4),"",INDEX(Book!F$3:F$1200,SMALL(IF(BookTable[Entry Month]=$O$4,ROW(BookTable[Entry Month])-ROW(Book!$J$2)),ROWS(G$7:G176))))</f>
        <v/>
      </c>
      <c r="K176" s="6" t="str" cm="1">
        <f t="array" ref="K176">IF(ROWS(G$7:G176)&gt;COUNTIF(BookTable[Entry Month],$O$4),"",INDEX(Book!E$3:E$1200,SMALL(IF(BookTable[Entry Month]=$O$4,ROW(BookTable[Entry Month])-ROW(Book!$J$2)),ROWS(G$7:G176))))</f>
        <v/>
      </c>
      <c r="L176" s="6" t="e">
        <f>Shrawan12[[#This Row],[मूल्य (रु)]]*13%</f>
        <v>#VALUE!</v>
      </c>
    </row>
    <row r="177" spans="1:12" hidden="1" x14ac:dyDescent="0.25">
      <c r="A177" s="1" t="str">
        <f t="array" ref="A177">IF(ROWS(A$7:A177)&gt;COUNTIF(BookTable[Entry Month],$O$4),"",INDEX(Book!A$3:A$1200,SMALL(IF(BookTable[Entry Month]=$O$4,ROW(BookTable[Entry Month])-ROW(Book!$J$2)),ROWS(A$7:A177))))</f>
        <v/>
      </c>
      <c r="B177" s="1" t="str">
        <f t="array" ref="B177">IF(ROWS(B$7:B177)&gt;COUNTIF(BookTable[Entry Month],$O$4),"",INDEX(Book!B$3:B$1200,SMALL(IF(BookTable[Entry Month]=$O$4,ROW(BookTable[Entry Month])-ROW(Book!$J$2)),ROWS(B$7:B177))))</f>
        <v/>
      </c>
      <c r="D177" s="1" t="str">
        <f t="array" ref="D177">IF(ROWS(C$7:C177)&gt;COUNTIF(BookTable[Entry Month],$O$4),"",INDEX(Book!C$3:C$1200,SMALL(IF(BookTable[Entry Month]=$O$4,ROW(BookTable[Entry Month])-ROW(Book!$J$2)),ROWS(C$7:C177))))</f>
        <v/>
      </c>
      <c r="E177" s="1" t="e">
        <f>VLOOKUP(Shrawan12[[#This Row],[आपूर्तिकर्ताको नाम]],PartyTable[],2,FALSE)</f>
        <v>#N/A</v>
      </c>
      <c r="F177" s="1" t="str" cm="1">
        <f t="array" ref="F177">IF(ROWS(G$7:G177)&gt;COUNTIF(BookTable[Entry Month],$O$4),"",INDEX(Book!D$3:D$1200,SMALL(IF(BookTable[Entry Month]=$O$4,ROW(BookTable[Entry Month])-ROW(Book!$J$2)),ROWS(G$7:G177))))</f>
        <v/>
      </c>
      <c r="I17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77" s="6" t="str" cm="1">
        <f t="array" ref="J177">IF(ROWS(G$7:G177)&gt;COUNTIF(BookTable[Entry Month],$O$4),"",INDEX(Book!F$3:F$1200,SMALL(IF(BookTable[Entry Month]=$O$4,ROW(BookTable[Entry Month])-ROW(Book!$J$2)),ROWS(G$7:G177))))</f>
        <v/>
      </c>
      <c r="K177" s="6" t="str" cm="1">
        <f t="array" ref="K177">IF(ROWS(G$7:G177)&gt;COUNTIF(BookTable[Entry Month],$O$4),"",INDEX(Book!E$3:E$1200,SMALL(IF(BookTable[Entry Month]=$O$4,ROW(BookTable[Entry Month])-ROW(Book!$J$2)),ROWS(G$7:G177))))</f>
        <v/>
      </c>
      <c r="L177" s="6" t="e">
        <f>Shrawan12[[#This Row],[मूल्य (रु)]]*13%</f>
        <v>#VALUE!</v>
      </c>
    </row>
    <row r="178" spans="1:12" hidden="1" x14ac:dyDescent="0.25">
      <c r="A178" s="1" t="str">
        <f t="array" ref="A178">IF(ROWS(A$7:A178)&gt;COUNTIF(BookTable[Entry Month],$O$4),"",INDEX(Book!A$3:A$1200,SMALL(IF(BookTable[Entry Month]=$O$4,ROW(BookTable[Entry Month])-ROW(Book!$J$2)),ROWS(A$7:A178))))</f>
        <v/>
      </c>
      <c r="B178" s="1" t="str">
        <f t="array" ref="B178">IF(ROWS(B$7:B178)&gt;COUNTIF(BookTable[Entry Month],$O$4),"",INDEX(Book!B$3:B$1200,SMALL(IF(BookTable[Entry Month]=$O$4,ROW(BookTable[Entry Month])-ROW(Book!$J$2)),ROWS(B$7:B178))))</f>
        <v/>
      </c>
      <c r="D178" s="1" t="str">
        <f t="array" ref="D178">IF(ROWS(C$7:C178)&gt;COUNTIF(BookTable[Entry Month],$O$4),"",INDEX(Book!C$3:C$1200,SMALL(IF(BookTable[Entry Month]=$O$4,ROW(BookTable[Entry Month])-ROW(Book!$J$2)),ROWS(C$7:C178))))</f>
        <v/>
      </c>
      <c r="E178" s="1" t="e">
        <f>VLOOKUP(Shrawan12[[#This Row],[आपूर्तिकर्ताको नाम]],PartyTable[],2,FALSE)</f>
        <v>#N/A</v>
      </c>
      <c r="F178" s="1" t="str" cm="1">
        <f t="array" ref="F178">IF(ROWS(G$7:G178)&gt;COUNTIF(BookTable[Entry Month],$O$4),"",INDEX(Book!D$3:D$1200,SMALL(IF(BookTable[Entry Month]=$O$4,ROW(BookTable[Entry Month])-ROW(Book!$J$2)),ROWS(G$7:G178))))</f>
        <v/>
      </c>
      <c r="I17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78" s="6" t="str" cm="1">
        <f t="array" ref="J178">IF(ROWS(G$7:G178)&gt;COUNTIF(BookTable[Entry Month],$O$4),"",INDEX(Book!F$3:F$1200,SMALL(IF(BookTable[Entry Month]=$O$4,ROW(BookTable[Entry Month])-ROW(Book!$J$2)),ROWS(G$7:G178))))</f>
        <v/>
      </c>
      <c r="K178" s="6" t="str" cm="1">
        <f t="array" ref="K178">IF(ROWS(G$7:G178)&gt;COUNTIF(BookTable[Entry Month],$O$4),"",INDEX(Book!E$3:E$1200,SMALL(IF(BookTable[Entry Month]=$O$4,ROW(BookTable[Entry Month])-ROW(Book!$J$2)),ROWS(G$7:G178))))</f>
        <v/>
      </c>
      <c r="L178" s="6" t="e">
        <f>Shrawan12[[#This Row],[मूल्य (रु)]]*13%</f>
        <v>#VALUE!</v>
      </c>
    </row>
    <row r="179" spans="1:12" hidden="1" x14ac:dyDescent="0.25">
      <c r="A179" s="1" t="str">
        <f t="array" ref="A179">IF(ROWS(A$7:A179)&gt;COUNTIF(BookTable[Entry Month],$O$4),"",INDEX(Book!A$3:A$1200,SMALL(IF(BookTable[Entry Month]=$O$4,ROW(BookTable[Entry Month])-ROW(Book!$J$2)),ROWS(A$7:A179))))</f>
        <v/>
      </c>
      <c r="B179" s="1" t="str">
        <f t="array" ref="B179">IF(ROWS(B$7:B179)&gt;COUNTIF(BookTable[Entry Month],$O$4),"",INDEX(Book!B$3:B$1200,SMALL(IF(BookTable[Entry Month]=$O$4,ROW(BookTable[Entry Month])-ROW(Book!$J$2)),ROWS(B$7:B179))))</f>
        <v/>
      </c>
      <c r="D179" s="1" t="str">
        <f t="array" ref="D179">IF(ROWS(C$7:C179)&gt;COUNTIF(BookTable[Entry Month],$O$4),"",INDEX(Book!C$3:C$1200,SMALL(IF(BookTable[Entry Month]=$O$4,ROW(BookTable[Entry Month])-ROW(Book!$J$2)),ROWS(C$7:C179))))</f>
        <v/>
      </c>
      <c r="E179" s="1" t="e">
        <f>VLOOKUP(Shrawan12[[#This Row],[आपूर्तिकर्ताको नाम]],PartyTable[],2,FALSE)</f>
        <v>#N/A</v>
      </c>
      <c r="F179" s="1" t="str" cm="1">
        <f t="array" ref="F179">IF(ROWS(G$7:G179)&gt;COUNTIF(BookTable[Entry Month],$O$4),"",INDEX(Book!D$3:D$1200,SMALL(IF(BookTable[Entry Month]=$O$4,ROW(BookTable[Entry Month])-ROW(Book!$J$2)),ROWS(G$7:G179))))</f>
        <v/>
      </c>
      <c r="I17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79" s="6" t="str" cm="1">
        <f t="array" ref="J179">IF(ROWS(G$7:G179)&gt;COUNTIF(BookTable[Entry Month],$O$4),"",INDEX(Book!F$3:F$1200,SMALL(IF(BookTable[Entry Month]=$O$4,ROW(BookTable[Entry Month])-ROW(Book!$J$2)),ROWS(G$7:G179))))</f>
        <v/>
      </c>
      <c r="K179" s="6" t="str" cm="1">
        <f t="array" ref="K179">IF(ROWS(G$7:G179)&gt;COUNTIF(BookTable[Entry Month],$O$4),"",INDEX(Book!E$3:E$1200,SMALL(IF(BookTable[Entry Month]=$O$4,ROW(BookTable[Entry Month])-ROW(Book!$J$2)),ROWS(G$7:G179))))</f>
        <v/>
      </c>
      <c r="L179" s="6" t="e">
        <f>Shrawan12[[#This Row],[मूल्य (रु)]]*13%</f>
        <v>#VALUE!</v>
      </c>
    </row>
    <row r="180" spans="1:12" hidden="1" x14ac:dyDescent="0.25">
      <c r="A180" s="1" t="str">
        <f t="array" ref="A180">IF(ROWS(A$7:A180)&gt;COUNTIF(BookTable[Entry Month],$O$4),"",INDEX(Book!A$3:A$1200,SMALL(IF(BookTable[Entry Month]=$O$4,ROW(BookTable[Entry Month])-ROW(Book!$J$2)),ROWS(A$7:A180))))</f>
        <v/>
      </c>
      <c r="B180" s="1" t="str">
        <f t="array" ref="B180">IF(ROWS(B$7:B180)&gt;COUNTIF(BookTable[Entry Month],$O$4),"",INDEX(Book!B$3:B$1200,SMALL(IF(BookTable[Entry Month]=$O$4,ROW(BookTable[Entry Month])-ROW(Book!$J$2)),ROWS(B$7:B180))))</f>
        <v/>
      </c>
      <c r="D180" s="1" t="str">
        <f t="array" ref="D180">IF(ROWS(C$7:C180)&gt;COUNTIF(BookTable[Entry Month],$O$4),"",INDEX(Book!C$3:C$1200,SMALL(IF(BookTable[Entry Month]=$O$4,ROW(BookTable[Entry Month])-ROW(Book!$J$2)),ROWS(C$7:C180))))</f>
        <v/>
      </c>
      <c r="E180" s="1" t="e">
        <f>VLOOKUP(Shrawan12[[#This Row],[आपूर्तिकर्ताको नाम]],PartyTable[],2,FALSE)</f>
        <v>#N/A</v>
      </c>
      <c r="F180" s="1" t="str" cm="1">
        <f t="array" ref="F180">IF(ROWS(G$7:G180)&gt;COUNTIF(BookTable[Entry Month],$O$4),"",INDEX(Book!D$3:D$1200,SMALL(IF(BookTable[Entry Month]=$O$4,ROW(BookTable[Entry Month])-ROW(Book!$J$2)),ROWS(G$7:G180))))</f>
        <v/>
      </c>
      <c r="I18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80" s="6" t="str" cm="1">
        <f t="array" ref="J180">IF(ROWS(G$7:G180)&gt;COUNTIF(BookTable[Entry Month],$O$4),"",INDEX(Book!F$3:F$1200,SMALL(IF(BookTable[Entry Month]=$O$4,ROW(BookTable[Entry Month])-ROW(Book!$J$2)),ROWS(G$7:G180))))</f>
        <v/>
      </c>
      <c r="K180" s="6" t="str" cm="1">
        <f t="array" ref="K180">IF(ROWS(G$7:G180)&gt;COUNTIF(BookTable[Entry Month],$O$4),"",INDEX(Book!E$3:E$1200,SMALL(IF(BookTable[Entry Month]=$O$4,ROW(BookTable[Entry Month])-ROW(Book!$J$2)),ROWS(G$7:G180))))</f>
        <v/>
      </c>
      <c r="L180" s="6" t="e">
        <f>Shrawan12[[#This Row],[मूल्य (रु)]]*13%</f>
        <v>#VALUE!</v>
      </c>
    </row>
    <row r="181" spans="1:12" hidden="1" x14ac:dyDescent="0.25">
      <c r="A181" s="1" t="str">
        <f t="array" ref="A181">IF(ROWS(A$7:A181)&gt;COUNTIF(BookTable[Entry Month],$O$4),"",INDEX(Book!A$3:A$1200,SMALL(IF(BookTable[Entry Month]=$O$4,ROW(BookTable[Entry Month])-ROW(Book!$J$2)),ROWS(A$7:A181))))</f>
        <v/>
      </c>
      <c r="B181" s="1" t="str">
        <f t="array" ref="B181">IF(ROWS(B$7:B181)&gt;COUNTIF(BookTable[Entry Month],$O$4),"",INDEX(Book!B$3:B$1200,SMALL(IF(BookTable[Entry Month]=$O$4,ROW(BookTable[Entry Month])-ROW(Book!$J$2)),ROWS(B$7:B181))))</f>
        <v/>
      </c>
      <c r="D181" s="1" t="str">
        <f t="array" ref="D181">IF(ROWS(C$7:C181)&gt;COUNTIF(BookTable[Entry Month],$O$4),"",INDEX(Book!C$3:C$1200,SMALL(IF(BookTable[Entry Month]=$O$4,ROW(BookTable[Entry Month])-ROW(Book!$J$2)),ROWS(C$7:C181))))</f>
        <v/>
      </c>
      <c r="E181" s="1" t="e">
        <f>VLOOKUP(Shrawan12[[#This Row],[आपूर्तिकर्ताको नाम]],PartyTable[],2,FALSE)</f>
        <v>#N/A</v>
      </c>
      <c r="F181" s="1" t="str" cm="1">
        <f t="array" ref="F181">IF(ROWS(G$7:G181)&gt;COUNTIF(BookTable[Entry Month],$O$4),"",INDEX(Book!D$3:D$1200,SMALL(IF(BookTable[Entry Month]=$O$4,ROW(BookTable[Entry Month])-ROW(Book!$J$2)),ROWS(G$7:G181))))</f>
        <v/>
      </c>
      <c r="I18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81" s="6" t="str" cm="1">
        <f t="array" ref="J181">IF(ROWS(G$7:G181)&gt;COUNTIF(BookTable[Entry Month],$O$4),"",INDEX(Book!F$3:F$1200,SMALL(IF(BookTable[Entry Month]=$O$4,ROW(BookTable[Entry Month])-ROW(Book!$J$2)),ROWS(G$7:G181))))</f>
        <v/>
      </c>
      <c r="K181" s="6" t="str" cm="1">
        <f t="array" ref="K181">IF(ROWS(G$7:G181)&gt;COUNTIF(BookTable[Entry Month],$O$4),"",INDEX(Book!E$3:E$1200,SMALL(IF(BookTable[Entry Month]=$O$4,ROW(BookTable[Entry Month])-ROW(Book!$J$2)),ROWS(G$7:G181))))</f>
        <v/>
      </c>
      <c r="L181" s="6" t="e">
        <f>Shrawan12[[#This Row],[मूल्य (रु)]]*13%</f>
        <v>#VALUE!</v>
      </c>
    </row>
    <row r="182" spans="1:12" hidden="1" x14ac:dyDescent="0.25">
      <c r="A182" s="1" t="str">
        <f t="array" ref="A182">IF(ROWS(A$7:A182)&gt;COUNTIF(BookTable[Entry Month],$O$4),"",INDEX(Book!A$3:A$1200,SMALL(IF(BookTable[Entry Month]=$O$4,ROW(BookTable[Entry Month])-ROW(Book!$J$2)),ROWS(A$7:A182))))</f>
        <v/>
      </c>
      <c r="B182" s="1" t="str">
        <f t="array" ref="B182">IF(ROWS(B$7:B182)&gt;COUNTIF(BookTable[Entry Month],$O$4),"",INDEX(Book!B$3:B$1200,SMALL(IF(BookTable[Entry Month]=$O$4,ROW(BookTable[Entry Month])-ROW(Book!$J$2)),ROWS(B$7:B182))))</f>
        <v/>
      </c>
      <c r="D182" s="1" t="str">
        <f t="array" ref="D182">IF(ROWS(C$7:C182)&gt;COUNTIF(BookTable[Entry Month],$O$4),"",INDEX(Book!C$3:C$1200,SMALL(IF(BookTable[Entry Month]=$O$4,ROW(BookTable[Entry Month])-ROW(Book!$J$2)),ROWS(C$7:C182))))</f>
        <v/>
      </c>
      <c r="E182" s="1" t="e">
        <f>VLOOKUP(Shrawan12[[#This Row],[आपूर्तिकर्ताको नाम]],PartyTable[],2,FALSE)</f>
        <v>#N/A</v>
      </c>
      <c r="F182" s="1" t="str" cm="1">
        <f t="array" ref="F182">IF(ROWS(G$7:G182)&gt;COUNTIF(BookTable[Entry Month],$O$4),"",INDEX(Book!D$3:D$1200,SMALL(IF(BookTable[Entry Month]=$O$4,ROW(BookTable[Entry Month])-ROW(Book!$J$2)),ROWS(G$7:G182))))</f>
        <v/>
      </c>
      <c r="I18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82" s="6" t="str" cm="1">
        <f t="array" ref="J182">IF(ROWS(G$7:G182)&gt;COUNTIF(BookTable[Entry Month],$O$4),"",INDEX(Book!F$3:F$1200,SMALL(IF(BookTable[Entry Month]=$O$4,ROW(BookTable[Entry Month])-ROW(Book!$J$2)),ROWS(G$7:G182))))</f>
        <v/>
      </c>
      <c r="K182" s="6" t="str" cm="1">
        <f t="array" ref="K182">IF(ROWS(G$7:G182)&gt;COUNTIF(BookTable[Entry Month],$O$4),"",INDEX(Book!E$3:E$1200,SMALL(IF(BookTable[Entry Month]=$O$4,ROW(BookTable[Entry Month])-ROW(Book!$J$2)),ROWS(G$7:G182))))</f>
        <v/>
      </c>
      <c r="L182" s="6" t="e">
        <f>Shrawan12[[#This Row],[मूल्य (रु)]]*13%</f>
        <v>#VALUE!</v>
      </c>
    </row>
    <row r="183" spans="1:12" hidden="1" x14ac:dyDescent="0.25">
      <c r="A183" s="1" t="str">
        <f t="array" ref="A183">IF(ROWS(A$7:A183)&gt;COUNTIF(BookTable[Entry Month],$O$4),"",INDEX(Book!A$3:A$1200,SMALL(IF(BookTable[Entry Month]=$O$4,ROW(BookTable[Entry Month])-ROW(Book!$J$2)),ROWS(A$7:A183))))</f>
        <v/>
      </c>
      <c r="B183" s="1" t="str">
        <f t="array" ref="B183">IF(ROWS(B$7:B183)&gt;COUNTIF(BookTable[Entry Month],$O$4),"",INDEX(Book!B$3:B$1200,SMALL(IF(BookTable[Entry Month]=$O$4,ROW(BookTable[Entry Month])-ROW(Book!$J$2)),ROWS(B$7:B183))))</f>
        <v/>
      </c>
      <c r="D183" s="1" t="str">
        <f t="array" ref="D183">IF(ROWS(C$7:C183)&gt;COUNTIF(BookTable[Entry Month],$O$4),"",INDEX(Book!C$3:C$1200,SMALL(IF(BookTable[Entry Month]=$O$4,ROW(BookTable[Entry Month])-ROW(Book!$J$2)),ROWS(C$7:C183))))</f>
        <v/>
      </c>
      <c r="E183" s="1" t="e">
        <f>VLOOKUP(Shrawan12[[#This Row],[आपूर्तिकर्ताको नाम]],PartyTable[],2,FALSE)</f>
        <v>#N/A</v>
      </c>
      <c r="F183" s="1" t="str" cm="1">
        <f t="array" ref="F183">IF(ROWS(G$7:G183)&gt;COUNTIF(BookTable[Entry Month],$O$4),"",INDEX(Book!D$3:D$1200,SMALL(IF(BookTable[Entry Month]=$O$4,ROW(BookTable[Entry Month])-ROW(Book!$J$2)),ROWS(G$7:G183))))</f>
        <v/>
      </c>
      <c r="I18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83" s="6" t="str" cm="1">
        <f t="array" ref="J183">IF(ROWS(G$7:G183)&gt;COUNTIF(BookTable[Entry Month],$O$4),"",INDEX(Book!F$3:F$1200,SMALL(IF(BookTable[Entry Month]=$O$4,ROW(BookTable[Entry Month])-ROW(Book!$J$2)),ROWS(G$7:G183))))</f>
        <v/>
      </c>
      <c r="K183" s="6" t="str" cm="1">
        <f t="array" ref="K183">IF(ROWS(G$7:G183)&gt;COUNTIF(BookTable[Entry Month],$O$4),"",INDEX(Book!E$3:E$1200,SMALL(IF(BookTable[Entry Month]=$O$4,ROW(BookTable[Entry Month])-ROW(Book!$J$2)),ROWS(G$7:G183))))</f>
        <v/>
      </c>
      <c r="L183" s="6" t="e">
        <f>Shrawan12[[#This Row],[मूल्य (रु)]]*13%</f>
        <v>#VALUE!</v>
      </c>
    </row>
    <row r="184" spans="1:12" hidden="1" x14ac:dyDescent="0.25">
      <c r="A184" s="1" t="str">
        <f t="array" ref="A184">IF(ROWS(A$7:A184)&gt;COUNTIF(BookTable[Entry Month],$O$4),"",INDEX(Book!A$3:A$1200,SMALL(IF(BookTable[Entry Month]=$O$4,ROW(BookTable[Entry Month])-ROW(Book!$J$2)),ROWS(A$7:A184))))</f>
        <v/>
      </c>
      <c r="B184" s="1" t="str">
        <f t="array" ref="B184">IF(ROWS(B$7:B184)&gt;COUNTIF(BookTable[Entry Month],$O$4),"",INDEX(Book!B$3:B$1200,SMALL(IF(BookTable[Entry Month]=$O$4,ROW(BookTable[Entry Month])-ROW(Book!$J$2)),ROWS(B$7:B184))))</f>
        <v/>
      </c>
      <c r="D184" s="1" t="str">
        <f t="array" ref="D184">IF(ROWS(C$7:C184)&gt;COUNTIF(BookTable[Entry Month],$O$4),"",INDEX(Book!C$3:C$1200,SMALL(IF(BookTable[Entry Month]=$O$4,ROW(BookTable[Entry Month])-ROW(Book!$J$2)),ROWS(C$7:C184))))</f>
        <v/>
      </c>
      <c r="E184" s="1" t="e">
        <f>VLOOKUP(Shrawan12[[#This Row],[आपूर्तिकर्ताको नाम]],PartyTable[],2,FALSE)</f>
        <v>#N/A</v>
      </c>
      <c r="F184" s="1" t="str" cm="1">
        <f t="array" ref="F184">IF(ROWS(G$7:G184)&gt;COUNTIF(BookTable[Entry Month],$O$4),"",INDEX(Book!D$3:D$1200,SMALL(IF(BookTable[Entry Month]=$O$4,ROW(BookTable[Entry Month])-ROW(Book!$J$2)),ROWS(G$7:G184))))</f>
        <v/>
      </c>
      <c r="I18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84" s="6" t="str" cm="1">
        <f t="array" ref="J184">IF(ROWS(G$7:G184)&gt;COUNTIF(BookTable[Entry Month],$O$4),"",INDEX(Book!F$3:F$1200,SMALL(IF(BookTable[Entry Month]=$O$4,ROW(BookTable[Entry Month])-ROW(Book!$J$2)),ROWS(G$7:G184))))</f>
        <v/>
      </c>
      <c r="K184" s="6" t="str" cm="1">
        <f t="array" ref="K184">IF(ROWS(G$7:G184)&gt;COUNTIF(BookTable[Entry Month],$O$4),"",INDEX(Book!E$3:E$1200,SMALL(IF(BookTable[Entry Month]=$O$4,ROW(BookTable[Entry Month])-ROW(Book!$J$2)),ROWS(G$7:G184))))</f>
        <v/>
      </c>
      <c r="L184" s="6" t="e">
        <f>Shrawan12[[#This Row],[मूल्य (रु)]]*13%</f>
        <v>#VALUE!</v>
      </c>
    </row>
    <row r="185" spans="1:12" hidden="1" x14ac:dyDescent="0.25">
      <c r="A185" s="1" t="str">
        <f t="array" ref="A185">IF(ROWS(A$7:A185)&gt;COUNTIF(BookTable[Entry Month],$O$4),"",INDEX(Book!A$3:A$1200,SMALL(IF(BookTable[Entry Month]=$O$4,ROW(BookTable[Entry Month])-ROW(Book!$J$2)),ROWS(A$7:A185))))</f>
        <v/>
      </c>
      <c r="B185" s="1" t="str">
        <f t="array" ref="B185">IF(ROWS(B$7:B185)&gt;COUNTIF(BookTable[Entry Month],$O$4),"",INDEX(Book!B$3:B$1200,SMALL(IF(BookTable[Entry Month]=$O$4,ROW(BookTable[Entry Month])-ROW(Book!$J$2)),ROWS(B$7:B185))))</f>
        <v/>
      </c>
      <c r="D185" s="1" t="str">
        <f t="array" ref="D185">IF(ROWS(C$7:C185)&gt;COUNTIF(BookTable[Entry Month],$O$4),"",INDEX(Book!C$3:C$1200,SMALL(IF(BookTable[Entry Month]=$O$4,ROW(BookTable[Entry Month])-ROW(Book!$J$2)),ROWS(C$7:C185))))</f>
        <v/>
      </c>
      <c r="E185" s="1" t="e">
        <f>VLOOKUP(Shrawan12[[#This Row],[आपूर्तिकर्ताको नाम]],PartyTable[],2,FALSE)</f>
        <v>#N/A</v>
      </c>
      <c r="F185" s="1" t="str" cm="1">
        <f t="array" ref="F185">IF(ROWS(G$7:G185)&gt;COUNTIF(BookTable[Entry Month],$O$4),"",INDEX(Book!D$3:D$1200,SMALL(IF(BookTable[Entry Month]=$O$4,ROW(BookTable[Entry Month])-ROW(Book!$J$2)),ROWS(G$7:G185))))</f>
        <v/>
      </c>
      <c r="I18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85" s="6" t="str" cm="1">
        <f t="array" ref="J185">IF(ROWS(G$7:G185)&gt;COUNTIF(BookTable[Entry Month],$O$4),"",INDEX(Book!F$3:F$1200,SMALL(IF(BookTable[Entry Month]=$O$4,ROW(BookTable[Entry Month])-ROW(Book!$J$2)),ROWS(G$7:G185))))</f>
        <v/>
      </c>
      <c r="K185" s="6" t="str" cm="1">
        <f t="array" ref="K185">IF(ROWS(G$7:G185)&gt;COUNTIF(BookTable[Entry Month],$O$4),"",INDEX(Book!E$3:E$1200,SMALL(IF(BookTable[Entry Month]=$O$4,ROW(BookTable[Entry Month])-ROW(Book!$J$2)),ROWS(G$7:G185))))</f>
        <v/>
      </c>
      <c r="L185" s="6" t="e">
        <f>Shrawan12[[#This Row],[मूल्य (रु)]]*13%</f>
        <v>#VALUE!</v>
      </c>
    </row>
    <row r="186" spans="1:12" hidden="1" x14ac:dyDescent="0.25">
      <c r="A186" s="1" t="str">
        <f t="array" ref="A186">IF(ROWS(A$7:A186)&gt;COUNTIF(BookTable[Entry Month],$O$4),"",INDEX(Book!A$3:A$1200,SMALL(IF(BookTable[Entry Month]=$O$4,ROW(BookTable[Entry Month])-ROW(Book!$J$2)),ROWS(A$7:A186))))</f>
        <v/>
      </c>
      <c r="B186" s="1" t="str">
        <f t="array" ref="B186">IF(ROWS(B$7:B186)&gt;COUNTIF(BookTable[Entry Month],$O$4),"",INDEX(Book!B$3:B$1200,SMALL(IF(BookTable[Entry Month]=$O$4,ROW(BookTable[Entry Month])-ROW(Book!$J$2)),ROWS(B$7:B186))))</f>
        <v/>
      </c>
      <c r="D186" s="1" t="str">
        <f t="array" ref="D186">IF(ROWS(C$7:C186)&gt;COUNTIF(BookTable[Entry Month],$O$4),"",INDEX(Book!C$3:C$1200,SMALL(IF(BookTable[Entry Month]=$O$4,ROW(BookTable[Entry Month])-ROW(Book!$J$2)),ROWS(C$7:C186))))</f>
        <v/>
      </c>
      <c r="E186" s="1" t="e">
        <f>VLOOKUP(Shrawan12[[#This Row],[आपूर्तिकर्ताको नाम]],PartyTable[],2,FALSE)</f>
        <v>#N/A</v>
      </c>
      <c r="F186" s="1" t="str" cm="1">
        <f t="array" ref="F186">IF(ROWS(G$7:G186)&gt;COUNTIF(BookTable[Entry Month],$O$4),"",INDEX(Book!D$3:D$1200,SMALL(IF(BookTable[Entry Month]=$O$4,ROW(BookTable[Entry Month])-ROW(Book!$J$2)),ROWS(G$7:G186))))</f>
        <v/>
      </c>
      <c r="I18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86" s="6" t="str" cm="1">
        <f t="array" ref="J186">IF(ROWS(G$7:G186)&gt;COUNTIF(BookTable[Entry Month],$O$4),"",INDEX(Book!F$3:F$1200,SMALL(IF(BookTable[Entry Month]=$O$4,ROW(BookTable[Entry Month])-ROW(Book!$J$2)),ROWS(G$7:G186))))</f>
        <v/>
      </c>
      <c r="K186" s="6" t="str" cm="1">
        <f t="array" ref="K186">IF(ROWS(G$7:G186)&gt;COUNTIF(BookTable[Entry Month],$O$4),"",INDEX(Book!E$3:E$1200,SMALL(IF(BookTable[Entry Month]=$O$4,ROW(BookTable[Entry Month])-ROW(Book!$J$2)),ROWS(G$7:G186))))</f>
        <v/>
      </c>
      <c r="L186" s="6" t="e">
        <f>Shrawan12[[#This Row],[मूल्य (रु)]]*13%</f>
        <v>#VALUE!</v>
      </c>
    </row>
    <row r="187" spans="1:12" hidden="1" x14ac:dyDescent="0.25">
      <c r="A187" s="1" t="str">
        <f t="array" ref="A187">IF(ROWS(A$7:A187)&gt;COUNTIF(BookTable[Entry Month],$O$4),"",INDEX(Book!A$3:A$1200,SMALL(IF(BookTable[Entry Month]=$O$4,ROW(BookTable[Entry Month])-ROW(Book!$J$2)),ROWS(A$7:A187))))</f>
        <v/>
      </c>
      <c r="B187" s="1" t="str">
        <f t="array" ref="B187">IF(ROWS(B$7:B187)&gt;COUNTIF(BookTable[Entry Month],$O$4),"",INDEX(Book!B$3:B$1200,SMALL(IF(BookTable[Entry Month]=$O$4,ROW(BookTable[Entry Month])-ROW(Book!$J$2)),ROWS(B$7:B187))))</f>
        <v/>
      </c>
      <c r="D187" s="1" t="str">
        <f t="array" ref="D187">IF(ROWS(C$7:C187)&gt;COUNTIF(BookTable[Entry Month],$O$4),"",INDEX(Book!C$3:C$1200,SMALL(IF(BookTable[Entry Month]=$O$4,ROW(BookTable[Entry Month])-ROW(Book!$J$2)),ROWS(C$7:C187))))</f>
        <v/>
      </c>
      <c r="E187" s="1" t="e">
        <f>VLOOKUP(Shrawan12[[#This Row],[आपूर्तिकर्ताको नाम]],PartyTable[],2,FALSE)</f>
        <v>#N/A</v>
      </c>
      <c r="F187" s="1" t="str" cm="1">
        <f t="array" ref="F187">IF(ROWS(G$7:G187)&gt;COUNTIF(BookTable[Entry Month],$O$4),"",INDEX(Book!D$3:D$1200,SMALL(IF(BookTable[Entry Month]=$O$4,ROW(BookTable[Entry Month])-ROW(Book!$J$2)),ROWS(G$7:G187))))</f>
        <v/>
      </c>
      <c r="I18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87" s="6" t="str" cm="1">
        <f t="array" ref="J187">IF(ROWS(G$7:G187)&gt;COUNTIF(BookTable[Entry Month],$O$4),"",INDEX(Book!F$3:F$1200,SMALL(IF(BookTable[Entry Month]=$O$4,ROW(BookTable[Entry Month])-ROW(Book!$J$2)),ROWS(G$7:G187))))</f>
        <v/>
      </c>
      <c r="K187" s="6" t="str" cm="1">
        <f t="array" ref="K187">IF(ROWS(G$7:G187)&gt;COUNTIF(BookTable[Entry Month],$O$4),"",INDEX(Book!E$3:E$1200,SMALL(IF(BookTable[Entry Month]=$O$4,ROW(BookTable[Entry Month])-ROW(Book!$J$2)),ROWS(G$7:G187))))</f>
        <v/>
      </c>
      <c r="L187" s="6" t="e">
        <f>Shrawan12[[#This Row],[मूल्य (रु)]]*13%</f>
        <v>#VALUE!</v>
      </c>
    </row>
    <row r="188" spans="1:12" hidden="1" x14ac:dyDescent="0.25">
      <c r="A188" s="1" t="str">
        <f t="array" ref="A188">IF(ROWS(A$7:A188)&gt;COUNTIF(BookTable[Entry Month],$O$4),"",INDEX(Book!A$3:A$1200,SMALL(IF(BookTable[Entry Month]=$O$4,ROW(BookTable[Entry Month])-ROW(Book!$J$2)),ROWS(A$7:A188))))</f>
        <v/>
      </c>
      <c r="B188" s="1" t="str">
        <f t="array" ref="B188">IF(ROWS(B$7:B188)&gt;COUNTIF(BookTable[Entry Month],$O$4),"",INDEX(Book!B$3:B$1200,SMALL(IF(BookTable[Entry Month]=$O$4,ROW(BookTable[Entry Month])-ROW(Book!$J$2)),ROWS(B$7:B188))))</f>
        <v/>
      </c>
      <c r="D188" s="1" t="str">
        <f t="array" ref="D188">IF(ROWS(C$7:C188)&gt;COUNTIF(BookTable[Entry Month],$O$4),"",INDEX(Book!C$3:C$1200,SMALL(IF(BookTable[Entry Month]=$O$4,ROW(BookTable[Entry Month])-ROW(Book!$J$2)),ROWS(C$7:C188))))</f>
        <v/>
      </c>
      <c r="E188" s="1" t="e">
        <f>VLOOKUP(Shrawan12[[#This Row],[आपूर्तिकर्ताको नाम]],PartyTable[],2,FALSE)</f>
        <v>#N/A</v>
      </c>
      <c r="F188" s="1" t="str" cm="1">
        <f t="array" ref="F188">IF(ROWS(G$7:G188)&gt;COUNTIF(BookTable[Entry Month],$O$4),"",INDEX(Book!D$3:D$1200,SMALL(IF(BookTable[Entry Month]=$O$4,ROW(BookTable[Entry Month])-ROW(Book!$J$2)),ROWS(G$7:G188))))</f>
        <v/>
      </c>
      <c r="I18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88" s="6" t="str" cm="1">
        <f t="array" ref="J188">IF(ROWS(G$7:G188)&gt;COUNTIF(BookTable[Entry Month],$O$4),"",INDEX(Book!F$3:F$1200,SMALL(IF(BookTable[Entry Month]=$O$4,ROW(BookTable[Entry Month])-ROW(Book!$J$2)),ROWS(G$7:G188))))</f>
        <v/>
      </c>
      <c r="K188" s="6" t="str" cm="1">
        <f t="array" ref="K188">IF(ROWS(G$7:G188)&gt;COUNTIF(BookTable[Entry Month],$O$4),"",INDEX(Book!E$3:E$1200,SMALL(IF(BookTable[Entry Month]=$O$4,ROW(BookTable[Entry Month])-ROW(Book!$J$2)),ROWS(G$7:G188))))</f>
        <v/>
      </c>
      <c r="L188" s="6" t="e">
        <f>Shrawan12[[#This Row],[मूल्य (रु)]]*13%</f>
        <v>#VALUE!</v>
      </c>
    </row>
    <row r="189" spans="1:12" hidden="1" x14ac:dyDescent="0.25">
      <c r="A189" s="1" t="str">
        <f t="array" ref="A189">IF(ROWS(A$7:A189)&gt;COUNTIF(BookTable[Entry Month],$O$4),"",INDEX(Book!A$3:A$1200,SMALL(IF(BookTable[Entry Month]=$O$4,ROW(BookTable[Entry Month])-ROW(Book!$J$2)),ROWS(A$7:A189))))</f>
        <v/>
      </c>
      <c r="B189" s="1" t="str">
        <f t="array" ref="B189">IF(ROWS(B$7:B189)&gt;COUNTIF(BookTable[Entry Month],$O$4),"",INDEX(Book!B$3:B$1200,SMALL(IF(BookTable[Entry Month]=$O$4,ROW(BookTable[Entry Month])-ROW(Book!$J$2)),ROWS(B$7:B189))))</f>
        <v/>
      </c>
      <c r="D189" s="1" t="str">
        <f t="array" ref="D189">IF(ROWS(C$7:C189)&gt;COUNTIF(BookTable[Entry Month],$O$4),"",INDEX(Book!C$3:C$1200,SMALL(IF(BookTable[Entry Month]=$O$4,ROW(BookTable[Entry Month])-ROW(Book!$J$2)),ROWS(C$7:C189))))</f>
        <v/>
      </c>
      <c r="E189" s="1" t="e">
        <f>VLOOKUP(Shrawan12[[#This Row],[आपूर्तिकर्ताको नाम]],PartyTable[],2,FALSE)</f>
        <v>#N/A</v>
      </c>
      <c r="F189" s="1" t="str" cm="1">
        <f t="array" ref="F189">IF(ROWS(G$7:G189)&gt;COUNTIF(BookTable[Entry Month],$O$4),"",INDEX(Book!D$3:D$1200,SMALL(IF(BookTable[Entry Month]=$O$4,ROW(BookTable[Entry Month])-ROW(Book!$J$2)),ROWS(G$7:G189))))</f>
        <v/>
      </c>
      <c r="I18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89" s="6" t="str" cm="1">
        <f t="array" ref="J189">IF(ROWS(G$7:G189)&gt;COUNTIF(BookTable[Entry Month],$O$4),"",INDEX(Book!F$3:F$1200,SMALL(IF(BookTable[Entry Month]=$O$4,ROW(BookTable[Entry Month])-ROW(Book!$J$2)),ROWS(G$7:G189))))</f>
        <v/>
      </c>
      <c r="K189" s="6" t="str" cm="1">
        <f t="array" ref="K189">IF(ROWS(G$7:G189)&gt;COUNTIF(BookTable[Entry Month],$O$4),"",INDEX(Book!E$3:E$1200,SMALL(IF(BookTable[Entry Month]=$O$4,ROW(BookTable[Entry Month])-ROW(Book!$J$2)),ROWS(G$7:G189))))</f>
        <v/>
      </c>
      <c r="L189" s="6" t="e">
        <f>Shrawan12[[#This Row],[मूल्य (रु)]]*13%</f>
        <v>#VALUE!</v>
      </c>
    </row>
    <row r="190" spans="1:12" hidden="1" x14ac:dyDescent="0.25">
      <c r="A190" s="1" t="str">
        <f t="array" ref="A190">IF(ROWS(A$7:A190)&gt;COUNTIF(BookTable[Entry Month],$O$4),"",INDEX(Book!A$3:A$1200,SMALL(IF(BookTable[Entry Month]=$O$4,ROW(BookTable[Entry Month])-ROW(Book!$J$2)),ROWS(A$7:A190))))</f>
        <v/>
      </c>
      <c r="B190" s="1" t="str">
        <f t="array" ref="B190">IF(ROWS(B$7:B190)&gt;COUNTIF(BookTable[Entry Month],$O$4),"",INDEX(Book!B$3:B$1200,SMALL(IF(BookTable[Entry Month]=$O$4,ROW(BookTable[Entry Month])-ROW(Book!$J$2)),ROWS(B$7:B190))))</f>
        <v/>
      </c>
      <c r="D190" s="1" t="str">
        <f t="array" ref="D190">IF(ROWS(C$7:C190)&gt;COUNTIF(BookTable[Entry Month],$O$4),"",INDEX(Book!C$3:C$1200,SMALL(IF(BookTable[Entry Month]=$O$4,ROW(BookTable[Entry Month])-ROW(Book!$J$2)),ROWS(C$7:C190))))</f>
        <v/>
      </c>
      <c r="E190" s="1" t="e">
        <f>VLOOKUP(Shrawan12[[#This Row],[आपूर्तिकर्ताको नाम]],PartyTable[],2,FALSE)</f>
        <v>#N/A</v>
      </c>
      <c r="F190" s="1" t="str" cm="1">
        <f t="array" ref="F190">IF(ROWS(G$7:G190)&gt;COUNTIF(BookTable[Entry Month],$O$4),"",INDEX(Book!D$3:D$1200,SMALL(IF(BookTable[Entry Month]=$O$4,ROW(BookTable[Entry Month])-ROW(Book!$J$2)),ROWS(G$7:G190))))</f>
        <v/>
      </c>
      <c r="I19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90" s="6" t="str" cm="1">
        <f t="array" ref="J190">IF(ROWS(G$7:G190)&gt;COUNTIF(BookTable[Entry Month],$O$4),"",INDEX(Book!F$3:F$1200,SMALL(IF(BookTable[Entry Month]=$O$4,ROW(BookTable[Entry Month])-ROW(Book!$J$2)),ROWS(G$7:G190))))</f>
        <v/>
      </c>
      <c r="K190" s="6" t="str" cm="1">
        <f t="array" ref="K190">IF(ROWS(G$7:G190)&gt;COUNTIF(BookTable[Entry Month],$O$4),"",INDEX(Book!E$3:E$1200,SMALL(IF(BookTable[Entry Month]=$O$4,ROW(BookTable[Entry Month])-ROW(Book!$J$2)),ROWS(G$7:G190))))</f>
        <v/>
      </c>
      <c r="L190" s="6" t="e">
        <f>Shrawan12[[#This Row],[मूल्य (रु)]]*13%</f>
        <v>#VALUE!</v>
      </c>
    </row>
    <row r="191" spans="1:12" hidden="1" x14ac:dyDescent="0.25">
      <c r="A191" s="1" t="str">
        <f t="array" ref="A191">IF(ROWS(A$7:A191)&gt;COUNTIF(BookTable[Entry Month],$O$4),"",INDEX(Book!A$3:A$1200,SMALL(IF(BookTable[Entry Month]=$O$4,ROW(BookTable[Entry Month])-ROW(Book!$J$2)),ROWS(A$7:A191))))</f>
        <v/>
      </c>
      <c r="B191" s="1" t="str">
        <f t="array" ref="B191">IF(ROWS(B$7:B191)&gt;COUNTIF(BookTable[Entry Month],$O$4),"",INDEX(Book!B$3:B$1200,SMALL(IF(BookTable[Entry Month]=$O$4,ROW(BookTable[Entry Month])-ROW(Book!$J$2)),ROWS(B$7:B191))))</f>
        <v/>
      </c>
      <c r="D191" s="1" t="str">
        <f t="array" ref="D191">IF(ROWS(C$7:C191)&gt;COUNTIF(BookTable[Entry Month],$O$4),"",INDEX(Book!C$3:C$1200,SMALL(IF(BookTable[Entry Month]=$O$4,ROW(BookTable[Entry Month])-ROW(Book!$J$2)),ROWS(C$7:C191))))</f>
        <v/>
      </c>
      <c r="E191" s="1" t="e">
        <f>VLOOKUP(Shrawan12[[#This Row],[आपूर्तिकर्ताको नाम]],PartyTable[],2,FALSE)</f>
        <v>#N/A</v>
      </c>
      <c r="F191" s="1" t="str" cm="1">
        <f t="array" ref="F191">IF(ROWS(G$7:G191)&gt;COUNTIF(BookTable[Entry Month],$O$4),"",INDEX(Book!D$3:D$1200,SMALL(IF(BookTable[Entry Month]=$O$4,ROW(BookTable[Entry Month])-ROW(Book!$J$2)),ROWS(G$7:G191))))</f>
        <v/>
      </c>
      <c r="I19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91" s="6" t="str" cm="1">
        <f t="array" ref="J191">IF(ROWS(G$7:G191)&gt;COUNTIF(BookTable[Entry Month],$O$4),"",INDEX(Book!F$3:F$1200,SMALL(IF(BookTable[Entry Month]=$O$4,ROW(BookTable[Entry Month])-ROW(Book!$J$2)),ROWS(G$7:G191))))</f>
        <v/>
      </c>
      <c r="K191" s="6" t="str" cm="1">
        <f t="array" ref="K191">IF(ROWS(G$7:G191)&gt;COUNTIF(BookTable[Entry Month],$O$4),"",INDEX(Book!E$3:E$1200,SMALL(IF(BookTable[Entry Month]=$O$4,ROW(BookTable[Entry Month])-ROW(Book!$J$2)),ROWS(G$7:G191))))</f>
        <v/>
      </c>
      <c r="L191" s="6" t="e">
        <f>Shrawan12[[#This Row],[मूल्य (रु)]]*13%</f>
        <v>#VALUE!</v>
      </c>
    </row>
    <row r="192" spans="1:12" hidden="1" x14ac:dyDescent="0.25">
      <c r="A192" s="1" t="str">
        <f t="array" ref="A192">IF(ROWS(A$7:A192)&gt;COUNTIF(BookTable[Entry Month],$O$4),"",INDEX(Book!A$3:A$1200,SMALL(IF(BookTable[Entry Month]=$O$4,ROW(BookTable[Entry Month])-ROW(Book!$J$2)),ROWS(A$7:A192))))</f>
        <v/>
      </c>
      <c r="B192" s="1" t="str">
        <f t="array" ref="B192">IF(ROWS(B$7:B192)&gt;COUNTIF(BookTable[Entry Month],$O$4),"",INDEX(Book!B$3:B$1200,SMALL(IF(BookTable[Entry Month]=$O$4,ROW(BookTable[Entry Month])-ROW(Book!$J$2)),ROWS(B$7:B192))))</f>
        <v/>
      </c>
      <c r="D192" s="1" t="str">
        <f t="array" ref="D192">IF(ROWS(C$7:C192)&gt;COUNTIF(BookTable[Entry Month],$O$4),"",INDEX(Book!C$3:C$1200,SMALL(IF(BookTable[Entry Month]=$O$4,ROW(BookTable[Entry Month])-ROW(Book!$J$2)),ROWS(C$7:C192))))</f>
        <v/>
      </c>
      <c r="E192" s="1" t="e">
        <f>VLOOKUP(Shrawan12[[#This Row],[आपूर्तिकर्ताको नाम]],PartyTable[],2,FALSE)</f>
        <v>#N/A</v>
      </c>
      <c r="F192" s="1" t="str" cm="1">
        <f t="array" ref="F192">IF(ROWS(G$7:G192)&gt;COUNTIF(BookTable[Entry Month],$O$4),"",INDEX(Book!D$3:D$1200,SMALL(IF(BookTable[Entry Month]=$O$4,ROW(BookTable[Entry Month])-ROW(Book!$J$2)),ROWS(G$7:G192))))</f>
        <v/>
      </c>
      <c r="I19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92" s="6" t="str" cm="1">
        <f t="array" ref="J192">IF(ROWS(G$7:G192)&gt;COUNTIF(BookTable[Entry Month],$O$4),"",INDEX(Book!F$3:F$1200,SMALL(IF(BookTable[Entry Month]=$O$4,ROW(BookTable[Entry Month])-ROW(Book!$J$2)),ROWS(G$7:G192))))</f>
        <v/>
      </c>
      <c r="K192" s="6" t="str" cm="1">
        <f t="array" ref="K192">IF(ROWS(G$7:G192)&gt;COUNTIF(BookTable[Entry Month],$O$4),"",INDEX(Book!E$3:E$1200,SMALL(IF(BookTable[Entry Month]=$O$4,ROW(BookTable[Entry Month])-ROW(Book!$J$2)),ROWS(G$7:G192))))</f>
        <v/>
      </c>
      <c r="L192" s="6" t="e">
        <f>Shrawan12[[#This Row],[मूल्य (रु)]]*13%</f>
        <v>#VALUE!</v>
      </c>
    </row>
    <row r="193" spans="1:12" hidden="1" x14ac:dyDescent="0.25">
      <c r="A193" s="1" t="str">
        <f t="array" ref="A193">IF(ROWS(A$7:A193)&gt;COUNTIF(BookTable[Entry Month],$O$4),"",INDEX(Book!A$3:A$1200,SMALL(IF(BookTable[Entry Month]=$O$4,ROW(BookTable[Entry Month])-ROW(Book!$J$2)),ROWS(A$7:A193))))</f>
        <v/>
      </c>
      <c r="B193" s="1" t="str">
        <f t="array" ref="B193">IF(ROWS(B$7:B193)&gt;COUNTIF(BookTable[Entry Month],$O$4),"",INDEX(Book!B$3:B$1200,SMALL(IF(BookTable[Entry Month]=$O$4,ROW(BookTable[Entry Month])-ROW(Book!$J$2)),ROWS(B$7:B193))))</f>
        <v/>
      </c>
      <c r="D193" s="1" t="str">
        <f t="array" ref="D193">IF(ROWS(C$7:C193)&gt;COUNTIF(BookTable[Entry Month],$O$4),"",INDEX(Book!C$3:C$1200,SMALL(IF(BookTable[Entry Month]=$O$4,ROW(BookTable[Entry Month])-ROW(Book!$J$2)),ROWS(C$7:C193))))</f>
        <v/>
      </c>
      <c r="E193" s="1" t="e">
        <f>VLOOKUP(Shrawan12[[#This Row],[आपूर्तिकर्ताको नाम]],PartyTable[],2,FALSE)</f>
        <v>#N/A</v>
      </c>
      <c r="F193" s="1" t="str" cm="1">
        <f t="array" ref="F193">IF(ROWS(G$7:G193)&gt;COUNTIF(BookTable[Entry Month],$O$4),"",INDEX(Book!D$3:D$1200,SMALL(IF(BookTable[Entry Month]=$O$4,ROW(BookTable[Entry Month])-ROW(Book!$J$2)),ROWS(G$7:G193))))</f>
        <v/>
      </c>
      <c r="I19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93" s="6" t="str" cm="1">
        <f t="array" ref="J193">IF(ROWS(G$7:G193)&gt;COUNTIF(BookTable[Entry Month],$O$4),"",INDEX(Book!F$3:F$1200,SMALL(IF(BookTable[Entry Month]=$O$4,ROW(BookTable[Entry Month])-ROW(Book!$J$2)),ROWS(G$7:G193))))</f>
        <v/>
      </c>
      <c r="K193" s="6" t="str" cm="1">
        <f t="array" ref="K193">IF(ROWS(G$7:G193)&gt;COUNTIF(BookTable[Entry Month],$O$4),"",INDEX(Book!E$3:E$1200,SMALL(IF(BookTable[Entry Month]=$O$4,ROW(BookTable[Entry Month])-ROW(Book!$J$2)),ROWS(G$7:G193))))</f>
        <v/>
      </c>
      <c r="L193" s="6" t="e">
        <f>Shrawan12[[#This Row],[मूल्य (रु)]]*13%</f>
        <v>#VALUE!</v>
      </c>
    </row>
    <row r="194" spans="1:12" hidden="1" x14ac:dyDescent="0.25">
      <c r="A194" s="1" t="str">
        <f t="array" ref="A194">IF(ROWS(A$7:A194)&gt;COUNTIF(BookTable[Entry Month],$O$4),"",INDEX(Book!A$3:A$1200,SMALL(IF(BookTable[Entry Month]=$O$4,ROW(BookTable[Entry Month])-ROW(Book!$J$2)),ROWS(A$7:A194))))</f>
        <v/>
      </c>
      <c r="B194" s="1" t="str">
        <f t="array" ref="B194">IF(ROWS(B$7:B194)&gt;COUNTIF(BookTable[Entry Month],$O$4),"",INDEX(Book!B$3:B$1200,SMALL(IF(BookTable[Entry Month]=$O$4,ROW(BookTable[Entry Month])-ROW(Book!$J$2)),ROWS(B$7:B194))))</f>
        <v/>
      </c>
      <c r="D194" s="1" t="str">
        <f t="array" ref="D194">IF(ROWS(C$7:C194)&gt;COUNTIF(BookTable[Entry Month],$O$4),"",INDEX(Book!C$3:C$1200,SMALL(IF(BookTable[Entry Month]=$O$4,ROW(BookTable[Entry Month])-ROW(Book!$J$2)),ROWS(C$7:C194))))</f>
        <v/>
      </c>
      <c r="E194" s="1" t="e">
        <f>VLOOKUP(Shrawan12[[#This Row],[आपूर्तिकर्ताको नाम]],PartyTable[],2,FALSE)</f>
        <v>#N/A</v>
      </c>
      <c r="F194" s="1" t="str" cm="1">
        <f t="array" ref="F194">IF(ROWS(G$7:G194)&gt;COUNTIF(BookTable[Entry Month],$O$4),"",INDEX(Book!D$3:D$1200,SMALL(IF(BookTable[Entry Month]=$O$4,ROW(BookTable[Entry Month])-ROW(Book!$J$2)),ROWS(G$7:G194))))</f>
        <v/>
      </c>
      <c r="I19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94" s="6" t="str" cm="1">
        <f t="array" ref="J194">IF(ROWS(G$7:G194)&gt;COUNTIF(BookTable[Entry Month],$O$4),"",INDEX(Book!F$3:F$1200,SMALL(IF(BookTable[Entry Month]=$O$4,ROW(BookTable[Entry Month])-ROW(Book!$J$2)),ROWS(G$7:G194))))</f>
        <v/>
      </c>
      <c r="K194" s="6" t="str" cm="1">
        <f t="array" ref="K194">IF(ROWS(G$7:G194)&gt;COUNTIF(BookTable[Entry Month],$O$4),"",INDEX(Book!E$3:E$1200,SMALL(IF(BookTable[Entry Month]=$O$4,ROW(BookTable[Entry Month])-ROW(Book!$J$2)),ROWS(G$7:G194))))</f>
        <v/>
      </c>
      <c r="L194" s="6" t="e">
        <f>Shrawan12[[#This Row],[मूल्य (रु)]]*13%</f>
        <v>#VALUE!</v>
      </c>
    </row>
    <row r="195" spans="1:12" hidden="1" x14ac:dyDescent="0.25">
      <c r="A195" s="1" t="str">
        <f t="array" ref="A195">IF(ROWS(A$7:A195)&gt;COUNTIF(BookTable[Entry Month],$O$4),"",INDEX(Book!A$3:A$1200,SMALL(IF(BookTable[Entry Month]=$O$4,ROW(BookTable[Entry Month])-ROW(Book!$J$2)),ROWS(A$7:A195))))</f>
        <v/>
      </c>
      <c r="B195" s="1" t="str">
        <f t="array" ref="B195">IF(ROWS(B$7:B195)&gt;COUNTIF(BookTable[Entry Month],$O$4),"",INDEX(Book!B$3:B$1200,SMALL(IF(BookTable[Entry Month]=$O$4,ROW(BookTable[Entry Month])-ROW(Book!$J$2)),ROWS(B$7:B195))))</f>
        <v/>
      </c>
      <c r="D195" s="1" t="str">
        <f t="array" ref="D195">IF(ROWS(C$7:C195)&gt;COUNTIF(BookTable[Entry Month],$O$4),"",INDEX(Book!C$3:C$1200,SMALL(IF(BookTable[Entry Month]=$O$4,ROW(BookTable[Entry Month])-ROW(Book!$J$2)),ROWS(C$7:C195))))</f>
        <v/>
      </c>
      <c r="E195" s="1" t="e">
        <f>VLOOKUP(Shrawan12[[#This Row],[आपूर्तिकर्ताको नाम]],PartyTable[],2,FALSE)</f>
        <v>#N/A</v>
      </c>
      <c r="F195" s="1" t="str" cm="1">
        <f t="array" ref="F195">IF(ROWS(G$7:G195)&gt;COUNTIF(BookTable[Entry Month],$O$4),"",INDEX(Book!D$3:D$1200,SMALL(IF(BookTable[Entry Month]=$O$4,ROW(BookTable[Entry Month])-ROW(Book!$J$2)),ROWS(G$7:G195))))</f>
        <v/>
      </c>
      <c r="I19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95" s="6" t="str" cm="1">
        <f t="array" ref="J195">IF(ROWS(G$7:G195)&gt;COUNTIF(BookTable[Entry Month],$O$4),"",INDEX(Book!F$3:F$1200,SMALL(IF(BookTable[Entry Month]=$O$4,ROW(BookTable[Entry Month])-ROW(Book!$J$2)),ROWS(G$7:G195))))</f>
        <v/>
      </c>
      <c r="K195" s="6" t="str" cm="1">
        <f t="array" ref="K195">IF(ROWS(G$7:G195)&gt;COUNTIF(BookTable[Entry Month],$O$4),"",INDEX(Book!E$3:E$1200,SMALL(IF(BookTable[Entry Month]=$O$4,ROW(BookTable[Entry Month])-ROW(Book!$J$2)),ROWS(G$7:G195))))</f>
        <v/>
      </c>
      <c r="L195" s="6" t="e">
        <f>Shrawan12[[#This Row],[मूल्य (रु)]]*13%</f>
        <v>#VALUE!</v>
      </c>
    </row>
    <row r="196" spans="1:12" hidden="1" x14ac:dyDescent="0.25">
      <c r="A196" s="1" t="str">
        <f t="array" ref="A196">IF(ROWS(A$7:A196)&gt;COUNTIF(BookTable[Entry Month],$O$4),"",INDEX(Book!A$3:A$1200,SMALL(IF(BookTable[Entry Month]=$O$4,ROW(BookTable[Entry Month])-ROW(Book!$J$2)),ROWS(A$7:A196))))</f>
        <v/>
      </c>
      <c r="B196" s="1" t="str">
        <f t="array" ref="B196">IF(ROWS(B$7:B196)&gt;COUNTIF(BookTable[Entry Month],$O$4),"",INDEX(Book!B$3:B$1200,SMALL(IF(BookTable[Entry Month]=$O$4,ROW(BookTable[Entry Month])-ROW(Book!$J$2)),ROWS(B$7:B196))))</f>
        <v/>
      </c>
      <c r="D196" s="1" t="str">
        <f t="array" ref="D196">IF(ROWS(C$7:C196)&gt;COUNTIF(BookTable[Entry Month],$O$4),"",INDEX(Book!C$3:C$1200,SMALL(IF(BookTable[Entry Month]=$O$4,ROW(BookTable[Entry Month])-ROW(Book!$J$2)),ROWS(C$7:C196))))</f>
        <v/>
      </c>
      <c r="E196" s="1" t="e">
        <f>VLOOKUP(Shrawan12[[#This Row],[आपूर्तिकर्ताको नाम]],PartyTable[],2,FALSE)</f>
        <v>#N/A</v>
      </c>
      <c r="F196" s="1" t="str" cm="1">
        <f t="array" ref="F196">IF(ROWS(G$7:G196)&gt;COUNTIF(BookTable[Entry Month],$O$4),"",INDEX(Book!D$3:D$1200,SMALL(IF(BookTable[Entry Month]=$O$4,ROW(BookTable[Entry Month])-ROW(Book!$J$2)),ROWS(G$7:G196))))</f>
        <v/>
      </c>
      <c r="I19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96" s="6" t="str" cm="1">
        <f t="array" ref="J196">IF(ROWS(G$7:G196)&gt;COUNTIF(BookTable[Entry Month],$O$4),"",INDEX(Book!F$3:F$1200,SMALL(IF(BookTable[Entry Month]=$O$4,ROW(BookTable[Entry Month])-ROW(Book!$J$2)),ROWS(G$7:G196))))</f>
        <v/>
      </c>
      <c r="K196" s="6" t="str" cm="1">
        <f t="array" ref="K196">IF(ROWS(G$7:G196)&gt;COUNTIF(BookTable[Entry Month],$O$4),"",INDEX(Book!E$3:E$1200,SMALL(IF(BookTable[Entry Month]=$O$4,ROW(BookTable[Entry Month])-ROW(Book!$J$2)),ROWS(G$7:G196))))</f>
        <v/>
      </c>
      <c r="L196" s="6" t="e">
        <f>Shrawan12[[#This Row],[मूल्य (रु)]]*13%</f>
        <v>#VALUE!</v>
      </c>
    </row>
    <row r="197" spans="1:12" hidden="1" x14ac:dyDescent="0.25">
      <c r="A197" s="1" t="str">
        <f t="array" ref="A197">IF(ROWS(A$7:A197)&gt;COUNTIF(BookTable[Entry Month],$O$4),"",INDEX(Book!A$3:A$1200,SMALL(IF(BookTable[Entry Month]=$O$4,ROW(BookTable[Entry Month])-ROW(Book!$J$2)),ROWS(A$7:A197))))</f>
        <v/>
      </c>
      <c r="B197" s="1" t="str">
        <f t="array" ref="B197">IF(ROWS(B$7:B197)&gt;COUNTIF(BookTable[Entry Month],$O$4),"",INDEX(Book!B$3:B$1200,SMALL(IF(BookTable[Entry Month]=$O$4,ROW(BookTable[Entry Month])-ROW(Book!$J$2)),ROWS(B$7:B197))))</f>
        <v/>
      </c>
      <c r="D197" s="1" t="str">
        <f t="array" ref="D197">IF(ROWS(C$7:C197)&gt;COUNTIF(BookTable[Entry Month],$O$4),"",INDEX(Book!C$3:C$1200,SMALL(IF(BookTable[Entry Month]=$O$4,ROW(BookTable[Entry Month])-ROW(Book!$J$2)),ROWS(C$7:C197))))</f>
        <v/>
      </c>
      <c r="E197" s="1" t="e">
        <f>VLOOKUP(Shrawan12[[#This Row],[आपूर्तिकर्ताको नाम]],PartyTable[],2,FALSE)</f>
        <v>#N/A</v>
      </c>
      <c r="F197" s="1" t="str" cm="1">
        <f t="array" ref="F197">IF(ROWS(G$7:G197)&gt;COUNTIF(BookTable[Entry Month],$O$4),"",INDEX(Book!D$3:D$1200,SMALL(IF(BookTable[Entry Month]=$O$4,ROW(BookTable[Entry Month])-ROW(Book!$J$2)),ROWS(G$7:G197))))</f>
        <v/>
      </c>
      <c r="I19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97" s="6" t="str" cm="1">
        <f t="array" ref="J197">IF(ROWS(G$7:G197)&gt;COUNTIF(BookTable[Entry Month],$O$4),"",INDEX(Book!F$3:F$1200,SMALL(IF(BookTable[Entry Month]=$O$4,ROW(BookTable[Entry Month])-ROW(Book!$J$2)),ROWS(G$7:G197))))</f>
        <v/>
      </c>
      <c r="K197" s="6" t="str" cm="1">
        <f t="array" ref="K197">IF(ROWS(G$7:G197)&gt;COUNTIF(BookTable[Entry Month],$O$4),"",INDEX(Book!E$3:E$1200,SMALL(IF(BookTable[Entry Month]=$O$4,ROW(BookTable[Entry Month])-ROW(Book!$J$2)),ROWS(G$7:G197))))</f>
        <v/>
      </c>
      <c r="L197" s="6" t="e">
        <f>Shrawan12[[#This Row],[मूल्य (रु)]]*13%</f>
        <v>#VALUE!</v>
      </c>
    </row>
    <row r="198" spans="1:12" hidden="1" x14ac:dyDescent="0.25">
      <c r="A198" s="1" t="str">
        <f t="array" ref="A198">IF(ROWS(A$7:A198)&gt;COUNTIF(BookTable[Entry Month],$O$4),"",INDEX(Book!A$3:A$1200,SMALL(IF(BookTable[Entry Month]=$O$4,ROW(BookTable[Entry Month])-ROW(Book!$J$2)),ROWS(A$7:A198))))</f>
        <v/>
      </c>
      <c r="B198" s="1" t="str">
        <f t="array" ref="B198">IF(ROWS(B$7:B198)&gt;COUNTIF(BookTable[Entry Month],$O$4),"",INDEX(Book!B$3:B$1200,SMALL(IF(BookTable[Entry Month]=$O$4,ROW(BookTable[Entry Month])-ROW(Book!$J$2)),ROWS(B$7:B198))))</f>
        <v/>
      </c>
      <c r="D198" s="1" t="str">
        <f t="array" ref="D198">IF(ROWS(C$7:C198)&gt;COUNTIF(BookTable[Entry Month],$O$4),"",INDEX(Book!C$3:C$1200,SMALL(IF(BookTable[Entry Month]=$O$4,ROW(BookTable[Entry Month])-ROW(Book!$J$2)),ROWS(C$7:C198))))</f>
        <v/>
      </c>
      <c r="E198" s="1" t="e">
        <f>VLOOKUP(Shrawan12[[#This Row],[आपूर्तिकर्ताको नाम]],PartyTable[],2,FALSE)</f>
        <v>#N/A</v>
      </c>
      <c r="F198" s="1" t="str" cm="1">
        <f t="array" ref="F198">IF(ROWS(G$7:G198)&gt;COUNTIF(BookTable[Entry Month],$O$4),"",INDEX(Book!D$3:D$1200,SMALL(IF(BookTable[Entry Month]=$O$4,ROW(BookTable[Entry Month])-ROW(Book!$J$2)),ROWS(G$7:G198))))</f>
        <v/>
      </c>
      <c r="I19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98" s="6" t="str" cm="1">
        <f t="array" ref="J198">IF(ROWS(G$7:G198)&gt;COUNTIF(BookTable[Entry Month],$O$4),"",INDEX(Book!F$3:F$1200,SMALL(IF(BookTable[Entry Month]=$O$4,ROW(BookTable[Entry Month])-ROW(Book!$J$2)),ROWS(G$7:G198))))</f>
        <v/>
      </c>
      <c r="K198" s="6" t="str" cm="1">
        <f t="array" ref="K198">IF(ROWS(G$7:G198)&gt;COUNTIF(BookTable[Entry Month],$O$4),"",INDEX(Book!E$3:E$1200,SMALL(IF(BookTable[Entry Month]=$O$4,ROW(BookTable[Entry Month])-ROW(Book!$J$2)),ROWS(G$7:G198))))</f>
        <v/>
      </c>
      <c r="L198" s="6" t="e">
        <f>Shrawan12[[#This Row],[मूल्य (रु)]]*13%</f>
        <v>#VALUE!</v>
      </c>
    </row>
    <row r="199" spans="1:12" hidden="1" x14ac:dyDescent="0.25">
      <c r="A199" s="1" t="str">
        <f t="array" ref="A199">IF(ROWS(A$7:A199)&gt;COUNTIF(BookTable[Entry Month],$O$4),"",INDEX(Book!A$3:A$1200,SMALL(IF(BookTable[Entry Month]=$O$4,ROW(BookTable[Entry Month])-ROW(Book!$J$2)),ROWS(A$7:A199))))</f>
        <v/>
      </c>
      <c r="B199" s="1" t="str">
        <f t="array" ref="B199">IF(ROWS(B$7:B199)&gt;COUNTIF(BookTable[Entry Month],$O$4),"",INDEX(Book!B$3:B$1200,SMALL(IF(BookTable[Entry Month]=$O$4,ROW(BookTable[Entry Month])-ROW(Book!$J$2)),ROWS(B$7:B199))))</f>
        <v/>
      </c>
      <c r="D199" s="1" t="str">
        <f t="array" ref="D199">IF(ROWS(C$7:C199)&gt;COUNTIF(BookTable[Entry Month],$O$4),"",INDEX(Book!C$3:C$1200,SMALL(IF(BookTable[Entry Month]=$O$4,ROW(BookTable[Entry Month])-ROW(Book!$J$2)),ROWS(C$7:C199))))</f>
        <v/>
      </c>
      <c r="E199" s="1" t="e">
        <f>VLOOKUP(Shrawan12[[#This Row],[आपूर्तिकर्ताको नाम]],PartyTable[],2,FALSE)</f>
        <v>#N/A</v>
      </c>
      <c r="F199" s="1" t="str" cm="1">
        <f t="array" ref="F199">IF(ROWS(G$7:G199)&gt;COUNTIF(BookTable[Entry Month],$O$4),"",INDEX(Book!D$3:D$1200,SMALL(IF(BookTable[Entry Month]=$O$4,ROW(BookTable[Entry Month])-ROW(Book!$J$2)),ROWS(G$7:G199))))</f>
        <v/>
      </c>
      <c r="I19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199" s="6" t="str" cm="1">
        <f t="array" ref="J199">IF(ROWS(G$7:G199)&gt;COUNTIF(BookTable[Entry Month],$O$4),"",INDEX(Book!F$3:F$1200,SMALL(IF(BookTable[Entry Month]=$O$4,ROW(BookTable[Entry Month])-ROW(Book!$J$2)),ROWS(G$7:G199))))</f>
        <v/>
      </c>
      <c r="K199" s="6" t="str" cm="1">
        <f t="array" ref="K199">IF(ROWS(G$7:G199)&gt;COUNTIF(BookTable[Entry Month],$O$4),"",INDEX(Book!E$3:E$1200,SMALL(IF(BookTable[Entry Month]=$O$4,ROW(BookTable[Entry Month])-ROW(Book!$J$2)),ROWS(G$7:G199))))</f>
        <v/>
      </c>
      <c r="L199" s="6" t="e">
        <f>Shrawan12[[#This Row],[मूल्य (रु)]]*13%</f>
        <v>#VALUE!</v>
      </c>
    </row>
    <row r="200" spans="1:12" hidden="1" x14ac:dyDescent="0.25">
      <c r="A200" s="1" t="str">
        <f t="array" ref="A200">IF(ROWS(A$7:A200)&gt;COUNTIF(BookTable[Entry Month],$O$4),"",INDEX(Book!A$3:A$1200,SMALL(IF(BookTable[Entry Month]=$O$4,ROW(BookTable[Entry Month])-ROW(Book!$J$2)),ROWS(A$7:A200))))</f>
        <v/>
      </c>
      <c r="B200" s="1" t="str">
        <f t="array" ref="B200">IF(ROWS(B$7:B200)&gt;COUNTIF(BookTable[Entry Month],$O$4),"",INDEX(Book!B$3:B$1200,SMALL(IF(BookTable[Entry Month]=$O$4,ROW(BookTable[Entry Month])-ROW(Book!$J$2)),ROWS(B$7:B200))))</f>
        <v/>
      </c>
      <c r="D200" s="1" t="str">
        <f t="array" ref="D200">IF(ROWS(C$7:C200)&gt;COUNTIF(BookTable[Entry Month],$O$4),"",INDEX(Book!C$3:C$1200,SMALL(IF(BookTable[Entry Month]=$O$4,ROW(BookTable[Entry Month])-ROW(Book!$J$2)),ROWS(C$7:C200))))</f>
        <v/>
      </c>
      <c r="E200" s="1" t="e">
        <f>VLOOKUP(Shrawan12[[#This Row],[आपूर्तिकर्ताको नाम]],PartyTable[],2,FALSE)</f>
        <v>#N/A</v>
      </c>
      <c r="F200" s="1" t="str" cm="1">
        <f t="array" ref="F200">IF(ROWS(G$7:G200)&gt;COUNTIF(BookTable[Entry Month],$O$4),"",INDEX(Book!D$3:D$1200,SMALL(IF(BookTable[Entry Month]=$O$4,ROW(BookTable[Entry Month])-ROW(Book!$J$2)),ROWS(G$7:G200))))</f>
        <v/>
      </c>
      <c r="I20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00" s="6" t="str" cm="1">
        <f t="array" ref="J200">IF(ROWS(G$7:G200)&gt;COUNTIF(BookTable[Entry Month],$O$4),"",INDEX(Book!F$3:F$1200,SMALL(IF(BookTable[Entry Month]=$O$4,ROW(BookTable[Entry Month])-ROW(Book!$J$2)),ROWS(G$7:G200))))</f>
        <v/>
      </c>
      <c r="K200" s="6" t="str" cm="1">
        <f t="array" ref="K200">IF(ROWS(G$7:G200)&gt;COUNTIF(BookTable[Entry Month],$O$4),"",INDEX(Book!E$3:E$1200,SMALL(IF(BookTable[Entry Month]=$O$4,ROW(BookTable[Entry Month])-ROW(Book!$J$2)),ROWS(G$7:G200))))</f>
        <v/>
      </c>
      <c r="L200" s="6" t="e">
        <f>Shrawan12[[#This Row],[मूल्य (रु)]]*13%</f>
        <v>#VALUE!</v>
      </c>
    </row>
    <row r="201" spans="1:12" hidden="1" x14ac:dyDescent="0.25">
      <c r="A201" s="1" t="str">
        <f t="array" ref="A201">IF(ROWS(A$7:A201)&gt;COUNTIF(BookTable[Entry Month],$O$4),"",INDEX(Book!A$3:A$1200,SMALL(IF(BookTable[Entry Month]=$O$4,ROW(BookTable[Entry Month])-ROW(Book!$J$2)),ROWS(A$7:A201))))</f>
        <v/>
      </c>
      <c r="B201" s="1" t="str">
        <f t="array" ref="B201">IF(ROWS(B$7:B201)&gt;COUNTIF(BookTable[Entry Month],$O$4),"",INDEX(Book!B$3:B$1200,SMALL(IF(BookTable[Entry Month]=$O$4,ROW(BookTable[Entry Month])-ROW(Book!$J$2)),ROWS(B$7:B201))))</f>
        <v/>
      </c>
      <c r="D201" s="1" t="str">
        <f t="array" ref="D201">IF(ROWS(C$7:C201)&gt;COUNTIF(BookTable[Entry Month],$O$4),"",INDEX(Book!C$3:C$1200,SMALL(IF(BookTable[Entry Month]=$O$4,ROW(BookTable[Entry Month])-ROW(Book!$J$2)),ROWS(C$7:C201))))</f>
        <v/>
      </c>
      <c r="E201" s="1" t="e">
        <f>VLOOKUP(Shrawan12[[#This Row],[आपूर्तिकर्ताको नाम]],PartyTable[],2,FALSE)</f>
        <v>#N/A</v>
      </c>
      <c r="F201" s="1" t="str" cm="1">
        <f t="array" ref="F201">IF(ROWS(G$7:G201)&gt;COUNTIF(BookTable[Entry Month],$O$4),"",INDEX(Book!D$3:D$1200,SMALL(IF(BookTable[Entry Month]=$O$4,ROW(BookTable[Entry Month])-ROW(Book!$J$2)),ROWS(G$7:G201))))</f>
        <v/>
      </c>
      <c r="I20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01" s="6" t="str" cm="1">
        <f t="array" ref="J201">IF(ROWS(G$7:G201)&gt;COUNTIF(BookTable[Entry Month],$O$4),"",INDEX(Book!F$3:F$1200,SMALL(IF(BookTable[Entry Month]=$O$4,ROW(BookTable[Entry Month])-ROW(Book!$J$2)),ROWS(G$7:G201))))</f>
        <v/>
      </c>
      <c r="K201" s="6" t="str" cm="1">
        <f t="array" ref="K201">IF(ROWS(G$7:G201)&gt;COUNTIF(BookTable[Entry Month],$O$4),"",INDEX(Book!E$3:E$1200,SMALL(IF(BookTable[Entry Month]=$O$4,ROW(BookTable[Entry Month])-ROW(Book!$J$2)),ROWS(G$7:G201))))</f>
        <v/>
      </c>
      <c r="L201" s="6" t="e">
        <f>Shrawan12[[#This Row],[मूल्य (रु)]]*13%</f>
        <v>#VALUE!</v>
      </c>
    </row>
    <row r="202" spans="1:12" hidden="1" x14ac:dyDescent="0.25">
      <c r="A202" s="1" t="str">
        <f t="array" ref="A202">IF(ROWS(A$7:A202)&gt;COUNTIF(BookTable[Entry Month],$O$4),"",INDEX(Book!A$3:A$1200,SMALL(IF(BookTable[Entry Month]=$O$4,ROW(BookTable[Entry Month])-ROW(Book!$J$2)),ROWS(A$7:A202))))</f>
        <v/>
      </c>
      <c r="B202" s="1" t="str">
        <f t="array" ref="B202">IF(ROWS(B$7:B202)&gt;COUNTIF(BookTable[Entry Month],$O$4),"",INDEX(Book!B$3:B$1200,SMALL(IF(BookTable[Entry Month]=$O$4,ROW(BookTable[Entry Month])-ROW(Book!$J$2)),ROWS(B$7:B202))))</f>
        <v/>
      </c>
      <c r="D202" s="1" t="str">
        <f t="array" ref="D202">IF(ROWS(C$7:C202)&gt;COUNTIF(BookTable[Entry Month],$O$4),"",INDEX(Book!C$3:C$1200,SMALL(IF(BookTable[Entry Month]=$O$4,ROW(BookTable[Entry Month])-ROW(Book!$J$2)),ROWS(C$7:C202))))</f>
        <v/>
      </c>
      <c r="E202" s="1" t="e">
        <f>VLOOKUP(Shrawan12[[#This Row],[आपूर्तिकर्ताको नाम]],PartyTable[],2,FALSE)</f>
        <v>#N/A</v>
      </c>
      <c r="F202" s="1" t="str" cm="1">
        <f t="array" ref="F202">IF(ROWS(G$7:G202)&gt;COUNTIF(BookTable[Entry Month],$O$4),"",INDEX(Book!D$3:D$1200,SMALL(IF(BookTable[Entry Month]=$O$4,ROW(BookTable[Entry Month])-ROW(Book!$J$2)),ROWS(G$7:G202))))</f>
        <v/>
      </c>
      <c r="I20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02" s="6" t="str" cm="1">
        <f t="array" ref="J202">IF(ROWS(G$7:G202)&gt;COUNTIF(BookTable[Entry Month],$O$4),"",INDEX(Book!F$3:F$1200,SMALL(IF(BookTable[Entry Month]=$O$4,ROW(BookTable[Entry Month])-ROW(Book!$J$2)),ROWS(G$7:G202))))</f>
        <v/>
      </c>
      <c r="K202" s="6" t="str" cm="1">
        <f t="array" ref="K202">IF(ROWS(G$7:G202)&gt;COUNTIF(BookTable[Entry Month],$O$4),"",INDEX(Book!E$3:E$1200,SMALL(IF(BookTable[Entry Month]=$O$4,ROW(BookTable[Entry Month])-ROW(Book!$J$2)),ROWS(G$7:G202))))</f>
        <v/>
      </c>
      <c r="L202" s="6" t="e">
        <f>Shrawan12[[#This Row],[मूल्य (रु)]]*13%</f>
        <v>#VALUE!</v>
      </c>
    </row>
    <row r="203" spans="1:12" hidden="1" x14ac:dyDescent="0.25">
      <c r="A203" s="1" t="str">
        <f t="array" ref="A203">IF(ROWS(A$7:A203)&gt;COUNTIF(BookTable[Entry Month],$O$4),"",INDEX(Book!A$3:A$1200,SMALL(IF(BookTable[Entry Month]=$O$4,ROW(BookTable[Entry Month])-ROW(Book!$J$2)),ROWS(A$7:A203))))</f>
        <v/>
      </c>
      <c r="B203" s="1" t="str">
        <f t="array" ref="B203">IF(ROWS(B$7:B203)&gt;COUNTIF(BookTable[Entry Month],$O$4),"",INDEX(Book!B$3:B$1200,SMALL(IF(BookTable[Entry Month]=$O$4,ROW(BookTable[Entry Month])-ROW(Book!$J$2)),ROWS(B$7:B203))))</f>
        <v/>
      </c>
      <c r="D203" s="1" t="str">
        <f t="array" ref="D203">IF(ROWS(C$7:C203)&gt;COUNTIF(BookTable[Entry Month],$O$4),"",INDEX(Book!C$3:C$1200,SMALL(IF(BookTable[Entry Month]=$O$4,ROW(BookTable[Entry Month])-ROW(Book!$J$2)),ROWS(C$7:C203))))</f>
        <v/>
      </c>
      <c r="E203" s="1" t="e">
        <f>VLOOKUP(Shrawan12[[#This Row],[आपूर्तिकर्ताको नाम]],PartyTable[],2,FALSE)</f>
        <v>#N/A</v>
      </c>
      <c r="F203" s="1" t="str" cm="1">
        <f t="array" ref="F203">IF(ROWS(G$7:G203)&gt;COUNTIF(BookTable[Entry Month],$O$4),"",INDEX(Book!D$3:D$1200,SMALL(IF(BookTable[Entry Month]=$O$4,ROW(BookTable[Entry Month])-ROW(Book!$J$2)),ROWS(G$7:G203))))</f>
        <v/>
      </c>
      <c r="I20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03" s="6" t="str" cm="1">
        <f t="array" ref="J203">IF(ROWS(G$7:G203)&gt;COUNTIF(BookTable[Entry Month],$O$4),"",INDEX(Book!F$3:F$1200,SMALL(IF(BookTable[Entry Month]=$O$4,ROW(BookTable[Entry Month])-ROW(Book!$J$2)),ROWS(G$7:G203))))</f>
        <v/>
      </c>
      <c r="K203" s="6" t="str" cm="1">
        <f t="array" ref="K203">IF(ROWS(G$7:G203)&gt;COUNTIF(BookTable[Entry Month],$O$4),"",INDEX(Book!E$3:E$1200,SMALL(IF(BookTable[Entry Month]=$O$4,ROW(BookTable[Entry Month])-ROW(Book!$J$2)),ROWS(G$7:G203))))</f>
        <v/>
      </c>
      <c r="L203" s="6" t="e">
        <f>Shrawan12[[#This Row],[मूल्य (रु)]]*13%</f>
        <v>#VALUE!</v>
      </c>
    </row>
    <row r="204" spans="1:12" hidden="1" x14ac:dyDescent="0.25">
      <c r="A204" s="1" t="str">
        <f t="array" ref="A204">IF(ROWS(A$7:A204)&gt;COUNTIF(BookTable[Entry Month],$O$4),"",INDEX(Book!A$3:A$1200,SMALL(IF(BookTable[Entry Month]=$O$4,ROW(BookTable[Entry Month])-ROW(Book!$J$2)),ROWS(A$7:A204))))</f>
        <v/>
      </c>
      <c r="B204" s="1" t="str">
        <f t="array" ref="B204">IF(ROWS(B$7:B204)&gt;COUNTIF(BookTable[Entry Month],$O$4),"",INDEX(Book!B$3:B$1200,SMALL(IF(BookTable[Entry Month]=$O$4,ROW(BookTable[Entry Month])-ROW(Book!$J$2)),ROWS(B$7:B204))))</f>
        <v/>
      </c>
      <c r="D204" s="1" t="str">
        <f t="array" ref="D204">IF(ROWS(C$7:C204)&gt;COUNTIF(BookTable[Entry Month],$O$4),"",INDEX(Book!C$3:C$1200,SMALL(IF(BookTable[Entry Month]=$O$4,ROW(BookTable[Entry Month])-ROW(Book!$J$2)),ROWS(C$7:C204))))</f>
        <v/>
      </c>
      <c r="E204" s="1" t="e">
        <f>VLOOKUP(Shrawan12[[#This Row],[आपूर्तिकर्ताको नाम]],PartyTable[],2,FALSE)</f>
        <v>#N/A</v>
      </c>
      <c r="F204" s="1" t="str" cm="1">
        <f t="array" ref="F204">IF(ROWS(G$7:G204)&gt;COUNTIF(BookTable[Entry Month],$O$4),"",INDEX(Book!D$3:D$1200,SMALL(IF(BookTable[Entry Month]=$O$4,ROW(BookTable[Entry Month])-ROW(Book!$J$2)),ROWS(G$7:G204))))</f>
        <v/>
      </c>
      <c r="I20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04" s="6" t="str" cm="1">
        <f t="array" ref="J204">IF(ROWS(G$7:G204)&gt;COUNTIF(BookTable[Entry Month],$O$4),"",INDEX(Book!F$3:F$1200,SMALL(IF(BookTable[Entry Month]=$O$4,ROW(BookTable[Entry Month])-ROW(Book!$J$2)),ROWS(G$7:G204))))</f>
        <v/>
      </c>
      <c r="K204" s="6" t="str" cm="1">
        <f t="array" ref="K204">IF(ROWS(G$7:G204)&gt;COUNTIF(BookTable[Entry Month],$O$4),"",INDEX(Book!E$3:E$1200,SMALL(IF(BookTable[Entry Month]=$O$4,ROW(BookTable[Entry Month])-ROW(Book!$J$2)),ROWS(G$7:G204))))</f>
        <v/>
      </c>
      <c r="L204" s="6" t="e">
        <f>Shrawan12[[#This Row],[मूल्य (रु)]]*13%</f>
        <v>#VALUE!</v>
      </c>
    </row>
    <row r="205" spans="1:12" hidden="1" x14ac:dyDescent="0.25">
      <c r="A205" s="1" t="str">
        <f t="array" ref="A205">IF(ROWS(A$7:A205)&gt;COUNTIF(BookTable[Entry Month],$O$4),"",INDEX(Book!A$3:A$1200,SMALL(IF(BookTable[Entry Month]=$O$4,ROW(BookTable[Entry Month])-ROW(Book!$J$2)),ROWS(A$7:A205))))</f>
        <v/>
      </c>
      <c r="B205" s="1" t="str">
        <f t="array" ref="B205">IF(ROWS(B$7:B205)&gt;COUNTIF(BookTable[Entry Month],$O$4),"",INDEX(Book!B$3:B$1200,SMALL(IF(BookTable[Entry Month]=$O$4,ROW(BookTable[Entry Month])-ROW(Book!$J$2)),ROWS(B$7:B205))))</f>
        <v/>
      </c>
      <c r="D205" s="1" t="str">
        <f t="array" ref="D205">IF(ROWS(C$7:C205)&gt;COUNTIF(BookTable[Entry Month],$O$4),"",INDEX(Book!C$3:C$1200,SMALL(IF(BookTable[Entry Month]=$O$4,ROW(BookTable[Entry Month])-ROW(Book!$J$2)),ROWS(C$7:C205))))</f>
        <v/>
      </c>
      <c r="E205" s="1" t="e">
        <f>VLOOKUP(Shrawan12[[#This Row],[आपूर्तिकर्ताको नाम]],PartyTable[],2,FALSE)</f>
        <v>#N/A</v>
      </c>
      <c r="F205" s="1" t="str" cm="1">
        <f t="array" ref="F205">IF(ROWS(G$7:G205)&gt;COUNTIF(BookTable[Entry Month],$O$4),"",INDEX(Book!D$3:D$1200,SMALL(IF(BookTable[Entry Month]=$O$4,ROW(BookTable[Entry Month])-ROW(Book!$J$2)),ROWS(G$7:G205))))</f>
        <v/>
      </c>
      <c r="I20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05" s="6" t="str" cm="1">
        <f t="array" ref="J205">IF(ROWS(G$7:G205)&gt;COUNTIF(BookTable[Entry Month],$O$4),"",INDEX(Book!F$3:F$1200,SMALL(IF(BookTable[Entry Month]=$O$4,ROW(BookTable[Entry Month])-ROW(Book!$J$2)),ROWS(G$7:G205))))</f>
        <v/>
      </c>
      <c r="K205" s="6" t="str" cm="1">
        <f t="array" ref="K205">IF(ROWS(G$7:G205)&gt;COUNTIF(BookTable[Entry Month],$O$4),"",INDEX(Book!E$3:E$1200,SMALL(IF(BookTable[Entry Month]=$O$4,ROW(BookTable[Entry Month])-ROW(Book!$J$2)),ROWS(G$7:G205))))</f>
        <v/>
      </c>
      <c r="L205" s="6" t="e">
        <f>Shrawan12[[#This Row],[मूल्य (रु)]]*13%</f>
        <v>#VALUE!</v>
      </c>
    </row>
    <row r="206" spans="1:12" hidden="1" x14ac:dyDescent="0.25">
      <c r="A206" s="1" t="str">
        <f t="array" ref="A206">IF(ROWS(A$7:A206)&gt;COUNTIF(BookTable[Entry Month],$O$4),"",INDEX(Book!A$3:A$1200,SMALL(IF(BookTable[Entry Month]=$O$4,ROW(BookTable[Entry Month])-ROW(Book!$J$2)),ROWS(A$7:A206))))</f>
        <v/>
      </c>
      <c r="B206" s="1" t="str">
        <f t="array" ref="B206">IF(ROWS(B$7:B206)&gt;COUNTIF(BookTable[Entry Month],$O$4),"",INDEX(Book!B$3:B$1200,SMALL(IF(BookTable[Entry Month]=$O$4,ROW(BookTable[Entry Month])-ROW(Book!$J$2)),ROWS(B$7:B206))))</f>
        <v/>
      </c>
      <c r="D206" s="1" t="str">
        <f t="array" ref="D206">IF(ROWS(C$7:C206)&gt;COUNTIF(BookTable[Entry Month],$O$4),"",INDEX(Book!C$3:C$1200,SMALL(IF(BookTable[Entry Month]=$O$4,ROW(BookTable[Entry Month])-ROW(Book!$J$2)),ROWS(C$7:C206))))</f>
        <v/>
      </c>
      <c r="E206" s="1" t="e">
        <f>VLOOKUP(Shrawan12[[#This Row],[आपूर्तिकर्ताको नाम]],PartyTable[],2,FALSE)</f>
        <v>#N/A</v>
      </c>
      <c r="F206" s="1" t="str" cm="1">
        <f t="array" ref="F206">IF(ROWS(G$7:G206)&gt;COUNTIF(BookTable[Entry Month],$O$4),"",INDEX(Book!D$3:D$1200,SMALL(IF(BookTable[Entry Month]=$O$4,ROW(BookTable[Entry Month])-ROW(Book!$J$2)),ROWS(G$7:G206))))</f>
        <v/>
      </c>
      <c r="I20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06" s="6" t="str" cm="1">
        <f t="array" ref="J206">IF(ROWS(G$7:G206)&gt;COUNTIF(BookTable[Entry Month],$O$4),"",INDEX(Book!F$3:F$1200,SMALL(IF(BookTable[Entry Month]=$O$4,ROW(BookTable[Entry Month])-ROW(Book!$J$2)),ROWS(G$7:G206))))</f>
        <v/>
      </c>
      <c r="K206" s="6" t="str" cm="1">
        <f t="array" ref="K206">IF(ROWS(G$7:G206)&gt;COUNTIF(BookTable[Entry Month],$O$4),"",INDEX(Book!E$3:E$1200,SMALL(IF(BookTable[Entry Month]=$O$4,ROW(BookTable[Entry Month])-ROW(Book!$J$2)),ROWS(G$7:G206))))</f>
        <v/>
      </c>
      <c r="L206" s="6" t="e">
        <f>Shrawan12[[#This Row],[मूल्य (रु)]]*13%</f>
        <v>#VALUE!</v>
      </c>
    </row>
    <row r="207" spans="1:12" hidden="1" x14ac:dyDescent="0.25">
      <c r="A207" s="1" t="str">
        <f t="array" ref="A207">IF(ROWS(A$7:A207)&gt;COUNTIF(BookTable[Entry Month],$O$4),"",INDEX(Book!A$3:A$1200,SMALL(IF(BookTable[Entry Month]=$O$4,ROW(BookTable[Entry Month])-ROW(Book!$J$2)),ROWS(A$7:A207))))</f>
        <v/>
      </c>
      <c r="B207" s="1" t="str">
        <f t="array" ref="B207">IF(ROWS(B$7:B207)&gt;COUNTIF(BookTable[Entry Month],$O$4),"",INDEX(Book!B$3:B$1200,SMALL(IF(BookTable[Entry Month]=$O$4,ROW(BookTable[Entry Month])-ROW(Book!$J$2)),ROWS(B$7:B207))))</f>
        <v/>
      </c>
      <c r="D207" s="1" t="str">
        <f t="array" ref="D207">IF(ROWS(C$7:C207)&gt;COUNTIF(BookTable[Entry Month],$O$4),"",INDEX(Book!C$3:C$1200,SMALL(IF(BookTable[Entry Month]=$O$4,ROW(BookTable[Entry Month])-ROW(Book!$J$2)),ROWS(C$7:C207))))</f>
        <v/>
      </c>
      <c r="E207" s="1" t="e">
        <f>VLOOKUP(Shrawan12[[#This Row],[आपूर्तिकर्ताको नाम]],PartyTable[],2,FALSE)</f>
        <v>#N/A</v>
      </c>
      <c r="F207" s="1" t="str" cm="1">
        <f t="array" ref="F207">IF(ROWS(G$7:G207)&gt;COUNTIF(BookTable[Entry Month],$O$4),"",INDEX(Book!D$3:D$1200,SMALL(IF(BookTable[Entry Month]=$O$4,ROW(BookTable[Entry Month])-ROW(Book!$J$2)),ROWS(G$7:G207))))</f>
        <v/>
      </c>
      <c r="I20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07" s="6" t="str" cm="1">
        <f t="array" ref="J207">IF(ROWS(G$7:G207)&gt;COUNTIF(BookTable[Entry Month],$O$4),"",INDEX(Book!F$3:F$1200,SMALL(IF(BookTable[Entry Month]=$O$4,ROW(BookTable[Entry Month])-ROW(Book!$J$2)),ROWS(G$7:G207))))</f>
        <v/>
      </c>
      <c r="K207" s="6" t="str" cm="1">
        <f t="array" ref="K207">IF(ROWS(G$7:G207)&gt;COUNTIF(BookTable[Entry Month],$O$4),"",INDEX(Book!E$3:E$1200,SMALL(IF(BookTable[Entry Month]=$O$4,ROW(BookTable[Entry Month])-ROW(Book!$J$2)),ROWS(G$7:G207))))</f>
        <v/>
      </c>
      <c r="L207" s="6" t="e">
        <f>Shrawan12[[#This Row],[मूल्य (रु)]]*13%</f>
        <v>#VALUE!</v>
      </c>
    </row>
    <row r="208" spans="1:12" hidden="1" x14ac:dyDescent="0.25">
      <c r="A208" s="1" t="str">
        <f t="array" ref="A208">IF(ROWS(A$7:A208)&gt;COUNTIF(BookTable[Entry Month],$O$4),"",INDEX(Book!A$3:A$1200,SMALL(IF(BookTable[Entry Month]=$O$4,ROW(BookTable[Entry Month])-ROW(Book!$J$2)),ROWS(A$7:A208))))</f>
        <v/>
      </c>
      <c r="B208" s="1" t="str">
        <f t="array" ref="B208">IF(ROWS(B$7:B208)&gt;COUNTIF(BookTable[Entry Month],$O$4),"",INDEX(Book!B$3:B$1200,SMALL(IF(BookTable[Entry Month]=$O$4,ROW(BookTable[Entry Month])-ROW(Book!$J$2)),ROWS(B$7:B208))))</f>
        <v/>
      </c>
      <c r="D208" s="1" t="str">
        <f t="array" ref="D208">IF(ROWS(C$7:C208)&gt;COUNTIF(BookTable[Entry Month],$O$4),"",INDEX(Book!C$3:C$1200,SMALL(IF(BookTable[Entry Month]=$O$4,ROW(BookTable[Entry Month])-ROW(Book!$J$2)),ROWS(C$7:C208))))</f>
        <v/>
      </c>
      <c r="E208" s="1" t="e">
        <f>VLOOKUP(Shrawan12[[#This Row],[आपूर्तिकर्ताको नाम]],PartyTable[],2,FALSE)</f>
        <v>#N/A</v>
      </c>
      <c r="F208" s="1" t="str" cm="1">
        <f t="array" ref="F208">IF(ROWS(G$7:G208)&gt;COUNTIF(BookTable[Entry Month],$O$4),"",INDEX(Book!D$3:D$1200,SMALL(IF(BookTable[Entry Month]=$O$4,ROW(BookTable[Entry Month])-ROW(Book!$J$2)),ROWS(G$7:G208))))</f>
        <v/>
      </c>
      <c r="I20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08" s="6" t="str" cm="1">
        <f t="array" ref="J208">IF(ROWS(G$7:G208)&gt;COUNTIF(BookTable[Entry Month],$O$4),"",INDEX(Book!F$3:F$1200,SMALL(IF(BookTable[Entry Month]=$O$4,ROW(BookTable[Entry Month])-ROW(Book!$J$2)),ROWS(G$7:G208))))</f>
        <v/>
      </c>
      <c r="K208" s="6" t="str" cm="1">
        <f t="array" ref="K208">IF(ROWS(G$7:G208)&gt;COUNTIF(BookTable[Entry Month],$O$4),"",INDEX(Book!E$3:E$1200,SMALL(IF(BookTable[Entry Month]=$O$4,ROW(BookTable[Entry Month])-ROW(Book!$J$2)),ROWS(G$7:G208))))</f>
        <v/>
      </c>
      <c r="L208" s="6" t="e">
        <f>Shrawan12[[#This Row],[मूल्य (रु)]]*13%</f>
        <v>#VALUE!</v>
      </c>
    </row>
    <row r="209" spans="1:12" hidden="1" x14ac:dyDescent="0.25">
      <c r="A209" s="1" t="str">
        <f t="array" ref="A209">IF(ROWS(A$7:A209)&gt;COUNTIF(BookTable[Entry Month],$O$4),"",INDEX(Book!A$3:A$1200,SMALL(IF(BookTable[Entry Month]=$O$4,ROW(BookTable[Entry Month])-ROW(Book!$J$2)),ROWS(A$7:A209))))</f>
        <v/>
      </c>
      <c r="B209" s="1" t="str">
        <f t="array" ref="B209">IF(ROWS(B$7:B209)&gt;COUNTIF(BookTable[Entry Month],$O$4),"",INDEX(Book!B$3:B$1200,SMALL(IF(BookTable[Entry Month]=$O$4,ROW(BookTable[Entry Month])-ROW(Book!$J$2)),ROWS(B$7:B209))))</f>
        <v/>
      </c>
      <c r="D209" s="1" t="str">
        <f t="array" ref="D209">IF(ROWS(C$7:C209)&gt;COUNTIF(BookTable[Entry Month],$O$4),"",INDEX(Book!C$3:C$1200,SMALL(IF(BookTable[Entry Month]=$O$4,ROW(BookTable[Entry Month])-ROW(Book!$J$2)),ROWS(C$7:C209))))</f>
        <v/>
      </c>
      <c r="E209" s="1" t="e">
        <f>VLOOKUP(Shrawan12[[#This Row],[आपूर्तिकर्ताको नाम]],PartyTable[],2,FALSE)</f>
        <v>#N/A</v>
      </c>
      <c r="F209" s="1" t="str" cm="1">
        <f t="array" ref="F209">IF(ROWS(G$7:G209)&gt;COUNTIF(BookTable[Entry Month],$O$4),"",INDEX(Book!D$3:D$1200,SMALL(IF(BookTable[Entry Month]=$O$4,ROW(BookTable[Entry Month])-ROW(Book!$J$2)),ROWS(G$7:G209))))</f>
        <v/>
      </c>
      <c r="I20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09" s="6" t="str" cm="1">
        <f t="array" ref="J209">IF(ROWS(G$7:G209)&gt;COUNTIF(BookTable[Entry Month],$O$4),"",INDEX(Book!F$3:F$1200,SMALL(IF(BookTable[Entry Month]=$O$4,ROW(BookTable[Entry Month])-ROW(Book!$J$2)),ROWS(G$7:G209))))</f>
        <v/>
      </c>
      <c r="K209" s="6" t="str" cm="1">
        <f t="array" ref="K209">IF(ROWS(G$7:G209)&gt;COUNTIF(BookTable[Entry Month],$O$4),"",INDEX(Book!E$3:E$1200,SMALL(IF(BookTable[Entry Month]=$O$4,ROW(BookTable[Entry Month])-ROW(Book!$J$2)),ROWS(G$7:G209))))</f>
        <v/>
      </c>
      <c r="L209" s="6" t="e">
        <f>Shrawan12[[#This Row],[मूल्य (रु)]]*13%</f>
        <v>#VALUE!</v>
      </c>
    </row>
    <row r="210" spans="1:12" hidden="1" x14ac:dyDescent="0.25">
      <c r="A210" s="1" t="str">
        <f t="array" ref="A210">IF(ROWS(A$7:A210)&gt;COUNTIF(BookTable[Entry Month],$O$4),"",INDEX(Book!A$3:A$1200,SMALL(IF(BookTable[Entry Month]=$O$4,ROW(BookTable[Entry Month])-ROW(Book!$J$2)),ROWS(A$7:A210))))</f>
        <v/>
      </c>
      <c r="B210" s="1" t="str">
        <f t="array" ref="B210">IF(ROWS(B$7:B210)&gt;COUNTIF(BookTable[Entry Month],$O$4),"",INDEX(Book!B$3:B$1200,SMALL(IF(BookTable[Entry Month]=$O$4,ROW(BookTable[Entry Month])-ROW(Book!$J$2)),ROWS(B$7:B210))))</f>
        <v/>
      </c>
      <c r="D210" s="1" t="str">
        <f t="array" ref="D210">IF(ROWS(C$7:C210)&gt;COUNTIF(BookTable[Entry Month],$O$4),"",INDEX(Book!C$3:C$1200,SMALL(IF(BookTable[Entry Month]=$O$4,ROW(BookTable[Entry Month])-ROW(Book!$J$2)),ROWS(C$7:C210))))</f>
        <v/>
      </c>
      <c r="E210" s="1" t="e">
        <f>VLOOKUP(Shrawan12[[#This Row],[आपूर्तिकर्ताको नाम]],PartyTable[],2,FALSE)</f>
        <v>#N/A</v>
      </c>
      <c r="F210" s="1" t="str" cm="1">
        <f t="array" ref="F210">IF(ROWS(G$7:G210)&gt;COUNTIF(BookTable[Entry Month],$O$4),"",INDEX(Book!D$3:D$1200,SMALL(IF(BookTable[Entry Month]=$O$4,ROW(BookTable[Entry Month])-ROW(Book!$J$2)),ROWS(G$7:G210))))</f>
        <v/>
      </c>
      <c r="I21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10" s="6" t="str" cm="1">
        <f t="array" ref="J210">IF(ROWS(G$7:G210)&gt;COUNTIF(BookTable[Entry Month],$O$4),"",INDEX(Book!F$3:F$1200,SMALL(IF(BookTable[Entry Month]=$O$4,ROW(BookTable[Entry Month])-ROW(Book!$J$2)),ROWS(G$7:G210))))</f>
        <v/>
      </c>
      <c r="K210" s="6" t="str" cm="1">
        <f t="array" ref="K210">IF(ROWS(G$7:G210)&gt;COUNTIF(BookTable[Entry Month],$O$4),"",INDEX(Book!E$3:E$1200,SMALL(IF(BookTable[Entry Month]=$O$4,ROW(BookTable[Entry Month])-ROW(Book!$J$2)),ROWS(G$7:G210))))</f>
        <v/>
      </c>
      <c r="L210" s="6" t="e">
        <f>Shrawan12[[#This Row],[मूल्य (रु)]]*13%</f>
        <v>#VALUE!</v>
      </c>
    </row>
    <row r="211" spans="1:12" hidden="1" x14ac:dyDescent="0.25">
      <c r="A211" s="1" t="str">
        <f t="array" ref="A211">IF(ROWS(A$7:A211)&gt;COUNTIF(BookTable[Entry Month],$O$4),"",INDEX(Book!A$3:A$1200,SMALL(IF(BookTable[Entry Month]=$O$4,ROW(BookTable[Entry Month])-ROW(Book!$J$2)),ROWS(A$7:A211))))</f>
        <v/>
      </c>
      <c r="B211" s="1" t="str">
        <f t="array" ref="B211">IF(ROWS(B$7:B211)&gt;COUNTIF(BookTable[Entry Month],$O$4),"",INDEX(Book!B$3:B$1200,SMALL(IF(BookTable[Entry Month]=$O$4,ROW(BookTable[Entry Month])-ROW(Book!$J$2)),ROWS(B$7:B211))))</f>
        <v/>
      </c>
      <c r="D211" s="1" t="str">
        <f t="array" ref="D211">IF(ROWS(C$7:C211)&gt;COUNTIF(BookTable[Entry Month],$O$4),"",INDEX(Book!C$3:C$1200,SMALL(IF(BookTable[Entry Month]=$O$4,ROW(BookTable[Entry Month])-ROW(Book!$J$2)),ROWS(C$7:C211))))</f>
        <v/>
      </c>
      <c r="E211" s="1" t="e">
        <f>VLOOKUP(Shrawan12[[#This Row],[आपूर्तिकर्ताको नाम]],PartyTable[],2,FALSE)</f>
        <v>#N/A</v>
      </c>
      <c r="F211" s="1" t="str" cm="1">
        <f t="array" ref="F211">IF(ROWS(G$7:G211)&gt;COUNTIF(BookTable[Entry Month],$O$4),"",INDEX(Book!D$3:D$1200,SMALL(IF(BookTable[Entry Month]=$O$4,ROW(BookTable[Entry Month])-ROW(Book!$J$2)),ROWS(G$7:G211))))</f>
        <v/>
      </c>
      <c r="I21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11" s="6" t="str" cm="1">
        <f t="array" ref="J211">IF(ROWS(G$7:G211)&gt;COUNTIF(BookTable[Entry Month],$O$4),"",INDEX(Book!F$3:F$1200,SMALL(IF(BookTable[Entry Month]=$O$4,ROW(BookTable[Entry Month])-ROW(Book!$J$2)),ROWS(G$7:G211))))</f>
        <v/>
      </c>
      <c r="K211" s="6" t="str" cm="1">
        <f t="array" ref="K211">IF(ROWS(G$7:G211)&gt;COUNTIF(BookTable[Entry Month],$O$4),"",INDEX(Book!E$3:E$1200,SMALL(IF(BookTable[Entry Month]=$O$4,ROW(BookTable[Entry Month])-ROW(Book!$J$2)),ROWS(G$7:G211))))</f>
        <v/>
      </c>
      <c r="L211" s="6" t="e">
        <f>Shrawan12[[#This Row],[मूल्य (रु)]]*13%</f>
        <v>#VALUE!</v>
      </c>
    </row>
    <row r="212" spans="1:12" hidden="1" x14ac:dyDescent="0.25">
      <c r="A212" s="1" t="str">
        <f t="array" ref="A212">IF(ROWS(A$7:A212)&gt;COUNTIF(BookTable[Entry Month],$O$4),"",INDEX(Book!A$3:A$1200,SMALL(IF(BookTable[Entry Month]=$O$4,ROW(BookTable[Entry Month])-ROW(Book!$J$2)),ROWS(A$7:A212))))</f>
        <v/>
      </c>
      <c r="B212" s="1" t="str">
        <f t="array" ref="B212">IF(ROWS(B$7:B212)&gt;COUNTIF(BookTable[Entry Month],$O$4),"",INDEX(Book!B$3:B$1200,SMALL(IF(BookTable[Entry Month]=$O$4,ROW(BookTable[Entry Month])-ROW(Book!$J$2)),ROWS(B$7:B212))))</f>
        <v/>
      </c>
      <c r="D212" s="1" t="str">
        <f t="array" ref="D212">IF(ROWS(C$7:C212)&gt;COUNTIF(BookTable[Entry Month],$O$4),"",INDEX(Book!C$3:C$1200,SMALL(IF(BookTable[Entry Month]=$O$4,ROW(BookTable[Entry Month])-ROW(Book!$J$2)),ROWS(C$7:C212))))</f>
        <v/>
      </c>
      <c r="E212" s="1" t="e">
        <f>VLOOKUP(Shrawan12[[#This Row],[आपूर्तिकर्ताको नाम]],PartyTable[],2,FALSE)</f>
        <v>#N/A</v>
      </c>
      <c r="F212" s="1" t="str" cm="1">
        <f t="array" ref="F212">IF(ROWS(G$7:G212)&gt;COUNTIF(BookTable[Entry Month],$O$4),"",INDEX(Book!D$3:D$1200,SMALL(IF(BookTable[Entry Month]=$O$4,ROW(BookTable[Entry Month])-ROW(Book!$J$2)),ROWS(G$7:G212))))</f>
        <v/>
      </c>
      <c r="I21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12" s="6" t="str" cm="1">
        <f t="array" ref="J212">IF(ROWS(G$7:G212)&gt;COUNTIF(BookTable[Entry Month],$O$4),"",INDEX(Book!F$3:F$1200,SMALL(IF(BookTable[Entry Month]=$O$4,ROW(BookTable[Entry Month])-ROW(Book!$J$2)),ROWS(G$7:G212))))</f>
        <v/>
      </c>
      <c r="K212" s="6" t="str" cm="1">
        <f t="array" ref="K212">IF(ROWS(G$7:G212)&gt;COUNTIF(BookTable[Entry Month],$O$4),"",INDEX(Book!E$3:E$1200,SMALL(IF(BookTable[Entry Month]=$O$4,ROW(BookTable[Entry Month])-ROW(Book!$J$2)),ROWS(G$7:G212))))</f>
        <v/>
      </c>
      <c r="L212" s="6" t="e">
        <f>Shrawan12[[#This Row],[मूल्य (रु)]]*13%</f>
        <v>#VALUE!</v>
      </c>
    </row>
    <row r="213" spans="1:12" hidden="1" x14ac:dyDescent="0.25">
      <c r="A213" s="1" t="str">
        <f t="array" ref="A213">IF(ROWS(A$7:A213)&gt;COUNTIF(BookTable[Entry Month],$O$4),"",INDEX(Book!A$3:A$1200,SMALL(IF(BookTable[Entry Month]=$O$4,ROW(BookTable[Entry Month])-ROW(Book!$J$2)),ROWS(A$7:A213))))</f>
        <v/>
      </c>
      <c r="B213" s="1" t="str">
        <f t="array" ref="B213">IF(ROWS(B$7:B213)&gt;COUNTIF(BookTable[Entry Month],$O$4),"",INDEX(Book!B$3:B$1200,SMALL(IF(BookTable[Entry Month]=$O$4,ROW(BookTable[Entry Month])-ROW(Book!$J$2)),ROWS(B$7:B213))))</f>
        <v/>
      </c>
      <c r="D213" s="1" t="str">
        <f t="array" ref="D213">IF(ROWS(C$7:C213)&gt;COUNTIF(BookTable[Entry Month],$O$4),"",INDEX(Book!C$3:C$1200,SMALL(IF(BookTable[Entry Month]=$O$4,ROW(BookTable[Entry Month])-ROW(Book!$J$2)),ROWS(C$7:C213))))</f>
        <v/>
      </c>
      <c r="E213" s="1" t="e">
        <f>VLOOKUP(Shrawan12[[#This Row],[आपूर्तिकर्ताको नाम]],PartyTable[],2,FALSE)</f>
        <v>#N/A</v>
      </c>
      <c r="F213" s="1" t="str" cm="1">
        <f t="array" ref="F213">IF(ROWS(G$7:G213)&gt;COUNTIF(BookTable[Entry Month],$O$4),"",INDEX(Book!D$3:D$1200,SMALL(IF(BookTable[Entry Month]=$O$4,ROW(BookTable[Entry Month])-ROW(Book!$J$2)),ROWS(G$7:G213))))</f>
        <v/>
      </c>
      <c r="I21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13" s="6" t="str" cm="1">
        <f t="array" ref="J213">IF(ROWS(G$7:G213)&gt;COUNTIF(BookTable[Entry Month],$O$4),"",INDEX(Book!F$3:F$1200,SMALL(IF(BookTable[Entry Month]=$O$4,ROW(BookTable[Entry Month])-ROW(Book!$J$2)),ROWS(G$7:G213))))</f>
        <v/>
      </c>
      <c r="K213" s="6" t="str" cm="1">
        <f t="array" ref="K213">IF(ROWS(G$7:G213)&gt;COUNTIF(BookTable[Entry Month],$O$4),"",INDEX(Book!E$3:E$1200,SMALL(IF(BookTable[Entry Month]=$O$4,ROW(BookTable[Entry Month])-ROW(Book!$J$2)),ROWS(G$7:G213))))</f>
        <v/>
      </c>
      <c r="L213" s="6" t="e">
        <f>Shrawan12[[#This Row],[मूल्य (रु)]]*13%</f>
        <v>#VALUE!</v>
      </c>
    </row>
    <row r="214" spans="1:12" hidden="1" x14ac:dyDescent="0.25">
      <c r="A214" s="1" t="str">
        <f t="array" ref="A214">IF(ROWS(A$7:A214)&gt;COUNTIF(BookTable[Entry Month],$O$4),"",INDEX(Book!A$3:A$1200,SMALL(IF(BookTable[Entry Month]=$O$4,ROW(BookTable[Entry Month])-ROW(Book!$J$2)),ROWS(A$7:A214))))</f>
        <v/>
      </c>
      <c r="B214" s="1" t="str">
        <f t="array" ref="B214">IF(ROWS(B$7:B214)&gt;COUNTIF(BookTable[Entry Month],$O$4),"",INDEX(Book!B$3:B$1200,SMALL(IF(BookTable[Entry Month]=$O$4,ROW(BookTable[Entry Month])-ROW(Book!$J$2)),ROWS(B$7:B214))))</f>
        <v/>
      </c>
      <c r="D214" s="1" t="str">
        <f t="array" ref="D214">IF(ROWS(C$7:C214)&gt;COUNTIF(BookTable[Entry Month],$O$4),"",INDEX(Book!C$3:C$1200,SMALL(IF(BookTable[Entry Month]=$O$4,ROW(BookTable[Entry Month])-ROW(Book!$J$2)),ROWS(C$7:C214))))</f>
        <v/>
      </c>
      <c r="E214" s="1" t="e">
        <f>VLOOKUP(Shrawan12[[#This Row],[आपूर्तिकर्ताको नाम]],PartyTable[],2,FALSE)</f>
        <v>#N/A</v>
      </c>
      <c r="F214" s="1" t="str" cm="1">
        <f t="array" ref="F214">IF(ROWS(G$7:G214)&gt;COUNTIF(BookTable[Entry Month],$O$4),"",INDEX(Book!D$3:D$1200,SMALL(IF(BookTable[Entry Month]=$O$4,ROW(BookTable[Entry Month])-ROW(Book!$J$2)),ROWS(G$7:G214))))</f>
        <v/>
      </c>
      <c r="I21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14" s="6" t="str" cm="1">
        <f t="array" ref="J214">IF(ROWS(G$7:G214)&gt;COUNTIF(BookTable[Entry Month],$O$4),"",INDEX(Book!F$3:F$1200,SMALL(IF(BookTable[Entry Month]=$O$4,ROW(BookTable[Entry Month])-ROW(Book!$J$2)),ROWS(G$7:G214))))</f>
        <v/>
      </c>
      <c r="K214" s="6" t="str" cm="1">
        <f t="array" ref="K214">IF(ROWS(G$7:G214)&gt;COUNTIF(BookTable[Entry Month],$O$4),"",INDEX(Book!E$3:E$1200,SMALL(IF(BookTable[Entry Month]=$O$4,ROW(BookTable[Entry Month])-ROW(Book!$J$2)),ROWS(G$7:G214))))</f>
        <v/>
      </c>
      <c r="L214" s="6" t="e">
        <f>Shrawan12[[#This Row],[मूल्य (रु)]]*13%</f>
        <v>#VALUE!</v>
      </c>
    </row>
    <row r="215" spans="1:12" hidden="1" x14ac:dyDescent="0.25">
      <c r="A215" s="1" t="str">
        <f t="array" ref="A215">IF(ROWS(A$7:A215)&gt;COUNTIF(BookTable[Entry Month],$O$4),"",INDEX(Book!A$3:A$1200,SMALL(IF(BookTable[Entry Month]=$O$4,ROW(BookTable[Entry Month])-ROW(Book!$J$2)),ROWS(A$7:A215))))</f>
        <v/>
      </c>
      <c r="B215" s="1" t="str">
        <f t="array" ref="B215">IF(ROWS(B$7:B215)&gt;COUNTIF(BookTable[Entry Month],$O$4),"",INDEX(Book!B$3:B$1200,SMALL(IF(BookTable[Entry Month]=$O$4,ROW(BookTable[Entry Month])-ROW(Book!$J$2)),ROWS(B$7:B215))))</f>
        <v/>
      </c>
      <c r="D215" s="1" t="str">
        <f t="array" ref="D215">IF(ROWS(C$7:C215)&gt;COUNTIF(BookTable[Entry Month],$O$4),"",INDEX(Book!C$3:C$1200,SMALL(IF(BookTable[Entry Month]=$O$4,ROW(BookTable[Entry Month])-ROW(Book!$J$2)),ROWS(C$7:C215))))</f>
        <v/>
      </c>
      <c r="E215" s="1" t="e">
        <f>VLOOKUP(Shrawan12[[#This Row],[आपूर्तिकर्ताको नाम]],PartyTable[],2,FALSE)</f>
        <v>#N/A</v>
      </c>
      <c r="F215" s="1" t="str" cm="1">
        <f t="array" ref="F215">IF(ROWS(G$7:G215)&gt;COUNTIF(BookTable[Entry Month],$O$4),"",INDEX(Book!D$3:D$1200,SMALL(IF(BookTable[Entry Month]=$O$4,ROW(BookTable[Entry Month])-ROW(Book!$J$2)),ROWS(G$7:G215))))</f>
        <v/>
      </c>
      <c r="I21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15" s="6" t="str" cm="1">
        <f t="array" ref="J215">IF(ROWS(G$7:G215)&gt;COUNTIF(BookTable[Entry Month],$O$4),"",INDEX(Book!F$3:F$1200,SMALL(IF(BookTable[Entry Month]=$O$4,ROW(BookTable[Entry Month])-ROW(Book!$J$2)),ROWS(G$7:G215))))</f>
        <v/>
      </c>
      <c r="K215" s="6" t="str" cm="1">
        <f t="array" ref="K215">IF(ROWS(G$7:G215)&gt;COUNTIF(BookTable[Entry Month],$O$4),"",INDEX(Book!E$3:E$1200,SMALL(IF(BookTable[Entry Month]=$O$4,ROW(BookTable[Entry Month])-ROW(Book!$J$2)),ROWS(G$7:G215))))</f>
        <v/>
      </c>
      <c r="L215" s="6" t="e">
        <f>Shrawan12[[#This Row],[मूल्य (रु)]]*13%</f>
        <v>#VALUE!</v>
      </c>
    </row>
    <row r="216" spans="1:12" hidden="1" x14ac:dyDescent="0.25">
      <c r="A216" s="1" t="str">
        <f t="array" ref="A216">IF(ROWS(A$7:A216)&gt;COUNTIF(BookTable[Entry Month],$O$4),"",INDEX(Book!A$3:A$1200,SMALL(IF(BookTable[Entry Month]=$O$4,ROW(BookTable[Entry Month])-ROW(Book!$J$2)),ROWS(A$7:A216))))</f>
        <v/>
      </c>
      <c r="B216" s="1" t="str">
        <f t="array" ref="B216">IF(ROWS(B$7:B216)&gt;COUNTIF(BookTable[Entry Month],$O$4),"",INDEX(Book!B$3:B$1200,SMALL(IF(BookTable[Entry Month]=$O$4,ROW(BookTable[Entry Month])-ROW(Book!$J$2)),ROWS(B$7:B216))))</f>
        <v/>
      </c>
      <c r="D216" s="1" t="str">
        <f t="array" ref="D216">IF(ROWS(C$7:C216)&gt;COUNTIF(BookTable[Entry Month],$O$4),"",INDEX(Book!C$3:C$1200,SMALL(IF(BookTable[Entry Month]=$O$4,ROW(BookTable[Entry Month])-ROW(Book!$J$2)),ROWS(C$7:C216))))</f>
        <v/>
      </c>
      <c r="E216" s="1" t="e">
        <f>VLOOKUP(Shrawan12[[#This Row],[आपूर्तिकर्ताको नाम]],PartyTable[],2,FALSE)</f>
        <v>#N/A</v>
      </c>
      <c r="F216" s="1" t="str" cm="1">
        <f t="array" ref="F216">IF(ROWS(G$7:G216)&gt;COUNTIF(BookTable[Entry Month],$O$4),"",INDEX(Book!D$3:D$1200,SMALL(IF(BookTable[Entry Month]=$O$4,ROW(BookTable[Entry Month])-ROW(Book!$J$2)),ROWS(G$7:G216))))</f>
        <v/>
      </c>
      <c r="I21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16" s="6" t="str" cm="1">
        <f t="array" ref="J216">IF(ROWS(G$7:G216)&gt;COUNTIF(BookTable[Entry Month],$O$4),"",INDEX(Book!F$3:F$1200,SMALL(IF(BookTable[Entry Month]=$O$4,ROW(BookTable[Entry Month])-ROW(Book!$J$2)),ROWS(G$7:G216))))</f>
        <v/>
      </c>
      <c r="K216" s="6" t="str" cm="1">
        <f t="array" ref="K216">IF(ROWS(G$7:G216)&gt;COUNTIF(BookTable[Entry Month],$O$4),"",INDEX(Book!E$3:E$1200,SMALL(IF(BookTable[Entry Month]=$O$4,ROW(BookTable[Entry Month])-ROW(Book!$J$2)),ROWS(G$7:G216))))</f>
        <v/>
      </c>
      <c r="L216" s="6" t="e">
        <f>Shrawan12[[#This Row],[मूल्य (रु)]]*13%</f>
        <v>#VALUE!</v>
      </c>
    </row>
    <row r="217" spans="1:12" hidden="1" x14ac:dyDescent="0.25">
      <c r="A217" s="1" t="str">
        <f t="array" ref="A217">IF(ROWS(A$7:A217)&gt;COUNTIF(BookTable[Entry Month],$O$4),"",INDEX(Book!A$3:A$1200,SMALL(IF(BookTable[Entry Month]=$O$4,ROW(BookTable[Entry Month])-ROW(Book!$J$2)),ROWS(A$7:A217))))</f>
        <v/>
      </c>
      <c r="B217" s="1" t="str">
        <f t="array" ref="B217">IF(ROWS(B$7:B217)&gt;COUNTIF(BookTable[Entry Month],$O$4),"",INDEX(Book!B$3:B$1200,SMALL(IF(BookTable[Entry Month]=$O$4,ROW(BookTable[Entry Month])-ROW(Book!$J$2)),ROWS(B$7:B217))))</f>
        <v/>
      </c>
      <c r="D217" s="1" t="str">
        <f t="array" ref="D217">IF(ROWS(C$7:C217)&gt;COUNTIF(BookTable[Entry Month],$O$4),"",INDEX(Book!C$3:C$1200,SMALL(IF(BookTable[Entry Month]=$O$4,ROW(BookTable[Entry Month])-ROW(Book!$J$2)),ROWS(C$7:C217))))</f>
        <v/>
      </c>
      <c r="E217" s="1" t="e">
        <f>VLOOKUP(Shrawan12[[#This Row],[आपूर्तिकर्ताको नाम]],PartyTable[],2,FALSE)</f>
        <v>#N/A</v>
      </c>
      <c r="F217" s="1" t="str" cm="1">
        <f t="array" ref="F217">IF(ROWS(G$7:G217)&gt;COUNTIF(BookTable[Entry Month],$O$4),"",INDEX(Book!D$3:D$1200,SMALL(IF(BookTable[Entry Month]=$O$4,ROW(BookTable[Entry Month])-ROW(Book!$J$2)),ROWS(G$7:G217))))</f>
        <v/>
      </c>
      <c r="I21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17" s="6" t="str" cm="1">
        <f t="array" ref="J217">IF(ROWS(G$7:G217)&gt;COUNTIF(BookTable[Entry Month],$O$4),"",INDEX(Book!F$3:F$1200,SMALL(IF(BookTable[Entry Month]=$O$4,ROW(BookTable[Entry Month])-ROW(Book!$J$2)),ROWS(G$7:G217))))</f>
        <v/>
      </c>
      <c r="K217" s="6" t="str" cm="1">
        <f t="array" ref="K217">IF(ROWS(G$7:G217)&gt;COUNTIF(BookTable[Entry Month],$O$4),"",INDEX(Book!E$3:E$1200,SMALL(IF(BookTable[Entry Month]=$O$4,ROW(BookTable[Entry Month])-ROW(Book!$J$2)),ROWS(G$7:G217))))</f>
        <v/>
      </c>
      <c r="L217" s="6" t="e">
        <f>Shrawan12[[#This Row],[मूल्य (रु)]]*13%</f>
        <v>#VALUE!</v>
      </c>
    </row>
    <row r="218" spans="1:12" hidden="1" x14ac:dyDescent="0.25">
      <c r="A218" s="1" t="str">
        <f t="array" ref="A218">IF(ROWS(A$7:A218)&gt;COUNTIF(BookTable[Entry Month],$O$4),"",INDEX(Book!A$3:A$1200,SMALL(IF(BookTable[Entry Month]=$O$4,ROW(BookTable[Entry Month])-ROW(Book!$J$2)),ROWS(A$7:A218))))</f>
        <v/>
      </c>
      <c r="B218" s="1" t="str">
        <f t="array" ref="B218">IF(ROWS(B$7:B218)&gt;COUNTIF(BookTable[Entry Month],$O$4),"",INDEX(Book!B$3:B$1200,SMALL(IF(BookTable[Entry Month]=$O$4,ROW(BookTable[Entry Month])-ROW(Book!$J$2)),ROWS(B$7:B218))))</f>
        <v/>
      </c>
      <c r="D218" s="1" t="str">
        <f t="array" ref="D218">IF(ROWS(C$7:C218)&gt;COUNTIF(BookTable[Entry Month],$O$4),"",INDEX(Book!C$3:C$1200,SMALL(IF(BookTable[Entry Month]=$O$4,ROW(BookTable[Entry Month])-ROW(Book!$J$2)),ROWS(C$7:C218))))</f>
        <v/>
      </c>
      <c r="E218" s="1" t="e">
        <f>VLOOKUP(Shrawan12[[#This Row],[आपूर्तिकर्ताको नाम]],PartyTable[],2,FALSE)</f>
        <v>#N/A</v>
      </c>
      <c r="F218" s="1" t="str" cm="1">
        <f t="array" ref="F218">IF(ROWS(G$7:G218)&gt;COUNTIF(BookTable[Entry Month],$O$4),"",INDEX(Book!D$3:D$1200,SMALL(IF(BookTable[Entry Month]=$O$4,ROW(BookTable[Entry Month])-ROW(Book!$J$2)),ROWS(G$7:G218))))</f>
        <v/>
      </c>
      <c r="I21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18" s="6" t="str" cm="1">
        <f t="array" ref="J218">IF(ROWS(G$7:G218)&gt;COUNTIF(BookTable[Entry Month],$O$4),"",INDEX(Book!F$3:F$1200,SMALL(IF(BookTable[Entry Month]=$O$4,ROW(BookTable[Entry Month])-ROW(Book!$J$2)),ROWS(G$7:G218))))</f>
        <v/>
      </c>
      <c r="K218" s="6" t="str" cm="1">
        <f t="array" ref="K218">IF(ROWS(G$7:G218)&gt;COUNTIF(BookTable[Entry Month],$O$4),"",INDEX(Book!E$3:E$1200,SMALL(IF(BookTable[Entry Month]=$O$4,ROW(BookTable[Entry Month])-ROW(Book!$J$2)),ROWS(G$7:G218))))</f>
        <v/>
      </c>
      <c r="L218" s="6" t="e">
        <f>Shrawan12[[#This Row],[मूल्य (रु)]]*13%</f>
        <v>#VALUE!</v>
      </c>
    </row>
    <row r="219" spans="1:12" hidden="1" x14ac:dyDescent="0.25">
      <c r="A219" s="1" t="str">
        <f t="array" ref="A219">IF(ROWS(A$7:A219)&gt;COUNTIF(BookTable[Entry Month],$O$4),"",INDEX(Book!A$3:A$1200,SMALL(IF(BookTable[Entry Month]=$O$4,ROW(BookTable[Entry Month])-ROW(Book!$J$2)),ROWS(A$7:A219))))</f>
        <v/>
      </c>
      <c r="B219" s="1" t="str">
        <f t="array" ref="B219">IF(ROWS(B$7:B219)&gt;COUNTIF(BookTable[Entry Month],$O$4),"",INDEX(Book!B$3:B$1200,SMALL(IF(BookTable[Entry Month]=$O$4,ROW(BookTable[Entry Month])-ROW(Book!$J$2)),ROWS(B$7:B219))))</f>
        <v/>
      </c>
      <c r="D219" s="1" t="str">
        <f t="array" ref="D219">IF(ROWS(C$7:C219)&gt;COUNTIF(BookTable[Entry Month],$O$4),"",INDEX(Book!C$3:C$1200,SMALL(IF(BookTable[Entry Month]=$O$4,ROW(BookTable[Entry Month])-ROW(Book!$J$2)),ROWS(C$7:C219))))</f>
        <v/>
      </c>
      <c r="E219" s="1" t="e">
        <f>VLOOKUP(Shrawan12[[#This Row],[आपूर्तिकर्ताको नाम]],PartyTable[],2,FALSE)</f>
        <v>#N/A</v>
      </c>
      <c r="F219" s="1" t="str" cm="1">
        <f t="array" ref="F219">IF(ROWS(G$7:G219)&gt;COUNTIF(BookTable[Entry Month],$O$4),"",INDEX(Book!D$3:D$1200,SMALL(IF(BookTable[Entry Month]=$O$4,ROW(BookTable[Entry Month])-ROW(Book!$J$2)),ROWS(G$7:G219))))</f>
        <v/>
      </c>
      <c r="I21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19" s="6" t="str" cm="1">
        <f t="array" ref="J219">IF(ROWS(G$7:G219)&gt;COUNTIF(BookTable[Entry Month],$O$4),"",INDEX(Book!F$3:F$1200,SMALL(IF(BookTable[Entry Month]=$O$4,ROW(BookTable[Entry Month])-ROW(Book!$J$2)),ROWS(G$7:G219))))</f>
        <v/>
      </c>
      <c r="K219" s="6" t="str" cm="1">
        <f t="array" ref="K219">IF(ROWS(G$7:G219)&gt;COUNTIF(BookTable[Entry Month],$O$4),"",INDEX(Book!E$3:E$1200,SMALL(IF(BookTable[Entry Month]=$O$4,ROW(BookTable[Entry Month])-ROW(Book!$J$2)),ROWS(G$7:G219))))</f>
        <v/>
      </c>
      <c r="L219" s="6" t="e">
        <f>Shrawan12[[#This Row],[मूल्य (रु)]]*13%</f>
        <v>#VALUE!</v>
      </c>
    </row>
    <row r="220" spans="1:12" hidden="1" x14ac:dyDescent="0.25">
      <c r="A220" s="1" t="str">
        <f t="array" ref="A220">IF(ROWS(A$7:A220)&gt;COUNTIF(BookTable[Entry Month],$O$4),"",INDEX(Book!A$3:A$1200,SMALL(IF(BookTable[Entry Month]=$O$4,ROW(BookTable[Entry Month])-ROW(Book!$J$2)),ROWS(A$7:A220))))</f>
        <v/>
      </c>
      <c r="B220" s="1" t="str">
        <f t="array" ref="B220">IF(ROWS(B$7:B220)&gt;COUNTIF(BookTable[Entry Month],$O$4),"",INDEX(Book!B$3:B$1200,SMALL(IF(BookTable[Entry Month]=$O$4,ROW(BookTable[Entry Month])-ROW(Book!$J$2)),ROWS(B$7:B220))))</f>
        <v/>
      </c>
      <c r="D220" s="1" t="str">
        <f t="array" ref="D220">IF(ROWS(C$7:C220)&gt;COUNTIF(BookTable[Entry Month],$O$4),"",INDEX(Book!C$3:C$1200,SMALL(IF(BookTable[Entry Month]=$O$4,ROW(BookTable[Entry Month])-ROW(Book!$J$2)),ROWS(C$7:C220))))</f>
        <v/>
      </c>
      <c r="E220" s="1" t="e">
        <f>VLOOKUP(Shrawan12[[#This Row],[आपूर्तिकर्ताको नाम]],PartyTable[],2,FALSE)</f>
        <v>#N/A</v>
      </c>
      <c r="F220" s="1" t="str" cm="1">
        <f t="array" ref="F220">IF(ROWS(G$7:G220)&gt;COUNTIF(BookTable[Entry Month],$O$4),"",INDEX(Book!D$3:D$1200,SMALL(IF(BookTable[Entry Month]=$O$4,ROW(BookTable[Entry Month])-ROW(Book!$J$2)),ROWS(G$7:G220))))</f>
        <v/>
      </c>
      <c r="I22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20" s="6" t="str" cm="1">
        <f t="array" ref="J220">IF(ROWS(G$7:G220)&gt;COUNTIF(BookTable[Entry Month],$O$4),"",INDEX(Book!F$3:F$1200,SMALL(IF(BookTable[Entry Month]=$O$4,ROW(BookTable[Entry Month])-ROW(Book!$J$2)),ROWS(G$7:G220))))</f>
        <v/>
      </c>
      <c r="K220" s="6" t="str" cm="1">
        <f t="array" ref="K220">IF(ROWS(G$7:G220)&gt;COUNTIF(BookTable[Entry Month],$O$4),"",INDEX(Book!E$3:E$1200,SMALL(IF(BookTable[Entry Month]=$O$4,ROW(BookTable[Entry Month])-ROW(Book!$J$2)),ROWS(G$7:G220))))</f>
        <v/>
      </c>
      <c r="L220" s="6" t="e">
        <f>Shrawan12[[#This Row],[मूल्य (रु)]]*13%</f>
        <v>#VALUE!</v>
      </c>
    </row>
    <row r="221" spans="1:12" hidden="1" x14ac:dyDescent="0.25">
      <c r="A221" s="1" t="str">
        <f t="array" ref="A221">IF(ROWS(A$7:A221)&gt;COUNTIF(BookTable[Entry Month],$O$4),"",INDEX(Book!A$3:A$1200,SMALL(IF(BookTable[Entry Month]=$O$4,ROW(BookTable[Entry Month])-ROW(Book!$J$2)),ROWS(A$7:A221))))</f>
        <v/>
      </c>
      <c r="B221" s="1" t="str">
        <f t="array" ref="B221">IF(ROWS(B$7:B221)&gt;COUNTIF(BookTable[Entry Month],$O$4),"",INDEX(Book!B$3:B$1200,SMALL(IF(BookTable[Entry Month]=$O$4,ROW(BookTable[Entry Month])-ROW(Book!$J$2)),ROWS(B$7:B221))))</f>
        <v/>
      </c>
      <c r="D221" s="1" t="str">
        <f t="array" ref="D221">IF(ROWS(C$7:C221)&gt;COUNTIF(BookTable[Entry Month],$O$4),"",INDEX(Book!C$3:C$1200,SMALL(IF(BookTable[Entry Month]=$O$4,ROW(BookTable[Entry Month])-ROW(Book!$J$2)),ROWS(C$7:C221))))</f>
        <v/>
      </c>
      <c r="E221" s="1" t="e">
        <f>VLOOKUP(Shrawan12[[#This Row],[आपूर्तिकर्ताको नाम]],PartyTable[],2,FALSE)</f>
        <v>#N/A</v>
      </c>
      <c r="F221" s="1" t="str" cm="1">
        <f t="array" ref="F221">IF(ROWS(G$7:G221)&gt;COUNTIF(BookTable[Entry Month],$O$4),"",INDEX(Book!D$3:D$1200,SMALL(IF(BookTable[Entry Month]=$O$4,ROW(BookTable[Entry Month])-ROW(Book!$J$2)),ROWS(G$7:G221))))</f>
        <v/>
      </c>
      <c r="I22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21" s="6" t="str" cm="1">
        <f t="array" ref="J221">IF(ROWS(G$7:G221)&gt;COUNTIF(BookTable[Entry Month],$O$4),"",INDEX(Book!F$3:F$1200,SMALL(IF(BookTable[Entry Month]=$O$4,ROW(BookTable[Entry Month])-ROW(Book!$J$2)),ROWS(G$7:G221))))</f>
        <v/>
      </c>
      <c r="K221" s="6" t="str" cm="1">
        <f t="array" ref="K221">IF(ROWS(G$7:G221)&gt;COUNTIF(BookTable[Entry Month],$O$4),"",INDEX(Book!E$3:E$1200,SMALL(IF(BookTable[Entry Month]=$O$4,ROW(BookTable[Entry Month])-ROW(Book!$J$2)),ROWS(G$7:G221))))</f>
        <v/>
      </c>
      <c r="L221" s="6" t="e">
        <f>Shrawan12[[#This Row],[मूल्य (रु)]]*13%</f>
        <v>#VALUE!</v>
      </c>
    </row>
    <row r="222" spans="1:12" hidden="1" x14ac:dyDescent="0.25">
      <c r="A222" s="1" t="str">
        <f t="array" ref="A222">IF(ROWS(A$7:A222)&gt;COUNTIF(BookTable[Entry Month],$O$4),"",INDEX(Book!A$3:A$1200,SMALL(IF(BookTable[Entry Month]=$O$4,ROW(BookTable[Entry Month])-ROW(Book!$J$2)),ROWS(A$7:A222))))</f>
        <v/>
      </c>
      <c r="B222" s="1" t="str">
        <f t="array" ref="B222">IF(ROWS(B$7:B222)&gt;COUNTIF(BookTable[Entry Month],$O$4),"",INDEX(Book!B$3:B$1200,SMALL(IF(BookTable[Entry Month]=$O$4,ROW(BookTable[Entry Month])-ROW(Book!$J$2)),ROWS(B$7:B222))))</f>
        <v/>
      </c>
      <c r="D222" s="1" t="str">
        <f t="array" ref="D222">IF(ROWS(C$7:C222)&gt;COUNTIF(BookTable[Entry Month],$O$4),"",INDEX(Book!C$3:C$1200,SMALL(IF(BookTable[Entry Month]=$O$4,ROW(BookTable[Entry Month])-ROW(Book!$J$2)),ROWS(C$7:C222))))</f>
        <v/>
      </c>
      <c r="E222" s="1" t="e">
        <f>VLOOKUP(Shrawan12[[#This Row],[आपूर्तिकर्ताको नाम]],PartyTable[],2,FALSE)</f>
        <v>#N/A</v>
      </c>
      <c r="F222" s="1" t="str" cm="1">
        <f t="array" ref="F222">IF(ROWS(G$7:G222)&gt;COUNTIF(BookTable[Entry Month],$O$4),"",INDEX(Book!D$3:D$1200,SMALL(IF(BookTable[Entry Month]=$O$4,ROW(BookTable[Entry Month])-ROW(Book!$J$2)),ROWS(G$7:G222))))</f>
        <v/>
      </c>
      <c r="I22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22" s="6" t="str" cm="1">
        <f t="array" ref="J222">IF(ROWS(G$7:G222)&gt;COUNTIF(BookTable[Entry Month],$O$4),"",INDEX(Book!F$3:F$1200,SMALL(IF(BookTable[Entry Month]=$O$4,ROW(BookTable[Entry Month])-ROW(Book!$J$2)),ROWS(G$7:G222))))</f>
        <v/>
      </c>
      <c r="K222" s="6" t="str" cm="1">
        <f t="array" ref="K222">IF(ROWS(G$7:G222)&gt;COUNTIF(BookTable[Entry Month],$O$4),"",INDEX(Book!E$3:E$1200,SMALL(IF(BookTable[Entry Month]=$O$4,ROW(BookTable[Entry Month])-ROW(Book!$J$2)),ROWS(G$7:G222))))</f>
        <v/>
      </c>
      <c r="L222" s="6" t="e">
        <f>Shrawan12[[#This Row],[मूल्य (रु)]]*13%</f>
        <v>#VALUE!</v>
      </c>
    </row>
    <row r="223" spans="1:12" hidden="1" x14ac:dyDescent="0.25">
      <c r="A223" s="1" t="str">
        <f t="array" ref="A223">IF(ROWS(A$7:A223)&gt;COUNTIF(BookTable[Entry Month],$O$4),"",INDEX(Book!A$3:A$1200,SMALL(IF(BookTable[Entry Month]=$O$4,ROW(BookTable[Entry Month])-ROW(Book!$J$2)),ROWS(A$7:A223))))</f>
        <v/>
      </c>
      <c r="B223" s="1" t="str">
        <f t="array" ref="B223">IF(ROWS(B$7:B223)&gt;COUNTIF(BookTable[Entry Month],$O$4),"",INDEX(Book!B$3:B$1200,SMALL(IF(BookTable[Entry Month]=$O$4,ROW(BookTable[Entry Month])-ROW(Book!$J$2)),ROWS(B$7:B223))))</f>
        <v/>
      </c>
      <c r="D223" s="1" t="str">
        <f t="array" ref="D223">IF(ROWS(C$7:C223)&gt;COUNTIF(BookTable[Entry Month],$O$4),"",INDEX(Book!C$3:C$1200,SMALL(IF(BookTable[Entry Month]=$O$4,ROW(BookTable[Entry Month])-ROW(Book!$J$2)),ROWS(C$7:C223))))</f>
        <v/>
      </c>
      <c r="E223" s="1" t="e">
        <f>VLOOKUP(Shrawan12[[#This Row],[आपूर्तिकर्ताको नाम]],PartyTable[],2,FALSE)</f>
        <v>#N/A</v>
      </c>
      <c r="F223" s="1" t="str" cm="1">
        <f t="array" ref="F223">IF(ROWS(G$7:G223)&gt;COUNTIF(BookTable[Entry Month],$O$4),"",INDEX(Book!D$3:D$1200,SMALL(IF(BookTable[Entry Month]=$O$4,ROW(BookTable[Entry Month])-ROW(Book!$J$2)),ROWS(G$7:G223))))</f>
        <v/>
      </c>
      <c r="I22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23" s="6" t="str" cm="1">
        <f t="array" ref="J223">IF(ROWS(G$7:G223)&gt;COUNTIF(BookTable[Entry Month],$O$4),"",INDEX(Book!F$3:F$1200,SMALL(IF(BookTable[Entry Month]=$O$4,ROW(BookTable[Entry Month])-ROW(Book!$J$2)),ROWS(G$7:G223))))</f>
        <v/>
      </c>
      <c r="K223" s="6" t="str" cm="1">
        <f t="array" ref="K223">IF(ROWS(G$7:G223)&gt;COUNTIF(BookTable[Entry Month],$O$4),"",INDEX(Book!E$3:E$1200,SMALL(IF(BookTable[Entry Month]=$O$4,ROW(BookTable[Entry Month])-ROW(Book!$J$2)),ROWS(G$7:G223))))</f>
        <v/>
      </c>
      <c r="L223" s="6" t="e">
        <f>Shrawan12[[#This Row],[मूल्य (रु)]]*13%</f>
        <v>#VALUE!</v>
      </c>
    </row>
    <row r="224" spans="1:12" hidden="1" x14ac:dyDescent="0.25">
      <c r="A224" s="1" t="str">
        <f t="array" ref="A224">IF(ROWS(A$7:A224)&gt;COUNTIF(BookTable[Entry Month],$O$4),"",INDEX(Book!A$3:A$1200,SMALL(IF(BookTable[Entry Month]=$O$4,ROW(BookTable[Entry Month])-ROW(Book!$J$2)),ROWS(A$7:A224))))</f>
        <v/>
      </c>
      <c r="B224" s="1" t="str">
        <f t="array" ref="B224">IF(ROWS(B$7:B224)&gt;COUNTIF(BookTable[Entry Month],$O$4),"",INDEX(Book!B$3:B$1200,SMALL(IF(BookTable[Entry Month]=$O$4,ROW(BookTable[Entry Month])-ROW(Book!$J$2)),ROWS(B$7:B224))))</f>
        <v/>
      </c>
      <c r="D224" s="1" t="str">
        <f t="array" ref="D224">IF(ROWS(C$7:C224)&gt;COUNTIF(BookTable[Entry Month],$O$4),"",INDEX(Book!C$3:C$1200,SMALL(IF(BookTable[Entry Month]=$O$4,ROW(BookTable[Entry Month])-ROW(Book!$J$2)),ROWS(C$7:C224))))</f>
        <v/>
      </c>
      <c r="E224" s="1" t="e">
        <f>VLOOKUP(Shrawan12[[#This Row],[आपूर्तिकर्ताको नाम]],PartyTable[],2,FALSE)</f>
        <v>#N/A</v>
      </c>
      <c r="F224" s="1" t="str" cm="1">
        <f t="array" ref="F224">IF(ROWS(G$7:G224)&gt;COUNTIF(BookTable[Entry Month],$O$4),"",INDEX(Book!D$3:D$1200,SMALL(IF(BookTable[Entry Month]=$O$4,ROW(BookTable[Entry Month])-ROW(Book!$J$2)),ROWS(G$7:G224))))</f>
        <v/>
      </c>
      <c r="I22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24" s="6" t="str" cm="1">
        <f t="array" ref="J224">IF(ROWS(G$7:G224)&gt;COUNTIF(BookTable[Entry Month],$O$4),"",INDEX(Book!F$3:F$1200,SMALL(IF(BookTable[Entry Month]=$O$4,ROW(BookTable[Entry Month])-ROW(Book!$J$2)),ROWS(G$7:G224))))</f>
        <v/>
      </c>
      <c r="K224" s="6" t="str" cm="1">
        <f t="array" ref="K224">IF(ROWS(G$7:G224)&gt;COUNTIF(BookTable[Entry Month],$O$4),"",INDEX(Book!E$3:E$1200,SMALL(IF(BookTable[Entry Month]=$O$4,ROW(BookTable[Entry Month])-ROW(Book!$J$2)),ROWS(G$7:G224))))</f>
        <v/>
      </c>
      <c r="L224" s="6" t="e">
        <f>Shrawan12[[#This Row],[मूल्य (रु)]]*13%</f>
        <v>#VALUE!</v>
      </c>
    </row>
    <row r="225" spans="1:12" hidden="1" x14ac:dyDescent="0.25">
      <c r="A225" s="1" t="str">
        <f t="array" ref="A225">IF(ROWS(A$7:A225)&gt;COUNTIF(BookTable[Entry Month],$O$4),"",INDEX(Book!A$3:A$1200,SMALL(IF(BookTable[Entry Month]=$O$4,ROW(BookTable[Entry Month])-ROW(Book!$J$2)),ROWS(A$7:A225))))</f>
        <v/>
      </c>
      <c r="B225" s="1" t="str">
        <f t="array" ref="B225">IF(ROWS(B$7:B225)&gt;COUNTIF(BookTable[Entry Month],$O$4),"",INDEX(Book!B$3:B$1200,SMALL(IF(BookTable[Entry Month]=$O$4,ROW(BookTable[Entry Month])-ROW(Book!$J$2)),ROWS(B$7:B225))))</f>
        <v/>
      </c>
      <c r="D225" s="1" t="str">
        <f t="array" ref="D225">IF(ROWS(C$7:C225)&gt;COUNTIF(BookTable[Entry Month],$O$4),"",INDEX(Book!C$3:C$1200,SMALL(IF(BookTable[Entry Month]=$O$4,ROW(BookTable[Entry Month])-ROW(Book!$J$2)),ROWS(C$7:C225))))</f>
        <v/>
      </c>
      <c r="E225" s="1" t="e">
        <f>VLOOKUP(Shrawan12[[#This Row],[आपूर्तिकर्ताको नाम]],PartyTable[],2,FALSE)</f>
        <v>#N/A</v>
      </c>
      <c r="F225" s="1" t="str" cm="1">
        <f t="array" ref="F225">IF(ROWS(G$7:G225)&gt;COUNTIF(BookTable[Entry Month],$O$4),"",INDEX(Book!D$3:D$1200,SMALL(IF(BookTable[Entry Month]=$O$4,ROW(BookTable[Entry Month])-ROW(Book!$J$2)),ROWS(G$7:G225))))</f>
        <v/>
      </c>
      <c r="I22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25" s="6" t="str" cm="1">
        <f t="array" ref="J225">IF(ROWS(G$7:G225)&gt;COUNTIF(BookTable[Entry Month],$O$4),"",INDEX(Book!F$3:F$1200,SMALL(IF(BookTable[Entry Month]=$O$4,ROW(BookTable[Entry Month])-ROW(Book!$J$2)),ROWS(G$7:G225))))</f>
        <v/>
      </c>
      <c r="K225" s="6" t="str" cm="1">
        <f t="array" ref="K225">IF(ROWS(G$7:G225)&gt;COUNTIF(BookTable[Entry Month],$O$4),"",INDEX(Book!E$3:E$1200,SMALL(IF(BookTable[Entry Month]=$O$4,ROW(BookTable[Entry Month])-ROW(Book!$J$2)),ROWS(G$7:G225))))</f>
        <v/>
      </c>
      <c r="L225" s="6" t="e">
        <f>Shrawan12[[#This Row],[मूल्य (रु)]]*13%</f>
        <v>#VALUE!</v>
      </c>
    </row>
    <row r="226" spans="1:12" hidden="1" x14ac:dyDescent="0.25">
      <c r="A226" s="1" t="str">
        <f t="array" ref="A226">IF(ROWS(A$7:A226)&gt;COUNTIF(BookTable[Entry Month],$O$4),"",INDEX(Book!A$3:A$1200,SMALL(IF(BookTable[Entry Month]=$O$4,ROW(BookTable[Entry Month])-ROW(Book!$J$2)),ROWS(A$7:A226))))</f>
        <v/>
      </c>
      <c r="B226" s="1" t="str">
        <f t="array" ref="B226">IF(ROWS(B$7:B226)&gt;COUNTIF(BookTable[Entry Month],$O$4),"",INDEX(Book!B$3:B$1200,SMALL(IF(BookTable[Entry Month]=$O$4,ROW(BookTable[Entry Month])-ROW(Book!$J$2)),ROWS(B$7:B226))))</f>
        <v/>
      </c>
      <c r="D226" s="1" t="str">
        <f t="array" ref="D226">IF(ROWS(C$7:C226)&gt;COUNTIF(BookTable[Entry Month],$O$4),"",INDEX(Book!C$3:C$1200,SMALL(IF(BookTable[Entry Month]=$O$4,ROW(BookTable[Entry Month])-ROW(Book!$J$2)),ROWS(C$7:C226))))</f>
        <v/>
      </c>
      <c r="E226" s="1" t="e">
        <f>VLOOKUP(Shrawan12[[#This Row],[आपूर्तिकर्ताको नाम]],PartyTable[],2,FALSE)</f>
        <v>#N/A</v>
      </c>
      <c r="F226" s="1" t="str" cm="1">
        <f t="array" ref="F226">IF(ROWS(G$7:G226)&gt;COUNTIF(BookTable[Entry Month],$O$4),"",INDEX(Book!D$3:D$1200,SMALL(IF(BookTable[Entry Month]=$O$4,ROW(BookTable[Entry Month])-ROW(Book!$J$2)),ROWS(G$7:G226))))</f>
        <v/>
      </c>
      <c r="I22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26" s="6" t="str" cm="1">
        <f t="array" ref="J226">IF(ROWS(G$7:G226)&gt;COUNTIF(BookTable[Entry Month],$O$4),"",INDEX(Book!F$3:F$1200,SMALL(IF(BookTable[Entry Month]=$O$4,ROW(BookTable[Entry Month])-ROW(Book!$J$2)),ROWS(G$7:G226))))</f>
        <v/>
      </c>
      <c r="K226" s="6" t="str" cm="1">
        <f t="array" ref="K226">IF(ROWS(G$7:G226)&gt;COUNTIF(BookTable[Entry Month],$O$4),"",INDEX(Book!E$3:E$1200,SMALL(IF(BookTable[Entry Month]=$O$4,ROW(BookTable[Entry Month])-ROW(Book!$J$2)),ROWS(G$7:G226))))</f>
        <v/>
      </c>
      <c r="L226" s="6" t="e">
        <f>Shrawan12[[#This Row],[मूल्य (रु)]]*13%</f>
        <v>#VALUE!</v>
      </c>
    </row>
    <row r="227" spans="1:12" hidden="1" x14ac:dyDescent="0.25">
      <c r="A227" s="1" t="str">
        <f t="array" ref="A227">IF(ROWS(A$7:A227)&gt;COUNTIF(BookTable[Entry Month],$O$4),"",INDEX(Book!A$3:A$1200,SMALL(IF(BookTable[Entry Month]=$O$4,ROW(BookTable[Entry Month])-ROW(Book!$J$2)),ROWS(A$7:A227))))</f>
        <v/>
      </c>
      <c r="B227" s="1" t="str">
        <f t="array" ref="B227">IF(ROWS(B$7:B227)&gt;COUNTIF(BookTable[Entry Month],$O$4),"",INDEX(Book!B$3:B$1200,SMALL(IF(BookTable[Entry Month]=$O$4,ROW(BookTable[Entry Month])-ROW(Book!$J$2)),ROWS(B$7:B227))))</f>
        <v/>
      </c>
      <c r="D227" s="1" t="str">
        <f t="array" ref="D227">IF(ROWS(C$7:C227)&gt;COUNTIF(BookTable[Entry Month],$O$4),"",INDEX(Book!C$3:C$1200,SMALL(IF(BookTable[Entry Month]=$O$4,ROW(BookTable[Entry Month])-ROW(Book!$J$2)),ROWS(C$7:C227))))</f>
        <v/>
      </c>
      <c r="E227" s="1" t="e">
        <f>VLOOKUP(Shrawan12[[#This Row],[आपूर्तिकर्ताको नाम]],PartyTable[],2,FALSE)</f>
        <v>#N/A</v>
      </c>
      <c r="F227" s="1" t="str" cm="1">
        <f t="array" ref="F227">IF(ROWS(G$7:G227)&gt;COUNTIF(BookTable[Entry Month],$O$4),"",INDEX(Book!D$3:D$1200,SMALL(IF(BookTable[Entry Month]=$O$4,ROW(BookTable[Entry Month])-ROW(Book!$J$2)),ROWS(G$7:G227))))</f>
        <v/>
      </c>
      <c r="I22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27" s="6" t="str" cm="1">
        <f t="array" ref="J227">IF(ROWS(G$7:G227)&gt;COUNTIF(BookTable[Entry Month],$O$4),"",INDEX(Book!F$3:F$1200,SMALL(IF(BookTable[Entry Month]=$O$4,ROW(BookTable[Entry Month])-ROW(Book!$J$2)),ROWS(G$7:G227))))</f>
        <v/>
      </c>
      <c r="K227" s="6" t="str" cm="1">
        <f t="array" ref="K227">IF(ROWS(G$7:G227)&gt;COUNTIF(BookTable[Entry Month],$O$4),"",INDEX(Book!E$3:E$1200,SMALL(IF(BookTable[Entry Month]=$O$4,ROW(BookTable[Entry Month])-ROW(Book!$J$2)),ROWS(G$7:G227))))</f>
        <v/>
      </c>
      <c r="L227" s="6" t="e">
        <f>Shrawan12[[#This Row],[मूल्य (रु)]]*13%</f>
        <v>#VALUE!</v>
      </c>
    </row>
    <row r="228" spans="1:12" hidden="1" x14ac:dyDescent="0.25">
      <c r="A228" s="1" t="str">
        <f t="array" ref="A228">IF(ROWS(A$7:A228)&gt;COUNTIF(BookTable[Entry Month],$O$4),"",INDEX(Book!A$3:A$1200,SMALL(IF(BookTable[Entry Month]=$O$4,ROW(BookTable[Entry Month])-ROW(Book!$J$2)),ROWS(A$7:A228))))</f>
        <v/>
      </c>
      <c r="B228" s="1" t="str">
        <f t="array" ref="B228">IF(ROWS(B$7:B228)&gt;COUNTIF(BookTable[Entry Month],$O$4),"",INDEX(Book!B$3:B$1200,SMALL(IF(BookTable[Entry Month]=$O$4,ROW(BookTable[Entry Month])-ROW(Book!$J$2)),ROWS(B$7:B228))))</f>
        <v/>
      </c>
      <c r="D228" s="1" t="str">
        <f t="array" ref="D228">IF(ROWS(C$7:C228)&gt;COUNTIF(BookTable[Entry Month],$O$4),"",INDEX(Book!C$3:C$1200,SMALL(IF(BookTable[Entry Month]=$O$4,ROW(BookTable[Entry Month])-ROW(Book!$J$2)),ROWS(C$7:C228))))</f>
        <v/>
      </c>
      <c r="E228" s="1" t="e">
        <f>VLOOKUP(Shrawan12[[#This Row],[आपूर्तिकर्ताको नाम]],PartyTable[],2,FALSE)</f>
        <v>#N/A</v>
      </c>
      <c r="F228" s="1" t="str" cm="1">
        <f t="array" ref="F228">IF(ROWS(G$7:G228)&gt;COUNTIF(BookTable[Entry Month],$O$4),"",INDEX(Book!D$3:D$1200,SMALL(IF(BookTable[Entry Month]=$O$4,ROW(BookTable[Entry Month])-ROW(Book!$J$2)),ROWS(G$7:G228))))</f>
        <v/>
      </c>
      <c r="I22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28" s="6" t="str" cm="1">
        <f t="array" ref="J228">IF(ROWS(G$7:G228)&gt;COUNTIF(BookTable[Entry Month],$O$4),"",INDEX(Book!F$3:F$1200,SMALL(IF(BookTable[Entry Month]=$O$4,ROW(BookTable[Entry Month])-ROW(Book!$J$2)),ROWS(G$7:G228))))</f>
        <v/>
      </c>
      <c r="K228" s="6" t="str" cm="1">
        <f t="array" ref="K228">IF(ROWS(G$7:G228)&gt;COUNTIF(BookTable[Entry Month],$O$4),"",INDEX(Book!E$3:E$1200,SMALL(IF(BookTable[Entry Month]=$O$4,ROW(BookTable[Entry Month])-ROW(Book!$J$2)),ROWS(G$7:G228))))</f>
        <v/>
      </c>
      <c r="L228" s="6" t="e">
        <f>Shrawan12[[#This Row],[मूल्य (रु)]]*13%</f>
        <v>#VALUE!</v>
      </c>
    </row>
    <row r="229" spans="1:12" hidden="1" x14ac:dyDescent="0.25">
      <c r="A229" s="1" t="str">
        <f t="array" ref="A229">IF(ROWS(A$7:A229)&gt;COUNTIF(BookTable[Entry Month],$O$4),"",INDEX(Book!A$3:A$1200,SMALL(IF(BookTable[Entry Month]=$O$4,ROW(BookTable[Entry Month])-ROW(Book!$J$2)),ROWS(A$7:A229))))</f>
        <v/>
      </c>
      <c r="B229" s="1" t="str">
        <f t="array" ref="B229">IF(ROWS(B$7:B229)&gt;COUNTIF(BookTable[Entry Month],$O$4),"",INDEX(Book!B$3:B$1200,SMALL(IF(BookTable[Entry Month]=$O$4,ROW(BookTable[Entry Month])-ROW(Book!$J$2)),ROWS(B$7:B229))))</f>
        <v/>
      </c>
      <c r="D229" s="1" t="str">
        <f t="array" ref="D229">IF(ROWS(C$7:C229)&gt;COUNTIF(BookTable[Entry Month],$O$4),"",INDEX(Book!C$3:C$1200,SMALL(IF(BookTable[Entry Month]=$O$4,ROW(BookTable[Entry Month])-ROW(Book!$J$2)),ROWS(C$7:C229))))</f>
        <v/>
      </c>
      <c r="E229" s="1" t="e">
        <f>VLOOKUP(Shrawan12[[#This Row],[आपूर्तिकर्ताको नाम]],PartyTable[],2,FALSE)</f>
        <v>#N/A</v>
      </c>
      <c r="F229" s="1" t="str" cm="1">
        <f t="array" ref="F229">IF(ROWS(G$7:G229)&gt;COUNTIF(BookTable[Entry Month],$O$4),"",INDEX(Book!D$3:D$1200,SMALL(IF(BookTable[Entry Month]=$O$4,ROW(BookTable[Entry Month])-ROW(Book!$J$2)),ROWS(G$7:G229))))</f>
        <v/>
      </c>
      <c r="I22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29" s="6" t="str" cm="1">
        <f t="array" ref="J229">IF(ROWS(G$7:G229)&gt;COUNTIF(BookTable[Entry Month],$O$4),"",INDEX(Book!F$3:F$1200,SMALL(IF(BookTable[Entry Month]=$O$4,ROW(BookTable[Entry Month])-ROW(Book!$J$2)),ROWS(G$7:G229))))</f>
        <v/>
      </c>
      <c r="K229" s="6" t="str" cm="1">
        <f t="array" ref="K229">IF(ROWS(G$7:G229)&gt;COUNTIF(BookTable[Entry Month],$O$4),"",INDEX(Book!E$3:E$1200,SMALL(IF(BookTable[Entry Month]=$O$4,ROW(BookTable[Entry Month])-ROW(Book!$J$2)),ROWS(G$7:G229))))</f>
        <v/>
      </c>
      <c r="L229" s="6" t="e">
        <f>Shrawan12[[#This Row],[मूल्य (रु)]]*13%</f>
        <v>#VALUE!</v>
      </c>
    </row>
    <row r="230" spans="1:12" hidden="1" x14ac:dyDescent="0.25">
      <c r="A230" s="1" t="str">
        <f t="array" ref="A230">IF(ROWS(A$7:A230)&gt;COUNTIF(BookTable[Entry Month],$O$4),"",INDEX(Book!A$3:A$1200,SMALL(IF(BookTable[Entry Month]=$O$4,ROW(BookTable[Entry Month])-ROW(Book!$J$2)),ROWS(A$7:A230))))</f>
        <v/>
      </c>
      <c r="B230" s="1" t="str">
        <f t="array" ref="B230">IF(ROWS(B$7:B230)&gt;COUNTIF(BookTable[Entry Month],$O$4),"",INDEX(Book!B$3:B$1200,SMALL(IF(BookTable[Entry Month]=$O$4,ROW(BookTable[Entry Month])-ROW(Book!$J$2)),ROWS(B$7:B230))))</f>
        <v/>
      </c>
      <c r="D230" s="1" t="str">
        <f t="array" ref="D230">IF(ROWS(C$7:C230)&gt;COUNTIF(BookTable[Entry Month],$O$4),"",INDEX(Book!C$3:C$1200,SMALL(IF(BookTable[Entry Month]=$O$4,ROW(BookTable[Entry Month])-ROW(Book!$J$2)),ROWS(C$7:C230))))</f>
        <v/>
      </c>
      <c r="E230" s="1" t="e">
        <f>VLOOKUP(Shrawan12[[#This Row],[आपूर्तिकर्ताको नाम]],PartyTable[],2,FALSE)</f>
        <v>#N/A</v>
      </c>
      <c r="F230" s="1" t="str" cm="1">
        <f t="array" ref="F230">IF(ROWS(G$7:G230)&gt;COUNTIF(BookTable[Entry Month],$O$4),"",INDEX(Book!D$3:D$1200,SMALL(IF(BookTable[Entry Month]=$O$4,ROW(BookTable[Entry Month])-ROW(Book!$J$2)),ROWS(G$7:G230))))</f>
        <v/>
      </c>
      <c r="I23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30" s="6" t="str" cm="1">
        <f t="array" ref="J230">IF(ROWS(G$7:G230)&gt;COUNTIF(BookTable[Entry Month],$O$4),"",INDEX(Book!F$3:F$1200,SMALL(IF(BookTable[Entry Month]=$O$4,ROW(BookTable[Entry Month])-ROW(Book!$J$2)),ROWS(G$7:G230))))</f>
        <v/>
      </c>
      <c r="K230" s="6" t="str" cm="1">
        <f t="array" ref="K230">IF(ROWS(G$7:G230)&gt;COUNTIF(BookTable[Entry Month],$O$4),"",INDEX(Book!E$3:E$1200,SMALL(IF(BookTable[Entry Month]=$O$4,ROW(BookTable[Entry Month])-ROW(Book!$J$2)),ROWS(G$7:G230))))</f>
        <v/>
      </c>
      <c r="L230" s="6" t="e">
        <f>Shrawan12[[#This Row],[मूल्य (रु)]]*13%</f>
        <v>#VALUE!</v>
      </c>
    </row>
    <row r="231" spans="1:12" hidden="1" x14ac:dyDescent="0.25">
      <c r="A231" s="1" t="str">
        <f t="array" ref="A231">IF(ROWS(A$7:A231)&gt;COUNTIF(BookTable[Entry Month],$O$4),"",INDEX(Book!A$3:A$1200,SMALL(IF(BookTable[Entry Month]=$O$4,ROW(BookTable[Entry Month])-ROW(Book!$J$2)),ROWS(A$7:A231))))</f>
        <v/>
      </c>
      <c r="B231" s="1" t="str">
        <f t="array" ref="B231">IF(ROWS(B$7:B231)&gt;COUNTIF(BookTable[Entry Month],$O$4),"",INDEX(Book!B$3:B$1200,SMALL(IF(BookTable[Entry Month]=$O$4,ROW(BookTable[Entry Month])-ROW(Book!$J$2)),ROWS(B$7:B231))))</f>
        <v/>
      </c>
      <c r="D231" s="1" t="str">
        <f t="array" ref="D231">IF(ROWS(C$7:C231)&gt;COUNTIF(BookTable[Entry Month],$O$4),"",INDEX(Book!C$3:C$1200,SMALL(IF(BookTable[Entry Month]=$O$4,ROW(BookTable[Entry Month])-ROW(Book!$J$2)),ROWS(C$7:C231))))</f>
        <v/>
      </c>
      <c r="E231" s="1" t="e">
        <f>VLOOKUP(Shrawan12[[#This Row],[आपूर्तिकर्ताको नाम]],PartyTable[],2,FALSE)</f>
        <v>#N/A</v>
      </c>
      <c r="F231" s="1" t="str" cm="1">
        <f t="array" ref="F231">IF(ROWS(G$7:G231)&gt;COUNTIF(BookTable[Entry Month],$O$4),"",INDEX(Book!D$3:D$1200,SMALL(IF(BookTable[Entry Month]=$O$4,ROW(BookTable[Entry Month])-ROW(Book!$J$2)),ROWS(G$7:G231))))</f>
        <v/>
      </c>
      <c r="I23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31" s="6" t="str" cm="1">
        <f t="array" ref="J231">IF(ROWS(G$7:G231)&gt;COUNTIF(BookTable[Entry Month],$O$4),"",INDEX(Book!F$3:F$1200,SMALL(IF(BookTable[Entry Month]=$O$4,ROW(BookTable[Entry Month])-ROW(Book!$J$2)),ROWS(G$7:G231))))</f>
        <v/>
      </c>
      <c r="K231" s="6" t="str" cm="1">
        <f t="array" ref="K231">IF(ROWS(G$7:G231)&gt;COUNTIF(BookTable[Entry Month],$O$4),"",INDEX(Book!E$3:E$1200,SMALL(IF(BookTable[Entry Month]=$O$4,ROW(BookTable[Entry Month])-ROW(Book!$J$2)),ROWS(G$7:G231))))</f>
        <v/>
      </c>
      <c r="L231" s="6" t="e">
        <f>Shrawan12[[#This Row],[मूल्य (रु)]]*13%</f>
        <v>#VALUE!</v>
      </c>
    </row>
    <row r="232" spans="1:12" hidden="1" x14ac:dyDescent="0.25">
      <c r="A232" s="1" t="str">
        <f t="array" ref="A232">IF(ROWS(A$7:A232)&gt;COUNTIF(BookTable[Entry Month],$O$4),"",INDEX(Book!A$3:A$1200,SMALL(IF(BookTable[Entry Month]=$O$4,ROW(BookTable[Entry Month])-ROW(Book!$J$2)),ROWS(A$7:A232))))</f>
        <v/>
      </c>
      <c r="B232" s="1" t="str">
        <f t="array" ref="B232">IF(ROWS(B$7:B232)&gt;COUNTIF(BookTable[Entry Month],$O$4),"",INDEX(Book!B$3:B$1200,SMALL(IF(BookTable[Entry Month]=$O$4,ROW(BookTable[Entry Month])-ROW(Book!$J$2)),ROWS(B$7:B232))))</f>
        <v/>
      </c>
      <c r="D232" s="1" t="str">
        <f t="array" ref="D232">IF(ROWS(C$7:C232)&gt;COUNTIF(BookTable[Entry Month],$O$4),"",INDEX(Book!C$3:C$1200,SMALL(IF(BookTable[Entry Month]=$O$4,ROW(BookTable[Entry Month])-ROW(Book!$J$2)),ROWS(C$7:C232))))</f>
        <v/>
      </c>
      <c r="E232" s="1" t="e">
        <f>VLOOKUP(Shrawan12[[#This Row],[आपूर्तिकर्ताको नाम]],PartyTable[],2,FALSE)</f>
        <v>#N/A</v>
      </c>
      <c r="F232" s="1" t="str" cm="1">
        <f t="array" ref="F232">IF(ROWS(G$7:G232)&gt;COUNTIF(BookTable[Entry Month],$O$4),"",INDEX(Book!D$3:D$1200,SMALL(IF(BookTable[Entry Month]=$O$4,ROW(BookTable[Entry Month])-ROW(Book!$J$2)),ROWS(G$7:G232))))</f>
        <v/>
      </c>
      <c r="I23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32" s="6" t="str" cm="1">
        <f t="array" ref="J232">IF(ROWS(G$7:G232)&gt;COUNTIF(BookTable[Entry Month],$O$4),"",INDEX(Book!F$3:F$1200,SMALL(IF(BookTable[Entry Month]=$O$4,ROW(BookTable[Entry Month])-ROW(Book!$J$2)),ROWS(G$7:G232))))</f>
        <v/>
      </c>
      <c r="K232" s="6" t="str" cm="1">
        <f t="array" ref="K232">IF(ROWS(G$7:G232)&gt;COUNTIF(BookTable[Entry Month],$O$4),"",INDEX(Book!E$3:E$1200,SMALL(IF(BookTable[Entry Month]=$O$4,ROW(BookTable[Entry Month])-ROW(Book!$J$2)),ROWS(G$7:G232))))</f>
        <v/>
      </c>
      <c r="L232" s="6" t="e">
        <f>Shrawan12[[#This Row],[मूल्य (रु)]]*13%</f>
        <v>#VALUE!</v>
      </c>
    </row>
    <row r="233" spans="1:12" hidden="1" x14ac:dyDescent="0.25">
      <c r="A233" s="1" t="str">
        <f t="array" ref="A233">IF(ROWS(A$7:A233)&gt;COUNTIF(BookTable[Entry Month],$O$4),"",INDEX(Book!A$3:A$1200,SMALL(IF(BookTable[Entry Month]=$O$4,ROW(BookTable[Entry Month])-ROW(Book!$J$2)),ROWS(A$7:A233))))</f>
        <v/>
      </c>
      <c r="B233" s="1" t="str">
        <f t="array" ref="B233">IF(ROWS(B$7:B233)&gt;COUNTIF(BookTable[Entry Month],$O$4),"",INDEX(Book!B$3:B$1200,SMALL(IF(BookTable[Entry Month]=$O$4,ROW(BookTable[Entry Month])-ROW(Book!$J$2)),ROWS(B$7:B233))))</f>
        <v/>
      </c>
      <c r="D233" s="1" t="str">
        <f t="array" ref="D233">IF(ROWS(C$7:C233)&gt;COUNTIF(BookTable[Entry Month],$O$4),"",INDEX(Book!C$3:C$1200,SMALL(IF(BookTable[Entry Month]=$O$4,ROW(BookTable[Entry Month])-ROW(Book!$J$2)),ROWS(C$7:C233))))</f>
        <v/>
      </c>
      <c r="E233" s="1" t="e">
        <f>VLOOKUP(Shrawan12[[#This Row],[आपूर्तिकर्ताको नाम]],PartyTable[],2,FALSE)</f>
        <v>#N/A</v>
      </c>
      <c r="F233" s="1" t="str" cm="1">
        <f t="array" ref="F233">IF(ROWS(G$7:G233)&gt;COUNTIF(BookTable[Entry Month],$O$4),"",INDEX(Book!D$3:D$1200,SMALL(IF(BookTable[Entry Month]=$O$4,ROW(BookTable[Entry Month])-ROW(Book!$J$2)),ROWS(G$7:G233))))</f>
        <v/>
      </c>
      <c r="I23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33" s="6" t="str" cm="1">
        <f t="array" ref="J233">IF(ROWS(G$7:G233)&gt;COUNTIF(BookTable[Entry Month],$O$4),"",INDEX(Book!F$3:F$1200,SMALL(IF(BookTable[Entry Month]=$O$4,ROW(BookTable[Entry Month])-ROW(Book!$J$2)),ROWS(G$7:G233))))</f>
        <v/>
      </c>
      <c r="K233" s="6" t="str" cm="1">
        <f t="array" ref="K233">IF(ROWS(G$7:G233)&gt;COUNTIF(BookTable[Entry Month],$O$4),"",INDEX(Book!E$3:E$1200,SMALL(IF(BookTable[Entry Month]=$O$4,ROW(BookTable[Entry Month])-ROW(Book!$J$2)),ROWS(G$7:G233))))</f>
        <v/>
      </c>
      <c r="L233" s="6" t="e">
        <f>Shrawan12[[#This Row],[मूल्य (रु)]]*13%</f>
        <v>#VALUE!</v>
      </c>
    </row>
    <row r="234" spans="1:12" hidden="1" x14ac:dyDescent="0.25">
      <c r="A234" s="1" t="str">
        <f t="array" ref="A234">IF(ROWS(A$7:A234)&gt;COUNTIF(BookTable[Entry Month],$O$4),"",INDEX(Book!A$3:A$1200,SMALL(IF(BookTable[Entry Month]=$O$4,ROW(BookTable[Entry Month])-ROW(Book!$J$2)),ROWS(A$7:A234))))</f>
        <v/>
      </c>
      <c r="B234" s="1" t="str">
        <f t="array" ref="B234">IF(ROWS(B$7:B234)&gt;COUNTIF(BookTable[Entry Month],$O$4),"",INDEX(Book!B$3:B$1200,SMALL(IF(BookTable[Entry Month]=$O$4,ROW(BookTable[Entry Month])-ROW(Book!$J$2)),ROWS(B$7:B234))))</f>
        <v/>
      </c>
      <c r="D234" s="1" t="str">
        <f t="array" ref="D234">IF(ROWS(C$7:C234)&gt;COUNTIF(BookTable[Entry Month],$O$4),"",INDEX(Book!C$3:C$1200,SMALL(IF(BookTable[Entry Month]=$O$4,ROW(BookTable[Entry Month])-ROW(Book!$J$2)),ROWS(C$7:C234))))</f>
        <v/>
      </c>
      <c r="E234" s="1" t="e">
        <f>VLOOKUP(Shrawan12[[#This Row],[आपूर्तिकर्ताको नाम]],PartyTable[],2,FALSE)</f>
        <v>#N/A</v>
      </c>
      <c r="F234" s="1" t="str" cm="1">
        <f t="array" ref="F234">IF(ROWS(G$7:G234)&gt;COUNTIF(BookTable[Entry Month],$O$4),"",INDEX(Book!D$3:D$1200,SMALL(IF(BookTable[Entry Month]=$O$4,ROW(BookTable[Entry Month])-ROW(Book!$J$2)),ROWS(G$7:G234))))</f>
        <v/>
      </c>
      <c r="I23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34" s="6" t="str" cm="1">
        <f t="array" ref="J234">IF(ROWS(G$7:G234)&gt;COUNTIF(BookTable[Entry Month],$O$4),"",INDEX(Book!F$3:F$1200,SMALL(IF(BookTable[Entry Month]=$O$4,ROW(BookTable[Entry Month])-ROW(Book!$J$2)),ROWS(G$7:G234))))</f>
        <v/>
      </c>
      <c r="K234" s="6" t="str" cm="1">
        <f t="array" ref="K234">IF(ROWS(G$7:G234)&gt;COUNTIF(BookTable[Entry Month],$O$4),"",INDEX(Book!E$3:E$1200,SMALL(IF(BookTable[Entry Month]=$O$4,ROW(BookTable[Entry Month])-ROW(Book!$J$2)),ROWS(G$7:G234))))</f>
        <v/>
      </c>
      <c r="L234" s="6" t="e">
        <f>Shrawan12[[#This Row],[मूल्य (रु)]]*13%</f>
        <v>#VALUE!</v>
      </c>
    </row>
    <row r="235" spans="1:12" hidden="1" x14ac:dyDescent="0.25">
      <c r="A235" s="1" t="str">
        <f t="array" ref="A235">IF(ROWS(A$7:A235)&gt;COUNTIF(BookTable[Entry Month],$O$4),"",INDEX(Book!A$3:A$1200,SMALL(IF(BookTable[Entry Month]=$O$4,ROW(BookTable[Entry Month])-ROW(Book!$J$2)),ROWS(A$7:A235))))</f>
        <v/>
      </c>
      <c r="B235" s="1" t="str">
        <f t="array" ref="B235">IF(ROWS(B$7:B235)&gt;COUNTIF(BookTable[Entry Month],$O$4),"",INDEX(Book!B$3:B$1200,SMALL(IF(BookTable[Entry Month]=$O$4,ROW(BookTable[Entry Month])-ROW(Book!$J$2)),ROWS(B$7:B235))))</f>
        <v/>
      </c>
      <c r="D235" s="1" t="str">
        <f t="array" ref="D235">IF(ROWS(C$7:C235)&gt;COUNTIF(BookTable[Entry Month],$O$4),"",INDEX(Book!C$3:C$1200,SMALL(IF(BookTable[Entry Month]=$O$4,ROW(BookTable[Entry Month])-ROW(Book!$J$2)),ROWS(C$7:C235))))</f>
        <v/>
      </c>
      <c r="E235" s="1" t="e">
        <f>VLOOKUP(Shrawan12[[#This Row],[आपूर्तिकर्ताको नाम]],PartyTable[],2,FALSE)</f>
        <v>#N/A</v>
      </c>
      <c r="F235" s="1" t="str" cm="1">
        <f t="array" ref="F235">IF(ROWS(G$7:G235)&gt;COUNTIF(BookTable[Entry Month],$O$4),"",INDEX(Book!D$3:D$1200,SMALL(IF(BookTable[Entry Month]=$O$4,ROW(BookTable[Entry Month])-ROW(Book!$J$2)),ROWS(G$7:G235))))</f>
        <v/>
      </c>
      <c r="I23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35" s="6" t="str" cm="1">
        <f t="array" ref="J235">IF(ROWS(G$7:G235)&gt;COUNTIF(BookTable[Entry Month],$O$4),"",INDEX(Book!F$3:F$1200,SMALL(IF(BookTable[Entry Month]=$O$4,ROW(BookTable[Entry Month])-ROW(Book!$J$2)),ROWS(G$7:G235))))</f>
        <v/>
      </c>
      <c r="K235" s="6" t="str" cm="1">
        <f t="array" ref="K235">IF(ROWS(G$7:G235)&gt;COUNTIF(BookTable[Entry Month],$O$4),"",INDEX(Book!E$3:E$1200,SMALL(IF(BookTable[Entry Month]=$O$4,ROW(BookTable[Entry Month])-ROW(Book!$J$2)),ROWS(G$7:G235))))</f>
        <v/>
      </c>
      <c r="L235" s="6" t="e">
        <f>Shrawan12[[#This Row],[मूल्य (रु)]]*13%</f>
        <v>#VALUE!</v>
      </c>
    </row>
    <row r="236" spans="1:12" hidden="1" x14ac:dyDescent="0.25">
      <c r="A236" s="1" t="str">
        <f t="array" ref="A236">IF(ROWS(A$7:A236)&gt;COUNTIF(BookTable[Entry Month],$O$4),"",INDEX(Book!A$3:A$1200,SMALL(IF(BookTable[Entry Month]=$O$4,ROW(BookTable[Entry Month])-ROW(Book!$J$2)),ROWS(A$7:A236))))</f>
        <v/>
      </c>
      <c r="B236" s="1" t="str">
        <f t="array" ref="B236">IF(ROWS(B$7:B236)&gt;COUNTIF(BookTable[Entry Month],$O$4),"",INDEX(Book!B$3:B$1200,SMALL(IF(BookTable[Entry Month]=$O$4,ROW(BookTable[Entry Month])-ROW(Book!$J$2)),ROWS(B$7:B236))))</f>
        <v/>
      </c>
      <c r="D236" s="1" t="str">
        <f t="array" ref="D236">IF(ROWS(C$7:C236)&gt;COUNTIF(BookTable[Entry Month],$O$4),"",INDEX(Book!C$3:C$1200,SMALL(IF(BookTable[Entry Month]=$O$4,ROW(BookTable[Entry Month])-ROW(Book!$J$2)),ROWS(C$7:C236))))</f>
        <v/>
      </c>
      <c r="E236" s="1" t="e">
        <f>VLOOKUP(Shrawan12[[#This Row],[आपूर्तिकर्ताको नाम]],PartyTable[],2,FALSE)</f>
        <v>#N/A</v>
      </c>
      <c r="F236" s="1" t="str" cm="1">
        <f t="array" ref="F236">IF(ROWS(G$7:G236)&gt;COUNTIF(BookTable[Entry Month],$O$4),"",INDEX(Book!D$3:D$1200,SMALL(IF(BookTable[Entry Month]=$O$4,ROW(BookTable[Entry Month])-ROW(Book!$J$2)),ROWS(G$7:G236))))</f>
        <v/>
      </c>
      <c r="I23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36" s="6" t="str" cm="1">
        <f t="array" ref="J236">IF(ROWS(G$7:G236)&gt;COUNTIF(BookTable[Entry Month],$O$4),"",INDEX(Book!F$3:F$1200,SMALL(IF(BookTable[Entry Month]=$O$4,ROW(BookTable[Entry Month])-ROW(Book!$J$2)),ROWS(G$7:G236))))</f>
        <v/>
      </c>
      <c r="K236" s="6" t="str" cm="1">
        <f t="array" ref="K236">IF(ROWS(G$7:G236)&gt;COUNTIF(BookTable[Entry Month],$O$4),"",INDEX(Book!E$3:E$1200,SMALL(IF(BookTable[Entry Month]=$O$4,ROW(BookTable[Entry Month])-ROW(Book!$J$2)),ROWS(G$7:G236))))</f>
        <v/>
      </c>
      <c r="L236" s="6" t="e">
        <f>Shrawan12[[#This Row],[मूल्य (रु)]]*13%</f>
        <v>#VALUE!</v>
      </c>
    </row>
    <row r="237" spans="1:12" hidden="1" x14ac:dyDescent="0.25">
      <c r="A237" s="1" t="str">
        <f t="array" ref="A237">IF(ROWS(A$7:A237)&gt;COUNTIF(BookTable[Entry Month],$O$4),"",INDEX(Book!A$3:A$1200,SMALL(IF(BookTable[Entry Month]=$O$4,ROW(BookTable[Entry Month])-ROW(Book!$J$2)),ROWS(A$7:A237))))</f>
        <v/>
      </c>
      <c r="B237" s="1" t="str">
        <f t="array" ref="B237">IF(ROWS(B$7:B237)&gt;COUNTIF(BookTable[Entry Month],$O$4),"",INDEX(Book!B$3:B$1200,SMALL(IF(BookTable[Entry Month]=$O$4,ROW(BookTable[Entry Month])-ROW(Book!$J$2)),ROWS(B$7:B237))))</f>
        <v/>
      </c>
      <c r="D237" s="1" t="str">
        <f t="array" ref="D237">IF(ROWS(C$7:C237)&gt;COUNTIF(BookTable[Entry Month],$O$4),"",INDEX(Book!C$3:C$1200,SMALL(IF(BookTable[Entry Month]=$O$4,ROW(BookTable[Entry Month])-ROW(Book!$J$2)),ROWS(C$7:C237))))</f>
        <v/>
      </c>
      <c r="E237" s="1" t="e">
        <f>VLOOKUP(Shrawan12[[#This Row],[आपूर्तिकर्ताको नाम]],PartyTable[],2,FALSE)</f>
        <v>#N/A</v>
      </c>
      <c r="F237" s="1" t="str" cm="1">
        <f t="array" ref="F237">IF(ROWS(G$7:G237)&gt;COUNTIF(BookTable[Entry Month],$O$4),"",INDEX(Book!D$3:D$1200,SMALL(IF(BookTable[Entry Month]=$O$4,ROW(BookTable[Entry Month])-ROW(Book!$J$2)),ROWS(G$7:G237))))</f>
        <v/>
      </c>
      <c r="I23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37" s="6" t="str" cm="1">
        <f t="array" ref="J237">IF(ROWS(G$7:G237)&gt;COUNTIF(BookTable[Entry Month],$O$4),"",INDEX(Book!F$3:F$1200,SMALL(IF(BookTable[Entry Month]=$O$4,ROW(BookTable[Entry Month])-ROW(Book!$J$2)),ROWS(G$7:G237))))</f>
        <v/>
      </c>
      <c r="K237" s="6" t="str" cm="1">
        <f t="array" ref="K237">IF(ROWS(G$7:G237)&gt;COUNTIF(BookTable[Entry Month],$O$4),"",INDEX(Book!E$3:E$1200,SMALL(IF(BookTable[Entry Month]=$O$4,ROW(BookTable[Entry Month])-ROW(Book!$J$2)),ROWS(G$7:G237))))</f>
        <v/>
      </c>
      <c r="L237" s="6" t="e">
        <f>Shrawan12[[#This Row],[मूल्य (रु)]]*13%</f>
        <v>#VALUE!</v>
      </c>
    </row>
    <row r="238" spans="1:12" hidden="1" x14ac:dyDescent="0.25">
      <c r="A238" s="1" t="str">
        <f t="array" ref="A238">IF(ROWS(A$7:A238)&gt;COUNTIF(BookTable[Entry Month],$O$4),"",INDEX(Book!A$3:A$1200,SMALL(IF(BookTable[Entry Month]=$O$4,ROW(BookTable[Entry Month])-ROW(Book!$J$2)),ROWS(A$7:A238))))</f>
        <v/>
      </c>
      <c r="B238" s="1" t="str">
        <f t="array" ref="B238">IF(ROWS(B$7:B238)&gt;COUNTIF(BookTable[Entry Month],$O$4),"",INDEX(Book!B$3:B$1200,SMALL(IF(BookTable[Entry Month]=$O$4,ROW(BookTable[Entry Month])-ROW(Book!$J$2)),ROWS(B$7:B238))))</f>
        <v/>
      </c>
      <c r="D238" s="1" t="str">
        <f t="array" ref="D238">IF(ROWS(C$7:C238)&gt;COUNTIF(BookTable[Entry Month],$O$4),"",INDEX(Book!C$3:C$1200,SMALL(IF(BookTable[Entry Month]=$O$4,ROW(BookTable[Entry Month])-ROW(Book!$J$2)),ROWS(C$7:C238))))</f>
        <v/>
      </c>
      <c r="E238" s="1" t="e">
        <f>VLOOKUP(Shrawan12[[#This Row],[आपूर्तिकर्ताको नाम]],PartyTable[],2,FALSE)</f>
        <v>#N/A</v>
      </c>
      <c r="F238" s="1" t="str" cm="1">
        <f t="array" ref="F238">IF(ROWS(G$7:G238)&gt;COUNTIF(BookTable[Entry Month],$O$4),"",INDEX(Book!D$3:D$1200,SMALL(IF(BookTable[Entry Month]=$O$4,ROW(BookTable[Entry Month])-ROW(Book!$J$2)),ROWS(G$7:G238))))</f>
        <v/>
      </c>
      <c r="I23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38" s="6" t="str" cm="1">
        <f t="array" ref="J238">IF(ROWS(G$7:G238)&gt;COUNTIF(BookTable[Entry Month],$O$4),"",INDEX(Book!F$3:F$1200,SMALL(IF(BookTable[Entry Month]=$O$4,ROW(BookTable[Entry Month])-ROW(Book!$J$2)),ROWS(G$7:G238))))</f>
        <v/>
      </c>
      <c r="K238" s="6" t="str" cm="1">
        <f t="array" ref="K238">IF(ROWS(G$7:G238)&gt;COUNTIF(BookTable[Entry Month],$O$4),"",INDEX(Book!E$3:E$1200,SMALL(IF(BookTable[Entry Month]=$O$4,ROW(BookTable[Entry Month])-ROW(Book!$J$2)),ROWS(G$7:G238))))</f>
        <v/>
      </c>
      <c r="L238" s="6" t="e">
        <f>Shrawan12[[#This Row],[मूल्य (रु)]]*13%</f>
        <v>#VALUE!</v>
      </c>
    </row>
    <row r="239" spans="1:12" hidden="1" x14ac:dyDescent="0.25">
      <c r="A239" s="1" t="str">
        <f t="array" ref="A239">IF(ROWS(A$7:A239)&gt;COUNTIF(BookTable[Entry Month],$O$4),"",INDEX(Book!A$3:A$1200,SMALL(IF(BookTable[Entry Month]=$O$4,ROW(BookTable[Entry Month])-ROW(Book!$J$2)),ROWS(A$7:A239))))</f>
        <v/>
      </c>
      <c r="B239" s="1" t="str">
        <f t="array" ref="B239">IF(ROWS(B$7:B239)&gt;COUNTIF(BookTable[Entry Month],$O$4),"",INDEX(Book!B$3:B$1200,SMALL(IF(BookTable[Entry Month]=$O$4,ROW(BookTable[Entry Month])-ROW(Book!$J$2)),ROWS(B$7:B239))))</f>
        <v/>
      </c>
      <c r="D239" s="1" t="str">
        <f t="array" ref="D239">IF(ROWS(C$7:C239)&gt;COUNTIF(BookTable[Entry Month],$O$4),"",INDEX(Book!C$3:C$1200,SMALL(IF(BookTable[Entry Month]=$O$4,ROW(BookTable[Entry Month])-ROW(Book!$J$2)),ROWS(C$7:C239))))</f>
        <v/>
      </c>
      <c r="E239" s="1" t="e">
        <f>VLOOKUP(Shrawan12[[#This Row],[आपूर्तिकर्ताको नाम]],PartyTable[],2,FALSE)</f>
        <v>#N/A</v>
      </c>
      <c r="F239" s="1" t="str" cm="1">
        <f t="array" ref="F239">IF(ROWS(G$7:G239)&gt;COUNTIF(BookTable[Entry Month],$O$4),"",INDEX(Book!D$3:D$1200,SMALL(IF(BookTable[Entry Month]=$O$4,ROW(BookTable[Entry Month])-ROW(Book!$J$2)),ROWS(G$7:G239))))</f>
        <v/>
      </c>
      <c r="I23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39" s="6" t="str" cm="1">
        <f t="array" ref="J239">IF(ROWS(G$7:G239)&gt;COUNTIF(BookTable[Entry Month],$O$4),"",INDEX(Book!F$3:F$1200,SMALL(IF(BookTable[Entry Month]=$O$4,ROW(BookTable[Entry Month])-ROW(Book!$J$2)),ROWS(G$7:G239))))</f>
        <v/>
      </c>
      <c r="K239" s="6" t="str" cm="1">
        <f t="array" ref="K239">IF(ROWS(G$7:G239)&gt;COUNTIF(BookTable[Entry Month],$O$4),"",INDEX(Book!E$3:E$1200,SMALL(IF(BookTable[Entry Month]=$O$4,ROW(BookTable[Entry Month])-ROW(Book!$J$2)),ROWS(G$7:G239))))</f>
        <v/>
      </c>
      <c r="L239" s="6" t="e">
        <f>Shrawan12[[#This Row],[मूल्य (रु)]]*13%</f>
        <v>#VALUE!</v>
      </c>
    </row>
    <row r="240" spans="1:12" hidden="1" x14ac:dyDescent="0.25">
      <c r="A240" s="1" t="str">
        <f t="array" ref="A240">IF(ROWS(A$7:A240)&gt;COUNTIF(BookTable[Entry Month],$O$4),"",INDEX(Book!A$3:A$1200,SMALL(IF(BookTable[Entry Month]=$O$4,ROW(BookTable[Entry Month])-ROW(Book!$J$2)),ROWS(A$7:A240))))</f>
        <v/>
      </c>
      <c r="B240" s="1" t="str">
        <f t="array" ref="B240">IF(ROWS(B$7:B240)&gt;COUNTIF(BookTable[Entry Month],$O$4),"",INDEX(Book!B$3:B$1200,SMALL(IF(BookTable[Entry Month]=$O$4,ROW(BookTable[Entry Month])-ROW(Book!$J$2)),ROWS(B$7:B240))))</f>
        <v/>
      </c>
      <c r="D240" s="1" t="str">
        <f t="array" ref="D240">IF(ROWS(C$7:C240)&gt;COUNTIF(BookTable[Entry Month],$O$4),"",INDEX(Book!C$3:C$1200,SMALL(IF(BookTable[Entry Month]=$O$4,ROW(BookTable[Entry Month])-ROW(Book!$J$2)),ROWS(C$7:C240))))</f>
        <v/>
      </c>
      <c r="E240" s="1" t="e">
        <f>VLOOKUP(Shrawan12[[#This Row],[आपूर्तिकर्ताको नाम]],PartyTable[],2,FALSE)</f>
        <v>#N/A</v>
      </c>
      <c r="F240" s="1" t="str" cm="1">
        <f t="array" ref="F240">IF(ROWS(G$7:G240)&gt;COUNTIF(BookTable[Entry Month],$O$4),"",INDEX(Book!D$3:D$1200,SMALL(IF(BookTable[Entry Month]=$O$4,ROW(BookTable[Entry Month])-ROW(Book!$J$2)),ROWS(G$7:G240))))</f>
        <v/>
      </c>
      <c r="I240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40" s="6" t="str" cm="1">
        <f t="array" ref="J240">IF(ROWS(G$7:G240)&gt;COUNTIF(BookTable[Entry Month],$O$4),"",INDEX(Book!F$3:F$1200,SMALL(IF(BookTable[Entry Month]=$O$4,ROW(BookTable[Entry Month])-ROW(Book!$J$2)),ROWS(G$7:G240))))</f>
        <v/>
      </c>
      <c r="K240" s="6" t="str" cm="1">
        <f t="array" ref="K240">IF(ROWS(G$7:G240)&gt;COUNTIF(BookTable[Entry Month],$O$4),"",INDEX(Book!E$3:E$1200,SMALL(IF(BookTable[Entry Month]=$O$4,ROW(BookTable[Entry Month])-ROW(Book!$J$2)),ROWS(G$7:G240))))</f>
        <v/>
      </c>
      <c r="L240" s="6" t="e">
        <f>Shrawan12[[#This Row],[मूल्य (रु)]]*13%</f>
        <v>#VALUE!</v>
      </c>
    </row>
    <row r="241" spans="1:16" hidden="1" x14ac:dyDescent="0.25">
      <c r="A241" s="1" t="str">
        <f t="array" ref="A241">IF(ROWS(A$7:A241)&gt;COUNTIF(BookTable[Entry Month],$O$4),"",INDEX(Book!A$3:A$1200,SMALL(IF(BookTable[Entry Month]=$O$4,ROW(BookTable[Entry Month])-ROW(Book!$J$2)),ROWS(A$7:A241))))</f>
        <v/>
      </c>
      <c r="B241" s="1" t="str">
        <f t="array" ref="B241">IF(ROWS(B$7:B241)&gt;COUNTIF(BookTable[Entry Month],$O$4),"",INDEX(Book!B$3:B$1200,SMALL(IF(BookTable[Entry Month]=$O$4,ROW(BookTable[Entry Month])-ROW(Book!$J$2)),ROWS(B$7:B241))))</f>
        <v/>
      </c>
      <c r="D241" s="1" t="str">
        <f t="array" ref="D241">IF(ROWS(C$7:C241)&gt;COUNTIF(BookTable[Entry Month],$O$4),"",INDEX(Book!C$3:C$1200,SMALL(IF(BookTable[Entry Month]=$O$4,ROW(BookTable[Entry Month])-ROW(Book!$J$2)),ROWS(C$7:C241))))</f>
        <v/>
      </c>
      <c r="E241" s="1" t="e">
        <f>VLOOKUP(Shrawan12[[#This Row],[आपूर्तिकर्ताको नाम]],PartyTable[],2,FALSE)</f>
        <v>#N/A</v>
      </c>
      <c r="F241" s="1" t="str" cm="1">
        <f t="array" ref="F241">IF(ROWS(G$7:G241)&gt;COUNTIF(BookTable[Entry Month],$O$4),"",INDEX(Book!D$3:D$1200,SMALL(IF(BookTable[Entry Month]=$O$4,ROW(BookTable[Entry Month])-ROW(Book!$J$2)),ROWS(G$7:G241))))</f>
        <v/>
      </c>
      <c r="I241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41" s="6" t="str" cm="1">
        <f t="array" ref="J241">IF(ROWS(G$7:G241)&gt;COUNTIF(BookTable[Entry Month],$O$4),"",INDEX(Book!F$3:F$1200,SMALL(IF(BookTable[Entry Month]=$O$4,ROW(BookTable[Entry Month])-ROW(Book!$J$2)),ROWS(G$7:G241))))</f>
        <v/>
      </c>
      <c r="K241" s="6" t="str" cm="1">
        <f t="array" ref="K241">IF(ROWS(G$7:G241)&gt;COUNTIF(BookTable[Entry Month],$O$4),"",INDEX(Book!E$3:E$1200,SMALL(IF(BookTable[Entry Month]=$O$4,ROW(BookTable[Entry Month])-ROW(Book!$J$2)),ROWS(G$7:G241))))</f>
        <v/>
      </c>
      <c r="L241" s="6" t="e">
        <f>Shrawan12[[#This Row],[मूल्य (रु)]]*13%</f>
        <v>#VALUE!</v>
      </c>
    </row>
    <row r="242" spans="1:16" hidden="1" x14ac:dyDescent="0.25">
      <c r="A242" s="1" t="str">
        <f t="array" ref="A242">IF(ROWS(A$7:A242)&gt;COUNTIF(BookTable[Entry Month],$O$4),"",INDEX(Book!A$3:A$1200,SMALL(IF(BookTable[Entry Month]=$O$4,ROW(BookTable[Entry Month])-ROW(Book!$J$2)),ROWS(A$7:A242))))</f>
        <v/>
      </c>
      <c r="B242" s="1" t="str">
        <f t="array" ref="B242">IF(ROWS(B$7:B242)&gt;COUNTIF(BookTable[Entry Month],$O$4),"",INDEX(Book!B$3:B$1200,SMALL(IF(BookTable[Entry Month]=$O$4,ROW(BookTable[Entry Month])-ROW(Book!$J$2)),ROWS(B$7:B242))))</f>
        <v/>
      </c>
      <c r="D242" s="1" t="str">
        <f t="array" ref="D242">IF(ROWS(C$7:C242)&gt;COUNTIF(BookTable[Entry Month],$O$4),"",INDEX(Book!C$3:C$1200,SMALL(IF(BookTable[Entry Month]=$O$4,ROW(BookTable[Entry Month])-ROW(Book!$J$2)),ROWS(C$7:C242))))</f>
        <v/>
      </c>
      <c r="E242" s="1" t="e">
        <f>VLOOKUP(Shrawan12[[#This Row],[आपूर्तिकर्ताको नाम]],PartyTable[],2,FALSE)</f>
        <v>#N/A</v>
      </c>
      <c r="F242" s="1" t="str" cm="1">
        <f t="array" ref="F242">IF(ROWS(G$7:G242)&gt;COUNTIF(BookTable[Entry Month],$O$4),"",INDEX(Book!D$3:D$1200,SMALL(IF(BookTable[Entry Month]=$O$4,ROW(BookTable[Entry Month])-ROW(Book!$J$2)),ROWS(G$7:G242))))</f>
        <v/>
      </c>
      <c r="I242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42" s="6" t="str" cm="1">
        <f t="array" ref="J242">IF(ROWS(G$7:G242)&gt;COUNTIF(BookTable[Entry Month],$O$4),"",INDEX(Book!F$3:F$1200,SMALL(IF(BookTable[Entry Month]=$O$4,ROW(BookTable[Entry Month])-ROW(Book!$J$2)),ROWS(G$7:G242))))</f>
        <v/>
      </c>
      <c r="K242" s="6" t="str" cm="1">
        <f t="array" ref="K242">IF(ROWS(G$7:G242)&gt;COUNTIF(BookTable[Entry Month],$O$4),"",INDEX(Book!E$3:E$1200,SMALL(IF(BookTable[Entry Month]=$O$4,ROW(BookTable[Entry Month])-ROW(Book!$J$2)),ROWS(G$7:G242))))</f>
        <v/>
      </c>
      <c r="L242" s="6" t="e">
        <f>Shrawan12[[#This Row],[मूल्य (रु)]]*13%</f>
        <v>#VALUE!</v>
      </c>
    </row>
    <row r="243" spans="1:16" hidden="1" x14ac:dyDescent="0.25">
      <c r="A243" s="1" t="str">
        <f t="array" ref="A243">IF(ROWS(A$7:A243)&gt;COUNTIF(BookTable[Entry Month],$O$4),"",INDEX(Book!A$3:A$1200,SMALL(IF(BookTable[Entry Month]=$O$4,ROW(BookTable[Entry Month])-ROW(Book!$J$2)),ROWS(A$7:A243))))</f>
        <v/>
      </c>
      <c r="B243" s="1" t="str">
        <f t="array" ref="B243">IF(ROWS(B$7:B243)&gt;COUNTIF(BookTable[Entry Month],$O$4),"",INDEX(Book!B$3:B$1200,SMALL(IF(BookTable[Entry Month]=$O$4,ROW(BookTable[Entry Month])-ROW(Book!$J$2)),ROWS(B$7:B243))))</f>
        <v/>
      </c>
      <c r="D243" s="1" t="str">
        <f t="array" ref="D243">IF(ROWS(C$7:C243)&gt;COUNTIF(BookTable[Entry Month],$O$4),"",INDEX(Book!C$3:C$1200,SMALL(IF(BookTable[Entry Month]=$O$4,ROW(BookTable[Entry Month])-ROW(Book!$J$2)),ROWS(C$7:C243))))</f>
        <v/>
      </c>
      <c r="E243" s="1" t="e">
        <f>VLOOKUP(Shrawan12[[#This Row],[आपूर्तिकर्ताको नाम]],PartyTable[],2,FALSE)</f>
        <v>#N/A</v>
      </c>
      <c r="F243" s="1" t="str" cm="1">
        <f t="array" ref="F243">IF(ROWS(G$7:G243)&gt;COUNTIF(BookTable[Entry Month],$O$4),"",INDEX(Book!D$3:D$1200,SMALL(IF(BookTable[Entry Month]=$O$4,ROW(BookTable[Entry Month])-ROW(Book!$J$2)),ROWS(G$7:G243))))</f>
        <v/>
      </c>
      <c r="I243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43" s="6" t="str" cm="1">
        <f t="array" ref="J243">IF(ROWS(G$7:G243)&gt;COUNTIF(BookTable[Entry Month],$O$4),"",INDEX(Book!F$3:F$1200,SMALL(IF(BookTable[Entry Month]=$O$4,ROW(BookTable[Entry Month])-ROW(Book!$J$2)),ROWS(G$7:G243))))</f>
        <v/>
      </c>
      <c r="K243" s="6" t="str" cm="1">
        <f t="array" ref="K243">IF(ROWS(G$7:G243)&gt;COUNTIF(BookTable[Entry Month],$O$4),"",INDEX(Book!E$3:E$1200,SMALL(IF(BookTable[Entry Month]=$O$4,ROW(BookTable[Entry Month])-ROW(Book!$J$2)),ROWS(G$7:G243))))</f>
        <v/>
      </c>
      <c r="L243" s="6" t="e">
        <f>Shrawan12[[#This Row],[मूल्य (रु)]]*13%</f>
        <v>#VALUE!</v>
      </c>
    </row>
    <row r="244" spans="1:16" hidden="1" x14ac:dyDescent="0.25">
      <c r="A244" s="1" t="str">
        <f t="array" ref="A244">IF(ROWS(A$7:A244)&gt;COUNTIF(BookTable[Entry Month],$O$4),"",INDEX(Book!A$3:A$1200,SMALL(IF(BookTable[Entry Month]=$O$4,ROW(BookTable[Entry Month])-ROW(Book!$J$2)),ROWS(A$7:A244))))</f>
        <v/>
      </c>
      <c r="B244" s="1" t="str">
        <f t="array" ref="B244">IF(ROWS(B$7:B244)&gt;COUNTIF(BookTable[Entry Month],$O$4),"",INDEX(Book!B$3:B$1200,SMALL(IF(BookTable[Entry Month]=$O$4,ROW(BookTable[Entry Month])-ROW(Book!$J$2)),ROWS(B$7:B244))))</f>
        <v/>
      </c>
      <c r="D244" s="1" t="str">
        <f t="array" ref="D244">IF(ROWS(C$7:C244)&gt;COUNTIF(BookTable[Entry Month],$O$4),"",INDEX(Book!C$3:C$1200,SMALL(IF(BookTable[Entry Month]=$O$4,ROW(BookTable[Entry Month])-ROW(Book!$J$2)),ROWS(C$7:C244))))</f>
        <v/>
      </c>
      <c r="E244" s="1" t="e">
        <f>VLOOKUP(Shrawan12[[#This Row],[आपूर्तिकर्ताको नाम]],PartyTable[],2,FALSE)</f>
        <v>#N/A</v>
      </c>
      <c r="F244" s="1" t="str" cm="1">
        <f t="array" ref="F244">IF(ROWS(G$7:G244)&gt;COUNTIF(BookTable[Entry Month],$O$4),"",INDEX(Book!D$3:D$1200,SMALL(IF(BookTable[Entry Month]=$O$4,ROW(BookTable[Entry Month])-ROW(Book!$J$2)),ROWS(G$7:G244))))</f>
        <v/>
      </c>
      <c r="I244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44" s="6" t="str" cm="1">
        <f t="array" ref="J244">IF(ROWS(G$7:G244)&gt;COUNTIF(BookTable[Entry Month],$O$4),"",INDEX(Book!F$3:F$1200,SMALL(IF(BookTable[Entry Month]=$O$4,ROW(BookTable[Entry Month])-ROW(Book!$J$2)),ROWS(G$7:G244))))</f>
        <v/>
      </c>
      <c r="K244" s="6" t="str" cm="1">
        <f t="array" ref="K244">IF(ROWS(G$7:G244)&gt;COUNTIF(BookTable[Entry Month],$O$4),"",INDEX(Book!E$3:E$1200,SMALL(IF(BookTable[Entry Month]=$O$4,ROW(BookTable[Entry Month])-ROW(Book!$J$2)),ROWS(G$7:G244))))</f>
        <v/>
      </c>
      <c r="L244" s="6" t="e">
        <f>Shrawan12[[#This Row],[मूल्य (रु)]]*13%</f>
        <v>#VALUE!</v>
      </c>
    </row>
    <row r="245" spans="1:16" hidden="1" x14ac:dyDescent="0.25">
      <c r="A245" s="1" t="str">
        <f t="array" ref="A245">IF(ROWS(A$7:A245)&gt;COUNTIF(BookTable[Entry Month],$O$4),"",INDEX(Book!A$3:A$1200,SMALL(IF(BookTable[Entry Month]=$O$4,ROW(BookTable[Entry Month])-ROW(Book!$J$2)),ROWS(A$7:A245))))</f>
        <v/>
      </c>
      <c r="B245" s="1" t="str">
        <f t="array" ref="B245">IF(ROWS(B$7:B245)&gt;COUNTIF(BookTable[Entry Month],$O$4),"",INDEX(Book!B$3:B$1200,SMALL(IF(BookTable[Entry Month]=$O$4,ROW(BookTable[Entry Month])-ROW(Book!$J$2)),ROWS(B$7:B245))))</f>
        <v/>
      </c>
      <c r="D245" s="1" t="str">
        <f t="array" ref="D245">IF(ROWS(C$7:C245)&gt;COUNTIF(BookTable[Entry Month],$O$4),"",INDEX(Book!C$3:C$1200,SMALL(IF(BookTable[Entry Month]=$O$4,ROW(BookTable[Entry Month])-ROW(Book!$J$2)),ROWS(C$7:C245))))</f>
        <v/>
      </c>
      <c r="E245" s="1" t="e">
        <f>VLOOKUP(Shrawan12[[#This Row],[आपूर्तिकर्ताको नाम]],PartyTable[],2,FALSE)</f>
        <v>#N/A</v>
      </c>
      <c r="F245" s="1" t="str" cm="1">
        <f t="array" ref="F245">IF(ROWS(G$7:G245)&gt;COUNTIF(BookTable[Entry Month],$O$4),"",INDEX(Book!D$3:D$1200,SMALL(IF(BookTable[Entry Month]=$O$4,ROW(BookTable[Entry Month])-ROW(Book!$J$2)),ROWS(G$7:G245))))</f>
        <v/>
      </c>
      <c r="I245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45" s="6" t="str" cm="1">
        <f t="array" ref="J245">IF(ROWS(G$7:G245)&gt;COUNTIF(BookTable[Entry Month],$O$4),"",INDEX(Book!F$3:F$1200,SMALL(IF(BookTable[Entry Month]=$O$4,ROW(BookTable[Entry Month])-ROW(Book!$J$2)),ROWS(G$7:G245))))</f>
        <v/>
      </c>
      <c r="K245" s="6" t="str" cm="1">
        <f t="array" ref="K245">IF(ROWS(G$7:G245)&gt;COUNTIF(BookTable[Entry Month],$O$4),"",INDEX(Book!E$3:E$1200,SMALL(IF(BookTable[Entry Month]=$O$4,ROW(BookTable[Entry Month])-ROW(Book!$J$2)),ROWS(G$7:G245))))</f>
        <v/>
      </c>
      <c r="L245" s="6" t="e">
        <f>Shrawan12[[#This Row],[मूल्य (रु)]]*13%</f>
        <v>#VALUE!</v>
      </c>
    </row>
    <row r="246" spans="1:16" hidden="1" x14ac:dyDescent="0.25">
      <c r="A246" s="1" t="str">
        <f t="array" ref="A246">IF(ROWS(A$7:A246)&gt;COUNTIF(BookTable[Entry Month],$O$4),"",INDEX(Book!A$3:A$1200,SMALL(IF(BookTable[Entry Month]=$O$4,ROW(BookTable[Entry Month])-ROW(Book!$J$2)),ROWS(A$7:A246))))</f>
        <v/>
      </c>
      <c r="B246" s="1" t="str">
        <f t="array" ref="B246">IF(ROWS(B$7:B246)&gt;COUNTIF(BookTable[Entry Month],$O$4),"",INDEX(Book!B$3:B$1200,SMALL(IF(BookTable[Entry Month]=$O$4,ROW(BookTable[Entry Month])-ROW(Book!$J$2)),ROWS(B$7:B246))))</f>
        <v/>
      </c>
      <c r="D246" s="1" t="str">
        <f t="array" ref="D246">IF(ROWS(C$7:C246)&gt;COUNTIF(BookTable[Entry Month],$O$4),"",INDEX(Book!C$3:C$1200,SMALL(IF(BookTable[Entry Month]=$O$4,ROW(BookTable[Entry Month])-ROW(Book!$J$2)),ROWS(C$7:C246))))</f>
        <v/>
      </c>
      <c r="E246" s="1" t="e">
        <f>VLOOKUP(Shrawan12[[#This Row],[आपूर्तिकर्ताको नाम]],PartyTable[],2,FALSE)</f>
        <v>#N/A</v>
      </c>
      <c r="F246" s="1" t="str" cm="1">
        <f t="array" ref="F246">IF(ROWS(G$7:G246)&gt;COUNTIF(BookTable[Entry Month],$O$4),"",INDEX(Book!D$3:D$1200,SMALL(IF(BookTable[Entry Month]=$O$4,ROW(BookTable[Entry Month])-ROW(Book!$J$2)),ROWS(G$7:G246))))</f>
        <v/>
      </c>
      <c r="I246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46" s="6" t="str" cm="1">
        <f t="array" ref="J246">IF(ROWS(G$7:G246)&gt;COUNTIF(BookTable[Entry Month],$O$4),"",INDEX(Book!F$3:F$1200,SMALL(IF(BookTable[Entry Month]=$O$4,ROW(BookTable[Entry Month])-ROW(Book!$J$2)),ROWS(G$7:G246))))</f>
        <v/>
      </c>
      <c r="K246" s="6" t="str" cm="1">
        <f t="array" ref="K246">IF(ROWS(G$7:G246)&gt;COUNTIF(BookTable[Entry Month],$O$4),"",INDEX(Book!E$3:E$1200,SMALL(IF(BookTable[Entry Month]=$O$4,ROW(BookTable[Entry Month])-ROW(Book!$J$2)),ROWS(G$7:G246))))</f>
        <v/>
      </c>
      <c r="L246" s="6" t="e">
        <f>Shrawan12[[#This Row],[मूल्य (रु)]]*13%</f>
        <v>#VALUE!</v>
      </c>
    </row>
    <row r="247" spans="1:16" hidden="1" x14ac:dyDescent="0.25">
      <c r="A247" s="1" t="str">
        <f t="array" ref="A247">IF(ROWS(A$7:A247)&gt;COUNTIF(BookTable[Entry Month],$O$4),"",INDEX(Book!A$3:A$1200,SMALL(IF(BookTable[Entry Month]=$O$4,ROW(BookTable[Entry Month])-ROW(Book!$J$2)),ROWS(A$7:A247))))</f>
        <v/>
      </c>
      <c r="B247" s="1" t="str">
        <f t="array" ref="B247">IF(ROWS(B$7:B247)&gt;COUNTIF(BookTable[Entry Month],$O$4),"",INDEX(Book!B$3:B$1200,SMALL(IF(BookTable[Entry Month]=$O$4,ROW(BookTable[Entry Month])-ROW(Book!$J$2)),ROWS(B$7:B247))))</f>
        <v/>
      </c>
      <c r="D247" s="1" t="str">
        <f t="array" ref="D247">IF(ROWS(C$7:C247)&gt;COUNTIF(BookTable[Entry Month],$O$4),"",INDEX(Book!C$3:C$1200,SMALL(IF(BookTable[Entry Month]=$O$4,ROW(BookTable[Entry Month])-ROW(Book!$J$2)),ROWS(C$7:C247))))</f>
        <v/>
      </c>
      <c r="E247" s="1" t="e">
        <f>VLOOKUP(Shrawan12[[#This Row],[आपूर्तिकर्ताको नाम]],PartyTable[],2,FALSE)</f>
        <v>#N/A</v>
      </c>
      <c r="F247" s="1" t="str" cm="1">
        <f t="array" ref="F247">IF(ROWS(G$7:G247)&gt;COUNTIF(BookTable[Entry Month],$O$4),"",INDEX(Book!D$3:D$1200,SMALL(IF(BookTable[Entry Month]=$O$4,ROW(BookTable[Entry Month])-ROW(Book!$J$2)),ROWS(G$7:G247))))</f>
        <v/>
      </c>
      <c r="I247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47" s="6" t="str" cm="1">
        <f t="array" ref="J247">IF(ROWS(G$7:G247)&gt;COUNTIF(BookTable[Entry Month],$O$4),"",INDEX(Book!F$3:F$1200,SMALL(IF(BookTable[Entry Month]=$O$4,ROW(BookTable[Entry Month])-ROW(Book!$J$2)),ROWS(G$7:G247))))</f>
        <v/>
      </c>
      <c r="K247" s="6" t="str" cm="1">
        <f t="array" ref="K247">IF(ROWS(G$7:G247)&gt;COUNTIF(BookTable[Entry Month],$O$4),"",INDEX(Book!E$3:E$1200,SMALL(IF(BookTable[Entry Month]=$O$4,ROW(BookTable[Entry Month])-ROW(Book!$J$2)),ROWS(G$7:G247))))</f>
        <v/>
      </c>
      <c r="L247" s="6" t="e">
        <f>Shrawan12[[#This Row],[मूल्य (रु)]]*13%</f>
        <v>#VALUE!</v>
      </c>
    </row>
    <row r="248" spans="1:16" hidden="1" x14ac:dyDescent="0.25">
      <c r="A248" s="1" t="str">
        <f t="array" ref="A248">IF(ROWS(A$7:A248)&gt;COUNTIF(BookTable[Entry Month],$O$4),"",INDEX(Book!A$3:A$1200,SMALL(IF(BookTable[Entry Month]=$O$4,ROW(BookTable[Entry Month])-ROW(Book!$J$2)),ROWS(A$7:A248))))</f>
        <v/>
      </c>
      <c r="B248" s="1" t="str">
        <f t="array" ref="B248">IF(ROWS(B$7:B248)&gt;COUNTIF(BookTable[Entry Month],$O$4),"",INDEX(Book!B$3:B$1200,SMALL(IF(BookTable[Entry Month]=$O$4,ROW(BookTable[Entry Month])-ROW(Book!$J$2)),ROWS(B$7:B248))))</f>
        <v/>
      </c>
      <c r="D248" s="1" t="str">
        <f t="array" ref="D248">IF(ROWS(C$7:C248)&gt;COUNTIF(BookTable[Entry Month],$O$4),"",INDEX(Book!C$3:C$1200,SMALL(IF(BookTable[Entry Month]=$O$4,ROW(BookTable[Entry Month])-ROW(Book!$J$2)),ROWS(C$7:C248))))</f>
        <v/>
      </c>
      <c r="E248" s="1" t="e">
        <f>VLOOKUP(Shrawan12[[#This Row],[आपूर्तिकर्ताको नाम]],PartyTable[],2,FALSE)</f>
        <v>#N/A</v>
      </c>
      <c r="F248" s="1" t="str" cm="1">
        <f t="array" ref="F248">IF(ROWS(G$7:G248)&gt;COUNTIF(BookTable[Entry Month],$O$4),"",INDEX(Book!D$3:D$1200,SMALL(IF(BookTable[Entry Month]=$O$4,ROW(BookTable[Entry Month])-ROW(Book!$J$2)),ROWS(G$7:G248))))</f>
        <v/>
      </c>
      <c r="I248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48" s="6" t="str" cm="1">
        <f t="array" ref="J248">IF(ROWS(G$7:G248)&gt;COUNTIF(BookTable[Entry Month],$O$4),"",INDEX(Book!F$3:F$1200,SMALL(IF(BookTable[Entry Month]=$O$4,ROW(BookTable[Entry Month])-ROW(Book!$J$2)),ROWS(G$7:G248))))</f>
        <v/>
      </c>
      <c r="K248" s="6" t="str" cm="1">
        <f t="array" ref="K248">IF(ROWS(G$7:G248)&gt;COUNTIF(BookTable[Entry Month],$O$4),"",INDEX(Book!E$3:E$1200,SMALL(IF(BookTable[Entry Month]=$O$4,ROW(BookTable[Entry Month])-ROW(Book!$J$2)),ROWS(G$7:G248))))</f>
        <v/>
      </c>
      <c r="L248" s="6" t="e">
        <f>Shrawan12[[#This Row],[मूल्य (रु)]]*13%</f>
        <v>#VALUE!</v>
      </c>
    </row>
    <row r="249" spans="1:16" hidden="1" x14ac:dyDescent="0.25">
      <c r="A249" s="1" t="str">
        <f t="array" ref="A249">IF(ROWS(A$7:A249)&gt;COUNTIF(BookTable[Entry Month],$O$4),"",INDEX(Book!A$3:A$1200,SMALL(IF(BookTable[Entry Month]=$O$4,ROW(BookTable[Entry Month])-ROW(Book!$J$2)),ROWS(A$7:A249))))</f>
        <v/>
      </c>
      <c r="B249" s="1" t="str">
        <f t="array" ref="B249">IF(ROWS(B$7:B249)&gt;COUNTIF(BookTable[Entry Month],$O$4),"",INDEX(Book!B$3:B$1200,SMALL(IF(BookTable[Entry Month]=$O$4,ROW(BookTable[Entry Month])-ROW(Book!$J$2)),ROWS(B$7:B249))))</f>
        <v/>
      </c>
      <c r="D249" s="1" t="str">
        <f t="array" ref="D249">IF(ROWS(C$7:C249)&gt;COUNTIF(BookTable[Entry Month],$O$4),"",INDEX(Book!C$3:C$1200,SMALL(IF(BookTable[Entry Month]=$O$4,ROW(BookTable[Entry Month])-ROW(Book!$J$2)),ROWS(C$7:C249))))</f>
        <v/>
      </c>
      <c r="E249" s="1" t="e">
        <f>VLOOKUP(Shrawan12[[#This Row],[आपूर्तिकर्ताको नाम]],PartyTable[],2,FALSE)</f>
        <v>#N/A</v>
      </c>
      <c r="F249" s="1" t="str" cm="1">
        <f t="array" ref="F249">IF(ROWS(G$7:G249)&gt;COUNTIF(BookTable[Entry Month],$O$4),"",INDEX(Book!D$3:D$1200,SMALL(IF(BookTable[Entry Month]=$O$4,ROW(BookTable[Entry Month])-ROW(Book!$J$2)),ROWS(G$7:G249))))</f>
        <v/>
      </c>
      <c r="I249" s="6" t="e">
        <f>Shrawan12[[#This Row],[कर छुट हुने वस्तु वा सेवाको खरिद / पैठारी मूल्य (रु)]]+Shrawan12[[#This Row],[मूल्य (रु)]]</f>
        <v>#VALUE!</v>
      </c>
      <c r="J249" s="6" t="str" cm="1">
        <f t="array" ref="J249">IF(ROWS(G$7:G249)&gt;COUNTIF(BookTable[Entry Month],$O$4),"",INDEX(Book!F$3:F$1200,SMALL(IF(BookTable[Entry Month]=$O$4,ROW(BookTable[Entry Month])-ROW(Book!$J$2)),ROWS(G$7:G249))))</f>
        <v/>
      </c>
      <c r="K249" s="6" t="str" cm="1">
        <f t="array" ref="K249">IF(ROWS(G$7:G249)&gt;COUNTIF(BookTable[Entry Month],$O$4),"",INDEX(Book!E$3:E$1200,SMALL(IF(BookTable[Entry Month]=$O$4,ROW(BookTable[Entry Month])-ROW(Book!$J$2)),ROWS(G$7:G249))))</f>
        <v/>
      </c>
      <c r="L249" s="6" t="e">
        <f>Shrawan12[[#This Row],[मूल्य (रु)]]*13%</f>
        <v>#VALUE!</v>
      </c>
    </row>
    <row r="250" spans="1:16" ht="15.75" x14ac:dyDescent="0.25">
      <c r="A250" s="13" t="s">
        <v>39</v>
      </c>
      <c r="B250" s="13">
        <f>COUNTIF(BookTable[Entry Month],$O$4)</f>
        <v>0</v>
      </c>
      <c r="C250" s="13"/>
      <c r="D250" s="13"/>
      <c r="E250" s="13"/>
      <c r="F250" s="13"/>
      <c r="G250" s="13"/>
      <c r="H250" s="13"/>
      <c r="I250" s="13" t="e">
        <f>CEILING(SUBTOTAL(109,Shrawan12[जम्मा खरिद मूल्य (रु)]),1)</f>
        <v>#VALUE!</v>
      </c>
      <c r="J250" s="13">
        <f>CEILING(SUBTOTAL(109,Shrawan12[कर छुट हुने वस्तु वा सेवाको खरिद / पैठारी मूल्य (रु)]),1)</f>
        <v>0</v>
      </c>
      <c r="K250" s="13">
        <f>CEILING(SUBTOTAL(109,Shrawan12[मूल्य (रु)]),1)</f>
        <v>0</v>
      </c>
      <c r="L250" s="13" t="e">
        <f>CEILING(SUBTOTAL(109,Shrawan12[कर (रु)]),1)</f>
        <v>#VALUE!</v>
      </c>
      <c r="M250" s="13"/>
      <c r="N250" s="13"/>
      <c r="O250" s="13"/>
      <c r="P250" s="13"/>
    </row>
  </sheetData>
  <sheetProtection sheet="1" sort="0" autoFilter="0"/>
  <mergeCells count="7">
    <mergeCell ref="A1:P1"/>
    <mergeCell ref="A2:P2"/>
    <mergeCell ref="A5:H5"/>
    <mergeCell ref="I5:J5"/>
    <mergeCell ref="K5:L5"/>
    <mergeCell ref="M5:N5"/>
    <mergeCell ref="O5:P5"/>
  </mergeCells>
  <pageMargins left="0.25" right="0.25" top="0.75" bottom="0.75" header="0.3" footer="0.3"/>
  <pageSetup paperSize="9" scale="81" fitToHeight="0" orientation="landscape" horizontalDpi="0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EC903-DD53-40D1-9435-A0CE683A948F}">
  <sheetPr>
    <pageSetUpPr fitToPage="1"/>
  </sheetPr>
  <dimension ref="A1:P250"/>
  <sheetViews>
    <sheetView zoomScale="90" zoomScaleNormal="90" zoomScaleSheetLayoutView="70" workbookViewId="0">
      <selection activeCell="F259" sqref="F259"/>
    </sheetView>
  </sheetViews>
  <sheetFormatPr defaultColWidth="9.42578125" defaultRowHeight="15" x14ac:dyDescent="0.25"/>
  <cols>
    <col min="1" max="1" width="11.140625" style="1" bestFit="1" customWidth="1"/>
    <col min="2" max="2" width="8.28515625" style="1" customWidth="1"/>
    <col min="3" max="3" width="10.5703125" style="1" customWidth="1"/>
    <col min="4" max="4" width="25.7109375" style="1" customWidth="1"/>
    <col min="5" max="5" width="12.42578125" style="1" customWidth="1"/>
    <col min="6" max="6" width="29.7109375" style="1" bestFit="1" customWidth="1"/>
    <col min="7" max="7" width="16.7109375" style="1" bestFit="1" customWidth="1"/>
    <col min="8" max="8" width="11" style="1" customWidth="1"/>
    <col min="9" max="12" width="12.5703125" style="1" customWidth="1"/>
    <col min="13" max="16" width="6.140625" style="1" customWidth="1"/>
    <col min="17" max="16384" width="9.42578125" style="1"/>
  </cols>
  <sheetData>
    <row r="1" spans="1:16" x14ac:dyDescent="0.25">
      <c r="A1" s="66" t="s">
        <v>13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</row>
    <row r="2" spans="1:16" x14ac:dyDescent="0.25">
      <c r="A2" s="66" t="s">
        <v>14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</row>
    <row r="4" spans="1:16" x14ac:dyDescent="0.25">
      <c r="B4" s="4" t="s">
        <v>35</v>
      </c>
      <c r="C4" s="5">
        <f>_pan</f>
        <v>0</v>
      </c>
      <c r="D4" s="3"/>
      <c r="E4" s="4" t="s">
        <v>36</v>
      </c>
      <c r="F4" s="2">
        <f>_firm</f>
        <v>0</v>
      </c>
      <c r="K4" s="4" t="s">
        <v>38</v>
      </c>
      <c r="L4" s="2">
        <f>_fy1</f>
        <v>2080</v>
      </c>
      <c r="N4" s="4" t="s">
        <v>37</v>
      </c>
      <c r="O4" s="2" t="s">
        <v>57</v>
      </c>
    </row>
    <row r="5" spans="1:16" ht="53.25" customHeight="1" x14ac:dyDescent="0.25">
      <c r="A5" s="67" t="s">
        <v>15</v>
      </c>
      <c r="B5" s="68"/>
      <c r="C5" s="68"/>
      <c r="D5" s="68"/>
      <c r="E5" s="68"/>
      <c r="F5" s="68"/>
      <c r="G5" s="68"/>
      <c r="H5" s="69"/>
      <c r="I5" s="67"/>
      <c r="J5" s="69"/>
      <c r="K5" s="67" t="s">
        <v>16</v>
      </c>
      <c r="L5" s="69"/>
      <c r="M5" s="67" t="s">
        <v>17</v>
      </c>
      <c r="N5" s="69"/>
      <c r="O5" s="67" t="s">
        <v>18</v>
      </c>
      <c r="P5" s="69"/>
    </row>
    <row r="6" spans="1:16" ht="60" customHeight="1" x14ac:dyDescent="0.25">
      <c r="A6" s="8" t="s">
        <v>19</v>
      </c>
      <c r="B6" s="8" t="s">
        <v>20</v>
      </c>
      <c r="C6" s="8" t="s">
        <v>21</v>
      </c>
      <c r="D6" s="8" t="s">
        <v>22</v>
      </c>
      <c r="E6" s="8" t="s">
        <v>23</v>
      </c>
      <c r="F6" s="8" t="s">
        <v>24</v>
      </c>
      <c r="G6" s="8" t="s">
        <v>25</v>
      </c>
      <c r="H6" s="8" t="s">
        <v>26</v>
      </c>
      <c r="I6" s="8" t="s">
        <v>27</v>
      </c>
      <c r="J6" s="8" t="s">
        <v>28</v>
      </c>
      <c r="K6" s="8" t="s">
        <v>29</v>
      </c>
      <c r="L6" s="8" t="s">
        <v>30</v>
      </c>
      <c r="M6" s="8" t="s">
        <v>31</v>
      </c>
      <c r="N6" s="8" t="s">
        <v>32</v>
      </c>
      <c r="O6" s="8" t="s">
        <v>33</v>
      </c>
      <c r="P6" s="8" t="s">
        <v>34</v>
      </c>
    </row>
    <row r="7" spans="1:16" x14ac:dyDescent="0.25">
      <c r="A7" s="1" t="str">
        <f t="array" ref="A7">IF(ROWS(A$7:A7)&gt;COUNTIF(BookTable[Entry Month],$O$4),"",INDEX(Book!A$3:A$1200,SMALL(IF(BookTable[Entry Month]=$O$4,ROW(BookTable[Entry Month])-ROW(Book!$J$2)),ROWS(A$7:A7))))</f>
        <v/>
      </c>
      <c r="B7" s="1" t="str">
        <f t="array" ref="B7">IF(ROWS(B$7:B7)&gt;COUNTIF(BookTable[Entry Month],$O$4),"",INDEX(Book!B$3:B$1200,SMALL(IF(BookTable[Entry Month]=$O$4,ROW(BookTable[Entry Month])-ROW(Book!$J$2)),ROWS(B$7:B7))))</f>
        <v/>
      </c>
      <c r="D7" s="1" t="str">
        <f t="array" ref="D7">IF(ROWS(C$7:C7)&gt;COUNTIF(BookTable[Entry Month],$O$4),"",INDEX(Book!C$3:C$1200,SMALL(IF(BookTable[Entry Month]=$O$4,ROW(BookTable[Entry Month])-ROW(Book!$J$2)),ROWS(C$7:C7))))</f>
        <v/>
      </c>
      <c r="E7" s="26" t="e">
        <f>VLOOKUP(Shrawan11[[#This Row],[आपूर्तिकर्ताको नाम]],PartyTable[],2,FALSE)</f>
        <v>#N/A</v>
      </c>
      <c r="F7" s="26" t="str" cm="1">
        <f t="array" ref="F7">IF(ROWS(G$7:G7)&gt;COUNTIF(BookTable[Entry Month],$O$4),"",INDEX(Book!D$3:D$1200,SMALL(IF(BookTable[Entry Month]=$O$4,ROW(BookTable[Entry Month])-ROW(Book!$J$2)),ROWS(G$7:G7))))</f>
        <v/>
      </c>
      <c r="I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7" s="6" t="str" cm="1">
        <f t="array" ref="J7">IF(ROWS(G$7:G7)&gt;COUNTIF(BookTable[Entry Month],$O$4),"",INDEX(Book!F$3:F$1200,SMALL(IF(BookTable[Entry Month]=$O$4,ROW(BookTable[Entry Month])-ROW(Book!$J$2)),ROWS(G$7:G7))))</f>
        <v/>
      </c>
      <c r="K7" s="6" t="str" cm="1">
        <f t="array" ref="K7">IF(ROWS(G$7:G7)&gt;COUNTIF(BookTable[Entry Month],$O$4),"",INDEX(Book!E$3:E$1200,SMALL(IF(BookTable[Entry Month]=$O$4,ROW(BookTable[Entry Month])-ROW(Book!$J$2)),ROWS(G$7:G7))))</f>
        <v/>
      </c>
      <c r="L7" s="6" t="e">
        <f>Shrawan11[[#This Row],[मूल्य (रु)]]*13%</f>
        <v>#VALUE!</v>
      </c>
    </row>
    <row r="8" spans="1:16" hidden="1" x14ac:dyDescent="0.25">
      <c r="A8" s="1" t="str">
        <f t="array" ref="A8">IF(ROWS(A$7:A8)&gt;COUNTIF(BookTable[Entry Month],$O$4),"",INDEX(Book!A$3:A$1200,SMALL(IF(BookTable[Entry Month]=$O$4,ROW(BookTable[Entry Month])-ROW(Book!$J$2)),ROWS(A$7:A8))))</f>
        <v/>
      </c>
      <c r="B8" s="1" t="str">
        <f t="array" ref="B8">IF(ROWS(B$7:B8)&gt;COUNTIF(BookTable[Entry Month],$O$4),"",INDEX(Book!B$3:B$1200,SMALL(IF(BookTable[Entry Month]=$O$4,ROW(BookTable[Entry Month])-ROW(Book!$J$2)),ROWS(B$7:B8))))</f>
        <v/>
      </c>
      <c r="D8" s="1" t="str">
        <f t="array" ref="D8">IF(ROWS(C$7:C8)&gt;COUNTIF(BookTable[Entry Month],$O$4),"",INDEX(Book!C$3:C$1200,SMALL(IF(BookTable[Entry Month]=$O$4,ROW(BookTable[Entry Month])-ROW(Book!$J$2)),ROWS(C$7:C8))))</f>
        <v/>
      </c>
      <c r="E8" s="26" t="e">
        <f>VLOOKUP(Shrawan11[[#This Row],[आपूर्तिकर्ताको नाम]],PartyTable[],2,FALSE)</f>
        <v>#N/A</v>
      </c>
      <c r="F8" s="26" t="str" cm="1">
        <f t="array" ref="F8">IF(ROWS(G$7:G8)&gt;COUNTIF(BookTable[Entry Month],$O$4),"",INDEX(Book!D$3:D$1200,SMALL(IF(BookTable[Entry Month]=$O$4,ROW(BookTable[Entry Month])-ROW(Book!$J$2)),ROWS(G$7:G8))))</f>
        <v/>
      </c>
      <c r="I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8" s="6" t="str" cm="1">
        <f t="array" ref="J8">IF(ROWS(G$7:G8)&gt;COUNTIF(BookTable[Entry Month],$O$4),"",INDEX(Book!F$3:F$1200,SMALL(IF(BookTable[Entry Month]=$O$4,ROW(BookTable[Entry Month])-ROW(Book!$J$2)),ROWS(G$7:G8))))</f>
        <v/>
      </c>
      <c r="K8" s="6" t="str" cm="1">
        <f t="array" ref="K8">IF(ROWS(G$7:G8)&gt;COUNTIF(BookTable[Entry Month],$O$4),"",INDEX(Book!E$3:E$1200,SMALL(IF(BookTable[Entry Month]=$O$4,ROW(BookTable[Entry Month])-ROW(Book!$J$2)),ROWS(G$7:G8))))</f>
        <v/>
      </c>
      <c r="L8" s="6" t="e">
        <f>Shrawan11[[#This Row],[मूल्य (रु)]]*13%</f>
        <v>#VALUE!</v>
      </c>
    </row>
    <row r="9" spans="1:16" hidden="1" x14ac:dyDescent="0.25">
      <c r="A9" s="1" t="str">
        <f t="array" ref="A9">IF(ROWS(A$7:A9)&gt;COUNTIF(BookTable[Entry Month],$O$4),"",INDEX(Book!A$3:A$1200,SMALL(IF(BookTable[Entry Month]=$O$4,ROW(BookTable[Entry Month])-ROW(Book!$J$2)),ROWS(A$7:A9))))</f>
        <v/>
      </c>
      <c r="B9" s="1" t="str">
        <f t="array" ref="B9">IF(ROWS(B$7:B9)&gt;COUNTIF(BookTable[Entry Month],$O$4),"",INDEX(Book!B$3:B$1200,SMALL(IF(BookTable[Entry Month]=$O$4,ROW(BookTable[Entry Month])-ROW(Book!$J$2)),ROWS(B$7:B9))))</f>
        <v/>
      </c>
      <c r="D9" s="1" t="str">
        <f t="array" ref="D9">IF(ROWS(C$7:C9)&gt;COUNTIF(BookTable[Entry Month],$O$4),"",INDEX(Book!C$3:C$1200,SMALL(IF(BookTable[Entry Month]=$O$4,ROW(BookTable[Entry Month])-ROW(Book!$J$2)),ROWS(C$7:C9))))</f>
        <v/>
      </c>
      <c r="E9" s="26" t="e">
        <f>VLOOKUP(Shrawan11[[#This Row],[आपूर्तिकर्ताको नाम]],PartyTable[],2,FALSE)</f>
        <v>#N/A</v>
      </c>
      <c r="F9" s="26" t="str" cm="1">
        <f t="array" ref="F9">IF(ROWS(G$7:G9)&gt;COUNTIF(BookTable[Entry Month],$O$4),"",INDEX(Book!D$3:D$1200,SMALL(IF(BookTable[Entry Month]=$O$4,ROW(BookTable[Entry Month])-ROW(Book!$J$2)),ROWS(G$7:G9))))</f>
        <v/>
      </c>
      <c r="I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9" s="6" t="str" cm="1">
        <f t="array" ref="J9">IF(ROWS(G$7:G9)&gt;COUNTIF(BookTable[Entry Month],$O$4),"",INDEX(Book!F$3:F$1200,SMALL(IF(BookTable[Entry Month]=$O$4,ROW(BookTable[Entry Month])-ROW(Book!$J$2)),ROWS(G$7:G9))))</f>
        <v/>
      </c>
      <c r="K9" s="6" t="str" cm="1">
        <f t="array" ref="K9">IF(ROWS(G$7:G9)&gt;COUNTIF(BookTable[Entry Month],$O$4),"",INDEX(Book!E$3:E$1200,SMALL(IF(BookTable[Entry Month]=$O$4,ROW(BookTable[Entry Month])-ROW(Book!$J$2)),ROWS(G$7:G9))))</f>
        <v/>
      </c>
      <c r="L9" s="6" t="e">
        <f>Shrawan11[[#This Row],[मूल्य (रु)]]*13%</f>
        <v>#VALUE!</v>
      </c>
    </row>
    <row r="10" spans="1:16" hidden="1" x14ac:dyDescent="0.25">
      <c r="A10" s="1" t="str">
        <f t="array" ref="A10">IF(ROWS(A$7:A10)&gt;COUNTIF(BookTable[Entry Month],$O$4),"",INDEX(Book!A$3:A$1200,SMALL(IF(BookTable[Entry Month]=$O$4,ROW(BookTable[Entry Month])-ROW(Book!$J$2)),ROWS(A$7:A10))))</f>
        <v/>
      </c>
      <c r="B10" s="1" t="str">
        <f t="array" ref="B10">IF(ROWS(B$7:B10)&gt;COUNTIF(BookTable[Entry Month],$O$4),"",INDEX(Book!B$3:B$1200,SMALL(IF(BookTable[Entry Month]=$O$4,ROW(BookTable[Entry Month])-ROW(Book!$J$2)),ROWS(B$7:B10))))</f>
        <v/>
      </c>
      <c r="D10" s="1" t="str">
        <f t="array" ref="D10">IF(ROWS(C$7:C10)&gt;COUNTIF(BookTable[Entry Month],$O$4),"",INDEX(Book!C$3:C$1200,SMALL(IF(BookTable[Entry Month]=$O$4,ROW(BookTable[Entry Month])-ROW(Book!$J$2)),ROWS(C$7:C10))))</f>
        <v/>
      </c>
      <c r="E10" s="26" t="e">
        <f>VLOOKUP(Shrawan11[[#This Row],[आपूर्तिकर्ताको नाम]],PartyTable[],2,FALSE)</f>
        <v>#N/A</v>
      </c>
      <c r="F10" s="26" t="str" cm="1">
        <f t="array" ref="F10">IF(ROWS(G$7:G10)&gt;COUNTIF(BookTable[Entry Month],$O$4),"",INDEX(Book!D$3:D$1200,SMALL(IF(BookTable[Entry Month]=$O$4,ROW(BookTable[Entry Month])-ROW(Book!$J$2)),ROWS(G$7:G10))))</f>
        <v/>
      </c>
      <c r="I1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0" s="6" t="str" cm="1">
        <f t="array" ref="J10">IF(ROWS(G$7:G10)&gt;COUNTIF(BookTable[Entry Month],$O$4),"",INDEX(Book!F$3:F$1200,SMALL(IF(BookTable[Entry Month]=$O$4,ROW(BookTable[Entry Month])-ROW(Book!$J$2)),ROWS(G$7:G10))))</f>
        <v/>
      </c>
      <c r="K10" s="6" t="str" cm="1">
        <f t="array" ref="K10">IF(ROWS(G$7:G10)&gt;COUNTIF(BookTable[Entry Month],$O$4),"",INDEX(Book!E$3:E$1200,SMALL(IF(BookTable[Entry Month]=$O$4,ROW(BookTable[Entry Month])-ROW(Book!$J$2)),ROWS(G$7:G10))))</f>
        <v/>
      </c>
      <c r="L10" s="6" t="e">
        <f>Shrawan11[[#This Row],[मूल्य (रु)]]*13%</f>
        <v>#VALUE!</v>
      </c>
    </row>
    <row r="11" spans="1:16" hidden="1" x14ac:dyDescent="0.25">
      <c r="A11" s="1" t="str">
        <f t="array" ref="A11">IF(ROWS(A$7:A11)&gt;COUNTIF(BookTable[Entry Month],$O$4),"",INDEX(Book!A$3:A$1200,SMALL(IF(BookTable[Entry Month]=$O$4,ROW(BookTable[Entry Month])-ROW(Book!$J$2)),ROWS(A$7:A11))))</f>
        <v/>
      </c>
      <c r="B11" s="1" t="str">
        <f t="array" ref="B11">IF(ROWS(B$7:B11)&gt;COUNTIF(BookTable[Entry Month],$O$4),"",INDEX(Book!B$3:B$1200,SMALL(IF(BookTable[Entry Month]=$O$4,ROW(BookTable[Entry Month])-ROW(Book!$J$2)),ROWS(B$7:B11))))</f>
        <v/>
      </c>
      <c r="D11" s="1" t="str">
        <f t="array" ref="D11">IF(ROWS(C$7:C11)&gt;COUNTIF(BookTable[Entry Month],$O$4),"",INDEX(Book!C$3:C$1200,SMALL(IF(BookTable[Entry Month]=$O$4,ROW(BookTable[Entry Month])-ROW(Book!$J$2)),ROWS(C$7:C11))))</f>
        <v/>
      </c>
      <c r="E11" s="26" t="e">
        <f>VLOOKUP(Shrawan11[[#This Row],[आपूर्तिकर्ताको नाम]],PartyTable[],2,FALSE)</f>
        <v>#N/A</v>
      </c>
      <c r="F11" s="26" t="str" cm="1">
        <f t="array" ref="F11">IF(ROWS(G$7:G11)&gt;COUNTIF(BookTable[Entry Month],$O$4),"",INDEX(Book!D$3:D$1200,SMALL(IF(BookTable[Entry Month]=$O$4,ROW(BookTable[Entry Month])-ROW(Book!$J$2)),ROWS(G$7:G11))))</f>
        <v/>
      </c>
      <c r="I1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1" s="6" t="str" cm="1">
        <f t="array" ref="J11">IF(ROWS(G$7:G11)&gt;COUNTIF(BookTable[Entry Month],$O$4),"",INDEX(Book!F$3:F$1200,SMALL(IF(BookTable[Entry Month]=$O$4,ROW(BookTable[Entry Month])-ROW(Book!$J$2)),ROWS(G$7:G11))))</f>
        <v/>
      </c>
      <c r="K11" s="6" t="str" cm="1">
        <f t="array" ref="K11">IF(ROWS(G$7:G11)&gt;COUNTIF(BookTable[Entry Month],$O$4),"",INDEX(Book!E$3:E$1200,SMALL(IF(BookTable[Entry Month]=$O$4,ROW(BookTable[Entry Month])-ROW(Book!$J$2)),ROWS(G$7:G11))))</f>
        <v/>
      </c>
      <c r="L11" s="6" t="e">
        <f>Shrawan11[[#This Row],[मूल्य (रु)]]*13%</f>
        <v>#VALUE!</v>
      </c>
    </row>
    <row r="12" spans="1:16" hidden="1" x14ac:dyDescent="0.25">
      <c r="A12" s="1" t="str">
        <f t="array" ref="A12">IF(ROWS(A$7:A12)&gt;COUNTIF(BookTable[Entry Month],$O$4),"",INDEX(Book!A$3:A$1200,SMALL(IF(BookTable[Entry Month]=$O$4,ROW(BookTable[Entry Month])-ROW(Book!$J$2)),ROWS(A$7:A12))))</f>
        <v/>
      </c>
      <c r="B12" s="1" t="str">
        <f t="array" ref="B12">IF(ROWS(B$7:B12)&gt;COUNTIF(BookTable[Entry Month],$O$4),"",INDEX(Book!B$3:B$1200,SMALL(IF(BookTable[Entry Month]=$O$4,ROW(BookTable[Entry Month])-ROW(Book!$J$2)),ROWS(B$7:B12))))</f>
        <v/>
      </c>
      <c r="D12" s="1" t="str">
        <f t="array" ref="D12">IF(ROWS(C$7:C12)&gt;COUNTIF(BookTable[Entry Month],$O$4),"",INDEX(Book!C$3:C$1200,SMALL(IF(BookTable[Entry Month]=$O$4,ROW(BookTable[Entry Month])-ROW(Book!$J$2)),ROWS(C$7:C12))))</f>
        <v/>
      </c>
      <c r="E12" s="26" t="e">
        <f>VLOOKUP(Shrawan11[[#This Row],[आपूर्तिकर्ताको नाम]],PartyTable[],2,FALSE)</f>
        <v>#N/A</v>
      </c>
      <c r="F12" s="26" t="str" cm="1">
        <f t="array" ref="F12">IF(ROWS(G$7:G12)&gt;COUNTIF(BookTable[Entry Month],$O$4),"",INDEX(Book!D$3:D$1200,SMALL(IF(BookTable[Entry Month]=$O$4,ROW(BookTable[Entry Month])-ROW(Book!$J$2)),ROWS(G$7:G12))))</f>
        <v/>
      </c>
      <c r="I1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2" s="6" t="str" cm="1">
        <f t="array" ref="J12">IF(ROWS(G$7:G12)&gt;COUNTIF(BookTable[Entry Month],$O$4),"",INDEX(Book!F$3:F$1200,SMALL(IF(BookTable[Entry Month]=$O$4,ROW(BookTable[Entry Month])-ROW(Book!$J$2)),ROWS(G$7:G12))))</f>
        <v/>
      </c>
      <c r="K12" s="6" t="str" cm="1">
        <f t="array" ref="K12">IF(ROWS(G$7:G12)&gt;COUNTIF(BookTable[Entry Month],$O$4),"",INDEX(Book!E$3:E$1200,SMALL(IF(BookTable[Entry Month]=$O$4,ROW(BookTable[Entry Month])-ROW(Book!$J$2)),ROWS(G$7:G12))))</f>
        <v/>
      </c>
      <c r="L12" s="6" t="e">
        <f>Shrawan11[[#This Row],[मूल्य (रु)]]*13%</f>
        <v>#VALUE!</v>
      </c>
    </row>
    <row r="13" spans="1:16" hidden="1" x14ac:dyDescent="0.25">
      <c r="A13" s="1" t="str">
        <f t="array" ref="A13">IF(ROWS(A$7:A13)&gt;COUNTIF(BookTable[Entry Month],$O$4),"",INDEX(Book!A$3:A$1200,SMALL(IF(BookTable[Entry Month]=$O$4,ROW(BookTable[Entry Month])-ROW(Book!$J$2)),ROWS(A$7:A13))))</f>
        <v/>
      </c>
      <c r="B13" s="1" t="str">
        <f t="array" ref="B13">IF(ROWS(B$7:B13)&gt;COUNTIF(BookTable[Entry Month],$O$4),"",INDEX(Book!B$3:B$1200,SMALL(IF(BookTable[Entry Month]=$O$4,ROW(BookTable[Entry Month])-ROW(Book!$J$2)),ROWS(B$7:B13))))</f>
        <v/>
      </c>
      <c r="D13" s="1" t="str">
        <f t="array" ref="D13">IF(ROWS(C$7:C13)&gt;COUNTIF(BookTable[Entry Month],$O$4),"",INDEX(Book!C$3:C$1200,SMALL(IF(BookTable[Entry Month]=$O$4,ROW(BookTable[Entry Month])-ROW(Book!$J$2)),ROWS(C$7:C13))))</f>
        <v/>
      </c>
      <c r="E13" s="26" t="e">
        <f>VLOOKUP(Shrawan11[[#This Row],[आपूर्तिकर्ताको नाम]],PartyTable[],2,FALSE)</f>
        <v>#N/A</v>
      </c>
      <c r="F13" s="26" t="str" cm="1">
        <f t="array" ref="F13">IF(ROWS(G$7:G13)&gt;COUNTIF(BookTable[Entry Month],$O$4),"",INDEX(Book!D$3:D$1200,SMALL(IF(BookTable[Entry Month]=$O$4,ROW(BookTable[Entry Month])-ROW(Book!$J$2)),ROWS(G$7:G13))))</f>
        <v/>
      </c>
      <c r="I1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3" s="6" t="str" cm="1">
        <f t="array" ref="J13">IF(ROWS(G$7:G13)&gt;COUNTIF(BookTable[Entry Month],$O$4),"",INDEX(Book!F$3:F$1200,SMALL(IF(BookTable[Entry Month]=$O$4,ROW(BookTable[Entry Month])-ROW(Book!$J$2)),ROWS(G$7:G13))))</f>
        <v/>
      </c>
      <c r="K13" s="6" t="str" cm="1">
        <f t="array" ref="K13">IF(ROWS(G$7:G13)&gt;COUNTIF(BookTable[Entry Month],$O$4),"",INDEX(Book!E$3:E$1200,SMALL(IF(BookTable[Entry Month]=$O$4,ROW(BookTable[Entry Month])-ROW(Book!$J$2)),ROWS(G$7:G13))))</f>
        <v/>
      </c>
      <c r="L13" s="6" t="e">
        <f>Shrawan11[[#This Row],[मूल्य (रु)]]*13%</f>
        <v>#VALUE!</v>
      </c>
    </row>
    <row r="14" spans="1:16" hidden="1" x14ac:dyDescent="0.25">
      <c r="A14" s="1" t="str">
        <f t="array" ref="A14">IF(ROWS(A$7:A14)&gt;COUNTIF(BookTable[Entry Month],$O$4),"",INDEX(Book!A$3:A$1200,SMALL(IF(BookTable[Entry Month]=$O$4,ROW(BookTable[Entry Month])-ROW(Book!$J$2)),ROWS(A$7:A14))))</f>
        <v/>
      </c>
      <c r="B14" s="1" t="str">
        <f t="array" ref="B14">IF(ROWS(B$7:B14)&gt;COUNTIF(BookTable[Entry Month],$O$4),"",INDEX(Book!B$3:B$1200,SMALL(IF(BookTable[Entry Month]=$O$4,ROW(BookTable[Entry Month])-ROW(Book!$J$2)),ROWS(B$7:B14))))</f>
        <v/>
      </c>
      <c r="D14" s="1" t="str">
        <f t="array" ref="D14">IF(ROWS(C$7:C14)&gt;COUNTIF(BookTable[Entry Month],$O$4),"",INDEX(Book!C$3:C$1200,SMALL(IF(BookTable[Entry Month]=$O$4,ROW(BookTable[Entry Month])-ROW(Book!$J$2)),ROWS(C$7:C14))))</f>
        <v/>
      </c>
      <c r="E14" s="26" t="e">
        <f>VLOOKUP(Shrawan11[[#This Row],[आपूर्तिकर्ताको नाम]],PartyTable[],2,FALSE)</f>
        <v>#N/A</v>
      </c>
      <c r="F14" s="26" t="str" cm="1">
        <f t="array" ref="F14">IF(ROWS(G$7:G14)&gt;COUNTIF(BookTable[Entry Month],$O$4),"",INDEX(Book!D$3:D$1200,SMALL(IF(BookTable[Entry Month]=$O$4,ROW(BookTable[Entry Month])-ROW(Book!$J$2)),ROWS(G$7:G14))))</f>
        <v/>
      </c>
      <c r="I1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4" s="6" t="str" cm="1">
        <f t="array" ref="J14">IF(ROWS(G$7:G14)&gt;COUNTIF(BookTable[Entry Month],$O$4),"",INDEX(Book!F$3:F$1200,SMALL(IF(BookTable[Entry Month]=$O$4,ROW(BookTable[Entry Month])-ROW(Book!$J$2)),ROWS(G$7:G14))))</f>
        <v/>
      </c>
      <c r="K14" s="6" t="str" cm="1">
        <f t="array" ref="K14">IF(ROWS(G$7:G14)&gt;COUNTIF(BookTable[Entry Month],$O$4),"",INDEX(Book!E$3:E$1200,SMALL(IF(BookTable[Entry Month]=$O$4,ROW(BookTable[Entry Month])-ROW(Book!$J$2)),ROWS(G$7:G14))))</f>
        <v/>
      </c>
      <c r="L14" s="6" t="e">
        <f>Shrawan11[[#This Row],[मूल्य (रु)]]*13%</f>
        <v>#VALUE!</v>
      </c>
    </row>
    <row r="15" spans="1:16" hidden="1" x14ac:dyDescent="0.25">
      <c r="A15" s="1" t="str">
        <f t="array" ref="A15">IF(ROWS(A$7:A15)&gt;COUNTIF(BookTable[Entry Month],$O$4),"",INDEX(Book!A$3:A$1200,SMALL(IF(BookTable[Entry Month]=$O$4,ROW(BookTable[Entry Month])-ROW(Book!$J$2)),ROWS(A$7:A15))))</f>
        <v/>
      </c>
      <c r="B15" s="12" t="str">
        <f t="array" ref="B15">IF(ROWS(B$7:B15)&gt;COUNTIF(BookTable[Entry Month],$O$4),"",INDEX(Book!B$3:B$1200,SMALL(IF(BookTable[Entry Month]=$O$4,ROW(BookTable[Entry Month])-ROW(Book!$J$2)),ROWS(B$7:B15))))</f>
        <v/>
      </c>
      <c r="D15" s="1" t="str">
        <f t="array" ref="D15">IF(ROWS(C$7:C15)&gt;COUNTIF(BookTable[Entry Month],$O$4),"",INDEX(Book!C$3:C$1200,SMALL(IF(BookTable[Entry Month]=$O$4,ROW(BookTable[Entry Month])-ROW(Book!$J$2)),ROWS(C$7:C15))))</f>
        <v/>
      </c>
      <c r="E15" s="26" t="e">
        <f>VLOOKUP(Shrawan11[[#This Row],[आपूर्तिकर्ताको नाम]],PartyTable[],2,FALSE)</f>
        <v>#N/A</v>
      </c>
      <c r="F15" s="26" t="str" cm="1">
        <f t="array" ref="F15">IF(ROWS(G$7:G15)&gt;COUNTIF(BookTable[Entry Month],$O$4),"",INDEX(Book!D$3:D$1200,SMALL(IF(BookTable[Entry Month]=$O$4,ROW(BookTable[Entry Month])-ROW(Book!$J$2)),ROWS(G$7:G15))))</f>
        <v/>
      </c>
      <c r="I1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5" s="6" t="str" cm="1">
        <f t="array" ref="J15">IF(ROWS(G$7:G15)&gt;COUNTIF(BookTable[Entry Month],$O$4),"",INDEX(Book!F$3:F$1200,SMALL(IF(BookTable[Entry Month]=$O$4,ROW(BookTable[Entry Month])-ROW(Book!$J$2)),ROWS(G$7:G15))))</f>
        <v/>
      </c>
      <c r="K15" s="6" t="str" cm="1">
        <f t="array" ref="K15">IF(ROWS(G$7:G15)&gt;COUNTIF(BookTable[Entry Month],$O$4),"",INDEX(Book!E$3:E$1200,SMALL(IF(BookTable[Entry Month]=$O$4,ROW(BookTable[Entry Month])-ROW(Book!$J$2)),ROWS(G$7:G15))))</f>
        <v/>
      </c>
      <c r="L15" s="6" t="e">
        <f>Shrawan11[[#This Row],[मूल्य (रु)]]*13%</f>
        <v>#VALUE!</v>
      </c>
    </row>
    <row r="16" spans="1:16" hidden="1" x14ac:dyDescent="0.25">
      <c r="A16" s="1" t="str">
        <f t="array" ref="A16">IF(ROWS(A$7:A16)&gt;COUNTIF(BookTable[Entry Month],$O$4),"",INDEX(Book!A$3:A$1200,SMALL(IF(BookTable[Entry Month]=$O$4,ROW(BookTable[Entry Month])-ROW(Book!$J$2)),ROWS(A$7:A16))))</f>
        <v/>
      </c>
      <c r="B16" s="1" t="str">
        <f t="array" ref="B16">IF(ROWS(B$7:B16)&gt;COUNTIF(BookTable[Entry Month],$O$4),"",INDEX(Book!B$3:B$1200,SMALL(IF(BookTable[Entry Month]=$O$4,ROW(BookTable[Entry Month])-ROW(Book!$J$2)),ROWS(B$7:B16))))</f>
        <v/>
      </c>
      <c r="D16" s="1" t="str">
        <f t="array" ref="D16">IF(ROWS(C$7:C16)&gt;COUNTIF(BookTable[Entry Month],$O$4),"",INDEX(Book!C$3:C$1200,SMALL(IF(BookTable[Entry Month]=$O$4,ROW(BookTable[Entry Month])-ROW(Book!$J$2)),ROWS(C$7:C16))))</f>
        <v/>
      </c>
      <c r="E16" s="26" t="e">
        <f>VLOOKUP(Shrawan11[[#This Row],[आपूर्तिकर्ताको नाम]],PartyTable[],2,FALSE)</f>
        <v>#N/A</v>
      </c>
      <c r="F16" s="26" t="str" cm="1">
        <f t="array" ref="F16">IF(ROWS(G$7:G16)&gt;COUNTIF(BookTable[Entry Month],$O$4),"",INDEX(Book!D$3:D$1200,SMALL(IF(BookTable[Entry Month]=$O$4,ROW(BookTable[Entry Month])-ROW(Book!$J$2)),ROWS(G$7:G16))))</f>
        <v/>
      </c>
      <c r="I1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6" s="6" t="str" cm="1">
        <f t="array" ref="J16">IF(ROWS(G$7:G16)&gt;COUNTIF(BookTable[Entry Month],$O$4),"",INDEX(Book!F$3:F$1200,SMALL(IF(BookTable[Entry Month]=$O$4,ROW(BookTable[Entry Month])-ROW(Book!$J$2)),ROWS(G$7:G16))))</f>
        <v/>
      </c>
      <c r="K16" s="6" t="str" cm="1">
        <f t="array" ref="K16">IF(ROWS(G$7:G16)&gt;COUNTIF(BookTable[Entry Month],$O$4),"",INDEX(Book!E$3:E$1200,SMALL(IF(BookTable[Entry Month]=$O$4,ROW(BookTable[Entry Month])-ROW(Book!$J$2)),ROWS(G$7:G16))))</f>
        <v/>
      </c>
      <c r="L16" s="6" t="e">
        <f>Shrawan11[[#This Row],[मूल्य (रु)]]*13%</f>
        <v>#VALUE!</v>
      </c>
    </row>
    <row r="17" spans="1:12" hidden="1" x14ac:dyDescent="0.25">
      <c r="A17" s="1" t="str">
        <f t="array" ref="A17">IF(ROWS(A$7:A17)&gt;COUNTIF(BookTable[Entry Month],$O$4),"",INDEX(Book!A$3:A$1200,SMALL(IF(BookTable[Entry Month]=$O$4,ROW(BookTable[Entry Month])-ROW(Book!$J$2)),ROWS(A$7:A17))))</f>
        <v/>
      </c>
      <c r="B17" s="1" t="str">
        <f t="array" ref="B17">IF(ROWS(B$7:B17)&gt;COUNTIF(BookTable[Entry Month],$O$4),"",INDEX(Book!B$3:B$1200,SMALL(IF(BookTable[Entry Month]=$O$4,ROW(BookTable[Entry Month])-ROW(Book!$J$2)),ROWS(B$7:B17))))</f>
        <v/>
      </c>
      <c r="D17" s="1" t="str">
        <f t="array" ref="D17">IF(ROWS(C$7:C17)&gt;COUNTIF(BookTable[Entry Month],$O$4),"",INDEX(Book!C$3:C$1200,SMALL(IF(BookTable[Entry Month]=$O$4,ROW(BookTable[Entry Month])-ROW(Book!$J$2)),ROWS(C$7:C17))))</f>
        <v/>
      </c>
      <c r="E17" s="26" t="e">
        <f>VLOOKUP(Shrawan11[[#This Row],[आपूर्तिकर्ताको नाम]],PartyTable[],2,FALSE)</f>
        <v>#N/A</v>
      </c>
      <c r="F17" s="26" t="str" cm="1">
        <f t="array" ref="F17">IF(ROWS(G$7:G17)&gt;COUNTIF(BookTable[Entry Month],$O$4),"",INDEX(Book!D$3:D$1200,SMALL(IF(BookTable[Entry Month]=$O$4,ROW(BookTable[Entry Month])-ROW(Book!$J$2)),ROWS(G$7:G17))))</f>
        <v/>
      </c>
      <c r="I1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7" s="6" t="str" cm="1">
        <f t="array" ref="J17">IF(ROWS(G$7:G17)&gt;COUNTIF(BookTable[Entry Month],$O$4),"",INDEX(Book!F$3:F$1200,SMALL(IF(BookTable[Entry Month]=$O$4,ROW(BookTable[Entry Month])-ROW(Book!$J$2)),ROWS(G$7:G17))))</f>
        <v/>
      </c>
      <c r="K17" s="6" t="str" cm="1">
        <f t="array" ref="K17">IF(ROWS(G$7:G17)&gt;COUNTIF(BookTable[Entry Month],$O$4),"",INDEX(Book!E$3:E$1200,SMALL(IF(BookTable[Entry Month]=$O$4,ROW(BookTable[Entry Month])-ROW(Book!$J$2)),ROWS(G$7:G17))))</f>
        <v/>
      </c>
      <c r="L17" s="6" t="e">
        <f>Shrawan11[[#This Row],[मूल्य (रु)]]*13%</f>
        <v>#VALUE!</v>
      </c>
    </row>
    <row r="18" spans="1:12" hidden="1" x14ac:dyDescent="0.25">
      <c r="A18" s="1" t="str">
        <f t="array" ref="A18">IF(ROWS(A$7:A18)&gt;COUNTIF(BookTable[Entry Month],$O$4),"",INDEX(Book!A$3:A$1200,SMALL(IF(BookTable[Entry Month]=$O$4,ROW(BookTable[Entry Month])-ROW(Book!$J$2)),ROWS(A$7:A18))))</f>
        <v/>
      </c>
      <c r="B18" s="1" t="str">
        <f t="array" ref="B18">IF(ROWS(B$7:B18)&gt;COUNTIF(BookTable[Entry Month],$O$4),"",INDEX(Book!B$3:B$1200,SMALL(IF(BookTable[Entry Month]=$O$4,ROW(BookTable[Entry Month])-ROW(Book!$J$2)),ROWS(B$7:B18))))</f>
        <v/>
      </c>
      <c r="D18" s="1" t="str">
        <f t="array" ref="D18">IF(ROWS(C$7:C18)&gt;COUNTIF(BookTable[Entry Month],$O$4),"",INDEX(Book!C$3:C$1200,SMALL(IF(BookTable[Entry Month]=$O$4,ROW(BookTable[Entry Month])-ROW(Book!$J$2)),ROWS(C$7:C18))))</f>
        <v/>
      </c>
      <c r="E18" s="26" t="e">
        <f>VLOOKUP(Shrawan11[[#This Row],[आपूर्तिकर्ताको नाम]],PartyTable[],2,FALSE)</f>
        <v>#N/A</v>
      </c>
      <c r="F18" s="26" t="str" cm="1">
        <f t="array" ref="F18">IF(ROWS(G$7:G18)&gt;COUNTIF(BookTable[Entry Month],$O$4),"",INDEX(Book!D$3:D$1200,SMALL(IF(BookTable[Entry Month]=$O$4,ROW(BookTable[Entry Month])-ROW(Book!$J$2)),ROWS(G$7:G18))))</f>
        <v/>
      </c>
      <c r="I1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8" s="6" t="str" cm="1">
        <f t="array" ref="J18">IF(ROWS(G$7:G18)&gt;COUNTIF(BookTable[Entry Month],$O$4),"",INDEX(Book!F$3:F$1200,SMALL(IF(BookTable[Entry Month]=$O$4,ROW(BookTable[Entry Month])-ROW(Book!$J$2)),ROWS(G$7:G18))))</f>
        <v/>
      </c>
      <c r="K18" s="6" t="str" cm="1">
        <f t="array" ref="K18">IF(ROWS(G$7:G18)&gt;COUNTIF(BookTable[Entry Month],$O$4),"",INDEX(Book!E$3:E$1200,SMALL(IF(BookTable[Entry Month]=$O$4,ROW(BookTable[Entry Month])-ROW(Book!$J$2)),ROWS(G$7:G18))))</f>
        <v/>
      </c>
      <c r="L18" s="6" t="e">
        <f>Shrawan11[[#This Row],[मूल्य (रु)]]*13%</f>
        <v>#VALUE!</v>
      </c>
    </row>
    <row r="19" spans="1:12" hidden="1" x14ac:dyDescent="0.25">
      <c r="A19" s="1" t="str">
        <f t="array" ref="A19">IF(ROWS(A$7:A19)&gt;COUNTIF(BookTable[Entry Month],$O$4),"",INDEX(Book!A$3:A$1200,SMALL(IF(BookTable[Entry Month]=$O$4,ROW(BookTable[Entry Month])-ROW(Book!$J$2)),ROWS(A$7:A19))))</f>
        <v/>
      </c>
      <c r="B19" s="1" t="str">
        <f t="array" ref="B19">IF(ROWS(B$7:B19)&gt;COUNTIF(BookTable[Entry Month],$O$4),"",INDEX(Book!B$3:B$1200,SMALL(IF(BookTable[Entry Month]=$O$4,ROW(BookTable[Entry Month])-ROW(Book!$J$2)),ROWS(B$7:B19))))</f>
        <v/>
      </c>
      <c r="D19" s="1" t="str">
        <f t="array" ref="D19">IF(ROWS(C$7:C19)&gt;COUNTIF(BookTable[Entry Month],$O$4),"",INDEX(Book!C$3:C$1200,SMALL(IF(BookTable[Entry Month]=$O$4,ROW(BookTable[Entry Month])-ROW(Book!$J$2)),ROWS(C$7:C19))))</f>
        <v/>
      </c>
      <c r="E19" s="26" t="e">
        <f>VLOOKUP(Shrawan11[[#This Row],[आपूर्तिकर्ताको नाम]],PartyTable[],2,FALSE)</f>
        <v>#N/A</v>
      </c>
      <c r="F19" s="26" t="str" cm="1">
        <f t="array" ref="F19">IF(ROWS(G$7:G19)&gt;COUNTIF(BookTable[Entry Month],$O$4),"",INDEX(Book!D$3:D$1200,SMALL(IF(BookTable[Entry Month]=$O$4,ROW(BookTable[Entry Month])-ROW(Book!$J$2)),ROWS(G$7:G19))))</f>
        <v/>
      </c>
      <c r="I1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9" s="6" t="str" cm="1">
        <f t="array" ref="J19">IF(ROWS(G$7:G19)&gt;COUNTIF(BookTable[Entry Month],$O$4),"",INDEX(Book!F$3:F$1200,SMALL(IF(BookTable[Entry Month]=$O$4,ROW(BookTable[Entry Month])-ROW(Book!$J$2)),ROWS(G$7:G19))))</f>
        <v/>
      </c>
      <c r="K19" s="6" t="str" cm="1">
        <f t="array" ref="K19">IF(ROWS(G$7:G19)&gt;COUNTIF(BookTable[Entry Month],$O$4),"",INDEX(Book!E$3:E$1200,SMALL(IF(BookTable[Entry Month]=$O$4,ROW(BookTable[Entry Month])-ROW(Book!$J$2)),ROWS(G$7:G19))))</f>
        <v/>
      </c>
      <c r="L19" s="6" t="e">
        <f>Shrawan11[[#This Row],[मूल्य (रु)]]*13%</f>
        <v>#VALUE!</v>
      </c>
    </row>
    <row r="20" spans="1:12" hidden="1" x14ac:dyDescent="0.25">
      <c r="A20" s="1" t="str">
        <f t="array" ref="A20">IF(ROWS(A$7:A20)&gt;COUNTIF(BookTable[Entry Month],$O$4),"",INDEX(Book!A$3:A$1200,SMALL(IF(BookTable[Entry Month]=$O$4,ROW(BookTable[Entry Month])-ROW(Book!$J$2)),ROWS(A$7:A20))))</f>
        <v/>
      </c>
      <c r="B20" s="12" t="str">
        <f t="array" ref="B20">IF(ROWS(B$7:B20)&gt;COUNTIF(BookTable[Entry Month],$O$4),"",INDEX(Book!B$3:B$1200,SMALL(IF(BookTable[Entry Month]=$O$4,ROW(BookTable[Entry Month])-ROW(Book!$J$2)),ROWS(B$7:B20))))</f>
        <v/>
      </c>
      <c r="D20" s="1" t="str">
        <f t="array" ref="D20">IF(ROWS(C$7:C20)&gt;COUNTIF(BookTable[Entry Month],$O$4),"",INDEX(Book!C$3:C$1200,SMALL(IF(BookTable[Entry Month]=$O$4,ROW(BookTable[Entry Month])-ROW(Book!$J$2)),ROWS(C$7:C20))))</f>
        <v/>
      </c>
      <c r="E20" s="26" t="e">
        <f>VLOOKUP(Shrawan11[[#This Row],[आपूर्तिकर्ताको नाम]],PartyTable[],2,FALSE)</f>
        <v>#N/A</v>
      </c>
      <c r="F20" s="26" t="str" cm="1">
        <f t="array" ref="F20">IF(ROWS(G$7:G20)&gt;COUNTIF(BookTable[Entry Month],$O$4),"",INDEX(Book!D$3:D$1200,SMALL(IF(BookTable[Entry Month]=$O$4,ROW(BookTable[Entry Month])-ROW(Book!$J$2)),ROWS(G$7:G20))))</f>
        <v/>
      </c>
      <c r="I2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0" s="6" t="str" cm="1">
        <f t="array" ref="J20">IF(ROWS(G$7:G20)&gt;COUNTIF(BookTable[Entry Month],$O$4),"",INDEX(Book!F$3:F$1200,SMALL(IF(BookTable[Entry Month]=$O$4,ROW(BookTable[Entry Month])-ROW(Book!$J$2)),ROWS(G$7:G20))))</f>
        <v/>
      </c>
      <c r="K20" s="6" t="str" cm="1">
        <f t="array" ref="K20">IF(ROWS(G$7:G20)&gt;COUNTIF(BookTable[Entry Month],$O$4),"",INDEX(Book!E$3:E$1200,SMALL(IF(BookTable[Entry Month]=$O$4,ROW(BookTable[Entry Month])-ROW(Book!$J$2)),ROWS(G$7:G20))))</f>
        <v/>
      </c>
      <c r="L20" s="6" t="e">
        <f>Shrawan11[[#This Row],[मूल्य (रु)]]*13%</f>
        <v>#VALUE!</v>
      </c>
    </row>
    <row r="21" spans="1:12" hidden="1" x14ac:dyDescent="0.25">
      <c r="A21" s="1" t="str">
        <f t="array" ref="A21">IF(ROWS(A$7:A21)&gt;COUNTIF(BookTable[Entry Month],$O$4),"",INDEX(Book!A$3:A$1200,SMALL(IF(BookTable[Entry Month]=$O$4,ROW(BookTable[Entry Month])-ROW(Book!$J$2)),ROWS(A$7:A21))))</f>
        <v/>
      </c>
      <c r="B21" s="1" t="str">
        <f t="array" ref="B21">IF(ROWS(B$7:B21)&gt;COUNTIF(BookTable[Entry Month],$O$4),"",INDEX(Book!B$3:B$1200,SMALL(IF(BookTable[Entry Month]=$O$4,ROW(BookTable[Entry Month])-ROW(Book!$J$2)),ROWS(B$7:B21))))</f>
        <v/>
      </c>
      <c r="D21" s="1" t="str">
        <f t="array" ref="D21">IF(ROWS(C$7:C21)&gt;COUNTIF(BookTable[Entry Month],$O$4),"",INDEX(Book!C$3:C$1200,SMALL(IF(BookTable[Entry Month]=$O$4,ROW(BookTable[Entry Month])-ROW(Book!$J$2)),ROWS(C$7:C21))))</f>
        <v/>
      </c>
      <c r="E21" s="26" t="e">
        <f>VLOOKUP(Shrawan11[[#This Row],[आपूर्तिकर्ताको नाम]],PartyTable[],2,FALSE)</f>
        <v>#N/A</v>
      </c>
      <c r="F21" s="26" t="str" cm="1">
        <f t="array" ref="F21">IF(ROWS(G$7:G21)&gt;COUNTIF(BookTable[Entry Month],$O$4),"",INDEX(Book!D$3:D$1200,SMALL(IF(BookTable[Entry Month]=$O$4,ROW(BookTable[Entry Month])-ROW(Book!$J$2)),ROWS(G$7:G21))))</f>
        <v/>
      </c>
      <c r="I2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1" s="6" t="str" cm="1">
        <f t="array" ref="J21">IF(ROWS(G$7:G21)&gt;COUNTIF(BookTable[Entry Month],$O$4),"",INDEX(Book!F$3:F$1200,SMALL(IF(BookTable[Entry Month]=$O$4,ROW(BookTable[Entry Month])-ROW(Book!$J$2)),ROWS(G$7:G21))))</f>
        <v/>
      </c>
      <c r="K21" s="6" t="str" cm="1">
        <f t="array" ref="K21">IF(ROWS(G$7:G21)&gt;COUNTIF(BookTable[Entry Month],$O$4),"",INDEX(Book!E$3:E$1200,SMALL(IF(BookTable[Entry Month]=$O$4,ROW(BookTable[Entry Month])-ROW(Book!$J$2)),ROWS(G$7:G21))))</f>
        <v/>
      </c>
      <c r="L21" s="6" t="e">
        <f>Shrawan11[[#This Row],[मूल्य (रु)]]*13%</f>
        <v>#VALUE!</v>
      </c>
    </row>
    <row r="22" spans="1:12" hidden="1" x14ac:dyDescent="0.25">
      <c r="A22" s="1" t="str">
        <f t="array" ref="A22">IF(ROWS(A$7:A22)&gt;COUNTIF(BookTable[Entry Month],$O$4),"",INDEX(Book!A$3:A$1200,SMALL(IF(BookTable[Entry Month]=$O$4,ROW(BookTable[Entry Month])-ROW(Book!$J$2)),ROWS(A$7:A22))))</f>
        <v/>
      </c>
      <c r="B22" s="1" t="str">
        <f t="array" ref="B22">IF(ROWS(B$7:B22)&gt;COUNTIF(BookTable[Entry Month],$O$4),"",INDEX(Book!B$3:B$1200,SMALL(IF(BookTable[Entry Month]=$O$4,ROW(BookTable[Entry Month])-ROW(Book!$J$2)),ROWS(B$7:B22))))</f>
        <v/>
      </c>
      <c r="D22" s="1" t="str">
        <f t="array" ref="D22">IF(ROWS(C$7:C22)&gt;COUNTIF(BookTable[Entry Month],$O$4),"",INDEX(Book!C$3:C$1200,SMALL(IF(BookTable[Entry Month]=$O$4,ROW(BookTable[Entry Month])-ROW(Book!$J$2)),ROWS(C$7:C22))))</f>
        <v/>
      </c>
      <c r="E22" s="26" t="e">
        <f>VLOOKUP(Shrawan11[[#This Row],[आपूर्तिकर्ताको नाम]],PartyTable[],2,FALSE)</f>
        <v>#N/A</v>
      </c>
      <c r="F22" s="26" t="str" cm="1">
        <f t="array" ref="F22">IF(ROWS(G$7:G22)&gt;COUNTIF(BookTable[Entry Month],$O$4),"",INDEX(Book!D$3:D$1200,SMALL(IF(BookTable[Entry Month]=$O$4,ROW(BookTable[Entry Month])-ROW(Book!$J$2)),ROWS(G$7:G22))))</f>
        <v/>
      </c>
      <c r="I2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2" s="6" t="str" cm="1">
        <f t="array" ref="J22">IF(ROWS(G$7:G22)&gt;COUNTIF(BookTable[Entry Month],$O$4),"",INDEX(Book!F$3:F$1200,SMALL(IF(BookTable[Entry Month]=$O$4,ROW(BookTable[Entry Month])-ROW(Book!$J$2)),ROWS(G$7:G22))))</f>
        <v/>
      </c>
      <c r="K22" s="6" t="str" cm="1">
        <f t="array" ref="K22">IF(ROWS(G$7:G22)&gt;COUNTIF(BookTable[Entry Month],$O$4),"",INDEX(Book!E$3:E$1200,SMALL(IF(BookTable[Entry Month]=$O$4,ROW(BookTable[Entry Month])-ROW(Book!$J$2)),ROWS(G$7:G22))))</f>
        <v/>
      </c>
      <c r="L22" s="6" t="e">
        <f>Shrawan11[[#This Row],[मूल्य (रु)]]*13%</f>
        <v>#VALUE!</v>
      </c>
    </row>
    <row r="23" spans="1:12" hidden="1" x14ac:dyDescent="0.25">
      <c r="A23" s="1" t="str">
        <f t="array" ref="A23">IF(ROWS(A$7:A23)&gt;COUNTIF(BookTable[Entry Month],$O$4),"",INDEX(Book!A$3:A$1200,SMALL(IF(BookTable[Entry Month]=$O$4,ROW(BookTable[Entry Month])-ROW(Book!$J$2)),ROWS(A$7:A23))))</f>
        <v/>
      </c>
      <c r="B23" s="1" t="str">
        <f t="array" ref="B23">IF(ROWS(B$7:B23)&gt;COUNTIF(BookTable[Entry Month],$O$4),"",INDEX(Book!B$3:B$1200,SMALL(IF(BookTable[Entry Month]=$O$4,ROW(BookTable[Entry Month])-ROW(Book!$J$2)),ROWS(B$7:B23))))</f>
        <v/>
      </c>
      <c r="D23" s="1" t="str">
        <f t="array" ref="D23">IF(ROWS(C$7:C23)&gt;COUNTIF(BookTable[Entry Month],$O$4),"",INDEX(Book!C$3:C$1200,SMALL(IF(BookTable[Entry Month]=$O$4,ROW(BookTable[Entry Month])-ROW(Book!$J$2)),ROWS(C$7:C23))))</f>
        <v/>
      </c>
      <c r="E23" s="26" t="e">
        <f>VLOOKUP(Shrawan11[[#This Row],[आपूर्तिकर्ताको नाम]],PartyTable[],2,FALSE)</f>
        <v>#N/A</v>
      </c>
      <c r="F23" s="26" t="str" cm="1">
        <f t="array" ref="F23">IF(ROWS(G$7:G23)&gt;COUNTIF(BookTable[Entry Month],$O$4),"",INDEX(Book!D$3:D$1200,SMALL(IF(BookTable[Entry Month]=$O$4,ROW(BookTable[Entry Month])-ROW(Book!$J$2)),ROWS(G$7:G23))))</f>
        <v/>
      </c>
      <c r="I2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3" s="6" t="str" cm="1">
        <f t="array" ref="J23">IF(ROWS(G$7:G23)&gt;COUNTIF(BookTable[Entry Month],$O$4),"",INDEX(Book!F$3:F$1200,SMALL(IF(BookTable[Entry Month]=$O$4,ROW(BookTable[Entry Month])-ROW(Book!$J$2)),ROWS(G$7:G23))))</f>
        <v/>
      </c>
      <c r="K23" s="6" t="str" cm="1">
        <f t="array" ref="K23">IF(ROWS(G$7:G23)&gt;COUNTIF(BookTable[Entry Month],$O$4),"",INDEX(Book!E$3:E$1200,SMALL(IF(BookTable[Entry Month]=$O$4,ROW(BookTable[Entry Month])-ROW(Book!$J$2)),ROWS(G$7:G23))))</f>
        <v/>
      </c>
      <c r="L23" s="6" t="e">
        <f>Shrawan11[[#This Row],[मूल्य (रु)]]*13%</f>
        <v>#VALUE!</v>
      </c>
    </row>
    <row r="24" spans="1:12" hidden="1" x14ac:dyDescent="0.25">
      <c r="A24" s="1" t="str">
        <f t="array" ref="A24">IF(ROWS(A$7:A24)&gt;COUNTIF(BookTable[Entry Month],$O$4),"",INDEX(Book!A$3:A$1200,SMALL(IF(BookTable[Entry Month]=$O$4,ROW(BookTable[Entry Month])-ROW(Book!$J$2)),ROWS(A$7:A24))))</f>
        <v/>
      </c>
      <c r="B24" s="1" t="str">
        <f t="array" ref="B24">IF(ROWS(B$7:B24)&gt;COUNTIF(BookTable[Entry Month],$O$4),"",INDEX(Book!B$3:B$1200,SMALL(IF(BookTable[Entry Month]=$O$4,ROW(BookTable[Entry Month])-ROW(Book!$J$2)),ROWS(B$7:B24))))</f>
        <v/>
      </c>
      <c r="D24" s="1" t="str">
        <f t="array" ref="D24">IF(ROWS(C$7:C24)&gt;COUNTIF(BookTable[Entry Month],$O$4),"",INDEX(Book!C$3:C$1200,SMALL(IF(BookTable[Entry Month]=$O$4,ROW(BookTable[Entry Month])-ROW(Book!$J$2)),ROWS(C$7:C24))))</f>
        <v/>
      </c>
      <c r="E24" s="26" t="e">
        <f>VLOOKUP(Shrawan11[[#This Row],[आपूर्तिकर्ताको नाम]],PartyTable[],2,FALSE)</f>
        <v>#N/A</v>
      </c>
      <c r="F24" s="26" t="str" cm="1">
        <f t="array" ref="F24">IF(ROWS(G$7:G24)&gt;COUNTIF(BookTable[Entry Month],$O$4),"",INDEX(Book!D$3:D$1200,SMALL(IF(BookTable[Entry Month]=$O$4,ROW(BookTable[Entry Month])-ROW(Book!$J$2)),ROWS(G$7:G24))))</f>
        <v/>
      </c>
      <c r="I2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4" s="6" t="str" cm="1">
        <f t="array" ref="J24">IF(ROWS(G$7:G24)&gt;COUNTIF(BookTable[Entry Month],$O$4),"",INDEX(Book!F$3:F$1200,SMALL(IF(BookTable[Entry Month]=$O$4,ROW(BookTable[Entry Month])-ROW(Book!$J$2)),ROWS(G$7:G24))))</f>
        <v/>
      </c>
      <c r="K24" s="6" t="str" cm="1">
        <f t="array" ref="K24">IF(ROWS(G$7:G24)&gt;COUNTIF(BookTable[Entry Month],$O$4),"",INDEX(Book!E$3:E$1200,SMALL(IF(BookTable[Entry Month]=$O$4,ROW(BookTable[Entry Month])-ROW(Book!$J$2)),ROWS(G$7:G24))))</f>
        <v/>
      </c>
      <c r="L24" s="6" t="e">
        <f>Shrawan11[[#This Row],[मूल्य (रु)]]*13%</f>
        <v>#VALUE!</v>
      </c>
    </row>
    <row r="25" spans="1:12" hidden="1" x14ac:dyDescent="0.25">
      <c r="A25" s="1" t="str">
        <f t="array" ref="A25">IF(ROWS(A$7:A25)&gt;COUNTIF(BookTable[Entry Month],$O$4),"",INDEX(Book!A$3:A$1200,SMALL(IF(BookTable[Entry Month]=$O$4,ROW(BookTable[Entry Month])-ROW(Book!$J$2)),ROWS(A$7:A25))))</f>
        <v/>
      </c>
      <c r="B25" s="1" t="str">
        <f t="array" ref="B25">IF(ROWS(B$7:B25)&gt;COUNTIF(BookTable[Entry Month],$O$4),"",INDEX(Book!B$3:B$1200,SMALL(IF(BookTable[Entry Month]=$O$4,ROW(BookTable[Entry Month])-ROW(Book!$J$2)),ROWS(B$7:B25))))</f>
        <v/>
      </c>
      <c r="D25" s="1" t="str">
        <f t="array" ref="D25">IF(ROWS(C$7:C25)&gt;COUNTIF(BookTable[Entry Month],$O$4),"",INDEX(Book!C$3:C$1200,SMALL(IF(BookTable[Entry Month]=$O$4,ROW(BookTable[Entry Month])-ROW(Book!$J$2)),ROWS(C$7:C25))))</f>
        <v/>
      </c>
      <c r="E25" s="26" t="e">
        <f>VLOOKUP(Shrawan11[[#This Row],[आपूर्तिकर्ताको नाम]],PartyTable[],2,FALSE)</f>
        <v>#N/A</v>
      </c>
      <c r="F25" s="26" t="str" cm="1">
        <f t="array" ref="F25">IF(ROWS(G$7:G25)&gt;COUNTIF(BookTable[Entry Month],$O$4),"",INDEX(Book!D$3:D$1200,SMALL(IF(BookTable[Entry Month]=$O$4,ROW(BookTable[Entry Month])-ROW(Book!$J$2)),ROWS(G$7:G25))))</f>
        <v/>
      </c>
      <c r="I2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5" s="6" t="str" cm="1">
        <f t="array" ref="J25">IF(ROWS(G$7:G25)&gt;COUNTIF(BookTable[Entry Month],$O$4),"",INDEX(Book!F$3:F$1200,SMALL(IF(BookTable[Entry Month]=$O$4,ROW(BookTable[Entry Month])-ROW(Book!$J$2)),ROWS(G$7:G25))))</f>
        <v/>
      </c>
      <c r="K25" s="6" t="str" cm="1">
        <f t="array" ref="K25">IF(ROWS(G$7:G25)&gt;COUNTIF(BookTable[Entry Month],$O$4),"",INDEX(Book!E$3:E$1200,SMALL(IF(BookTable[Entry Month]=$O$4,ROW(BookTable[Entry Month])-ROW(Book!$J$2)),ROWS(G$7:G25))))</f>
        <v/>
      </c>
      <c r="L25" s="6" t="e">
        <f>Shrawan11[[#This Row],[मूल्य (रु)]]*13%</f>
        <v>#VALUE!</v>
      </c>
    </row>
    <row r="26" spans="1:12" hidden="1" x14ac:dyDescent="0.25">
      <c r="A26" s="1" t="str">
        <f t="array" ref="A26">IF(ROWS(A$7:A26)&gt;COUNTIF(BookTable[Entry Month],$O$4),"",INDEX(Book!A$3:A$1200,SMALL(IF(BookTable[Entry Month]=$O$4,ROW(BookTable[Entry Month])-ROW(Book!$J$2)),ROWS(A$7:A26))))</f>
        <v/>
      </c>
      <c r="B26" s="1" t="str">
        <f t="array" ref="B26">IF(ROWS(B$7:B26)&gt;COUNTIF(BookTable[Entry Month],$O$4),"",INDEX(Book!B$3:B$1200,SMALL(IF(BookTable[Entry Month]=$O$4,ROW(BookTable[Entry Month])-ROW(Book!$J$2)),ROWS(B$7:B26))))</f>
        <v/>
      </c>
      <c r="D26" s="1" t="str">
        <f t="array" ref="D26">IF(ROWS(C$7:C26)&gt;COUNTIF(BookTable[Entry Month],$O$4),"",INDEX(Book!C$3:C$1200,SMALL(IF(BookTable[Entry Month]=$O$4,ROW(BookTable[Entry Month])-ROW(Book!$J$2)),ROWS(C$7:C26))))</f>
        <v/>
      </c>
      <c r="E26" s="26" t="e">
        <f>VLOOKUP(Shrawan11[[#This Row],[आपूर्तिकर्ताको नाम]],PartyTable[],2,FALSE)</f>
        <v>#N/A</v>
      </c>
      <c r="F26" s="26" t="str" cm="1">
        <f t="array" ref="F26">IF(ROWS(G$7:G26)&gt;COUNTIF(BookTable[Entry Month],$O$4),"",INDEX(Book!D$3:D$1200,SMALL(IF(BookTable[Entry Month]=$O$4,ROW(BookTable[Entry Month])-ROW(Book!$J$2)),ROWS(G$7:G26))))</f>
        <v/>
      </c>
      <c r="I2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6" s="6" t="str" cm="1">
        <f t="array" ref="J26">IF(ROWS(G$7:G26)&gt;COUNTIF(BookTable[Entry Month],$O$4),"",INDEX(Book!F$3:F$1200,SMALL(IF(BookTable[Entry Month]=$O$4,ROW(BookTable[Entry Month])-ROW(Book!$J$2)),ROWS(G$7:G26))))</f>
        <v/>
      </c>
      <c r="K26" s="6" t="str" cm="1">
        <f t="array" ref="K26">IF(ROWS(G$7:G26)&gt;COUNTIF(BookTable[Entry Month],$O$4),"",INDEX(Book!E$3:E$1200,SMALL(IF(BookTable[Entry Month]=$O$4,ROW(BookTable[Entry Month])-ROW(Book!$J$2)),ROWS(G$7:G26))))</f>
        <v/>
      </c>
      <c r="L26" s="6" t="e">
        <f>Shrawan11[[#This Row],[मूल्य (रु)]]*13%</f>
        <v>#VALUE!</v>
      </c>
    </row>
    <row r="27" spans="1:12" hidden="1" x14ac:dyDescent="0.25">
      <c r="A27" s="1" t="str">
        <f t="array" ref="A27">IF(ROWS(A$7:A27)&gt;COUNTIF(BookTable[Entry Month],$O$4),"",INDEX(Book!A$3:A$1200,SMALL(IF(BookTable[Entry Month]=$O$4,ROW(BookTable[Entry Month])-ROW(Book!$J$2)),ROWS(A$7:A27))))</f>
        <v/>
      </c>
      <c r="B27" s="1" t="str">
        <f t="array" ref="B27">IF(ROWS(B$7:B27)&gt;COUNTIF(BookTable[Entry Month],$O$4),"",INDEX(Book!B$3:B$1200,SMALL(IF(BookTable[Entry Month]=$O$4,ROW(BookTable[Entry Month])-ROW(Book!$J$2)),ROWS(B$7:B27))))</f>
        <v/>
      </c>
      <c r="D27" s="1" t="str">
        <f t="array" ref="D27">IF(ROWS(C$7:C27)&gt;COUNTIF(BookTable[Entry Month],$O$4),"",INDEX(Book!C$3:C$1200,SMALL(IF(BookTable[Entry Month]=$O$4,ROW(BookTable[Entry Month])-ROW(Book!$J$2)),ROWS(C$7:C27))))</f>
        <v/>
      </c>
      <c r="E27" s="26" t="e">
        <f>VLOOKUP(Shrawan11[[#This Row],[आपूर्तिकर्ताको नाम]],PartyTable[],2,FALSE)</f>
        <v>#N/A</v>
      </c>
      <c r="F27" s="26" t="str" cm="1">
        <f t="array" ref="F27">IF(ROWS(G$7:G27)&gt;COUNTIF(BookTable[Entry Month],$O$4),"",INDEX(Book!D$3:D$1200,SMALL(IF(BookTable[Entry Month]=$O$4,ROW(BookTable[Entry Month])-ROW(Book!$J$2)),ROWS(G$7:G27))))</f>
        <v/>
      </c>
      <c r="I2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7" s="6" t="str" cm="1">
        <f t="array" ref="J27">IF(ROWS(G$7:G27)&gt;COUNTIF(BookTable[Entry Month],$O$4),"",INDEX(Book!F$3:F$1200,SMALL(IF(BookTable[Entry Month]=$O$4,ROW(BookTable[Entry Month])-ROW(Book!$J$2)),ROWS(G$7:G27))))</f>
        <v/>
      </c>
      <c r="K27" s="6" t="str" cm="1">
        <f t="array" ref="K27">IF(ROWS(G$7:G27)&gt;COUNTIF(BookTable[Entry Month],$O$4),"",INDEX(Book!E$3:E$1200,SMALL(IF(BookTable[Entry Month]=$O$4,ROW(BookTable[Entry Month])-ROW(Book!$J$2)),ROWS(G$7:G27))))</f>
        <v/>
      </c>
      <c r="L27" s="6" t="e">
        <f>Shrawan11[[#This Row],[मूल्य (रु)]]*13%</f>
        <v>#VALUE!</v>
      </c>
    </row>
    <row r="28" spans="1:12" hidden="1" x14ac:dyDescent="0.25">
      <c r="A28" s="1" t="str">
        <f t="array" ref="A28">IF(ROWS(A$7:A28)&gt;COUNTIF(BookTable[Entry Month],$O$4),"",INDEX(Book!A$3:A$1200,SMALL(IF(BookTable[Entry Month]=$O$4,ROW(BookTable[Entry Month])-ROW(Book!$J$2)),ROWS(A$7:A28))))</f>
        <v/>
      </c>
      <c r="B28" s="1" t="str">
        <f t="array" ref="B28">IF(ROWS(B$7:B28)&gt;COUNTIF(BookTable[Entry Month],$O$4),"",INDEX(Book!B$3:B$1200,SMALL(IF(BookTable[Entry Month]=$O$4,ROW(BookTable[Entry Month])-ROW(Book!$J$2)),ROWS(B$7:B28))))</f>
        <v/>
      </c>
      <c r="D28" s="1" t="str">
        <f t="array" ref="D28">IF(ROWS(C$7:C28)&gt;COUNTIF(BookTable[Entry Month],$O$4),"",INDEX(Book!C$3:C$1200,SMALL(IF(BookTable[Entry Month]=$O$4,ROW(BookTable[Entry Month])-ROW(Book!$J$2)),ROWS(C$7:C28))))</f>
        <v/>
      </c>
      <c r="E28" s="26" t="e">
        <f>VLOOKUP(Shrawan11[[#This Row],[आपूर्तिकर्ताको नाम]],PartyTable[],2,FALSE)</f>
        <v>#N/A</v>
      </c>
      <c r="F28" s="26" t="str" cm="1">
        <f t="array" ref="F28">IF(ROWS(G$7:G28)&gt;COUNTIF(BookTable[Entry Month],$O$4),"",INDEX(Book!D$3:D$1200,SMALL(IF(BookTable[Entry Month]=$O$4,ROW(BookTable[Entry Month])-ROW(Book!$J$2)),ROWS(G$7:G28))))</f>
        <v/>
      </c>
      <c r="I2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8" s="6" t="str" cm="1">
        <f t="array" ref="J28">IF(ROWS(G$7:G28)&gt;COUNTIF(BookTable[Entry Month],$O$4),"",INDEX(Book!F$3:F$1200,SMALL(IF(BookTable[Entry Month]=$O$4,ROW(BookTable[Entry Month])-ROW(Book!$J$2)),ROWS(G$7:G28))))</f>
        <v/>
      </c>
      <c r="K28" s="6" t="str" cm="1">
        <f t="array" ref="K28">IF(ROWS(G$7:G28)&gt;COUNTIF(BookTable[Entry Month],$O$4),"",INDEX(Book!E$3:E$1200,SMALL(IF(BookTable[Entry Month]=$O$4,ROW(BookTable[Entry Month])-ROW(Book!$J$2)),ROWS(G$7:G28))))</f>
        <v/>
      </c>
      <c r="L28" s="6" t="e">
        <f>Shrawan11[[#This Row],[मूल्य (रु)]]*13%</f>
        <v>#VALUE!</v>
      </c>
    </row>
    <row r="29" spans="1:12" hidden="1" x14ac:dyDescent="0.25">
      <c r="A29" s="1" t="str">
        <f t="array" ref="A29">IF(ROWS(A$7:A29)&gt;COUNTIF(BookTable[Entry Month],$O$4),"",INDEX(Book!A$3:A$1200,SMALL(IF(BookTable[Entry Month]=$O$4,ROW(BookTable[Entry Month])-ROW(Book!$J$2)),ROWS(A$7:A29))))</f>
        <v/>
      </c>
      <c r="B29" s="1" t="str">
        <f t="array" ref="B29">IF(ROWS(B$7:B29)&gt;COUNTIF(BookTable[Entry Month],$O$4),"",INDEX(Book!B$3:B$1200,SMALL(IF(BookTable[Entry Month]=$O$4,ROW(BookTable[Entry Month])-ROW(Book!$J$2)),ROWS(B$7:B29))))</f>
        <v/>
      </c>
      <c r="D29" s="1" t="str">
        <f t="array" ref="D29">IF(ROWS(C$7:C29)&gt;COUNTIF(BookTable[Entry Month],$O$4),"",INDEX(Book!C$3:C$1200,SMALL(IF(BookTable[Entry Month]=$O$4,ROW(BookTable[Entry Month])-ROW(Book!$J$2)),ROWS(C$7:C29))))</f>
        <v/>
      </c>
      <c r="E29" s="26" t="e">
        <f>VLOOKUP(Shrawan11[[#This Row],[आपूर्तिकर्ताको नाम]],PartyTable[],2,FALSE)</f>
        <v>#N/A</v>
      </c>
      <c r="F29" s="26" t="str" cm="1">
        <f t="array" ref="F29">IF(ROWS(G$7:G29)&gt;COUNTIF(BookTable[Entry Month],$O$4),"",INDEX(Book!D$3:D$1200,SMALL(IF(BookTable[Entry Month]=$O$4,ROW(BookTable[Entry Month])-ROW(Book!$J$2)),ROWS(G$7:G29))))</f>
        <v/>
      </c>
      <c r="I2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9" s="6" t="str" cm="1">
        <f t="array" ref="J29">IF(ROWS(G$7:G29)&gt;COUNTIF(BookTable[Entry Month],$O$4),"",INDEX(Book!F$3:F$1200,SMALL(IF(BookTable[Entry Month]=$O$4,ROW(BookTable[Entry Month])-ROW(Book!$J$2)),ROWS(G$7:G29))))</f>
        <v/>
      </c>
      <c r="K29" s="6" t="str" cm="1">
        <f t="array" ref="K29">IF(ROWS(G$7:G29)&gt;COUNTIF(BookTable[Entry Month],$O$4),"",INDEX(Book!E$3:E$1200,SMALL(IF(BookTable[Entry Month]=$O$4,ROW(BookTable[Entry Month])-ROW(Book!$J$2)),ROWS(G$7:G29))))</f>
        <v/>
      </c>
      <c r="L29" s="6" t="e">
        <f>Shrawan11[[#This Row],[मूल्य (रु)]]*13%</f>
        <v>#VALUE!</v>
      </c>
    </row>
    <row r="30" spans="1:12" hidden="1" x14ac:dyDescent="0.25">
      <c r="A30" s="1" t="str">
        <f t="array" ref="A30">IF(ROWS(A$7:A30)&gt;COUNTIF(BookTable[Entry Month],$O$4),"",INDEX(Book!A$3:A$1200,SMALL(IF(BookTable[Entry Month]=$O$4,ROW(BookTable[Entry Month])-ROW(Book!$J$2)),ROWS(A$7:A30))))</f>
        <v/>
      </c>
      <c r="B30" s="1" t="str">
        <f t="array" ref="B30">IF(ROWS(B$7:B30)&gt;COUNTIF(BookTable[Entry Month],$O$4),"",INDEX(Book!B$3:B$1200,SMALL(IF(BookTable[Entry Month]=$O$4,ROW(BookTable[Entry Month])-ROW(Book!$J$2)),ROWS(B$7:B30))))</f>
        <v/>
      </c>
      <c r="D30" s="1" t="str">
        <f t="array" ref="D30">IF(ROWS(C$7:C30)&gt;COUNTIF(BookTable[Entry Month],$O$4),"",INDEX(Book!C$3:C$1200,SMALL(IF(BookTable[Entry Month]=$O$4,ROW(BookTable[Entry Month])-ROW(Book!$J$2)),ROWS(C$7:C30))))</f>
        <v/>
      </c>
      <c r="E30" s="26" t="e">
        <f>VLOOKUP(Shrawan11[[#This Row],[आपूर्तिकर्ताको नाम]],PartyTable[],2,FALSE)</f>
        <v>#N/A</v>
      </c>
      <c r="F30" s="26" t="str" cm="1">
        <f t="array" ref="F30">IF(ROWS(G$7:G30)&gt;COUNTIF(BookTable[Entry Month],$O$4),"",INDEX(Book!D$3:D$1200,SMALL(IF(BookTable[Entry Month]=$O$4,ROW(BookTable[Entry Month])-ROW(Book!$J$2)),ROWS(G$7:G30))))</f>
        <v/>
      </c>
      <c r="I3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30" s="6" t="str" cm="1">
        <f t="array" ref="J30">IF(ROWS(G$7:G30)&gt;COUNTIF(BookTable[Entry Month],$O$4),"",INDEX(Book!F$3:F$1200,SMALL(IF(BookTable[Entry Month]=$O$4,ROW(BookTable[Entry Month])-ROW(Book!$J$2)),ROWS(G$7:G30))))</f>
        <v/>
      </c>
      <c r="K30" s="6" t="str" cm="1">
        <f t="array" ref="K30">IF(ROWS(G$7:G30)&gt;COUNTIF(BookTable[Entry Month],$O$4),"",INDEX(Book!E$3:E$1200,SMALL(IF(BookTable[Entry Month]=$O$4,ROW(BookTable[Entry Month])-ROW(Book!$J$2)),ROWS(G$7:G30))))</f>
        <v/>
      </c>
      <c r="L30" s="6" t="e">
        <f>Shrawan11[[#This Row],[मूल्य (रु)]]*13%</f>
        <v>#VALUE!</v>
      </c>
    </row>
    <row r="31" spans="1:12" hidden="1" x14ac:dyDescent="0.25">
      <c r="A31" s="1" t="str">
        <f t="array" ref="A31">IF(ROWS(A$7:A31)&gt;COUNTIF(BookTable[Entry Month],$O$4),"",INDEX(Book!A$3:A$1200,SMALL(IF(BookTable[Entry Month]=$O$4,ROW(BookTable[Entry Month])-ROW(Book!$J$2)),ROWS(A$7:A31))))</f>
        <v/>
      </c>
      <c r="B31" s="1" t="str">
        <f t="array" ref="B31">IF(ROWS(B$7:B31)&gt;COUNTIF(BookTable[Entry Month],$O$4),"",INDEX(Book!B$3:B$1200,SMALL(IF(BookTable[Entry Month]=$O$4,ROW(BookTable[Entry Month])-ROW(Book!$J$2)),ROWS(B$7:B31))))</f>
        <v/>
      </c>
      <c r="D31" s="1" t="str">
        <f t="array" ref="D31">IF(ROWS(C$7:C31)&gt;COUNTIF(BookTable[Entry Month],$O$4),"",INDEX(Book!C$3:C$1200,SMALL(IF(BookTable[Entry Month]=$O$4,ROW(BookTable[Entry Month])-ROW(Book!$J$2)),ROWS(C$7:C31))))</f>
        <v/>
      </c>
      <c r="E31" s="26" t="e">
        <f>VLOOKUP(Shrawan11[[#This Row],[आपूर्तिकर्ताको नाम]],PartyTable[],2,FALSE)</f>
        <v>#N/A</v>
      </c>
      <c r="F31" s="26" t="str" cm="1">
        <f t="array" ref="F31">IF(ROWS(G$7:G31)&gt;COUNTIF(BookTable[Entry Month],$O$4),"",INDEX(Book!D$3:D$1200,SMALL(IF(BookTable[Entry Month]=$O$4,ROW(BookTable[Entry Month])-ROW(Book!$J$2)),ROWS(G$7:G31))))</f>
        <v/>
      </c>
      <c r="I3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31" s="6" t="str" cm="1">
        <f t="array" ref="J31">IF(ROWS(G$7:G31)&gt;COUNTIF(BookTable[Entry Month],$O$4),"",INDEX(Book!F$3:F$1200,SMALL(IF(BookTable[Entry Month]=$O$4,ROW(BookTable[Entry Month])-ROW(Book!$J$2)),ROWS(G$7:G31))))</f>
        <v/>
      </c>
      <c r="K31" s="6" t="str" cm="1">
        <f t="array" ref="K31">IF(ROWS(G$7:G31)&gt;COUNTIF(BookTable[Entry Month],$O$4),"",INDEX(Book!E$3:E$1200,SMALL(IF(BookTable[Entry Month]=$O$4,ROW(BookTable[Entry Month])-ROW(Book!$J$2)),ROWS(G$7:G31))))</f>
        <v/>
      </c>
      <c r="L31" s="6" t="e">
        <f>Shrawan11[[#This Row],[मूल्य (रु)]]*13%</f>
        <v>#VALUE!</v>
      </c>
    </row>
    <row r="32" spans="1:12" hidden="1" x14ac:dyDescent="0.25">
      <c r="A32" s="1" t="str">
        <f t="array" ref="A32">IF(ROWS(A$7:A32)&gt;COUNTIF(BookTable[Entry Month],$O$4),"",INDEX(Book!A$3:A$1200,SMALL(IF(BookTable[Entry Month]=$O$4,ROW(BookTable[Entry Month])-ROW(Book!$J$2)),ROWS(A$7:A32))))</f>
        <v/>
      </c>
      <c r="B32" s="1" t="str">
        <f t="array" ref="B32">IF(ROWS(B$7:B32)&gt;COUNTIF(BookTable[Entry Month],$O$4),"",INDEX(Book!B$3:B$1200,SMALL(IF(BookTable[Entry Month]=$O$4,ROW(BookTable[Entry Month])-ROW(Book!$J$2)),ROWS(B$7:B32))))</f>
        <v/>
      </c>
      <c r="D32" s="1" t="str">
        <f t="array" ref="D32">IF(ROWS(C$7:C32)&gt;COUNTIF(BookTable[Entry Month],$O$4),"",INDEX(Book!C$3:C$1200,SMALL(IF(BookTable[Entry Month]=$O$4,ROW(BookTable[Entry Month])-ROW(Book!$J$2)),ROWS(C$7:C32))))</f>
        <v/>
      </c>
      <c r="E32" s="26" t="e">
        <f>VLOOKUP(Shrawan11[[#This Row],[आपूर्तिकर्ताको नाम]],PartyTable[],2,FALSE)</f>
        <v>#N/A</v>
      </c>
      <c r="F32" s="26" t="str" cm="1">
        <f t="array" ref="F32">IF(ROWS(G$7:G32)&gt;COUNTIF(BookTable[Entry Month],$O$4),"",INDEX(Book!D$3:D$1200,SMALL(IF(BookTable[Entry Month]=$O$4,ROW(BookTable[Entry Month])-ROW(Book!$J$2)),ROWS(G$7:G32))))</f>
        <v/>
      </c>
      <c r="I3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32" s="6" t="str" cm="1">
        <f t="array" ref="J32">IF(ROWS(G$7:G32)&gt;COUNTIF(BookTable[Entry Month],$O$4),"",INDEX(Book!F$3:F$1200,SMALL(IF(BookTable[Entry Month]=$O$4,ROW(BookTable[Entry Month])-ROW(Book!$J$2)),ROWS(G$7:G32))))</f>
        <v/>
      </c>
      <c r="K32" s="6" t="str" cm="1">
        <f t="array" ref="K32">IF(ROWS(G$7:G32)&gt;COUNTIF(BookTable[Entry Month],$O$4),"",INDEX(Book!E$3:E$1200,SMALL(IF(BookTable[Entry Month]=$O$4,ROW(BookTable[Entry Month])-ROW(Book!$J$2)),ROWS(G$7:G32))))</f>
        <v/>
      </c>
      <c r="L32" s="6" t="e">
        <f>Shrawan11[[#This Row],[मूल्य (रु)]]*13%</f>
        <v>#VALUE!</v>
      </c>
    </row>
    <row r="33" spans="1:12" hidden="1" x14ac:dyDescent="0.25">
      <c r="A33" s="1" t="str">
        <f t="array" ref="A33">IF(ROWS(A$7:A33)&gt;COUNTIF(BookTable[Entry Month],$O$4),"",INDEX(Book!A$3:A$1200,SMALL(IF(BookTable[Entry Month]=$O$4,ROW(BookTable[Entry Month])-ROW(Book!$J$2)),ROWS(A$7:A33))))</f>
        <v/>
      </c>
      <c r="B33" s="1" t="str">
        <f t="array" ref="B33">IF(ROWS(B$7:B33)&gt;COUNTIF(BookTable[Entry Month],$O$4),"",INDEX(Book!B$3:B$1200,SMALL(IF(BookTable[Entry Month]=$O$4,ROW(BookTable[Entry Month])-ROW(Book!$J$2)),ROWS(B$7:B33))))</f>
        <v/>
      </c>
      <c r="D33" s="1" t="str">
        <f t="array" ref="D33">IF(ROWS(C$7:C33)&gt;COUNTIF(BookTable[Entry Month],$O$4),"",INDEX(Book!C$3:C$1200,SMALL(IF(BookTable[Entry Month]=$O$4,ROW(BookTable[Entry Month])-ROW(Book!$J$2)),ROWS(C$7:C33))))</f>
        <v/>
      </c>
      <c r="E33" s="26" t="e">
        <f>VLOOKUP(Shrawan11[[#This Row],[आपूर्तिकर्ताको नाम]],PartyTable[],2,FALSE)</f>
        <v>#N/A</v>
      </c>
      <c r="F33" s="26" t="str" cm="1">
        <f t="array" ref="F33">IF(ROWS(G$7:G33)&gt;COUNTIF(BookTable[Entry Month],$O$4),"",INDEX(Book!D$3:D$1200,SMALL(IF(BookTable[Entry Month]=$O$4,ROW(BookTable[Entry Month])-ROW(Book!$J$2)),ROWS(G$7:G33))))</f>
        <v/>
      </c>
      <c r="I3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33" s="6" t="str" cm="1">
        <f t="array" ref="J33">IF(ROWS(G$7:G33)&gt;COUNTIF(BookTable[Entry Month],$O$4),"",INDEX(Book!F$3:F$1200,SMALL(IF(BookTable[Entry Month]=$O$4,ROW(BookTable[Entry Month])-ROW(Book!$J$2)),ROWS(G$7:G33))))</f>
        <v/>
      </c>
      <c r="K33" s="6" t="str" cm="1">
        <f t="array" ref="K33">IF(ROWS(G$7:G33)&gt;COUNTIF(BookTable[Entry Month],$O$4),"",INDEX(Book!E$3:E$1200,SMALL(IF(BookTable[Entry Month]=$O$4,ROW(BookTable[Entry Month])-ROW(Book!$J$2)),ROWS(G$7:G33))))</f>
        <v/>
      </c>
      <c r="L33" s="6" t="e">
        <f>Shrawan11[[#This Row],[मूल्य (रु)]]*13%</f>
        <v>#VALUE!</v>
      </c>
    </row>
    <row r="34" spans="1:12" hidden="1" x14ac:dyDescent="0.25">
      <c r="A34" s="1" t="str">
        <f t="array" ref="A34">IF(ROWS(A$7:A34)&gt;COUNTIF(BookTable[Entry Month],$O$4),"",INDEX(Book!A$3:A$1200,SMALL(IF(BookTable[Entry Month]=$O$4,ROW(BookTable[Entry Month])-ROW(Book!$J$2)),ROWS(A$7:A34))))</f>
        <v/>
      </c>
      <c r="B34" s="1" t="str">
        <f t="array" ref="B34">IF(ROWS(B$7:B34)&gt;COUNTIF(BookTable[Entry Month],$O$4),"",INDEX(Book!B$3:B$1200,SMALL(IF(BookTable[Entry Month]=$O$4,ROW(BookTable[Entry Month])-ROW(Book!$J$2)),ROWS(B$7:B34))))</f>
        <v/>
      </c>
      <c r="D34" s="1" t="str">
        <f t="array" ref="D34">IF(ROWS(C$7:C34)&gt;COUNTIF(BookTable[Entry Month],$O$4),"",INDEX(Book!C$3:C$1200,SMALL(IF(BookTable[Entry Month]=$O$4,ROW(BookTable[Entry Month])-ROW(Book!$J$2)),ROWS(C$7:C34))))</f>
        <v/>
      </c>
      <c r="E34" s="26" t="e">
        <f>VLOOKUP(Shrawan11[[#This Row],[आपूर्तिकर्ताको नाम]],PartyTable[],2,FALSE)</f>
        <v>#N/A</v>
      </c>
      <c r="F34" s="26" t="str" cm="1">
        <f t="array" ref="F34">IF(ROWS(G$7:G34)&gt;COUNTIF(BookTable[Entry Month],$O$4),"",INDEX(Book!D$3:D$1200,SMALL(IF(BookTable[Entry Month]=$O$4,ROW(BookTable[Entry Month])-ROW(Book!$J$2)),ROWS(G$7:G34))))</f>
        <v/>
      </c>
      <c r="I3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34" s="6" t="str" cm="1">
        <f t="array" ref="J34">IF(ROWS(G$7:G34)&gt;COUNTIF(BookTable[Entry Month],$O$4),"",INDEX(Book!F$3:F$1200,SMALL(IF(BookTable[Entry Month]=$O$4,ROW(BookTable[Entry Month])-ROW(Book!$J$2)),ROWS(G$7:G34))))</f>
        <v/>
      </c>
      <c r="K34" s="6" t="str" cm="1">
        <f t="array" ref="K34">IF(ROWS(G$7:G34)&gt;COUNTIF(BookTable[Entry Month],$O$4),"",INDEX(Book!E$3:E$1200,SMALL(IF(BookTable[Entry Month]=$O$4,ROW(BookTable[Entry Month])-ROW(Book!$J$2)),ROWS(G$7:G34))))</f>
        <v/>
      </c>
      <c r="L34" s="6" t="e">
        <f>Shrawan11[[#This Row],[मूल्य (रु)]]*13%</f>
        <v>#VALUE!</v>
      </c>
    </row>
    <row r="35" spans="1:12" hidden="1" x14ac:dyDescent="0.25">
      <c r="A35" s="1" t="str">
        <f t="array" ref="A35">IF(ROWS(A$7:A35)&gt;COUNTIF(BookTable[Entry Month],$O$4),"",INDEX(Book!A$3:A$1200,SMALL(IF(BookTable[Entry Month]=$O$4,ROW(BookTable[Entry Month])-ROW(Book!$J$2)),ROWS(A$7:A35))))</f>
        <v/>
      </c>
      <c r="B35" s="1" t="str">
        <f t="array" ref="B35">IF(ROWS(B$7:B35)&gt;COUNTIF(BookTable[Entry Month],$O$4),"",INDEX(Book!B$3:B$1200,SMALL(IF(BookTable[Entry Month]=$O$4,ROW(BookTable[Entry Month])-ROW(Book!$J$2)),ROWS(B$7:B35))))</f>
        <v/>
      </c>
      <c r="D35" s="1" t="str">
        <f t="array" ref="D35">IF(ROWS(C$7:C35)&gt;COUNTIF(BookTable[Entry Month],$O$4),"",INDEX(Book!C$3:C$1200,SMALL(IF(BookTable[Entry Month]=$O$4,ROW(BookTable[Entry Month])-ROW(Book!$J$2)),ROWS(C$7:C35))))</f>
        <v/>
      </c>
      <c r="E35" s="26" t="e">
        <f>VLOOKUP(Shrawan11[[#This Row],[आपूर्तिकर्ताको नाम]],PartyTable[],2,FALSE)</f>
        <v>#N/A</v>
      </c>
      <c r="F35" s="26" t="str" cm="1">
        <f t="array" ref="F35">IF(ROWS(G$7:G35)&gt;COUNTIF(BookTable[Entry Month],$O$4),"",INDEX(Book!D$3:D$1200,SMALL(IF(BookTable[Entry Month]=$O$4,ROW(BookTable[Entry Month])-ROW(Book!$J$2)),ROWS(G$7:G35))))</f>
        <v/>
      </c>
      <c r="I3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35" s="6" t="str" cm="1">
        <f t="array" ref="J35">IF(ROWS(G$7:G35)&gt;COUNTIF(BookTable[Entry Month],$O$4),"",INDEX(Book!F$3:F$1200,SMALL(IF(BookTable[Entry Month]=$O$4,ROW(BookTable[Entry Month])-ROW(Book!$J$2)),ROWS(G$7:G35))))</f>
        <v/>
      </c>
      <c r="K35" s="6" t="str" cm="1">
        <f t="array" ref="K35">IF(ROWS(G$7:G35)&gt;COUNTIF(BookTable[Entry Month],$O$4),"",INDEX(Book!E$3:E$1200,SMALL(IF(BookTable[Entry Month]=$O$4,ROW(BookTable[Entry Month])-ROW(Book!$J$2)),ROWS(G$7:G35))))</f>
        <v/>
      </c>
      <c r="L35" s="6" t="e">
        <f>Shrawan11[[#This Row],[मूल्य (रु)]]*13%</f>
        <v>#VALUE!</v>
      </c>
    </row>
    <row r="36" spans="1:12" hidden="1" x14ac:dyDescent="0.25">
      <c r="A36" s="1" t="str">
        <f t="array" ref="A36">IF(ROWS(A$7:A36)&gt;COUNTIF(BookTable[Entry Month],$O$4),"",INDEX(Book!A$3:A$1200,SMALL(IF(BookTable[Entry Month]=$O$4,ROW(BookTable[Entry Month])-ROW(Book!$J$2)),ROWS(A$7:A36))))</f>
        <v/>
      </c>
      <c r="B36" s="1" t="str">
        <f t="array" ref="B36">IF(ROWS(B$7:B36)&gt;COUNTIF(BookTable[Entry Month],$O$4),"",INDEX(Book!B$3:B$1200,SMALL(IF(BookTable[Entry Month]=$O$4,ROW(BookTable[Entry Month])-ROW(Book!$J$2)),ROWS(B$7:B36))))</f>
        <v/>
      </c>
      <c r="D36" s="1" t="str">
        <f t="array" ref="D36">IF(ROWS(C$7:C36)&gt;COUNTIF(BookTable[Entry Month],$O$4),"",INDEX(Book!C$3:C$1200,SMALL(IF(BookTable[Entry Month]=$O$4,ROW(BookTable[Entry Month])-ROW(Book!$J$2)),ROWS(C$7:C36))))</f>
        <v/>
      </c>
      <c r="E36" s="26" t="e">
        <f>VLOOKUP(Shrawan11[[#This Row],[आपूर्तिकर्ताको नाम]],PartyTable[],2,FALSE)</f>
        <v>#N/A</v>
      </c>
      <c r="F36" s="26" t="str" cm="1">
        <f t="array" ref="F36">IF(ROWS(G$7:G36)&gt;COUNTIF(BookTable[Entry Month],$O$4),"",INDEX(Book!D$3:D$1200,SMALL(IF(BookTable[Entry Month]=$O$4,ROW(BookTable[Entry Month])-ROW(Book!$J$2)),ROWS(G$7:G36))))</f>
        <v/>
      </c>
      <c r="I3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36" s="6" t="str" cm="1">
        <f t="array" ref="J36">IF(ROWS(G$7:G36)&gt;COUNTIF(BookTable[Entry Month],$O$4),"",INDEX(Book!F$3:F$1200,SMALL(IF(BookTable[Entry Month]=$O$4,ROW(BookTable[Entry Month])-ROW(Book!$J$2)),ROWS(G$7:G36))))</f>
        <v/>
      </c>
      <c r="K36" s="6" t="str" cm="1">
        <f t="array" ref="K36">IF(ROWS(G$7:G36)&gt;COUNTIF(BookTable[Entry Month],$O$4),"",INDEX(Book!E$3:E$1200,SMALL(IF(BookTable[Entry Month]=$O$4,ROW(BookTable[Entry Month])-ROW(Book!$J$2)),ROWS(G$7:G36))))</f>
        <v/>
      </c>
      <c r="L36" s="6" t="e">
        <f>Shrawan11[[#This Row],[मूल्य (रु)]]*13%</f>
        <v>#VALUE!</v>
      </c>
    </row>
    <row r="37" spans="1:12" hidden="1" x14ac:dyDescent="0.25">
      <c r="A37" s="1" t="str">
        <f t="array" ref="A37">IF(ROWS(A$7:A37)&gt;COUNTIF(BookTable[Entry Month],$O$4),"",INDEX(Book!A$3:A$1200,SMALL(IF(BookTable[Entry Month]=$O$4,ROW(BookTable[Entry Month])-ROW(Book!$J$2)),ROWS(A$7:A37))))</f>
        <v/>
      </c>
      <c r="B37" s="1" t="str">
        <f t="array" ref="B37">IF(ROWS(B$7:B37)&gt;COUNTIF(BookTable[Entry Month],$O$4),"",INDEX(Book!B$3:B$1200,SMALL(IF(BookTable[Entry Month]=$O$4,ROW(BookTable[Entry Month])-ROW(Book!$J$2)),ROWS(B$7:B37))))</f>
        <v/>
      </c>
      <c r="D37" s="1" t="str">
        <f t="array" ref="D37">IF(ROWS(C$7:C37)&gt;COUNTIF(BookTable[Entry Month],$O$4),"",INDEX(Book!C$3:C$1200,SMALL(IF(BookTable[Entry Month]=$O$4,ROW(BookTable[Entry Month])-ROW(Book!$J$2)),ROWS(C$7:C37))))</f>
        <v/>
      </c>
      <c r="E37" s="26" t="e">
        <f>VLOOKUP(Shrawan11[[#This Row],[आपूर्तिकर्ताको नाम]],PartyTable[],2,FALSE)</f>
        <v>#N/A</v>
      </c>
      <c r="F37" s="26" t="str" cm="1">
        <f t="array" ref="F37">IF(ROWS(G$7:G37)&gt;COUNTIF(BookTable[Entry Month],$O$4),"",INDEX(Book!D$3:D$1200,SMALL(IF(BookTable[Entry Month]=$O$4,ROW(BookTable[Entry Month])-ROW(Book!$J$2)),ROWS(G$7:G37))))</f>
        <v/>
      </c>
      <c r="I3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37" s="6" t="str" cm="1">
        <f t="array" ref="J37">IF(ROWS(G$7:G37)&gt;COUNTIF(BookTable[Entry Month],$O$4),"",INDEX(Book!F$3:F$1200,SMALL(IF(BookTable[Entry Month]=$O$4,ROW(BookTable[Entry Month])-ROW(Book!$J$2)),ROWS(G$7:G37))))</f>
        <v/>
      </c>
      <c r="K37" s="6" t="str" cm="1">
        <f t="array" ref="K37">IF(ROWS(G$7:G37)&gt;COUNTIF(BookTable[Entry Month],$O$4),"",INDEX(Book!E$3:E$1200,SMALL(IF(BookTable[Entry Month]=$O$4,ROW(BookTable[Entry Month])-ROW(Book!$J$2)),ROWS(G$7:G37))))</f>
        <v/>
      </c>
      <c r="L37" s="6" t="e">
        <f>Shrawan11[[#This Row],[मूल्य (रु)]]*13%</f>
        <v>#VALUE!</v>
      </c>
    </row>
    <row r="38" spans="1:12" hidden="1" x14ac:dyDescent="0.25">
      <c r="A38" s="1" t="str">
        <f t="array" ref="A38">IF(ROWS(A$7:A38)&gt;COUNTIF(BookTable[Entry Month],$O$4),"",INDEX(Book!A$3:A$1200,SMALL(IF(BookTable[Entry Month]=$O$4,ROW(BookTable[Entry Month])-ROW(Book!$J$2)),ROWS(A$7:A38))))</f>
        <v/>
      </c>
      <c r="B38" s="1" t="str">
        <f t="array" ref="B38">IF(ROWS(B$7:B38)&gt;COUNTIF(BookTable[Entry Month],$O$4),"",INDEX(Book!B$3:B$1200,SMALL(IF(BookTable[Entry Month]=$O$4,ROW(BookTable[Entry Month])-ROW(Book!$J$2)),ROWS(B$7:B38))))</f>
        <v/>
      </c>
      <c r="D38" s="1" t="str">
        <f t="array" ref="D38">IF(ROWS(C$7:C38)&gt;COUNTIF(BookTable[Entry Month],$O$4),"",INDEX(Book!C$3:C$1200,SMALL(IF(BookTable[Entry Month]=$O$4,ROW(BookTable[Entry Month])-ROW(Book!$J$2)),ROWS(C$7:C38))))</f>
        <v/>
      </c>
      <c r="E38" s="26" t="e">
        <f>VLOOKUP(Shrawan11[[#This Row],[आपूर्तिकर्ताको नाम]],PartyTable[],2,FALSE)</f>
        <v>#N/A</v>
      </c>
      <c r="F38" s="26" t="str" cm="1">
        <f t="array" ref="F38">IF(ROWS(G$7:G38)&gt;COUNTIF(BookTable[Entry Month],$O$4),"",INDEX(Book!D$3:D$1200,SMALL(IF(BookTable[Entry Month]=$O$4,ROW(BookTable[Entry Month])-ROW(Book!$J$2)),ROWS(G$7:G38))))</f>
        <v/>
      </c>
      <c r="I3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38" s="6" t="str" cm="1">
        <f t="array" ref="J38">IF(ROWS(G$7:G38)&gt;COUNTIF(BookTable[Entry Month],$O$4),"",INDEX(Book!F$3:F$1200,SMALL(IF(BookTable[Entry Month]=$O$4,ROW(BookTable[Entry Month])-ROW(Book!$J$2)),ROWS(G$7:G38))))</f>
        <v/>
      </c>
      <c r="K38" s="6" t="str" cm="1">
        <f t="array" ref="K38">IF(ROWS(G$7:G38)&gt;COUNTIF(BookTable[Entry Month],$O$4),"",INDEX(Book!E$3:E$1200,SMALL(IF(BookTable[Entry Month]=$O$4,ROW(BookTable[Entry Month])-ROW(Book!$J$2)),ROWS(G$7:G38))))</f>
        <v/>
      </c>
      <c r="L38" s="6" t="e">
        <f>Shrawan11[[#This Row],[मूल्य (रु)]]*13%</f>
        <v>#VALUE!</v>
      </c>
    </row>
    <row r="39" spans="1:12" hidden="1" x14ac:dyDescent="0.25">
      <c r="A39" s="1" t="str">
        <f t="array" ref="A39">IF(ROWS(A$7:A39)&gt;COUNTIF(BookTable[Entry Month],$O$4),"",INDEX(Book!A$3:A$1200,SMALL(IF(BookTable[Entry Month]=$O$4,ROW(BookTable[Entry Month])-ROW(Book!$J$2)),ROWS(A$7:A39))))</f>
        <v/>
      </c>
      <c r="B39" s="1" t="str">
        <f t="array" ref="B39">IF(ROWS(B$7:B39)&gt;COUNTIF(BookTable[Entry Month],$O$4),"",INDEX(Book!B$3:B$1200,SMALL(IF(BookTable[Entry Month]=$O$4,ROW(BookTable[Entry Month])-ROW(Book!$J$2)),ROWS(B$7:B39))))</f>
        <v/>
      </c>
      <c r="D39" s="1" t="str">
        <f t="array" ref="D39">IF(ROWS(C$7:C39)&gt;COUNTIF(BookTable[Entry Month],$O$4),"",INDEX(Book!C$3:C$1200,SMALL(IF(BookTable[Entry Month]=$O$4,ROW(BookTable[Entry Month])-ROW(Book!$J$2)),ROWS(C$7:C39))))</f>
        <v/>
      </c>
      <c r="E39" s="26" t="e">
        <f>VLOOKUP(Shrawan11[[#This Row],[आपूर्तिकर्ताको नाम]],PartyTable[],2,FALSE)</f>
        <v>#N/A</v>
      </c>
      <c r="F39" s="26" t="str" cm="1">
        <f t="array" ref="F39">IF(ROWS(G$7:G39)&gt;COUNTIF(BookTable[Entry Month],$O$4),"",INDEX(Book!D$3:D$1200,SMALL(IF(BookTable[Entry Month]=$O$4,ROW(BookTable[Entry Month])-ROW(Book!$J$2)),ROWS(G$7:G39))))</f>
        <v/>
      </c>
      <c r="I3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39" s="6" t="str" cm="1">
        <f t="array" ref="J39">IF(ROWS(G$7:G39)&gt;COUNTIF(BookTable[Entry Month],$O$4),"",INDEX(Book!F$3:F$1200,SMALL(IF(BookTable[Entry Month]=$O$4,ROW(BookTable[Entry Month])-ROW(Book!$J$2)),ROWS(G$7:G39))))</f>
        <v/>
      </c>
      <c r="K39" s="6" t="str" cm="1">
        <f t="array" ref="K39">IF(ROWS(G$7:G39)&gt;COUNTIF(BookTable[Entry Month],$O$4),"",INDEX(Book!E$3:E$1200,SMALL(IF(BookTable[Entry Month]=$O$4,ROW(BookTable[Entry Month])-ROW(Book!$J$2)),ROWS(G$7:G39))))</f>
        <v/>
      </c>
      <c r="L39" s="6" t="e">
        <f>Shrawan11[[#This Row],[मूल्य (रु)]]*13%</f>
        <v>#VALUE!</v>
      </c>
    </row>
    <row r="40" spans="1:12" hidden="1" x14ac:dyDescent="0.25">
      <c r="A40" s="1" t="str">
        <f t="array" ref="A40">IF(ROWS(A$7:A40)&gt;COUNTIF(BookTable[Entry Month],$O$4),"",INDEX(Book!A$3:A$1200,SMALL(IF(BookTable[Entry Month]=$O$4,ROW(BookTable[Entry Month])-ROW(Book!$J$2)),ROWS(A$7:A40))))</f>
        <v/>
      </c>
      <c r="B40" s="1" t="str">
        <f t="array" ref="B40">IF(ROWS(B$7:B40)&gt;COUNTIF(BookTable[Entry Month],$O$4),"",INDEX(Book!B$3:B$1200,SMALL(IF(BookTable[Entry Month]=$O$4,ROW(BookTable[Entry Month])-ROW(Book!$J$2)),ROWS(B$7:B40))))</f>
        <v/>
      </c>
      <c r="D40" s="1" t="str">
        <f t="array" ref="D40">IF(ROWS(C$7:C40)&gt;COUNTIF(BookTable[Entry Month],$O$4),"",INDEX(Book!C$3:C$1200,SMALL(IF(BookTable[Entry Month]=$O$4,ROW(BookTable[Entry Month])-ROW(Book!$J$2)),ROWS(C$7:C40))))</f>
        <v/>
      </c>
      <c r="E40" s="26" t="e">
        <f>VLOOKUP(Shrawan11[[#This Row],[आपूर्तिकर्ताको नाम]],PartyTable[],2,FALSE)</f>
        <v>#N/A</v>
      </c>
      <c r="F40" s="26" t="str" cm="1">
        <f t="array" ref="F40">IF(ROWS(G$7:G40)&gt;COUNTIF(BookTable[Entry Month],$O$4),"",INDEX(Book!D$3:D$1200,SMALL(IF(BookTable[Entry Month]=$O$4,ROW(BookTable[Entry Month])-ROW(Book!$J$2)),ROWS(G$7:G40))))</f>
        <v/>
      </c>
      <c r="I4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40" s="6" t="str" cm="1">
        <f t="array" ref="J40">IF(ROWS(G$7:G40)&gt;COUNTIF(BookTable[Entry Month],$O$4),"",INDEX(Book!F$3:F$1200,SMALL(IF(BookTable[Entry Month]=$O$4,ROW(BookTable[Entry Month])-ROW(Book!$J$2)),ROWS(G$7:G40))))</f>
        <v/>
      </c>
      <c r="K40" s="6" t="str" cm="1">
        <f t="array" ref="K40">IF(ROWS(G$7:G40)&gt;COUNTIF(BookTable[Entry Month],$O$4),"",INDEX(Book!E$3:E$1200,SMALL(IF(BookTable[Entry Month]=$O$4,ROW(BookTable[Entry Month])-ROW(Book!$J$2)),ROWS(G$7:G40))))</f>
        <v/>
      </c>
      <c r="L40" s="6" t="e">
        <f>Shrawan11[[#This Row],[मूल्य (रु)]]*13%</f>
        <v>#VALUE!</v>
      </c>
    </row>
    <row r="41" spans="1:12" hidden="1" x14ac:dyDescent="0.25">
      <c r="A41" s="1" t="str">
        <f t="array" ref="A41">IF(ROWS(A$7:A41)&gt;COUNTIF(BookTable[Entry Month],$O$4),"",INDEX(Book!A$3:A$1200,SMALL(IF(BookTable[Entry Month]=$O$4,ROW(BookTable[Entry Month])-ROW(Book!$J$2)),ROWS(A$7:A41))))</f>
        <v/>
      </c>
      <c r="B41" s="1" t="str">
        <f t="array" ref="B41">IF(ROWS(B$7:B41)&gt;COUNTIF(BookTable[Entry Month],$O$4),"",INDEX(Book!B$3:B$1200,SMALL(IF(BookTable[Entry Month]=$O$4,ROW(BookTable[Entry Month])-ROW(Book!$J$2)),ROWS(B$7:B41))))</f>
        <v/>
      </c>
      <c r="D41" s="1" t="str">
        <f t="array" ref="D41">IF(ROWS(C$7:C41)&gt;COUNTIF(BookTable[Entry Month],$O$4),"",INDEX(Book!C$3:C$1200,SMALL(IF(BookTable[Entry Month]=$O$4,ROW(BookTable[Entry Month])-ROW(Book!$J$2)),ROWS(C$7:C41))))</f>
        <v/>
      </c>
      <c r="E41" s="26" t="e">
        <f>VLOOKUP(Shrawan11[[#This Row],[आपूर्तिकर्ताको नाम]],PartyTable[],2,FALSE)</f>
        <v>#N/A</v>
      </c>
      <c r="F41" s="26" t="str" cm="1">
        <f t="array" ref="F41">IF(ROWS(G$7:G41)&gt;COUNTIF(BookTable[Entry Month],$O$4),"",INDEX(Book!D$3:D$1200,SMALL(IF(BookTable[Entry Month]=$O$4,ROW(BookTable[Entry Month])-ROW(Book!$J$2)),ROWS(G$7:G41))))</f>
        <v/>
      </c>
      <c r="I4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41" s="6" t="str" cm="1">
        <f t="array" ref="J41">IF(ROWS(G$7:G41)&gt;COUNTIF(BookTable[Entry Month],$O$4),"",INDEX(Book!F$3:F$1200,SMALL(IF(BookTable[Entry Month]=$O$4,ROW(BookTable[Entry Month])-ROW(Book!$J$2)),ROWS(G$7:G41))))</f>
        <v/>
      </c>
      <c r="K41" s="6" t="str" cm="1">
        <f t="array" ref="K41">IF(ROWS(G$7:G41)&gt;COUNTIF(BookTable[Entry Month],$O$4),"",INDEX(Book!E$3:E$1200,SMALL(IF(BookTable[Entry Month]=$O$4,ROW(BookTable[Entry Month])-ROW(Book!$J$2)),ROWS(G$7:G41))))</f>
        <v/>
      </c>
      <c r="L41" s="6" t="e">
        <f>Shrawan11[[#This Row],[मूल्य (रु)]]*13%</f>
        <v>#VALUE!</v>
      </c>
    </row>
    <row r="42" spans="1:12" hidden="1" x14ac:dyDescent="0.25">
      <c r="A42" s="1" t="str">
        <f t="array" ref="A42">IF(ROWS(A$7:A42)&gt;COUNTIF(BookTable[Entry Month],$O$4),"",INDEX(Book!A$3:A$1200,SMALL(IF(BookTable[Entry Month]=$O$4,ROW(BookTable[Entry Month])-ROW(Book!$J$2)),ROWS(A$7:A42))))</f>
        <v/>
      </c>
      <c r="B42" s="1" t="str">
        <f t="array" ref="B42">IF(ROWS(B$7:B42)&gt;COUNTIF(BookTable[Entry Month],$O$4),"",INDEX(Book!B$3:B$1200,SMALL(IF(BookTable[Entry Month]=$O$4,ROW(BookTable[Entry Month])-ROW(Book!$J$2)),ROWS(B$7:B42))))</f>
        <v/>
      </c>
      <c r="D42" s="1" t="str">
        <f t="array" ref="D42">IF(ROWS(C$7:C42)&gt;COUNTIF(BookTable[Entry Month],$O$4),"",INDEX(Book!C$3:C$1200,SMALL(IF(BookTable[Entry Month]=$O$4,ROW(BookTable[Entry Month])-ROW(Book!$J$2)),ROWS(C$7:C42))))</f>
        <v/>
      </c>
      <c r="E42" s="26" t="e">
        <f>VLOOKUP(Shrawan11[[#This Row],[आपूर्तिकर्ताको नाम]],PartyTable[],2,FALSE)</f>
        <v>#N/A</v>
      </c>
      <c r="F42" s="26" t="str" cm="1">
        <f t="array" ref="F42">IF(ROWS(G$7:G42)&gt;COUNTIF(BookTable[Entry Month],$O$4),"",INDEX(Book!D$3:D$1200,SMALL(IF(BookTable[Entry Month]=$O$4,ROW(BookTable[Entry Month])-ROW(Book!$J$2)),ROWS(G$7:G42))))</f>
        <v/>
      </c>
      <c r="I4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42" s="6" t="str" cm="1">
        <f t="array" ref="J42">IF(ROWS(G$7:G42)&gt;COUNTIF(BookTable[Entry Month],$O$4),"",INDEX(Book!F$3:F$1200,SMALL(IF(BookTable[Entry Month]=$O$4,ROW(BookTable[Entry Month])-ROW(Book!$J$2)),ROWS(G$7:G42))))</f>
        <v/>
      </c>
      <c r="K42" s="6" t="str" cm="1">
        <f t="array" ref="K42">IF(ROWS(G$7:G42)&gt;COUNTIF(BookTable[Entry Month],$O$4),"",INDEX(Book!E$3:E$1200,SMALL(IF(BookTable[Entry Month]=$O$4,ROW(BookTable[Entry Month])-ROW(Book!$J$2)),ROWS(G$7:G42))))</f>
        <v/>
      </c>
      <c r="L42" s="6" t="e">
        <f>Shrawan11[[#This Row],[मूल्य (रु)]]*13%</f>
        <v>#VALUE!</v>
      </c>
    </row>
    <row r="43" spans="1:12" hidden="1" x14ac:dyDescent="0.25">
      <c r="A43" s="1" t="str">
        <f t="array" ref="A43">IF(ROWS(A$7:A43)&gt;COUNTIF(BookTable[Entry Month],$O$4),"",INDEX(Book!A$3:A$1200,SMALL(IF(BookTable[Entry Month]=$O$4,ROW(BookTable[Entry Month])-ROW(Book!$J$2)),ROWS(A$7:A43))))</f>
        <v/>
      </c>
      <c r="B43" s="1" t="str">
        <f t="array" ref="B43">IF(ROWS(B$7:B43)&gt;COUNTIF(BookTable[Entry Month],$O$4),"",INDEX(Book!B$3:B$1200,SMALL(IF(BookTable[Entry Month]=$O$4,ROW(BookTable[Entry Month])-ROW(Book!$J$2)),ROWS(B$7:B43))))</f>
        <v/>
      </c>
      <c r="D43" s="1" t="str">
        <f t="array" ref="D43">IF(ROWS(C$7:C43)&gt;COUNTIF(BookTable[Entry Month],$O$4),"",INDEX(Book!C$3:C$1200,SMALL(IF(BookTable[Entry Month]=$O$4,ROW(BookTable[Entry Month])-ROW(Book!$J$2)),ROWS(C$7:C43))))</f>
        <v/>
      </c>
      <c r="E43" s="26" t="e">
        <f>VLOOKUP(Shrawan11[[#This Row],[आपूर्तिकर्ताको नाम]],PartyTable[],2,FALSE)</f>
        <v>#N/A</v>
      </c>
      <c r="F43" s="26" t="str" cm="1">
        <f t="array" ref="F43">IF(ROWS(G$7:G43)&gt;COUNTIF(BookTable[Entry Month],$O$4),"",INDEX(Book!D$3:D$1200,SMALL(IF(BookTable[Entry Month]=$O$4,ROW(BookTable[Entry Month])-ROW(Book!$J$2)),ROWS(G$7:G43))))</f>
        <v/>
      </c>
      <c r="I4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43" s="6" t="str" cm="1">
        <f t="array" ref="J43">IF(ROWS(G$7:G43)&gt;COUNTIF(BookTable[Entry Month],$O$4),"",INDEX(Book!F$3:F$1200,SMALL(IF(BookTable[Entry Month]=$O$4,ROW(BookTable[Entry Month])-ROW(Book!$J$2)),ROWS(G$7:G43))))</f>
        <v/>
      </c>
      <c r="K43" s="6" t="str" cm="1">
        <f t="array" ref="K43">IF(ROWS(G$7:G43)&gt;COUNTIF(BookTable[Entry Month],$O$4),"",INDEX(Book!E$3:E$1200,SMALL(IF(BookTable[Entry Month]=$O$4,ROW(BookTable[Entry Month])-ROW(Book!$J$2)),ROWS(G$7:G43))))</f>
        <v/>
      </c>
      <c r="L43" s="6" t="e">
        <f>Shrawan11[[#This Row],[मूल्य (रु)]]*13%</f>
        <v>#VALUE!</v>
      </c>
    </row>
    <row r="44" spans="1:12" hidden="1" x14ac:dyDescent="0.25">
      <c r="A44" s="1" t="str">
        <f t="array" ref="A44">IF(ROWS(A$7:A44)&gt;COUNTIF(BookTable[Entry Month],$O$4),"",INDEX(Book!A$3:A$1200,SMALL(IF(BookTable[Entry Month]=$O$4,ROW(BookTable[Entry Month])-ROW(Book!$J$2)),ROWS(A$7:A44))))</f>
        <v/>
      </c>
      <c r="B44" s="1" t="str">
        <f t="array" ref="B44">IF(ROWS(B$7:B44)&gt;COUNTIF(BookTable[Entry Month],$O$4),"",INDEX(Book!B$3:B$1200,SMALL(IF(BookTable[Entry Month]=$O$4,ROW(BookTable[Entry Month])-ROW(Book!$J$2)),ROWS(B$7:B44))))</f>
        <v/>
      </c>
      <c r="D44" s="1" t="str">
        <f t="array" ref="D44">IF(ROWS(C$7:C44)&gt;COUNTIF(BookTable[Entry Month],$O$4),"",INDEX(Book!C$3:C$1200,SMALL(IF(BookTable[Entry Month]=$O$4,ROW(BookTable[Entry Month])-ROW(Book!$J$2)),ROWS(C$7:C44))))</f>
        <v/>
      </c>
      <c r="E44" s="26" t="e">
        <f>VLOOKUP(Shrawan11[[#This Row],[आपूर्तिकर्ताको नाम]],PartyTable[],2,FALSE)</f>
        <v>#N/A</v>
      </c>
      <c r="F44" s="26" t="str" cm="1">
        <f t="array" ref="F44">IF(ROWS(G$7:G44)&gt;COUNTIF(BookTable[Entry Month],$O$4),"",INDEX(Book!D$3:D$1200,SMALL(IF(BookTable[Entry Month]=$O$4,ROW(BookTable[Entry Month])-ROW(Book!$J$2)),ROWS(G$7:G44))))</f>
        <v/>
      </c>
      <c r="I4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44" s="6" t="str" cm="1">
        <f t="array" ref="J44">IF(ROWS(G$7:G44)&gt;COUNTIF(BookTable[Entry Month],$O$4),"",INDEX(Book!F$3:F$1200,SMALL(IF(BookTable[Entry Month]=$O$4,ROW(BookTable[Entry Month])-ROW(Book!$J$2)),ROWS(G$7:G44))))</f>
        <v/>
      </c>
      <c r="K44" s="6" t="str" cm="1">
        <f t="array" ref="K44">IF(ROWS(G$7:G44)&gt;COUNTIF(BookTable[Entry Month],$O$4),"",INDEX(Book!E$3:E$1200,SMALL(IF(BookTable[Entry Month]=$O$4,ROW(BookTable[Entry Month])-ROW(Book!$J$2)),ROWS(G$7:G44))))</f>
        <v/>
      </c>
      <c r="L44" s="6" t="e">
        <f>Shrawan11[[#This Row],[मूल्य (रु)]]*13%</f>
        <v>#VALUE!</v>
      </c>
    </row>
    <row r="45" spans="1:12" hidden="1" x14ac:dyDescent="0.25">
      <c r="A45" s="1" t="str">
        <f t="array" ref="A45">IF(ROWS(A$7:A45)&gt;COUNTIF(BookTable[Entry Month],$O$4),"",INDEX(Book!A$3:A$1200,SMALL(IF(BookTable[Entry Month]=$O$4,ROW(BookTable[Entry Month])-ROW(Book!$J$2)),ROWS(A$7:A45))))</f>
        <v/>
      </c>
      <c r="B45" s="1" t="str">
        <f t="array" ref="B45">IF(ROWS(B$7:B45)&gt;COUNTIF(BookTable[Entry Month],$O$4),"",INDEX(Book!B$3:B$1200,SMALL(IF(BookTable[Entry Month]=$O$4,ROW(BookTable[Entry Month])-ROW(Book!$J$2)),ROWS(B$7:B45))))</f>
        <v/>
      </c>
      <c r="D45" s="1" t="str">
        <f t="array" ref="D45">IF(ROWS(C$7:C45)&gt;COUNTIF(BookTable[Entry Month],$O$4),"",INDEX(Book!C$3:C$1200,SMALL(IF(BookTable[Entry Month]=$O$4,ROW(BookTable[Entry Month])-ROW(Book!$J$2)),ROWS(C$7:C45))))</f>
        <v/>
      </c>
      <c r="E45" s="26" t="e">
        <f>VLOOKUP(Shrawan11[[#This Row],[आपूर्तिकर्ताको नाम]],PartyTable[],2,FALSE)</f>
        <v>#N/A</v>
      </c>
      <c r="F45" s="26" t="str" cm="1">
        <f t="array" ref="F45">IF(ROWS(G$7:G45)&gt;COUNTIF(BookTable[Entry Month],$O$4),"",INDEX(Book!D$3:D$1200,SMALL(IF(BookTable[Entry Month]=$O$4,ROW(BookTable[Entry Month])-ROW(Book!$J$2)),ROWS(G$7:G45))))</f>
        <v/>
      </c>
      <c r="I4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45" s="6" t="str" cm="1">
        <f t="array" ref="J45">IF(ROWS(G$7:G45)&gt;COUNTIF(BookTable[Entry Month],$O$4),"",INDEX(Book!F$3:F$1200,SMALL(IF(BookTable[Entry Month]=$O$4,ROW(BookTable[Entry Month])-ROW(Book!$J$2)),ROWS(G$7:G45))))</f>
        <v/>
      </c>
      <c r="K45" s="6" t="str" cm="1">
        <f t="array" ref="K45">IF(ROWS(G$7:G45)&gt;COUNTIF(BookTable[Entry Month],$O$4),"",INDEX(Book!E$3:E$1200,SMALL(IF(BookTable[Entry Month]=$O$4,ROW(BookTable[Entry Month])-ROW(Book!$J$2)),ROWS(G$7:G45))))</f>
        <v/>
      </c>
      <c r="L45" s="6" t="e">
        <f>Shrawan11[[#This Row],[मूल्य (रु)]]*13%</f>
        <v>#VALUE!</v>
      </c>
    </row>
    <row r="46" spans="1:12" hidden="1" x14ac:dyDescent="0.25">
      <c r="A46" s="1" t="str">
        <f t="array" ref="A46">IF(ROWS(A$7:A46)&gt;COUNTIF(BookTable[Entry Month],$O$4),"",INDEX(Book!A$3:A$1200,SMALL(IF(BookTable[Entry Month]=$O$4,ROW(BookTable[Entry Month])-ROW(Book!$J$2)),ROWS(A$7:A46))))</f>
        <v/>
      </c>
      <c r="B46" s="12" t="str">
        <f t="array" ref="B46">IF(ROWS(B$7:B46)&gt;COUNTIF(BookTable[Entry Month],$O$4),"",INDEX(Book!B$3:B$1200,SMALL(IF(BookTable[Entry Month]=$O$4,ROW(BookTable[Entry Month])-ROW(Book!$J$2)),ROWS(B$7:B46))))</f>
        <v/>
      </c>
      <c r="D46" s="1" t="str">
        <f t="array" ref="D46">IF(ROWS(C$7:C46)&gt;COUNTIF(BookTable[Entry Month],$O$4),"",INDEX(Book!C$3:C$1200,SMALL(IF(BookTable[Entry Month]=$O$4,ROW(BookTable[Entry Month])-ROW(Book!$J$2)),ROWS(C$7:C46))))</f>
        <v/>
      </c>
      <c r="E46" s="26" t="e">
        <f>VLOOKUP(Shrawan11[[#This Row],[आपूर्तिकर्ताको नाम]],PartyTable[],2,FALSE)</f>
        <v>#N/A</v>
      </c>
      <c r="F46" s="26" t="str" cm="1">
        <f t="array" ref="F46">IF(ROWS(G$7:G46)&gt;COUNTIF(BookTable[Entry Month],$O$4),"",INDEX(Book!D$3:D$1200,SMALL(IF(BookTable[Entry Month]=$O$4,ROW(BookTable[Entry Month])-ROW(Book!$J$2)),ROWS(G$7:G46))))</f>
        <v/>
      </c>
      <c r="I4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46" s="6" t="str" cm="1">
        <f t="array" ref="J46">IF(ROWS(G$7:G46)&gt;COUNTIF(BookTable[Entry Month],$O$4),"",INDEX(Book!F$3:F$1200,SMALL(IF(BookTable[Entry Month]=$O$4,ROW(BookTable[Entry Month])-ROW(Book!$J$2)),ROWS(G$7:G46))))</f>
        <v/>
      </c>
      <c r="K46" s="6" t="str" cm="1">
        <f t="array" ref="K46">IF(ROWS(G$7:G46)&gt;COUNTIF(BookTable[Entry Month],$O$4),"",INDEX(Book!E$3:E$1200,SMALL(IF(BookTable[Entry Month]=$O$4,ROW(BookTable[Entry Month])-ROW(Book!$J$2)),ROWS(G$7:G46))))</f>
        <v/>
      </c>
      <c r="L46" s="6" t="e">
        <f>Shrawan11[[#This Row],[मूल्य (रु)]]*13%</f>
        <v>#VALUE!</v>
      </c>
    </row>
    <row r="47" spans="1:12" hidden="1" x14ac:dyDescent="0.25">
      <c r="A47" s="1" t="str">
        <f t="array" ref="A47">IF(ROWS(A$7:A47)&gt;COUNTIF(BookTable[Entry Month],$O$4),"",INDEX(Book!A$3:A$1200,SMALL(IF(BookTable[Entry Month]=$O$4,ROW(BookTable[Entry Month])-ROW(Book!$J$2)),ROWS(A$7:A47))))</f>
        <v/>
      </c>
      <c r="B47" s="1" t="str">
        <f t="array" ref="B47">IF(ROWS(B$7:B47)&gt;COUNTIF(BookTable[Entry Month],$O$4),"",INDEX(Book!B$3:B$1200,SMALL(IF(BookTable[Entry Month]=$O$4,ROW(BookTable[Entry Month])-ROW(Book!$J$2)),ROWS(B$7:B47))))</f>
        <v/>
      </c>
      <c r="D47" s="1" t="str">
        <f t="array" ref="D47">IF(ROWS(C$7:C47)&gt;COUNTIF(BookTable[Entry Month],$O$4),"",INDEX(Book!C$3:C$1200,SMALL(IF(BookTable[Entry Month]=$O$4,ROW(BookTable[Entry Month])-ROW(Book!$J$2)),ROWS(C$7:C47))))</f>
        <v/>
      </c>
      <c r="E47" s="26" t="e">
        <f>VLOOKUP(Shrawan11[[#This Row],[आपूर्तिकर्ताको नाम]],PartyTable[],2,FALSE)</f>
        <v>#N/A</v>
      </c>
      <c r="F47" s="26" t="str" cm="1">
        <f t="array" ref="F47">IF(ROWS(G$7:G47)&gt;COUNTIF(BookTable[Entry Month],$O$4),"",INDEX(Book!D$3:D$1200,SMALL(IF(BookTable[Entry Month]=$O$4,ROW(BookTable[Entry Month])-ROW(Book!$J$2)),ROWS(G$7:G47))))</f>
        <v/>
      </c>
      <c r="I4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47" s="6" t="str" cm="1">
        <f t="array" ref="J47">IF(ROWS(G$7:G47)&gt;COUNTIF(BookTable[Entry Month],$O$4),"",INDEX(Book!F$3:F$1200,SMALL(IF(BookTable[Entry Month]=$O$4,ROW(BookTable[Entry Month])-ROW(Book!$J$2)),ROWS(G$7:G47))))</f>
        <v/>
      </c>
      <c r="K47" s="6" t="str" cm="1">
        <f t="array" ref="K47">IF(ROWS(G$7:G47)&gt;COUNTIF(BookTable[Entry Month],$O$4),"",INDEX(Book!E$3:E$1200,SMALL(IF(BookTable[Entry Month]=$O$4,ROW(BookTable[Entry Month])-ROW(Book!$J$2)),ROWS(G$7:G47))))</f>
        <v/>
      </c>
      <c r="L47" s="6" t="e">
        <f>Shrawan11[[#This Row],[मूल्य (रु)]]*13%</f>
        <v>#VALUE!</v>
      </c>
    </row>
    <row r="48" spans="1:12" hidden="1" x14ac:dyDescent="0.25">
      <c r="A48" s="1" t="str">
        <f t="array" ref="A48">IF(ROWS(A$7:A48)&gt;COUNTIF(BookTable[Entry Month],$O$4),"",INDEX(Book!A$3:A$1200,SMALL(IF(BookTable[Entry Month]=$O$4,ROW(BookTable[Entry Month])-ROW(Book!$J$2)),ROWS(A$7:A48))))</f>
        <v/>
      </c>
      <c r="B48" s="1" t="str">
        <f t="array" ref="B48">IF(ROWS(B$7:B48)&gt;COUNTIF(BookTable[Entry Month],$O$4),"",INDEX(Book!B$3:B$1200,SMALL(IF(BookTable[Entry Month]=$O$4,ROW(BookTable[Entry Month])-ROW(Book!$J$2)),ROWS(B$7:B48))))</f>
        <v/>
      </c>
      <c r="D48" s="1" t="str">
        <f t="array" ref="D48">IF(ROWS(C$7:C48)&gt;COUNTIF(BookTable[Entry Month],$O$4),"",INDEX(Book!C$3:C$1200,SMALL(IF(BookTable[Entry Month]=$O$4,ROW(BookTable[Entry Month])-ROW(Book!$J$2)),ROWS(C$7:C48))))</f>
        <v/>
      </c>
      <c r="E48" s="26" t="e">
        <f>VLOOKUP(Shrawan11[[#This Row],[आपूर्तिकर्ताको नाम]],PartyTable[],2,FALSE)</f>
        <v>#N/A</v>
      </c>
      <c r="F48" s="26" t="str" cm="1">
        <f t="array" ref="F48">IF(ROWS(G$7:G48)&gt;COUNTIF(BookTable[Entry Month],$O$4),"",INDEX(Book!D$3:D$1200,SMALL(IF(BookTable[Entry Month]=$O$4,ROW(BookTable[Entry Month])-ROW(Book!$J$2)),ROWS(G$7:G48))))</f>
        <v/>
      </c>
      <c r="I4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48" s="6" t="str" cm="1">
        <f t="array" ref="J48">IF(ROWS(G$7:G48)&gt;COUNTIF(BookTable[Entry Month],$O$4),"",INDEX(Book!F$3:F$1200,SMALL(IF(BookTable[Entry Month]=$O$4,ROW(BookTable[Entry Month])-ROW(Book!$J$2)),ROWS(G$7:G48))))</f>
        <v/>
      </c>
      <c r="K48" s="6" t="str" cm="1">
        <f t="array" ref="K48">IF(ROWS(G$7:G48)&gt;COUNTIF(BookTable[Entry Month],$O$4),"",INDEX(Book!E$3:E$1200,SMALL(IF(BookTable[Entry Month]=$O$4,ROW(BookTable[Entry Month])-ROW(Book!$J$2)),ROWS(G$7:G48))))</f>
        <v/>
      </c>
      <c r="L48" s="6" t="e">
        <f>Shrawan11[[#This Row],[मूल्य (रु)]]*13%</f>
        <v>#VALUE!</v>
      </c>
    </row>
    <row r="49" spans="1:12" hidden="1" x14ac:dyDescent="0.25">
      <c r="A49" s="1" t="str">
        <f t="array" ref="A49">IF(ROWS(A$7:A49)&gt;COUNTIF(BookTable[Entry Month],$O$4),"",INDEX(Book!A$3:A$1200,SMALL(IF(BookTable[Entry Month]=$O$4,ROW(BookTable[Entry Month])-ROW(Book!$J$2)),ROWS(A$7:A49))))</f>
        <v/>
      </c>
      <c r="B49" s="1" t="str">
        <f t="array" ref="B49">IF(ROWS(B$7:B49)&gt;COUNTIF(BookTable[Entry Month],$O$4),"",INDEX(Book!B$3:B$1200,SMALL(IF(BookTable[Entry Month]=$O$4,ROW(BookTable[Entry Month])-ROW(Book!$J$2)),ROWS(B$7:B49))))</f>
        <v/>
      </c>
      <c r="D49" s="1" t="str">
        <f t="array" ref="D49">IF(ROWS(C$7:C49)&gt;COUNTIF(BookTable[Entry Month],$O$4),"",INDEX(Book!C$3:C$1200,SMALL(IF(BookTable[Entry Month]=$O$4,ROW(BookTable[Entry Month])-ROW(Book!$J$2)),ROWS(C$7:C49))))</f>
        <v/>
      </c>
      <c r="E49" s="26" t="e">
        <f>VLOOKUP(Shrawan11[[#This Row],[आपूर्तिकर्ताको नाम]],PartyTable[],2,FALSE)</f>
        <v>#N/A</v>
      </c>
      <c r="F49" s="26" t="str" cm="1">
        <f t="array" ref="F49">IF(ROWS(G$7:G49)&gt;COUNTIF(BookTable[Entry Month],$O$4),"",INDEX(Book!D$3:D$1200,SMALL(IF(BookTable[Entry Month]=$O$4,ROW(BookTable[Entry Month])-ROW(Book!$J$2)),ROWS(G$7:G49))))</f>
        <v/>
      </c>
      <c r="I4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49" s="6" t="str" cm="1">
        <f t="array" ref="J49">IF(ROWS(G$7:G49)&gt;COUNTIF(BookTable[Entry Month],$O$4),"",INDEX(Book!F$3:F$1200,SMALL(IF(BookTable[Entry Month]=$O$4,ROW(BookTable[Entry Month])-ROW(Book!$J$2)),ROWS(G$7:G49))))</f>
        <v/>
      </c>
      <c r="K49" s="6" t="str" cm="1">
        <f t="array" ref="K49">IF(ROWS(G$7:G49)&gt;COUNTIF(BookTable[Entry Month],$O$4),"",INDEX(Book!E$3:E$1200,SMALL(IF(BookTable[Entry Month]=$O$4,ROW(BookTable[Entry Month])-ROW(Book!$J$2)),ROWS(G$7:G49))))</f>
        <v/>
      </c>
      <c r="L49" s="6" t="e">
        <f>Shrawan11[[#This Row],[मूल्य (रु)]]*13%</f>
        <v>#VALUE!</v>
      </c>
    </row>
    <row r="50" spans="1:12" hidden="1" x14ac:dyDescent="0.25">
      <c r="A50" s="1" t="str">
        <f t="array" ref="A50">IF(ROWS(A$7:A50)&gt;COUNTIF(BookTable[Entry Month],$O$4),"",INDEX(Book!A$3:A$1200,SMALL(IF(BookTable[Entry Month]=$O$4,ROW(BookTable[Entry Month])-ROW(Book!$J$2)),ROWS(A$7:A50))))</f>
        <v/>
      </c>
      <c r="B50" s="12" t="str">
        <f t="array" ref="B50">IF(ROWS(B$7:B50)&gt;COUNTIF(BookTable[Entry Month],$O$4),"",INDEX(Book!B$3:B$1200,SMALL(IF(BookTable[Entry Month]=$O$4,ROW(BookTable[Entry Month])-ROW(Book!$J$2)),ROWS(B$7:B50))))</f>
        <v/>
      </c>
      <c r="D50" s="1" t="str">
        <f t="array" ref="D50">IF(ROWS(C$7:C50)&gt;COUNTIF(BookTable[Entry Month],$O$4),"",INDEX(Book!C$3:C$1200,SMALL(IF(BookTable[Entry Month]=$O$4,ROW(BookTable[Entry Month])-ROW(Book!$J$2)),ROWS(C$7:C50))))</f>
        <v/>
      </c>
      <c r="E50" s="26" t="e">
        <f>VLOOKUP(Shrawan11[[#This Row],[आपूर्तिकर्ताको नाम]],PartyTable[],2,FALSE)</f>
        <v>#N/A</v>
      </c>
      <c r="F50" s="26" t="str" cm="1">
        <f t="array" ref="F50">IF(ROWS(G$7:G50)&gt;COUNTIF(BookTable[Entry Month],$O$4),"",INDEX(Book!D$3:D$1200,SMALL(IF(BookTable[Entry Month]=$O$4,ROW(BookTable[Entry Month])-ROW(Book!$J$2)),ROWS(G$7:G50))))</f>
        <v/>
      </c>
      <c r="I5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50" s="6" t="str" cm="1">
        <f t="array" ref="J50">IF(ROWS(G$7:G50)&gt;COUNTIF(BookTable[Entry Month],$O$4),"",INDEX(Book!F$3:F$1200,SMALL(IF(BookTable[Entry Month]=$O$4,ROW(BookTable[Entry Month])-ROW(Book!$J$2)),ROWS(G$7:G50))))</f>
        <v/>
      </c>
      <c r="K50" s="6" t="str" cm="1">
        <f t="array" ref="K50">IF(ROWS(G$7:G50)&gt;COUNTIF(BookTable[Entry Month],$O$4),"",INDEX(Book!E$3:E$1200,SMALL(IF(BookTable[Entry Month]=$O$4,ROW(BookTable[Entry Month])-ROW(Book!$J$2)),ROWS(G$7:G50))))</f>
        <v/>
      </c>
      <c r="L50" s="6" t="e">
        <f>Shrawan11[[#This Row],[मूल्य (रु)]]*13%</f>
        <v>#VALUE!</v>
      </c>
    </row>
    <row r="51" spans="1:12" hidden="1" x14ac:dyDescent="0.25">
      <c r="A51" s="1" t="str">
        <f t="array" ref="A51">IF(ROWS(A$7:A51)&gt;COUNTIF(BookTable[Entry Month],$O$4),"",INDEX(Book!A$3:A$1200,SMALL(IF(BookTable[Entry Month]=$O$4,ROW(BookTable[Entry Month])-ROW(Book!$J$2)),ROWS(A$7:A51))))</f>
        <v/>
      </c>
      <c r="B51" s="1" t="str">
        <f t="array" ref="B51">IF(ROWS(B$7:B51)&gt;COUNTIF(BookTable[Entry Month],$O$4),"",INDEX(Book!B$3:B$1200,SMALL(IF(BookTable[Entry Month]=$O$4,ROW(BookTable[Entry Month])-ROW(Book!$J$2)),ROWS(B$7:B51))))</f>
        <v/>
      </c>
      <c r="D51" s="1" t="str">
        <f t="array" ref="D51">IF(ROWS(C$7:C51)&gt;COUNTIF(BookTable[Entry Month],$O$4),"",INDEX(Book!C$3:C$1200,SMALL(IF(BookTable[Entry Month]=$O$4,ROW(BookTable[Entry Month])-ROW(Book!$J$2)),ROWS(C$7:C51))))</f>
        <v/>
      </c>
      <c r="E51" s="26" t="e">
        <f>VLOOKUP(Shrawan11[[#This Row],[आपूर्तिकर्ताको नाम]],PartyTable[],2,FALSE)</f>
        <v>#N/A</v>
      </c>
      <c r="F51" s="26" t="str" cm="1">
        <f t="array" ref="F51">IF(ROWS(G$7:G51)&gt;COUNTIF(BookTable[Entry Month],$O$4),"",INDEX(Book!D$3:D$1200,SMALL(IF(BookTable[Entry Month]=$O$4,ROW(BookTable[Entry Month])-ROW(Book!$J$2)),ROWS(G$7:G51))))</f>
        <v/>
      </c>
      <c r="I5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51" s="6" t="str" cm="1">
        <f t="array" ref="J51">IF(ROWS(G$7:G51)&gt;COUNTIF(BookTable[Entry Month],$O$4),"",INDEX(Book!F$3:F$1200,SMALL(IF(BookTable[Entry Month]=$O$4,ROW(BookTable[Entry Month])-ROW(Book!$J$2)),ROWS(G$7:G51))))</f>
        <v/>
      </c>
      <c r="K51" s="6" t="str" cm="1">
        <f t="array" ref="K51">IF(ROWS(G$7:G51)&gt;COUNTIF(BookTable[Entry Month],$O$4),"",INDEX(Book!E$3:E$1200,SMALL(IF(BookTable[Entry Month]=$O$4,ROW(BookTable[Entry Month])-ROW(Book!$J$2)),ROWS(G$7:G51))))</f>
        <v/>
      </c>
      <c r="L51" s="6" t="e">
        <f>Shrawan11[[#This Row],[मूल्य (रु)]]*13%</f>
        <v>#VALUE!</v>
      </c>
    </row>
    <row r="52" spans="1:12" hidden="1" x14ac:dyDescent="0.25">
      <c r="A52" s="1" t="str">
        <f t="array" ref="A52">IF(ROWS(A$7:A52)&gt;COUNTIF(BookTable[Entry Month],$O$4),"",INDEX(Book!A$3:A$1200,SMALL(IF(BookTable[Entry Month]=$O$4,ROW(BookTable[Entry Month])-ROW(Book!$J$2)),ROWS(A$7:A52))))</f>
        <v/>
      </c>
      <c r="B52" s="12" t="str">
        <f t="array" ref="B52">IF(ROWS(B$7:B52)&gt;COUNTIF(BookTable[Entry Month],$O$4),"",INDEX(Book!B$3:B$1200,SMALL(IF(BookTable[Entry Month]=$O$4,ROW(BookTable[Entry Month])-ROW(Book!$J$2)),ROWS(B$7:B52))))</f>
        <v/>
      </c>
      <c r="D52" s="1" t="str">
        <f t="array" ref="D52">IF(ROWS(C$7:C52)&gt;COUNTIF(BookTable[Entry Month],$O$4),"",INDEX(Book!C$3:C$1200,SMALL(IF(BookTable[Entry Month]=$O$4,ROW(BookTable[Entry Month])-ROW(Book!$J$2)),ROWS(C$7:C52))))</f>
        <v/>
      </c>
      <c r="E52" s="26" t="e">
        <f>VLOOKUP(Shrawan11[[#This Row],[आपूर्तिकर्ताको नाम]],PartyTable[],2,FALSE)</f>
        <v>#N/A</v>
      </c>
      <c r="F52" s="26" t="str" cm="1">
        <f t="array" ref="F52">IF(ROWS(G$7:G52)&gt;COUNTIF(BookTable[Entry Month],$O$4),"",INDEX(Book!D$3:D$1200,SMALL(IF(BookTable[Entry Month]=$O$4,ROW(BookTable[Entry Month])-ROW(Book!$J$2)),ROWS(G$7:G52))))</f>
        <v/>
      </c>
      <c r="I5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52" s="6" t="str" cm="1">
        <f t="array" ref="J52">IF(ROWS(G$7:G52)&gt;COUNTIF(BookTable[Entry Month],$O$4),"",INDEX(Book!F$3:F$1200,SMALL(IF(BookTable[Entry Month]=$O$4,ROW(BookTable[Entry Month])-ROW(Book!$J$2)),ROWS(G$7:G52))))</f>
        <v/>
      </c>
      <c r="K52" s="6" t="str" cm="1">
        <f t="array" ref="K52">IF(ROWS(G$7:G52)&gt;COUNTIF(BookTable[Entry Month],$O$4),"",INDEX(Book!E$3:E$1200,SMALL(IF(BookTable[Entry Month]=$O$4,ROW(BookTable[Entry Month])-ROW(Book!$J$2)),ROWS(G$7:G52))))</f>
        <v/>
      </c>
      <c r="L52" s="6" t="e">
        <f>Shrawan11[[#This Row],[मूल्य (रु)]]*13%</f>
        <v>#VALUE!</v>
      </c>
    </row>
    <row r="53" spans="1:12" hidden="1" x14ac:dyDescent="0.25">
      <c r="A53" s="1" t="str">
        <f t="array" ref="A53">IF(ROWS(A$7:A53)&gt;COUNTIF(BookTable[Entry Month],$O$4),"",INDEX(Book!A$3:A$1200,SMALL(IF(BookTable[Entry Month]=$O$4,ROW(BookTable[Entry Month])-ROW(Book!$J$2)),ROWS(A$7:A53))))</f>
        <v/>
      </c>
      <c r="B53" s="1" t="str">
        <f t="array" ref="B53">IF(ROWS(B$7:B53)&gt;COUNTIF(BookTable[Entry Month],$O$4),"",INDEX(Book!B$3:B$1200,SMALL(IF(BookTable[Entry Month]=$O$4,ROW(BookTable[Entry Month])-ROW(Book!$J$2)),ROWS(B$7:B53))))</f>
        <v/>
      </c>
      <c r="D53" s="1" t="str">
        <f t="array" ref="D53">IF(ROWS(C$7:C53)&gt;COUNTIF(BookTable[Entry Month],$O$4),"",INDEX(Book!C$3:C$1200,SMALL(IF(BookTable[Entry Month]=$O$4,ROW(BookTable[Entry Month])-ROW(Book!$J$2)),ROWS(C$7:C53))))</f>
        <v/>
      </c>
      <c r="E53" s="26" t="e">
        <f>VLOOKUP(Shrawan11[[#This Row],[आपूर्तिकर्ताको नाम]],PartyTable[],2,FALSE)</f>
        <v>#N/A</v>
      </c>
      <c r="F53" s="26" t="str" cm="1">
        <f t="array" ref="F53">IF(ROWS(G$7:G53)&gt;COUNTIF(BookTable[Entry Month],$O$4),"",INDEX(Book!D$3:D$1200,SMALL(IF(BookTable[Entry Month]=$O$4,ROW(BookTable[Entry Month])-ROW(Book!$J$2)),ROWS(G$7:G53))))</f>
        <v/>
      </c>
      <c r="I5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53" s="6" t="str" cm="1">
        <f t="array" ref="J53">IF(ROWS(G$7:G53)&gt;COUNTIF(BookTable[Entry Month],$O$4),"",INDEX(Book!F$3:F$1200,SMALL(IF(BookTable[Entry Month]=$O$4,ROW(BookTable[Entry Month])-ROW(Book!$J$2)),ROWS(G$7:G53))))</f>
        <v/>
      </c>
      <c r="K53" s="6" t="str" cm="1">
        <f t="array" ref="K53">IF(ROWS(G$7:G53)&gt;COUNTIF(BookTable[Entry Month],$O$4),"",INDEX(Book!E$3:E$1200,SMALL(IF(BookTable[Entry Month]=$O$4,ROW(BookTable[Entry Month])-ROW(Book!$J$2)),ROWS(G$7:G53))))</f>
        <v/>
      </c>
      <c r="L53" s="6" t="e">
        <f>Shrawan11[[#This Row],[मूल्य (रु)]]*13%</f>
        <v>#VALUE!</v>
      </c>
    </row>
    <row r="54" spans="1:12" hidden="1" x14ac:dyDescent="0.25">
      <c r="A54" s="1" t="str">
        <f t="array" ref="A54">IF(ROWS(A$7:A54)&gt;COUNTIF(BookTable[Entry Month],$O$4),"",INDEX(Book!A$3:A$1200,SMALL(IF(BookTable[Entry Month]=$O$4,ROW(BookTable[Entry Month])-ROW(Book!$J$2)),ROWS(A$7:A54))))</f>
        <v/>
      </c>
      <c r="B54" s="1" t="str">
        <f t="array" ref="B54">IF(ROWS(B$7:B54)&gt;COUNTIF(BookTable[Entry Month],$O$4),"",INDEX(Book!B$3:B$1200,SMALL(IF(BookTable[Entry Month]=$O$4,ROW(BookTable[Entry Month])-ROW(Book!$J$2)),ROWS(B$7:B54))))</f>
        <v/>
      </c>
      <c r="D54" s="1" t="str">
        <f t="array" ref="D54">IF(ROWS(C$7:C54)&gt;COUNTIF(BookTable[Entry Month],$O$4),"",INDEX(Book!C$3:C$1200,SMALL(IF(BookTable[Entry Month]=$O$4,ROW(BookTable[Entry Month])-ROW(Book!$J$2)),ROWS(C$7:C54))))</f>
        <v/>
      </c>
      <c r="E54" s="26" t="e">
        <f>VLOOKUP(Shrawan11[[#This Row],[आपूर्तिकर्ताको नाम]],PartyTable[],2,FALSE)</f>
        <v>#N/A</v>
      </c>
      <c r="F54" s="26" t="str" cm="1">
        <f t="array" ref="F54">IF(ROWS(G$7:G54)&gt;COUNTIF(BookTable[Entry Month],$O$4),"",INDEX(Book!D$3:D$1200,SMALL(IF(BookTable[Entry Month]=$O$4,ROW(BookTable[Entry Month])-ROW(Book!$J$2)),ROWS(G$7:G54))))</f>
        <v/>
      </c>
      <c r="I5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54" s="6" t="str" cm="1">
        <f t="array" ref="J54">IF(ROWS(G$7:G54)&gt;COUNTIF(BookTable[Entry Month],$O$4),"",INDEX(Book!F$3:F$1200,SMALL(IF(BookTable[Entry Month]=$O$4,ROW(BookTable[Entry Month])-ROW(Book!$J$2)),ROWS(G$7:G54))))</f>
        <v/>
      </c>
      <c r="K54" s="6" t="str" cm="1">
        <f t="array" ref="K54">IF(ROWS(G$7:G54)&gt;COUNTIF(BookTable[Entry Month],$O$4),"",INDEX(Book!E$3:E$1200,SMALL(IF(BookTable[Entry Month]=$O$4,ROW(BookTable[Entry Month])-ROW(Book!$J$2)),ROWS(G$7:G54))))</f>
        <v/>
      </c>
      <c r="L54" s="6" t="e">
        <f>Shrawan11[[#This Row],[मूल्य (रु)]]*13%</f>
        <v>#VALUE!</v>
      </c>
    </row>
    <row r="55" spans="1:12" hidden="1" x14ac:dyDescent="0.25">
      <c r="A55" s="1" t="str">
        <f t="array" ref="A55">IF(ROWS(A$7:A55)&gt;COUNTIF(BookTable[Entry Month],$O$4),"",INDEX(Book!A$3:A$1200,SMALL(IF(BookTable[Entry Month]=$O$4,ROW(BookTable[Entry Month])-ROW(Book!$J$2)),ROWS(A$7:A55))))</f>
        <v/>
      </c>
      <c r="B55" s="1" t="str">
        <f t="array" ref="B55">IF(ROWS(B$7:B55)&gt;COUNTIF(BookTable[Entry Month],$O$4),"",INDEX(Book!B$3:B$1200,SMALL(IF(BookTable[Entry Month]=$O$4,ROW(BookTable[Entry Month])-ROW(Book!$J$2)),ROWS(B$7:B55))))</f>
        <v/>
      </c>
      <c r="D55" s="1" t="str">
        <f t="array" ref="D55">IF(ROWS(C$7:C55)&gt;COUNTIF(BookTable[Entry Month],$O$4),"",INDEX(Book!C$3:C$1200,SMALL(IF(BookTable[Entry Month]=$O$4,ROW(BookTable[Entry Month])-ROW(Book!$J$2)),ROWS(C$7:C55))))</f>
        <v/>
      </c>
      <c r="E55" s="26" t="e">
        <f>VLOOKUP(Shrawan11[[#This Row],[आपूर्तिकर्ताको नाम]],PartyTable[],2,FALSE)</f>
        <v>#N/A</v>
      </c>
      <c r="F55" s="26" t="str" cm="1">
        <f t="array" ref="F55">IF(ROWS(G$7:G55)&gt;COUNTIF(BookTable[Entry Month],$O$4),"",INDEX(Book!D$3:D$1200,SMALL(IF(BookTable[Entry Month]=$O$4,ROW(BookTable[Entry Month])-ROW(Book!$J$2)),ROWS(G$7:G55))))</f>
        <v/>
      </c>
      <c r="I5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55" s="6" t="str" cm="1">
        <f t="array" ref="J55">IF(ROWS(G$7:G55)&gt;COUNTIF(BookTable[Entry Month],$O$4),"",INDEX(Book!F$3:F$1200,SMALL(IF(BookTable[Entry Month]=$O$4,ROW(BookTable[Entry Month])-ROW(Book!$J$2)),ROWS(G$7:G55))))</f>
        <v/>
      </c>
      <c r="K55" s="6" t="str" cm="1">
        <f t="array" ref="K55">IF(ROWS(G$7:G55)&gt;COUNTIF(BookTable[Entry Month],$O$4),"",INDEX(Book!E$3:E$1200,SMALL(IF(BookTable[Entry Month]=$O$4,ROW(BookTable[Entry Month])-ROW(Book!$J$2)),ROWS(G$7:G55))))</f>
        <v/>
      </c>
      <c r="L55" s="6" t="e">
        <f>Shrawan11[[#This Row],[मूल्य (रु)]]*13%</f>
        <v>#VALUE!</v>
      </c>
    </row>
    <row r="56" spans="1:12" hidden="1" x14ac:dyDescent="0.25">
      <c r="A56" s="1" t="str">
        <f t="array" ref="A56">IF(ROWS(A$7:A56)&gt;COUNTIF(BookTable[Entry Month],$O$4),"",INDEX(Book!A$3:A$1200,SMALL(IF(BookTable[Entry Month]=$O$4,ROW(BookTable[Entry Month])-ROW(Book!$J$2)),ROWS(A$7:A56))))</f>
        <v/>
      </c>
      <c r="B56" s="1" t="str">
        <f t="array" ref="B56">IF(ROWS(B$7:B56)&gt;COUNTIF(BookTable[Entry Month],$O$4),"",INDEX(Book!B$3:B$1200,SMALL(IF(BookTable[Entry Month]=$O$4,ROW(BookTable[Entry Month])-ROW(Book!$J$2)),ROWS(B$7:B56))))</f>
        <v/>
      </c>
      <c r="D56" s="1" t="str">
        <f t="array" ref="D56">IF(ROWS(C$7:C56)&gt;COUNTIF(BookTable[Entry Month],$O$4),"",INDEX(Book!C$3:C$1200,SMALL(IF(BookTable[Entry Month]=$O$4,ROW(BookTable[Entry Month])-ROW(Book!$J$2)),ROWS(C$7:C56))))</f>
        <v/>
      </c>
      <c r="E56" s="26" t="e">
        <f>VLOOKUP(Shrawan11[[#This Row],[आपूर्तिकर्ताको नाम]],PartyTable[],2,FALSE)</f>
        <v>#N/A</v>
      </c>
      <c r="F56" s="26" t="str" cm="1">
        <f t="array" ref="F56">IF(ROWS(G$7:G56)&gt;COUNTIF(BookTable[Entry Month],$O$4),"",INDEX(Book!D$3:D$1200,SMALL(IF(BookTable[Entry Month]=$O$4,ROW(BookTable[Entry Month])-ROW(Book!$J$2)),ROWS(G$7:G56))))</f>
        <v/>
      </c>
      <c r="I5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56" s="6" t="str" cm="1">
        <f t="array" ref="J56">IF(ROWS(G$7:G56)&gt;COUNTIF(BookTable[Entry Month],$O$4),"",INDEX(Book!F$3:F$1200,SMALL(IF(BookTable[Entry Month]=$O$4,ROW(BookTable[Entry Month])-ROW(Book!$J$2)),ROWS(G$7:G56))))</f>
        <v/>
      </c>
      <c r="K56" s="6" t="str" cm="1">
        <f t="array" ref="K56">IF(ROWS(G$7:G56)&gt;COUNTIF(BookTable[Entry Month],$O$4),"",INDEX(Book!E$3:E$1200,SMALL(IF(BookTable[Entry Month]=$O$4,ROW(BookTable[Entry Month])-ROW(Book!$J$2)),ROWS(G$7:G56))))</f>
        <v/>
      </c>
      <c r="L56" s="6" t="e">
        <f>Shrawan11[[#This Row],[मूल्य (रु)]]*13%</f>
        <v>#VALUE!</v>
      </c>
    </row>
    <row r="57" spans="1:12" hidden="1" x14ac:dyDescent="0.25">
      <c r="A57" s="1" t="str">
        <f t="array" ref="A57">IF(ROWS(A$7:A57)&gt;COUNTIF(BookTable[Entry Month],$O$4),"",INDEX(Book!A$3:A$1200,SMALL(IF(BookTable[Entry Month]=$O$4,ROW(BookTable[Entry Month])-ROW(Book!$J$2)),ROWS(A$7:A57))))</f>
        <v/>
      </c>
      <c r="B57" s="1" t="str">
        <f t="array" ref="B57">IF(ROWS(B$7:B57)&gt;COUNTIF(BookTable[Entry Month],$O$4),"",INDEX(Book!B$3:B$1200,SMALL(IF(BookTable[Entry Month]=$O$4,ROW(BookTable[Entry Month])-ROW(Book!$J$2)),ROWS(B$7:B57))))</f>
        <v/>
      </c>
      <c r="D57" s="1" t="str">
        <f t="array" ref="D57">IF(ROWS(C$7:C57)&gt;COUNTIF(BookTable[Entry Month],$O$4),"",INDEX(Book!C$3:C$1200,SMALL(IF(BookTable[Entry Month]=$O$4,ROW(BookTable[Entry Month])-ROW(Book!$J$2)),ROWS(C$7:C57))))</f>
        <v/>
      </c>
      <c r="E57" s="26" t="e">
        <f>VLOOKUP(Shrawan11[[#This Row],[आपूर्तिकर्ताको नाम]],PartyTable[],2,FALSE)</f>
        <v>#N/A</v>
      </c>
      <c r="F57" s="26" t="str" cm="1">
        <f t="array" ref="F57">IF(ROWS(G$7:G57)&gt;COUNTIF(BookTable[Entry Month],$O$4),"",INDEX(Book!D$3:D$1200,SMALL(IF(BookTable[Entry Month]=$O$4,ROW(BookTable[Entry Month])-ROW(Book!$J$2)),ROWS(G$7:G57))))</f>
        <v/>
      </c>
      <c r="I5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57" s="6" t="str" cm="1">
        <f t="array" ref="J57">IF(ROWS(G$7:G57)&gt;COUNTIF(BookTable[Entry Month],$O$4),"",INDEX(Book!F$3:F$1200,SMALL(IF(BookTable[Entry Month]=$O$4,ROW(BookTable[Entry Month])-ROW(Book!$J$2)),ROWS(G$7:G57))))</f>
        <v/>
      </c>
      <c r="K57" s="6" t="str" cm="1">
        <f t="array" ref="K57">IF(ROWS(G$7:G57)&gt;COUNTIF(BookTable[Entry Month],$O$4),"",INDEX(Book!E$3:E$1200,SMALL(IF(BookTable[Entry Month]=$O$4,ROW(BookTable[Entry Month])-ROW(Book!$J$2)),ROWS(G$7:G57))))</f>
        <v/>
      </c>
      <c r="L57" s="6" t="e">
        <f>Shrawan11[[#This Row],[मूल्य (रु)]]*13%</f>
        <v>#VALUE!</v>
      </c>
    </row>
    <row r="58" spans="1:12" hidden="1" x14ac:dyDescent="0.25">
      <c r="A58" s="1" t="str">
        <f t="array" ref="A58">IF(ROWS(A$7:A58)&gt;COUNTIF(BookTable[Entry Month],$O$4),"",INDEX(Book!A$3:A$1200,SMALL(IF(BookTable[Entry Month]=$O$4,ROW(BookTable[Entry Month])-ROW(Book!$J$2)),ROWS(A$7:A58))))</f>
        <v/>
      </c>
      <c r="B58" s="12" t="str">
        <f t="array" ref="B58">IF(ROWS(B$7:B58)&gt;COUNTIF(BookTable[Entry Month],$O$4),"",INDEX(Book!B$3:B$1200,SMALL(IF(BookTable[Entry Month]=$O$4,ROW(BookTable[Entry Month])-ROW(Book!$J$2)),ROWS(B$7:B58))))</f>
        <v/>
      </c>
      <c r="D58" s="1" t="str">
        <f t="array" ref="D58">IF(ROWS(C$7:C58)&gt;COUNTIF(BookTable[Entry Month],$O$4),"",INDEX(Book!C$3:C$1200,SMALL(IF(BookTable[Entry Month]=$O$4,ROW(BookTable[Entry Month])-ROW(Book!$J$2)),ROWS(C$7:C58))))</f>
        <v/>
      </c>
      <c r="E58" s="26" t="e">
        <f>VLOOKUP(Shrawan11[[#This Row],[आपूर्तिकर्ताको नाम]],PartyTable[],2,FALSE)</f>
        <v>#N/A</v>
      </c>
      <c r="F58" s="26" t="str" cm="1">
        <f t="array" ref="F58">IF(ROWS(G$7:G58)&gt;COUNTIF(BookTable[Entry Month],$O$4),"",INDEX(Book!D$3:D$1200,SMALL(IF(BookTable[Entry Month]=$O$4,ROW(BookTable[Entry Month])-ROW(Book!$J$2)),ROWS(G$7:G58))))</f>
        <v/>
      </c>
      <c r="I5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58" s="6" t="str" cm="1">
        <f t="array" ref="J58">IF(ROWS(G$7:G58)&gt;COUNTIF(BookTable[Entry Month],$O$4),"",INDEX(Book!F$3:F$1200,SMALL(IF(BookTable[Entry Month]=$O$4,ROW(BookTable[Entry Month])-ROW(Book!$J$2)),ROWS(G$7:G58))))</f>
        <v/>
      </c>
      <c r="K58" s="6" t="str" cm="1">
        <f t="array" ref="K58">IF(ROWS(G$7:G58)&gt;COUNTIF(BookTable[Entry Month],$O$4),"",INDEX(Book!E$3:E$1200,SMALL(IF(BookTable[Entry Month]=$O$4,ROW(BookTable[Entry Month])-ROW(Book!$J$2)),ROWS(G$7:G58))))</f>
        <v/>
      </c>
      <c r="L58" s="6" t="e">
        <f>Shrawan11[[#This Row],[मूल्य (रु)]]*13%</f>
        <v>#VALUE!</v>
      </c>
    </row>
    <row r="59" spans="1:12" hidden="1" x14ac:dyDescent="0.25">
      <c r="A59" s="1" t="str">
        <f t="array" ref="A59">IF(ROWS(A$7:A59)&gt;COUNTIF(BookTable[Entry Month],$O$4),"",INDEX(Book!A$3:A$1200,SMALL(IF(BookTable[Entry Month]=$O$4,ROW(BookTable[Entry Month])-ROW(Book!$J$2)),ROWS(A$7:A59))))</f>
        <v/>
      </c>
      <c r="B59" s="1" t="str">
        <f t="array" ref="B59">IF(ROWS(B$7:B59)&gt;COUNTIF(BookTable[Entry Month],$O$4),"",INDEX(Book!B$3:B$1200,SMALL(IF(BookTable[Entry Month]=$O$4,ROW(BookTable[Entry Month])-ROW(Book!$J$2)),ROWS(B$7:B59))))</f>
        <v/>
      </c>
      <c r="D59" s="1" t="str">
        <f t="array" ref="D59">IF(ROWS(C$7:C59)&gt;COUNTIF(BookTable[Entry Month],$O$4),"",INDEX(Book!C$3:C$1200,SMALL(IF(BookTable[Entry Month]=$O$4,ROW(BookTable[Entry Month])-ROW(Book!$J$2)),ROWS(C$7:C59))))</f>
        <v/>
      </c>
      <c r="E59" s="26" t="e">
        <f>VLOOKUP(Shrawan11[[#This Row],[आपूर्तिकर्ताको नाम]],PartyTable[],2,FALSE)</f>
        <v>#N/A</v>
      </c>
      <c r="F59" s="26" t="str" cm="1">
        <f t="array" ref="F59">IF(ROWS(G$7:G59)&gt;COUNTIF(BookTable[Entry Month],$O$4),"",INDEX(Book!D$3:D$1200,SMALL(IF(BookTable[Entry Month]=$O$4,ROW(BookTable[Entry Month])-ROW(Book!$J$2)),ROWS(G$7:G59))))</f>
        <v/>
      </c>
      <c r="I5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59" s="6" t="str" cm="1">
        <f t="array" ref="J59">IF(ROWS(G$7:G59)&gt;COUNTIF(BookTable[Entry Month],$O$4),"",INDEX(Book!F$3:F$1200,SMALL(IF(BookTable[Entry Month]=$O$4,ROW(BookTable[Entry Month])-ROW(Book!$J$2)),ROWS(G$7:G59))))</f>
        <v/>
      </c>
      <c r="K59" s="6" t="str" cm="1">
        <f t="array" ref="K59">IF(ROWS(G$7:G59)&gt;COUNTIF(BookTable[Entry Month],$O$4),"",INDEX(Book!E$3:E$1200,SMALL(IF(BookTable[Entry Month]=$O$4,ROW(BookTable[Entry Month])-ROW(Book!$J$2)),ROWS(G$7:G59))))</f>
        <v/>
      </c>
      <c r="L59" s="6" t="e">
        <f>Shrawan11[[#This Row],[मूल्य (रु)]]*13%</f>
        <v>#VALUE!</v>
      </c>
    </row>
    <row r="60" spans="1:12" hidden="1" x14ac:dyDescent="0.25">
      <c r="A60" s="1" t="str">
        <f t="array" ref="A60">IF(ROWS(A$7:A60)&gt;COUNTIF(BookTable[Entry Month],$O$4),"",INDEX(Book!A$3:A$1200,SMALL(IF(BookTable[Entry Month]=$O$4,ROW(BookTable[Entry Month])-ROW(Book!$J$2)),ROWS(A$7:A60))))</f>
        <v/>
      </c>
      <c r="B60" s="1" t="str">
        <f t="array" ref="B60">IF(ROWS(B$7:B60)&gt;COUNTIF(BookTable[Entry Month],$O$4),"",INDEX(Book!B$3:B$1200,SMALL(IF(BookTable[Entry Month]=$O$4,ROW(BookTable[Entry Month])-ROW(Book!$J$2)),ROWS(B$7:B60))))</f>
        <v/>
      </c>
      <c r="D60" s="1" t="str">
        <f t="array" ref="D60">IF(ROWS(C$7:C60)&gt;COUNTIF(BookTable[Entry Month],$O$4),"",INDEX(Book!C$3:C$1200,SMALL(IF(BookTable[Entry Month]=$O$4,ROW(BookTable[Entry Month])-ROW(Book!$J$2)),ROWS(C$7:C60))))</f>
        <v/>
      </c>
      <c r="E60" s="26" t="e">
        <f>VLOOKUP(Shrawan11[[#This Row],[आपूर्तिकर्ताको नाम]],PartyTable[],2,FALSE)</f>
        <v>#N/A</v>
      </c>
      <c r="F60" s="26" t="str" cm="1">
        <f t="array" ref="F60">IF(ROWS(G$7:G60)&gt;COUNTIF(BookTable[Entry Month],$O$4),"",INDEX(Book!D$3:D$1200,SMALL(IF(BookTable[Entry Month]=$O$4,ROW(BookTable[Entry Month])-ROW(Book!$J$2)),ROWS(G$7:G60))))</f>
        <v/>
      </c>
      <c r="I6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60" s="6" t="str" cm="1">
        <f t="array" ref="J60">IF(ROWS(G$7:G60)&gt;COUNTIF(BookTable[Entry Month],$O$4),"",INDEX(Book!F$3:F$1200,SMALL(IF(BookTable[Entry Month]=$O$4,ROW(BookTable[Entry Month])-ROW(Book!$J$2)),ROWS(G$7:G60))))</f>
        <v/>
      </c>
      <c r="K60" s="6" t="str" cm="1">
        <f t="array" ref="K60">IF(ROWS(G$7:G60)&gt;COUNTIF(BookTable[Entry Month],$O$4),"",INDEX(Book!E$3:E$1200,SMALL(IF(BookTable[Entry Month]=$O$4,ROW(BookTable[Entry Month])-ROW(Book!$J$2)),ROWS(G$7:G60))))</f>
        <v/>
      </c>
      <c r="L60" s="6" t="e">
        <f>Shrawan11[[#This Row],[मूल्य (रु)]]*13%</f>
        <v>#VALUE!</v>
      </c>
    </row>
    <row r="61" spans="1:12" hidden="1" x14ac:dyDescent="0.25">
      <c r="A61" s="1" t="str">
        <f t="array" ref="A61">IF(ROWS(A$7:A61)&gt;COUNTIF(BookTable[Entry Month],$O$4),"",INDEX(Book!A$3:A$1200,SMALL(IF(BookTable[Entry Month]=$O$4,ROW(BookTable[Entry Month])-ROW(Book!$J$2)),ROWS(A$7:A61))))</f>
        <v/>
      </c>
      <c r="B61" s="1" t="str">
        <f t="array" ref="B61">IF(ROWS(B$7:B61)&gt;COUNTIF(BookTable[Entry Month],$O$4),"",INDEX(Book!B$3:B$1200,SMALL(IF(BookTable[Entry Month]=$O$4,ROW(BookTable[Entry Month])-ROW(Book!$J$2)),ROWS(B$7:B61))))</f>
        <v/>
      </c>
      <c r="D61" s="1" t="str">
        <f t="array" ref="D61">IF(ROWS(C$7:C61)&gt;COUNTIF(BookTable[Entry Month],$O$4),"",INDEX(Book!C$3:C$1200,SMALL(IF(BookTable[Entry Month]=$O$4,ROW(BookTable[Entry Month])-ROW(Book!$J$2)),ROWS(C$7:C61))))</f>
        <v/>
      </c>
      <c r="E61" s="26" t="e">
        <f>VLOOKUP(Shrawan11[[#This Row],[आपूर्तिकर्ताको नाम]],PartyTable[],2,FALSE)</f>
        <v>#N/A</v>
      </c>
      <c r="F61" s="26" t="str" cm="1">
        <f t="array" ref="F61">IF(ROWS(G$7:G61)&gt;COUNTIF(BookTable[Entry Month],$O$4),"",INDEX(Book!D$3:D$1200,SMALL(IF(BookTable[Entry Month]=$O$4,ROW(BookTable[Entry Month])-ROW(Book!$J$2)),ROWS(G$7:G61))))</f>
        <v/>
      </c>
      <c r="I6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61" s="6" t="str" cm="1">
        <f t="array" ref="J61">IF(ROWS(G$7:G61)&gt;COUNTIF(BookTable[Entry Month],$O$4),"",INDEX(Book!F$3:F$1200,SMALL(IF(BookTable[Entry Month]=$O$4,ROW(BookTable[Entry Month])-ROW(Book!$J$2)),ROWS(G$7:G61))))</f>
        <v/>
      </c>
      <c r="K61" s="6" t="str" cm="1">
        <f t="array" ref="K61">IF(ROWS(G$7:G61)&gt;COUNTIF(BookTable[Entry Month],$O$4),"",INDEX(Book!E$3:E$1200,SMALL(IF(BookTable[Entry Month]=$O$4,ROW(BookTable[Entry Month])-ROW(Book!$J$2)),ROWS(G$7:G61))))</f>
        <v/>
      </c>
      <c r="L61" s="6" t="e">
        <f>Shrawan11[[#This Row],[मूल्य (रु)]]*13%</f>
        <v>#VALUE!</v>
      </c>
    </row>
    <row r="62" spans="1:12" hidden="1" x14ac:dyDescent="0.25">
      <c r="A62" s="1" t="str">
        <f t="array" ref="A62">IF(ROWS(A$7:A62)&gt;COUNTIF(BookTable[Entry Month],$O$4),"",INDEX(Book!A$3:A$1200,SMALL(IF(BookTable[Entry Month]=$O$4,ROW(BookTable[Entry Month])-ROW(Book!$J$2)),ROWS(A$7:A62))))</f>
        <v/>
      </c>
      <c r="B62" s="1" t="str">
        <f t="array" ref="B62">IF(ROWS(B$7:B62)&gt;COUNTIF(BookTable[Entry Month],$O$4),"",INDEX(Book!B$3:B$1200,SMALL(IF(BookTable[Entry Month]=$O$4,ROW(BookTable[Entry Month])-ROW(Book!$J$2)),ROWS(B$7:B62))))</f>
        <v/>
      </c>
      <c r="D62" s="1" t="str">
        <f t="array" ref="D62">IF(ROWS(C$7:C62)&gt;COUNTIF(BookTable[Entry Month],$O$4),"",INDEX(Book!C$3:C$1200,SMALL(IF(BookTable[Entry Month]=$O$4,ROW(BookTable[Entry Month])-ROW(Book!$J$2)),ROWS(C$7:C62))))</f>
        <v/>
      </c>
      <c r="E62" s="26" t="e">
        <f>VLOOKUP(Shrawan11[[#This Row],[आपूर्तिकर्ताको नाम]],PartyTable[],2,FALSE)</f>
        <v>#N/A</v>
      </c>
      <c r="F62" s="26" t="str" cm="1">
        <f t="array" ref="F62">IF(ROWS(G$7:G62)&gt;COUNTIF(BookTable[Entry Month],$O$4),"",INDEX(Book!D$3:D$1200,SMALL(IF(BookTable[Entry Month]=$O$4,ROW(BookTable[Entry Month])-ROW(Book!$J$2)),ROWS(G$7:G62))))</f>
        <v/>
      </c>
      <c r="I6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62" s="6" t="str" cm="1">
        <f t="array" ref="J62">IF(ROWS(G$7:G62)&gt;COUNTIF(BookTable[Entry Month],$O$4),"",INDEX(Book!F$3:F$1200,SMALL(IF(BookTable[Entry Month]=$O$4,ROW(BookTable[Entry Month])-ROW(Book!$J$2)),ROWS(G$7:G62))))</f>
        <v/>
      </c>
      <c r="K62" s="6" t="str" cm="1">
        <f t="array" ref="K62">IF(ROWS(G$7:G62)&gt;COUNTIF(BookTable[Entry Month],$O$4),"",INDEX(Book!E$3:E$1200,SMALL(IF(BookTable[Entry Month]=$O$4,ROW(BookTable[Entry Month])-ROW(Book!$J$2)),ROWS(G$7:G62))))</f>
        <v/>
      </c>
      <c r="L62" s="6" t="e">
        <f>Shrawan11[[#This Row],[मूल्य (रु)]]*13%</f>
        <v>#VALUE!</v>
      </c>
    </row>
    <row r="63" spans="1:12" hidden="1" x14ac:dyDescent="0.25">
      <c r="A63" s="1" t="str">
        <f t="array" ref="A63">IF(ROWS(A$7:A63)&gt;COUNTIF(BookTable[Entry Month],$O$4),"",INDEX(Book!A$3:A$1200,SMALL(IF(BookTable[Entry Month]=$O$4,ROW(BookTable[Entry Month])-ROW(Book!$J$2)),ROWS(A$7:A63))))</f>
        <v/>
      </c>
      <c r="B63" s="1" t="str">
        <f t="array" ref="B63">IF(ROWS(B$7:B63)&gt;COUNTIF(BookTable[Entry Month],$O$4),"",INDEX(Book!B$3:B$1200,SMALL(IF(BookTable[Entry Month]=$O$4,ROW(BookTable[Entry Month])-ROW(Book!$J$2)),ROWS(B$7:B63))))</f>
        <v/>
      </c>
      <c r="D63" s="1" t="str">
        <f t="array" ref="D63">IF(ROWS(C$7:C63)&gt;COUNTIF(BookTable[Entry Month],$O$4),"",INDEX(Book!C$3:C$1200,SMALL(IF(BookTable[Entry Month]=$O$4,ROW(BookTable[Entry Month])-ROW(Book!$J$2)),ROWS(C$7:C63))))</f>
        <v/>
      </c>
      <c r="E63" s="26" t="e">
        <f>VLOOKUP(Shrawan11[[#This Row],[आपूर्तिकर्ताको नाम]],PartyTable[],2,FALSE)</f>
        <v>#N/A</v>
      </c>
      <c r="F63" s="26" t="str" cm="1">
        <f t="array" ref="F63">IF(ROWS(G$7:G63)&gt;COUNTIF(BookTable[Entry Month],$O$4),"",INDEX(Book!D$3:D$1200,SMALL(IF(BookTable[Entry Month]=$O$4,ROW(BookTable[Entry Month])-ROW(Book!$J$2)),ROWS(G$7:G63))))</f>
        <v/>
      </c>
      <c r="I6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63" s="6" t="str" cm="1">
        <f t="array" ref="J63">IF(ROWS(G$7:G63)&gt;COUNTIF(BookTable[Entry Month],$O$4),"",INDEX(Book!F$3:F$1200,SMALL(IF(BookTable[Entry Month]=$O$4,ROW(BookTable[Entry Month])-ROW(Book!$J$2)),ROWS(G$7:G63))))</f>
        <v/>
      </c>
      <c r="K63" s="6" t="str" cm="1">
        <f t="array" ref="K63">IF(ROWS(G$7:G63)&gt;COUNTIF(BookTable[Entry Month],$O$4),"",INDEX(Book!E$3:E$1200,SMALL(IF(BookTable[Entry Month]=$O$4,ROW(BookTable[Entry Month])-ROW(Book!$J$2)),ROWS(G$7:G63))))</f>
        <v/>
      </c>
      <c r="L63" s="6" t="e">
        <f>Shrawan11[[#This Row],[मूल्य (रु)]]*13%</f>
        <v>#VALUE!</v>
      </c>
    </row>
    <row r="64" spans="1:12" hidden="1" x14ac:dyDescent="0.25">
      <c r="A64" s="1" t="str">
        <f t="array" ref="A64">IF(ROWS(A$7:A64)&gt;COUNTIF(BookTable[Entry Month],$O$4),"",INDEX(Book!A$3:A$1200,SMALL(IF(BookTable[Entry Month]=$O$4,ROW(BookTable[Entry Month])-ROW(Book!$J$2)),ROWS(A$7:A64))))</f>
        <v/>
      </c>
      <c r="B64" s="1" t="str">
        <f t="array" ref="B64">IF(ROWS(B$7:B64)&gt;COUNTIF(BookTable[Entry Month],$O$4),"",INDEX(Book!B$3:B$1200,SMALL(IF(BookTable[Entry Month]=$O$4,ROW(BookTable[Entry Month])-ROW(Book!$J$2)),ROWS(B$7:B64))))</f>
        <v/>
      </c>
      <c r="D64" s="1" t="str">
        <f t="array" ref="D64">IF(ROWS(C$7:C64)&gt;COUNTIF(BookTable[Entry Month],$O$4),"",INDEX(Book!C$3:C$1200,SMALL(IF(BookTable[Entry Month]=$O$4,ROW(BookTable[Entry Month])-ROW(Book!$J$2)),ROWS(C$7:C64))))</f>
        <v/>
      </c>
      <c r="E64" s="26" t="e">
        <f>VLOOKUP(Shrawan11[[#This Row],[आपूर्तिकर्ताको नाम]],PartyTable[],2,FALSE)</f>
        <v>#N/A</v>
      </c>
      <c r="F64" s="26" t="str" cm="1">
        <f t="array" ref="F64">IF(ROWS(G$7:G64)&gt;COUNTIF(BookTable[Entry Month],$O$4),"",INDEX(Book!D$3:D$1200,SMALL(IF(BookTable[Entry Month]=$O$4,ROW(BookTable[Entry Month])-ROW(Book!$J$2)),ROWS(G$7:G64))))</f>
        <v/>
      </c>
      <c r="I6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64" s="6" t="str" cm="1">
        <f t="array" ref="J64">IF(ROWS(G$7:G64)&gt;COUNTIF(BookTable[Entry Month],$O$4),"",INDEX(Book!F$3:F$1200,SMALL(IF(BookTable[Entry Month]=$O$4,ROW(BookTable[Entry Month])-ROW(Book!$J$2)),ROWS(G$7:G64))))</f>
        <v/>
      </c>
      <c r="K64" s="6" t="str" cm="1">
        <f t="array" ref="K64">IF(ROWS(G$7:G64)&gt;COUNTIF(BookTable[Entry Month],$O$4),"",INDEX(Book!E$3:E$1200,SMALL(IF(BookTable[Entry Month]=$O$4,ROW(BookTable[Entry Month])-ROW(Book!$J$2)),ROWS(G$7:G64))))</f>
        <v/>
      </c>
      <c r="L64" s="6" t="e">
        <f>Shrawan11[[#This Row],[मूल्य (रु)]]*13%</f>
        <v>#VALUE!</v>
      </c>
    </row>
    <row r="65" spans="1:12" hidden="1" x14ac:dyDescent="0.25">
      <c r="A65" s="1" t="str">
        <f t="array" ref="A65">IF(ROWS(A$7:A65)&gt;COUNTIF(BookTable[Entry Month],$O$4),"",INDEX(Book!A$3:A$1200,SMALL(IF(BookTable[Entry Month]=$O$4,ROW(BookTable[Entry Month])-ROW(Book!$J$2)),ROWS(A$7:A65))))</f>
        <v/>
      </c>
      <c r="B65" s="12" t="str">
        <f t="array" ref="B65">IF(ROWS(B$7:B65)&gt;COUNTIF(BookTable[Entry Month],$O$4),"",INDEX(Book!B$3:B$1200,SMALL(IF(BookTable[Entry Month]=$O$4,ROW(BookTable[Entry Month])-ROW(Book!$J$2)),ROWS(B$7:B65))))</f>
        <v/>
      </c>
      <c r="D65" s="1" t="str">
        <f t="array" ref="D65">IF(ROWS(C$7:C65)&gt;COUNTIF(BookTable[Entry Month],$O$4),"",INDEX(Book!C$3:C$1200,SMALL(IF(BookTable[Entry Month]=$O$4,ROW(BookTable[Entry Month])-ROW(Book!$J$2)),ROWS(C$7:C65))))</f>
        <v/>
      </c>
      <c r="E65" s="26" t="e">
        <f>VLOOKUP(Shrawan11[[#This Row],[आपूर्तिकर्ताको नाम]],PartyTable[],2,FALSE)</f>
        <v>#N/A</v>
      </c>
      <c r="F65" s="26" t="str" cm="1">
        <f t="array" ref="F65">IF(ROWS(G$7:G65)&gt;COUNTIF(BookTable[Entry Month],$O$4),"",INDEX(Book!D$3:D$1200,SMALL(IF(BookTable[Entry Month]=$O$4,ROW(BookTable[Entry Month])-ROW(Book!$J$2)),ROWS(G$7:G65))))</f>
        <v/>
      </c>
      <c r="I6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65" s="6" t="str" cm="1">
        <f t="array" ref="J65">IF(ROWS(G$7:G65)&gt;COUNTIF(BookTable[Entry Month],$O$4),"",INDEX(Book!F$3:F$1200,SMALL(IF(BookTable[Entry Month]=$O$4,ROW(BookTable[Entry Month])-ROW(Book!$J$2)),ROWS(G$7:G65))))</f>
        <v/>
      </c>
      <c r="K65" s="6" t="str" cm="1">
        <f t="array" ref="K65">IF(ROWS(G$7:G65)&gt;COUNTIF(BookTable[Entry Month],$O$4),"",INDEX(Book!E$3:E$1200,SMALL(IF(BookTable[Entry Month]=$O$4,ROW(BookTable[Entry Month])-ROW(Book!$J$2)),ROWS(G$7:G65))))</f>
        <v/>
      </c>
      <c r="L65" s="6" t="e">
        <f>Shrawan11[[#This Row],[मूल्य (रु)]]*13%</f>
        <v>#VALUE!</v>
      </c>
    </row>
    <row r="66" spans="1:12" hidden="1" x14ac:dyDescent="0.25">
      <c r="A66" s="1" t="str">
        <f t="array" ref="A66">IF(ROWS(A$7:A66)&gt;COUNTIF(BookTable[Entry Month],$O$4),"",INDEX(Book!A$3:A$1200,SMALL(IF(BookTable[Entry Month]=$O$4,ROW(BookTable[Entry Month])-ROW(Book!$J$2)),ROWS(A$7:A66))))</f>
        <v/>
      </c>
      <c r="B66" s="1" t="str">
        <f t="array" ref="B66">IF(ROWS(B$7:B66)&gt;COUNTIF(BookTable[Entry Month],$O$4),"",INDEX(Book!B$3:B$1200,SMALL(IF(BookTable[Entry Month]=$O$4,ROW(BookTable[Entry Month])-ROW(Book!$J$2)),ROWS(B$7:B66))))</f>
        <v/>
      </c>
      <c r="D66" s="1" t="str">
        <f t="array" ref="D66">IF(ROWS(C$7:C66)&gt;COUNTIF(BookTable[Entry Month],$O$4),"",INDEX(Book!C$3:C$1200,SMALL(IF(BookTable[Entry Month]=$O$4,ROW(BookTable[Entry Month])-ROW(Book!$J$2)),ROWS(C$7:C66))))</f>
        <v/>
      </c>
      <c r="E66" s="26" t="e">
        <f>VLOOKUP(Shrawan11[[#This Row],[आपूर्तिकर्ताको नाम]],PartyTable[],2,FALSE)</f>
        <v>#N/A</v>
      </c>
      <c r="F66" s="26" t="str" cm="1">
        <f t="array" ref="F66">IF(ROWS(G$7:G66)&gt;COUNTIF(BookTable[Entry Month],$O$4),"",INDEX(Book!D$3:D$1200,SMALL(IF(BookTable[Entry Month]=$O$4,ROW(BookTable[Entry Month])-ROW(Book!$J$2)),ROWS(G$7:G66))))</f>
        <v/>
      </c>
      <c r="I6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66" s="6" t="str" cm="1">
        <f t="array" ref="J66">IF(ROWS(G$7:G66)&gt;COUNTIF(BookTable[Entry Month],$O$4),"",INDEX(Book!F$3:F$1200,SMALL(IF(BookTable[Entry Month]=$O$4,ROW(BookTable[Entry Month])-ROW(Book!$J$2)),ROWS(G$7:G66))))</f>
        <v/>
      </c>
      <c r="K66" s="6" t="str" cm="1">
        <f t="array" ref="K66">IF(ROWS(G$7:G66)&gt;COUNTIF(BookTable[Entry Month],$O$4),"",INDEX(Book!E$3:E$1200,SMALL(IF(BookTable[Entry Month]=$O$4,ROW(BookTable[Entry Month])-ROW(Book!$J$2)),ROWS(G$7:G66))))</f>
        <v/>
      </c>
      <c r="L66" s="6" t="e">
        <f>Shrawan11[[#This Row],[मूल्य (रु)]]*13%</f>
        <v>#VALUE!</v>
      </c>
    </row>
    <row r="67" spans="1:12" hidden="1" x14ac:dyDescent="0.25">
      <c r="A67" s="1" t="str">
        <f t="array" ref="A67">IF(ROWS(A$7:A67)&gt;COUNTIF(BookTable[Entry Month],$O$4),"",INDEX(Book!A$3:A$1200,SMALL(IF(BookTable[Entry Month]=$O$4,ROW(BookTable[Entry Month])-ROW(Book!$J$2)),ROWS(A$7:A67))))</f>
        <v/>
      </c>
      <c r="B67" s="1" t="str">
        <f t="array" ref="B67">IF(ROWS(B$7:B67)&gt;COUNTIF(BookTable[Entry Month],$O$4),"",INDEX(Book!B$3:B$1200,SMALL(IF(BookTable[Entry Month]=$O$4,ROW(BookTable[Entry Month])-ROW(Book!$J$2)),ROWS(B$7:B67))))</f>
        <v/>
      </c>
      <c r="D67" s="1" t="str">
        <f t="array" ref="D67">IF(ROWS(C$7:C67)&gt;COUNTIF(BookTable[Entry Month],$O$4),"",INDEX(Book!C$3:C$1200,SMALL(IF(BookTable[Entry Month]=$O$4,ROW(BookTable[Entry Month])-ROW(Book!$J$2)),ROWS(C$7:C67))))</f>
        <v/>
      </c>
      <c r="E67" s="26" t="e">
        <f>VLOOKUP(Shrawan11[[#This Row],[आपूर्तिकर्ताको नाम]],PartyTable[],2,FALSE)</f>
        <v>#N/A</v>
      </c>
      <c r="F67" s="26" t="str" cm="1">
        <f t="array" ref="F67">IF(ROWS(G$7:G67)&gt;COUNTIF(BookTable[Entry Month],$O$4),"",INDEX(Book!D$3:D$1200,SMALL(IF(BookTable[Entry Month]=$O$4,ROW(BookTable[Entry Month])-ROW(Book!$J$2)),ROWS(G$7:G67))))</f>
        <v/>
      </c>
      <c r="I6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67" s="6" t="str" cm="1">
        <f t="array" ref="J67">IF(ROWS(G$7:G67)&gt;COUNTIF(BookTable[Entry Month],$O$4),"",INDEX(Book!F$3:F$1200,SMALL(IF(BookTable[Entry Month]=$O$4,ROW(BookTable[Entry Month])-ROW(Book!$J$2)),ROWS(G$7:G67))))</f>
        <v/>
      </c>
      <c r="K67" s="6" t="str" cm="1">
        <f t="array" ref="K67">IF(ROWS(G$7:G67)&gt;COUNTIF(BookTable[Entry Month],$O$4),"",INDEX(Book!E$3:E$1200,SMALL(IF(BookTable[Entry Month]=$O$4,ROW(BookTable[Entry Month])-ROW(Book!$J$2)),ROWS(G$7:G67))))</f>
        <v/>
      </c>
      <c r="L67" s="6" t="e">
        <f>Shrawan11[[#This Row],[मूल्य (रु)]]*13%</f>
        <v>#VALUE!</v>
      </c>
    </row>
    <row r="68" spans="1:12" hidden="1" x14ac:dyDescent="0.25">
      <c r="A68" s="1" t="str">
        <f t="array" ref="A68">IF(ROWS(A$7:A68)&gt;COUNTIF(BookTable[Entry Month],$O$4),"",INDEX(Book!A$3:A$1200,SMALL(IF(BookTable[Entry Month]=$O$4,ROW(BookTable[Entry Month])-ROW(Book!$J$2)),ROWS(A$7:A68))))</f>
        <v/>
      </c>
      <c r="B68" s="1" t="str">
        <f t="array" ref="B68">IF(ROWS(B$7:B68)&gt;COUNTIF(BookTable[Entry Month],$O$4),"",INDEX(Book!B$3:B$1200,SMALL(IF(BookTable[Entry Month]=$O$4,ROW(BookTable[Entry Month])-ROW(Book!$J$2)),ROWS(B$7:B68))))</f>
        <v/>
      </c>
      <c r="D68" s="1" t="str">
        <f t="array" ref="D68">IF(ROWS(C$7:C68)&gt;COUNTIF(BookTable[Entry Month],$O$4),"",INDEX(Book!C$3:C$1200,SMALL(IF(BookTable[Entry Month]=$O$4,ROW(BookTable[Entry Month])-ROW(Book!$J$2)),ROWS(C$7:C68))))</f>
        <v/>
      </c>
      <c r="E68" s="26" t="e">
        <f>VLOOKUP(Shrawan11[[#This Row],[आपूर्तिकर्ताको नाम]],PartyTable[],2,FALSE)</f>
        <v>#N/A</v>
      </c>
      <c r="F68" s="26" t="str" cm="1">
        <f t="array" ref="F68">IF(ROWS(G$7:G68)&gt;COUNTIF(BookTable[Entry Month],$O$4),"",INDEX(Book!D$3:D$1200,SMALL(IF(BookTable[Entry Month]=$O$4,ROW(BookTable[Entry Month])-ROW(Book!$J$2)),ROWS(G$7:G68))))</f>
        <v/>
      </c>
      <c r="I6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68" s="6" t="str" cm="1">
        <f t="array" ref="J68">IF(ROWS(G$7:G68)&gt;COUNTIF(BookTable[Entry Month],$O$4),"",INDEX(Book!F$3:F$1200,SMALL(IF(BookTable[Entry Month]=$O$4,ROW(BookTable[Entry Month])-ROW(Book!$J$2)),ROWS(G$7:G68))))</f>
        <v/>
      </c>
      <c r="K68" s="6" t="str" cm="1">
        <f t="array" ref="K68">IF(ROWS(G$7:G68)&gt;COUNTIF(BookTable[Entry Month],$O$4),"",INDEX(Book!E$3:E$1200,SMALL(IF(BookTable[Entry Month]=$O$4,ROW(BookTable[Entry Month])-ROW(Book!$J$2)),ROWS(G$7:G68))))</f>
        <v/>
      </c>
      <c r="L68" s="6" t="e">
        <f>Shrawan11[[#This Row],[मूल्य (रु)]]*13%</f>
        <v>#VALUE!</v>
      </c>
    </row>
    <row r="69" spans="1:12" hidden="1" x14ac:dyDescent="0.25">
      <c r="A69" s="1" t="str">
        <f t="array" ref="A69">IF(ROWS(A$7:A69)&gt;COUNTIF(BookTable[Entry Month],$O$4),"",INDEX(Book!A$3:A$1200,SMALL(IF(BookTable[Entry Month]=$O$4,ROW(BookTable[Entry Month])-ROW(Book!$J$2)),ROWS(A$7:A69))))</f>
        <v/>
      </c>
      <c r="B69" s="12" t="str">
        <f t="array" ref="B69">IF(ROWS(B$7:B69)&gt;COUNTIF(BookTable[Entry Month],$O$4),"",INDEX(Book!B$3:B$1200,SMALL(IF(BookTable[Entry Month]=$O$4,ROW(BookTable[Entry Month])-ROW(Book!$J$2)),ROWS(B$7:B69))))</f>
        <v/>
      </c>
      <c r="D69" s="1" t="str">
        <f t="array" ref="D69">IF(ROWS(C$7:C69)&gt;COUNTIF(BookTable[Entry Month],$O$4),"",INDEX(Book!C$3:C$1200,SMALL(IF(BookTable[Entry Month]=$O$4,ROW(BookTable[Entry Month])-ROW(Book!$J$2)),ROWS(C$7:C69))))</f>
        <v/>
      </c>
      <c r="E69" s="26" t="e">
        <f>VLOOKUP(Shrawan11[[#This Row],[आपूर्तिकर्ताको नाम]],PartyTable[],2,FALSE)</f>
        <v>#N/A</v>
      </c>
      <c r="F69" s="26" t="str" cm="1">
        <f t="array" ref="F69">IF(ROWS(G$7:G69)&gt;COUNTIF(BookTable[Entry Month],$O$4),"",INDEX(Book!D$3:D$1200,SMALL(IF(BookTable[Entry Month]=$O$4,ROW(BookTable[Entry Month])-ROW(Book!$J$2)),ROWS(G$7:G69))))</f>
        <v/>
      </c>
      <c r="I6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69" s="6" t="str" cm="1">
        <f t="array" ref="J69">IF(ROWS(G$7:G69)&gt;COUNTIF(BookTable[Entry Month],$O$4),"",INDEX(Book!F$3:F$1200,SMALL(IF(BookTable[Entry Month]=$O$4,ROW(BookTable[Entry Month])-ROW(Book!$J$2)),ROWS(G$7:G69))))</f>
        <v/>
      </c>
      <c r="K69" s="6" t="str" cm="1">
        <f t="array" ref="K69">IF(ROWS(G$7:G69)&gt;COUNTIF(BookTable[Entry Month],$O$4),"",INDEX(Book!E$3:E$1200,SMALL(IF(BookTable[Entry Month]=$O$4,ROW(BookTable[Entry Month])-ROW(Book!$J$2)),ROWS(G$7:G69))))</f>
        <v/>
      </c>
      <c r="L69" s="6" t="e">
        <f>Shrawan11[[#This Row],[मूल्य (रु)]]*13%</f>
        <v>#VALUE!</v>
      </c>
    </row>
    <row r="70" spans="1:12" hidden="1" x14ac:dyDescent="0.25">
      <c r="A70" s="1" t="str">
        <f t="array" ref="A70">IF(ROWS(A$7:A70)&gt;COUNTIF(BookTable[Entry Month],$O$4),"",INDEX(Book!A$3:A$1200,SMALL(IF(BookTable[Entry Month]=$O$4,ROW(BookTable[Entry Month])-ROW(Book!$J$2)),ROWS(A$7:A70))))</f>
        <v/>
      </c>
      <c r="B70" s="1" t="str">
        <f t="array" ref="B70">IF(ROWS(B$7:B70)&gt;COUNTIF(BookTable[Entry Month],$O$4),"",INDEX(Book!B$3:B$1200,SMALL(IF(BookTable[Entry Month]=$O$4,ROW(BookTable[Entry Month])-ROW(Book!$J$2)),ROWS(B$7:B70))))</f>
        <v/>
      </c>
      <c r="D70" s="1" t="str">
        <f t="array" ref="D70">IF(ROWS(C$7:C70)&gt;COUNTIF(BookTable[Entry Month],$O$4),"",INDEX(Book!C$3:C$1200,SMALL(IF(BookTable[Entry Month]=$O$4,ROW(BookTable[Entry Month])-ROW(Book!$J$2)),ROWS(C$7:C70))))</f>
        <v/>
      </c>
      <c r="E70" s="26" t="e">
        <f>VLOOKUP(Shrawan11[[#This Row],[आपूर्तिकर्ताको नाम]],PartyTable[],2,FALSE)</f>
        <v>#N/A</v>
      </c>
      <c r="F70" s="26" t="str" cm="1">
        <f t="array" ref="F70">IF(ROWS(G$7:G70)&gt;COUNTIF(BookTable[Entry Month],$O$4),"",INDEX(Book!D$3:D$1200,SMALL(IF(BookTable[Entry Month]=$O$4,ROW(BookTable[Entry Month])-ROW(Book!$J$2)),ROWS(G$7:G70))))</f>
        <v/>
      </c>
      <c r="I7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70" s="6" t="str" cm="1">
        <f t="array" ref="J70">IF(ROWS(G$7:G70)&gt;COUNTIF(BookTable[Entry Month],$O$4),"",INDEX(Book!F$3:F$1200,SMALL(IF(BookTable[Entry Month]=$O$4,ROW(BookTable[Entry Month])-ROW(Book!$J$2)),ROWS(G$7:G70))))</f>
        <v/>
      </c>
      <c r="K70" s="6" t="str" cm="1">
        <f t="array" ref="K70">IF(ROWS(G$7:G70)&gt;COUNTIF(BookTable[Entry Month],$O$4),"",INDEX(Book!E$3:E$1200,SMALL(IF(BookTable[Entry Month]=$O$4,ROW(BookTable[Entry Month])-ROW(Book!$J$2)),ROWS(G$7:G70))))</f>
        <v/>
      </c>
      <c r="L70" s="6" t="e">
        <f>Shrawan11[[#This Row],[मूल्य (रु)]]*13%</f>
        <v>#VALUE!</v>
      </c>
    </row>
    <row r="71" spans="1:12" hidden="1" x14ac:dyDescent="0.25">
      <c r="A71" s="1" t="str">
        <f t="array" ref="A71">IF(ROWS(A$7:A71)&gt;COUNTIF(BookTable[Entry Month],$O$4),"",INDEX(Book!A$3:A$1200,SMALL(IF(BookTable[Entry Month]=$O$4,ROW(BookTable[Entry Month])-ROW(Book!$J$2)),ROWS(A$7:A71))))</f>
        <v/>
      </c>
      <c r="B71" s="1" t="str">
        <f t="array" ref="B71">IF(ROWS(B$7:B71)&gt;COUNTIF(BookTable[Entry Month],$O$4),"",INDEX(Book!B$3:B$1200,SMALL(IF(BookTable[Entry Month]=$O$4,ROW(BookTable[Entry Month])-ROW(Book!$J$2)),ROWS(B$7:B71))))</f>
        <v/>
      </c>
      <c r="D71" s="1" t="str">
        <f t="array" ref="D71">IF(ROWS(C$7:C71)&gt;COUNTIF(BookTable[Entry Month],$O$4),"",INDEX(Book!C$3:C$1200,SMALL(IF(BookTable[Entry Month]=$O$4,ROW(BookTable[Entry Month])-ROW(Book!$J$2)),ROWS(C$7:C71))))</f>
        <v/>
      </c>
      <c r="E71" s="26" t="e">
        <f>VLOOKUP(Shrawan11[[#This Row],[आपूर्तिकर्ताको नाम]],PartyTable[],2,FALSE)</f>
        <v>#N/A</v>
      </c>
      <c r="F71" s="26" t="str" cm="1">
        <f t="array" ref="F71">IF(ROWS(G$7:G71)&gt;COUNTIF(BookTable[Entry Month],$O$4),"",INDEX(Book!D$3:D$1200,SMALL(IF(BookTable[Entry Month]=$O$4,ROW(BookTable[Entry Month])-ROW(Book!$J$2)),ROWS(G$7:G71))))</f>
        <v/>
      </c>
      <c r="I7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71" s="6" t="str" cm="1">
        <f t="array" ref="J71">IF(ROWS(G$7:G71)&gt;COUNTIF(BookTable[Entry Month],$O$4),"",INDEX(Book!F$3:F$1200,SMALL(IF(BookTable[Entry Month]=$O$4,ROW(BookTable[Entry Month])-ROW(Book!$J$2)),ROWS(G$7:G71))))</f>
        <v/>
      </c>
      <c r="K71" s="6" t="str" cm="1">
        <f t="array" ref="K71">IF(ROWS(G$7:G71)&gt;COUNTIF(BookTable[Entry Month],$O$4),"",INDEX(Book!E$3:E$1200,SMALL(IF(BookTable[Entry Month]=$O$4,ROW(BookTable[Entry Month])-ROW(Book!$J$2)),ROWS(G$7:G71))))</f>
        <v/>
      </c>
      <c r="L71" s="6" t="e">
        <f>Shrawan11[[#This Row],[मूल्य (रु)]]*13%</f>
        <v>#VALUE!</v>
      </c>
    </row>
    <row r="72" spans="1:12" hidden="1" x14ac:dyDescent="0.25">
      <c r="A72" s="1" t="str">
        <f t="array" ref="A72">IF(ROWS(A$7:A72)&gt;COUNTIF(BookTable[Entry Month],$O$4),"",INDEX(Book!A$3:A$1200,SMALL(IF(BookTable[Entry Month]=$O$4,ROW(BookTable[Entry Month])-ROW(Book!$J$2)),ROWS(A$7:A72))))</f>
        <v/>
      </c>
      <c r="B72" s="1" t="str">
        <f t="array" ref="B72">IF(ROWS(B$7:B72)&gt;COUNTIF(BookTable[Entry Month],$O$4),"",INDEX(Book!B$3:B$1200,SMALL(IF(BookTable[Entry Month]=$O$4,ROW(BookTable[Entry Month])-ROW(Book!$J$2)),ROWS(B$7:B72))))</f>
        <v/>
      </c>
      <c r="D72" s="1" t="str">
        <f t="array" ref="D72">IF(ROWS(C$7:C72)&gt;COUNTIF(BookTable[Entry Month],$O$4),"",INDEX(Book!C$3:C$1200,SMALL(IF(BookTable[Entry Month]=$O$4,ROW(BookTable[Entry Month])-ROW(Book!$J$2)),ROWS(C$7:C72))))</f>
        <v/>
      </c>
      <c r="E72" s="26" t="e">
        <f>VLOOKUP(Shrawan11[[#This Row],[आपूर्तिकर्ताको नाम]],PartyTable[],2,FALSE)</f>
        <v>#N/A</v>
      </c>
      <c r="F72" s="26" t="str" cm="1">
        <f t="array" ref="F72">IF(ROWS(G$7:G72)&gt;COUNTIF(BookTable[Entry Month],$O$4),"",INDEX(Book!D$3:D$1200,SMALL(IF(BookTable[Entry Month]=$O$4,ROW(BookTable[Entry Month])-ROW(Book!$J$2)),ROWS(G$7:G72))))</f>
        <v/>
      </c>
      <c r="I7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72" s="6" t="str" cm="1">
        <f t="array" ref="J72">IF(ROWS(G$7:G72)&gt;COUNTIF(BookTable[Entry Month],$O$4),"",INDEX(Book!F$3:F$1200,SMALL(IF(BookTable[Entry Month]=$O$4,ROW(BookTable[Entry Month])-ROW(Book!$J$2)),ROWS(G$7:G72))))</f>
        <v/>
      </c>
      <c r="K72" s="6" t="str" cm="1">
        <f t="array" ref="K72">IF(ROWS(G$7:G72)&gt;COUNTIF(BookTable[Entry Month],$O$4),"",INDEX(Book!E$3:E$1200,SMALL(IF(BookTable[Entry Month]=$O$4,ROW(BookTable[Entry Month])-ROW(Book!$J$2)),ROWS(G$7:G72))))</f>
        <v/>
      </c>
      <c r="L72" s="6" t="e">
        <f>Shrawan11[[#This Row],[मूल्य (रु)]]*13%</f>
        <v>#VALUE!</v>
      </c>
    </row>
    <row r="73" spans="1:12" hidden="1" x14ac:dyDescent="0.25">
      <c r="A73" s="1" t="str">
        <f t="array" ref="A73">IF(ROWS(A$7:A73)&gt;COUNTIF(BookTable[Entry Month],$O$4),"",INDEX(Book!A$3:A$1200,SMALL(IF(BookTable[Entry Month]=$O$4,ROW(BookTable[Entry Month])-ROW(Book!$J$2)),ROWS(A$7:A73))))</f>
        <v/>
      </c>
      <c r="B73" s="1" t="str">
        <f t="array" ref="B73">IF(ROWS(B$7:B73)&gt;COUNTIF(BookTable[Entry Month],$O$4),"",INDEX(Book!B$3:B$1200,SMALL(IF(BookTable[Entry Month]=$O$4,ROW(BookTable[Entry Month])-ROW(Book!$J$2)),ROWS(B$7:B73))))</f>
        <v/>
      </c>
      <c r="D73" s="1" t="str">
        <f t="array" ref="D73">IF(ROWS(C$7:C73)&gt;COUNTIF(BookTable[Entry Month],$O$4),"",INDEX(Book!C$3:C$1200,SMALL(IF(BookTable[Entry Month]=$O$4,ROW(BookTable[Entry Month])-ROW(Book!$J$2)),ROWS(C$7:C73))))</f>
        <v/>
      </c>
      <c r="E73" s="26" t="e">
        <f>VLOOKUP(Shrawan11[[#This Row],[आपूर्तिकर्ताको नाम]],PartyTable[],2,FALSE)</f>
        <v>#N/A</v>
      </c>
      <c r="F73" s="26" t="str" cm="1">
        <f t="array" ref="F73">IF(ROWS(G$7:G73)&gt;COUNTIF(BookTable[Entry Month],$O$4),"",INDEX(Book!D$3:D$1200,SMALL(IF(BookTable[Entry Month]=$O$4,ROW(BookTable[Entry Month])-ROW(Book!$J$2)),ROWS(G$7:G73))))</f>
        <v/>
      </c>
      <c r="I7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73" s="6" t="str" cm="1">
        <f t="array" ref="J73">IF(ROWS(G$7:G73)&gt;COUNTIF(BookTable[Entry Month],$O$4),"",INDEX(Book!F$3:F$1200,SMALL(IF(BookTable[Entry Month]=$O$4,ROW(BookTable[Entry Month])-ROW(Book!$J$2)),ROWS(G$7:G73))))</f>
        <v/>
      </c>
      <c r="K73" s="6" t="str" cm="1">
        <f t="array" ref="K73">IF(ROWS(G$7:G73)&gt;COUNTIF(BookTable[Entry Month],$O$4),"",INDEX(Book!E$3:E$1200,SMALL(IF(BookTable[Entry Month]=$O$4,ROW(BookTable[Entry Month])-ROW(Book!$J$2)),ROWS(G$7:G73))))</f>
        <v/>
      </c>
      <c r="L73" s="6" t="e">
        <f>Shrawan11[[#This Row],[मूल्य (रु)]]*13%</f>
        <v>#VALUE!</v>
      </c>
    </row>
    <row r="74" spans="1:12" hidden="1" x14ac:dyDescent="0.25">
      <c r="A74" s="1" t="str">
        <f t="array" ref="A74">IF(ROWS(A$7:A74)&gt;COUNTIF(BookTable[Entry Month],$O$4),"",INDEX(Book!A$3:A$1200,SMALL(IF(BookTable[Entry Month]=$O$4,ROW(BookTable[Entry Month])-ROW(Book!$J$2)),ROWS(A$7:A74))))</f>
        <v/>
      </c>
      <c r="B74" s="1" t="str">
        <f t="array" ref="B74">IF(ROWS(B$7:B74)&gt;COUNTIF(BookTable[Entry Month],$O$4),"",INDEX(Book!B$3:B$1200,SMALL(IF(BookTable[Entry Month]=$O$4,ROW(BookTable[Entry Month])-ROW(Book!$J$2)),ROWS(B$7:B74))))</f>
        <v/>
      </c>
      <c r="D74" s="1" t="str">
        <f t="array" ref="D74">IF(ROWS(C$7:C74)&gt;COUNTIF(BookTable[Entry Month],$O$4),"",INDEX(Book!C$3:C$1200,SMALL(IF(BookTable[Entry Month]=$O$4,ROW(BookTable[Entry Month])-ROW(Book!$J$2)),ROWS(C$7:C74))))</f>
        <v/>
      </c>
      <c r="E74" s="26" t="e">
        <f>VLOOKUP(Shrawan11[[#This Row],[आपूर्तिकर्ताको नाम]],PartyTable[],2,FALSE)</f>
        <v>#N/A</v>
      </c>
      <c r="F74" s="26" t="str" cm="1">
        <f t="array" ref="F74">IF(ROWS(G$7:G74)&gt;COUNTIF(BookTable[Entry Month],$O$4),"",INDEX(Book!D$3:D$1200,SMALL(IF(BookTable[Entry Month]=$O$4,ROW(BookTable[Entry Month])-ROW(Book!$J$2)),ROWS(G$7:G74))))</f>
        <v/>
      </c>
      <c r="I7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74" s="6" t="str" cm="1">
        <f t="array" ref="J74">IF(ROWS(G$7:G74)&gt;COUNTIF(BookTable[Entry Month],$O$4),"",INDEX(Book!F$3:F$1200,SMALL(IF(BookTable[Entry Month]=$O$4,ROW(BookTable[Entry Month])-ROW(Book!$J$2)),ROWS(G$7:G74))))</f>
        <v/>
      </c>
      <c r="K74" s="6" t="str" cm="1">
        <f t="array" ref="K74">IF(ROWS(G$7:G74)&gt;COUNTIF(BookTable[Entry Month],$O$4),"",INDEX(Book!E$3:E$1200,SMALL(IF(BookTable[Entry Month]=$O$4,ROW(BookTable[Entry Month])-ROW(Book!$J$2)),ROWS(G$7:G74))))</f>
        <v/>
      </c>
      <c r="L74" s="6" t="e">
        <f>Shrawan11[[#This Row],[मूल्य (रु)]]*13%</f>
        <v>#VALUE!</v>
      </c>
    </row>
    <row r="75" spans="1:12" hidden="1" x14ac:dyDescent="0.25">
      <c r="A75" s="1" t="str">
        <f t="array" ref="A75">IF(ROWS(A$7:A75)&gt;COUNTIF(BookTable[Entry Month],$O$4),"",INDEX(Book!A$3:A$1200,SMALL(IF(BookTable[Entry Month]=$O$4,ROW(BookTable[Entry Month])-ROW(Book!$J$2)),ROWS(A$7:A75))))</f>
        <v/>
      </c>
      <c r="B75" s="1" t="str">
        <f t="array" ref="B75">IF(ROWS(B$7:B75)&gt;COUNTIF(BookTable[Entry Month],$O$4),"",INDEX(Book!B$3:B$1200,SMALL(IF(BookTable[Entry Month]=$O$4,ROW(BookTable[Entry Month])-ROW(Book!$J$2)),ROWS(B$7:B75))))</f>
        <v/>
      </c>
      <c r="D75" s="1" t="str">
        <f t="array" ref="D75">IF(ROWS(C$7:C75)&gt;COUNTIF(BookTable[Entry Month],$O$4),"",INDEX(Book!C$3:C$1200,SMALL(IF(BookTable[Entry Month]=$O$4,ROW(BookTable[Entry Month])-ROW(Book!$J$2)),ROWS(C$7:C75))))</f>
        <v/>
      </c>
      <c r="E75" s="26" t="e">
        <f>VLOOKUP(Shrawan11[[#This Row],[आपूर्तिकर्ताको नाम]],PartyTable[],2,FALSE)</f>
        <v>#N/A</v>
      </c>
      <c r="F75" s="26" t="str" cm="1">
        <f t="array" ref="F75">IF(ROWS(G$7:G75)&gt;COUNTIF(BookTable[Entry Month],$O$4),"",INDEX(Book!D$3:D$1200,SMALL(IF(BookTable[Entry Month]=$O$4,ROW(BookTable[Entry Month])-ROW(Book!$J$2)),ROWS(G$7:G75))))</f>
        <v/>
      </c>
      <c r="I7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75" s="6" t="str" cm="1">
        <f t="array" ref="J75">IF(ROWS(G$7:G75)&gt;COUNTIF(BookTable[Entry Month],$O$4),"",INDEX(Book!F$3:F$1200,SMALL(IF(BookTable[Entry Month]=$O$4,ROW(BookTable[Entry Month])-ROW(Book!$J$2)),ROWS(G$7:G75))))</f>
        <v/>
      </c>
      <c r="K75" s="6" t="str" cm="1">
        <f t="array" ref="K75">IF(ROWS(G$7:G75)&gt;COUNTIF(BookTable[Entry Month],$O$4),"",INDEX(Book!E$3:E$1200,SMALL(IF(BookTable[Entry Month]=$O$4,ROW(BookTable[Entry Month])-ROW(Book!$J$2)),ROWS(G$7:G75))))</f>
        <v/>
      </c>
      <c r="L75" s="6" t="e">
        <f>Shrawan11[[#This Row],[मूल्य (रु)]]*13%</f>
        <v>#VALUE!</v>
      </c>
    </row>
    <row r="76" spans="1:12" hidden="1" x14ac:dyDescent="0.25">
      <c r="A76" s="1" t="str">
        <f t="array" ref="A76">IF(ROWS(A$7:A76)&gt;COUNTIF(BookTable[Entry Month],$O$4),"",INDEX(Book!A$3:A$1200,SMALL(IF(BookTable[Entry Month]=$O$4,ROW(BookTable[Entry Month])-ROW(Book!$J$2)),ROWS(A$7:A76))))</f>
        <v/>
      </c>
      <c r="B76" s="1" t="str">
        <f t="array" ref="B76">IF(ROWS(B$7:B76)&gt;COUNTIF(BookTable[Entry Month],$O$4),"",INDEX(Book!B$3:B$1200,SMALL(IF(BookTable[Entry Month]=$O$4,ROW(BookTable[Entry Month])-ROW(Book!$J$2)),ROWS(B$7:B76))))</f>
        <v/>
      </c>
      <c r="D76" s="1" t="str">
        <f t="array" ref="D76">IF(ROWS(C$7:C76)&gt;COUNTIF(BookTable[Entry Month],$O$4),"",INDEX(Book!C$3:C$1200,SMALL(IF(BookTable[Entry Month]=$O$4,ROW(BookTable[Entry Month])-ROW(Book!$J$2)),ROWS(C$7:C76))))</f>
        <v/>
      </c>
      <c r="E76" s="26" t="e">
        <f>VLOOKUP(Shrawan11[[#This Row],[आपूर्तिकर्ताको नाम]],PartyTable[],2,FALSE)</f>
        <v>#N/A</v>
      </c>
      <c r="F76" s="26" t="str" cm="1">
        <f t="array" ref="F76">IF(ROWS(G$7:G76)&gt;COUNTIF(BookTable[Entry Month],$O$4),"",INDEX(Book!D$3:D$1200,SMALL(IF(BookTable[Entry Month]=$O$4,ROW(BookTable[Entry Month])-ROW(Book!$J$2)),ROWS(G$7:G76))))</f>
        <v/>
      </c>
      <c r="I7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76" s="6" t="str" cm="1">
        <f t="array" ref="J76">IF(ROWS(G$7:G76)&gt;COUNTIF(BookTable[Entry Month],$O$4),"",INDEX(Book!F$3:F$1200,SMALL(IF(BookTable[Entry Month]=$O$4,ROW(BookTable[Entry Month])-ROW(Book!$J$2)),ROWS(G$7:G76))))</f>
        <v/>
      </c>
      <c r="K76" s="6" t="str" cm="1">
        <f t="array" ref="K76">IF(ROWS(G$7:G76)&gt;COUNTIF(BookTable[Entry Month],$O$4),"",INDEX(Book!E$3:E$1200,SMALL(IF(BookTable[Entry Month]=$O$4,ROW(BookTable[Entry Month])-ROW(Book!$J$2)),ROWS(G$7:G76))))</f>
        <v/>
      </c>
      <c r="L76" s="6" t="e">
        <f>Shrawan11[[#This Row],[मूल्य (रु)]]*13%</f>
        <v>#VALUE!</v>
      </c>
    </row>
    <row r="77" spans="1:12" hidden="1" x14ac:dyDescent="0.25">
      <c r="A77" s="1" t="str">
        <f t="array" ref="A77">IF(ROWS(A$7:A77)&gt;COUNTIF(BookTable[Entry Month],$O$4),"",INDEX(Book!A$3:A$1200,SMALL(IF(BookTable[Entry Month]=$O$4,ROW(BookTable[Entry Month])-ROW(Book!$J$2)),ROWS(A$7:A77))))</f>
        <v/>
      </c>
      <c r="B77" s="1" t="str">
        <f t="array" ref="B77">IF(ROWS(B$7:B77)&gt;COUNTIF(BookTable[Entry Month],$O$4),"",INDEX(Book!B$3:B$1200,SMALL(IF(BookTable[Entry Month]=$O$4,ROW(BookTable[Entry Month])-ROW(Book!$J$2)),ROWS(B$7:B77))))</f>
        <v/>
      </c>
      <c r="D77" s="1" t="str">
        <f t="array" ref="D77">IF(ROWS(C$7:C77)&gt;COUNTIF(BookTable[Entry Month],$O$4),"",INDEX(Book!C$3:C$1200,SMALL(IF(BookTable[Entry Month]=$O$4,ROW(BookTable[Entry Month])-ROW(Book!$J$2)),ROWS(C$7:C77))))</f>
        <v/>
      </c>
      <c r="E77" s="26" t="e">
        <f>VLOOKUP(Shrawan11[[#This Row],[आपूर्तिकर्ताको नाम]],PartyTable[],2,FALSE)</f>
        <v>#N/A</v>
      </c>
      <c r="F77" s="26" t="str" cm="1">
        <f t="array" ref="F77">IF(ROWS(G$7:G77)&gt;COUNTIF(BookTable[Entry Month],$O$4),"",INDEX(Book!D$3:D$1200,SMALL(IF(BookTable[Entry Month]=$O$4,ROW(BookTable[Entry Month])-ROW(Book!$J$2)),ROWS(G$7:G77))))</f>
        <v/>
      </c>
      <c r="I7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77" s="6" t="str" cm="1">
        <f t="array" ref="J77">IF(ROWS(G$7:G77)&gt;COUNTIF(BookTable[Entry Month],$O$4),"",INDEX(Book!F$3:F$1200,SMALL(IF(BookTable[Entry Month]=$O$4,ROW(BookTable[Entry Month])-ROW(Book!$J$2)),ROWS(G$7:G77))))</f>
        <v/>
      </c>
      <c r="K77" s="6" t="str" cm="1">
        <f t="array" ref="K77">IF(ROWS(G$7:G77)&gt;COUNTIF(BookTable[Entry Month],$O$4),"",INDEX(Book!E$3:E$1200,SMALL(IF(BookTable[Entry Month]=$O$4,ROW(BookTable[Entry Month])-ROW(Book!$J$2)),ROWS(G$7:G77))))</f>
        <v/>
      </c>
      <c r="L77" s="6" t="e">
        <f>Shrawan11[[#This Row],[मूल्य (रु)]]*13%</f>
        <v>#VALUE!</v>
      </c>
    </row>
    <row r="78" spans="1:12" hidden="1" x14ac:dyDescent="0.25">
      <c r="A78" s="1" t="str">
        <f t="array" ref="A78">IF(ROWS(A$7:A78)&gt;COUNTIF(BookTable[Entry Month],$O$4),"",INDEX(Book!A$3:A$1200,SMALL(IF(BookTable[Entry Month]=$O$4,ROW(BookTable[Entry Month])-ROW(Book!$J$2)),ROWS(A$7:A78))))</f>
        <v/>
      </c>
      <c r="B78" s="1" t="str">
        <f t="array" ref="B78">IF(ROWS(B$7:B78)&gt;COUNTIF(BookTable[Entry Month],$O$4),"",INDEX(Book!B$3:B$1200,SMALL(IF(BookTable[Entry Month]=$O$4,ROW(BookTable[Entry Month])-ROW(Book!$J$2)),ROWS(B$7:B78))))</f>
        <v/>
      </c>
      <c r="D78" s="1" t="str">
        <f t="array" ref="D78">IF(ROWS(C$7:C78)&gt;COUNTIF(BookTable[Entry Month],$O$4),"",INDEX(Book!C$3:C$1200,SMALL(IF(BookTable[Entry Month]=$O$4,ROW(BookTable[Entry Month])-ROW(Book!$J$2)),ROWS(C$7:C78))))</f>
        <v/>
      </c>
      <c r="E78" s="26" t="e">
        <f>VLOOKUP(Shrawan11[[#This Row],[आपूर्तिकर्ताको नाम]],PartyTable[],2,FALSE)</f>
        <v>#N/A</v>
      </c>
      <c r="F78" s="26" t="str" cm="1">
        <f t="array" ref="F78">IF(ROWS(G$7:G78)&gt;COUNTIF(BookTable[Entry Month],$O$4),"",INDEX(Book!D$3:D$1200,SMALL(IF(BookTable[Entry Month]=$O$4,ROW(BookTable[Entry Month])-ROW(Book!$J$2)),ROWS(G$7:G78))))</f>
        <v/>
      </c>
      <c r="I7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78" s="6" t="str" cm="1">
        <f t="array" ref="J78">IF(ROWS(G$7:G78)&gt;COUNTIF(BookTable[Entry Month],$O$4),"",INDEX(Book!F$3:F$1200,SMALL(IF(BookTable[Entry Month]=$O$4,ROW(BookTable[Entry Month])-ROW(Book!$J$2)),ROWS(G$7:G78))))</f>
        <v/>
      </c>
      <c r="K78" s="6" t="str" cm="1">
        <f t="array" ref="K78">IF(ROWS(G$7:G78)&gt;COUNTIF(BookTable[Entry Month],$O$4),"",INDEX(Book!E$3:E$1200,SMALL(IF(BookTable[Entry Month]=$O$4,ROW(BookTable[Entry Month])-ROW(Book!$J$2)),ROWS(G$7:G78))))</f>
        <v/>
      </c>
      <c r="L78" s="6" t="e">
        <f>Shrawan11[[#This Row],[मूल्य (रु)]]*13%</f>
        <v>#VALUE!</v>
      </c>
    </row>
    <row r="79" spans="1:12" hidden="1" x14ac:dyDescent="0.25">
      <c r="A79" s="1" t="str">
        <f t="array" ref="A79">IF(ROWS(A$7:A79)&gt;COUNTIF(BookTable[Entry Month],$O$4),"",INDEX(Book!A$3:A$1200,SMALL(IF(BookTable[Entry Month]=$O$4,ROW(BookTable[Entry Month])-ROW(Book!$J$2)),ROWS(A$7:A79))))</f>
        <v/>
      </c>
      <c r="B79" s="1" t="str">
        <f t="array" ref="B79">IF(ROWS(B$7:B79)&gt;COUNTIF(BookTable[Entry Month],$O$4),"",INDEX(Book!B$3:B$1200,SMALL(IF(BookTable[Entry Month]=$O$4,ROW(BookTable[Entry Month])-ROW(Book!$J$2)),ROWS(B$7:B79))))</f>
        <v/>
      </c>
      <c r="D79" s="1" t="str">
        <f t="array" ref="D79">IF(ROWS(C$7:C79)&gt;COUNTIF(BookTable[Entry Month],$O$4),"",INDEX(Book!C$3:C$1200,SMALL(IF(BookTable[Entry Month]=$O$4,ROW(BookTable[Entry Month])-ROW(Book!$J$2)),ROWS(C$7:C79))))</f>
        <v/>
      </c>
      <c r="E79" s="26" t="e">
        <f>VLOOKUP(Shrawan11[[#This Row],[आपूर्तिकर्ताको नाम]],PartyTable[],2,FALSE)</f>
        <v>#N/A</v>
      </c>
      <c r="F79" s="26" t="str" cm="1">
        <f t="array" ref="F79">IF(ROWS(G$7:G79)&gt;COUNTIF(BookTable[Entry Month],$O$4),"",INDEX(Book!D$3:D$1200,SMALL(IF(BookTable[Entry Month]=$O$4,ROW(BookTable[Entry Month])-ROW(Book!$J$2)),ROWS(G$7:G79))))</f>
        <v/>
      </c>
      <c r="I7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79" s="6" t="str" cm="1">
        <f t="array" ref="J79">IF(ROWS(G$7:G79)&gt;COUNTIF(BookTable[Entry Month],$O$4),"",INDEX(Book!F$3:F$1200,SMALL(IF(BookTable[Entry Month]=$O$4,ROW(BookTable[Entry Month])-ROW(Book!$J$2)),ROWS(G$7:G79))))</f>
        <v/>
      </c>
      <c r="K79" s="6" t="str" cm="1">
        <f t="array" ref="K79">IF(ROWS(G$7:G79)&gt;COUNTIF(BookTable[Entry Month],$O$4),"",INDEX(Book!E$3:E$1200,SMALL(IF(BookTable[Entry Month]=$O$4,ROW(BookTable[Entry Month])-ROW(Book!$J$2)),ROWS(G$7:G79))))</f>
        <v/>
      </c>
      <c r="L79" s="6" t="e">
        <f>Shrawan11[[#This Row],[मूल्य (रु)]]*13%</f>
        <v>#VALUE!</v>
      </c>
    </row>
    <row r="80" spans="1:12" hidden="1" x14ac:dyDescent="0.25">
      <c r="A80" s="1" t="str">
        <f t="array" ref="A80">IF(ROWS(A$7:A80)&gt;COUNTIF(BookTable[Entry Month],$O$4),"",INDEX(Book!A$3:A$1200,SMALL(IF(BookTable[Entry Month]=$O$4,ROW(BookTable[Entry Month])-ROW(Book!$J$2)),ROWS(A$7:A80))))</f>
        <v/>
      </c>
      <c r="B80" s="1" t="str">
        <f t="array" ref="B80">IF(ROWS(B$7:B80)&gt;COUNTIF(BookTable[Entry Month],$O$4),"",INDEX(Book!B$3:B$1200,SMALL(IF(BookTable[Entry Month]=$O$4,ROW(BookTable[Entry Month])-ROW(Book!$J$2)),ROWS(B$7:B80))))</f>
        <v/>
      </c>
      <c r="D80" s="1" t="str">
        <f t="array" ref="D80">IF(ROWS(C$7:C80)&gt;COUNTIF(BookTable[Entry Month],$O$4),"",INDEX(Book!C$3:C$1200,SMALL(IF(BookTable[Entry Month]=$O$4,ROW(BookTable[Entry Month])-ROW(Book!$J$2)),ROWS(C$7:C80))))</f>
        <v/>
      </c>
      <c r="E80" s="26" t="e">
        <f>VLOOKUP(Shrawan11[[#This Row],[आपूर्तिकर्ताको नाम]],PartyTable[],2,FALSE)</f>
        <v>#N/A</v>
      </c>
      <c r="F80" s="26" t="str" cm="1">
        <f t="array" ref="F80">IF(ROWS(G$7:G80)&gt;COUNTIF(BookTable[Entry Month],$O$4),"",INDEX(Book!D$3:D$1200,SMALL(IF(BookTable[Entry Month]=$O$4,ROW(BookTable[Entry Month])-ROW(Book!$J$2)),ROWS(G$7:G80))))</f>
        <v/>
      </c>
      <c r="I8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80" s="6" t="str" cm="1">
        <f t="array" ref="J80">IF(ROWS(G$7:G80)&gt;COUNTIF(BookTable[Entry Month],$O$4),"",INDEX(Book!F$3:F$1200,SMALL(IF(BookTable[Entry Month]=$O$4,ROW(BookTable[Entry Month])-ROW(Book!$J$2)),ROWS(G$7:G80))))</f>
        <v/>
      </c>
      <c r="K80" s="6" t="str" cm="1">
        <f t="array" ref="K80">IF(ROWS(G$7:G80)&gt;COUNTIF(BookTable[Entry Month],$O$4),"",INDEX(Book!E$3:E$1200,SMALL(IF(BookTable[Entry Month]=$O$4,ROW(BookTable[Entry Month])-ROW(Book!$J$2)),ROWS(G$7:G80))))</f>
        <v/>
      </c>
      <c r="L80" s="6" t="e">
        <f>Shrawan11[[#This Row],[मूल्य (रु)]]*13%</f>
        <v>#VALUE!</v>
      </c>
    </row>
    <row r="81" spans="1:12" hidden="1" x14ac:dyDescent="0.25">
      <c r="A81" s="1" t="str">
        <f t="array" ref="A81">IF(ROWS(A$7:A81)&gt;COUNTIF(BookTable[Entry Month],$O$4),"",INDEX(Book!A$3:A$1200,SMALL(IF(BookTable[Entry Month]=$O$4,ROW(BookTable[Entry Month])-ROW(Book!$J$2)),ROWS(A$7:A81))))</f>
        <v/>
      </c>
      <c r="B81" s="1" t="str">
        <f t="array" ref="B81">IF(ROWS(B$7:B81)&gt;COUNTIF(BookTable[Entry Month],$O$4),"",INDEX(Book!B$3:B$1200,SMALL(IF(BookTable[Entry Month]=$O$4,ROW(BookTable[Entry Month])-ROW(Book!$J$2)),ROWS(B$7:B81))))</f>
        <v/>
      </c>
      <c r="D81" s="1" t="str">
        <f t="array" ref="D81">IF(ROWS(C$7:C81)&gt;COUNTIF(BookTable[Entry Month],$O$4),"",INDEX(Book!C$3:C$1200,SMALL(IF(BookTable[Entry Month]=$O$4,ROW(BookTable[Entry Month])-ROW(Book!$J$2)),ROWS(C$7:C81))))</f>
        <v/>
      </c>
      <c r="E81" s="26" t="e">
        <f>VLOOKUP(Shrawan11[[#This Row],[आपूर्तिकर्ताको नाम]],PartyTable[],2,FALSE)</f>
        <v>#N/A</v>
      </c>
      <c r="F81" s="26" t="str" cm="1">
        <f t="array" ref="F81">IF(ROWS(G$7:G81)&gt;COUNTIF(BookTable[Entry Month],$O$4),"",INDEX(Book!D$3:D$1200,SMALL(IF(BookTable[Entry Month]=$O$4,ROW(BookTable[Entry Month])-ROW(Book!$J$2)),ROWS(G$7:G81))))</f>
        <v/>
      </c>
      <c r="I8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81" s="6" t="str" cm="1">
        <f t="array" ref="J81">IF(ROWS(G$7:G81)&gt;COUNTIF(BookTable[Entry Month],$O$4),"",INDEX(Book!F$3:F$1200,SMALL(IF(BookTable[Entry Month]=$O$4,ROW(BookTable[Entry Month])-ROW(Book!$J$2)),ROWS(G$7:G81))))</f>
        <v/>
      </c>
      <c r="K81" s="6" t="str" cm="1">
        <f t="array" ref="K81">IF(ROWS(G$7:G81)&gt;COUNTIF(BookTable[Entry Month],$O$4),"",INDEX(Book!E$3:E$1200,SMALL(IF(BookTable[Entry Month]=$O$4,ROW(BookTable[Entry Month])-ROW(Book!$J$2)),ROWS(G$7:G81))))</f>
        <v/>
      </c>
      <c r="L81" s="6" t="e">
        <f>Shrawan11[[#This Row],[मूल्य (रु)]]*13%</f>
        <v>#VALUE!</v>
      </c>
    </row>
    <row r="82" spans="1:12" hidden="1" x14ac:dyDescent="0.25">
      <c r="A82" s="1" t="str">
        <f t="array" ref="A82">IF(ROWS(A$7:A82)&gt;COUNTIF(BookTable[Entry Month],$O$4),"",INDEX(Book!A$3:A$1200,SMALL(IF(BookTable[Entry Month]=$O$4,ROW(BookTable[Entry Month])-ROW(Book!$J$2)),ROWS(A$7:A82))))</f>
        <v/>
      </c>
      <c r="B82" s="1" t="str">
        <f t="array" ref="B82">IF(ROWS(B$7:B82)&gt;COUNTIF(BookTable[Entry Month],$O$4),"",INDEX(Book!B$3:B$1200,SMALL(IF(BookTable[Entry Month]=$O$4,ROW(BookTable[Entry Month])-ROW(Book!$J$2)),ROWS(B$7:B82))))</f>
        <v/>
      </c>
      <c r="D82" s="1" t="str">
        <f t="array" ref="D82">IF(ROWS(C$7:C82)&gt;COUNTIF(BookTable[Entry Month],$O$4),"",INDEX(Book!C$3:C$1200,SMALL(IF(BookTable[Entry Month]=$O$4,ROW(BookTable[Entry Month])-ROW(Book!$J$2)),ROWS(C$7:C82))))</f>
        <v/>
      </c>
      <c r="E82" s="26" t="e">
        <f>VLOOKUP(Shrawan11[[#This Row],[आपूर्तिकर्ताको नाम]],PartyTable[],2,FALSE)</f>
        <v>#N/A</v>
      </c>
      <c r="F82" s="26" t="str" cm="1">
        <f t="array" ref="F82">IF(ROWS(G$7:G82)&gt;COUNTIF(BookTable[Entry Month],$O$4),"",INDEX(Book!D$3:D$1200,SMALL(IF(BookTable[Entry Month]=$O$4,ROW(BookTable[Entry Month])-ROW(Book!$J$2)),ROWS(G$7:G82))))</f>
        <v/>
      </c>
      <c r="I8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82" s="6" t="str" cm="1">
        <f t="array" ref="J82">IF(ROWS(G$7:G82)&gt;COUNTIF(BookTable[Entry Month],$O$4),"",INDEX(Book!F$3:F$1200,SMALL(IF(BookTable[Entry Month]=$O$4,ROW(BookTable[Entry Month])-ROW(Book!$J$2)),ROWS(G$7:G82))))</f>
        <v/>
      </c>
      <c r="K82" s="6" t="str" cm="1">
        <f t="array" ref="K82">IF(ROWS(G$7:G82)&gt;COUNTIF(BookTable[Entry Month],$O$4),"",INDEX(Book!E$3:E$1200,SMALL(IF(BookTable[Entry Month]=$O$4,ROW(BookTable[Entry Month])-ROW(Book!$J$2)),ROWS(G$7:G82))))</f>
        <v/>
      </c>
      <c r="L82" s="6" t="e">
        <f>Shrawan11[[#This Row],[मूल्य (रु)]]*13%</f>
        <v>#VALUE!</v>
      </c>
    </row>
    <row r="83" spans="1:12" hidden="1" x14ac:dyDescent="0.25">
      <c r="A83" s="1" t="str">
        <f t="array" ref="A83">IF(ROWS(A$7:A83)&gt;COUNTIF(BookTable[Entry Month],$O$4),"",INDEX(Book!A$3:A$1200,SMALL(IF(BookTable[Entry Month]=$O$4,ROW(BookTable[Entry Month])-ROW(Book!$J$2)),ROWS(A$7:A83))))</f>
        <v/>
      </c>
      <c r="B83" s="1" t="str">
        <f t="array" ref="B83">IF(ROWS(B$7:B83)&gt;COUNTIF(BookTable[Entry Month],$O$4),"",INDEX(Book!B$3:B$1200,SMALL(IF(BookTable[Entry Month]=$O$4,ROW(BookTable[Entry Month])-ROW(Book!$J$2)),ROWS(B$7:B83))))</f>
        <v/>
      </c>
      <c r="D83" s="1" t="str">
        <f t="array" ref="D83">IF(ROWS(C$7:C83)&gt;COUNTIF(BookTable[Entry Month],$O$4),"",INDEX(Book!C$3:C$1200,SMALL(IF(BookTable[Entry Month]=$O$4,ROW(BookTable[Entry Month])-ROW(Book!$J$2)),ROWS(C$7:C83))))</f>
        <v/>
      </c>
      <c r="E83" s="26" t="e">
        <f>VLOOKUP(Shrawan11[[#This Row],[आपूर्तिकर्ताको नाम]],PartyTable[],2,FALSE)</f>
        <v>#N/A</v>
      </c>
      <c r="F83" s="26" t="str" cm="1">
        <f t="array" ref="F83">IF(ROWS(G$7:G83)&gt;COUNTIF(BookTable[Entry Month],$O$4),"",INDEX(Book!D$3:D$1200,SMALL(IF(BookTable[Entry Month]=$O$4,ROW(BookTable[Entry Month])-ROW(Book!$J$2)),ROWS(G$7:G83))))</f>
        <v/>
      </c>
      <c r="I8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83" s="6" t="str" cm="1">
        <f t="array" ref="J83">IF(ROWS(G$7:G83)&gt;COUNTIF(BookTable[Entry Month],$O$4),"",INDEX(Book!F$3:F$1200,SMALL(IF(BookTable[Entry Month]=$O$4,ROW(BookTable[Entry Month])-ROW(Book!$J$2)),ROWS(G$7:G83))))</f>
        <v/>
      </c>
      <c r="K83" s="6" t="str" cm="1">
        <f t="array" ref="K83">IF(ROWS(G$7:G83)&gt;COUNTIF(BookTable[Entry Month],$O$4),"",INDEX(Book!E$3:E$1200,SMALL(IF(BookTable[Entry Month]=$O$4,ROW(BookTable[Entry Month])-ROW(Book!$J$2)),ROWS(G$7:G83))))</f>
        <v/>
      </c>
      <c r="L83" s="6" t="e">
        <f>Shrawan11[[#This Row],[मूल्य (रु)]]*13%</f>
        <v>#VALUE!</v>
      </c>
    </row>
    <row r="84" spans="1:12" hidden="1" x14ac:dyDescent="0.25">
      <c r="A84" s="1" t="str">
        <f t="array" ref="A84">IF(ROWS(A$7:A84)&gt;COUNTIF(BookTable[Entry Month],$O$4),"",INDEX(Book!A$3:A$1200,SMALL(IF(BookTable[Entry Month]=$O$4,ROW(BookTable[Entry Month])-ROW(Book!$J$2)),ROWS(A$7:A84))))</f>
        <v/>
      </c>
      <c r="B84" s="1" t="str">
        <f t="array" ref="B84">IF(ROWS(B$7:B84)&gt;COUNTIF(BookTable[Entry Month],$O$4),"",INDEX(Book!B$3:B$1200,SMALL(IF(BookTable[Entry Month]=$O$4,ROW(BookTable[Entry Month])-ROW(Book!$J$2)),ROWS(B$7:B84))))</f>
        <v/>
      </c>
      <c r="D84" s="1" t="str">
        <f t="array" ref="D84">IF(ROWS(C$7:C84)&gt;COUNTIF(BookTable[Entry Month],$O$4),"",INDEX(Book!C$3:C$1200,SMALL(IF(BookTable[Entry Month]=$O$4,ROW(BookTable[Entry Month])-ROW(Book!$J$2)),ROWS(C$7:C84))))</f>
        <v/>
      </c>
      <c r="E84" s="26" t="e">
        <f>VLOOKUP(Shrawan11[[#This Row],[आपूर्तिकर्ताको नाम]],PartyTable[],2,FALSE)</f>
        <v>#N/A</v>
      </c>
      <c r="F84" s="26" t="str" cm="1">
        <f t="array" ref="F84">IF(ROWS(G$7:G84)&gt;COUNTIF(BookTable[Entry Month],$O$4),"",INDEX(Book!D$3:D$1200,SMALL(IF(BookTable[Entry Month]=$O$4,ROW(BookTable[Entry Month])-ROW(Book!$J$2)),ROWS(G$7:G84))))</f>
        <v/>
      </c>
      <c r="I8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84" s="6" t="str" cm="1">
        <f t="array" ref="J84">IF(ROWS(G$7:G84)&gt;COUNTIF(BookTable[Entry Month],$O$4),"",INDEX(Book!F$3:F$1200,SMALL(IF(BookTable[Entry Month]=$O$4,ROW(BookTable[Entry Month])-ROW(Book!$J$2)),ROWS(G$7:G84))))</f>
        <v/>
      </c>
      <c r="K84" s="6" t="str" cm="1">
        <f t="array" ref="K84">IF(ROWS(G$7:G84)&gt;COUNTIF(BookTable[Entry Month],$O$4),"",INDEX(Book!E$3:E$1200,SMALL(IF(BookTable[Entry Month]=$O$4,ROW(BookTable[Entry Month])-ROW(Book!$J$2)),ROWS(G$7:G84))))</f>
        <v/>
      </c>
      <c r="L84" s="6" t="e">
        <f>Shrawan11[[#This Row],[मूल्य (रु)]]*13%</f>
        <v>#VALUE!</v>
      </c>
    </row>
    <row r="85" spans="1:12" hidden="1" x14ac:dyDescent="0.25">
      <c r="A85" s="1" t="str">
        <f t="array" ref="A85">IF(ROWS(A$7:A85)&gt;COUNTIF(BookTable[Entry Month],$O$4),"",INDEX(Book!A$3:A$1200,SMALL(IF(BookTable[Entry Month]=$O$4,ROW(BookTable[Entry Month])-ROW(Book!$J$2)),ROWS(A$7:A85))))</f>
        <v/>
      </c>
      <c r="B85" s="1" t="str">
        <f t="array" ref="B85">IF(ROWS(B$7:B85)&gt;COUNTIF(BookTable[Entry Month],$O$4),"",INDEX(Book!B$3:B$1200,SMALL(IF(BookTable[Entry Month]=$O$4,ROW(BookTable[Entry Month])-ROW(Book!$J$2)),ROWS(B$7:B85))))</f>
        <v/>
      </c>
      <c r="D85" s="1" t="str">
        <f t="array" ref="D85">IF(ROWS(C$7:C85)&gt;COUNTIF(BookTable[Entry Month],$O$4),"",INDEX(Book!C$3:C$1200,SMALL(IF(BookTable[Entry Month]=$O$4,ROW(BookTable[Entry Month])-ROW(Book!$J$2)),ROWS(C$7:C85))))</f>
        <v/>
      </c>
      <c r="E85" s="26" t="e">
        <f>VLOOKUP(Shrawan11[[#This Row],[आपूर्तिकर्ताको नाम]],PartyTable[],2,FALSE)</f>
        <v>#N/A</v>
      </c>
      <c r="F85" s="26" t="str" cm="1">
        <f t="array" ref="F85">IF(ROWS(G$7:G85)&gt;COUNTIF(BookTable[Entry Month],$O$4),"",INDEX(Book!D$3:D$1200,SMALL(IF(BookTable[Entry Month]=$O$4,ROW(BookTable[Entry Month])-ROW(Book!$J$2)),ROWS(G$7:G85))))</f>
        <v/>
      </c>
      <c r="I8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85" s="6" t="str" cm="1">
        <f t="array" ref="J85">IF(ROWS(G$7:G85)&gt;COUNTIF(BookTable[Entry Month],$O$4),"",INDEX(Book!F$3:F$1200,SMALL(IF(BookTable[Entry Month]=$O$4,ROW(BookTable[Entry Month])-ROW(Book!$J$2)),ROWS(G$7:G85))))</f>
        <v/>
      </c>
      <c r="K85" s="6" t="str" cm="1">
        <f t="array" ref="K85">IF(ROWS(G$7:G85)&gt;COUNTIF(BookTable[Entry Month],$O$4),"",INDEX(Book!E$3:E$1200,SMALL(IF(BookTable[Entry Month]=$O$4,ROW(BookTable[Entry Month])-ROW(Book!$J$2)),ROWS(G$7:G85))))</f>
        <v/>
      </c>
      <c r="L85" s="6" t="e">
        <f>Shrawan11[[#This Row],[मूल्य (रु)]]*13%</f>
        <v>#VALUE!</v>
      </c>
    </row>
    <row r="86" spans="1:12" hidden="1" x14ac:dyDescent="0.25">
      <c r="A86" s="1" t="str">
        <f t="array" ref="A86">IF(ROWS(A$7:A86)&gt;COUNTIF(BookTable[Entry Month],$O$4),"",INDEX(Book!A$3:A$1200,SMALL(IF(BookTable[Entry Month]=$O$4,ROW(BookTable[Entry Month])-ROW(Book!$J$2)),ROWS(A$7:A86))))</f>
        <v/>
      </c>
      <c r="B86" s="1" t="str">
        <f t="array" ref="B86">IF(ROWS(B$7:B86)&gt;COUNTIF(BookTable[Entry Month],$O$4),"",INDEX(Book!B$3:B$1200,SMALL(IF(BookTable[Entry Month]=$O$4,ROW(BookTable[Entry Month])-ROW(Book!$J$2)),ROWS(B$7:B86))))</f>
        <v/>
      </c>
      <c r="D86" s="1" t="str">
        <f t="array" ref="D86">IF(ROWS(C$7:C86)&gt;COUNTIF(BookTable[Entry Month],$O$4),"",INDEX(Book!C$3:C$1200,SMALL(IF(BookTable[Entry Month]=$O$4,ROW(BookTable[Entry Month])-ROW(Book!$J$2)),ROWS(C$7:C86))))</f>
        <v/>
      </c>
      <c r="E86" s="1" t="e">
        <f>VLOOKUP(Shrawan11[[#This Row],[आपूर्तिकर्ताको नाम]],PartyTable[],2,FALSE)</f>
        <v>#N/A</v>
      </c>
      <c r="F86" s="1" t="str" cm="1">
        <f t="array" ref="F86">IF(ROWS(G$7:G86)&gt;COUNTIF(BookTable[Entry Month],$O$4),"",INDEX(Book!D$3:D$1200,SMALL(IF(BookTable[Entry Month]=$O$4,ROW(BookTable[Entry Month])-ROW(Book!$J$2)),ROWS(G$7:G86))))</f>
        <v/>
      </c>
      <c r="I8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86" s="6" t="str" cm="1">
        <f t="array" ref="J86">IF(ROWS(G$7:G86)&gt;COUNTIF(BookTable[Entry Month],$O$4),"",INDEX(Book!F$3:F$1200,SMALL(IF(BookTable[Entry Month]=$O$4,ROW(BookTable[Entry Month])-ROW(Book!$J$2)),ROWS(G$7:G86))))</f>
        <v/>
      </c>
      <c r="K86" s="6" t="str" cm="1">
        <f t="array" ref="K86">IF(ROWS(G$7:G86)&gt;COUNTIF(BookTable[Entry Month],$O$4),"",INDEX(Book!E$3:E$1200,SMALL(IF(BookTable[Entry Month]=$O$4,ROW(BookTable[Entry Month])-ROW(Book!$J$2)),ROWS(G$7:G86))))</f>
        <v/>
      </c>
      <c r="L86" s="6" t="e">
        <f>Shrawan11[[#This Row],[मूल्य (रु)]]*13%</f>
        <v>#VALUE!</v>
      </c>
    </row>
    <row r="87" spans="1:12" hidden="1" x14ac:dyDescent="0.25">
      <c r="A87" s="1" t="str">
        <f t="array" ref="A87">IF(ROWS(A$7:A87)&gt;COUNTIF(BookTable[Entry Month],$O$4),"",INDEX(Book!A$3:A$1200,SMALL(IF(BookTable[Entry Month]=$O$4,ROW(BookTable[Entry Month])-ROW(Book!$J$2)),ROWS(A$7:A87))))</f>
        <v/>
      </c>
      <c r="B87" s="1" t="str">
        <f t="array" ref="B87">IF(ROWS(B$7:B87)&gt;COUNTIF(BookTable[Entry Month],$O$4),"",INDEX(Book!B$3:B$1200,SMALL(IF(BookTable[Entry Month]=$O$4,ROW(BookTable[Entry Month])-ROW(Book!$J$2)),ROWS(B$7:B87))))</f>
        <v/>
      </c>
      <c r="D87" s="1" t="str">
        <f t="array" ref="D87">IF(ROWS(C$7:C87)&gt;COUNTIF(BookTable[Entry Month],$O$4),"",INDEX(Book!C$3:C$1200,SMALL(IF(BookTable[Entry Month]=$O$4,ROW(BookTable[Entry Month])-ROW(Book!$J$2)),ROWS(C$7:C87))))</f>
        <v/>
      </c>
      <c r="E87" s="1" t="e">
        <f>VLOOKUP(Shrawan11[[#This Row],[आपूर्तिकर्ताको नाम]],PartyTable[],2,FALSE)</f>
        <v>#N/A</v>
      </c>
      <c r="F87" s="1" t="str" cm="1">
        <f t="array" ref="F87">IF(ROWS(G$7:G87)&gt;COUNTIF(BookTable[Entry Month],$O$4),"",INDEX(Book!D$3:D$1200,SMALL(IF(BookTable[Entry Month]=$O$4,ROW(BookTable[Entry Month])-ROW(Book!$J$2)),ROWS(G$7:G87))))</f>
        <v/>
      </c>
      <c r="I8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87" s="6" t="str" cm="1">
        <f t="array" ref="J87">IF(ROWS(G$7:G87)&gt;COUNTIF(BookTable[Entry Month],$O$4),"",INDEX(Book!F$3:F$1200,SMALL(IF(BookTable[Entry Month]=$O$4,ROW(BookTable[Entry Month])-ROW(Book!$J$2)),ROWS(G$7:G87))))</f>
        <v/>
      </c>
      <c r="K87" s="6" t="str" cm="1">
        <f t="array" ref="K87">IF(ROWS(G$7:G87)&gt;COUNTIF(BookTable[Entry Month],$O$4),"",INDEX(Book!E$3:E$1200,SMALL(IF(BookTable[Entry Month]=$O$4,ROW(BookTable[Entry Month])-ROW(Book!$J$2)),ROWS(G$7:G87))))</f>
        <v/>
      </c>
      <c r="L87" s="6" t="e">
        <f>Shrawan11[[#This Row],[मूल्य (रु)]]*13%</f>
        <v>#VALUE!</v>
      </c>
    </row>
    <row r="88" spans="1:12" hidden="1" x14ac:dyDescent="0.25">
      <c r="A88" s="1" t="str">
        <f t="array" ref="A88">IF(ROWS(A$7:A88)&gt;COUNTIF(BookTable[Entry Month],$O$4),"",INDEX(Book!A$3:A$1200,SMALL(IF(BookTable[Entry Month]=$O$4,ROW(BookTable[Entry Month])-ROW(Book!$J$2)),ROWS(A$7:A88))))</f>
        <v/>
      </c>
      <c r="B88" s="1" t="str">
        <f t="array" ref="B88">IF(ROWS(B$7:B88)&gt;COUNTIF(BookTable[Entry Month],$O$4),"",INDEX(Book!B$3:B$1200,SMALL(IF(BookTable[Entry Month]=$O$4,ROW(BookTable[Entry Month])-ROW(Book!$J$2)),ROWS(B$7:B88))))</f>
        <v/>
      </c>
      <c r="D88" s="1" t="str">
        <f t="array" ref="D88">IF(ROWS(C$7:C88)&gt;COUNTIF(BookTable[Entry Month],$O$4),"",INDEX(Book!C$3:C$1200,SMALL(IF(BookTable[Entry Month]=$O$4,ROW(BookTable[Entry Month])-ROW(Book!$J$2)),ROWS(C$7:C88))))</f>
        <v/>
      </c>
      <c r="E88" s="1" t="e">
        <f>VLOOKUP(Shrawan11[[#This Row],[आपूर्तिकर्ताको नाम]],PartyTable[],2,FALSE)</f>
        <v>#N/A</v>
      </c>
      <c r="F88" s="1" t="str" cm="1">
        <f t="array" ref="F88">IF(ROWS(G$7:G88)&gt;COUNTIF(BookTable[Entry Month],$O$4),"",INDEX(Book!D$3:D$1200,SMALL(IF(BookTable[Entry Month]=$O$4,ROW(BookTable[Entry Month])-ROW(Book!$J$2)),ROWS(G$7:G88))))</f>
        <v/>
      </c>
      <c r="I8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88" s="6" t="str" cm="1">
        <f t="array" ref="J88">IF(ROWS(G$7:G88)&gt;COUNTIF(BookTable[Entry Month],$O$4),"",INDEX(Book!F$3:F$1200,SMALL(IF(BookTable[Entry Month]=$O$4,ROW(BookTable[Entry Month])-ROW(Book!$J$2)),ROWS(G$7:G88))))</f>
        <v/>
      </c>
      <c r="K88" s="6" t="str" cm="1">
        <f t="array" ref="K88">IF(ROWS(G$7:G88)&gt;COUNTIF(BookTable[Entry Month],$O$4),"",INDEX(Book!E$3:E$1200,SMALL(IF(BookTable[Entry Month]=$O$4,ROW(BookTable[Entry Month])-ROW(Book!$J$2)),ROWS(G$7:G88))))</f>
        <v/>
      </c>
      <c r="L88" s="6" t="e">
        <f>Shrawan11[[#This Row],[मूल्य (रु)]]*13%</f>
        <v>#VALUE!</v>
      </c>
    </row>
    <row r="89" spans="1:12" hidden="1" x14ac:dyDescent="0.25">
      <c r="A89" s="1" t="str">
        <f t="array" ref="A89">IF(ROWS(A$7:A89)&gt;COUNTIF(BookTable[Entry Month],$O$4),"",INDEX(Book!A$3:A$1200,SMALL(IF(BookTable[Entry Month]=$O$4,ROW(BookTable[Entry Month])-ROW(Book!$J$2)),ROWS(A$7:A89))))</f>
        <v/>
      </c>
      <c r="B89" s="1" t="str">
        <f t="array" ref="B89">IF(ROWS(B$7:B89)&gt;COUNTIF(BookTable[Entry Month],$O$4),"",INDEX(Book!B$3:B$1200,SMALL(IF(BookTable[Entry Month]=$O$4,ROW(BookTable[Entry Month])-ROW(Book!$J$2)),ROWS(B$7:B89))))</f>
        <v/>
      </c>
      <c r="D89" s="1" t="str">
        <f t="array" ref="D89">IF(ROWS(C$7:C89)&gt;COUNTIF(BookTable[Entry Month],$O$4),"",INDEX(Book!C$3:C$1200,SMALL(IF(BookTable[Entry Month]=$O$4,ROW(BookTable[Entry Month])-ROW(Book!$J$2)),ROWS(C$7:C89))))</f>
        <v/>
      </c>
      <c r="E89" s="1" t="e">
        <f>VLOOKUP(Shrawan11[[#This Row],[आपूर्तिकर्ताको नाम]],PartyTable[],2,FALSE)</f>
        <v>#N/A</v>
      </c>
      <c r="F89" s="1" t="str" cm="1">
        <f t="array" ref="F89">IF(ROWS(G$7:G89)&gt;COUNTIF(BookTable[Entry Month],$O$4),"",INDEX(Book!D$3:D$1200,SMALL(IF(BookTable[Entry Month]=$O$4,ROW(BookTable[Entry Month])-ROW(Book!$J$2)),ROWS(G$7:G89))))</f>
        <v/>
      </c>
      <c r="I8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89" s="6" t="str" cm="1">
        <f t="array" ref="J89">IF(ROWS(G$7:G89)&gt;COUNTIF(BookTable[Entry Month],$O$4),"",INDEX(Book!F$3:F$1200,SMALL(IF(BookTable[Entry Month]=$O$4,ROW(BookTable[Entry Month])-ROW(Book!$J$2)),ROWS(G$7:G89))))</f>
        <v/>
      </c>
      <c r="K89" s="6" t="str" cm="1">
        <f t="array" ref="K89">IF(ROWS(G$7:G89)&gt;COUNTIF(BookTable[Entry Month],$O$4),"",INDEX(Book!E$3:E$1200,SMALL(IF(BookTable[Entry Month]=$O$4,ROW(BookTable[Entry Month])-ROW(Book!$J$2)),ROWS(G$7:G89))))</f>
        <v/>
      </c>
      <c r="L89" s="6" t="e">
        <f>Shrawan11[[#This Row],[मूल्य (रु)]]*13%</f>
        <v>#VALUE!</v>
      </c>
    </row>
    <row r="90" spans="1:12" hidden="1" x14ac:dyDescent="0.25">
      <c r="A90" s="1" t="str">
        <f t="array" ref="A90">IF(ROWS(A$7:A90)&gt;COUNTIF(BookTable[Entry Month],$O$4),"",INDEX(Book!A$3:A$1200,SMALL(IF(BookTable[Entry Month]=$O$4,ROW(BookTable[Entry Month])-ROW(Book!$J$2)),ROWS(A$7:A90))))</f>
        <v/>
      </c>
      <c r="B90" s="1" t="str">
        <f t="array" ref="B90">IF(ROWS(B$7:B90)&gt;COUNTIF(BookTable[Entry Month],$O$4),"",INDEX(Book!B$3:B$1200,SMALL(IF(BookTable[Entry Month]=$O$4,ROW(BookTable[Entry Month])-ROW(Book!$J$2)),ROWS(B$7:B90))))</f>
        <v/>
      </c>
      <c r="D90" s="1" t="str">
        <f t="array" ref="D90">IF(ROWS(C$7:C90)&gt;COUNTIF(BookTable[Entry Month],$O$4),"",INDEX(Book!C$3:C$1200,SMALL(IF(BookTable[Entry Month]=$O$4,ROW(BookTable[Entry Month])-ROW(Book!$J$2)),ROWS(C$7:C90))))</f>
        <v/>
      </c>
      <c r="E90" s="1" t="e">
        <f>VLOOKUP(Shrawan11[[#This Row],[आपूर्तिकर्ताको नाम]],PartyTable[],2,FALSE)</f>
        <v>#N/A</v>
      </c>
      <c r="F90" s="1" t="str" cm="1">
        <f t="array" ref="F90">IF(ROWS(G$7:G90)&gt;COUNTIF(BookTable[Entry Month],$O$4),"",INDEX(Book!D$3:D$1200,SMALL(IF(BookTable[Entry Month]=$O$4,ROW(BookTable[Entry Month])-ROW(Book!$J$2)),ROWS(G$7:G90))))</f>
        <v/>
      </c>
      <c r="I9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90" s="6" t="str" cm="1">
        <f t="array" ref="J90">IF(ROWS(G$7:G90)&gt;COUNTIF(BookTable[Entry Month],$O$4),"",INDEX(Book!F$3:F$1200,SMALL(IF(BookTable[Entry Month]=$O$4,ROW(BookTable[Entry Month])-ROW(Book!$J$2)),ROWS(G$7:G90))))</f>
        <v/>
      </c>
      <c r="K90" s="6" t="str" cm="1">
        <f t="array" ref="K90">IF(ROWS(G$7:G90)&gt;COUNTIF(BookTable[Entry Month],$O$4),"",INDEX(Book!E$3:E$1200,SMALL(IF(BookTable[Entry Month]=$O$4,ROW(BookTable[Entry Month])-ROW(Book!$J$2)),ROWS(G$7:G90))))</f>
        <v/>
      </c>
      <c r="L90" s="6" t="e">
        <f>Shrawan11[[#This Row],[मूल्य (रु)]]*13%</f>
        <v>#VALUE!</v>
      </c>
    </row>
    <row r="91" spans="1:12" hidden="1" x14ac:dyDescent="0.25">
      <c r="A91" s="1" t="str">
        <f t="array" ref="A91">IF(ROWS(A$7:A91)&gt;COUNTIF(BookTable[Entry Month],$O$4),"",INDEX(Book!A$3:A$1200,SMALL(IF(BookTable[Entry Month]=$O$4,ROW(BookTable[Entry Month])-ROW(Book!$J$2)),ROWS(A$7:A91))))</f>
        <v/>
      </c>
      <c r="B91" s="1" t="str">
        <f t="array" ref="B91">IF(ROWS(B$7:B91)&gt;COUNTIF(BookTable[Entry Month],$O$4),"",INDEX(Book!B$3:B$1200,SMALL(IF(BookTable[Entry Month]=$O$4,ROW(BookTable[Entry Month])-ROW(Book!$J$2)),ROWS(B$7:B91))))</f>
        <v/>
      </c>
      <c r="D91" s="1" t="str">
        <f t="array" ref="D91">IF(ROWS(C$7:C91)&gt;COUNTIF(BookTable[Entry Month],$O$4),"",INDEX(Book!C$3:C$1200,SMALL(IF(BookTable[Entry Month]=$O$4,ROW(BookTable[Entry Month])-ROW(Book!$J$2)),ROWS(C$7:C91))))</f>
        <v/>
      </c>
      <c r="E91" s="1" t="e">
        <f>VLOOKUP(Shrawan11[[#This Row],[आपूर्तिकर्ताको नाम]],PartyTable[],2,FALSE)</f>
        <v>#N/A</v>
      </c>
      <c r="F91" s="1" t="str" cm="1">
        <f t="array" ref="F91">IF(ROWS(G$7:G91)&gt;COUNTIF(BookTable[Entry Month],$O$4),"",INDEX(Book!D$3:D$1200,SMALL(IF(BookTable[Entry Month]=$O$4,ROW(BookTable[Entry Month])-ROW(Book!$J$2)),ROWS(G$7:G91))))</f>
        <v/>
      </c>
      <c r="I9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91" s="6" t="str" cm="1">
        <f t="array" ref="J91">IF(ROWS(G$7:G91)&gt;COUNTIF(BookTable[Entry Month],$O$4),"",INDEX(Book!F$3:F$1200,SMALL(IF(BookTable[Entry Month]=$O$4,ROW(BookTable[Entry Month])-ROW(Book!$J$2)),ROWS(G$7:G91))))</f>
        <v/>
      </c>
      <c r="K91" s="6" t="str" cm="1">
        <f t="array" ref="K91">IF(ROWS(G$7:G91)&gt;COUNTIF(BookTable[Entry Month],$O$4),"",INDEX(Book!E$3:E$1200,SMALL(IF(BookTable[Entry Month]=$O$4,ROW(BookTable[Entry Month])-ROW(Book!$J$2)),ROWS(G$7:G91))))</f>
        <v/>
      </c>
      <c r="L91" s="6" t="e">
        <f>Shrawan11[[#This Row],[मूल्य (रु)]]*13%</f>
        <v>#VALUE!</v>
      </c>
    </row>
    <row r="92" spans="1:12" hidden="1" x14ac:dyDescent="0.25">
      <c r="A92" s="1" t="str">
        <f t="array" ref="A92">IF(ROWS(A$7:A92)&gt;COUNTIF(BookTable[Entry Month],$O$4),"",INDEX(Book!A$3:A$1200,SMALL(IF(BookTable[Entry Month]=$O$4,ROW(BookTable[Entry Month])-ROW(Book!$J$2)),ROWS(A$7:A92))))</f>
        <v/>
      </c>
      <c r="B92" s="1" t="str">
        <f t="array" ref="B92">IF(ROWS(B$7:B92)&gt;COUNTIF(BookTable[Entry Month],$O$4),"",INDEX(Book!B$3:B$1200,SMALL(IF(BookTable[Entry Month]=$O$4,ROW(BookTable[Entry Month])-ROW(Book!$J$2)),ROWS(B$7:B92))))</f>
        <v/>
      </c>
      <c r="D92" s="1" t="str">
        <f t="array" ref="D92">IF(ROWS(C$7:C92)&gt;COUNTIF(BookTable[Entry Month],$O$4),"",INDEX(Book!C$3:C$1200,SMALL(IF(BookTable[Entry Month]=$O$4,ROW(BookTable[Entry Month])-ROW(Book!$J$2)),ROWS(C$7:C92))))</f>
        <v/>
      </c>
      <c r="E92" s="1" t="e">
        <f>VLOOKUP(Shrawan11[[#This Row],[आपूर्तिकर्ताको नाम]],PartyTable[],2,FALSE)</f>
        <v>#N/A</v>
      </c>
      <c r="F92" s="1" t="str" cm="1">
        <f t="array" ref="F92">IF(ROWS(G$7:G92)&gt;COUNTIF(BookTable[Entry Month],$O$4),"",INDEX(Book!D$3:D$1200,SMALL(IF(BookTable[Entry Month]=$O$4,ROW(BookTable[Entry Month])-ROW(Book!$J$2)),ROWS(G$7:G92))))</f>
        <v/>
      </c>
      <c r="I9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92" s="6" t="str" cm="1">
        <f t="array" ref="J92">IF(ROWS(G$7:G92)&gt;COUNTIF(BookTable[Entry Month],$O$4),"",INDEX(Book!F$3:F$1200,SMALL(IF(BookTable[Entry Month]=$O$4,ROW(BookTable[Entry Month])-ROW(Book!$J$2)),ROWS(G$7:G92))))</f>
        <v/>
      </c>
      <c r="K92" s="6" t="str" cm="1">
        <f t="array" ref="K92">IF(ROWS(G$7:G92)&gt;COUNTIF(BookTable[Entry Month],$O$4),"",INDEX(Book!E$3:E$1200,SMALL(IF(BookTable[Entry Month]=$O$4,ROW(BookTable[Entry Month])-ROW(Book!$J$2)),ROWS(G$7:G92))))</f>
        <v/>
      </c>
      <c r="L92" s="6" t="e">
        <f>Shrawan11[[#This Row],[मूल्य (रु)]]*13%</f>
        <v>#VALUE!</v>
      </c>
    </row>
    <row r="93" spans="1:12" hidden="1" x14ac:dyDescent="0.25">
      <c r="A93" s="1" t="str">
        <f t="array" ref="A93">IF(ROWS(A$7:A93)&gt;COUNTIF(BookTable[Entry Month],$O$4),"",INDEX(Book!A$3:A$1200,SMALL(IF(BookTable[Entry Month]=$O$4,ROW(BookTable[Entry Month])-ROW(Book!$J$2)),ROWS(A$7:A93))))</f>
        <v/>
      </c>
      <c r="B93" s="1" t="str">
        <f t="array" ref="B93">IF(ROWS(B$7:B93)&gt;COUNTIF(BookTable[Entry Month],$O$4),"",INDEX(Book!B$3:B$1200,SMALL(IF(BookTable[Entry Month]=$O$4,ROW(BookTable[Entry Month])-ROW(Book!$J$2)),ROWS(B$7:B93))))</f>
        <v/>
      </c>
      <c r="D93" s="1" t="str">
        <f t="array" ref="D93">IF(ROWS(C$7:C93)&gt;COUNTIF(BookTable[Entry Month],$O$4),"",INDEX(Book!C$3:C$1200,SMALL(IF(BookTable[Entry Month]=$O$4,ROW(BookTable[Entry Month])-ROW(Book!$J$2)),ROWS(C$7:C93))))</f>
        <v/>
      </c>
      <c r="E93" s="1" t="e">
        <f>VLOOKUP(Shrawan11[[#This Row],[आपूर्तिकर्ताको नाम]],PartyTable[],2,FALSE)</f>
        <v>#N/A</v>
      </c>
      <c r="F93" s="1" t="str" cm="1">
        <f t="array" ref="F93">IF(ROWS(G$7:G93)&gt;COUNTIF(BookTable[Entry Month],$O$4),"",INDEX(Book!D$3:D$1200,SMALL(IF(BookTable[Entry Month]=$O$4,ROW(BookTable[Entry Month])-ROW(Book!$J$2)),ROWS(G$7:G93))))</f>
        <v/>
      </c>
      <c r="I9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93" s="6" t="str" cm="1">
        <f t="array" ref="J93">IF(ROWS(G$7:G93)&gt;COUNTIF(BookTable[Entry Month],$O$4),"",INDEX(Book!F$3:F$1200,SMALL(IF(BookTable[Entry Month]=$O$4,ROW(BookTable[Entry Month])-ROW(Book!$J$2)),ROWS(G$7:G93))))</f>
        <v/>
      </c>
      <c r="K93" s="6" t="str" cm="1">
        <f t="array" ref="K93">IF(ROWS(G$7:G93)&gt;COUNTIF(BookTable[Entry Month],$O$4),"",INDEX(Book!E$3:E$1200,SMALL(IF(BookTable[Entry Month]=$O$4,ROW(BookTable[Entry Month])-ROW(Book!$J$2)),ROWS(G$7:G93))))</f>
        <v/>
      </c>
      <c r="L93" s="6" t="e">
        <f>Shrawan11[[#This Row],[मूल्य (रु)]]*13%</f>
        <v>#VALUE!</v>
      </c>
    </row>
    <row r="94" spans="1:12" hidden="1" x14ac:dyDescent="0.25">
      <c r="A94" s="1" t="str">
        <f t="array" ref="A94">IF(ROWS(A$7:A94)&gt;COUNTIF(BookTable[Entry Month],$O$4),"",INDEX(Book!A$3:A$1200,SMALL(IF(BookTable[Entry Month]=$O$4,ROW(BookTable[Entry Month])-ROW(Book!$J$2)),ROWS(A$7:A94))))</f>
        <v/>
      </c>
      <c r="B94" s="1" t="str">
        <f t="array" ref="B94">IF(ROWS(B$7:B94)&gt;COUNTIF(BookTable[Entry Month],$O$4),"",INDEX(Book!B$3:B$1200,SMALL(IF(BookTable[Entry Month]=$O$4,ROW(BookTable[Entry Month])-ROW(Book!$J$2)),ROWS(B$7:B94))))</f>
        <v/>
      </c>
      <c r="D94" s="1" t="str">
        <f t="array" ref="D94">IF(ROWS(C$7:C94)&gt;COUNTIF(BookTable[Entry Month],$O$4),"",INDEX(Book!C$3:C$1200,SMALL(IF(BookTable[Entry Month]=$O$4,ROW(BookTable[Entry Month])-ROW(Book!$J$2)),ROWS(C$7:C94))))</f>
        <v/>
      </c>
      <c r="E94" s="1" t="e">
        <f>VLOOKUP(Shrawan11[[#This Row],[आपूर्तिकर्ताको नाम]],PartyTable[],2,FALSE)</f>
        <v>#N/A</v>
      </c>
      <c r="F94" s="1" t="str" cm="1">
        <f t="array" ref="F94">IF(ROWS(G$7:G94)&gt;COUNTIF(BookTable[Entry Month],$O$4),"",INDEX(Book!D$3:D$1200,SMALL(IF(BookTable[Entry Month]=$O$4,ROW(BookTable[Entry Month])-ROW(Book!$J$2)),ROWS(G$7:G94))))</f>
        <v/>
      </c>
      <c r="I9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94" s="6" t="str" cm="1">
        <f t="array" ref="J94">IF(ROWS(G$7:G94)&gt;COUNTIF(BookTable[Entry Month],$O$4),"",INDEX(Book!F$3:F$1200,SMALL(IF(BookTable[Entry Month]=$O$4,ROW(BookTable[Entry Month])-ROW(Book!$J$2)),ROWS(G$7:G94))))</f>
        <v/>
      </c>
      <c r="K94" s="6" t="str" cm="1">
        <f t="array" ref="K94">IF(ROWS(G$7:G94)&gt;COUNTIF(BookTable[Entry Month],$O$4),"",INDEX(Book!E$3:E$1200,SMALL(IF(BookTable[Entry Month]=$O$4,ROW(BookTable[Entry Month])-ROW(Book!$J$2)),ROWS(G$7:G94))))</f>
        <v/>
      </c>
      <c r="L94" s="6" t="e">
        <f>Shrawan11[[#This Row],[मूल्य (रु)]]*13%</f>
        <v>#VALUE!</v>
      </c>
    </row>
    <row r="95" spans="1:12" hidden="1" x14ac:dyDescent="0.25">
      <c r="A95" s="1" t="str">
        <f t="array" ref="A95">IF(ROWS(A$7:A95)&gt;COUNTIF(BookTable[Entry Month],$O$4),"",INDEX(Book!A$3:A$1200,SMALL(IF(BookTable[Entry Month]=$O$4,ROW(BookTable[Entry Month])-ROW(Book!$J$2)),ROWS(A$7:A95))))</f>
        <v/>
      </c>
      <c r="B95" s="1" t="str">
        <f t="array" ref="B95">IF(ROWS(B$7:B95)&gt;COUNTIF(BookTable[Entry Month],$O$4),"",INDEX(Book!B$3:B$1200,SMALL(IF(BookTable[Entry Month]=$O$4,ROW(BookTable[Entry Month])-ROW(Book!$J$2)),ROWS(B$7:B95))))</f>
        <v/>
      </c>
      <c r="D95" s="1" t="str">
        <f t="array" ref="D95">IF(ROWS(C$7:C95)&gt;COUNTIF(BookTable[Entry Month],$O$4),"",INDEX(Book!C$3:C$1200,SMALL(IF(BookTable[Entry Month]=$O$4,ROW(BookTable[Entry Month])-ROW(Book!$J$2)),ROWS(C$7:C95))))</f>
        <v/>
      </c>
      <c r="E95" s="1" t="e">
        <f>VLOOKUP(Shrawan11[[#This Row],[आपूर्तिकर्ताको नाम]],PartyTable[],2,FALSE)</f>
        <v>#N/A</v>
      </c>
      <c r="F95" s="1" t="str" cm="1">
        <f t="array" ref="F95">IF(ROWS(G$7:G95)&gt;COUNTIF(BookTable[Entry Month],$O$4),"",INDEX(Book!D$3:D$1200,SMALL(IF(BookTable[Entry Month]=$O$4,ROW(BookTable[Entry Month])-ROW(Book!$J$2)),ROWS(G$7:G95))))</f>
        <v/>
      </c>
      <c r="I9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95" s="6" t="str" cm="1">
        <f t="array" ref="J95">IF(ROWS(G$7:G95)&gt;COUNTIF(BookTable[Entry Month],$O$4),"",INDEX(Book!F$3:F$1200,SMALL(IF(BookTable[Entry Month]=$O$4,ROW(BookTable[Entry Month])-ROW(Book!$J$2)),ROWS(G$7:G95))))</f>
        <v/>
      </c>
      <c r="K95" s="6" t="str" cm="1">
        <f t="array" ref="K95">IF(ROWS(G$7:G95)&gt;COUNTIF(BookTable[Entry Month],$O$4),"",INDEX(Book!E$3:E$1200,SMALL(IF(BookTable[Entry Month]=$O$4,ROW(BookTable[Entry Month])-ROW(Book!$J$2)),ROWS(G$7:G95))))</f>
        <v/>
      </c>
      <c r="L95" s="6" t="e">
        <f>Shrawan11[[#This Row],[मूल्य (रु)]]*13%</f>
        <v>#VALUE!</v>
      </c>
    </row>
    <row r="96" spans="1:12" hidden="1" x14ac:dyDescent="0.25">
      <c r="A96" s="1" t="str">
        <f t="array" ref="A96">IF(ROWS(A$7:A96)&gt;COUNTIF(BookTable[Entry Month],$O$4),"",INDEX(Book!A$3:A$1200,SMALL(IF(BookTable[Entry Month]=$O$4,ROW(BookTable[Entry Month])-ROW(Book!$J$2)),ROWS(A$7:A96))))</f>
        <v/>
      </c>
      <c r="B96" s="1" t="str">
        <f t="array" ref="B96">IF(ROWS(B$7:B96)&gt;COUNTIF(BookTable[Entry Month],$O$4),"",INDEX(Book!B$3:B$1200,SMALL(IF(BookTable[Entry Month]=$O$4,ROW(BookTable[Entry Month])-ROW(Book!$J$2)),ROWS(B$7:B96))))</f>
        <v/>
      </c>
      <c r="D96" s="1" t="str">
        <f t="array" ref="D96">IF(ROWS(C$7:C96)&gt;COUNTIF(BookTable[Entry Month],$O$4),"",INDEX(Book!C$3:C$1200,SMALL(IF(BookTable[Entry Month]=$O$4,ROW(BookTable[Entry Month])-ROW(Book!$J$2)),ROWS(C$7:C96))))</f>
        <v/>
      </c>
      <c r="E96" s="1" t="e">
        <f>VLOOKUP(Shrawan11[[#This Row],[आपूर्तिकर्ताको नाम]],PartyTable[],2,FALSE)</f>
        <v>#N/A</v>
      </c>
      <c r="F96" s="1" t="str" cm="1">
        <f t="array" ref="F96">IF(ROWS(G$7:G96)&gt;COUNTIF(BookTable[Entry Month],$O$4),"",INDEX(Book!D$3:D$1200,SMALL(IF(BookTable[Entry Month]=$O$4,ROW(BookTable[Entry Month])-ROW(Book!$J$2)),ROWS(G$7:G96))))</f>
        <v/>
      </c>
      <c r="I9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96" s="6" t="str" cm="1">
        <f t="array" ref="J96">IF(ROWS(G$7:G96)&gt;COUNTIF(BookTable[Entry Month],$O$4),"",INDEX(Book!F$3:F$1200,SMALL(IF(BookTable[Entry Month]=$O$4,ROW(BookTable[Entry Month])-ROW(Book!$J$2)),ROWS(G$7:G96))))</f>
        <v/>
      </c>
      <c r="K96" s="6" t="str" cm="1">
        <f t="array" ref="K96">IF(ROWS(G$7:G96)&gt;COUNTIF(BookTable[Entry Month],$O$4),"",INDEX(Book!E$3:E$1200,SMALL(IF(BookTable[Entry Month]=$O$4,ROW(BookTable[Entry Month])-ROW(Book!$J$2)),ROWS(G$7:G96))))</f>
        <v/>
      </c>
      <c r="L96" s="6" t="e">
        <f>Shrawan11[[#This Row],[मूल्य (रु)]]*13%</f>
        <v>#VALUE!</v>
      </c>
    </row>
    <row r="97" spans="1:12" hidden="1" x14ac:dyDescent="0.25">
      <c r="A97" s="1" t="str">
        <f t="array" ref="A97">IF(ROWS(A$7:A97)&gt;COUNTIF(BookTable[Entry Month],$O$4),"",INDEX(Book!A$3:A$1200,SMALL(IF(BookTable[Entry Month]=$O$4,ROW(BookTable[Entry Month])-ROW(Book!$J$2)),ROWS(A$7:A97))))</f>
        <v/>
      </c>
      <c r="B97" s="1" t="str">
        <f t="array" ref="B97">IF(ROWS(B$7:B97)&gt;COUNTIF(BookTable[Entry Month],$O$4),"",INDEX(Book!B$3:B$1200,SMALL(IF(BookTable[Entry Month]=$O$4,ROW(BookTable[Entry Month])-ROW(Book!$J$2)),ROWS(B$7:B97))))</f>
        <v/>
      </c>
      <c r="D97" s="1" t="str">
        <f t="array" ref="D97">IF(ROWS(C$7:C97)&gt;COUNTIF(BookTable[Entry Month],$O$4),"",INDEX(Book!C$3:C$1200,SMALL(IF(BookTable[Entry Month]=$O$4,ROW(BookTable[Entry Month])-ROW(Book!$J$2)),ROWS(C$7:C97))))</f>
        <v/>
      </c>
      <c r="E97" s="1" t="e">
        <f>VLOOKUP(Shrawan11[[#This Row],[आपूर्तिकर्ताको नाम]],PartyTable[],2,FALSE)</f>
        <v>#N/A</v>
      </c>
      <c r="F97" s="1" t="str" cm="1">
        <f t="array" ref="F97">IF(ROWS(G$7:G97)&gt;COUNTIF(BookTable[Entry Month],$O$4),"",INDEX(Book!D$3:D$1200,SMALL(IF(BookTable[Entry Month]=$O$4,ROW(BookTable[Entry Month])-ROW(Book!$J$2)),ROWS(G$7:G97))))</f>
        <v/>
      </c>
      <c r="I9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97" s="6" t="str" cm="1">
        <f t="array" ref="J97">IF(ROWS(G$7:G97)&gt;COUNTIF(BookTable[Entry Month],$O$4),"",INDEX(Book!F$3:F$1200,SMALL(IF(BookTable[Entry Month]=$O$4,ROW(BookTable[Entry Month])-ROW(Book!$J$2)),ROWS(G$7:G97))))</f>
        <v/>
      </c>
      <c r="K97" s="6" t="str" cm="1">
        <f t="array" ref="K97">IF(ROWS(G$7:G97)&gt;COUNTIF(BookTable[Entry Month],$O$4),"",INDEX(Book!E$3:E$1200,SMALL(IF(BookTable[Entry Month]=$O$4,ROW(BookTable[Entry Month])-ROW(Book!$J$2)),ROWS(G$7:G97))))</f>
        <v/>
      </c>
      <c r="L97" s="6" t="e">
        <f>Shrawan11[[#This Row],[मूल्य (रु)]]*13%</f>
        <v>#VALUE!</v>
      </c>
    </row>
    <row r="98" spans="1:12" hidden="1" x14ac:dyDescent="0.25">
      <c r="A98" s="1" t="str">
        <f t="array" ref="A98">IF(ROWS(A$7:A98)&gt;COUNTIF(BookTable[Entry Month],$O$4),"",INDEX(Book!A$3:A$1200,SMALL(IF(BookTable[Entry Month]=$O$4,ROW(BookTable[Entry Month])-ROW(Book!$J$2)),ROWS(A$7:A98))))</f>
        <v/>
      </c>
      <c r="B98" s="1" t="str">
        <f t="array" ref="B98">IF(ROWS(B$7:B98)&gt;COUNTIF(BookTable[Entry Month],$O$4),"",INDEX(Book!B$3:B$1200,SMALL(IF(BookTable[Entry Month]=$O$4,ROW(BookTable[Entry Month])-ROW(Book!$J$2)),ROWS(B$7:B98))))</f>
        <v/>
      </c>
      <c r="D98" s="1" t="str">
        <f t="array" ref="D98">IF(ROWS(C$7:C98)&gt;COUNTIF(BookTable[Entry Month],$O$4),"",INDEX(Book!C$3:C$1200,SMALL(IF(BookTable[Entry Month]=$O$4,ROW(BookTable[Entry Month])-ROW(Book!$J$2)),ROWS(C$7:C98))))</f>
        <v/>
      </c>
      <c r="E98" s="1" t="e">
        <f>VLOOKUP(Shrawan11[[#This Row],[आपूर्तिकर्ताको नाम]],PartyTable[],2,FALSE)</f>
        <v>#N/A</v>
      </c>
      <c r="F98" s="1" t="str" cm="1">
        <f t="array" ref="F98">IF(ROWS(G$7:G98)&gt;COUNTIF(BookTable[Entry Month],$O$4),"",INDEX(Book!D$3:D$1200,SMALL(IF(BookTable[Entry Month]=$O$4,ROW(BookTable[Entry Month])-ROW(Book!$J$2)),ROWS(G$7:G98))))</f>
        <v/>
      </c>
      <c r="I9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98" s="6" t="str" cm="1">
        <f t="array" ref="J98">IF(ROWS(G$7:G98)&gt;COUNTIF(BookTable[Entry Month],$O$4),"",INDEX(Book!F$3:F$1200,SMALL(IF(BookTable[Entry Month]=$O$4,ROW(BookTable[Entry Month])-ROW(Book!$J$2)),ROWS(G$7:G98))))</f>
        <v/>
      </c>
      <c r="K98" s="6" t="str" cm="1">
        <f t="array" ref="K98">IF(ROWS(G$7:G98)&gt;COUNTIF(BookTable[Entry Month],$O$4),"",INDEX(Book!E$3:E$1200,SMALL(IF(BookTable[Entry Month]=$O$4,ROW(BookTable[Entry Month])-ROW(Book!$J$2)),ROWS(G$7:G98))))</f>
        <v/>
      </c>
      <c r="L98" s="6" t="e">
        <f>Shrawan11[[#This Row],[मूल्य (रु)]]*13%</f>
        <v>#VALUE!</v>
      </c>
    </row>
    <row r="99" spans="1:12" hidden="1" x14ac:dyDescent="0.25">
      <c r="A99" s="1" t="str">
        <f t="array" ref="A99">IF(ROWS(A$7:A99)&gt;COUNTIF(BookTable[Entry Month],$O$4),"",INDEX(Book!A$3:A$1200,SMALL(IF(BookTable[Entry Month]=$O$4,ROW(BookTable[Entry Month])-ROW(Book!$J$2)),ROWS(A$7:A99))))</f>
        <v/>
      </c>
      <c r="B99" s="1" t="str">
        <f t="array" ref="B99">IF(ROWS(B$7:B99)&gt;COUNTIF(BookTable[Entry Month],$O$4),"",INDEX(Book!B$3:B$1200,SMALL(IF(BookTable[Entry Month]=$O$4,ROW(BookTable[Entry Month])-ROW(Book!$J$2)),ROWS(B$7:B99))))</f>
        <v/>
      </c>
      <c r="D99" s="1" t="str">
        <f t="array" ref="D99">IF(ROWS(C$7:C99)&gt;COUNTIF(BookTable[Entry Month],$O$4),"",INDEX(Book!C$3:C$1200,SMALL(IF(BookTable[Entry Month]=$O$4,ROW(BookTable[Entry Month])-ROW(Book!$J$2)),ROWS(C$7:C99))))</f>
        <v/>
      </c>
      <c r="E99" s="1" t="e">
        <f>VLOOKUP(Shrawan11[[#This Row],[आपूर्तिकर्ताको नाम]],PartyTable[],2,FALSE)</f>
        <v>#N/A</v>
      </c>
      <c r="F99" s="1" t="str" cm="1">
        <f t="array" ref="F99">IF(ROWS(G$7:G99)&gt;COUNTIF(BookTable[Entry Month],$O$4),"",INDEX(Book!D$3:D$1200,SMALL(IF(BookTable[Entry Month]=$O$4,ROW(BookTable[Entry Month])-ROW(Book!$J$2)),ROWS(G$7:G99))))</f>
        <v/>
      </c>
      <c r="I9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99" s="6" t="str" cm="1">
        <f t="array" ref="J99">IF(ROWS(G$7:G99)&gt;COUNTIF(BookTable[Entry Month],$O$4),"",INDEX(Book!F$3:F$1200,SMALL(IF(BookTable[Entry Month]=$O$4,ROW(BookTable[Entry Month])-ROW(Book!$J$2)),ROWS(G$7:G99))))</f>
        <v/>
      </c>
      <c r="K99" s="6" t="str" cm="1">
        <f t="array" ref="K99">IF(ROWS(G$7:G99)&gt;COUNTIF(BookTable[Entry Month],$O$4),"",INDEX(Book!E$3:E$1200,SMALL(IF(BookTable[Entry Month]=$O$4,ROW(BookTable[Entry Month])-ROW(Book!$J$2)),ROWS(G$7:G99))))</f>
        <v/>
      </c>
      <c r="L99" s="6" t="e">
        <f>Shrawan11[[#This Row],[मूल्य (रु)]]*13%</f>
        <v>#VALUE!</v>
      </c>
    </row>
    <row r="100" spans="1:12" hidden="1" x14ac:dyDescent="0.25">
      <c r="A100" s="1" t="str">
        <f t="array" ref="A100">IF(ROWS(A$7:A100)&gt;COUNTIF(BookTable[Entry Month],$O$4),"",INDEX(Book!A$3:A$1200,SMALL(IF(BookTable[Entry Month]=$O$4,ROW(BookTable[Entry Month])-ROW(Book!$J$2)),ROWS(A$7:A100))))</f>
        <v/>
      </c>
      <c r="B100" s="1" t="str">
        <f t="array" ref="B100">IF(ROWS(B$7:B100)&gt;COUNTIF(BookTable[Entry Month],$O$4),"",INDEX(Book!B$3:B$1200,SMALL(IF(BookTable[Entry Month]=$O$4,ROW(BookTable[Entry Month])-ROW(Book!$J$2)),ROWS(B$7:B100))))</f>
        <v/>
      </c>
      <c r="D100" s="1" t="str">
        <f t="array" ref="D100">IF(ROWS(C$7:C100)&gt;COUNTIF(BookTable[Entry Month],$O$4),"",INDEX(Book!C$3:C$1200,SMALL(IF(BookTable[Entry Month]=$O$4,ROW(BookTable[Entry Month])-ROW(Book!$J$2)),ROWS(C$7:C100))))</f>
        <v/>
      </c>
      <c r="E100" s="1" t="e">
        <f>VLOOKUP(Shrawan11[[#This Row],[आपूर्तिकर्ताको नाम]],PartyTable[],2,FALSE)</f>
        <v>#N/A</v>
      </c>
      <c r="F100" s="1" t="str" cm="1">
        <f t="array" ref="F100">IF(ROWS(G$7:G100)&gt;COUNTIF(BookTable[Entry Month],$O$4),"",INDEX(Book!D$3:D$1200,SMALL(IF(BookTable[Entry Month]=$O$4,ROW(BookTable[Entry Month])-ROW(Book!$J$2)),ROWS(G$7:G100))))</f>
        <v/>
      </c>
      <c r="I10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00" s="6" t="str" cm="1">
        <f t="array" ref="J100">IF(ROWS(G$7:G100)&gt;COUNTIF(BookTable[Entry Month],$O$4),"",INDEX(Book!F$3:F$1200,SMALL(IF(BookTable[Entry Month]=$O$4,ROW(BookTable[Entry Month])-ROW(Book!$J$2)),ROWS(G$7:G100))))</f>
        <v/>
      </c>
      <c r="K100" s="6" t="str" cm="1">
        <f t="array" ref="K100">IF(ROWS(G$7:G100)&gt;COUNTIF(BookTable[Entry Month],$O$4),"",INDEX(Book!E$3:E$1200,SMALL(IF(BookTable[Entry Month]=$O$4,ROW(BookTable[Entry Month])-ROW(Book!$J$2)),ROWS(G$7:G100))))</f>
        <v/>
      </c>
      <c r="L100" s="6" t="e">
        <f>Shrawan11[[#This Row],[मूल्य (रु)]]*13%</f>
        <v>#VALUE!</v>
      </c>
    </row>
    <row r="101" spans="1:12" hidden="1" x14ac:dyDescent="0.25">
      <c r="A101" s="1" t="str">
        <f t="array" ref="A101">IF(ROWS(A$7:A101)&gt;COUNTIF(BookTable[Entry Month],$O$4),"",INDEX(Book!A$3:A$1200,SMALL(IF(BookTable[Entry Month]=$O$4,ROW(BookTable[Entry Month])-ROW(Book!$J$2)),ROWS(A$7:A101))))</f>
        <v/>
      </c>
      <c r="B101" s="1" t="str">
        <f t="array" ref="B101">IF(ROWS(B$7:B101)&gt;COUNTIF(BookTable[Entry Month],$O$4),"",INDEX(Book!B$3:B$1200,SMALL(IF(BookTable[Entry Month]=$O$4,ROW(BookTable[Entry Month])-ROW(Book!$J$2)),ROWS(B$7:B101))))</f>
        <v/>
      </c>
      <c r="D101" s="1" t="str">
        <f t="array" ref="D101">IF(ROWS(C$7:C101)&gt;COUNTIF(BookTable[Entry Month],$O$4),"",INDEX(Book!C$3:C$1200,SMALL(IF(BookTable[Entry Month]=$O$4,ROW(BookTable[Entry Month])-ROW(Book!$J$2)),ROWS(C$7:C101))))</f>
        <v/>
      </c>
      <c r="E101" s="1" t="e">
        <f>VLOOKUP(Shrawan11[[#This Row],[आपूर्तिकर्ताको नाम]],PartyTable[],2,FALSE)</f>
        <v>#N/A</v>
      </c>
      <c r="F101" s="1" t="str" cm="1">
        <f t="array" ref="F101">IF(ROWS(G$7:G101)&gt;COUNTIF(BookTable[Entry Month],$O$4),"",INDEX(Book!D$3:D$1200,SMALL(IF(BookTable[Entry Month]=$O$4,ROW(BookTable[Entry Month])-ROW(Book!$J$2)),ROWS(G$7:G101))))</f>
        <v/>
      </c>
      <c r="I10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01" s="6" t="str" cm="1">
        <f t="array" ref="J101">IF(ROWS(G$7:G101)&gt;COUNTIF(BookTable[Entry Month],$O$4),"",INDEX(Book!F$3:F$1200,SMALL(IF(BookTable[Entry Month]=$O$4,ROW(BookTable[Entry Month])-ROW(Book!$J$2)),ROWS(G$7:G101))))</f>
        <v/>
      </c>
      <c r="K101" s="6" t="str" cm="1">
        <f t="array" ref="K101">IF(ROWS(G$7:G101)&gt;COUNTIF(BookTable[Entry Month],$O$4),"",INDEX(Book!E$3:E$1200,SMALL(IF(BookTable[Entry Month]=$O$4,ROW(BookTable[Entry Month])-ROW(Book!$J$2)),ROWS(G$7:G101))))</f>
        <v/>
      </c>
      <c r="L101" s="6" t="e">
        <f>Shrawan11[[#This Row],[मूल्य (रु)]]*13%</f>
        <v>#VALUE!</v>
      </c>
    </row>
    <row r="102" spans="1:12" hidden="1" x14ac:dyDescent="0.25">
      <c r="A102" s="1" t="str">
        <f t="array" ref="A102">IF(ROWS(A$7:A102)&gt;COUNTIF(BookTable[Entry Month],$O$4),"",INDEX(Book!A$3:A$1200,SMALL(IF(BookTable[Entry Month]=$O$4,ROW(BookTable[Entry Month])-ROW(Book!$J$2)),ROWS(A$7:A102))))</f>
        <v/>
      </c>
      <c r="B102" s="1" t="str">
        <f t="array" ref="B102">IF(ROWS(B$7:B102)&gt;COUNTIF(BookTable[Entry Month],$O$4),"",INDEX(Book!B$3:B$1200,SMALL(IF(BookTable[Entry Month]=$O$4,ROW(BookTable[Entry Month])-ROW(Book!$J$2)),ROWS(B$7:B102))))</f>
        <v/>
      </c>
      <c r="D102" s="1" t="str">
        <f t="array" ref="D102">IF(ROWS(C$7:C102)&gt;COUNTIF(BookTable[Entry Month],$O$4),"",INDEX(Book!C$3:C$1200,SMALL(IF(BookTable[Entry Month]=$O$4,ROW(BookTable[Entry Month])-ROW(Book!$J$2)),ROWS(C$7:C102))))</f>
        <v/>
      </c>
      <c r="E102" s="1" t="e">
        <f>VLOOKUP(Shrawan11[[#This Row],[आपूर्तिकर्ताको नाम]],PartyTable[],2,FALSE)</f>
        <v>#N/A</v>
      </c>
      <c r="F102" s="1" t="str" cm="1">
        <f t="array" ref="F102">IF(ROWS(G$7:G102)&gt;COUNTIF(BookTable[Entry Month],$O$4),"",INDEX(Book!D$3:D$1200,SMALL(IF(BookTable[Entry Month]=$O$4,ROW(BookTable[Entry Month])-ROW(Book!$J$2)),ROWS(G$7:G102))))</f>
        <v/>
      </c>
      <c r="I10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02" s="6" t="str" cm="1">
        <f t="array" ref="J102">IF(ROWS(G$7:G102)&gt;COUNTIF(BookTable[Entry Month],$O$4),"",INDEX(Book!F$3:F$1200,SMALL(IF(BookTable[Entry Month]=$O$4,ROW(BookTable[Entry Month])-ROW(Book!$J$2)),ROWS(G$7:G102))))</f>
        <v/>
      </c>
      <c r="K102" s="6" t="str" cm="1">
        <f t="array" ref="K102">IF(ROWS(G$7:G102)&gt;COUNTIF(BookTable[Entry Month],$O$4),"",INDEX(Book!E$3:E$1200,SMALL(IF(BookTable[Entry Month]=$O$4,ROW(BookTable[Entry Month])-ROW(Book!$J$2)),ROWS(G$7:G102))))</f>
        <v/>
      </c>
      <c r="L102" s="6" t="e">
        <f>Shrawan11[[#This Row],[मूल्य (रु)]]*13%</f>
        <v>#VALUE!</v>
      </c>
    </row>
    <row r="103" spans="1:12" hidden="1" x14ac:dyDescent="0.25">
      <c r="A103" s="1" t="str">
        <f t="array" ref="A103">IF(ROWS(A$7:A103)&gt;COUNTIF(BookTable[Entry Month],$O$4),"",INDEX(Book!A$3:A$1200,SMALL(IF(BookTable[Entry Month]=$O$4,ROW(BookTable[Entry Month])-ROW(Book!$J$2)),ROWS(A$7:A103))))</f>
        <v/>
      </c>
      <c r="B103" s="1" t="str">
        <f t="array" ref="B103">IF(ROWS(B$7:B103)&gt;COUNTIF(BookTable[Entry Month],$O$4),"",INDEX(Book!B$3:B$1200,SMALL(IF(BookTable[Entry Month]=$O$4,ROW(BookTable[Entry Month])-ROW(Book!$J$2)),ROWS(B$7:B103))))</f>
        <v/>
      </c>
      <c r="D103" s="1" t="str">
        <f t="array" ref="D103">IF(ROWS(C$7:C103)&gt;COUNTIF(BookTable[Entry Month],$O$4),"",INDEX(Book!C$3:C$1200,SMALL(IF(BookTable[Entry Month]=$O$4,ROW(BookTable[Entry Month])-ROW(Book!$J$2)),ROWS(C$7:C103))))</f>
        <v/>
      </c>
      <c r="E103" s="1" t="e">
        <f>VLOOKUP(Shrawan11[[#This Row],[आपूर्तिकर्ताको नाम]],PartyTable[],2,FALSE)</f>
        <v>#N/A</v>
      </c>
      <c r="F103" s="1" t="str" cm="1">
        <f t="array" ref="F103">IF(ROWS(G$7:G103)&gt;COUNTIF(BookTable[Entry Month],$O$4),"",INDEX(Book!D$3:D$1200,SMALL(IF(BookTable[Entry Month]=$O$4,ROW(BookTable[Entry Month])-ROW(Book!$J$2)),ROWS(G$7:G103))))</f>
        <v/>
      </c>
      <c r="I10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03" s="6" t="str" cm="1">
        <f t="array" ref="J103">IF(ROWS(G$7:G103)&gt;COUNTIF(BookTable[Entry Month],$O$4),"",INDEX(Book!F$3:F$1200,SMALL(IF(BookTable[Entry Month]=$O$4,ROW(BookTable[Entry Month])-ROW(Book!$J$2)),ROWS(G$7:G103))))</f>
        <v/>
      </c>
      <c r="K103" s="6" t="str" cm="1">
        <f t="array" ref="K103">IF(ROWS(G$7:G103)&gt;COUNTIF(BookTable[Entry Month],$O$4),"",INDEX(Book!E$3:E$1200,SMALL(IF(BookTable[Entry Month]=$O$4,ROW(BookTable[Entry Month])-ROW(Book!$J$2)),ROWS(G$7:G103))))</f>
        <v/>
      </c>
      <c r="L103" s="6" t="e">
        <f>Shrawan11[[#This Row],[मूल्य (रु)]]*13%</f>
        <v>#VALUE!</v>
      </c>
    </row>
    <row r="104" spans="1:12" hidden="1" x14ac:dyDescent="0.25">
      <c r="A104" s="1" t="str">
        <f t="array" ref="A104">IF(ROWS(A$7:A104)&gt;COUNTIF(BookTable[Entry Month],$O$4),"",INDEX(Book!A$3:A$1200,SMALL(IF(BookTable[Entry Month]=$O$4,ROW(BookTable[Entry Month])-ROW(Book!$J$2)),ROWS(A$7:A104))))</f>
        <v/>
      </c>
      <c r="B104" s="1" t="str">
        <f t="array" ref="B104">IF(ROWS(B$7:B104)&gt;COUNTIF(BookTable[Entry Month],$O$4),"",INDEX(Book!B$3:B$1200,SMALL(IF(BookTable[Entry Month]=$O$4,ROW(BookTable[Entry Month])-ROW(Book!$J$2)),ROWS(B$7:B104))))</f>
        <v/>
      </c>
      <c r="D104" s="1" t="str">
        <f t="array" ref="D104">IF(ROWS(C$7:C104)&gt;COUNTIF(BookTable[Entry Month],$O$4),"",INDEX(Book!C$3:C$1200,SMALL(IF(BookTable[Entry Month]=$O$4,ROW(BookTable[Entry Month])-ROW(Book!$J$2)),ROWS(C$7:C104))))</f>
        <v/>
      </c>
      <c r="E104" s="1" t="e">
        <f>VLOOKUP(Shrawan11[[#This Row],[आपूर्तिकर्ताको नाम]],PartyTable[],2,FALSE)</f>
        <v>#N/A</v>
      </c>
      <c r="F104" s="1" t="str" cm="1">
        <f t="array" ref="F104">IF(ROWS(G$7:G104)&gt;COUNTIF(BookTable[Entry Month],$O$4),"",INDEX(Book!D$3:D$1200,SMALL(IF(BookTable[Entry Month]=$O$4,ROW(BookTable[Entry Month])-ROW(Book!$J$2)),ROWS(G$7:G104))))</f>
        <v/>
      </c>
      <c r="I10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04" s="6" t="str" cm="1">
        <f t="array" ref="J104">IF(ROWS(G$7:G104)&gt;COUNTIF(BookTable[Entry Month],$O$4),"",INDEX(Book!F$3:F$1200,SMALL(IF(BookTable[Entry Month]=$O$4,ROW(BookTable[Entry Month])-ROW(Book!$J$2)),ROWS(G$7:G104))))</f>
        <v/>
      </c>
      <c r="K104" s="6" t="str" cm="1">
        <f t="array" ref="K104">IF(ROWS(G$7:G104)&gt;COUNTIF(BookTable[Entry Month],$O$4),"",INDEX(Book!E$3:E$1200,SMALL(IF(BookTable[Entry Month]=$O$4,ROW(BookTable[Entry Month])-ROW(Book!$J$2)),ROWS(G$7:G104))))</f>
        <v/>
      </c>
      <c r="L104" s="6" t="e">
        <f>Shrawan11[[#This Row],[मूल्य (रु)]]*13%</f>
        <v>#VALUE!</v>
      </c>
    </row>
    <row r="105" spans="1:12" hidden="1" x14ac:dyDescent="0.25">
      <c r="A105" s="1" t="str">
        <f t="array" ref="A105">IF(ROWS(A$7:A105)&gt;COUNTIF(BookTable[Entry Month],$O$4),"",INDEX(Book!A$3:A$1200,SMALL(IF(BookTable[Entry Month]=$O$4,ROW(BookTable[Entry Month])-ROW(Book!$J$2)),ROWS(A$7:A105))))</f>
        <v/>
      </c>
      <c r="B105" s="1" t="str">
        <f t="array" ref="B105">IF(ROWS(B$7:B105)&gt;COUNTIF(BookTable[Entry Month],$O$4),"",INDEX(Book!B$3:B$1200,SMALL(IF(BookTable[Entry Month]=$O$4,ROW(BookTable[Entry Month])-ROW(Book!$J$2)),ROWS(B$7:B105))))</f>
        <v/>
      </c>
      <c r="D105" s="1" t="str">
        <f t="array" ref="D105">IF(ROWS(C$7:C105)&gt;COUNTIF(BookTable[Entry Month],$O$4),"",INDEX(Book!C$3:C$1200,SMALL(IF(BookTable[Entry Month]=$O$4,ROW(BookTable[Entry Month])-ROW(Book!$J$2)),ROWS(C$7:C105))))</f>
        <v/>
      </c>
      <c r="E105" s="1" t="e">
        <f>VLOOKUP(Shrawan11[[#This Row],[आपूर्तिकर्ताको नाम]],PartyTable[],2,FALSE)</f>
        <v>#N/A</v>
      </c>
      <c r="F105" s="1" t="str" cm="1">
        <f t="array" ref="F105">IF(ROWS(G$7:G105)&gt;COUNTIF(BookTable[Entry Month],$O$4),"",INDEX(Book!D$3:D$1200,SMALL(IF(BookTable[Entry Month]=$O$4,ROW(BookTable[Entry Month])-ROW(Book!$J$2)),ROWS(G$7:G105))))</f>
        <v/>
      </c>
      <c r="I10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05" s="6" t="str" cm="1">
        <f t="array" ref="J105">IF(ROWS(G$7:G105)&gt;COUNTIF(BookTable[Entry Month],$O$4),"",INDEX(Book!F$3:F$1200,SMALL(IF(BookTable[Entry Month]=$O$4,ROW(BookTable[Entry Month])-ROW(Book!$J$2)),ROWS(G$7:G105))))</f>
        <v/>
      </c>
      <c r="K105" s="6" t="str" cm="1">
        <f t="array" ref="K105">IF(ROWS(G$7:G105)&gt;COUNTIF(BookTable[Entry Month],$O$4),"",INDEX(Book!E$3:E$1200,SMALL(IF(BookTable[Entry Month]=$O$4,ROW(BookTable[Entry Month])-ROW(Book!$J$2)),ROWS(G$7:G105))))</f>
        <v/>
      </c>
      <c r="L105" s="6" t="e">
        <f>Shrawan11[[#This Row],[मूल्य (रु)]]*13%</f>
        <v>#VALUE!</v>
      </c>
    </row>
    <row r="106" spans="1:12" hidden="1" x14ac:dyDescent="0.25">
      <c r="A106" s="1" t="str">
        <f t="array" ref="A106">IF(ROWS(A$7:A106)&gt;COUNTIF(BookTable[Entry Month],$O$4),"",INDEX(Book!A$3:A$1200,SMALL(IF(BookTable[Entry Month]=$O$4,ROW(BookTable[Entry Month])-ROW(Book!$J$2)),ROWS(A$7:A106))))</f>
        <v/>
      </c>
      <c r="B106" s="1" t="str">
        <f t="array" ref="B106">IF(ROWS(B$7:B106)&gt;COUNTIF(BookTable[Entry Month],$O$4),"",INDEX(Book!B$3:B$1200,SMALL(IF(BookTable[Entry Month]=$O$4,ROW(BookTable[Entry Month])-ROW(Book!$J$2)),ROWS(B$7:B106))))</f>
        <v/>
      </c>
      <c r="D106" s="1" t="str">
        <f t="array" ref="D106">IF(ROWS(C$7:C106)&gt;COUNTIF(BookTable[Entry Month],$O$4),"",INDEX(Book!C$3:C$1200,SMALL(IF(BookTable[Entry Month]=$O$4,ROW(BookTable[Entry Month])-ROW(Book!$J$2)),ROWS(C$7:C106))))</f>
        <v/>
      </c>
      <c r="E106" s="1" t="e">
        <f>VLOOKUP(Shrawan11[[#This Row],[आपूर्तिकर्ताको नाम]],PartyTable[],2,FALSE)</f>
        <v>#N/A</v>
      </c>
      <c r="F106" s="1" t="str" cm="1">
        <f t="array" ref="F106">IF(ROWS(G$7:G106)&gt;COUNTIF(BookTable[Entry Month],$O$4),"",INDEX(Book!D$3:D$1200,SMALL(IF(BookTable[Entry Month]=$O$4,ROW(BookTable[Entry Month])-ROW(Book!$J$2)),ROWS(G$7:G106))))</f>
        <v/>
      </c>
      <c r="I10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06" s="6" t="str" cm="1">
        <f t="array" ref="J106">IF(ROWS(G$7:G106)&gt;COUNTIF(BookTable[Entry Month],$O$4),"",INDEX(Book!F$3:F$1200,SMALL(IF(BookTable[Entry Month]=$O$4,ROW(BookTable[Entry Month])-ROW(Book!$J$2)),ROWS(G$7:G106))))</f>
        <v/>
      </c>
      <c r="K106" s="6" t="str" cm="1">
        <f t="array" ref="K106">IF(ROWS(G$7:G106)&gt;COUNTIF(BookTable[Entry Month],$O$4),"",INDEX(Book!E$3:E$1200,SMALL(IF(BookTable[Entry Month]=$O$4,ROW(BookTable[Entry Month])-ROW(Book!$J$2)),ROWS(G$7:G106))))</f>
        <v/>
      </c>
      <c r="L106" s="6" t="e">
        <f>Shrawan11[[#This Row],[मूल्य (रु)]]*13%</f>
        <v>#VALUE!</v>
      </c>
    </row>
    <row r="107" spans="1:12" hidden="1" x14ac:dyDescent="0.25">
      <c r="A107" s="1" t="str">
        <f t="array" ref="A107">IF(ROWS(A$7:A107)&gt;COUNTIF(BookTable[Entry Month],$O$4),"",INDEX(Book!A$3:A$1200,SMALL(IF(BookTable[Entry Month]=$O$4,ROW(BookTable[Entry Month])-ROW(Book!$J$2)),ROWS(A$7:A107))))</f>
        <v/>
      </c>
      <c r="B107" s="1" t="str">
        <f t="array" ref="B107">IF(ROWS(B$7:B107)&gt;COUNTIF(BookTable[Entry Month],$O$4),"",INDEX(Book!B$3:B$1200,SMALL(IF(BookTable[Entry Month]=$O$4,ROW(BookTable[Entry Month])-ROW(Book!$J$2)),ROWS(B$7:B107))))</f>
        <v/>
      </c>
      <c r="D107" s="1" t="str">
        <f t="array" ref="D107">IF(ROWS(C$7:C107)&gt;COUNTIF(BookTable[Entry Month],$O$4),"",INDEX(Book!C$3:C$1200,SMALL(IF(BookTable[Entry Month]=$O$4,ROW(BookTable[Entry Month])-ROW(Book!$J$2)),ROWS(C$7:C107))))</f>
        <v/>
      </c>
      <c r="E107" s="1" t="e">
        <f>VLOOKUP(Shrawan11[[#This Row],[आपूर्तिकर्ताको नाम]],PartyTable[],2,FALSE)</f>
        <v>#N/A</v>
      </c>
      <c r="F107" s="1" t="str" cm="1">
        <f t="array" ref="F107">IF(ROWS(G$7:G107)&gt;COUNTIF(BookTable[Entry Month],$O$4),"",INDEX(Book!D$3:D$1200,SMALL(IF(BookTable[Entry Month]=$O$4,ROW(BookTable[Entry Month])-ROW(Book!$J$2)),ROWS(G$7:G107))))</f>
        <v/>
      </c>
      <c r="I10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07" s="6" t="str" cm="1">
        <f t="array" ref="J107">IF(ROWS(G$7:G107)&gt;COUNTIF(BookTable[Entry Month],$O$4),"",INDEX(Book!F$3:F$1200,SMALL(IF(BookTable[Entry Month]=$O$4,ROW(BookTable[Entry Month])-ROW(Book!$J$2)),ROWS(G$7:G107))))</f>
        <v/>
      </c>
      <c r="K107" s="6" t="str" cm="1">
        <f t="array" ref="K107">IF(ROWS(G$7:G107)&gt;COUNTIF(BookTable[Entry Month],$O$4),"",INDEX(Book!E$3:E$1200,SMALL(IF(BookTable[Entry Month]=$O$4,ROW(BookTable[Entry Month])-ROW(Book!$J$2)),ROWS(G$7:G107))))</f>
        <v/>
      </c>
      <c r="L107" s="6" t="e">
        <f>Shrawan11[[#This Row],[मूल्य (रु)]]*13%</f>
        <v>#VALUE!</v>
      </c>
    </row>
    <row r="108" spans="1:12" hidden="1" x14ac:dyDescent="0.25">
      <c r="A108" s="1" t="str">
        <f t="array" ref="A108">IF(ROWS(A$7:A108)&gt;COUNTIF(BookTable[Entry Month],$O$4),"",INDEX(Book!A$3:A$1200,SMALL(IF(BookTable[Entry Month]=$O$4,ROW(BookTable[Entry Month])-ROW(Book!$J$2)),ROWS(A$7:A108))))</f>
        <v/>
      </c>
      <c r="B108" s="1" t="str">
        <f t="array" ref="B108">IF(ROWS(B$7:B108)&gt;COUNTIF(BookTable[Entry Month],$O$4),"",INDEX(Book!B$3:B$1200,SMALL(IF(BookTable[Entry Month]=$O$4,ROW(BookTable[Entry Month])-ROW(Book!$J$2)),ROWS(B$7:B108))))</f>
        <v/>
      </c>
      <c r="D108" s="1" t="str">
        <f t="array" ref="D108">IF(ROWS(C$7:C108)&gt;COUNTIF(BookTable[Entry Month],$O$4),"",INDEX(Book!C$3:C$1200,SMALL(IF(BookTable[Entry Month]=$O$4,ROW(BookTable[Entry Month])-ROW(Book!$J$2)),ROWS(C$7:C108))))</f>
        <v/>
      </c>
      <c r="E108" s="1" t="e">
        <f>VLOOKUP(Shrawan11[[#This Row],[आपूर्तिकर्ताको नाम]],PartyTable[],2,FALSE)</f>
        <v>#N/A</v>
      </c>
      <c r="F108" s="1" t="str" cm="1">
        <f t="array" ref="F108">IF(ROWS(G$7:G108)&gt;COUNTIF(BookTable[Entry Month],$O$4),"",INDEX(Book!D$3:D$1200,SMALL(IF(BookTable[Entry Month]=$O$4,ROW(BookTable[Entry Month])-ROW(Book!$J$2)),ROWS(G$7:G108))))</f>
        <v/>
      </c>
      <c r="I10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08" s="6" t="str" cm="1">
        <f t="array" ref="J108">IF(ROWS(G$7:G108)&gt;COUNTIF(BookTable[Entry Month],$O$4),"",INDEX(Book!F$3:F$1200,SMALL(IF(BookTable[Entry Month]=$O$4,ROW(BookTable[Entry Month])-ROW(Book!$J$2)),ROWS(G$7:G108))))</f>
        <v/>
      </c>
      <c r="K108" s="6" t="str" cm="1">
        <f t="array" ref="K108">IF(ROWS(G$7:G108)&gt;COUNTIF(BookTable[Entry Month],$O$4),"",INDEX(Book!E$3:E$1200,SMALL(IF(BookTable[Entry Month]=$O$4,ROW(BookTable[Entry Month])-ROW(Book!$J$2)),ROWS(G$7:G108))))</f>
        <v/>
      </c>
      <c r="L108" s="6" t="e">
        <f>Shrawan11[[#This Row],[मूल्य (रु)]]*13%</f>
        <v>#VALUE!</v>
      </c>
    </row>
    <row r="109" spans="1:12" hidden="1" x14ac:dyDescent="0.25">
      <c r="A109" s="1" t="str">
        <f t="array" ref="A109">IF(ROWS(A$7:A109)&gt;COUNTIF(BookTable[Entry Month],$O$4),"",INDEX(Book!A$3:A$1200,SMALL(IF(BookTable[Entry Month]=$O$4,ROW(BookTable[Entry Month])-ROW(Book!$J$2)),ROWS(A$7:A109))))</f>
        <v/>
      </c>
      <c r="B109" s="1" t="str">
        <f t="array" ref="B109">IF(ROWS(B$7:B109)&gt;COUNTIF(BookTable[Entry Month],$O$4),"",INDEX(Book!B$3:B$1200,SMALL(IF(BookTable[Entry Month]=$O$4,ROW(BookTable[Entry Month])-ROW(Book!$J$2)),ROWS(B$7:B109))))</f>
        <v/>
      </c>
      <c r="D109" s="1" t="str">
        <f t="array" ref="D109">IF(ROWS(C$7:C109)&gt;COUNTIF(BookTable[Entry Month],$O$4),"",INDEX(Book!C$3:C$1200,SMALL(IF(BookTable[Entry Month]=$O$4,ROW(BookTable[Entry Month])-ROW(Book!$J$2)),ROWS(C$7:C109))))</f>
        <v/>
      </c>
      <c r="E109" s="1" t="e">
        <f>VLOOKUP(Shrawan11[[#This Row],[आपूर्तिकर्ताको नाम]],PartyTable[],2,FALSE)</f>
        <v>#N/A</v>
      </c>
      <c r="F109" s="1" t="str" cm="1">
        <f t="array" ref="F109">IF(ROWS(G$7:G109)&gt;COUNTIF(BookTable[Entry Month],$O$4),"",INDEX(Book!D$3:D$1200,SMALL(IF(BookTable[Entry Month]=$O$4,ROW(BookTable[Entry Month])-ROW(Book!$J$2)),ROWS(G$7:G109))))</f>
        <v/>
      </c>
      <c r="I10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09" s="6" t="str" cm="1">
        <f t="array" ref="J109">IF(ROWS(G$7:G109)&gt;COUNTIF(BookTable[Entry Month],$O$4),"",INDEX(Book!F$3:F$1200,SMALL(IF(BookTable[Entry Month]=$O$4,ROW(BookTable[Entry Month])-ROW(Book!$J$2)),ROWS(G$7:G109))))</f>
        <v/>
      </c>
      <c r="K109" s="6" t="str" cm="1">
        <f t="array" ref="K109">IF(ROWS(G$7:G109)&gt;COUNTIF(BookTable[Entry Month],$O$4),"",INDEX(Book!E$3:E$1200,SMALL(IF(BookTable[Entry Month]=$O$4,ROW(BookTable[Entry Month])-ROW(Book!$J$2)),ROWS(G$7:G109))))</f>
        <v/>
      </c>
      <c r="L109" s="6" t="e">
        <f>Shrawan11[[#This Row],[मूल्य (रु)]]*13%</f>
        <v>#VALUE!</v>
      </c>
    </row>
    <row r="110" spans="1:12" hidden="1" x14ac:dyDescent="0.25">
      <c r="A110" s="1" t="str">
        <f t="array" ref="A110">IF(ROWS(A$7:A110)&gt;COUNTIF(BookTable[Entry Month],$O$4),"",INDEX(Book!A$3:A$1200,SMALL(IF(BookTable[Entry Month]=$O$4,ROW(BookTable[Entry Month])-ROW(Book!$J$2)),ROWS(A$7:A110))))</f>
        <v/>
      </c>
      <c r="B110" s="1" t="str">
        <f t="array" ref="B110">IF(ROWS(B$7:B110)&gt;COUNTIF(BookTable[Entry Month],$O$4),"",INDEX(Book!B$3:B$1200,SMALL(IF(BookTable[Entry Month]=$O$4,ROW(BookTable[Entry Month])-ROW(Book!$J$2)),ROWS(B$7:B110))))</f>
        <v/>
      </c>
      <c r="D110" s="1" t="str">
        <f t="array" ref="D110">IF(ROWS(C$7:C110)&gt;COUNTIF(BookTable[Entry Month],$O$4),"",INDEX(Book!C$3:C$1200,SMALL(IF(BookTable[Entry Month]=$O$4,ROW(BookTable[Entry Month])-ROW(Book!$J$2)),ROWS(C$7:C110))))</f>
        <v/>
      </c>
      <c r="E110" s="1" t="e">
        <f>VLOOKUP(Shrawan11[[#This Row],[आपूर्तिकर्ताको नाम]],PartyTable[],2,FALSE)</f>
        <v>#N/A</v>
      </c>
      <c r="F110" s="1" t="str" cm="1">
        <f t="array" ref="F110">IF(ROWS(G$7:G110)&gt;COUNTIF(BookTable[Entry Month],$O$4),"",INDEX(Book!D$3:D$1200,SMALL(IF(BookTable[Entry Month]=$O$4,ROW(BookTable[Entry Month])-ROW(Book!$J$2)),ROWS(G$7:G110))))</f>
        <v/>
      </c>
      <c r="I11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10" s="6" t="str" cm="1">
        <f t="array" ref="J110">IF(ROWS(G$7:G110)&gt;COUNTIF(BookTable[Entry Month],$O$4),"",INDEX(Book!F$3:F$1200,SMALL(IF(BookTable[Entry Month]=$O$4,ROW(BookTable[Entry Month])-ROW(Book!$J$2)),ROWS(G$7:G110))))</f>
        <v/>
      </c>
      <c r="K110" s="6" t="str" cm="1">
        <f t="array" ref="K110">IF(ROWS(G$7:G110)&gt;COUNTIF(BookTable[Entry Month],$O$4),"",INDEX(Book!E$3:E$1200,SMALL(IF(BookTable[Entry Month]=$O$4,ROW(BookTable[Entry Month])-ROW(Book!$J$2)),ROWS(G$7:G110))))</f>
        <v/>
      </c>
      <c r="L110" s="6" t="e">
        <f>Shrawan11[[#This Row],[मूल्य (रु)]]*13%</f>
        <v>#VALUE!</v>
      </c>
    </row>
    <row r="111" spans="1:12" hidden="1" x14ac:dyDescent="0.25">
      <c r="A111" s="1" t="str">
        <f t="array" ref="A111">IF(ROWS(A$7:A111)&gt;COUNTIF(BookTable[Entry Month],$O$4),"",INDEX(Book!A$3:A$1200,SMALL(IF(BookTable[Entry Month]=$O$4,ROW(BookTable[Entry Month])-ROW(Book!$J$2)),ROWS(A$7:A111))))</f>
        <v/>
      </c>
      <c r="B111" s="1" t="str">
        <f t="array" ref="B111">IF(ROWS(B$7:B111)&gt;COUNTIF(BookTable[Entry Month],$O$4),"",INDEX(Book!B$3:B$1200,SMALL(IF(BookTable[Entry Month]=$O$4,ROW(BookTable[Entry Month])-ROW(Book!$J$2)),ROWS(B$7:B111))))</f>
        <v/>
      </c>
      <c r="D111" s="1" t="str">
        <f t="array" ref="D111">IF(ROWS(C$7:C111)&gt;COUNTIF(BookTable[Entry Month],$O$4),"",INDEX(Book!C$3:C$1200,SMALL(IF(BookTable[Entry Month]=$O$4,ROW(BookTable[Entry Month])-ROW(Book!$J$2)),ROWS(C$7:C111))))</f>
        <v/>
      </c>
      <c r="E111" s="1" t="e">
        <f>VLOOKUP(Shrawan11[[#This Row],[आपूर्तिकर्ताको नाम]],PartyTable[],2,FALSE)</f>
        <v>#N/A</v>
      </c>
      <c r="F111" s="1" t="str" cm="1">
        <f t="array" ref="F111">IF(ROWS(G$7:G111)&gt;COUNTIF(BookTable[Entry Month],$O$4),"",INDEX(Book!D$3:D$1200,SMALL(IF(BookTable[Entry Month]=$O$4,ROW(BookTable[Entry Month])-ROW(Book!$J$2)),ROWS(G$7:G111))))</f>
        <v/>
      </c>
      <c r="I11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11" s="6" t="str" cm="1">
        <f t="array" ref="J111">IF(ROWS(G$7:G111)&gt;COUNTIF(BookTable[Entry Month],$O$4),"",INDEX(Book!F$3:F$1200,SMALL(IF(BookTable[Entry Month]=$O$4,ROW(BookTable[Entry Month])-ROW(Book!$J$2)),ROWS(G$7:G111))))</f>
        <v/>
      </c>
      <c r="K111" s="6" t="str" cm="1">
        <f t="array" ref="K111">IF(ROWS(G$7:G111)&gt;COUNTIF(BookTable[Entry Month],$O$4),"",INDEX(Book!E$3:E$1200,SMALL(IF(BookTable[Entry Month]=$O$4,ROW(BookTable[Entry Month])-ROW(Book!$J$2)),ROWS(G$7:G111))))</f>
        <v/>
      </c>
      <c r="L111" s="6" t="e">
        <f>Shrawan11[[#This Row],[मूल्य (रु)]]*13%</f>
        <v>#VALUE!</v>
      </c>
    </row>
    <row r="112" spans="1:12" hidden="1" x14ac:dyDescent="0.25">
      <c r="A112" s="1" t="str">
        <f t="array" ref="A112">IF(ROWS(A$7:A112)&gt;COUNTIF(BookTable[Entry Month],$O$4),"",INDEX(Book!A$3:A$1200,SMALL(IF(BookTable[Entry Month]=$O$4,ROW(BookTable[Entry Month])-ROW(Book!$J$2)),ROWS(A$7:A112))))</f>
        <v/>
      </c>
      <c r="B112" s="1" t="str">
        <f t="array" ref="B112">IF(ROWS(B$7:B112)&gt;COUNTIF(BookTable[Entry Month],$O$4),"",INDEX(Book!B$3:B$1200,SMALL(IF(BookTable[Entry Month]=$O$4,ROW(BookTable[Entry Month])-ROW(Book!$J$2)),ROWS(B$7:B112))))</f>
        <v/>
      </c>
      <c r="D112" s="1" t="str">
        <f t="array" ref="D112">IF(ROWS(C$7:C112)&gt;COUNTIF(BookTable[Entry Month],$O$4),"",INDEX(Book!C$3:C$1200,SMALL(IF(BookTable[Entry Month]=$O$4,ROW(BookTable[Entry Month])-ROW(Book!$J$2)),ROWS(C$7:C112))))</f>
        <v/>
      </c>
      <c r="E112" s="1" t="e">
        <f>VLOOKUP(Shrawan11[[#This Row],[आपूर्तिकर्ताको नाम]],PartyTable[],2,FALSE)</f>
        <v>#N/A</v>
      </c>
      <c r="F112" s="1" t="str" cm="1">
        <f t="array" ref="F112">IF(ROWS(G$7:G112)&gt;COUNTIF(BookTable[Entry Month],$O$4),"",INDEX(Book!D$3:D$1200,SMALL(IF(BookTable[Entry Month]=$O$4,ROW(BookTable[Entry Month])-ROW(Book!$J$2)),ROWS(G$7:G112))))</f>
        <v/>
      </c>
      <c r="I11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12" s="6" t="str" cm="1">
        <f t="array" ref="J112">IF(ROWS(G$7:G112)&gt;COUNTIF(BookTable[Entry Month],$O$4),"",INDEX(Book!F$3:F$1200,SMALL(IF(BookTable[Entry Month]=$O$4,ROW(BookTable[Entry Month])-ROW(Book!$J$2)),ROWS(G$7:G112))))</f>
        <v/>
      </c>
      <c r="K112" s="6" t="str" cm="1">
        <f t="array" ref="K112">IF(ROWS(G$7:G112)&gt;COUNTIF(BookTable[Entry Month],$O$4),"",INDEX(Book!E$3:E$1200,SMALL(IF(BookTable[Entry Month]=$O$4,ROW(BookTable[Entry Month])-ROW(Book!$J$2)),ROWS(G$7:G112))))</f>
        <v/>
      </c>
      <c r="L112" s="6" t="e">
        <f>Shrawan11[[#This Row],[मूल्य (रु)]]*13%</f>
        <v>#VALUE!</v>
      </c>
    </row>
    <row r="113" spans="1:12" hidden="1" x14ac:dyDescent="0.25">
      <c r="A113" s="1" t="str">
        <f t="array" ref="A113">IF(ROWS(A$7:A113)&gt;COUNTIF(BookTable[Entry Month],$O$4),"",INDEX(Book!A$3:A$1200,SMALL(IF(BookTable[Entry Month]=$O$4,ROW(BookTable[Entry Month])-ROW(Book!$J$2)),ROWS(A$7:A113))))</f>
        <v/>
      </c>
      <c r="B113" s="1" t="str">
        <f t="array" ref="B113">IF(ROWS(B$7:B113)&gt;COUNTIF(BookTable[Entry Month],$O$4),"",INDEX(Book!B$3:B$1200,SMALL(IF(BookTable[Entry Month]=$O$4,ROW(BookTable[Entry Month])-ROW(Book!$J$2)),ROWS(B$7:B113))))</f>
        <v/>
      </c>
      <c r="D113" s="1" t="str">
        <f t="array" ref="D113">IF(ROWS(C$7:C113)&gt;COUNTIF(BookTable[Entry Month],$O$4),"",INDEX(Book!C$3:C$1200,SMALL(IF(BookTable[Entry Month]=$O$4,ROW(BookTable[Entry Month])-ROW(Book!$J$2)),ROWS(C$7:C113))))</f>
        <v/>
      </c>
      <c r="E113" s="1" t="e">
        <f>VLOOKUP(Shrawan11[[#This Row],[आपूर्तिकर्ताको नाम]],PartyTable[],2,FALSE)</f>
        <v>#N/A</v>
      </c>
      <c r="F113" s="1" t="str" cm="1">
        <f t="array" ref="F113">IF(ROWS(G$7:G113)&gt;COUNTIF(BookTable[Entry Month],$O$4),"",INDEX(Book!D$3:D$1200,SMALL(IF(BookTable[Entry Month]=$O$4,ROW(BookTable[Entry Month])-ROW(Book!$J$2)),ROWS(G$7:G113))))</f>
        <v/>
      </c>
      <c r="I11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13" s="6" t="str" cm="1">
        <f t="array" ref="J113">IF(ROWS(G$7:G113)&gt;COUNTIF(BookTable[Entry Month],$O$4),"",INDEX(Book!F$3:F$1200,SMALL(IF(BookTable[Entry Month]=$O$4,ROW(BookTable[Entry Month])-ROW(Book!$J$2)),ROWS(G$7:G113))))</f>
        <v/>
      </c>
      <c r="K113" s="6" t="str" cm="1">
        <f t="array" ref="K113">IF(ROWS(G$7:G113)&gt;COUNTIF(BookTable[Entry Month],$O$4),"",INDEX(Book!E$3:E$1200,SMALL(IF(BookTable[Entry Month]=$O$4,ROW(BookTable[Entry Month])-ROW(Book!$J$2)),ROWS(G$7:G113))))</f>
        <v/>
      </c>
      <c r="L113" s="6" t="e">
        <f>Shrawan11[[#This Row],[मूल्य (रु)]]*13%</f>
        <v>#VALUE!</v>
      </c>
    </row>
    <row r="114" spans="1:12" hidden="1" x14ac:dyDescent="0.25">
      <c r="A114" s="1" t="str">
        <f t="array" ref="A114">IF(ROWS(A$7:A114)&gt;COUNTIF(BookTable[Entry Month],$O$4),"",INDEX(Book!A$3:A$1200,SMALL(IF(BookTable[Entry Month]=$O$4,ROW(BookTable[Entry Month])-ROW(Book!$J$2)),ROWS(A$7:A114))))</f>
        <v/>
      </c>
      <c r="B114" s="1" t="str">
        <f t="array" ref="B114">IF(ROWS(B$7:B114)&gt;COUNTIF(BookTable[Entry Month],$O$4),"",INDEX(Book!B$3:B$1200,SMALL(IF(BookTable[Entry Month]=$O$4,ROW(BookTable[Entry Month])-ROW(Book!$J$2)),ROWS(B$7:B114))))</f>
        <v/>
      </c>
      <c r="D114" s="1" t="str">
        <f t="array" ref="D114">IF(ROWS(C$7:C114)&gt;COUNTIF(BookTable[Entry Month],$O$4),"",INDEX(Book!C$3:C$1200,SMALL(IF(BookTable[Entry Month]=$O$4,ROW(BookTable[Entry Month])-ROW(Book!$J$2)),ROWS(C$7:C114))))</f>
        <v/>
      </c>
      <c r="E114" s="1" t="e">
        <f>VLOOKUP(Shrawan11[[#This Row],[आपूर्तिकर्ताको नाम]],PartyTable[],2,FALSE)</f>
        <v>#N/A</v>
      </c>
      <c r="F114" s="1" t="str" cm="1">
        <f t="array" ref="F114">IF(ROWS(G$7:G114)&gt;COUNTIF(BookTable[Entry Month],$O$4),"",INDEX(Book!D$3:D$1200,SMALL(IF(BookTable[Entry Month]=$O$4,ROW(BookTable[Entry Month])-ROW(Book!$J$2)),ROWS(G$7:G114))))</f>
        <v/>
      </c>
      <c r="I11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14" s="6" t="str" cm="1">
        <f t="array" ref="J114">IF(ROWS(G$7:G114)&gt;COUNTIF(BookTable[Entry Month],$O$4),"",INDEX(Book!F$3:F$1200,SMALL(IF(BookTable[Entry Month]=$O$4,ROW(BookTable[Entry Month])-ROW(Book!$J$2)),ROWS(G$7:G114))))</f>
        <v/>
      </c>
      <c r="K114" s="6" t="str" cm="1">
        <f t="array" ref="K114">IF(ROWS(G$7:G114)&gt;COUNTIF(BookTable[Entry Month],$O$4),"",INDEX(Book!E$3:E$1200,SMALL(IF(BookTable[Entry Month]=$O$4,ROW(BookTable[Entry Month])-ROW(Book!$J$2)),ROWS(G$7:G114))))</f>
        <v/>
      </c>
      <c r="L114" s="6" t="e">
        <f>Shrawan11[[#This Row],[मूल्य (रु)]]*13%</f>
        <v>#VALUE!</v>
      </c>
    </row>
    <row r="115" spans="1:12" hidden="1" x14ac:dyDescent="0.25">
      <c r="A115" s="1" t="str">
        <f t="array" ref="A115">IF(ROWS(A$7:A115)&gt;COUNTIF(BookTable[Entry Month],$O$4),"",INDEX(Book!A$3:A$1200,SMALL(IF(BookTable[Entry Month]=$O$4,ROW(BookTable[Entry Month])-ROW(Book!$J$2)),ROWS(A$7:A115))))</f>
        <v/>
      </c>
      <c r="B115" s="1" t="str">
        <f t="array" ref="B115">IF(ROWS(B$7:B115)&gt;COUNTIF(BookTable[Entry Month],$O$4),"",INDEX(Book!B$3:B$1200,SMALL(IF(BookTable[Entry Month]=$O$4,ROW(BookTable[Entry Month])-ROW(Book!$J$2)),ROWS(B$7:B115))))</f>
        <v/>
      </c>
      <c r="D115" s="1" t="str">
        <f t="array" ref="D115">IF(ROWS(C$7:C115)&gt;COUNTIF(BookTable[Entry Month],$O$4),"",INDEX(Book!C$3:C$1200,SMALL(IF(BookTable[Entry Month]=$O$4,ROW(BookTable[Entry Month])-ROW(Book!$J$2)),ROWS(C$7:C115))))</f>
        <v/>
      </c>
      <c r="E115" s="1" t="e">
        <f>VLOOKUP(Shrawan11[[#This Row],[आपूर्तिकर्ताको नाम]],PartyTable[],2,FALSE)</f>
        <v>#N/A</v>
      </c>
      <c r="F115" s="1" t="str" cm="1">
        <f t="array" ref="F115">IF(ROWS(G$7:G115)&gt;COUNTIF(BookTable[Entry Month],$O$4),"",INDEX(Book!D$3:D$1200,SMALL(IF(BookTable[Entry Month]=$O$4,ROW(BookTable[Entry Month])-ROW(Book!$J$2)),ROWS(G$7:G115))))</f>
        <v/>
      </c>
      <c r="I11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15" s="6" t="str" cm="1">
        <f t="array" ref="J115">IF(ROWS(G$7:G115)&gt;COUNTIF(BookTable[Entry Month],$O$4),"",INDEX(Book!F$3:F$1200,SMALL(IF(BookTable[Entry Month]=$O$4,ROW(BookTable[Entry Month])-ROW(Book!$J$2)),ROWS(G$7:G115))))</f>
        <v/>
      </c>
      <c r="K115" s="6" t="str" cm="1">
        <f t="array" ref="K115">IF(ROWS(G$7:G115)&gt;COUNTIF(BookTable[Entry Month],$O$4),"",INDEX(Book!E$3:E$1200,SMALL(IF(BookTable[Entry Month]=$O$4,ROW(BookTable[Entry Month])-ROW(Book!$J$2)),ROWS(G$7:G115))))</f>
        <v/>
      </c>
      <c r="L115" s="6" t="e">
        <f>Shrawan11[[#This Row],[मूल्य (रु)]]*13%</f>
        <v>#VALUE!</v>
      </c>
    </row>
    <row r="116" spans="1:12" hidden="1" x14ac:dyDescent="0.25">
      <c r="A116" s="1" t="str">
        <f t="array" ref="A116">IF(ROWS(A$7:A116)&gt;COUNTIF(BookTable[Entry Month],$O$4),"",INDEX(Book!A$3:A$1200,SMALL(IF(BookTable[Entry Month]=$O$4,ROW(BookTable[Entry Month])-ROW(Book!$J$2)),ROWS(A$7:A116))))</f>
        <v/>
      </c>
      <c r="B116" s="1" t="str">
        <f t="array" ref="B116">IF(ROWS(B$7:B116)&gt;COUNTIF(BookTable[Entry Month],$O$4),"",INDEX(Book!B$3:B$1200,SMALL(IF(BookTable[Entry Month]=$O$4,ROW(BookTable[Entry Month])-ROW(Book!$J$2)),ROWS(B$7:B116))))</f>
        <v/>
      </c>
      <c r="D116" s="1" t="str">
        <f t="array" ref="D116">IF(ROWS(C$7:C116)&gt;COUNTIF(BookTable[Entry Month],$O$4),"",INDEX(Book!C$3:C$1200,SMALL(IF(BookTable[Entry Month]=$O$4,ROW(BookTable[Entry Month])-ROW(Book!$J$2)),ROWS(C$7:C116))))</f>
        <v/>
      </c>
      <c r="E116" s="1" t="e">
        <f>VLOOKUP(Shrawan11[[#This Row],[आपूर्तिकर्ताको नाम]],PartyTable[],2,FALSE)</f>
        <v>#N/A</v>
      </c>
      <c r="F116" s="1" t="str" cm="1">
        <f t="array" ref="F116">IF(ROWS(G$7:G116)&gt;COUNTIF(BookTable[Entry Month],$O$4),"",INDEX(Book!D$3:D$1200,SMALL(IF(BookTable[Entry Month]=$O$4,ROW(BookTable[Entry Month])-ROW(Book!$J$2)),ROWS(G$7:G116))))</f>
        <v/>
      </c>
      <c r="I11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16" s="6" t="str" cm="1">
        <f t="array" ref="J116">IF(ROWS(G$7:G116)&gt;COUNTIF(BookTable[Entry Month],$O$4),"",INDEX(Book!F$3:F$1200,SMALL(IF(BookTable[Entry Month]=$O$4,ROW(BookTable[Entry Month])-ROW(Book!$J$2)),ROWS(G$7:G116))))</f>
        <v/>
      </c>
      <c r="K116" s="6" t="str" cm="1">
        <f t="array" ref="K116">IF(ROWS(G$7:G116)&gt;COUNTIF(BookTable[Entry Month],$O$4),"",INDEX(Book!E$3:E$1200,SMALL(IF(BookTable[Entry Month]=$O$4,ROW(BookTable[Entry Month])-ROW(Book!$J$2)),ROWS(G$7:G116))))</f>
        <v/>
      </c>
      <c r="L116" s="6" t="e">
        <f>Shrawan11[[#This Row],[मूल्य (रु)]]*13%</f>
        <v>#VALUE!</v>
      </c>
    </row>
    <row r="117" spans="1:12" hidden="1" x14ac:dyDescent="0.25">
      <c r="A117" s="1" t="str">
        <f t="array" ref="A117">IF(ROWS(A$7:A117)&gt;COUNTIF(BookTable[Entry Month],$O$4),"",INDEX(Book!A$3:A$1200,SMALL(IF(BookTable[Entry Month]=$O$4,ROW(BookTable[Entry Month])-ROW(Book!$J$2)),ROWS(A$7:A117))))</f>
        <v/>
      </c>
      <c r="B117" s="1" t="str">
        <f t="array" ref="B117">IF(ROWS(B$7:B117)&gt;COUNTIF(BookTable[Entry Month],$O$4),"",INDEX(Book!B$3:B$1200,SMALL(IF(BookTable[Entry Month]=$O$4,ROW(BookTable[Entry Month])-ROW(Book!$J$2)),ROWS(B$7:B117))))</f>
        <v/>
      </c>
      <c r="D117" s="1" t="str">
        <f t="array" ref="D117">IF(ROWS(C$7:C117)&gt;COUNTIF(BookTable[Entry Month],$O$4),"",INDEX(Book!C$3:C$1200,SMALL(IF(BookTable[Entry Month]=$O$4,ROW(BookTable[Entry Month])-ROW(Book!$J$2)),ROWS(C$7:C117))))</f>
        <v/>
      </c>
      <c r="E117" s="1" t="e">
        <f>VLOOKUP(Shrawan11[[#This Row],[आपूर्तिकर्ताको नाम]],PartyTable[],2,FALSE)</f>
        <v>#N/A</v>
      </c>
      <c r="F117" s="1" t="str" cm="1">
        <f t="array" ref="F117">IF(ROWS(G$7:G117)&gt;COUNTIF(BookTable[Entry Month],$O$4),"",INDEX(Book!D$3:D$1200,SMALL(IF(BookTable[Entry Month]=$O$4,ROW(BookTable[Entry Month])-ROW(Book!$J$2)),ROWS(G$7:G117))))</f>
        <v/>
      </c>
      <c r="I11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17" s="6" t="str" cm="1">
        <f t="array" ref="J117">IF(ROWS(G$7:G117)&gt;COUNTIF(BookTable[Entry Month],$O$4),"",INDEX(Book!F$3:F$1200,SMALL(IF(BookTable[Entry Month]=$O$4,ROW(BookTable[Entry Month])-ROW(Book!$J$2)),ROWS(G$7:G117))))</f>
        <v/>
      </c>
      <c r="K117" s="6" t="str" cm="1">
        <f t="array" ref="K117">IF(ROWS(G$7:G117)&gt;COUNTIF(BookTable[Entry Month],$O$4),"",INDEX(Book!E$3:E$1200,SMALL(IF(BookTable[Entry Month]=$O$4,ROW(BookTable[Entry Month])-ROW(Book!$J$2)),ROWS(G$7:G117))))</f>
        <v/>
      </c>
      <c r="L117" s="6" t="e">
        <f>Shrawan11[[#This Row],[मूल्य (रु)]]*13%</f>
        <v>#VALUE!</v>
      </c>
    </row>
    <row r="118" spans="1:12" hidden="1" x14ac:dyDescent="0.25">
      <c r="A118" s="1" t="str">
        <f t="array" ref="A118">IF(ROWS(A$7:A118)&gt;COUNTIF(BookTable[Entry Month],$O$4),"",INDEX(Book!A$3:A$1200,SMALL(IF(BookTable[Entry Month]=$O$4,ROW(BookTable[Entry Month])-ROW(Book!$J$2)),ROWS(A$7:A118))))</f>
        <v/>
      </c>
      <c r="B118" s="1" t="str">
        <f t="array" ref="B118">IF(ROWS(B$7:B118)&gt;COUNTIF(BookTable[Entry Month],$O$4),"",INDEX(Book!B$3:B$1200,SMALL(IF(BookTable[Entry Month]=$O$4,ROW(BookTable[Entry Month])-ROW(Book!$J$2)),ROWS(B$7:B118))))</f>
        <v/>
      </c>
      <c r="D118" s="1" t="str">
        <f t="array" ref="D118">IF(ROWS(C$7:C118)&gt;COUNTIF(BookTable[Entry Month],$O$4),"",INDEX(Book!C$3:C$1200,SMALL(IF(BookTable[Entry Month]=$O$4,ROW(BookTable[Entry Month])-ROW(Book!$J$2)),ROWS(C$7:C118))))</f>
        <v/>
      </c>
      <c r="E118" s="1" t="e">
        <f>VLOOKUP(Shrawan11[[#This Row],[आपूर्तिकर्ताको नाम]],PartyTable[],2,FALSE)</f>
        <v>#N/A</v>
      </c>
      <c r="F118" s="1" t="str" cm="1">
        <f t="array" ref="F118">IF(ROWS(G$7:G118)&gt;COUNTIF(BookTable[Entry Month],$O$4),"",INDEX(Book!D$3:D$1200,SMALL(IF(BookTable[Entry Month]=$O$4,ROW(BookTable[Entry Month])-ROW(Book!$J$2)),ROWS(G$7:G118))))</f>
        <v/>
      </c>
      <c r="I11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18" s="6" t="str" cm="1">
        <f t="array" ref="J118">IF(ROWS(G$7:G118)&gt;COUNTIF(BookTable[Entry Month],$O$4),"",INDEX(Book!F$3:F$1200,SMALL(IF(BookTable[Entry Month]=$O$4,ROW(BookTable[Entry Month])-ROW(Book!$J$2)),ROWS(G$7:G118))))</f>
        <v/>
      </c>
      <c r="K118" s="6" t="str" cm="1">
        <f t="array" ref="K118">IF(ROWS(G$7:G118)&gt;COUNTIF(BookTable[Entry Month],$O$4),"",INDEX(Book!E$3:E$1200,SMALL(IF(BookTable[Entry Month]=$O$4,ROW(BookTable[Entry Month])-ROW(Book!$J$2)),ROWS(G$7:G118))))</f>
        <v/>
      </c>
      <c r="L118" s="6" t="e">
        <f>Shrawan11[[#This Row],[मूल्य (रु)]]*13%</f>
        <v>#VALUE!</v>
      </c>
    </row>
    <row r="119" spans="1:12" hidden="1" x14ac:dyDescent="0.25">
      <c r="A119" s="1" t="str">
        <f t="array" ref="A119">IF(ROWS(A$7:A119)&gt;COUNTIF(BookTable[Entry Month],$O$4),"",INDEX(Book!A$3:A$1200,SMALL(IF(BookTable[Entry Month]=$O$4,ROW(BookTable[Entry Month])-ROW(Book!$J$2)),ROWS(A$7:A119))))</f>
        <v/>
      </c>
      <c r="B119" s="1" t="str">
        <f t="array" ref="B119">IF(ROWS(B$7:B119)&gt;COUNTIF(BookTable[Entry Month],$O$4),"",INDEX(Book!B$3:B$1200,SMALL(IF(BookTable[Entry Month]=$O$4,ROW(BookTable[Entry Month])-ROW(Book!$J$2)),ROWS(B$7:B119))))</f>
        <v/>
      </c>
      <c r="D119" s="1" t="str">
        <f t="array" ref="D119">IF(ROWS(C$7:C119)&gt;COUNTIF(BookTable[Entry Month],$O$4),"",INDEX(Book!C$3:C$1200,SMALL(IF(BookTable[Entry Month]=$O$4,ROW(BookTable[Entry Month])-ROW(Book!$J$2)),ROWS(C$7:C119))))</f>
        <v/>
      </c>
      <c r="E119" s="1" t="e">
        <f>VLOOKUP(Shrawan11[[#This Row],[आपूर्तिकर्ताको नाम]],PartyTable[],2,FALSE)</f>
        <v>#N/A</v>
      </c>
      <c r="F119" s="1" t="str" cm="1">
        <f t="array" ref="F119">IF(ROWS(G$7:G119)&gt;COUNTIF(BookTable[Entry Month],$O$4),"",INDEX(Book!D$3:D$1200,SMALL(IF(BookTable[Entry Month]=$O$4,ROW(BookTable[Entry Month])-ROW(Book!$J$2)),ROWS(G$7:G119))))</f>
        <v/>
      </c>
      <c r="I11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19" s="6" t="str" cm="1">
        <f t="array" ref="J119">IF(ROWS(G$7:G119)&gt;COUNTIF(BookTable[Entry Month],$O$4),"",INDEX(Book!F$3:F$1200,SMALL(IF(BookTable[Entry Month]=$O$4,ROW(BookTable[Entry Month])-ROW(Book!$J$2)),ROWS(G$7:G119))))</f>
        <v/>
      </c>
      <c r="K119" s="6" t="str" cm="1">
        <f t="array" ref="K119">IF(ROWS(G$7:G119)&gt;COUNTIF(BookTable[Entry Month],$O$4),"",INDEX(Book!E$3:E$1200,SMALL(IF(BookTable[Entry Month]=$O$4,ROW(BookTable[Entry Month])-ROW(Book!$J$2)),ROWS(G$7:G119))))</f>
        <v/>
      </c>
      <c r="L119" s="6" t="e">
        <f>Shrawan11[[#This Row],[मूल्य (रु)]]*13%</f>
        <v>#VALUE!</v>
      </c>
    </row>
    <row r="120" spans="1:12" hidden="1" x14ac:dyDescent="0.25">
      <c r="A120" s="1" t="str">
        <f t="array" ref="A120">IF(ROWS(A$7:A120)&gt;COUNTIF(BookTable[Entry Month],$O$4),"",INDEX(Book!A$3:A$1200,SMALL(IF(BookTable[Entry Month]=$O$4,ROW(BookTable[Entry Month])-ROW(Book!$J$2)),ROWS(A$7:A120))))</f>
        <v/>
      </c>
      <c r="B120" s="1" t="str">
        <f t="array" ref="B120">IF(ROWS(B$7:B120)&gt;COUNTIF(BookTable[Entry Month],$O$4),"",INDEX(Book!B$3:B$1200,SMALL(IF(BookTable[Entry Month]=$O$4,ROW(BookTable[Entry Month])-ROW(Book!$J$2)),ROWS(B$7:B120))))</f>
        <v/>
      </c>
      <c r="D120" s="1" t="str">
        <f t="array" ref="D120">IF(ROWS(C$7:C120)&gt;COUNTIF(BookTable[Entry Month],$O$4),"",INDEX(Book!C$3:C$1200,SMALL(IF(BookTable[Entry Month]=$O$4,ROW(BookTable[Entry Month])-ROW(Book!$J$2)),ROWS(C$7:C120))))</f>
        <v/>
      </c>
      <c r="E120" s="1" t="e">
        <f>VLOOKUP(Shrawan11[[#This Row],[आपूर्तिकर्ताको नाम]],PartyTable[],2,FALSE)</f>
        <v>#N/A</v>
      </c>
      <c r="F120" s="1" t="str" cm="1">
        <f t="array" ref="F120">IF(ROWS(G$7:G120)&gt;COUNTIF(BookTable[Entry Month],$O$4),"",INDEX(Book!D$3:D$1200,SMALL(IF(BookTable[Entry Month]=$O$4,ROW(BookTable[Entry Month])-ROW(Book!$J$2)),ROWS(G$7:G120))))</f>
        <v/>
      </c>
      <c r="I12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20" s="6" t="str" cm="1">
        <f t="array" ref="J120">IF(ROWS(G$7:G120)&gt;COUNTIF(BookTable[Entry Month],$O$4),"",INDEX(Book!F$3:F$1200,SMALL(IF(BookTable[Entry Month]=$O$4,ROW(BookTable[Entry Month])-ROW(Book!$J$2)),ROWS(G$7:G120))))</f>
        <v/>
      </c>
      <c r="K120" s="6" t="str" cm="1">
        <f t="array" ref="K120">IF(ROWS(G$7:G120)&gt;COUNTIF(BookTable[Entry Month],$O$4),"",INDEX(Book!E$3:E$1200,SMALL(IF(BookTable[Entry Month]=$O$4,ROW(BookTable[Entry Month])-ROW(Book!$J$2)),ROWS(G$7:G120))))</f>
        <v/>
      </c>
      <c r="L120" s="6" t="e">
        <f>Shrawan11[[#This Row],[मूल्य (रु)]]*13%</f>
        <v>#VALUE!</v>
      </c>
    </row>
    <row r="121" spans="1:12" hidden="1" x14ac:dyDescent="0.25">
      <c r="A121" s="1" t="str">
        <f t="array" ref="A121">IF(ROWS(A$7:A121)&gt;COUNTIF(BookTable[Entry Month],$O$4),"",INDEX(Book!A$3:A$1200,SMALL(IF(BookTable[Entry Month]=$O$4,ROW(BookTable[Entry Month])-ROW(Book!$J$2)),ROWS(A$7:A121))))</f>
        <v/>
      </c>
      <c r="B121" s="1" t="str">
        <f t="array" ref="B121">IF(ROWS(B$7:B121)&gt;COUNTIF(BookTable[Entry Month],$O$4),"",INDEX(Book!B$3:B$1200,SMALL(IF(BookTable[Entry Month]=$O$4,ROW(BookTable[Entry Month])-ROW(Book!$J$2)),ROWS(B$7:B121))))</f>
        <v/>
      </c>
      <c r="D121" s="1" t="str">
        <f t="array" ref="D121">IF(ROWS(C$7:C121)&gt;COUNTIF(BookTable[Entry Month],$O$4),"",INDEX(Book!C$3:C$1200,SMALL(IF(BookTable[Entry Month]=$O$4,ROW(BookTable[Entry Month])-ROW(Book!$J$2)),ROWS(C$7:C121))))</f>
        <v/>
      </c>
      <c r="E121" s="1" t="e">
        <f>VLOOKUP(Shrawan11[[#This Row],[आपूर्तिकर्ताको नाम]],PartyTable[],2,FALSE)</f>
        <v>#N/A</v>
      </c>
      <c r="F121" s="1" t="str" cm="1">
        <f t="array" ref="F121">IF(ROWS(G$7:G121)&gt;COUNTIF(BookTable[Entry Month],$O$4),"",INDEX(Book!D$3:D$1200,SMALL(IF(BookTable[Entry Month]=$O$4,ROW(BookTable[Entry Month])-ROW(Book!$J$2)),ROWS(G$7:G121))))</f>
        <v/>
      </c>
      <c r="I12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21" s="6" t="str" cm="1">
        <f t="array" ref="J121">IF(ROWS(G$7:G121)&gt;COUNTIF(BookTable[Entry Month],$O$4),"",INDEX(Book!F$3:F$1200,SMALL(IF(BookTable[Entry Month]=$O$4,ROW(BookTable[Entry Month])-ROW(Book!$J$2)),ROWS(G$7:G121))))</f>
        <v/>
      </c>
      <c r="K121" s="6" t="str" cm="1">
        <f t="array" ref="K121">IF(ROWS(G$7:G121)&gt;COUNTIF(BookTable[Entry Month],$O$4),"",INDEX(Book!E$3:E$1200,SMALL(IF(BookTable[Entry Month]=$O$4,ROW(BookTable[Entry Month])-ROW(Book!$J$2)),ROWS(G$7:G121))))</f>
        <v/>
      </c>
      <c r="L121" s="6" t="e">
        <f>Shrawan11[[#This Row],[मूल्य (रु)]]*13%</f>
        <v>#VALUE!</v>
      </c>
    </row>
    <row r="122" spans="1:12" hidden="1" x14ac:dyDescent="0.25">
      <c r="A122" s="1" t="str">
        <f t="array" ref="A122">IF(ROWS(A$7:A122)&gt;COUNTIF(BookTable[Entry Month],$O$4),"",INDEX(Book!A$3:A$1200,SMALL(IF(BookTable[Entry Month]=$O$4,ROW(BookTable[Entry Month])-ROW(Book!$J$2)),ROWS(A$7:A122))))</f>
        <v/>
      </c>
      <c r="B122" s="1" t="str">
        <f t="array" ref="B122">IF(ROWS(B$7:B122)&gt;COUNTIF(BookTable[Entry Month],$O$4),"",INDEX(Book!B$3:B$1200,SMALL(IF(BookTable[Entry Month]=$O$4,ROW(BookTable[Entry Month])-ROW(Book!$J$2)),ROWS(B$7:B122))))</f>
        <v/>
      </c>
      <c r="D122" s="1" t="str">
        <f t="array" ref="D122">IF(ROWS(C$7:C122)&gt;COUNTIF(BookTable[Entry Month],$O$4),"",INDEX(Book!C$3:C$1200,SMALL(IF(BookTable[Entry Month]=$O$4,ROW(BookTable[Entry Month])-ROW(Book!$J$2)),ROWS(C$7:C122))))</f>
        <v/>
      </c>
      <c r="E122" s="1" t="e">
        <f>VLOOKUP(Shrawan11[[#This Row],[आपूर्तिकर्ताको नाम]],PartyTable[],2,FALSE)</f>
        <v>#N/A</v>
      </c>
      <c r="F122" s="1" t="str" cm="1">
        <f t="array" ref="F122">IF(ROWS(G$7:G122)&gt;COUNTIF(BookTable[Entry Month],$O$4),"",INDEX(Book!D$3:D$1200,SMALL(IF(BookTable[Entry Month]=$O$4,ROW(BookTable[Entry Month])-ROW(Book!$J$2)),ROWS(G$7:G122))))</f>
        <v/>
      </c>
      <c r="I12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22" s="6" t="str" cm="1">
        <f t="array" ref="J122">IF(ROWS(G$7:G122)&gt;COUNTIF(BookTable[Entry Month],$O$4),"",INDEX(Book!F$3:F$1200,SMALL(IF(BookTable[Entry Month]=$O$4,ROW(BookTable[Entry Month])-ROW(Book!$J$2)),ROWS(G$7:G122))))</f>
        <v/>
      </c>
      <c r="K122" s="6" t="str" cm="1">
        <f t="array" ref="K122">IF(ROWS(G$7:G122)&gt;COUNTIF(BookTable[Entry Month],$O$4),"",INDEX(Book!E$3:E$1200,SMALL(IF(BookTable[Entry Month]=$O$4,ROW(BookTable[Entry Month])-ROW(Book!$J$2)),ROWS(G$7:G122))))</f>
        <v/>
      </c>
      <c r="L122" s="6" t="e">
        <f>Shrawan11[[#This Row],[मूल्य (रु)]]*13%</f>
        <v>#VALUE!</v>
      </c>
    </row>
    <row r="123" spans="1:12" hidden="1" x14ac:dyDescent="0.25">
      <c r="A123" s="1" t="str">
        <f t="array" ref="A123">IF(ROWS(A$7:A123)&gt;COUNTIF(BookTable[Entry Month],$O$4),"",INDEX(Book!A$3:A$1200,SMALL(IF(BookTable[Entry Month]=$O$4,ROW(BookTable[Entry Month])-ROW(Book!$J$2)),ROWS(A$7:A123))))</f>
        <v/>
      </c>
      <c r="B123" s="1" t="str">
        <f t="array" ref="B123">IF(ROWS(B$7:B123)&gt;COUNTIF(BookTable[Entry Month],$O$4),"",INDEX(Book!B$3:B$1200,SMALL(IF(BookTable[Entry Month]=$O$4,ROW(BookTable[Entry Month])-ROW(Book!$J$2)),ROWS(B$7:B123))))</f>
        <v/>
      </c>
      <c r="D123" s="1" t="str">
        <f t="array" ref="D123">IF(ROWS(C$7:C123)&gt;COUNTIF(BookTable[Entry Month],$O$4),"",INDEX(Book!C$3:C$1200,SMALL(IF(BookTable[Entry Month]=$O$4,ROW(BookTable[Entry Month])-ROW(Book!$J$2)),ROWS(C$7:C123))))</f>
        <v/>
      </c>
      <c r="E123" s="1" t="e">
        <f>VLOOKUP(Shrawan11[[#This Row],[आपूर्तिकर्ताको नाम]],PartyTable[],2,FALSE)</f>
        <v>#N/A</v>
      </c>
      <c r="F123" s="1" t="str" cm="1">
        <f t="array" ref="F123">IF(ROWS(G$7:G123)&gt;COUNTIF(BookTable[Entry Month],$O$4),"",INDEX(Book!D$3:D$1200,SMALL(IF(BookTable[Entry Month]=$O$4,ROW(BookTable[Entry Month])-ROW(Book!$J$2)),ROWS(G$7:G123))))</f>
        <v/>
      </c>
      <c r="I12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23" s="6" t="str" cm="1">
        <f t="array" ref="J123">IF(ROWS(G$7:G123)&gt;COUNTIF(BookTable[Entry Month],$O$4),"",INDEX(Book!F$3:F$1200,SMALL(IF(BookTable[Entry Month]=$O$4,ROW(BookTable[Entry Month])-ROW(Book!$J$2)),ROWS(G$7:G123))))</f>
        <v/>
      </c>
      <c r="K123" s="6" t="str" cm="1">
        <f t="array" ref="K123">IF(ROWS(G$7:G123)&gt;COUNTIF(BookTable[Entry Month],$O$4),"",INDEX(Book!E$3:E$1200,SMALL(IF(BookTable[Entry Month]=$O$4,ROW(BookTable[Entry Month])-ROW(Book!$J$2)),ROWS(G$7:G123))))</f>
        <v/>
      </c>
      <c r="L123" s="6" t="e">
        <f>Shrawan11[[#This Row],[मूल्य (रु)]]*13%</f>
        <v>#VALUE!</v>
      </c>
    </row>
    <row r="124" spans="1:12" hidden="1" x14ac:dyDescent="0.25">
      <c r="A124" s="1" t="str">
        <f t="array" ref="A124">IF(ROWS(A$7:A124)&gt;COUNTIF(BookTable[Entry Month],$O$4),"",INDEX(Book!A$3:A$1200,SMALL(IF(BookTable[Entry Month]=$O$4,ROW(BookTable[Entry Month])-ROW(Book!$J$2)),ROWS(A$7:A124))))</f>
        <v/>
      </c>
      <c r="B124" s="1" t="str">
        <f t="array" ref="B124">IF(ROWS(B$7:B124)&gt;COUNTIF(BookTable[Entry Month],$O$4),"",INDEX(Book!B$3:B$1200,SMALL(IF(BookTable[Entry Month]=$O$4,ROW(BookTable[Entry Month])-ROW(Book!$J$2)),ROWS(B$7:B124))))</f>
        <v/>
      </c>
      <c r="D124" s="1" t="str">
        <f t="array" ref="D124">IF(ROWS(C$7:C124)&gt;COUNTIF(BookTable[Entry Month],$O$4),"",INDEX(Book!C$3:C$1200,SMALL(IF(BookTable[Entry Month]=$O$4,ROW(BookTable[Entry Month])-ROW(Book!$J$2)),ROWS(C$7:C124))))</f>
        <v/>
      </c>
      <c r="E124" s="1" t="e">
        <f>VLOOKUP(Shrawan11[[#This Row],[आपूर्तिकर्ताको नाम]],PartyTable[],2,FALSE)</f>
        <v>#N/A</v>
      </c>
      <c r="F124" s="1" t="str" cm="1">
        <f t="array" ref="F124">IF(ROWS(G$7:G124)&gt;COUNTIF(BookTable[Entry Month],$O$4),"",INDEX(Book!D$3:D$1200,SMALL(IF(BookTable[Entry Month]=$O$4,ROW(BookTable[Entry Month])-ROW(Book!$J$2)),ROWS(G$7:G124))))</f>
        <v/>
      </c>
      <c r="I12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24" s="6" t="str" cm="1">
        <f t="array" ref="J124">IF(ROWS(G$7:G124)&gt;COUNTIF(BookTable[Entry Month],$O$4),"",INDEX(Book!F$3:F$1200,SMALL(IF(BookTable[Entry Month]=$O$4,ROW(BookTable[Entry Month])-ROW(Book!$J$2)),ROWS(G$7:G124))))</f>
        <v/>
      </c>
      <c r="K124" s="6" t="str" cm="1">
        <f t="array" ref="K124">IF(ROWS(G$7:G124)&gt;COUNTIF(BookTable[Entry Month],$O$4),"",INDEX(Book!E$3:E$1200,SMALL(IF(BookTable[Entry Month]=$O$4,ROW(BookTable[Entry Month])-ROW(Book!$J$2)),ROWS(G$7:G124))))</f>
        <v/>
      </c>
      <c r="L124" s="6" t="e">
        <f>Shrawan11[[#This Row],[मूल्य (रु)]]*13%</f>
        <v>#VALUE!</v>
      </c>
    </row>
    <row r="125" spans="1:12" hidden="1" x14ac:dyDescent="0.25">
      <c r="A125" s="1" t="str">
        <f t="array" ref="A125">IF(ROWS(A$7:A125)&gt;COUNTIF(BookTable[Entry Month],$O$4),"",INDEX(Book!A$3:A$1200,SMALL(IF(BookTable[Entry Month]=$O$4,ROW(BookTable[Entry Month])-ROW(Book!$J$2)),ROWS(A$7:A125))))</f>
        <v/>
      </c>
      <c r="B125" s="1" t="str">
        <f t="array" ref="B125">IF(ROWS(B$7:B125)&gt;COUNTIF(BookTable[Entry Month],$O$4),"",INDEX(Book!B$3:B$1200,SMALL(IF(BookTable[Entry Month]=$O$4,ROW(BookTable[Entry Month])-ROW(Book!$J$2)),ROWS(B$7:B125))))</f>
        <v/>
      </c>
      <c r="D125" s="1" t="str">
        <f t="array" ref="D125">IF(ROWS(C$7:C125)&gt;COUNTIF(BookTable[Entry Month],$O$4),"",INDEX(Book!C$3:C$1200,SMALL(IF(BookTable[Entry Month]=$O$4,ROW(BookTable[Entry Month])-ROW(Book!$J$2)),ROWS(C$7:C125))))</f>
        <v/>
      </c>
      <c r="E125" s="1" t="e">
        <f>VLOOKUP(Shrawan11[[#This Row],[आपूर्तिकर्ताको नाम]],PartyTable[],2,FALSE)</f>
        <v>#N/A</v>
      </c>
      <c r="F125" s="1" t="str" cm="1">
        <f t="array" ref="F125">IF(ROWS(G$7:G125)&gt;COUNTIF(BookTable[Entry Month],$O$4),"",INDEX(Book!D$3:D$1200,SMALL(IF(BookTable[Entry Month]=$O$4,ROW(BookTable[Entry Month])-ROW(Book!$J$2)),ROWS(G$7:G125))))</f>
        <v/>
      </c>
      <c r="I12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25" s="6" t="str" cm="1">
        <f t="array" ref="J125">IF(ROWS(G$7:G125)&gt;COUNTIF(BookTable[Entry Month],$O$4),"",INDEX(Book!F$3:F$1200,SMALL(IF(BookTable[Entry Month]=$O$4,ROW(BookTable[Entry Month])-ROW(Book!$J$2)),ROWS(G$7:G125))))</f>
        <v/>
      </c>
      <c r="K125" s="6" t="str" cm="1">
        <f t="array" ref="K125">IF(ROWS(G$7:G125)&gt;COUNTIF(BookTable[Entry Month],$O$4),"",INDEX(Book!E$3:E$1200,SMALL(IF(BookTable[Entry Month]=$O$4,ROW(BookTable[Entry Month])-ROW(Book!$J$2)),ROWS(G$7:G125))))</f>
        <v/>
      </c>
      <c r="L125" s="6" t="e">
        <f>Shrawan11[[#This Row],[मूल्य (रु)]]*13%</f>
        <v>#VALUE!</v>
      </c>
    </row>
    <row r="126" spans="1:12" hidden="1" x14ac:dyDescent="0.25">
      <c r="A126" s="1" t="str">
        <f t="array" ref="A126">IF(ROWS(A$7:A126)&gt;COUNTIF(BookTable[Entry Month],$O$4),"",INDEX(Book!A$3:A$1200,SMALL(IF(BookTable[Entry Month]=$O$4,ROW(BookTable[Entry Month])-ROW(Book!$J$2)),ROWS(A$7:A126))))</f>
        <v/>
      </c>
      <c r="B126" s="1" t="str">
        <f t="array" ref="B126">IF(ROWS(B$7:B126)&gt;COUNTIF(BookTable[Entry Month],$O$4),"",INDEX(Book!B$3:B$1200,SMALL(IF(BookTable[Entry Month]=$O$4,ROW(BookTable[Entry Month])-ROW(Book!$J$2)),ROWS(B$7:B126))))</f>
        <v/>
      </c>
      <c r="D126" s="1" t="str">
        <f t="array" ref="D126">IF(ROWS(C$7:C126)&gt;COUNTIF(BookTable[Entry Month],$O$4),"",INDEX(Book!C$3:C$1200,SMALL(IF(BookTable[Entry Month]=$O$4,ROW(BookTable[Entry Month])-ROW(Book!$J$2)),ROWS(C$7:C126))))</f>
        <v/>
      </c>
      <c r="E126" s="1" t="e">
        <f>VLOOKUP(Shrawan11[[#This Row],[आपूर्तिकर्ताको नाम]],PartyTable[],2,FALSE)</f>
        <v>#N/A</v>
      </c>
      <c r="F126" s="1" t="str" cm="1">
        <f t="array" ref="F126">IF(ROWS(G$7:G126)&gt;COUNTIF(BookTable[Entry Month],$O$4),"",INDEX(Book!D$3:D$1200,SMALL(IF(BookTable[Entry Month]=$O$4,ROW(BookTable[Entry Month])-ROW(Book!$J$2)),ROWS(G$7:G126))))</f>
        <v/>
      </c>
      <c r="I12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26" s="6" t="str" cm="1">
        <f t="array" ref="J126">IF(ROWS(G$7:G126)&gt;COUNTIF(BookTable[Entry Month],$O$4),"",INDEX(Book!F$3:F$1200,SMALL(IF(BookTable[Entry Month]=$O$4,ROW(BookTable[Entry Month])-ROW(Book!$J$2)),ROWS(G$7:G126))))</f>
        <v/>
      </c>
      <c r="K126" s="6" t="str" cm="1">
        <f t="array" ref="K126">IF(ROWS(G$7:G126)&gt;COUNTIF(BookTable[Entry Month],$O$4),"",INDEX(Book!E$3:E$1200,SMALL(IF(BookTable[Entry Month]=$O$4,ROW(BookTable[Entry Month])-ROW(Book!$J$2)),ROWS(G$7:G126))))</f>
        <v/>
      </c>
      <c r="L126" s="6" t="e">
        <f>Shrawan11[[#This Row],[मूल्य (रु)]]*13%</f>
        <v>#VALUE!</v>
      </c>
    </row>
    <row r="127" spans="1:12" hidden="1" x14ac:dyDescent="0.25">
      <c r="A127" s="1" t="str">
        <f t="array" ref="A127">IF(ROWS(A$7:A127)&gt;COUNTIF(BookTable[Entry Month],$O$4),"",INDEX(Book!A$3:A$1200,SMALL(IF(BookTable[Entry Month]=$O$4,ROW(BookTable[Entry Month])-ROW(Book!$J$2)),ROWS(A$7:A127))))</f>
        <v/>
      </c>
      <c r="B127" s="1" t="str">
        <f t="array" ref="B127">IF(ROWS(B$7:B127)&gt;COUNTIF(BookTable[Entry Month],$O$4),"",INDEX(Book!B$3:B$1200,SMALL(IF(BookTable[Entry Month]=$O$4,ROW(BookTable[Entry Month])-ROW(Book!$J$2)),ROWS(B$7:B127))))</f>
        <v/>
      </c>
      <c r="D127" s="1" t="str">
        <f t="array" ref="D127">IF(ROWS(C$7:C127)&gt;COUNTIF(BookTable[Entry Month],$O$4),"",INDEX(Book!C$3:C$1200,SMALL(IF(BookTable[Entry Month]=$O$4,ROW(BookTable[Entry Month])-ROW(Book!$J$2)),ROWS(C$7:C127))))</f>
        <v/>
      </c>
      <c r="E127" s="1" t="e">
        <f>VLOOKUP(Shrawan11[[#This Row],[आपूर्तिकर्ताको नाम]],PartyTable[],2,FALSE)</f>
        <v>#N/A</v>
      </c>
      <c r="F127" s="1" t="str" cm="1">
        <f t="array" ref="F127">IF(ROWS(G$7:G127)&gt;COUNTIF(BookTable[Entry Month],$O$4),"",INDEX(Book!D$3:D$1200,SMALL(IF(BookTable[Entry Month]=$O$4,ROW(BookTable[Entry Month])-ROW(Book!$J$2)),ROWS(G$7:G127))))</f>
        <v/>
      </c>
      <c r="I12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27" s="6" t="str" cm="1">
        <f t="array" ref="J127">IF(ROWS(G$7:G127)&gt;COUNTIF(BookTable[Entry Month],$O$4),"",INDEX(Book!F$3:F$1200,SMALL(IF(BookTable[Entry Month]=$O$4,ROW(BookTable[Entry Month])-ROW(Book!$J$2)),ROWS(G$7:G127))))</f>
        <v/>
      </c>
      <c r="K127" s="6" t="str" cm="1">
        <f t="array" ref="K127">IF(ROWS(G$7:G127)&gt;COUNTIF(BookTable[Entry Month],$O$4),"",INDEX(Book!E$3:E$1200,SMALL(IF(BookTable[Entry Month]=$O$4,ROW(BookTable[Entry Month])-ROW(Book!$J$2)),ROWS(G$7:G127))))</f>
        <v/>
      </c>
      <c r="L127" s="6" t="e">
        <f>Shrawan11[[#This Row],[मूल्य (रु)]]*13%</f>
        <v>#VALUE!</v>
      </c>
    </row>
    <row r="128" spans="1:12" hidden="1" x14ac:dyDescent="0.25">
      <c r="A128" s="1" t="str">
        <f t="array" ref="A128">IF(ROWS(A$7:A128)&gt;COUNTIF(BookTable[Entry Month],$O$4),"",INDEX(Book!A$3:A$1200,SMALL(IF(BookTable[Entry Month]=$O$4,ROW(BookTable[Entry Month])-ROW(Book!$J$2)),ROWS(A$7:A128))))</f>
        <v/>
      </c>
      <c r="B128" s="1" t="str">
        <f t="array" ref="B128">IF(ROWS(B$7:B128)&gt;COUNTIF(BookTable[Entry Month],$O$4),"",INDEX(Book!B$3:B$1200,SMALL(IF(BookTable[Entry Month]=$O$4,ROW(BookTable[Entry Month])-ROW(Book!$J$2)),ROWS(B$7:B128))))</f>
        <v/>
      </c>
      <c r="D128" s="1" t="str">
        <f t="array" ref="D128">IF(ROWS(C$7:C128)&gt;COUNTIF(BookTable[Entry Month],$O$4),"",INDEX(Book!C$3:C$1200,SMALL(IF(BookTable[Entry Month]=$O$4,ROW(BookTable[Entry Month])-ROW(Book!$J$2)),ROWS(C$7:C128))))</f>
        <v/>
      </c>
      <c r="E128" s="1" t="e">
        <f>VLOOKUP(Shrawan11[[#This Row],[आपूर्तिकर्ताको नाम]],PartyTable[],2,FALSE)</f>
        <v>#N/A</v>
      </c>
      <c r="F128" s="1" t="str" cm="1">
        <f t="array" ref="F128">IF(ROWS(G$7:G128)&gt;COUNTIF(BookTable[Entry Month],$O$4),"",INDEX(Book!D$3:D$1200,SMALL(IF(BookTable[Entry Month]=$O$4,ROW(BookTable[Entry Month])-ROW(Book!$J$2)),ROWS(G$7:G128))))</f>
        <v/>
      </c>
      <c r="I12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28" s="6" t="str" cm="1">
        <f t="array" ref="J128">IF(ROWS(G$7:G128)&gt;COUNTIF(BookTable[Entry Month],$O$4),"",INDEX(Book!F$3:F$1200,SMALL(IF(BookTable[Entry Month]=$O$4,ROW(BookTable[Entry Month])-ROW(Book!$J$2)),ROWS(G$7:G128))))</f>
        <v/>
      </c>
      <c r="K128" s="6" t="str" cm="1">
        <f t="array" ref="K128">IF(ROWS(G$7:G128)&gt;COUNTIF(BookTable[Entry Month],$O$4),"",INDEX(Book!E$3:E$1200,SMALL(IF(BookTable[Entry Month]=$O$4,ROW(BookTable[Entry Month])-ROW(Book!$J$2)),ROWS(G$7:G128))))</f>
        <v/>
      </c>
      <c r="L128" s="6" t="e">
        <f>Shrawan11[[#This Row],[मूल्य (रु)]]*13%</f>
        <v>#VALUE!</v>
      </c>
    </row>
    <row r="129" spans="1:12" hidden="1" x14ac:dyDescent="0.25">
      <c r="A129" s="1" t="str">
        <f t="array" ref="A129">IF(ROWS(A$7:A129)&gt;COUNTIF(BookTable[Entry Month],$O$4),"",INDEX(Book!A$3:A$1200,SMALL(IF(BookTable[Entry Month]=$O$4,ROW(BookTable[Entry Month])-ROW(Book!$J$2)),ROWS(A$7:A129))))</f>
        <v/>
      </c>
      <c r="B129" s="1" t="str">
        <f t="array" ref="B129">IF(ROWS(B$7:B129)&gt;COUNTIF(BookTable[Entry Month],$O$4),"",INDEX(Book!B$3:B$1200,SMALL(IF(BookTable[Entry Month]=$O$4,ROW(BookTable[Entry Month])-ROW(Book!$J$2)),ROWS(B$7:B129))))</f>
        <v/>
      </c>
      <c r="D129" s="1" t="str">
        <f t="array" ref="D129">IF(ROWS(C$7:C129)&gt;COUNTIF(BookTable[Entry Month],$O$4),"",INDEX(Book!C$3:C$1200,SMALL(IF(BookTable[Entry Month]=$O$4,ROW(BookTable[Entry Month])-ROW(Book!$J$2)),ROWS(C$7:C129))))</f>
        <v/>
      </c>
      <c r="E129" s="1" t="e">
        <f>VLOOKUP(Shrawan11[[#This Row],[आपूर्तिकर्ताको नाम]],PartyTable[],2,FALSE)</f>
        <v>#N/A</v>
      </c>
      <c r="F129" s="1" t="str" cm="1">
        <f t="array" ref="F129">IF(ROWS(G$7:G129)&gt;COUNTIF(BookTable[Entry Month],$O$4),"",INDEX(Book!D$3:D$1200,SMALL(IF(BookTable[Entry Month]=$O$4,ROW(BookTable[Entry Month])-ROW(Book!$J$2)),ROWS(G$7:G129))))</f>
        <v/>
      </c>
      <c r="I12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29" s="6" t="str" cm="1">
        <f t="array" ref="J129">IF(ROWS(G$7:G129)&gt;COUNTIF(BookTable[Entry Month],$O$4),"",INDEX(Book!F$3:F$1200,SMALL(IF(BookTable[Entry Month]=$O$4,ROW(BookTable[Entry Month])-ROW(Book!$J$2)),ROWS(G$7:G129))))</f>
        <v/>
      </c>
      <c r="K129" s="6" t="str" cm="1">
        <f t="array" ref="K129">IF(ROWS(G$7:G129)&gt;COUNTIF(BookTable[Entry Month],$O$4),"",INDEX(Book!E$3:E$1200,SMALL(IF(BookTable[Entry Month]=$O$4,ROW(BookTable[Entry Month])-ROW(Book!$J$2)),ROWS(G$7:G129))))</f>
        <v/>
      </c>
      <c r="L129" s="6" t="e">
        <f>Shrawan11[[#This Row],[मूल्य (रु)]]*13%</f>
        <v>#VALUE!</v>
      </c>
    </row>
    <row r="130" spans="1:12" hidden="1" x14ac:dyDescent="0.25">
      <c r="A130" s="1" t="str">
        <f t="array" ref="A130">IF(ROWS(A$7:A130)&gt;COUNTIF(BookTable[Entry Month],$O$4),"",INDEX(Book!A$3:A$1200,SMALL(IF(BookTable[Entry Month]=$O$4,ROW(BookTable[Entry Month])-ROW(Book!$J$2)),ROWS(A$7:A130))))</f>
        <v/>
      </c>
      <c r="B130" s="1" t="str">
        <f t="array" ref="B130">IF(ROWS(B$7:B130)&gt;COUNTIF(BookTable[Entry Month],$O$4),"",INDEX(Book!B$3:B$1200,SMALL(IF(BookTable[Entry Month]=$O$4,ROW(BookTable[Entry Month])-ROW(Book!$J$2)),ROWS(B$7:B130))))</f>
        <v/>
      </c>
      <c r="D130" s="1" t="str">
        <f t="array" ref="D130">IF(ROWS(C$7:C130)&gt;COUNTIF(BookTable[Entry Month],$O$4),"",INDEX(Book!C$3:C$1200,SMALL(IF(BookTable[Entry Month]=$O$4,ROW(BookTable[Entry Month])-ROW(Book!$J$2)),ROWS(C$7:C130))))</f>
        <v/>
      </c>
      <c r="E130" s="1" t="e">
        <f>VLOOKUP(Shrawan11[[#This Row],[आपूर्तिकर्ताको नाम]],PartyTable[],2,FALSE)</f>
        <v>#N/A</v>
      </c>
      <c r="F130" s="1" t="str" cm="1">
        <f t="array" ref="F130">IF(ROWS(G$7:G130)&gt;COUNTIF(BookTable[Entry Month],$O$4),"",INDEX(Book!D$3:D$1200,SMALL(IF(BookTable[Entry Month]=$O$4,ROW(BookTable[Entry Month])-ROW(Book!$J$2)),ROWS(G$7:G130))))</f>
        <v/>
      </c>
      <c r="I13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30" s="6" t="str" cm="1">
        <f t="array" ref="J130">IF(ROWS(G$7:G130)&gt;COUNTIF(BookTable[Entry Month],$O$4),"",INDEX(Book!F$3:F$1200,SMALL(IF(BookTable[Entry Month]=$O$4,ROW(BookTable[Entry Month])-ROW(Book!$J$2)),ROWS(G$7:G130))))</f>
        <v/>
      </c>
      <c r="K130" s="6" t="str" cm="1">
        <f t="array" ref="K130">IF(ROWS(G$7:G130)&gt;COUNTIF(BookTable[Entry Month],$O$4),"",INDEX(Book!E$3:E$1200,SMALL(IF(BookTable[Entry Month]=$O$4,ROW(BookTable[Entry Month])-ROW(Book!$J$2)),ROWS(G$7:G130))))</f>
        <v/>
      </c>
      <c r="L130" s="6" t="e">
        <f>Shrawan11[[#This Row],[मूल्य (रु)]]*13%</f>
        <v>#VALUE!</v>
      </c>
    </row>
    <row r="131" spans="1:12" hidden="1" x14ac:dyDescent="0.25">
      <c r="A131" s="1" t="str">
        <f t="array" ref="A131">IF(ROWS(A$7:A131)&gt;COUNTIF(BookTable[Entry Month],$O$4),"",INDEX(Book!A$3:A$1200,SMALL(IF(BookTable[Entry Month]=$O$4,ROW(BookTable[Entry Month])-ROW(Book!$J$2)),ROWS(A$7:A131))))</f>
        <v/>
      </c>
      <c r="B131" s="1" t="str">
        <f t="array" ref="B131">IF(ROWS(B$7:B131)&gt;COUNTIF(BookTable[Entry Month],$O$4),"",INDEX(Book!B$3:B$1200,SMALL(IF(BookTable[Entry Month]=$O$4,ROW(BookTable[Entry Month])-ROW(Book!$J$2)),ROWS(B$7:B131))))</f>
        <v/>
      </c>
      <c r="D131" s="1" t="str">
        <f t="array" ref="D131">IF(ROWS(C$7:C131)&gt;COUNTIF(BookTable[Entry Month],$O$4),"",INDEX(Book!C$3:C$1200,SMALL(IF(BookTable[Entry Month]=$O$4,ROW(BookTable[Entry Month])-ROW(Book!$J$2)),ROWS(C$7:C131))))</f>
        <v/>
      </c>
      <c r="E131" s="1" t="e">
        <f>VLOOKUP(Shrawan11[[#This Row],[आपूर्तिकर्ताको नाम]],PartyTable[],2,FALSE)</f>
        <v>#N/A</v>
      </c>
      <c r="F131" s="1" t="str" cm="1">
        <f t="array" ref="F131">IF(ROWS(G$7:G131)&gt;COUNTIF(BookTable[Entry Month],$O$4),"",INDEX(Book!D$3:D$1200,SMALL(IF(BookTable[Entry Month]=$O$4,ROW(BookTable[Entry Month])-ROW(Book!$J$2)),ROWS(G$7:G131))))</f>
        <v/>
      </c>
      <c r="I13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31" s="6" t="str" cm="1">
        <f t="array" ref="J131">IF(ROWS(G$7:G131)&gt;COUNTIF(BookTable[Entry Month],$O$4),"",INDEX(Book!F$3:F$1200,SMALL(IF(BookTable[Entry Month]=$O$4,ROW(BookTable[Entry Month])-ROW(Book!$J$2)),ROWS(G$7:G131))))</f>
        <v/>
      </c>
      <c r="K131" s="6" t="str" cm="1">
        <f t="array" ref="K131">IF(ROWS(G$7:G131)&gt;COUNTIF(BookTable[Entry Month],$O$4),"",INDEX(Book!E$3:E$1200,SMALL(IF(BookTable[Entry Month]=$O$4,ROW(BookTable[Entry Month])-ROW(Book!$J$2)),ROWS(G$7:G131))))</f>
        <v/>
      </c>
      <c r="L131" s="6" t="e">
        <f>Shrawan11[[#This Row],[मूल्य (रु)]]*13%</f>
        <v>#VALUE!</v>
      </c>
    </row>
    <row r="132" spans="1:12" hidden="1" x14ac:dyDescent="0.25">
      <c r="A132" s="1" t="str">
        <f t="array" ref="A132">IF(ROWS(A$7:A132)&gt;COUNTIF(BookTable[Entry Month],$O$4),"",INDEX(Book!A$3:A$1200,SMALL(IF(BookTable[Entry Month]=$O$4,ROW(BookTable[Entry Month])-ROW(Book!$J$2)),ROWS(A$7:A132))))</f>
        <v/>
      </c>
      <c r="B132" s="1" t="str">
        <f t="array" ref="B132">IF(ROWS(B$7:B132)&gt;COUNTIF(BookTable[Entry Month],$O$4),"",INDEX(Book!B$3:B$1200,SMALL(IF(BookTable[Entry Month]=$O$4,ROW(BookTable[Entry Month])-ROW(Book!$J$2)),ROWS(B$7:B132))))</f>
        <v/>
      </c>
      <c r="D132" s="1" t="str">
        <f t="array" ref="D132">IF(ROWS(C$7:C132)&gt;COUNTIF(BookTable[Entry Month],$O$4),"",INDEX(Book!C$3:C$1200,SMALL(IF(BookTable[Entry Month]=$O$4,ROW(BookTable[Entry Month])-ROW(Book!$J$2)),ROWS(C$7:C132))))</f>
        <v/>
      </c>
      <c r="E132" s="1" t="e">
        <f>VLOOKUP(Shrawan11[[#This Row],[आपूर्तिकर्ताको नाम]],PartyTable[],2,FALSE)</f>
        <v>#N/A</v>
      </c>
      <c r="F132" s="1" t="str" cm="1">
        <f t="array" ref="F132">IF(ROWS(G$7:G132)&gt;COUNTIF(BookTable[Entry Month],$O$4),"",INDEX(Book!D$3:D$1200,SMALL(IF(BookTable[Entry Month]=$O$4,ROW(BookTable[Entry Month])-ROW(Book!$J$2)),ROWS(G$7:G132))))</f>
        <v/>
      </c>
      <c r="I13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32" s="6" t="str" cm="1">
        <f t="array" ref="J132">IF(ROWS(G$7:G132)&gt;COUNTIF(BookTable[Entry Month],$O$4),"",INDEX(Book!F$3:F$1200,SMALL(IF(BookTable[Entry Month]=$O$4,ROW(BookTable[Entry Month])-ROW(Book!$J$2)),ROWS(G$7:G132))))</f>
        <v/>
      </c>
      <c r="K132" s="6" t="str" cm="1">
        <f t="array" ref="K132">IF(ROWS(G$7:G132)&gt;COUNTIF(BookTable[Entry Month],$O$4),"",INDEX(Book!E$3:E$1200,SMALL(IF(BookTable[Entry Month]=$O$4,ROW(BookTable[Entry Month])-ROW(Book!$J$2)),ROWS(G$7:G132))))</f>
        <v/>
      </c>
      <c r="L132" s="6" t="e">
        <f>Shrawan11[[#This Row],[मूल्य (रु)]]*13%</f>
        <v>#VALUE!</v>
      </c>
    </row>
    <row r="133" spans="1:12" hidden="1" x14ac:dyDescent="0.25">
      <c r="A133" s="1" t="str">
        <f t="array" ref="A133">IF(ROWS(A$7:A133)&gt;COUNTIF(BookTable[Entry Month],$O$4),"",INDEX(Book!A$3:A$1200,SMALL(IF(BookTable[Entry Month]=$O$4,ROW(BookTable[Entry Month])-ROW(Book!$J$2)),ROWS(A$7:A133))))</f>
        <v/>
      </c>
      <c r="B133" s="1" t="str">
        <f t="array" ref="B133">IF(ROWS(B$7:B133)&gt;COUNTIF(BookTable[Entry Month],$O$4),"",INDEX(Book!B$3:B$1200,SMALL(IF(BookTable[Entry Month]=$O$4,ROW(BookTable[Entry Month])-ROW(Book!$J$2)),ROWS(B$7:B133))))</f>
        <v/>
      </c>
      <c r="D133" s="1" t="str">
        <f t="array" ref="D133">IF(ROWS(C$7:C133)&gt;COUNTIF(BookTable[Entry Month],$O$4),"",INDEX(Book!C$3:C$1200,SMALL(IF(BookTable[Entry Month]=$O$4,ROW(BookTable[Entry Month])-ROW(Book!$J$2)),ROWS(C$7:C133))))</f>
        <v/>
      </c>
      <c r="E133" s="1" t="e">
        <f>VLOOKUP(Shrawan11[[#This Row],[आपूर्तिकर्ताको नाम]],PartyTable[],2,FALSE)</f>
        <v>#N/A</v>
      </c>
      <c r="F133" s="1" t="str" cm="1">
        <f t="array" ref="F133">IF(ROWS(G$7:G133)&gt;COUNTIF(BookTable[Entry Month],$O$4),"",INDEX(Book!D$3:D$1200,SMALL(IF(BookTable[Entry Month]=$O$4,ROW(BookTable[Entry Month])-ROW(Book!$J$2)),ROWS(G$7:G133))))</f>
        <v/>
      </c>
      <c r="I13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33" s="6" t="str" cm="1">
        <f t="array" ref="J133">IF(ROWS(G$7:G133)&gt;COUNTIF(BookTable[Entry Month],$O$4),"",INDEX(Book!F$3:F$1200,SMALL(IF(BookTable[Entry Month]=$O$4,ROW(BookTable[Entry Month])-ROW(Book!$J$2)),ROWS(G$7:G133))))</f>
        <v/>
      </c>
      <c r="K133" s="6" t="str" cm="1">
        <f t="array" ref="K133">IF(ROWS(G$7:G133)&gt;COUNTIF(BookTable[Entry Month],$O$4),"",INDEX(Book!E$3:E$1200,SMALL(IF(BookTable[Entry Month]=$O$4,ROW(BookTable[Entry Month])-ROW(Book!$J$2)),ROWS(G$7:G133))))</f>
        <v/>
      </c>
      <c r="L133" s="6" t="e">
        <f>Shrawan11[[#This Row],[मूल्य (रु)]]*13%</f>
        <v>#VALUE!</v>
      </c>
    </row>
    <row r="134" spans="1:12" hidden="1" x14ac:dyDescent="0.25">
      <c r="A134" s="1" t="str">
        <f t="array" ref="A134">IF(ROWS(A$7:A134)&gt;COUNTIF(BookTable[Entry Month],$O$4),"",INDEX(Book!A$3:A$1200,SMALL(IF(BookTable[Entry Month]=$O$4,ROW(BookTable[Entry Month])-ROW(Book!$J$2)),ROWS(A$7:A134))))</f>
        <v/>
      </c>
      <c r="B134" s="1" t="str">
        <f t="array" ref="B134">IF(ROWS(B$7:B134)&gt;COUNTIF(BookTable[Entry Month],$O$4),"",INDEX(Book!B$3:B$1200,SMALL(IF(BookTable[Entry Month]=$O$4,ROW(BookTable[Entry Month])-ROW(Book!$J$2)),ROWS(B$7:B134))))</f>
        <v/>
      </c>
      <c r="D134" s="1" t="str">
        <f t="array" ref="D134">IF(ROWS(C$7:C134)&gt;COUNTIF(BookTable[Entry Month],$O$4),"",INDEX(Book!C$3:C$1200,SMALL(IF(BookTable[Entry Month]=$O$4,ROW(BookTable[Entry Month])-ROW(Book!$J$2)),ROWS(C$7:C134))))</f>
        <v/>
      </c>
      <c r="E134" s="1" t="e">
        <f>VLOOKUP(Shrawan11[[#This Row],[आपूर्तिकर्ताको नाम]],PartyTable[],2,FALSE)</f>
        <v>#N/A</v>
      </c>
      <c r="F134" s="1" t="str" cm="1">
        <f t="array" ref="F134">IF(ROWS(G$7:G134)&gt;COUNTIF(BookTable[Entry Month],$O$4),"",INDEX(Book!D$3:D$1200,SMALL(IF(BookTable[Entry Month]=$O$4,ROW(BookTable[Entry Month])-ROW(Book!$J$2)),ROWS(G$7:G134))))</f>
        <v/>
      </c>
      <c r="I13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34" s="6" t="str" cm="1">
        <f t="array" ref="J134">IF(ROWS(G$7:G134)&gt;COUNTIF(BookTable[Entry Month],$O$4),"",INDEX(Book!F$3:F$1200,SMALL(IF(BookTable[Entry Month]=$O$4,ROW(BookTable[Entry Month])-ROW(Book!$J$2)),ROWS(G$7:G134))))</f>
        <v/>
      </c>
      <c r="K134" s="6" t="str" cm="1">
        <f t="array" ref="K134">IF(ROWS(G$7:G134)&gt;COUNTIF(BookTable[Entry Month],$O$4),"",INDEX(Book!E$3:E$1200,SMALL(IF(BookTable[Entry Month]=$O$4,ROW(BookTable[Entry Month])-ROW(Book!$J$2)),ROWS(G$7:G134))))</f>
        <v/>
      </c>
      <c r="L134" s="6" t="e">
        <f>Shrawan11[[#This Row],[मूल्य (रु)]]*13%</f>
        <v>#VALUE!</v>
      </c>
    </row>
    <row r="135" spans="1:12" hidden="1" x14ac:dyDescent="0.25">
      <c r="A135" s="1" t="str">
        <f t="array" ref="A135">IF(ROWS(A$7:A135)&gt;COUNTIF(BookTable[Entry Month],$O$4),"",INDEX(Book!A$3:A$1200,SMALL(IF(BookTable[Entry Month]=$O$4,ROW(BookTable[Entry Month])-ROW(Book!$J$2)),ROWS(A$7:A135))))</f>
        <v/>
      </c>
      <c r="B135" s="1" t="str">
        <f t="array" ref="B135">IF(ROWS(B$7:B135)&gt;COUNTIF(BookTable[Entry Month],$O$4),"",INDEX(Book!B$3:B$1200,SMALL(IF(BookTable[Entry Month]=$O$4,ROW(BookTable[Entry Month])-ROW(Book!$J$2)),ROWS(B$7:B135))))</f>
        <v/>
      </c>
      <c r="D135" s="1" t="str">
        <f t="array" ref="D135">IF(ROWS(C$7:C135)&gt;COUNTIF(BookTable[Entry Month],$O$4),"",INDEX(Book!C$3:C$1200,SMALL(IF(BookTable[Entry Month]=$O$4,ROW(BookTable[Entry Month])-ROW(Book!$J$2)),ROWS(C$7:C135))))</f>
        <v/>
      </c>
      <c r="E135" s="1" t="e">
        <f>VLOOKUP(Shrawan11[[#This Row],[आपूर्तिकर्ताको नाम]],PartyTable[],2,FALSE)</f>
        <v>#N/A</v>
      </c>
      <c r="F135" s="1" t="str" cm="1">
        <f t="array" ref="F135">IF(ROWS(G$7:G135)&gt;COUNTIF(BookTable[Entry Month],$O$4),"",INDEX(Book!D$3:D$1200,SMALL(IF(BookTable[Entry Month]=$O$4,ROW(BookTable[Entry Month])-ROW(Book!$J$2)),ROWS(G$7:G135))))</f>
        <v/>
      </c>
      <c r="I13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35" s="6" t="str" cm="1">
        <f t="array" ref="J135">IF(ROWS(G$7:G135)&gt;COUNTIF(BookTable[Entry Month],$O$4),"",INDEX(Book!F$3:F$1200,SMALL(IF(BookTable[Entry Month]=$O$4,ROW(BookTable[Entry Month])-ROW(Book!$J$2)),ROWS(G$7:G135))))</f>
        <v/>
      </c>
      <c r="K135" s="6" t="str" cm="1">
        <f t="array" ref="K135">IF(ROWS(G$7:G135)&gt;COUNTIF(BookTable[Entry Month],$O$4),"",INDEX(Book!E$3:E$1200,SMALL(IF(BookTable[Entry Month]=$O$4,ROW(BookTable[Entry Month])-ROW(Book!$J$2)),ROWS(G$7:G135))))</f>
        <v/>
      </c>
      <c r="L135" s="6" t="e">
        <f>Shrawan11[[#This Row],[मूल्य (रु)]]*13%</f>
        <v>#VALUE!</v>
      </c>
    </row>
    <row r="136" spans="1:12" hidden="1" x14ac:dyDescent="0.25">
      <c r="A136" s="1" t="str">
        <f t="array" ref="A136">IF(ROWS(A$7:A136)&gt;COUNTIF(BookTable[Entry Month],$O$4),"",INDEX(Book!A$3:A$1200,SMALL(IF(BookTable[Entry Month]=$O$4,ROW(BookTable[Entry Month])-ROW(Book!$J$2)),ROWS(A$7:A136))))</f>
        <v/>
      </c>
      <c r="B136" s="1" t="str">
        <f t="array" ref="B136">IF(ROWS(B$7:B136)&gt;COUNTIF(BookTable[Entry Month],$O$4),"",INDEX(Book!B$3:B$1200,SMALL(IF(BookTable[Entry Month]=$O$4,ROW(BookTable[Entry Month])-ROW(Book!$J$2)),ROWS(B$7:B136))))</f>
        <v/>
      </c>
      <c r="D136" s="1" t="str">
        <f t="array" ref="D136">IF(ROWS(C$7:C136)&gt;COUNTIF(BookTable[Entry Month],$O$4),"",INDEX(Book!C$3:C$1200,SMALL(IF(BookTable[Entry Month]=$O$4,ROW(BookTable[Entry Month])-ROW(Book!$J$2)),ROWS(C$7:C136))))</f>
        <v/>
      </c>
      <c r="E136" s="1" t="e">
        <f>VLOOKUP(Shrawan11[[#This Row],[आपूर्तिकर्ताको नाम]],PartyTable[],2,FALSE)</f>
        <v>#N/A</v>
      </c>
      <c r="F136" s="1" t="str" cm="1">
        <f t="array" ref="F136">IF(ROWS(G$7:G136)&gt;COUNTIF(BookTable[Entry Month],$O$4),"",INDEX(Book!D$3:D$1200,SMALL(IF(BookTable[Entry Month]=$O$4,ROW(BookTable[Entry Month])-ROW(Book!$J$2)),ROWS(G$7:G136))))</f>
        <v/>
      </c>
      <c r="I13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36" s="6" t="str" cm="1">
        <f t="array" ref="J136">IF(ROWS(G$7:G136)&gt;COUNTIF(BookTable[Entry Month],$O$4),"",INDEX(Book!F$3:F$1200,SMALL(IF(BookTable[Entry Month]=$O$4,ROW(BookTable[Entry Month])-ROW(Book!$J$2)),ROWS(G$7:G136))))</f>
        <v/>
      </c>
      <c r="K136" s="6" t="str" cm="1">
        <f t="array" ref="K136">IF(ROWS(G$7:G136)&gt;COUNTIF(BookTable[Entry Month],$O$4),"",INDEX(Book!E$3:E$1200,SMALL(IF(BookTable[Entry Month]=$O$4,ROW(BookTable[Entry Month])-ROW(Book!$J$2)),ROWS(G$7:G136))))</f>
        <v/>
      </c>
      <c r="L136" s="6" t="e">
        <f>Shrawan11[[#This Row],[मूल्य (रु)]]*13%</f>
        <v>#VALUE!</v>
      </c>
    </row>
    <row r="137" spans="1:12" hidden="1" x14ac:dyDescent="0.25">
      <c r="A137" s="1" t="str">
        <f t="array" ref="A137">IF(ROWS(A$7:A137)&gt;COUNTIF(BookTable[Entry Month],$O$4),"",INDEX(Book!A$3:A$1200,SMALL(IF(BookTable[Entry Month]=$O$4,ROW(BookTable[Entry Month])-ROW(Book!$J$2)),ROWS(A$7:A137))))</f>
        <v/>
      </c>
      <c r="B137" s="1" t="str">
        <f t="array" ref="B137">IF(ROWS(B$7:B137)&gt;COUNTIF(BookTable[Entry Month],$O$4),"",INDEX(Book!B$3:B$1200,SMALL(IF(BookTable[Entry Month]=$O$4,ROW(BookTable[Entry Month])-ROW(Book!$J$2)),ROWS(B$7:B137))))</f>
        <v/>
      </c>
      <c r="D137" s="1" t="str">
        <f t="array" ref="D137">IF(ROWS(C$7:C137)&gt;COUNTIF(BookTable[Entry Month],$O$4),"",INDEX(Book!C$3:C$1200,SMALL(IF(BookTable[Entry Month]=$O$4,ROW(BookTable[Entry Month])-ROW(Book!$J$2)),ROWS(C$7:C137))))</f>
        <v/>
      </c>
      <c r="E137" s="1" t="e">
        <f>VLOOKUP(Shrawan11[[#This Row],[आपूर्तिकर्ताको नाम]],PartyTable[],2,FALSE)</f>
        <v>#N/A</v>
      </c>
      <c r="F137" s="1" t="str" cm="1">
        <f t="array" ref="F137">IF(ROWS(G$7:G137)&gt;COUNTIF(BookTable[Entry Month],$O$4),"",INDEX(Book!D$3:D$1200,SMALL(IF(BookTable[Entry Month]=$O$4,ROW(BookTable[Entry Month])-ROW(Book!$J$2)),ROWS(G$7:G137))))</f>
        <v/>
      </c>
      <c r="I13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37" s="6" t="str" cm="1">
        <f t="array" ref="J137">IF(ROWS(G$7:G137)&gt;COUNTIF(BookTable[Entry Month],$O$4),"",INDEX(Book!F$3:F$1200,SMALL(IF(BookTable[Entry Month]=$O$4,ROW(BookTable[Entry Month])-ROW(Book!$J$2)),ROWS(G$7:G137))))</f>
        <v/>
      </c>
      <c r="K137" s="6" t="str" cm="1">
        <f t="array" ref="K137">IF(ROWS(G$7:G137)&gt;COUNTIF(BookTable[Entry Month],$O$4),"",INDEX(Book!E$3:E$1200,SMALL(IF(BookTable[Entry Month]=$O$4,ROW(BookTable[Entry Month])-ROW(Book!$J$2)),ROWS(G$7:G137))))</f>
        <v/>
      </c>
      <c r="L137" s="6" t="e">
        <f>Shrawan11[[#This Row],[मूल्य (रु)]]*13%</f>
        <v>#VALUE!</v>
      </c>
    </row>
    <row r="138" spans="1:12" hidden="1" x14ac:dyDescent="0.25">
      <c r="A138" s="1" t="str">
        <f t="array" ref="A138">IF(ROWS(A$7:A138)&gt;COUNTIF(BookTable[Entry Month],$O$4),"",INDEX(Book!A$3:A$1200,SMALL(IF(BookTable[Entry Month]=$O$4,ROW(BookTable[Entry Month])-ROW(Book!$J$2)),ROWS(A$7:A138))))</f>
        <v/>
      </c>
      <c r="B138" s="1" t="str">
        <f t="array" ref="B138">IF(ROWS(B$7:B138)&gt;COUNTIF(BookTable[Entry Month],$O$4),"",INDEX(Book!B$3:B$1200,SMALL(IF(BookTable[Entry Month]=$O$4,ROW(BookTable[Entry Month])-ROW(Book!$J$2)),ROWS(B$7:B138))))</f>
        <v/>
      </c>
      <c r="D138" s="1" t="str">
        <f t="array" ref="D138">IF(ROWS(C$7:C138)&gt;COUNTIF(BookTable[Entry Month],$O$4),"",INDEX(Book!C$3:C$1200,SMALL(IF(BookTable[Entry Month]=$O$4,ROW(BookTable[Entry Month])-ROW(Book!$J$2)),ROWS(C$7:C138))))</f>
        <v/>
      </c>
      <c r="E138" s="1" t="e">
        <f>VLOOKUP(Shrawan11[[#This Row],[आपूर्तिकर्ताको नाम]],PartyTable[],2,FALSE)</f>
        <v>#N/A</v>
      </c>
      <c r="F138" s="1" t="str" cm="1">
        <f t="array" ref="F138">IF(ROWS(G$7:G138)&gt;COUNTIF(BookTable[Entry Month],$O$4),"",INDEX(Book!D$3:D$1200,SMALL(IF(BookTable[Entry Month]=$O$4,ROW(BookTable[Entry Month])-ROW(Book!$J$2)),ROWS(G$7:G138))))</f>
        <v/>
      </c>
      <c r="I13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38" s="6" t="str" cm="1">
        <f t="array" ref="J138">IF(ROWS(G$7:G138)&gt;COUNTIF(BookTable[Entry Month],$O$4),"",INDEX(Book!F$3:F$1200,SMALL(IF(BookTable[Entry Month]=$O$4,ROW(BookTable[Entry Month])-ROW(Book!$J$2)),ROWS(G$7:G138))))</f>
        <v/>
      </c>
      <c r="K138" s="6" t="str" cm="1">
        <f t="array" ref="K138">IF(ROWS(G$7:G138)&gt;COUNTIF(BookTable[Entry Month],$O$4),"",INDEX(Book!E$3:E$1200,SMALL(IF(BookTable[Entry Month]=$O$4,ROW(BookTable[Entry Month])-ROW(Book!$J$2)),ROWS(G$7:G138))))</f>
        <v/>
      </c>
      <c r="L138" s="6" t="e">
        <f>Shrawan11[[#This Row],[मूल्य (रु)]]*13%</f>
        <v>#VALUE!</v>
      </c>
    </row>
    <row r="139" spans="1:12" hidden="1" x14ac:dyDescent="0.25">
      <c r="A139" s="1" t="str">
        <f t="array" ref="A139">IF(ROWS(A$7:A139)&gt;COUNTIF(BookTable[Entry Month],$O$4),"",INDEX(Book!A$3:A$1200,SMALL(IF(BookTable[Entry Month]=$O$4,ROW(BookTable[Entry Month])-ROW(Book!$J$2)),ROWS(A$7:A139))))</f>
        <v/>
      </c>
      <c r="B139" s="1" t="str">
        <f t="array" ref="B139">IF(ROWS(B$7:B139)&gt;COUNTIF(BookTable[Entry Month],$O$4),"",INDEX(Book!B$3:B$1200,SMALL(IF(BookTable[Entry Month]=$O$4,ROW(BookTable[Entry Month])-ROW(Book!$J$2)),ROWS(B$7:B139))))</f>
        <v/>
      </c>
      <c r="D139" s="1" t="str">
        <f t="array" ref="D139">IF(ROWS(C$7:C139)&gt;COUNTIF(BookTable[Entry Month],$O$4),"",INDEX(Book!C$3:C$1200,SMALL(IF(BookTable[Entry Month]=$O$4,ROW(BookTable[Entry Month])-ROW(Book!$J$2)),ROWS(C$7:C139))))</f>
        <v/>
      </c>
      <c r="E139" s="1" t="e">
        <f>VLOOKUP(Shrawan11[[#This Row],[आपूर्तिकर्ताको नाम]],PartyTable[],2,FALSE)</f>
        <v>#N/A</v>
      </c>
      <c r="F139" s="1" t="str" cm="1">
        <f t="array" ref="F139">IF(ROWS(G$7:G139)&gt;COUNTIF(BookTable[Entry Month],$O$4),"",INDEX(Book!D$3:D$1200,SMALL(IF(BookTable[Entry Month]=$O$4,ROW(BookTable[Entry Month])-ROW(Book!$J$2)),ROWS(G$7:G139))))</f>
        <v/>
      </c>
      <c r="I13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39" s="6" t="str" cm="1">
        <f t="array" ref="J139">IF(ROWS(G$7:G139)&gt;COUNTIF(BookTable[Entry Month],$O$4),"",INDEX(Book!F$3:F$1200,SMALL(IF(BookTable[Entry Month]=$O$4,ROW(BookTable[Entry Month])-ROW(Book!$J$2)),ROWS(G$7:G139))))</f>
        <v/>
      </c>
      <c r="K139" s="6" t="str" cm="1">
        <f t="array" ref="K139">IF(ROWS(G$7:G139)&gt;COUNTIF(BookTable[Entry Month],$O$4),"",INDEX(Book!E$3:E$1200,SMALL(IF(BookTable[Entry Month]=$O$4,ROW(BookTable[Entry Month])-ROW(Book!$J$2)),ROWS(G$7:G139))))</f>
        <v/>
      </c>
      <c r="L139" s="6" t="e">
        <f>Shrawan11[[#This Row],[मूल्य (रु)]]*13%</f>
        <v>#VALUE!</v>
      </c>
    </row>
    <row r="140" spans="1:12" hidden="1" x14ac:dyDescent="0.25">
      <c r="A140" s="1" t="str">
        <f t="array" ref="A140">IF(ROWS(A$7:A140)&gt;COUNTIF(BookTable[Entry Month],$O$4),"",INDEX(Book!A$3:A$1200,SMALL(IF(BookTable[Entry Month]=$O$4,ROW(BookTable[Entry Month])-ROW(Book!$J$2)),ROWS(A$7:A140))))</f>
        <v/>
      </c>
      <c r="B140" s="1" t="str">
        <f t="array" ref="B140">IF(ROWS(B$7:B140)&gt;COUNTIF(BookTable[Entry Month],$O$4),"",INDEX(Book!B$3:B$1200,SMALL(IF(BookTable[Entry Month]=$O$4,ROW(BookTable[Entry Month])-ROW(Book!$J$2)),ROWS(B$7:B140))))</f>
        <v/>
      </c>
      <c r="D140" s="1" t="str">
        <f t="array" ref="D140">IF(ROWS(C$7:C140)&gt;COUNTIF(BookTable[Entry Month],$O$4),"",INDEX(Book!C$3:C$1200,SMALL(IF(BookTable[Entry Month]=$O$4,ROW(BookTable[Entry Month])-ROW(Book!$J$2)),ROWS(C$7:C140))))</f>
        <v/>
      </c>
      <c r="E140" s="1" t="e">
        <f>VLOOKUP(Shrawan11[[#This Row],[आपूर्तिकर्ताको नाम]],PartyTable[],2,FALSE)</f>
        <v>#N/A</v>
      </c>
      <c r="F140" s="1" t="str" cm="1">
        <f t="array" ref="F140">IF(ROWS(G$7:G140)&gt;COUNTIF(BookTable[Entry Month],$O$4),"",INDEX(Book!D$3:D$1200,SMALL(IF(BookTable[Entry Month]=$O$4,ROW(BookTable[Entry Month])-ROW(Book!$J$2)),ROWS(G$7:G140))))</f>
        <v/>
      </c>
      <c r="I14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40" s="6" t="str" cm="1">
        <f t="array" ref="J140">IF(ROWS(G$7:G140)&gt;COUNTIF(BookTable[Entry Month],$O$4),"",INDEX(Book!F$3:F$1200,SMALL(IF(BookTable[Entry Month]=$O$4,ROW(BookTable[Entry Month])-ROW(Book!$J$2)),ROWS(G$7:G140))))</f>
        <v/>
      </c>
      <c r="K140" s="6" t="str" cm="1">
        <f t="array" ref="K140">IF(ROWS(G$7:G140)&gt;COUNTIF(BookTable[Entry Month],$O$4),"",INDEX(Book!E$3:E$1200,SMALL(IF(BookTable[Entry Month]=$O$4,ROW(BookTable[Entry Month])-ROW(Book!$J$2)),ROWS(G$7:G140))))</f>
        <v/>
      </c>
      <c r="L140" s="6" t="e">
        <f>Shrawan11[[#This Row],[मूल्य (रु)]]*13%</f>
        <v>#VALUE!</v>
      </c>
    </row>
    <row r="141" spans="1:12" hidden="1" x14ac:dyDescent="0.25">
      <c r="A141" s="1" t="str">
        <f t="array" ref="A141">IF(ROWS(A$7:A141)&gt;COUNTIF(BookTable[Entry Month],$O$4),"",INDEX(Book!A$3:A$1200,SMALL(IF(BookTable[Entry Month]=$O$4,ROW(BookTable[Entry Month])-ROW(Book!$J$2)),ROWS(A$7:A141))))</f>
        <v/>
      </c>
      <c r="B141" s="1" t="str">
        <f t="array" ref="B141">IF(ROWS(B$7:B141)&gt;COUNTIF(BookTable[Entry Month],$O$4),"",INDEX(Book!B$3:B$1200,SMALL(IF(BookTable[Entry Month]=$O$4,ROW(BookTable[Entry Month])-ROW(Book!$J$2)),ROWS(B$7:B141))))</f>
        <v/>
      </c>
      <c r="D141" s="1" t="str">
        <f t="array" ref="D141">IF(ROWS(C$7:C141)&gt;COUNTIF(BookTable[Entry Month],$O$4),"",INDEX(Book!C$3:C$1200,SMALL(IF(BookTable[Entry Month]=$O$4,ROW(BookTable[Entry Month])-ROW(Book!$J$2)),ROWS(C$7:C141))))</f>
        <v/>
      </c>
      <c r="E141" s="1" t="e">
        <f>VLOOKUP(Shrawan11[[#This Row],[आपूर्तिकर्ताको नाम]],PartyTable[],2,FALSE)</f>
        <v>#N/A</v>
      </c>
      <c r="F141" s="1" t="str" cm="1">
        <f t="array" ref="F141">IF(ROWS(G$7:G141)&gt;COUNTIF(BookTable[Entry Month],$O$4),"",INDEX(Book!D$3:D$1200,SMALL(IF(BookTable[Entry Month]=$O$4,ROW(BookTable[Entry Month])-ROW(Book!$J$2)),ROWS(G$7:G141))))</f>
        <v/>
      </c>
      <c r="I14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41" s="6" t="str" cm="1">
        <f t="array" ref="J141">IF(ROWS(G$7:G141)&gt;COUNTIF(BookTable[Entry Month],$O$4),"",INDEX(Book!F$3:F$1200,SMALL(IF(BookTable[Entry Month]=$O$4,ROW(BookTable[Entry Month])-ROW(Book!$J$2)),ROWS(G$7:G141))))</f>
        <v/>
      </c>
      <c r="K141" s="6" t="str" cm="1">
        <f t="array" ref="K141">IF(ROWS(G$7:G141)&gt;COUNTIF(BookTable[Entry Month],$O$4),"",INDEX(Book!E$3:E$1200,SMALL(IF(BookTable[Entry Month]=$O$4,ROW(BookTable[Entry Month])-ROW(Book!$J$2)),ROWS(G$7:G141))))</f>
        <v/>
      </c>
      <c r="L141" s="6" t="e">
        <f>Shrawan11[[#This Row],[मूल्य (रु)]]*13%</f>
        <v>#VALUE!</v>
      </c>
    </row>
    <row r="142" spans="1:12" hidden="1" x14ac:dyDescent="0.25">
      <c r="A142" s="1" t="str">
        <f t="array" ref="A142">IF(ROWS(A$7:A142)&gt;COUNTIF(BookTable[Entry Month],$O$4),"",INDEX(Book!A$3:A$1200,SMALL(IF(BookTable[Entry Month]=$O$4,ROW(BookTable[Entry Month])-ROW(Book!$J$2)),ROWS(A$7:A142))))</f>
        <v/>
      </c>
      <c r="B142" s="1" t="str">
        <f t="array" ref="B142">IF(ROWS(B$7:B142)&gt;COUNTIF(BookTable[Entry Month],$O$4),"",INDEX(Book!B$3:B$1200,SMALL(IF(BookTable[Entry Month]=$O$4,ROW(BookTable[Entry Month])-ROW(Book!$J$2)),ROWS(B$7:B142))))</f>
        <v/>
      </c>
      <c r="D142" s="1" t="str">
        <f t="array" ref="D142">IF(ROWS(C$7:C142)&gt;COUNTIF(BookTable[Entry Month],$O$4),"",INDEX(Book!C$3:C$1200,SMALL(IF(BookTable[Entry Month]=$O$4,ROW(BookTable[Entry Month])-ROW(Book!$J$2)),ROWS(C$7:C142))))</f>
        <v/>
      </c>
      <c r="E142" s="1" t="e">
        <f>VLOOKUP(Shrawan11[[#This Row],[आपूर्तिकर्ताको नाम]],PartyTable[],2,FALSE)</f>
        <v>#N/A</v>
      </c>
      <c r="F142" s="1" t="str" cm="1">
        <f t="array" ref="F142">IF(ROWS(G$7:G142)&gt;COUNTIF(BookTable[Entry Month],$O$4),"",INDEX(Book!D$3:D$1200,SMALL(IF(BookTable[Entry Month]=$O$4,ROW(BookTable[Entry Month])-ROW(Book!$J$2)),ROWS(G$7:G142))))</f>
        <v/>
      </c>
      <c r="I14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42" s="6" t="str" cm="1">
        <f t="array" ref="J142">IF(ROWS(G$7:G142)&gt;COUNTIF(BookTable[Entry Month],$O$4),"",INDEX(Book!F$3:F$1200,SMALL(IF(BookTable[Entry Month]=$O$4,ROW(BookTable[Entry Month])-ROW(Book!$J$2)),ROWS(G$7:G142))))</f>
        <v/>
      </c>
      <c r="K142" s="6" t="str" cm="1">
        <f t="array" ref="K142">IF(ROWS(G$7:G142)&gt;COUNTIF(BookTable[Entry Month],$O$4),"",INDEX(Book!E$3:E$1200,SMALL(IF(BookTable[Entry Month]=$O$4,ROW(BookTable[Entry Month])-ROW(Book!$J$2)),ROWS(G$7:G142))))</f>
        <v/>
      </c>
      <c r="L142" s="6" t="e">
        <f>Shrawan11[[#This Row],[मूल्य (रु)]]*13%</f>
        <v>#VALUE!</v>
      </c>
    </row>
    <row r="143" spans="1:12" hidden="1" x14ac:dyDescent="0.25">
      <c r="A143" s="1" t="str">
        <f t="array" ref="A143">IF(ROWS(A$7:A143)&gt;COUNTIF(BookTable[Entry Month],$O$4),"",INDEX(Book!A$3:A$1200,SMALL(IF(BookTable[Entry Month]=$O$4,ROW(BookTable[Entry Month])-ROW(Book!$J$2)),ROWS(A$7:A143))))</f>
        <v/>
      </c>
      <c r="B143" s="1" t="str">
        <f t="array" ref="B143">IF(ROWS(B$7:B143)&gt;COUNTIF(BookTable[Entry Month],$O$4),"",INDEX(Book!B$3:B$1200,SMALL(IF(BookTable[Entry Month]=$O$4,ROW(BookTable[Entry Month])-ROW(Book!$J$2)),ROWS(B$7:B143))))</f>
        <v/>
      </c>
      <c r="D143" s="1" t="str">
        <f t="array" ref="D143">IF(ROWS(C$7:C143)&gt;COUNTIF(BookTable[Entry Month],$O$4),"",INDEX(Book!C$3:C$1200,SMALL(IF(BookTable[Entry Month]=$O$4,ROW(BookTable[Entry Month])-ROW(Book!$J$2)),ROWS(C$7:C143))))</f>
        <v/>
      </c>
      <c r="E143" s="1" t="e">
        <f>VLOOKUP(Shrawan11[[#This Row],[आपूर्तिकर्ताको नाम]],PartyTable[],2,FALSE)</f>
        <v>#N/A</v>
      </c>
      <c r="F143" s="1" t="str" cm="1">
        <f t="array" ref="F143">IF(ROWS(G$7:G143)&gt;COUNTIF(BookTable[Entry Month],$O$4),"",INDEX(Book!D$3:D$1200,SMALL(IF(BookTable[Entry Month]=$O$4,ROW(BookTable[Entry Month])-ROW(Book!$J$2)),ROWS(G$7:G143))))</f>
        <v/>
      </c>
      <c r="I14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43" s="6" t="str" cm="1">
        <f t="array" ref="J143">IF(ROWS(G$7:G143)&gt;COUNTIF(BookTable[Entry Month],$O$4),"",INDEX(Book!F$3:F$1200,SMALL(IF(BookTable[Entry Month]=$O$4,ROW(BookTable[Entry Month])-ROW(Book!$J$2)),ROWS(G$7:G143))))</f>
        <v/>
      </c>
      <c r="K143" s="6" t="str" cm="1">
        <f t="array" ref="K143">IF(ROWS(G$7:G143)&gt;COUNTIF(BookTable[Entry Month],$O$4),"",INDEX(Book!E$3:E$1200,SMALL(IF(BookTable[Entry Month]=$O$4,ROW(BookTable[Entry Month])-ROW(Book!$J$2)),ROWS(G$7:G143))))</f>
        <v/>
      </c>
      <c r="L143" s="6" t="e">
        <f>Shrawan11[[#This Row],[मूल्य (रु)]]*13%</f>
        <v>#VALUE!</v>
      </c>
    </row>
    <row r="144" spans="1:12" hidden="1" x14ac:dyDescent="0.25">
      <c r="A144" s="1" t="str">
        <f t="array" ref="A144">IF(ROWS(A$7:A144)&gt;COUNTIF(BookTable[Entry Month],$O$4),"",INDEX(Book!A$3:A$1200,SMALL(IF(BookTable[Entry Month]=$O$4,ROW(BookTable[Entry Month])-ROW(Book!$J$2)),ROWS(A$7:A144))))</f>
        <v/>
      </c>
      <c r="B144" s="1" t="str">
        <f t="array" ref="B144">IF(ROWS(B$7:B144)&gt;COUNTIF(BookTable[Entry Month],$O$4),"",INDEX(Book!B$3:B$1200,SMALL(IF(BookTable[Entry Month]=$O$4,ROW(BookTable[Entry Month])-ROW(Book!$J$2)),ROWS(B$7:B144))))</f>
        <v/>
      </c>
      <c r="D144" s="1" t="str">
        <f t="array" ref="D144">IF(ROWS(C$7:C144)&gt;COUNTIF(BookTable[Entry Month],$O$4),"",INDEX(Book!C$3:C$1200,SMALL(IF(BookTable[Entry Month]=$O$4,ROW(BookTable[Entry Month])-ROW(Book!$J$2)),ROWS(C$7:C144))))</f>
        <v/>
      </c>
      <c r="E144" s="1" t="e">
        <f>VLOOKUP(Shrawan11[[#This Row],[आपूर्तिकर्ताको नाम]],PartyTable[],2,FALSE)</f>
        <v>#N/A</v>
      </c>
      <c r="F144" s="1" t="str" cm="1">
        <f t="array" ref="F144">IF(ROWS(G$7:G144)&gt;COUNTIF(BookTable[Entry Month],$O$4),"",INDEX(Book!D$3:D$1200,SMALL(IF(BookTable[Entry Month]=$O$4,ROW(BookTable[Entry Month])-ROW(Book!$J$2)),ROWS(G$7:G144))))</f>
        <v/>
      </c>
      <c r="I14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44" s="6" t="str" cm="1">
        <f t="array" ref="J144">IF(ROWS(G$7:G144)&gt;COUNTIF(BookTable[Entry Month],$O$4),"",INDEX(Book!F$3:F$1200,SMALL(IF(BookTable[Entry Month]=$O$4,ROW(BookTable[Entry Month])-ROW(Book!$J$2)),ROWS(G$7:G144))))</f>
        <v/>
      </c>
      <c r="K144" s="6" t="str" cm="1">
        <f t="array" ref="K144">IF(ROWS(G$7:G144)&gt;COUNTIF(BookTable[Entry Month],$O$4),"",INDEX(Book!E$3:E$1200,SMALL(IF(BookTable[Entry Month]=$O$4,ROW(BookTable[Entry Month])-ROW(Book!$J$2)),ROWS(G$7:G144))))</f>
        <v/>
      </c>
      <c r="L144" s="6" t="e">
        <f>Shrawan11[[#This Row],[मूल्य (रु)]]*13%</f>
        <v>#VALUE!</v>
      </c>
    </row>
    <row r="145" spans="1:12" hidden="1" x14ac:dyDescent="0.25">
      <c r="A145" s="1" t="str">
        <f t="array" ref="A145">IF(ROWS(A$7:A145)&gt;COUNTIF(BookTable[Entry Month],$O$4),"",INDEX(Book!A$3:A$1200,SMALL(IF(BookTable[Entry Month]=$O$4,ROW(BookTable[Entry Month])-ROW(Book!$J$2)),ROWS(A$7:A145))))</f>
        <v/>
      </c>
      <c r="B145" s="1" t="str">
        <f t="array" ref="B145">IF(ROWS(B$7:B145)&gt;COUNTIF(BookTable[Entry Month],$O$4),"",INDEX(Book!B$3:B$1200,SMALL(IF(BookTable[Entry Month]=$O$4,ROW(BookTable[Entry Month])-ROW(Book!$J$2)),ROWS(B$7:B145))))</f>
        <v/>
      </c>
      <c r="D145" s="1" t="str">
        <f t="array" ref="D145">IF(ROWS(C$7:C145)&gt;COUNTIF(BookTable[Entry Month],$O$4),"",INDEX(Book!C$3:C$1200,SMALL(IF(BookTable[Entry Month]=$O$4,ROW(BookTable[Entry Month])-ROW(Book!$J$2)),ROWS(C$7:C145))))</f>
        <v/>
      </c>
      <c r="E145" s="1" t="e">
        <f>VLOOKUP(Shrawan11[[#This Row],[आपूर्तिकर्ताको नाम]],PartyTable[],2,FALSE)</f>
        <v>#N/A</v>
      </c>
      <c r="F145" s="1" t="str" cm="1">
        <f t="array" ref="F145">IF(ROWS(G$7:G145)&gt;COUNTIF(BookTable[Entry Month],$O$4),"",INDEX(Book!D$3:D$1200,SMALL(IF(BookTable[Entry Month]=$O$4,ROW(BookTable[Entry Month])-ROW(Book!$J$2)),ROWS(G$7:G145))))</f>
        <v/>
      </c>
      <c r="I14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45" s="6" t="str" cm="1">
        <f t="array" ref="J145">IF(ROWS(G$7:G145)&gt;COUNTIF(BookTable[Entry Month],$O$4),"",INDEX(Book!F$3:F$1200,SMALL(IF(BookTable[Entry Month]=$O$4,ROW(BookTable[Entry Month])-ROW(Book!$J$2)),ROWS(G$7:G145))))</f>
        <v/>
      </c>
      <c r="K145" s="6" t="str" cm="1">
        <f t="array" ref="K145">IF(ROWS(G$7:G145)&gt;COUNTIF(BookTable[Entry Month],$O$4),"",INDEX(Book!E$3:E$1200,SMALL(IF(BookTable[Entry Month]=$O$4,ROW(BookTable[Entry Month])-ROW(Book!$J$2)),ROWS(G$7:G145))))</f>
        <v/>
      </c>
      <c r="L145" s="6" t="e">
        <f>Shrawan11[[#This Row],[मूल्य (रु)]]*13%</f>
        <v>#VALUE!</v>
      </c>
    </row>
    <row r="146" spans="1:12" hidden="1" x14ac:dyDescent="0.25">
      <c r="A146" s="1" t="str">
        <f t="array" ref="A146">IF(ROWS(A$7:A146)&gt;COUNTIF(BookTable[Entry Month],$O$4),"",INDEX(Book!A$3:A$1200,SMALL(IF(BookTable[Entry Month]=$O$4,ROW(BookTable[Entry Month])-ROW(Book!$J$2)),ROWS(A$7:A146))))</f>
        <v/>
      </c>
      <c r="B146" s="1" t="str">
        <f t="array" ref="B146">IF(ROWS(B$7:B146)&gt;COUNTIF(BookTable[Entry Month],$O$4),"",INDEX(Book!B$3:B$1200,SMALL(IF(BookTable[Entry Month]=$O$4,ROW(BookTable[Entry Month])-ROW(Book!$J$2)),ROWS(B$7:B146))))</f>
        <v/>
      </c>
      <c r="D146" s="1" t="str">
        <f t="array" ref="D146">IF(ROWS(C$7:C146)&gt;COUNTIF(BookTable[Entry Month],$O$4),"",INDEX(Book!C$3:C$1200,SMALL(IF(BookTable[Entry Month]=$O$4,ROW(BookTable[Entry Month])-ROW(Book!$J$2)),ROWS(C$7:C146))))</f>
        <v/>
      </c>
      <c r="E146" s="1" t="e">
        <f>VLOOKUP(Shrawan11[[#This Row],[आपूर्तिकर्ताको नाम]],PartyTable[],2,FALSE)</f>
        <v>#N/A</v>
      </c>
      <c r="F146" s="1" t="str" cm="1">
        <f t="array" ref="F146">IF(ROWS(G$7:G146)&gt;COUNTIF(BookTable[Entry Month],$O$4),"",INDEX(Book!D$3:D$1200,SMALL(IF(BookTable[Entry Month]=$O$4,ROW(BookTable[Entry Month])-ROW(Book!$J$2)),ROWS(G$7:G146))))</f>
        <v/>
      </c>
      <c r="I14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46" s="6" t="str" cm="1">
        <f t="array" ref="J146">IF(ROWS(G$7:G146)&gt;COUNTIF(BookTable[Entry Month],$O$4),"",INDEX(Book!F$3:F$1200,SMALL(IF(BookTable[Entry Month]=$O$4,ROW(BookTable[Entry Month])-ROW(Book!$J$2)),ROWS(G$7:G146))))</f>
        <v/>
      </c>
      <c r="K146" s="6" t="str" cm="1">
        <f t="array" ref="K146">IF(ROWS(G$7:G146)&gt;COUNTIF(BookTable[Entry Month],$O$4),"",INDEX(Book!E$3:E$1200,SMALL(IF(BookTable[Entry Month]=$O$4,ROW(BookTable[Entry Month])-ROW(Book!$J$2)),ROWS(G$7:G146))))</f>
        <v/>
      </c>
      <c r="L146" s="6" t="e">
        <f>Shrawan11[[#This Row],[मूल्य (रु)]]*13%</f>
        <v>#VALUE!</v>
      </c>
    </row>
    <row r="147" spans="1:12" hidden="1" x14ac:dyDescent="0.25">
      <c r="A147" s="1" t="str">
        <f t="array" ref="A147">IF(ROWS(A$7:A147)&gt;COUNTIF(BookTable[Entry Month],$O$4),"",INDEX(Book!A$3:A$1200,SMALL(IF(BookTable[Entry Month]=$O$4,ROW(BookTable[Entry Month])-ROW(Book!$J$2)),ROWS(A$7:A147))))</f>
        <v/>
      </c>
      <c r="B147" s="1" t="str">
        <f t="array" ref="B147">IF(ROWS(B$7:B147)&gt;COUNTIF(BookTable[Entry Month],$O$4),"",INDEX(Book!B$3:B$1200,SMALL(IF(BookTable[Entry Month]=$O$4,ROW(BookTable[Entry Month])-ROW(Book!$J$2)),ROWS(B$7:B147))))</f>
        <v/>
      </c>
      <c r="D147" s="1" t="str">
        <f t="array" ref="D147">IF(ROWS(C$7:C147)&gt;COUNTIF(BookTable[Entry Month],$O$4),"",INDEX(Book!C$3:C$1200,SMALL(IF(BookTable[Entry Month]=$O$4,ROW(BookTable[Entry Month])-ROW(Book!$J$2)),ROWS(C$7:C147))))</f>
        <v/>
      </c>
      <c r="E147" s="1" t="e">
        <f>VLOOKUP(Shrawan11[[#This Row],[आपूर्तिकर्ताको नाम]],PartyTable[],2,FALSE)</f>
        <v>#N/A</v>
      </c>
      <c r="F147" s="1" t="str" cm="1">
        <f t="array" ref="F147">IF(ROWS(G$7:G147)&gt;COUNTIF(BookTable[Entry Month],$O$4),"",INDEX(Book!D$3:D$1200,SMALL(IF(BookTable[Entry Month]=$O$4,ROW(BookTable[Entry Month])-ROW(Book!$J$2)),ROWS(G$7:G147))))</f>
        <v/>
      </c>
      <c r="I14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47" s="6" t="str" cm="1">
        <f t="array" ref="J147">IF(ROWS(G$7:G147)&gt;COUNTIF(BookTable[Entry Month],$O$4),"",INDEX(Book!F$3:F$1200,SMALL(IF(BookTable[Entry Month]=$O$4,ROW(BookTable[Entry Month])-ROW(Book!$J$2)),ROWS(G$7:G147))))</f>
        <v/>
      </c>
      <c r="K147" s="6" t="str" cm="1">
        <f t="array" ref="K147">IF(ROWS(G$7:G147)&gt;COUNTIF(BookTable[Entry Month],$O$4),"",INDEX(Book!E$3:E$1200,SMALL(IF(BookTable[Entry Month]=$O$4,ROW(BookTable[Entry Month])-ROW(Book!$J$2)),ROWS(G$7:G147))))</f>
        <v/>
      </c>
      <c r="L147" s="6" t="e">
        <f>Shrawan11[[#This Row],[मूल्य (रु)]]*13%</f>
        <v>#VALUE!</v>
      </c>
    </row>
    <row r="148" spans="1:12" hidden="1" x14ac:dyDescent="0.25">
      <c r="A148" s="1" t="str">
        <f t="array" ref="A148">IF(ROWS(A$7:A148)&gt;COUNTIF(BookTable[Entry Month],$O$4),"",INDEX(Book!A$3:A$1200,SMALL(IF(BookTable[Entry Month]=$O$4,ROW(BookTable[Entry Month])-ROW(Book!$J$2)),ROWS(A$7:A148))))</f>
        <v/>
      </c>
      <c r="B148" s="1" t="str">
        <f t="array" ref="B148">IF(ROWS(B$7:B148)&gt;COUNTIF(BookTable[Entry Month],$O$4),"",INDEX(Book!B$3:B$1200,SMALL(IF(BookTable[Entry Month]=$O$4,ROW(BookTable[Entry Month])-ROW(Book!$J$2)),ROWS(B$7:B148))))</f>
        <v/>
      </c>
      <c r="D148" s="1" t="str">
        <f t="array" ref="D148">IF(ROWS(C$7:C148)&gt;COUNTIF(BookTable[Entry Month],$O$4),"",INDEX(Book!C$3:C$1200,SMALL(IF(BookTable[Entry Month]=$O$4,ROW(BookTable[Entry Month])-ROW(Book!$J$2)),ROWS(C$7:C148))))</f>
        <v/>
      </c>
      <c r="E148" s="1" t="e">
        <f>VLOOKUP(Shrawan11[[#This Row],[आपूर्तिकर्ताको नाम]],PartyTable[],2,FALSE)</f>
        <v>#N/A</v>
      </c>
      <c r="F148" s="1" t="str" cm="1">
        <f t="array" ref="F148">IF(ROWS(G$7:G148)&gt;COUNTIF(BookTable[Entry Month],$O$4),"",INDEX(Book!D$3:D$1200,SMALL(IF(BookTable[Entry Month]=$O$4,ROW(BookTable[Entry Month])-ROW(Book!$J$2)),ROWS(G$7:G148))))</f>
        <v/>
      </c>
      <c r="I14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48" s="6" t="str" cm="1">
        <f t="array" ref="J148">IF(ROWS(G$7:G148)&gt;COUNTIF(BookTable[Entry Month],$O$4),"",INDEX(Book!F$3:F$1200,SMALL(IF(BookTable[Entry Month]=$O$4,ROW(BookTable[Entry Month])-ROW(Book!$J$2)),ROWS(G$7:G148))))</f>
        <v/>
      </c>
      <c r="K148" s="6" t="str" cm="1">
        <f t="array" ref="K148">IF(ROWS(G$7:G148)&gt;COUNTIF(BookTable[Entry Month],$O$4),"",INDEX(Book!E$3:E$1200,SMALL(IF(BookTable[Entry Month]=$O$4,ROW(BookTable[Entry Month])-ROW(Book!$J$2)),ROWS(G$7:G148))))</f>
        <v/>
      </c>
      <c r="L148" s="6" t="e">
        <f>Shrawan11[[#This Row],[मूल्य (रु)]]*13%</f>
        <v>#VALUE!</v>
      </c>
    </row>
    <row r="149" spans="1:12" hidden="1" x14ac:dyDescent="0.25">
      <c r="A149" s="1" t="str">
        <f t="array" ref="A149">IF(ROWS(A$7:A149)&gt;COUNTIF(BookTable[Entry Month],$O$4),"",INDEX(Book!A$3:A$1200,SMALL(IF(BookTable[Entry Month]=$O$4,ROW(BookTable[Entry Month])-ROW(Book!$J$2)),ROWS(A$7:A149))))</f>
        <v/>
      </c>
      <c r="B149" s="1" t="str">
        <f t="array" ref="B149">IF(ROWS(B$7:B149)&gt;COUNTIF(BookTable[Entry Month],$O$4),"",INDEX(Book!B$3:B$1200,SMALL(IF(BookTable[Entry Month]=$O$4,ROW(BookTable[Entry Month])-ROW(Book!$J$2)),ROWS(B$7:B149))))</f>
        <v/>
      </c>
      <c r="D149" s="1" t="str">
        <f t="array" ref="D149">IF(ROWS(C$7:C149)&gt;COUNTIF(BookTable[Entry Month],$O$4),"",INDEX(Book!C$3:C$1200,SMALL(IF(BookTable[Entry Month]=$O$4,ROW(BookTable[Entry Month])-ROW(Book!$J$2)),ROWS(C$7:C149))))</f>
        <v/>
      </c>
      <c r="E149" s="1" t="e">
        <f>VLOOKUP(Shrawan11[[#This Row],[आपूर्तिकर्ताको नाम]],PartyTable[],2,FALSE)</f>
        <v>#N/A</v>
      </c>
      <c r="F149" s="1" t="str" cm="1">
        <f t="array" ref="F149">IF(ROWS(G$7:G149)&gt;COUNTIF(BookTable[Entry Month],$O$4),"",INDEX(Book!D$3:D$1200,SMALL(IF(BookTable[Entry Month]=$O$4,ROW(BookTable[Entry Month])-ROW(Book!$J$2)),ROWS(G$7:G149))))</f>
        <v/>
      </c>
      <c r="I14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49" s="6" t="str" cm="1">
        <f t="array" ref="J149">IF(ROWS(G$7:G149)&gt;COUNTIF(BookTable[Entry Month],$O$4),"",INDEX(Book!F$3:F$1200,SMALL(IF(BookTable[Entry Month]=$O$4,ROW(BookTable[Entry Month])-ROW(Book!$J$2)),ROWS(G$7:G149))))</f>
        <v/>
      </c>
      <c r="K149" s="6" t="str" cm="1">
        <f t="array" ref="K149">IF(ROWS(G$7:G149)&gt;COUNTIF(BookTable[Entry Month],$O$4),"",INDEX(Book!E$3:E$1200,SMALL(IF(BookTable[Entry Month]=$O$4,ROW(BookTable[Entry Month])-ROW(Book!$J$2)),ROWS(G$7:G149))))</f>
        <v/>
      </c>
      <c r="L149" s="6" t="e">
        <f>Shrawan11[[#This Row],[मूल्य (रु)]]*13%</f>
        <v>#VALUE!</v>
      </c>
    </row>
    <row r="150" spans="1:12" hidden="1" x14ac:dyDescent="0.25">
      <c r="A150" s="1" t="str">
        <f t="array" ref="A150">IF(ROWS(A$7:A150)&gt;COUNTIF(BookTable[Entry Month],$O$4),"",INDEX(Book!A$3:A$1200,SMALL(IF(BookTable[Entry Month]=$O$4,ROW(BookTable[Entry Month])-ROW(Book!$J$2)),ROWS(A$7:A150))))</f>
        <v/>
      </c>
      <c r="B150" s="1" t="str">
        <f t="array" ref="B150">IF(ROWS(B$7:B150)&gt;COUNTIF(BookTable[Entry Month],$O$4),"",INDEX(Book!B$3:B$1200,SMALL(IF(BookTable[Entry Month]=$O$4,ROW(BookTable[Entry Month])-ROW(Book!$J$2)),ROWS(B$7:B150))))</f>
        <v/>
      </c>
      <c r="D150" s="1" t="str">
        <f t="array" ref="D150">IF(ROWS(C$7:C150)&gt;COUNTIF(BookTable[Entry Month],$O$4),"",INDEX(Book!C$3:C$1200,SMALL(IF(BookTable[Entry Month]=$O$4,ROW(BookTable[Entry Month])-ROW(Book!$J$2)),ROWS(C$7:C150))))</f>
        <v/>
      </c>
      <c r="E150" s="1" t="e">
        <f>VLOOKUP(Shrawan11[[#This Row],[आपूर्तिकर्ताको नाम]],PartyTable[],2,FALSE)</f>
        <v>#N/A</v>
      </c>
      <c r="F150" s="1" t="str" cm="1">
        <f t="array" ref="F150">IF(ROWS(G$7:G150)&gt;COUNTIF(BookTable[Entry Month],$O$4),"",INDEX(Book!D$3:D$1200,SMALL(IF(BookTable[Entry Month]=$O$4,ROW(BookTable[Entry Month])-ROW(Book!$J$2)),ROWS(G$7:G150))))</f>
        <v/>
      </c>
      <c r="I15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50" s="6" t="str" cm="1">
        <f t="array" ref="J150">IF(ROWS(G$7:G150)&gt;COUNTIF(BookTable[Entry Month],$O$4),"",INDEX(Book!F$3:F$1200,SMALL(IF(BookTable[Entry Month]=$O$4,ROW(BookTable[Entry Month])-ROW(Book!$J$2)),ROWS(G$7:G150))))</f>
        <v/>
      </c>
      <c r="K150" s="6" t="str" cm="1">
        <f t="array" ref="K150">IF(ROWS(G$7:G150)&gt;COUNTIF(BookTable[Entry Month],$O$4),"",INDEX(Book!E$3:E$1200,SMALL(IF(BookTable[Entry Month]=$O$4,ROW(BookTable[Entry Month])-ROW(Book!$J$2)),ROWS(G$7:G150))))</f>
        <v/>
      </c>
      <c r="L150" s="6" t="e">
        <f>Shrawan11[[#This Row],[मूल्य (रु)]]*13%</f>
        <v>#VALUE!</v>
      </c>
    </row>
    <row r="151" spans="1:12" hidden="1" x14ac:dyDescent="0.25">
      <c r="A151" s="1" t="str">
        <f t="array" ref="A151">IF(ROWS(A$7:A151)&gt;COUNTIF(BookTable[Entry Month],$O$4),"",INDEX(Book!A$3:A$1200,SMALL(IF(BookTable[Entry Month]=$O$4,ROW(BookTable[Entry Month])-ROW(Book!$J$2)),ROWS(A$7:A151))))</f>
        <v/>
      </c>
      <c r="B151" s="1" t="str">
        <f t="array" ref="B151">IF(ROWS(B$7:B151)&gt;COUNTIF(BookTable[Entry Month],$O$4),"",INDEX(Book!B$3:B$1200,SMALL(IF(BookTable[Entry Month]=$O$4,ROW(BookTable[Entry Month])-ROW(Book!$J$2)),ROWS(B$7:B151))))</f>
        <v/>
      </c>
      <c r="D151" s="1" t="str">
        <f t="array" ref="D151">IF(ROWS(C$7:C151)&gt;COUNTIF(BookTable[Entry Month],$O$4),"",INDEX(Book!C$3:C$1200,SMALL(IF(BookTable[Entry Month]=$O$4,ROW(BookTable[Entry Month])-ROW(Book!$J$2)),ROWS(C$7:C151))))</f>
        <v/>
      </c>
      <c r="E151" s="1" t="e">
        <f>VLOOKUP(Shrawan11[[#This Row],[आपूर्तिकर्ताको नाम]],PartyTable[],2,FALSE)</f>
        <v>#N/A</v>
      </c>
      <c r="F151" s="1" t="str" cm="1">
        <f t="array" ref="F151">IF(ROWS(G$7:G151)&gt;COUNTIF(BookTable[Entry Month],$O$4),"",INDEX(Book!D$3:D$1200,SMALL(IF(BookTable[Entry Month]=$O$4,ROW(BookTable[Entry Month])-ROW(Book!$J$2)),ROWS(G$7:G151))))</f>
        <v/>
      </c>
      <c r="I15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51" s="6" t="str" cm="1">
        <f t="array" ref="J151">IF(ROWS(G$7:G151)&gt;COUNTIF(BookTable[Entry Month],$O$4),"",INDEX(Book!F$3:F$1200,SMALL(IF(BookTable[Entry Month]=$O$4,ROW(BookTable[Entry Month])-ROW(Book!$J$2)),ROWS(G$7:G151))))</f>
        <v/>
      </c>
      <c r="K151" s="6" t="str" cm="1">
        <f t="array" ref="K151">IF(ROWS(G$7:G151)&gt;COUNTIF(BookTable[Entry Month],$O$4),"",INDEX(Book!E$3:E$1200,SMALL(IF(BookTable[Entry Month]=$O$4,ROW(BookTable[Entry Month])-ROW(Book!$J$2)),ROWS(G$7:G151))))</f>
        <v/>
      </c>
      <c r="L151" s="6" t="e">
        <f>Shrawan11[[#This Row],[मूल्य (रु)]]*13%</f>
        <v>#VALUE!</v>
      </c>
    </row>
    <row r="152" spans="1:12" hidden="1" x14ac:dyDescent="0.25">
      <c r="A152" s="1" t="str">
        <f t="array" ref="A152">IF(ROWS(A$7:A152)&gt;COUNTIF(BookTable[Entry Month],$O$4),"",INDEX(Book!A$3:A$1200,SMALL(IF(BookTable[Entry Month]=$O$4,ROW(BookTable[Entry Month])-ROW(Book!$J$2)),ROWS(A$7:A152))))</f>
        <v/>
      </c>
      <c r="B152" s="1" t="str">
        <f t="array" ref="B152">IF(ROWS(B$7:B152)&gt;COUNTIF(BookTable[Entry Month],$O$4),"",INDEX(Book!B$3:B$1200,SMALL(IF(BookTable[Entry Month]=$O$4,ROW(BookTable[Entry Month])-ROW(Book!$J$2)),ROWS(B$7:B152))))</f>
        <v/>
      </c>
      <c r="D152" s="1" t="str">
        <f t="array" ref="D152">IF(ROWS(C$7:C152)&gt;COUNTIF(BookTable[Entry Month],$O$4),"",INDEX(Book!C$3:C$1200,SMALL(IF(BookTable[Entry Month]=$O$4,ROW(BookTable[Entry Month])-ROW(Book!$J$2)),ROWS(C$7:C152))))</f>
        <v/>
      </c>
      <c r="E152" s="1" t="e">
        <f>VLOOKUP(Shrawan11[[#This Row],[आपूर्तिकर्ताको नाम]],PartyTable[],2,FALSE)</f>
        <v>#N/A</v>
      </c>
      <c r="F152" s="1" t="str" cm="1">
        <f t="array" ref="F152">IF(ROWS(G$7:G152)&gt;COUNTIF(BookTable[Entry Month],$O$4),"",INDEX(Book!D$3:D$1200,SMALL(IF(BookTable[Entry Month]=$O$4,ROW(BookTable[Entry Month])-ROW(Book!$J$2)),ROWS(G$7:G152))))</f>
        <v/>
      </c>
      <c r="I15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52" s="6" t="str" cm="1">
        <f t="array" ref="J152">IF(ROWS(G$7:G152)&gt;COUNTIF(BookTable[Entry Month],$O$4),"",INDEX(Book!F$3:F$1200,SMALL(IF(BookTable[Entry Month]=$O$4,ROW(BookTable[Entry Month])-ROW(Book!$J$2)),ROWS(G$7:G152))))</f>
        <v/>
      </c>
      <c r="K152" s="6" t="str" cm="1">
        <f t="array" ref="K152">IF(ROWS(G$7:G152)&gt;COUNTIF(BookTable[Entry Month],$O$4),"",INDEX(Book!E$3:E$1200,SMALL(IF(BookTable[Entry Month]=$O$4,ROW(BookTable[Entry Month])-ROW(Book!$J$2)),ROWS(G$7:G152))))</f>
        <v/>
      </c>
      <c r="L152" s="6" t="e">
        <f>Shrawan11[[#This Row],[मूल्य (रु)]]*13%</f>
        <v>#VALUE!</v>
      </c>
    </row>
    <row r="153" spans="1:12" hidden="1" x14ac:dyDescent="0.25">
      <c r="A153" s="1" t="str">
        <f t="array" ref="A153">IF(ROWS(A$7:A153)&gt;COUNTIF(BookTable[Entry Month],$O$4),"",INDEX(Book!A$3:A$1200,SMALL(IF(BookTable[Entry Month]=$O$4,ROW(BookTable[Entry Month])-ROW(Book!$J$2)),ROWS(A$7:A153))))</f>
        <v/>
      </c>
      <c r="B153" s="1" t="str">
        <f t="array" ref="B153">IF(ROWS(B$7:B153)&gt;COUNTIF(BookTable[Entry Month],$O$4),"",INDEX(Book!B$3:B$1200,SMALL(IF(BookTable[Entry Month]=$O$4,ROW(BookTable[Entry Month])-ROW(Book!$J$2)),ROWS(B$7:B153))))</f>
        <v/>
      </c>
      <c r="D153" s="1" t="str">
        <f t="array" ref="D153">IF(ROWS(C$7:C153)&gt;COUNTIF(BookTable[Entry Month],$O$4),"",INDEX(Book!C$3:C$1200,SMALL(IF(BookTable[Entry Month]=$O$4,ROW(BookTable[Entry Month])-ROW(Book!$J$2)),ROWS(C$7:C153))))</f>
        <v/>
      </c>
      <c r="E153" s="1" t="e">
        <f>VLOOKUP(Shrawan11[[#This Row],[आपूर्तिकर्ताको नाम]],PartyTable[],2,FALSE)</f>
        <v>#N/A</v>
      </c>
      <c r="F153" s="1" t="str" cm="1">
        <f t="array" ref="F153">IF(ROWS(G$7:G153)&gt;COUNTIF(BookTable[Entry Month],$O$4),"",INDEX(Book!D$3:D$1200,SMALL(IF(BookTable[Entry Month]=$O$4,ROW(BookTable[Entry Month])-ROW(Book!$J$2)),ROWS(G$7:G153))))</f>
        <v/>
      </c>
      <c r="I15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53" s="6" t="str" cm="1">
        <f t="array" ref="J153">IF(ROWS(G$7:G153)&gt;COUNTIF(BookTable[Entry Month],$O$4),"",INDEX(Book!F$3:F$1200,SMALL(IF(BookTable[Entry Month]=$O$4,ROW(BookTable[Entry Month])-ROW(Book!$J$2)),ROWS(G$7:G153))))</f>
        <v/>
      </c>
      <c r="K153" s="6" t="str" cm="1">
        <f t="array" ref="K153">IF(ROWS(G$7:G153)&gt;COUNTIF(BookTable[Entry Month],$O$4),"",INDEX(Book!E$3:E$1200,SMALL(IF(BookTable[Entry Month]=$O$4,ROW(BookTable[Entry Month])-ROW(Book!$J$2)),ROWS(G$7:G153))))</f>
        <v/>
      </c>
      <c r="L153" s="6" t="e">
        <f>Shrawan11[[#This Row],[मूल्य (रु)]]*13%</f>
        <v>#VALUE!</v>
      </c>
    </row>
    <row r="154" spans="1:12" hidden="1" x14ac:dyDescent="0.25">
      <c r="A154" s="1" t="str">
        <f t="array" ref="A154">IF(ROWS(A$7:A154)&gt;COUNTIF(BookTable[Entry Month],$O$4),"",INDEX(Book!A$3:A$1200,SMALL(IF(BookTable[Entry Month]=$O$4,ROW(BookTable[Entry Month])-ROW(Book!$J$2)),ROWS(A$7:A154))))</f>
        <v/>
      </c>
      <c r="B154" s="1" t="str">
        <f t="array" ref="B154">IF(ROWS(B$7:B154)&gt;COUNTIF(BookTable[Entry Month],$O$4),"",INDEX(Book!B$3:B$1200,SMALL(IF(BookTable[Entry Month]=$O$4,ROW(BookTable[Entry Month])-ROW(Book!$J$2)),ROWS(B$7:B154))))</f>
        <v/>
      </c>
      <c r="D154" s="1" t="str">
        <f t="array" ref="D154">IF(ROWS(C$7:C154)&gt;COUNTIF(BookTable[Entry Month],$O$4),"",INDEX(Book!C$3:C$1200,SMALL(IF(BookTable[Entry Month]=$O$4,ROW(BookTable[Entry Month])-ROW(Book!$J$2)),ROWS(C$7:C154))))</f>
        <v/>
      </c>
      <c r="E154" s="1" t="e">
        <f>VLOOKUP(Shrawan11[[#This Row],[आपूर्तिकर्ताको नाम]],PartyTable[],2,FALSE)</f>
        <v>#N/A</v>
      </c>
      <c r="F154" s="1" t="str" cm="1">
        <f t="array" ref="F154">IF(ROWS(G$7:G154)&gt;COUNTIF(BookTable[Entry Month],$O$4),"",INDEX(Book!D$3:D$1200,SMALL(IF(BookTable[Entry Month]=$O$4,ROW(BookTable[Entry Month])-ROW(Book!$J$2)),ROWS(G$7:G154))))</f>
        <v/>
      </c>
      <c r="I15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54" s="6" t="str" cm="1">
        <f t="array" ref="J154">IF(ROWS(G$7:G154)&gt;COUNTIF(BookTable[Entry Month],$O$4),"",INDEX(Book!F$3:F$1200,SMALL(IF(BookTable[Entry Month]=$O$4,ROW(BookTable[Entry Month])-ROW(Book!$J$2)),ROWS(G$7:G154))))</f>
        <v/>
      </c>
      <c r="K154" s="6" t="str" cm="1">
        <f t="array" ref="K154">IF(ROWS(G$7:G154)&gt;COUNTIF(BookTable[Entry Month],$O$4),"",INDEX(Book!E$3:E$1200,SMALL(IF(BookTable[Entry Month]=$O$4,ROW(BookTable[Entry Month])-ROW(Book!$J$2)),ROWS(G$7:G154))))</f>
        <v/>
      </c>
      <c r="L154" s="6" t="e">
        <f>Shrawan11[[#This Row],[मूल्य (रु)]]*13%</f>
        <v>#VALUE!</v>
      </c>
    </row>
    <row r="155" spans="1:12" hidden="1" x14ac:dyDescent="0.25">
      <c r="A155" s="1" t="str">
        <f t="array" ref="A155">IF(ROWS(A$7:A155)&gt;COUNTIF(BookTable[Entry Month],$O$4),"",INDEX(Book!A$3:A$1200,SMALL(IF(BookTable[Entry Month]=$O$4,ROW(BookTable[Entry Month])-ROW(Book!$J$2)),ROWS(A$7:A155))))</f>
        <v/>
      </c>
      <c r="B155" s="1" t="str">
        <f t="array" ref="B155">IF(ROWS(B$7:B155)&gt;COUNTIF(BookTable[Entry Month],$O$4),"",INDEX(Book!B$3:B$1200,SMALL(IF(BookTable[Entry Month]=$O$4,ROW(BookTable[Entry Month])-ROW(Book!$J$2)),ROWS(B$7:B155))))</f>
        <v/>
      </c>
      <c r="D155" s="1" t="str">
        <f t="array" ref="D155">IF(ROWS(C$7:C155)&gt;COUNTIF(BookTable[Entry Month],$O$4),"",INDEX(Book!C$3:C$1200,SMALL(IF(BookTable[Entry Month]=$O$4,ROW(BookTable[Entry Month])-ROW(Book!$J$2)),ROWS(C$7:C155))))</f>
        <v/>
      </c>
      <c r="E155" s="1" t="e">
        <f>VLOOKUP(Shrawan11[[#This Row],[आपूर्तिकर्ताको नाम]],PartyTable[],2,FALSE)</f>
        <v>#N/A</v>
      </c>
      <c r="F155" s="1" t="str" cm="1">
        <f t="array" ref="F155">IF(ROWS(G$7:G155)&gt;COUNTIF(BookTable[Entry Month],$O$4),"",INDEX(Book!D$3:D$1200,SMALL(IF(BookTable[Entry Month]=$O$4,ROW(BookTable[Entry Month])-ROW(Book!$J$2)),ROWS(G$7:G155))))</f>
        <v/>
      </c>
      <c r="I15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55" s="6" t="str" cm="1">
        <f t="array" ref="J155">IF(ROWS(G$7:G155)&gt;COUNTIF(BookTable[Entry Month],$O$4),"",INDEX(Book!F$3:F$1200,SMALL(IF(BookTable[Entry Month]=$O$4,ROW(BookTable[Entry Month])-ROW(Book!$J$2)),ROWS(G$7:G155))))</f>
        <v/>
      </c>
      <c r="K155" s="6" t="str" cm="1">
        <f t="array" ref="K155">IF(ROWS(G$7:G155)&gt;COUNTIF(BookTable[Entry Month],$O$4),"",INDEX(Book!E$3:E$1200,SMALL(IF(BookTable[Entry Month]=$O$4,ROW(BookTable[Entry Month])-ROW(Book!$J$2)),ROWS(G$7:G155))))</f>
        <v/>
      </c>
      <c r="L155" s="6" t="e">
        <f>Shrawan11[[#This Row],[मूल्य (रु)]]*13%</f>
        <v>#VALUE!</v>
      </c>
    </row>
    <row r="156" spans="1:12" hidden="1" x14ac:dyDescent="0.25">
      <c r="A156" s="1" t="str">
        <f t="array" ref="A156">IF(ROWS(A$7:A156)&gt;COUNTIF(BookTable[Entry Month],$O$4),"",INDEX(Book!A$3:A$1200,SMALL(IF(BookTable[Entry Month]=$O$4,ROW(BookTable[Entry Month])-ROW(Book!$J$2)),ROWS(A$7:A156))))</f>
        <v/>
      </c>
      <c r="B156" s="1" t="str">
        <f t="array" ref="B156">IF(ROWS(B$7:B156)&gt;COUNTIF(BookTable[Entry Month],$O$4),"",INDEX(Book!B$3:B$1200,SMALL(IF(BookTable[Entry Month]=$O$4,ROW(BookTable[Entry Month])-ROW(Book!$J$2)),ROWS(B$7:B156))))</f>
        <v/>
      </c>
      <c r="D156" s="1" t="str">
        <f t="array" ref="D156">IF(ROWS(C$7:C156)&gt;COUNTIF(BookTable[Entry Month],$O$4),"",INDEX(Book!C$3:C$1200,SMALL(IF(BookTable[Entry Month]=$O$4,ROW(BookTable[Entry Month])-ROW(Book!$J$2)),ROWS(C$7:C156))))</f>
        <v/>
      </c>
      <c r="E156" s="1" t="e">
        <f>VLOOKUP(Shrawan11[[#This Row],[आपूर्तिकर्ताको नाम]],PartyTable[],2,FALSE)</f>
        <v>#N/A</v>
      </c>
      <c r="F156" s="1" t="str" cm="1">
        <f t="array" ref="F156">IF(ROWS(G$7:G156)&gt;COUNTIF(BookTable[Entry Month],$O$4),"",INDEX(Book!D$3:D$1200,SMALL(IF(BookTable[Entry Month]=$O$4,ROW(BookTable[Entry Month])-ROW(Book!$J$2)),ROWS(G$7:G156))))</f>
        <v/>
      </c>
      <c r="I15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56" s="6" t="str" cm="1">
        <f t="array" ref="J156">IF(ROWS(G$7:G156)&gt;COUNTIF(BookTable[Entry Month],$O$4),"",INDEX(Book!F$3:F$1200,SMALL(IF(BookTable[Entry Month]=$O$4,ROW(BookTable[Entry Month])-ROW(Book!$J$2)),ROWS(G$7:G156))))</f>
        <v/>
      </c>
      <c r="K156" s="6" t="str" cm="1">
        <f t="array" ref="K156">IF(ROWS(G$7:G156)&gt;COUNTIF(BookTable[Entry Month],$O$4),"",INDEX(Book!E$3:E$1200,SMALL(IF(BookTable[Entry Month]=$O$4,ROW(BookTable[Entry Month])-ROW(Book!$J$2)),ROWS(G$7:G156))))</f>
        <v/>
      </c>
      <c r="L156" s="6" t="e">
        <f>Shrawan11[[#This Row],[मूल्य (रु)]]*13%</f>
        <v>#VALUE!</v>
      </c>
    </row>
    <row r="157" spans="1:12" hidden="1" x14ac:dyDescent="0.25">
      <c r="A157" s="1" t="str">
        <f t="array" ref="A157">IF(ROWS(A$7:A157)&gt;COUNTIF(BookTable[Entry Month],$O$4),"",INDEX(Book!A$3:A$1200,SMALL(IF(BookTable[Entry Month]=$O$4,ROW(BookTable[Entry Month])-ROW(Book!$J$2)),ROWS(A$7:A157))))</f>
        <v/>
      </c>
      <c r="B157" s="1" t="str">
        <f t="array" ref="B157">IF(ROWS(B$7:B157)&gt;COUNTIF(BookTable[Entry Month],$O$4),"",INDEX(Book!B$3:B$1200,SMALL(IF(BookTable[Entry Month]=$O$4,ROW(BookTable[Entry Month])-ROW(Book!$J$2)),ROWS(B$7:B157))))</f>
        <v/>
      </c>
      <c r="D157" s="1" t="str">
        <f t="array" ref="D157">IF(ROWS(C$7:C157)&gt;COUNTIF(BookTable[Entry Month],$O$4),"",INDEX(Book!C$3:C$1200,SMALL(IF(BookTable[Entry Month]=$O$4,ROW(BookTable[Entry Month])-ROW(Book!$J$2)),ROWS(C$7:C157))))</f>
        <v/>
      </c>
      <c r="E157" s="1" t="e">
        <f>VLOOKUP(Shrawan11[[#This Row],[आपूर्तिकर्ताको नाम]],PartyTable[],2,FALSE)</f>
        <v>#N/A</v>
      </c>
      <c r="F157" s="1" t="str" cm="1">
        <f t="array" ref="F157">IF(ROWS(G$7:G157)&gt;COUNTIF(BookTable[Entry Month],$O$4),"",INDEX(Book!D$3:D$1200,SMALL(IF(BookTable[Entry Month]=$O$4,ROW(BookTable[Entry Month])-ROW(Book!$J$2)),ROWS(G$7:G157))))</f>
        <v/>
      </c>
      <c r="I15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57" s="6" t="str" cm="1">
        <f t="array" ref="J157">IF(ROWS(G$7:G157)&gt;COUNTIF(BookTable[Entry Month],$O$4),"",INDEX(Book!F$3:F$1200,SMALL(IF(BookTable[Entry Month]=$O$4,ROW(BookTable[Entry Month])-ROW(Book!$J$2)),ROWS(G$7:G157))))</f>
        <v/>
      </c>
      <c r="K157" s="6" t="str" cm="1">
        <f t="array" ref="K157">IF(ROWS(G$7:G157)&gt;COUNTIF(BookTable[Entry Month],$O$4),"",INDEX(Book!E$3:E$1200,SMALL(IF(BookTable[Entry Month]=$O$4,ROW(BookTable[Entry Month])-ROW(Book!$J$2)),ROWS(G$7:G157))))</f>
        <v/>
      </c>
      <c r="L157" s="6" t="e">
        <f>Shrawan11[[#This Row],[मूल्य (रु)]]*13%</f>
        <v>#VALUE!</v>
      </c>
    </row>
    <row r="158" spans="1:12" hidden="1" x14ac:dyDescent="0.25">
      <c r="A158" s="1" t="str">
        <f t="array" ref="A158">IF(ROWS(A$7:A158)&gt;COUNTIF(BookTable[Entry Month],$O$4),"",INDEX(Book!A$3:A$1200,SMALL(IF(BookTable[Entry Month]=$O$4,ROW(BookTable[Entry Month])-ROW(Book!$J$2)),ROWS(A$7:A158))))</f>
        <v/>
      </c>
      <c r="B158" s="1" t="str">
        <f t="array" ref="B158">IF(ROWS(B$7:B158)&gt;COUNTIF(BookTable[Entry Month],$O$4),"",INDEX(Book!B$3:B$1200,SMALL(IF(BookTable[Entry Month]=$O$4,ROW(BookTable[Entry Month])-ROW(Book!$J$2)),ROWS(B$7:B158))))</f>
        <v/>
      </c>
      <c r="D158" s="1" t="str">
        <f t="array" ref="D158">IF(ROWS(C$7:C158)&gt;COUNTIF(BookTable[Entry Month],$O$4),"",INDEX(Book!C$3:C$1200,SMALL(IF(BookTable[Entry Month]=$O$4,ROW(BookTable[Entry Month])-ROW(Book!$J$2)),ROWS(C$7:C158))))</f>
        <v/>
      </c>
      <c r="E158" s="1" t="e">
        <f>VLOOKUP(Shrawan11[[#This Row],[आपूर्तिकर्ताको नाम]],PartyTable[],2,FALSE)</f>
        <v>#N/A</v>
      </c>
      <c r="F158" s="1" t="str" cm="1">
        <f t="array" ref="F158">IF(ROWS(G$7:G158)&gt;COUNTIF(BookTable[Entry Month],$O$4),"",INDEX(Book!D$3:D$1200,SMALL(IF(BookTable[Entry Month]=$O$4,ROW(BookTable[Entry Month])-ROW(Book!$J$2)),ROWS(G$7:G158))))</f>
        <v/>
      </c>
      <c r="I15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58" s="6" t="str" cm="1">
        <f t="array" ref="J158">IF(ROWS(G$7:G158)&gt;COUNTIF(BookTable[Entry Month],$O$4),"",INDEX(Book!F$3:F$1200,SMALL(IF(BookTable[Entry Month]=$O$4,ROW(BookTable[Entry Month])-ROW(Book!$J$2)),ROWS(G$7:G158))))</f>
        <v/>
      </c>
      <c r="K158" s="6" t="str" cm="1">
        <f t="array" ref="K158">IF(ROWS(G$7:G158)&gt;COUNTIF(BookTable[Entry Month],$O$4),"",INDEX(Book!E$3:E$1200,SMALL(IF(BookTable[Entry Month]=$O$4,ROW(BookTable[Entry Month])-ROW(Book!$J$2)),ROWS(G$7:G158))))</f>
        <v/>
      </c>
      <c r="L158" s="6" t="e">
        <f>Shrawan11[[#This Row],[मूल्य (रु)]]*13%</f>
        <v>#VALUE!</v>
      </c>
    </row>
    <row r="159" spans="1:12" hidden="1" x14ac:dyDescent="0.25">
      <c r="A159" s="1" t="str">
        <f t="array" ref="A159">IF(ROWS(A$7:A159)&gt;COUNTIF(BookTable[Entry Month],$O$4),"",INDEX(Book!A$3:A$1200,SMALL(IF(BookTable[Entry Month]=$O$4,ROW(BookTable[Entry Month])-ROW(Book!$J$2)),ROWS(A$7:A159))))</f>
        <v/>
      </c>
      <c r="B159" s="1" t="str">
        <f t="array" ref="B159">IF(ROWS(B$7:B159)&gt;COUNTIF(BookTable[Entry Month],$O$4),"",INDEX(Book!B$3:B$1200,SMALL(IF(BookTable[Entry Month]=$O$4,ROW(BookTable[Entry Month])-ROW(Book!$J$2)),ROWS(B$7:B159))))</f>
        <v/>
      </c>
      <c r="D159" s="1" t="str">
        <f t="array" ref="D159">IF(ROWS(C$7:C159)&gt;COUNTIF(BookTable[Entry Month],$O$4),"",INDEX(Book!C$3:C$1200,SMALL(IF(BookTable[Entry Month]=$O$4,ROW(BookTable[Entry Month])-ROW(Book!$J$2)),ROWS(C$7:C159))))</f>
        <v/>
      </c>
      <c r="E159" s="1" t="e">
        <f>VLOOKUP(Shrawan11[[#This Row],[आपूर्तिकर्ताको नाम]],PartyTable[],2,FALSE)</f>
        <v>#N/A</v>
      </c>
      <c r="F159" s="1" t="str" cm="1">
        <f t="array" ref="F159">IF(ROWS(G$7:G159)&gt;COUNTIF(BookTable[Entry Month],$O$4),"",INDEX(Book!D$3:D$1200,SMALL(IF(BookTable[Entry Month]=$O$4,ROW(BookTable[Entry Month])-ROW(Book!$J$2)),ROWS(G$7:G159))))</f>
        <v/>
      </c>
      <c r="I15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59" s="6" t="str" cm="1">
        <f t="array" ref="J159">IF(ROWS(G$7:G159)&gt;COUNTIF(BookTable[Entry Month],$O$4),"",INDEX(Book!F$3:F$1200,SMALL(IF(BookTable[Entry Month]=$O$4,ROW(BookTable[Entry Month])-ROW(Book!$J$2)),ROWS(G$7:G159))))</f>
        <v/>
      </c>
      <c r="K159" s="6" t="str" cm="1">
        <f t="array" ref="K159">IF(ROWS(G$7:G159)&gt;COUNTIF(BookTable[Entry Month],$O$4),"",INDEX(Book!E$3:E$1200,SMALL(IF(BookTable[Entry Month]=$O$4,ROW(BookTable[Entry Month])-ROW(Book!$J$2)),ROWS(G$7:G159))))</f>
        <v/>
      </c>
      <c r="L159" s="6" t="e">
        <f>Shrawan11[[#This Row],[मूल्य (रु)]]*13%</f>
        <v>#VALUE!</v>
      </c>
    </row>
    <row r="160" spans="1:12" hidden="1" x14ac:dyDescent="0.25">
      <c r="A160" s="1" t="str">
        <f t="array" ref="A160">IF(ROWS(A$7:A160)&gt;COUNTIF(BookTable[Entry Month],$O$4),"",INDEX(Book!A$3:A$1200,SMALL(IF(BookTable[Entry Month]=$O$4,ROW(BookTable[Entry Month])-ROW(Book!$J$2)),ROWS(A$7:A160))))</f>
        <v/>
      </c>
      <c r="B160" s="1" t="str">
        <f t="array" ref="B160">IF(ROWS(B$7:B160)&gt;COUNTIF(BookTable[Entry Month],$O$4),"",INDEX(Book!B$3:B$1200,SMALL(IF(BookTable[Entry Month]=$O$4,ROW(BookTable[Entry Month])-ROW(Book!$J$2)),ROWS(B$7:B160))))</f>
        <v/>
      </c>
      <c r="D160" s="1" t="str">
        <f t="array" ref="D160">IF(ROWS(C$7:C160)&gt;COUNTIF(BookTable[Entry Month],$O$4),"",INDEX(Book!C$3:C$1200,SMALL(IF(BookTable[Entry Month]=$O$4,ROW(BookTable[Entry Month])-ROW(Book!$J$2)),ROWS(C$7:C160))))</f>
        <v/>
      </c>
      <c r="E160" s="1" t="e">
        <f>VLOOKUP(Shrawan11[[#This Row],[आपूर्तिकर्ताको नाम]],PartyTable[],2,FALSE)</f>
        <v>#N/A</v>
      </c>
      <c r="F160" s="1" t="str" cm="1">
        <f t="array" ref="F160">IF(ROWS(G$7:G160)&gt;COUNTIF(BookTable[Entry Month],$O$4),"",INDEX(Book!D$3:D$1200,SMALL(IF(BookTable[Entry Month]=$O$4,ROW(BookTable[Entry Month])-ROW(Book!$J$2)),ROWS(G$7:G160))))</f>
        <v/>
      </c>
      <c r="I16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60" s="6" t="str" cm="1">
        <f t="array" ref="J160">IF(ROWS(G$7:G160)&gt;COUNTIF(BookTable[Entry Month],$O$4),"",INDEX(Book!F$3:F$1200,SMALL(IF(BookTable[Entry Month]=$O$4,ROW(BookTable[Entry Month])-ROW(Book!$J$2)),ROWS(G$7:G160))))</f>
        <v/>
      </c>
      <c r="K160" s="6" t="str" cm="1">
        <f t="array" ref="K160">IF(ROWS(G$7:G160)&gt;COUNTIF(BookTable[Entry Month],$O$4),"",INDEX(Book!E$3:E$1200,SMALL(IF(BookTable[Entry Month]=$O$4,ROW(BookTable[Entry Month])-ROW(Book!$J$2)),ROWS(G$7:G160))))</f>
        <v/>
      </c>
      <c r="L160" s="6" t="e">
        <f>Shrawan11[[#This Row],[मूल्य (रु)]]*13%</f>
        <v>#VALUE!</v>
      </c>
    </row>
    <row r="161" spans="1:12" hidden="1" x14ac:dyDescent="0.25">
      <c r="A161" s="1" t="str">
        <f t="array" ref="A161">IF(ROWS(A$7:A161)&gt;COUNTIF(BookTable[Entry Month],$O$4),"",INDEX(Book!A$3:A$1200,SMALL(IF(BookTable[Entry Month]=$O$4,ROW(BookTable[Entry Month])-ROW(Book!$J$2)),ROWS(A$7:A161))))</f>
        <v/>
      </c>
      <c r="B161" s="1" t="str">
        <f t="array" ref="B161">IF(ROWS(B$7:B161)&gt;COUNTIF(BookTable[Entry Month],$O$4),"",INDEX(Book!B$3:B$1200,SMALL(IF(BookTable[Entry Month]=$O$4,ROW(BookTable[Entry Month])-ROW(Book!$J$2)),ROWS(B$7:B161))))</f>
        <v/>
      </c>
      <c r="D161" s="1" t="str">
        <f t="array" ref="D161">IF(ROWS(C$7:C161)&gt;COUNTIF(BookTable[Entry Month],$O$4),"",INDEX(Book!C$3:C$1200,SMALL(IF(BookTable[Entry Month]=$O$4,ROW(BookTable[Entry Month])-ROW(Book!$J$2)),ROWS(C$7:C161))))</f>
        <v/>
      </c>
      <c r="E161" s="1" t="e">
        <f>VLOOKUP(Shrawan11[[#This Row],[आपूर्तिकर्ताको नाम]],PartyTable[],2,FALSE)</f>
        <v>#N/A</v>
      </c>
      <c r="F161" s="1" t="str" cm="1">
        <f t="array" ref="F161">IF(ROWS(G$7:G161)&gt;COUNTIF(BookTable[Entry Month],$O$4),"",INDEX(Book!D$3:D$1200,SMALL(IF(BookTable[Entry Month]=$O$4,ROW(BookTable[Entry Month])-ROW(Book!$J$2)),ROWS(G$7:G161))))</f>
        <v/>
      </c>
      <c r="I16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61" s="6" t="str" cm="1">
        <f t="array" ref="J161">IF(ROWS(G$7:G161)&gt;COUNTIF(BookTable[Entry Month],$O$4),"",INDEX(Book!F$3:F$1200,SMALL(IF(BookTable[Entry Month]=$O$4,ROW(BookTable[Entry Month])-ROW(Book!$J$2)),ROWS(G$7:G161))))</f>
        <v/>
      </c>
      <c r="K161" s="6" t="str" cm="1">
        <f t="array" ref="K161">IF(ROWS(G$7:G161)&gt;COUNTIF(BookTable[Entry Month],$O$4),"",INDEX(Book!E$3:E$1200,SMALL(IF(BookTable[Entry Month]=$O$4,ROW(BookTable[Entry Month])-ROW(Book!$J$2)),ROWS(G$7:G161))))</f>
        <v/>
      </c>
      <c r="L161" s="6" t="e">
        <f>Shrawan11[[#This Row],[मूल्य (रु)]]*13%</f>
        <v>#VALUE!</v>
      </c>
    </row>
    <row r="162" spans="1:12" hidden="1" x14ac:dyDescent="0.25">
      <c r="A162" s="1" t="str">
        <f t="array" ref="A162">IF(ROWS(A$7:A162)&gt;COUNTIF(BookTable[Entry Month],$O$4),"",INDEX(Book!A$3:A$1200,SMALL(IF(BookTable[Entry Month]=$O$4,ROW(BookTable[Entry Month])-ROW(Book!$J$2)),ROWS(A$7:A162))))</f>
        <v/>
      </c>
      <c r="B162" s="1" t="str">
        <f t="array" ref="B162">IF(ROWS(B$7:B162)&gt;COUNTIF(BookTable[Entry Month],$O$4),"",INDEX(Book!B$3:B$1200,SMALL(IF(BookTable[Entry Month]=$O$4,ROW(BookTable[Entry Month])-ROW(Book!$J$2)),ROWS(B$7:B162))))</f>
        <v/>
      </c>
      <c r="D162" s="1" t="str">
        <f t="array" ref="D162">IF(ROWS(C$7:C162)&gt;COUNTIF(BookTable[Entry Month],$O$4),"",INDEX(Book!C$3:C$1200,SMALL(IF(BookTable[Entry Month]=$O$4,ROW(BookTable[Entry Month])-ROW(Book!$J$2)),ROWS(C$7:C162))))</f>
        <v/>
      </c>
      <c r="E162" s="1" t="e">
        <f>VLOOKUP(Shrawan11[[#This Row],[आपूर्तिकर्ताको नाम]],PartyTable[],2,FALSE)</f>
        <v>#N/A</v>
      </c>
      <c r="F162" s="1" t="str" cm="1">
        <f t="array" ref="F162">IF(ROWS(G$7:G162)&gt;COUNTIF(BookTable[Entry Month],$O$4),"",INDEX(Book!D$3:D$1200,SMALL(IF(BookTable[Entry Month]=$O$4,ROW(BookTable[Entry Month])-ROW(Book!$J$2)),ROWS(G$7:G162))))</f>
        <v/>
      </c>
      <c r="I16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62" s="6" t="str" cm="1">
        <f t="array" ref="J162">IF(ROWS(G$7:G162)&gt;COUNTIF(BookTable[Entry Month],$O$4),"",INDEX(Book!F$3:F$1200,SMALL(IF(BookTable[Entry Month]=$O$4,ROW(BookTable[Entry Month])-ROW(Book!$J$2)),ROWS(G$7:G162))))</f>
        <v/>
      </c>
      <c r="K162" s="6" t="str" cm="1">
        <f t="array" ref="K162">IF(ROWS(G$7:G162)&gt;COUNTIF(BookTable[Entry Month],$O$4),"",INDEX(Book!E$3:E$1200,SMALL(IF(BookTable[Entry Month]=$O$4,ROW(BookTable[Entry Month])-ROW(Book!$J$2)),ROWS(G$7:G162))))</f>
        <v/>
      </c>
      <c r="L162" s="6" t="e">
        <f>Shrawan11[[#This Row],[मूल्य (रु)]]*13%</f>
        <v>#VALUE!</v>
      </c>
    </row>
    <row r="163" spans="1:12" hidden="1" x14ac:dyDescent="0.25">
      <c r="A163" s="1" t="str">
        <f t="array" ref="A163">IF(ROWS(A$7:A163)&gt;COUNTIF(BookTable[Entry Month],$O$4),"",INDEX(Book!A$3:A$1200,SMALL(IF(BookTable[Entry Month]=$O$4,ROW(BookTable[Entry Month])-ROW(Book!$J$2)),ROWS(A$7:A163))))</f>
        <v/>
      </c>
      <c r="B163" s="1" t="str">
        <f t="array" ref="B163">IF(ROWS(B$7:B163)&gt;COUNTIF(BookTable[Entry Month],$O$4),"",INDEX(Book!B$3:B$1200,SMALL(IF(BookTable[Entry Month]=$O$4,ROW(BookTable[Entry Month])-ROW(Book!$J$2)),ROWS(B$7:B163))))</f>
        <v/>
      </c>
      <c r="D163" s="1" t="str">
        <f t="array" ref="D163">IF(ROWS(C$7:C163)&gt;COUNTIF(BookTable[Entry Month],$O$4),"",INDEX(Book!C$3:C$1200,SMALL(IF(BookTable[Entry Month]=$O$4,ROW(BookTable[Entry Month])-ROW(Book!$J$2)),ROWS(C$7:C163))))</f>
        <v/>
      </c>
      <c r="E163" s="1" t="e">
        <f>VLOOKUP(Shrawan11[[#This Row],[आपूर्तिकर्ताको नाम]],PartyTable[],2,FALSE)</f>
        <v>#N/A</v>
      </c>
      <c r="F163" s="1" t="str" cm="1">
        <f t="array" ref="F163">IF(ROWS(G$7:G163)&gt;COUNTIF(BookTable[Entry Month],$O$4),"",INDEX(Book!D$3:D$1200,SMALL(IF(BookTable[Entry Month]=$O$4,ROW(BookTable[Entry Month])-ROW(Book!$J$2)),ROWS(G$7:G163))))</f>
        <v/>
      </c>
      <c r="I16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63" s="6" t="str" cm="1">
        <f t="array" ref="J163">IF(ROWS(G$7:G163)&gt;COUNTIF(BookTable[Entry Month],$O$4),"",INDEX(Book!F$3:F$1200,SMALL(IF(BookTable[Entry Month]=$O$4,ROW(BookTable[Entry Month])-ROW(Book!$J$2)),ROWS(G$7:G163))))</f>
        <v/>
      </c>
      <c r="K163" s="6" t="str" cm="1">
        <f t="array" ref="K163">IF(ROWS(G$7:G163)&gt;COUNTIF(BookTable[Entry Month],$O$4),"",INDEX(Book!E$3:E$1200,SMALL(IF(BookTable[Entry Month]=$O$4,ROW(BookTable[Entry Month])-ROW(Book!$J$2)),ROWS(G$7:G163))))</f>
        <v/>
      </c>
      <c r="L163" s="6" t="e">
        <f>Shrawan11[[#This Row],[मूल्य (रु)]]*13%</f>
        <v>#VALUE!</v>
      </c>
    </row>
    <row r="164" spans="1:12" hidden="1" x14ac:dyDescent="0.25">
      <c r="A164" s="1" t="str">
        <f t="array" ref="A164">IF(ROWS(A$7:A164)&gt;COUNTIF(BookTable[Entry Month],$O$4),"",INDEX(Book!A$3:A$1200,SMALL(IF(BookTable[Entry Month]=$O$4,ROW(BookTable[Entry Month])-ROW(Book!$J$2)),ROWS(A$7:A164))))</f>
        <v/>
      </c>
      <c r="B164" s="1" t="str">
        <f t="array" ref="B164">IF(ROWS(B$7:B164)&gt;COUNTIF(BookTable[Entry Month],$O$4),"",INDEX(Book!B$3:B$1200,SMALL(IF(BookTable[Entry Month]=$O$4,ROW(BookTable[Entry Month])-ROW(Book!$J$2)),ROWS(B$7:B164))))</f>
        <v/>
      </c>
      <c r="D164" s="1" t="str">
        <f t="array" ref="D164">IF(ROWS(C$7:C164)&gt;COUNTIF(BookTable[Entry Month],$O$4),"",INDEX(Book!C$3:C$1200,SMALL(IF(BookTable[Entry Month]=$O$4,ROW(BookTable[Entry Month])-ROW(Book!$J$2)),ROWS(C$7:C164))))</f>
        <v/>
      </c>
      <c r="E164" s="1" t="e">
        <f>VLOOKUP(Shrawan11[[#This Row],[आपूर्तिकर्ताको नाम]],PartyTable[],2,FALSE)</f>
        <v>#N/A</v>
      </c>
      <c r="F164" s="1" t="str" cm="1">
        <f t="array" ref="F164">IF(ROWS(G$7:G164)&gt;COUNTIF(BookTable[Entry Month],$O$4),"",INDEX(Book!D$3:D$1200,SMALL(IF(BookTable[Entry Month]=$O$4,ROW(BookTable[Entry Month])-ROW(Book!$J$2)),ROWS(G$7:G164))))</f>
        <v/>
      </c>
      <c r="I16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64" s="6" t="str" cm="1">
        <f t="array" ref="J164">IF(ROWS(G$7:G164)&gt;COUNTIF(BookTable[Entry Month],$O$4),"",INDEX(Book!F$3:F$1200,SMALL(IF(BookTable[Entry Month]=$O$4,ROW(BookTable[Entry Month])-ROW(Book!$J$2)),ROWS(G$7:G164))))</f>
        <v/>
      </c>
      <c r="K164" s="6" t="str" cm="1">
        <f t="array" ref="K164">IF(ROWS(G$7:G164)&gt;COUNTIF(BookTable[Entry Month],$O$4),"",INDEX(Book!E$3:E$1200,SMALL(IF(BookTable[Entry Month]=$O$4,ROW(BookTable[Entry Month])-ROW(Book!$J$2)),ROWS(G$7:G164))))</f>
        <v/>
      </c>
      <c r="L164" s="6" t="e">
        <f>Shrawan11[[#This Row],[मूल्य (रु)]]*13%</f>
        <v>#VALUE!</v>
      </c>
    </row>
    <row r="165" spans="1:12" hidden="1" x14ac:dyDescent="0.25">
      <c r="A165" s="1" t="str">
        <f t="array" ref="A165">IF(ROWS(A$7:A165)&gt;COUNTIF(BookTable[Entry Month],$O$4),"",INDEX(Book!A$3:A$1200,SMALL(IF(BookTable[Entry Month]=$O$4,ROW(BookTable[Entry Month])-ROW(Book!$J$2)),ROWS(A$7:A165))))</f>
        <v/>
      </c>
      <c r="B165" s="1" t="str">
        <f t="array" ref="B165">IF(ROWS(B$7:B165)&gt;COUNTIF(BookTable[Entry Month],$O$4),"",INDEX(Book!B$3:B$1200,SMALL(IF(BookTable[Entry Month]=$O$4,ROW(BookTable[Entry Month])-ROW(Book!$J$2)),ROWS(B$7:B165))))</f>
        <v/>
      </c>
      <c r="D165" s="1" t="str">
        <f t="array" ref="D165">IF(ROWS(C$7:C165)&gt;COUNTIF(BookTable[Entry Month],$O$4),"",INDEX(Book!C$3:C$1200,SMALL(IF(BookTable[Entry Month]=$O$4,ROW(BookTable[Entry Month])-ROW(Book!$J$2)),ROWS(C$7:C165))))</f>
        <v/>
      </c>
      <c r="E165" s="1" t="e">
        <f>VLOOKUP(Shrawan11[[#This Row],[आपूर्तिकर्ताको नाम]],PartyTable[],2,FALSE)</f>
        <v>#N/A</v>
      </c>
      <c r="F165" s="1" t="str" cm="1">
        <f t="array" ref="F165">IF(ROWS(G$7:G165)&gt;COUNTIF(BookTable[Entry Month],$O$4),"",INDEX(Book!D$3:D$1200,SMALL(IF(BookTable[Entry Month]=$O$4,ROW(BookTable[Entry Month])-ROW(Book!$J$2)),ROWS(G$7:G165))))</f>
        <v/>
      </c>
      <c r="I16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65" s="6" t="str" cm="1">
        <f t="array" ref="J165">IF(ROWS(G$7:G165)&gt;COUNTIF(BookTable[Entry Month],$O$4),"",INDEX(Book!F$3:F$1200,SMALL(IF(BookTable[Entry Month]=$O$4,ROW(BookTable[Entry Month])-ROW(Book!$J$2)),ROWS(G$7:G165))))</f>
        <v/>
      </c>
      <c r="K165" s="6" t="str" cm="1">
        <f t="array" ref="K165">IF(ROWS(G$7:G165)&gt;COUNTIF(BookTable[Entry Month],$O$4),"",INDEX(Book!E$3:E$1200,SMALL(IF(BookTable[Entry Month]=$O$4,ROW(BookTable[Entry Month])-ROW(Book!$J$2)),ROWS(G$7:G165))))</f>
        <v/>
      </c>
      <c r="L165" s="6" t="e">
        <f>Shrawan11[[#This Row],[मूल्य (रु)]]*13%</f>
        <v>#VALUE!</v>
      </c>
    </row>
    <row r="166" spans="1:12" hidden="1" x14ac:dyDescent="0.25">
      <c r="A166" s="1" t="str">
        <f t="array" ref="A166">IF(ROWS(A$7:A166)&gt;COUNTIF(BookTable[Entry Month],$O$4),"",INDEX(Book!A$3:A$1200,SMALL(IF(BookTable[Entry Month]=$O$4,ROW(BookTable[Entry Month])-ROW(Book!$J$2)),ROWS(A$7:A166))))</f>
        <v/>
      </c>
      <c r="B166" s="1" t="str">
        <f t="array" ref="B166">IF(ROWS(B$7:B166)&gt;COUNTIF(BookTable[Entry Month],$O$4),"",INDEX(Book!B$3:B$1200,SMALL(IF(BookTable[Entry Month]=$O$4,ROW(BookTable[Entry Month])-ROW(Book!$J$2)),ROWS(B$7:B166))))</f>
        <v/>
      </c>
      <c r="D166" s="1" t="str">
        <f t="array" ref="D166">IF(ROWS(C$7:C166)&gt;COUNTIF(BookTable[Entry Month],$O$4),"",INDEX(Book!C$3:C$1200,SMALL(IF(BookTable[Entry Month]=$O$4,ROW(BookTable[Entry Month])-ROW(Book!$J$2)),ROWS(C$7:C166))))</f>
        <v/>
      </c>
      <c r="E166" s="1" t="e">
        <f>VLOOKUP(Shrawan11[[#This Row],[आपूर्तिकर्ताको नाम]],PartyTable[],2,FALSE)</f>
        <v>#N/A</v>
      </c>
      <c r="F166" s="1" t="str" cm="1">
        <f t="array" ref="F166">IF(ROWS(G$7:G166)&gt;COUNTIF(BookTable[Entry Month],$O$4),"",INDEX(Book!D$3:D$1200,SMALL(IF(BookTable[Entry Month]=$O$4,ROW(BookTable[Entry Month])-ROW(Book!$J$2)),ROWS(G$7:G166))))</f>
        <v/>
      </c>
      <c r="I16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66" s="6" t="str" cm="1">
        <f t="array" ref="J166">IF(ROWS(G$7:G166)&gt;COUNTIF(BookTable[Entry Month],$O$4),"",INDEX(Book!F$3:F$1200,SMALL(IF(BookTable[Entry Month]=$O$4,ROW(BookTable[Entry Month])-ROW(Book!$J$2)),ROWS(G$7:G166))))</f>
        <v/>
      </c>
      <c r="K166" s="6" t="str" cm="1">
        <f t="array" ref="K166">IF(ROWS(G$7:G166)&gt;COUNTIF(BookTable[Entry Month],$O$4),"",INDEX(Book!E$3:E$1200,SMALL(IF(BookTable[Entry Month]=$O$4,ROW(BookTable[Entry Month])-ROW(Book!$J$2)),ROWS(G$7:G166))))</f>
        <v/>
      </c>
      <c r="L166" s="6" t="e">
        <f>Shrawan11[[#This Row],[मूल्य (रु)]]*13%</f>
        <v>#VALUE!</v>
      </c>
    </row>
    <row r="167" spans="1:12" hidden="1" x14ac:dyDescent="0.25">
      <c r="A167" s="1" t="str">
        <f t="array" ref="A167">IF(ROWS(A$7:A167)&gt;COUNTIF(BookTable[Entry Month],$O$4),"",INDEX(Book!A$3:A$1200,SMALL(IF(BookTable[Entry Month]=$O$4,ROW(BookTable[Entry Month])-ROW(Book!$J$2)),ROWS(A$7:A167))))</f>
        <v/>
      </c>
      <c r="B167" s="1" t="str">
        <f t="array" ref="B167">IF(ROWS(B$7:B167)&gt;COUNTIF(BookTable[Entry Month],$O$4),"",INDEX(Book!B$3:B$1200,SMALL(IF(BookTable[Entry Month]=$O$4,ROW(BookTable[Entry Month])-ROW(Book!$J$2)),ROWS(B$7:B167))))</f>
        <v/>
      </c>
      <c r="D167" s="1" t="str">
        <f t="array" ref="D167">IF(ROWS(C$7:C167)&gt;COUNTIF(BookTable[Entry Month],$O$4),"",INDEX(Book!C$3:C$1200,SMALL(IF(BookTable[Entry Month]=$O$4,ROW(BookTable[Entry Month])-ROW(Book!$J$2)),ROWS(C$7:C167))))</f>
        <v/>
      </c>
      <c r="E167" s="1" t="e">
        <f>VLOOKUP(Shrawan11[[#This Row],[आपूर्तिकर्ताको नाम]],PartyTable[],2,FALSE)</f>
        <v>#N/A</v>
      </c>
      <c r="F167" s="1" t="str" cm="1">
        <f t="array" ref="F167">IF(ROWS(G$7:G167)&gt;COUNTIF(BookTable[Entry Month],$O$4),"",INDEX(Book!D$3:D$1200,SMALL(IF(BookTable[Entry Month]=$O$4,ROW(BookTable[Entry Month])-ROW(Book!$J$2)),ROWS(G$7:G167))))</f>
        <v/>
      </c>
      <c r="I16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67" s="6" t="str" cm="1">
        <f t="array" ref="J167">IF(ROWS(G$7:G167)&gt;COUNTIF(BookTable[Entry Month],$O$4),"",INDEX(Book!F$3:F$1200,SMALL(IF(BookTable[Entry Month]=$O$4,ROW(BookTable[Entry Month])-ROW(Book!$J$2)),ROWS(G$7:G167))))</f>
        <v/>
      </c>
      <c r="K167" s="6" t="str" cm="1">
        <f t="array" ref="K167">IF(ROWS(G$7:G167)&gt;COUNTIF(BookTable[Entry Month],$O$4),"",INDEX(Book!E$3:E$1200,SMALL(IF(BookTable[Entry Month]=$O$4,ROW(BookTable[Entry Month])-ROW(Book!$J$2)),ROWS(G$7:G167))))</f>
        <v/>
      </c>
      <c r="L167" s="6" t="e">
        <f>Shrawan11[[#This Row],[मूल्य (रु)]]*13%</f>
        <v>#VALUE!</v>
      </c>
    </row>
    <row r="168" spans="1:12" hidden="1" x14ac:dyDescent="0.25">
      <c r="A168" s="1" t="str">
        <f t="array" ref="A168">IF(ROWS(A$7:A168)&gt;COUNTIF(BookTable[Entry Month],$O$4),"",INDEX(Book!A$3:A$1200,SMALL(IF(BookTable[Entry Month]=$O$4,ROW(BookTable[Entry Month])-ROW(Book!$J$2)),ROWS(A$7:A168))))</f>
        <v/>
      </c>
      <c r="B168" s="1" t="str">
        <f t="array" ref="B168">IF(ROWS(B$7:B168)&gt;COUNTIF(BookTable[Entry Month],$O$4),"",INDEX(Book!B$3:B$1200,SMALL(IF(BookTable[Entry Month]=$O$4,ROW(BookTable[Entry Month])-ROW(Book!$J$2)),ROWS(B$7:B168))))</f>
        <v/>
      </c>
      <c r="D168" s="1" t="str">
        <f t="array" ref="D168">IF(ROWS(C$7:C168)&gt;COUNTIF(BookTable[Entry Month],$O$4),"",INDEX(Book!C$3:C$1200,SMALL(IF(BookTable[Entry Month]=$O$4,ROW(BookTable[Entry Month])-ROW(Book!$J$2)),ROWS(C$7:C168))))</f>
        <v/>
      </c>
      <c r="E168" s="1" t="e">
        <f>VLOOKUP(Shrawan11[[#This Row],[आपूर्तिकर्ताको नाम]],PartyTable[],2,FALSE)</f>
        <v>#N/A</v>
      </c>
      <c r="F168" s="1" t="str" cm="1">
        <f t="array" ref="F168">IF(ROWS(G$7:G168)&gt;COUNTIF(BookTable[Entry Month],$O$4),"",INDEX(Book!D$3:D$1200,SMALL(IF(BookTable[Entry Month]=$O$4,ROW(BookTable[Entry Month])-ROW(Book!$J$2)),ROWS(G$7:G168))))</f>
        <v/>
      </c>
      <c r="I16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68" s="6" t="str" cm="1">
        <f t="array" ref="J168">IF(ROWS(G$7:G168)&gt;COUNTIF(BookTable[Entry Month],$O$4),"",INDEX(Book!F$3:F$1200,SMALL(IF(BookTable[Entry Month]=$O$4,ROW(BookTable[Entry Month])-ROW(Book!$J$2)),ROWS(G$7:G168))))</f>
        <v/>
      </c>
      <c r="K168" s="6" t="str" cm="1">
        <f t="array" ref="K168">IF(ROWS(G$7:G168)&gt;COUNTIF(BookTable[Entry Month],$O$4),"",INDEX(Book!E$3:E$1200,SMALL(IF(BookTable[Entry Month]=$O$4,ROW(BookTable[Entry Month])-ROW(Book!$J$2)),ROWS(G$7:G168))))</f>
        <v/>
      </c>
      <c r="L168" s="6" t="e">
        <f>Shrawan11[[#This Row],[मूल्य (रु)]]*13%</f>
        <v>#VALUE!</v>
      </c>
    </row>
    <row r="169" spans="1:12" hidden="1" x14ac:dyDescent="0.25">
      <c r="A169" s="1" t="str">
        <f t="array" ref="A169">IF(ROWS(A$7:A169)&gt;COUNTIF(BookTable[Entry Month],$O$4),"",INDEX(Book!A$3:A$1200,SMALL(IF(BookTable[Entry Month]=$O$4,ROW(BookTable[Entry Month])-ROW(Book!$J$2)),ROWS(A$7:A169))))</f>
        <v/>
      </c>
      <c r="B169" s="1" t="str">
        <f t="array" ref="B169">IF(ROWS(B$7:B169)&gt;COUNTIF(BookTable[Entry Month],$O$4),"",INDEX(Book!B$3:B$1200,SMALL(IF(BookTable[Entry Month]=$O$4,ROW(BookTable[Entry Month])-ROW(Book!$J$2)),ROWS(B$7:B169))))</f>
        <v/>
      </c>
      <c r="D169" s="1" t="str">
        <f t="array" ref="D169">IF(ROWS(C$7:C169)&gt;COUNTIF(BookTable[Entry Month],$O$4),"",INDEX(Book!C$3:C$1200,SMALL(IF(BookTable[Entry Month]=$O$4,ROW(BookTable[Entry Month])-ROW(Book!$J$2)),ROWS(C$7:C169))))</f>
        <v/>
      </c>
      <c r="E169" s="1" t="e">
        <f>VLOOKUP(Shrawan11[[#This Row],[आपूर्तिकर्ताको नाम]],PartyTable[],2,FALSE)</f>
        <v>#N/A</v>
      </c>
      <c r="F169" s="1" t="str" cm="1">
        <f t="array" ref="F169">IF(ROWS(G$7:G169)&gt;COUNTIF(BookTable[Entry Month],$O$4),"",INDEX(Book!D$3:D$1200,SMALL(IF(BookTable[Entry Month]=$O$4,ROW(BookTable[Entry Month])-ROW(Book!$J$2)),ROWS(G$7:G169))))</f>
        <v/>
      </c>
      <c r="I16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69" s="6" t="str" cm="1">
        <f t="array" ref="J169">IF(ROWS(G$7:G169)&gt;COUNTIF(BookTable[Entry Month],$O$4),"",INDEX(Book!F$3:F$1200,SMALL(IF(BookTable[Entry Month]=$O$4,ROW(BookTable[Entry Month])-ROW(Book!$J$2)),ROWS(G$7:G169))))</f>
        <v/>
      </c>
      <c r="K169" s="6" t="str" cm="1">
        <f t="array" ref="K169">IF(ROWS(G$7:G169)&gt;COUNTIF(BookTable[Entry Month],$O$4),"",INDEX(Book!E$3:E$1200,SMALL(IF(BookTable[Entry Month]=$O$4,ROW(BookTable[Entry Month])-ROW(Book!$J$2)),ROWS(G$7:G169))))</f>
        <v/>
      </c>
      <c r="L169" s="6" t="e">
        <f>Shrawan11[[#This Row],[मूल्य (रु)]]*13%</f>
        <v>#VALUE!</v>
      </c>
    </row>
    <row r="170" spans="1:12" hidden="1" x14ac:dyDescent="0.25">
      <c r="A170" s="1" t="str">
        <f t="array" ref="A170">IF(ROWS(A$7:A170)&gt;COUNTIF(BookTable[Entry Month],$O$4),"",INDEX(Book!A$3:A$1200,SMALL(IF(BookTable[Entry Month]=$O$4,ROW(BookTable[Entry Month])-ROW(Book!$J$2)),ROWS(A$7:A170))))</f>
        <v/>
      </c>
      <c r="B170" s="1" t="str">
        <f t="array" ref="B170">IF(ROWS(B$7:B170)&gt;COUNTIF(BookTable[Entry Month],$O$4),"",INDEX(Book!B$3:B$1200,SMALL(IF(BookTable[Entry Month]=$O$4,ROW(BookTable[Entry Month])-ROW(Book!$J$2)),ROWS(B$7:B170))))</f>
        <v/>
      </c>
      <c r="D170" s="1" t="str">
        <f t="array" ref="D170">IF(ROWS(C$7:C170)&gt;COUNTIF(BookTable[Entry Month],$O$4),"",INDEX(Book!C$3:C$1200,SMALL(IF(BookTable[Entry Month]=$O$4,ROW(BookTable[Entry Month])-ROW(Book!$J$2)),ROWS(C$7:C170))))</f>
        <v/>
      </c>
      <c r="E170" s="1" t="e">
        <f>VLOOKUP(Shrawan11[[#This Row],[आपूर्तिकर्ताको नाम]],PartyTable[],2,FALSE)</f>
        <v>#N/A</v>
      </c>
      <c r="F170" s="1" t="str" cm="1">
        <f t="array" ref="F170">IF(ROWS(G$7:G170)&gt;COUNTIF(BookTable[Entry Month],$O$4),"",INDEX(Book!D$3:D$1200,SMALL(IF(BookTable[Entry Month]=$O$4,ROW(BookTable[Entry Month])-ROW(Book!$J$2)),ROWS(G$7:G170))))</f>
        <v/>
      </c>
      <c r="I17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70" s="6" t="str" cm="1">
        <f t="array" ref="J170">IF(ROWS(G$7:G170)&gt;COUNTIF(BookTable[Entry Month],$O$4),"",INDEX(Book!F$3:F$1200,SMALL(IF(BookTable[Entry Month]=$O$4,ROW(BookTable[Entry Month])-ROW(Book!$J$2)),ROWS(G$7:G170))))</f>
        <v/>
      </c>
      <c r="K170" s="6" t="str" cm="1">
        <f t="array" ref="K170">IF(ROWS(G$7:G170)&gt;COUNTIF(BookTable[Entry Month],$O$4),"",INDEX(Book!E$3:E$1200,SMALL(IF(BookTable[Entry Month]=$O$4,ROW(BookTable[Entry Month])-ROW(Book!$J$2)),ROWS(G$7:G170))))</f>
        <v/>
      </c>
      <c r="L170" s="6" t="e">
        <f>Shrawan11[[#This Row],[मूल्य (रु)]]*13%</f>
        <v>#VALUE!</v>
      </c>
    </row>
    <row r="171" spans="1:12" hidden="1" x14ac:dyDescent="0.25">
      <c r="A171" s="1" t="str">
        <f t="array" ref="A171">IF(ROWS(A$7:A171)&gt;COUNTIF(BookTable[Entry Month],$O$4),"",INDEX(Book!A$3:A$1200,SMALL(IF(BookTable[Entry Month]=$O$4,ROW(BookTable[Entry Month])-ROW(Book!$J$2)),ROWS(A$7:A171))))</f>
        <v/>
      </c>
      <c r="B171" s="1" t="str">
        <f t="array" ref="B171">IF(ROWS(B$7:B171)&gt;COUNTIF(BookTable[Entry Month],$O$4),"",INDEX(Book!B$3:B$1200,SMALL(IF(BookTable[Entry Month]=$O$4,ROW(BookTable[Entry Month])-ROW(Book!$J$2)),ROWS(B$7:B171))))</f>
        <v/>
      </c>
      <c r="D171" s="1" t="str">
        <f t="array" ref="D171">IF(ROWS(C$7:C171)&gt;COUNTIF(BookTable[Entry Month],$O$4),"",INDEX(Book!C$3:C$1200,SMALL(IF(BookTable[Entry Month]=$O$4,ROW(BookTable[Entry Month])-ROW(Book!$J$2)),ROWS(C$7:C171))))</f>
        <v/>
      </c>
      <c r="E171" s="1" t="e">
        <f>VLOOKUP(Shrawan11[[#This Row],[आपूर्तिकर्ताको नाम]],PartyTable[],2,FALSE)</f>
        <v>#N/A</v>
      </c>
      <c r="F171" s="1" t="str" cm="1">
        <f t="array" ref="F171">IF(ROWS(G$7:G171)&gt;COUNTIF(BookTable[Entry Month],$O$4),"",INDEX(Book!D$3:D$1200,SMALL(IF(BookTable[Entry Month]=$O$4,ROW(BookTable[Entry Month])-ROW(Book!$J$2)),ROWS(G$7:G171))))</f>
        <v/>
      </c>
      <c r="I17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71" s="6" t="str" cm="1">
        <f t="array" ref="J171">IF(ROWS(G$7:G171)&gt;COUNTIF(BookTable[Entry Month],$O$4),"",INDEX(Book!F$3:F$1200,SMALL(IF(BookTable[Entry Month]=$O$4,ROW(BookTable[Entry Month])-ROW(Book!$J$2)),ROWS(G$7:G171))))</f>
        <v/>
      </c>
      <c r="K171" s="6" t="str" cm="1">
        <f t="array" ref="K171">IF(ROWS(G$7:G171)&gt;COUNTIF(BookTable[Entry Month],$O$4),"",INDEX(Book!E$3:E$1200,SMALL(IF(BookTable[Entry Month]=$O$4,ROW(BookTable[Entry Month])-ROW(Book!$J$2)),ROWS(G$7:G171))))</f>
        <v/>
      </c>
      <c r="L171" s="6" t="e">
        <f>Shrawan11[[#This Row],[मूल्य (रु)]]*13%</f>
        <v>#VALUE!</v>
      </c>
    </row>
    <row r="172" spans="1:12" hidden="1" x14ac:dyDescent="0.25">
      <c r="A172" s="1" t="str">
        <f t="array" ref="A172">IF(ROWS(A$7:A172)&gt;COUNTIF(BookTable[Entry Month],$O$4),"",INDEX(Book!A$3:A$1200,SMALL(IF(BookTable[Entry Month]=$O$4,ROW(BookTable[Entry Month])-ROW(Book!$J$2)),ROWS(A$7:A172))))</f>
        <v/>
      </c>
      <c r="B172" s="1" t="str">
        <f t="array" ref="B172">IF(ROWS(B$7:B172)&gt;COUNTIF(BookTable[Entry Month],$O$4),"",INDEX(Book!B$3:B$1200,SMALL(IF(BookTable[Entry Month]=$O$4,ROW(BookTable[Entry Month])-ROW(Book!$J$2)),ROWS(B$7:B172))))</f>
        <v/>
      </c>
      <c r="D172" s="1" t="str">
        <f t="array" ref="D172">IF(ROWS(C$7:C172)&gt;COUNTIF(BookTable[Entry Month],$O$4),"",INDEX(Book!C$3:C$1200,SMALL(IF(BookTable[Entry Month]=$O$4,ROW(BookTable[Entry Month])-ROW(Book!$J$2)),ROWS(C$7:C172))))</f>
        <v/>
      </c>
      <c r="E172" s="1" t="e">
        <f>VLOOKUP(Shrawan11[[#This Row],[आपूर्तिकर्ताको नाम]],PartyTable[],2,FALSE)</f>
        <v>#N/A</v>
      </c>
      <c r="F172" s="1" t="str" cm="1">
        <f t="array" ref="F172">IF(ROWS(G$7:G172)&gt;COUNTIF(BookTable[Entry Month],$O$4),"",INDEX(Book!D$3:D$1200,SMALL(IF(BookTable[Entry Month]=$O$4,ROW(BookTable[Entry Month])-ROW(Book!$J$2)),ROWS(G$7:G172))))</f>
        <v/>
      </c>
      <c r="I17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72" s="6" t="str" cm="1">
        <f t="array" ref="J172">IF(ROWS(G$7:G172)&gt;COUNTIF(BookTable[Entry Month],$O$4),"",INDEX(Book!F$3:F$1200,SMALL(IF(BookTable[Entry Month]=$O$4,ROW(BookTable[Entry Month])-ROW(Book!$J$2)),ROWS(G$7:G172))))</f>
        <v/>
      </c>
      <c r="K172" s="6" t="str" cm="1">
        <f t="array" ref="K172">IF(ROWS(G$7:G172)&gt;COUNTIF(BookTable[Entry Month],$O$4),"",INDEX(Book!E$3:E$1200,SMALL(IF(BookTable[Entry Month]=$O$4,ROW(BookTable[Entry Month])-ROW(Book!$J$2)),ROWS(G$7:G172))))</f>
        <v/>
      </c>
      <c r="L172" s="6" t="e">
        <f>Shrawan11[[#This Row],[मूल्य (रु)]]*13%</f>
        <v>#VALUE!</v>
      </c>
    </row>
    <row r="173" spans="1:12" hidden="1" x14ac:dyDescent="0.25">
      <c r="A173" s="1" t="str">
        <f t="array" ref="A173">IF(ROWS(A$7:A173)&gt;COUNTIF(BookTable[Entry Month],$O$4),"",INDEX(Book!A$3:A$1200,SMALL(IF(BookTable[Entry Month]=$O$4,ROW(BookTable[Entry Month])-ROW(Book!$J$2)),ROWS(A$7:A173))))</f>
        <v/>
      </c>
      <c r="B173" s="1" t="str">
        <f t="array" ref="B173">IF(ROWS(B$7:B173)&gt;COUNTIF(BookTable[Entry Month],$O$4),"",INDEX(Book!B$3:B$1200,SMALL(IF(BookTable[Entry Month]=$O$4,ROW(BookTable[Entry Month])-ROW(Book!$J$2)),ROWS(B$7:B173))))</f>
        <v/>
      </c>
      <c r="D173" s="1" t="str">
        <f t="array" ref="D173">IF(ROWS(C$7:C173)&gt;COUNTIF(BookTable[Entry Month],$O$4),"",INDEX(Book!C$3:C$1200,SMALL(IF(BookTable[Entry Month]=$O$4,ROW(BookTable[Entry Month])-ROW(Book!$J$2)),ROWS(C$7:C173))))</f>
        <v/>
      </c>
      <c r="E173" s="1" t="e">
        <f>VLOOKUP(Shrawan11[[#This Row],[आपूर्तिकर्ताको नाम]],PartyTable[],2,FALSE)</f>
        <v>#N/A</v>
      </c>
      <c r="F173" s="1" t="str" cm="1">
        <f t="array" ref="F173">IF(ROWS(G$7:G173)&gt;COUNTIF(BookTable[Entry Month],$O$4),"",INDEX(Book!D$3:D$1200,SMALL(IF(BookTable[Entry Month]=$O$4,ROW(BookTable[Entry Month])-ROW(Book!$J$2)),ROWS(G$7:G173))))</f>
        <v/>
      </c>
      <c r="I17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73" s="6" t="str" cm="1">
        <f t="array" ref="J173">IF(ROWS(G$7:G173)&gt;COUNTIF(BookTable[Entry Month],$O$4),"",INDEX(Book!F$3:F$1200,SMALL(IF(BookTable[Entry Month]=$O$4,ROW(BookTable[Entry Month])-ROW(Book!$J$2)),ROWS(G$7:G173))))</f>
        <v/>
      </c>
      <c r="K173" s="6" t="str" cm="1">
        <f t="array" ref="K173">IF(ROWS(G$7:G173)&gt;COUNTIF(BookTable[Entry Month],$O$4),"",INDEX(Book!E$3:E$1200,SMALL(IF(BookTable[Entry Month]=$O$4,ROW(BookTable[Entry Month])-ROW(Book!$J$2)),ROWS(G$7:G173))))</f>
        <v/>
      </c>
      <c r="L173" s="6" t="e">
        <f>Shrawan11[[#This Row],[मूल्य (रु)]]*13%</f>
        <v>#VALUE!</v>
      </c>
    </row>
    <row r="174" spans="1:12" hidden="1" x14ac:dyDescent="0.25">
      <c r="A174" s="1" t="str">
        <f t="array" ref="A174">IF(ROWS(A$7:A174)&gt;COUNTIF(BookTable[Entry Month],$O$4),"",INDEX(Book!A$3:A$1200,SMALL(IF(BookTable[Entry Month]=$O$4,ROW(BookTable[Entry Month])-ROW(Book!$J$2)),ROWS(A$7:A174))))</f>
        <v/>
      </c>
      <c r="B174" s="1" t="str">
        <f t="array" ref="B174">IF(ROWS(B$7:B174)&gt;COUNTIF(BookTable[Entry Month],$O$4),"",INDEX(Book!B$3:B$1200,SMALL(IF(BookTable[Entry Month]=$O$4,ROW(BookTable[Entry Month])-ROW(Book!$J$2)),ROWS(B$7:B174))))</f>
        <v/>
      </c>
      <c r="D174" s="1" t="str">
        <f t="array" ref="D174">IF(ROWS(C$7:C174)&gt;COUNTIF(BookTable[Entry Month],$O$4),"",INDEX(Book!C$3:C$1200,SMALL(IF(BookTable[Entry Month]=$O$4,ROW(BookTable[Entry Month])-ROW(Book!$J$2)),ROWS(C$7:C174))))</f>
        <v/>
      </c>
      <c r="E174" s="1" t="e">
        <f>VLOOKUP(Shrawan11[[#This Row],[आपूर्तिकर्ताको नाम]],PartyTable[],2,FALSE)</f>
        <v>#N/A</v>
      </c>
      <c r="F174" s="1" t="str" cm="1">
        <f t="array" ref="F174">IF(ROWS(G$7:G174)&gt;COUNTIF(BookTable[Entry Month],$O$4),"",INDEX(Book!D$3:D$1200,SMALL(IF(BookTable[Entry Month]=$O$4,ROW(BookTable[Entry Month])-ROW(Book!$J$2)),ROWS(G$7:G174))))</f>
        <v/>
      </c>
      <c r="I17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74" s="6" t="str" cm="1">
        <f t="array" ref="J174">IF(ROWS(G$7:G174)&gt;COUNTIF(BookTable[Entry Month],$O$4),"",INDEX(Book!F$3:F$1200,SMALL(IF(BookTable[Entry Month]=$O$4,ROW(BookTable[Entry Month])-ROW(Book!$J$2)),ROWS(G$7:G174))))</f>
        <v/>
      </c>
      <c r="K174" s="6" t="str" cm="1">
        <f t="array" ref="K174">IF(ROWS(G$7:G174)&gt;COUNTIF(BookTable[Entry Month],$O$4),"",INDEX(Book!E$3:E$1200,SMALL(IF(BookTable[Entry Month]=$O$4,ROW(BookTable[Entry Month])-ROW(Book!$J$2)),ROWS(G$7:G174))))</f>
        <v/>
      </c>
      <c r="L174" s="6" t="e">
        <f>Shrawan11[[#This Row],[मूल्य (रु)]]*13%</f>
        <v>#VALUE!</v>
      </c>
    </row>
    <row r="175" spans="1:12" hidden="1" x14ac:dyDescent="0.25">
      <c r="A175" s="1" t="str">
        <f t="array" ref="A175">IF(ROWS(A$7:A175)&gt;COUNTIF(BookTable[Entry Month],$O$4),"",INDEX(Book!A$3:A$1200,SMALL(IF(BookTable[Entry Month]=$O$4,ROW(BookTable[Entry Month])-ROW(Book!$J$2)),ROWS(A$7:A175))))</f>
        <v/>
      </c>
      <c r="B175" s="1" t="str">
        <f t="array" ref="B175">IF(ROWS(B$7:B175)&gt;COUNTIF(BookTable[Entry Month],$O$4),"",INDEX(Book!B$3:B$1200,SMALL(IF(BookTable[Entry Month]=$O$4,ROW(BookTable[Entry Month])-ROW(Book!$J$2)),ROWS(B$7:B175))))</f>
        <v/>
      </c>
      <c r="D175" s="1" t="str">
        <f t="array" ref="D175">IF(ROWS(C$7:C175)&gt;COUNTIF(BookTable[Entry Month],$O$4),"",INDEX(Book!C$3:C$1200,SMALL(IF(BookTable[Entry Month]=$O$4,ROW(BookTable[Entry Month])-ROW(Book!$J$2)),ROWS(C$7:C175))))</f>
        <v/>
      </c>
      <c r="E175" s="1" t="e">
        <f>VLOOKUP(Shrawan11[[#This Row],[आपूर्तिकर्ताको नाम]],PartyTable[],2,FALSE)</f>
        <v>#N/A</v>
      </c>
      <c r="F175" s="1" t="str" cm="1">
        <f t="array" ref="F175">IF(ROWS(G$7:G175)&gt;COUNTIF(BookTable[Entry Month],$O$4),"",INDEX(Book!D$3:D$1200,SMALL(IF(BookTable[Entry Month]=$O$4,ROW(BookTable[Entry Month])-ROW(Book!$J$2)),ROWS(G$7:G175))))</f>
        <v/>
      </c>
      <c r="I17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75" s="6" t="str" cm="1">
        <f t="array" ref="J175">IF(ROWS(G$7:G175)&gt;COUNTIF(BookTable[Entry Month],$O$4),"",INDEX(Book!F$3:F$1200,SMALL(IF(BookTable[Entry Month]=$O$4,ROW(BookTable[Entry Month])-ROW(Book!$J$2)),ROWS(G$7:G175))))</f>
        <v/>
      </c>
      <c r="K175" s="6" t="str" cm="1">
        <f t="array" ref="K175">IF(ROWS(G$7:G175)&gt;COUNTIF(BookTable[Entry Month],$O$4),"",INDEX(Book!E$3:E$1200,SMALL(IF(BookTable[Entry Month]=$O$4,ROW(BookTable[Entry Month])-ROW(Book!$J$2)),ROWS(G$7:G175))))</f>
        <v/>
      </c>
      <c r="L175" s="6" t="e">
        <f>Shrawan11[[#This Row],[मूल्य (रु)]]*13%</f>
        <v>#VALUE!</v>
      </c>
    </row>
    <row r="176" spans="1:12" hidden="1" x14ac:dyDescent="0.25">
      <c r="A176" s="1" t="str">
        <f t="array" ref="A176">IF(ROWS(A$7:A176)&gt;COUNTIF(BookTable[Entry Month],$O$4),"",INDEX(Book!A$3:A$1200,SMALL(IF(BookTable[Entry Month]=$O$4,ROW(BookTable[Entry Month])-ROW(Book!$J$2)),ROWS(A$7:A176))))</f>
        <v/>
      </c>
      <c r="B176" s="1" t="str">
        <f t="array" ref="B176">IF(ROWS(B$7:B176)&gt;COUNTIF(BookTable[Entry Month],$O$4),"",INDEX(Book!B$3:B$1200,SMALL(IF(BookTable[Entry Month]=$O$4,ROW(BookTable[Entry Month])-ROW(Book!$J$2)),ROWS(B$7:B176))))</f>
        <v/>
      </c>
      <c r="D176" s="1" t="str">
        <f t="array" ref="D176">IF(ROWS(C$7:C176)&gt;COUNTIF(BookTable[Entry Month],$O$4),"",INDEX(Book!C$3:C$1200,SMALL(IF(BookTable[Entry Month]=$O$4,ROW(BookTable[Entry Month])-ROW(Book!$J$2)),ROWS(C$7:C176))))</f>
        <v/>
      </c>
      <c r="E176" s="1" t="e">
        <f>VLOOKUP(Shrawan11[[#This Row],[आपूर्तिकर्ताको नाम]],PartyTable[],2,FALSE)</f>
        <v>#N/A</v>
      </c>
      <c r="F176" s="1" t="str" cm="1">
        <f t="array" ref="F176">IF(ROWS(G$7:G176)&gt;COUNTIF(BookTable[Entry Month],$O$4),"",INDEX(Book!D$3:D$1200,SMALL(IF(BookTable[Entry Month]=$O$4,ROW(BookTable[Entry Month])-ROW(Book!$J$2)),ROWS(G$7:G176))))</f>
        <v/>
      </c>
      <c r="I17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76" s="6" t="str" cm="1">
        <f t="array" ref="J176">IF(ROWS(G$7:G176)&gt;COUNTIF(BookTable[Entry Month],$O$4),"",INDEX(Book!F$3:F$1200,SMALL(IF(BookTable[Entry Month]=$O$4,ROW(BookTable[Entry Month])-ROW(Book!$J$2)),ROWS(G$7:G176))))</f>
        <v/>
      </c>
      <c r="K176" s="6" t="str" cm="1">
        <f t="array" ref="K176">IF(ROWS(G$7:G176)&gt;COUNTIF(BookTable[Entry Month],$O$4),"",INDEX(Book!E$3:E$1200,SMALL(IF(BookTable[Entry Month]=$O$4,ROW(BookTable[Entry Month])-ROW(Book!$J$2)),ROWS(G$7:G176))))</f>
        <v/>
      </c>
      <c r="L176" s="6" t="e">
        <f>Shrawan11[[#This Row],[मूल्य (रु)]]*13%</f>
        <v>#VALUE!</v>
      </c>
    </row>
    <row r="177" spans="1:12" hidden="1" x14ac:dyDescent="0.25">
      <c r="A177" s="1" t="str">
        <f t="array" ref="A177">IF(ROWS(A$7:A177)&gt;COUNTIF(BookTable[Entry Month],$O$4),"",INDEX(Book!A$3:A$1200,SMALL(IF(BookTable[Entry Month]=$O$4,ROW(BookTable[Entry Month])-ROW(Book!$J$2)),ROWS(A$7:A177))))</f>
        <v/>
      </c>
      <c r="B177" s="1" t="str">
        <f t="array" ref="B177">IF(ROWS(B$7:B177)&gt;COUNTIF(BookTable[Entry Month],$O$4),"",INDEX(Book!B$3:B$1200,SMALL(IF(BookTable[Entry Month]=$O$4,ROW(BookTable[Entry Month])-ROW(Book!$J$2)),ROWS(B$7:B177))))</f>
        <v/>
      </c>
      <c r="D177" s="1" t="str">
        <f t="array" ref="D177">IF(ROWS(C$7:C177)&gt;COUNTIF(BookTable[Entry Month],$O$4),"",INDEX(Book!C$3:C$1200,SMALL(IF(BookTable[Entry Month]=$O$4,ROW(BookTable[Entry Month])-ROW(Book!$J$2)),ROWS(C$7:C177))))</f>
        <v/>
      </c>
      <c r="E177" s="1" t="e">
        <f>VLOOKUP(Shrawan11[[#This Row],[आपूर्तिकर्ताको नाम]],PartyTable[],2,FALSE)</f>
        <v>#N/A</v>
      </c>
      <c r="F177" s="1" t="str" cm="1">
        <f t="array" ref="F177">IF(ROWS(G$7:G177)&gt;COUNTIF(BookTable[Entry Month],$O$4),"",INDEX(Book!D$3:D$1200,SMALL(IF(BookTable[Entry Month]=$O$4,ROW(BookTable[Entry Month])-ROW(Book!$J$2)),ROWS(G$7:G177))))</f>
        <v/>
      </c>
      <c r="I17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77" s="6" t="str" cm="1">
        <f t="array" ref="J177">IF(ROWS(G$7:G177)&gt;COUNTIF(BookTable[Entry Month],$O$4),"",INDEX(Book!F$3:F$1200,SMALL(IF(BookTable[Entry Month]=$O$4,ROW(BookTable[Entry Month])-ROW(Book!$J$2)),ROWS(G$7:G177))))</f>
        <v/>
      </c>
      <c r="K177" s="6" t="str" cm="1">
        <f t="array" ref="K177">IF(ROWS(G$7:G177)&gt;COUNTIF(BookTable[Entry Month],$O$4),"",INDEX(Book!E$3:E$1200,SMALL(IF(BookTable[Entry Month]=$O$4,ROW(BookTable[Entry Month])-ROW(Book!$J$2)),ROWS(G$7:G177))))</f>
        <v/>
      </c>
      <c r="L177" s="6" t="e">
        <f>Shrawan11[[#This Row],[मूल्य (रु)]]*13%</f>
        <v>#VALUE!</v>
      </c>
    </row>
    <row r="178" spans="1:12" hidden="1" x14ac:dyDescent="0.25">
      <c r="A178" s="1" t="str">
        <f t="array" ref="A178">IF(ROWS(A$7:A178)&gt;COUNTIF(BookTable[Entry Month],$O$4),"",INDEX(Book!A$3:A$1200,SMALL(IF(BookTable[Entry Month]=$O$4,ROW(BookTable[Entry Month])-ROW(Book!$J$2)),ROWS(A$7:A178))))</f>
        <v/>
      </c>
      <c r="B178" s="1" t="str">
        <f t="array" ref="B178">IF(ROWS(B$7:B178)&gt;COUNTIF(BookTable[Entry Month],$O$4),"",INDEX(Book!B$3:B$1200,SMALL(IF(BookTable[Entry Month]=$O$4,ROW(BookTable[Entry Month])-ROW(Book!$J$2)),ROWS(B$7:B178))))</f>
        <v/>
      </c>
      <c r="D178" s="1" t="str">
        <f t="array" ref="D178">IF(ROWS(C$7:C178)&gt;COUNTIF(BookTable[Entry Month],$O$4),"",INDEX(Book!C$3:C$1200,SMALL(IF(BookTable[Entry Month]=$O$4,ROW(BookTable[Entry Month])-ROW(Book!$J$2)),ROWS(C$7:C178))))</f>
        <v/>
      </c>
      <c r="E178" s="1" t="e">
        <f>VLOOKUP(Shrawan11[[#This Row],[आपूर्तिकर्ताको नाम]],PartyTable[],2,FALSE)</f>
        <v>#N/A</v>
      </c>
      <c r="F178" s="1" t="str" cm="1">
        <f t="array" ref="F178">IF(ROWS(G$7:G178)&gt;COUNTIF(BookTable[Entry Month],$O$4),"",INDEX(Book!D$3:D$1200,SMALL(IF(BookTable[Entry Month]=$O$4,ROW(BookTable[Entry Month])-ROW(Book!$J$2)),ROWS(G$7:G178))))</f>
        <v/>
      </c>
      <c r="I17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78" s="6" t="str" cm="1">
        <f t="array" ref="J178">IF(ROWS(G$7:G178)&gt;COUNTIF(BookTable[Entry Month],$O$4),"",INDEX(Book!F$3:F$1200,SMALL(IF(BookTable[Entry Month]=$O$4,ROW(BookTable[Entry Month])-ROW(Book!$J$2)),ROWS(G$7:G178))))</f>
        <v/>
      </c>
      <c r="K178" s="6" t="str" cm="1">
        <f t="array" ref="K178">IF(ROWS(G$7:G178)&gt;COUNTIF(BookTable[Entry Month],$O$4),"",INDEX(Book!E$3:E$1200,SMALL(IF(BookTable[Entry Month]=$O$4,ROW(BookTable[Entry Month])-ROW(Book!$J$2)),ROWS(G$7:G178))))</f>
        <v/>
      </c>
      <c r="L178" s="6" t="e">
        <f>Shrawan11[[#This Row],[मूल्य (रु)]]*13%</f>
        <v>#VALUE!</v>
      </c>
    </row>
    <row r="179" spans="1:12" hidden="1" x14ac:dyDescent="0.25">
      <c r="A179" s="1" t="str">
        <f t="array" ref="A179">IF(ROWS(A$7:A179)&gt;COUNTIF(BookTable[Entry Month],$O$4),"",INDEX(Book!A$3:A$1200,SMALL(IF(BookTable[Entry Month]=$O$4,ROW(BookTable[Entry Month])-ROW(Book!$J$2)),ROWS(A$7:A179))))</f>
        <v/>
      </c>
      <c r="B179" s="1" t="str">
        <f t="array" ref="B179">IF(ROWS(B$7:B179)&gt;COUNTIF(BookTable[Entry Month],$O$4),"",INDEX(Book!B$3:B$1200,SMALL(IF(BookTable[Entry Month]=$O$4,ROW(BookTable[Entry Month])-ROW(Book!$J$2)),ROWS(B$7:B179))))</f>
        <v/>
      </c>
      <c r="D179" s="1" t="str">
        <f t="array" ref="D179">IF(ROWS(C$7:C179)&gt;COUNTIF(BookTable[Entry Month],$O$4),"",INDEX(Book!C$3:C$1200,SMALL(IF(BookTable[Entry Month]=$O$4,ROW(BookTable[Entry Month])-ROW(Book!$J$2)),ROWS(C$7:C179))))</f>
        <v/>
      </c>
      <c r="E179" s="1" t="e">
        <f>VLOOKUP(Shrawan11[[#This Row],[आपूर्तिकर्ताको नाम]],PartyTable[],2,FALSE)</f>
        <v>#N/A</v>
      </c>
      <c r="F179" s="1" t="str" cm="1">
        <f t="array" ref="F179">IF(ROWS(G$7:G179)&gt;COUNTIF(BookTable[Entry Month],$O$4),"",INDEX(Book!D$3:D$1200,SMALL(IF(BookTable[Entry Month]=$O$4,ROW(BookTable[Entry Month])-ROW(Book!$J$2)),ROWS(G$7:G179))))</f>
        <v/>
      </c>
      <c r="I17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79" s="6" t="str" cm="1">
        <f t="array" ref="J179">IF(ROWS(G$7:G179)&gt;COUNTIF(BookTable[Entry Month],$O$4),"",INDEX(Book!F$3:F$1200,SMALL(IF(BookTable[Entry Month]=$O$4,ROW(BookTable[Entry Month])-ROW(Book!$J$2)),ROWS(G$7:G179))))</f>
        <v/>
      </c>
      <c r="K179" s="6" t="str" cm="1">
        <f t="array" ref="K179">IF(ROWS(G$7:G179)&gt;COUNTIF(BookTable[Entry Month],$O$4),"",INDEX(Book!E$3:E$1200,SMALL(IF(BookTable[Entry Month]=$O$4,ROW(BookTable[Entry Month])-ROW(Book!$J$2)),ROWS(G$7:G179))))</f>
        <v/>
      </c>
      <c r="L179" s="6" t="e">
        <f>Shrawan11[[#This Row],[मूल्य (रु)]]*13%</f>
        <v>#VALUE!</v>
      </c>
    </row>
    <row r="180" spans="1:12" hidden="1" x14ac:dyDescent="0.25">
      <c r="A180" s="1" t="str">
        <f t="array" ref="A180">IF(ROWS(A$7:A180)&gt;COUNTIF(BookTable[Entry Month],$O$4),"",INDEX(Book!A$3:A$1200,SMALL(IF(BookTable[Entry Month]=$O$4,ROW(BookTable[Entry Month])-ROW(Book!$J$2)),ROWS(A$7:A180))))</f>
        <v/>
      </c>
      <c r="B180" s="1" t="str">
        <f t="array" ref="B180">IF(ROWS(B$7:B180)&gt;COUNTIF(BookTable[Entry Month],$O$4),"",INDEX(Book!B$3:B$1200,SMALL(IF(BookTable[Entry Month]=$O$4,ROW(BookTable[Entry Month])-ROW(Book!$J$2)),ROWS(B$7:B180))))</f>
        <v/>
      </c>
      <c r="D180" s="1" t="str">
        <f t="array" ref="D180">IF(ROWS(C$7:C180)&gt;COUNTIF(BookTable[Entry Month],$O$4),"",INDEX(Book!C$3:C$1200,SMALL(IF(BookTable[Entry Month]=$O$4,ROW(BookTable[Entry Month])-ROW(Book!$J$2)),ROWS(C$7:C180))))</f>
        <v/>
      </c>
      <c r="E180" s="1" t="e">
        <f>VLOOKUP(Shrawan11[[#This Row],[आपूर्तिकर्ताको नाम]],PartyTable[],2,FALSE)</f>
        <v>#N/A</v>
      </c>
      <c r="F180" s="1" t="str" cm="1">
        <f t="array" ref="F180">IF(ROWS(G$7:G180)&gt;COUNTIF(BookTable[Entry Month],$O$4),"",INDEX(Book!D$3:D$1200,SMALL(IF(BookTable[Entry Month]=$O$4,ROW(BookTable[Entry Month])-ROW(Book!$J$2)),ROWS(G$7:G180))))</f>
        <v/>
      </c>
      <c r="I18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80" s="6" t="str" cm="1">
        <f t="array" ref="J180">IF(ROWS(G$7:G180)&gt;COUNTIF(BookTable[Entry Month],$O$4),"",INDEX(Book!F$3:F$1200,SMALL(IF(BookTable[Entry Month]=$O$4,ROW(BookTable[Entry Month])-ROW(Book!$J$2)),ROWS(G$7:G180))))</f>
        <v/>
      </c>
      <c r="K180" s="6" t="str" cm="1">
        <f t="array" ref="K180">IF(ROWS(G$7:G180)&gt;COUNTIF(BookTable[Entry Month],$O$4),"",INDEX(Book!E$3:E$1200,SMALL(IF(BookTable[Entry Month]=$O$4,ROW(BookTable[Entry Month])-ROW(Book!$J$2)),ROWS(G$7:G180))))</f>
        <v/>
      </c>
      <c r="L180" s="6" t="e">
        <f>Shrawan11[[#This Row],[मूल्य (रु)]]*13%</f>
        <v>#VALUE!</v>
      </c>
    </row>
    <row r="181" spans="1:12" hidden="1" x14ac:dyDescent="0.25">
      <c r="A181" s="1" t="str">
        <f t="array" ref="A181">IF(ROWS(A$7:A181)&gt;COUNTIF(BookTable[Entry Month],$O$4),"",INDEX(Book!A$3:A$1200,SMALL(IF(BookTable[Entry Month]=$O$4,ROW(BookTable[Entry Month])-ROW(Book!$J$2)),ROWS(A$7:A181))))</f>
        <v/>
      </c>
      <c r="B181" s="1" t="str">
        <f t="array" ref="B181">IF(ROWS(B$7:B181)&gt;COUNTIF(BookTable[Entry Month],$O$4),"",INDEX(Book!B$3:B$1200,SMALL(IF(BookTable[Entry Month]=$O$4,ROW(BookTable[Entry Month])-ROW(Book!$J$2)),ROWS(B$7:B181))))</f>
        <v/>
      </c>
      <c r="D181" s="1" t="str">
        <f t="array" ref="D181">IF(ROWS(C$7:C181)&gt;COUNTIF(BookTable[Entry Month],$O$4),"",INDEX(Book!C$3:C$1200,SMALL(IF(BookTable[Entry Month]=$O$4,ROW(BookTable[Entry Month])-ROW(Book!$J$2)),ROWS(C$7:C181))))</f>
        <v/>
      </c>
      <c r="E181" s="1" t="e">
        <f>VLOOKUP(Shrawan11[[#This Row],[आपूर्तिकर्ताको नाम]],PartyTable[],2,FALSE)</f>
        <v>#N/A</v>
      </c>
      <c r="F181" s="1" t="str" cm="1">
        <f t="array" ref="F181">IF(ROWS(G$7:G181)&gt;COUNTIF(BookTable[Entry Month],$O$4),"",INDEX(Book!D$3:D$1200,SMALL(IF(BookTable[Entry Month]=$O$4,ROW(BookTable[Entry Month])-ROW(Book!$J$2)),ROWS(G$7:G181))))</f>
        <v/>
      </c>
      <c r="I18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81" s="6" t="str" cm="1">
        <f t="array" ref="J181">IF(ROWS(G$7:G181)&gt;COUNTIF(BookTable[Entry Month],$O$4),"",INDEX(Book!F$3:F$1200,SMALL(IF(BookTable[Entry Month]=$O$4,ROW(BookTable[Entry Month])-ROW(Book!$J$2)),ROWS(G$7:G181))))</f>
        <v/>
      </c>
      <c r="K181" s="6" t="str" cm="1">
        <f t="array" ref="K181">IF(ROWS(G$7:G181)&gt;COUNTIF(BookTable[Entry Month],$O$4),"",INDEX(Book!E$3:E$1200,SMALL(IF(BookTable[Entry Month]=$O$4,ROW(BookTable[Entry Month])-ROW(Book!$J$2)),ROWS(G$7:G181))))</f>
        <v/>
      </c>
      <c r="L181" s="6" t="e">
        <f>Shrawan11[[#This Row],[मूल्य (रु)]]*13%</f>
        <v>#VALUE!</v>
      </c>
    </row>
    <row r="182" spans="1:12" hidden="1" x14ac:dyDescent="0.25">
      <c r="A182" s="1" t="str">
        <f t="array" ref="A182">IF(ROWS(A$7:A182)&gt;COUNTIF(BookTable[Entry Month],$O$4),"",INDEX(Book!A$3:A$1200,SMALL(IF(BookTable[Entry Month]=$O$4,ROW(BookTable[Entry Month])-ROW(Book!$J$2)),ROWS(A$7:A182))))</f>
        <v/>
      </c>
      <c r="B182" s="1" t="str">
        <f t="array" ref="B182">IF(ROWS(B$7:B182)&gt;COUNTIF(BookTable[Entry Month],$O$4),"",INDEX(Book!B$3:B$1200,SMALL(IF(BookTable[Entry Month]=$O$4,ROW(BookTable[Entry Month])-ROW(Book!$J$2)),ROWS(B$7:B182))))</f>
        <v/>
      </c>
      <c r="D182" s="1" t="str">
        <f t="array" ref="D182">IF(ROWS(C$7:C182)&gt;COUNTIF(BookTable[Entry Month],$O$4),"",INDEX(Book!C$3:C$1200,SMALL(IF(BookTable[Entry Month]=$O$4,ROW(BookTable[Entry Month])-ROW(Book!$J$2)),ROWS(C$7:C182))))</f>
        <v/>
      </c>
      <c r="E182" s="1" t="e">
        <f>VLOOKUP(Shrawan11[[#This Row],[आपूर्तिकर्ताको नाम]],PartyTable[],2,FALSE)</f>
        <v>#N/A</v>
      </c>
      <c r="F182" s="1" t="str" cm="1">
        <f t="array" ref="F182">IF(ROWS(G$7:G182)&gt;COUNTIF(BookTable[Entry Month],$O$4),"",INDEX(Book!D$3:D$1200,SMALL(IF(BookTable[Entry Month]=$O$4,ROW(BookTable[Entry Month])-ROW(Book!$J$2)),ROWS(G$7:G182))))</f>
        <v/>
      </c>
      <c r="I18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82" s="6" t="str" cm="1">
        <f t="array" ref="J182">IF(ROWS(G$7:G182)&gt;COUNTIF(BookTable[Entry Month],$O$4),"",INDEX(Book!F$3:F$1200,SMALL(IF(BookTable[Entry Month]=$O$4,ROW(BookTable[Entry Month])-ROW(Book!$J$2)),ROWS(G$7:G182))))</f>
        <v/>
      </c>
      <c r="K182" s="6" t="str" cm="1">
        <f t="array" ref="K182">IF(ROWS(G$7:G182)&gt;COUNTIF(BookTable[Entry Month],$O$4),"",INDEX(Book!E$3:E$1200,SMALL(IF(BookTable[Entry Month]=$O$4,ROW(BookTable[Entry Month])-ROW(Book!$J$2)),ROWS(G$7:G182))))</f>
        <v/>
      </c>
      <c r="L182" s="6" t="e">
        <f>Shrawan11[[#This Row],[मूल्य (रु)]]*13%</f>
        <v>#VALUE!</v>
      </c>
    </row>
    <row r="183" spans="1:12" hidden="1" x14ac:dyDescent="0.25">
      <c r="A183" s="1" t="str">
        <f t="array" ref="A183">IF(ROWS(A$7:A183)&gt;COUNTIF(BookTable[Entry Month],$O$4),"",INDEX(Book!A$3:A$1200,SMALL(IF(BookTable[Entry Month]=$O$4,ROW(BookTable[Entry Month])-ROW(Book!$J$2)),ROWS(A$7:A183))))</f>
        <v/>
      </c>
      <c r="B183" s="1" t="str">
        <f t="array" ref="B183">IF(ROWS(B$7:B183)&gt;COUNTIF(BookTable[Entry Month],$O$4),"",INDEX(Book!B$3:B$1200,SMALL(IF(BookTable[Entry Month]=$O$4,ROW(BookTable[Entry Month])-ROW(Book!$J$2)),ROWS(B$7:B183))))</f>
        <v/>
      </c>
      <c r="D183" s="1" t="str">
        <f t="array" ref="D183">IF(ROWS(C$7:C183)&gt;COUNTIF(BookTable[Entry Month],$O$4),"",INDEX(Book!C$3:C$1200,SMALL(IF(BookTable[Entry Month]=$O$4,ROW(BookTable[Entry Month])-ROW(Book!$J$2)),ROWS(C$7:C183))))</f>
        <v/>
      </c>
      <c r="E183" s="1" t="e">
        <f>VLOOKUP(Shrawan11[[#This Row],[आपूर्तिकर्ताको नाम]],PartyTable[],2,FALSE)</f>
        <v>#N/A</v>
      </c>
      <c r="F183" s="1" t="str" cm="1">
        <f t="array" ref="F183">IF(ROWS(G$7:G183)&gt;COUNTIF(BookTable[Entry Month],$O$4),"",INDEX(Book!D$3:D$1200,SMALL(IF(BookTable[Entry Month]=$O$4,ROW(BookTable[Entry Month])-ROW(Book!$J$2)),ROWS(G$7:G183))))</f>
        <v/>
      </c>
      <c r="I18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83" s="6" t="str" cm="1">
        <f t="array" ref="J183">IF(ROWS(G$7:G183)&gt;COUNTIF(BookTable[Entry Month],$O$4),"",INDEX(Book!F$3:F$1200,SMALL(IF(BookTable[Entry Month]=$O$4,ROW(BookTable[Entry Month])-ROW(Book!$J$2)),ROWS(G$7:G183))))</f>
        <v/>
      </c>
      <c r="K183" s="6" t="str" cm="1">
        <f t="array" ref="K183">IF(ROWS(G$7:G183)&gt;COUNTIF(BookTable[Entry Month],$O$4),"",INDEX(Book!E$3:E$1200,SMALL(IF(BookTable[Entry Month]=$O$4,ROW(BookTable[Entry Month])-ROW(Book!$J$2)),ROWS(G$7:G183))))</f>
        <v/>
      </c>
      <c r="L183" s="6" t="e">
        <f>Shrawan11[[#This Row],[मूल्य (रु)]]*13%</f>
        <v>#VALUE!</v>
      </c>
    </row>
    <row r="184" spans="1:12" hidden="1" x14ac:dyDescent="0.25">
      <c r="A184" s="1" t="str">
        <f t="array" ref="A184">IF(ROWS(A$7:A184)&gt;COUNTIF(BookTable[Entry Month],$O$4),"",INDEX(Book!A$3:A$1200,SMALL(IF(BookTable[Entry Month]=$O$4,ROW(BookTable[Entry Month])-ROW(Book!$J$2)),ROWS(A$7:A184))))</f>
        <v/>
      </c>
      <c r="B184" s="1" t="str">
        <f t="array" ref="B184">IF(ROWS(B$7:B184)&gt;COUNTIF(BookTable[Entry Month],$O$4),"",INDEX(Book!B$3:B$1200,SMALL(IF(BookTable[Entry Month]=$O$4,ROW(BookTable[Entry Month])-ROW(Book!$J$2)),ROWS(B$7:B184))))</f>
        <v/>
      </c>
      <c r="D184" s="1" t="str">
        <f t="array" ref="D184">IF(ROWS(C$7:C184)&gt;COUNTIF(BookTable[Entry Month],$O$4),"",INDEX(Book!C$3:C$1200,SMALL(IF(BookTable[Entry Month]=$O$4,ROW(BookTable[Entry Month])-ROW(Book!$J$2)),ROWS(C$7:C184))))</f>
        <v/>
      </c>
      <c r="E184" s="1" t="e">
        <f>VLOOKUP(Shrawan11[[#This Row],[आपूर्तिकर्ताको नाम]],PartyTable[],2,FALSE)</f>
        <v>#N/A</v>
      </c>
      <c r="F184" s="1" t="str" cm="1">
        <f t="array" ref="F184">IF(ROWS(G$7:G184)&gt;COUNTIF(BookTable[Entry Month],$O$4),"",INDEX(Book!D$3:D$1200,SMALL(IF(BookTable[Entry Month]=$O$4,ROW(BookTable[Entry Month])-ROW(Book!$J$2)),ROWS(G$7:G184))))</f>
        <v/>
      </c>
      <c r="I18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84" s="6" t="str" cm="1">
        <f t="array" ref="J184">IF(ROWS(G$7:G184)&gt;COUNTIF(BookTable[Entry Month],$O$4),"",INDEX(Book!F$3:F$1200,SMALL(IF(BookTable[Entry Month]=$O$4,ROW(BookTable[Entry Month])-ROW(Book!$J$2)),ROWS(G$7:G184))))</f>
        <v/>
      </c>
      <c r="K184" s="6" t="str" cm="1">
        <f t="array" ref="K184">IF(ROWS(G$7:G184)&gt;COUNTIF(BookTable[Entry Month],$O$4),"",INDEX(Book!E$3:E$1200,SMALL(IF(BookTable[Entry Month]=$O$4,ROW(BookTable[Entry Month])-ROW(Book!$J$2)),ROWS(G$7:G184))))</f>
        <v/>
      </c>
      <c r="L184" s="6" t="e">
        <f>Shrawan11[[#This Row],[मूल्य (रु)]]*13%</f>
        <v>#VALUE!</v>
      </c>
    </row>
    <row r="185" spans="1:12" hidden="1" x14ac:dyDescent="0.25">
      <c r="A185" s="1" t="str">
        <f t="array" ref="A185">IF(ROWS(A$7:A185)&gt;COUNTIF(BookTable[Entry Month],$O$4),"",INDEX(Book!A$3:A$1200,SMALL(IF(BookTable[Entry Month]=$O$4,ROW(BookTable[Entry Month])-ROW(Book!$J$2)),ROWS(A$7:A185))))</f>
        <v/>
      </c>
      <c r="B185" s="1" t="str">
        <f t="array" ref="B185">IF(ROWS(B$7:B185)&gt;COUNTIF(BookTable[Entry Month],$O$4),"",INDEX(Book!B$3:B$1200,SMALL(IF(BookTable[Entry Month]=$O$4,ROW(BookTable[Entry Month])-ROW(Book!$J$2)),ROWS(B$7:B185))))</f>
        <v/>
      </c>
      <c r="D185" s="1" t="str">
        <f t="array" ref="D185">IF(ROWS(C$7:C185)&gt;COUNTIF(BookTable[Entry Month],$O$4),"",INDEX(Book!C$3:C$1200,SMALL(IF(BookTable[Entry Month]=$O$4,ROW(BookTable[Entry Month])-ROW(Book!$J$2)),ROWS(C$7:C185))))</f>
        <v/>
      </c>
      <c r="E185" s="1" t="e">
        <f>VLOOKUP(Shrawan11[[#This Row],[आपूर्तिकर्ताको नाम]],PartyTable[],2,FALSE)</f>
        <v>#N/A</v>
      </c>
      <c r="F185" s="1" t="str" cm="1">
        <f t="array" ref="F185">IF(ROWS(G$7:G185)&gt;COUNTIF(BookTable[Entry Month],$O$4),"",INDEX(Book!D$3:D$1200,SMALL(IF(BookTable[Entry Month]=$O$4,ROW(BookTable[Entry Month])-ROW(Book!$J$2)),ROWS(G$7:G185))))</f>
        <v/>
      </c>
      <c r="I18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85" s="6" t="str" cm="1">
        <f t="array" ref="J185">IF(ROWS(G$7:G185)&gt;COUNTIF(BookTable[Entry Month],$O$4),"",INDEX(Book!F$3:F$1200,SMALL(IF(BookTable[Entry Month]=$O$4,ROW(BookTable[Entry Month])-ROW(Book!$J$2)),ROWS(G$7:G185))))</f>
        <v/>
      </c>
      <c r="K185" s="6" t="str" cm="1">
        <f t="array" ref="K185">IF(ROWS(G$7:G185)&gt;COUNTIF(BookTable[Entry Month],$O$4),"",INDEX(Book!E$3:E$1200,SMALL(IF(BookTable[Entry Month]=$O$4,ROW(BookTable[Entry Month])-ROW(Book!$J$2)),ROWS(G$7:G185))))</f>
        <v/>
      </c>
      <c r="L185" s="6" t="e">
        <f>Shrawan11[[#This Row],[मूल्य (रु)]]*13%</f>
        <v>#VALUE!</v>
      </c>
    </row>
    <row r="186" spans="1:12" hidden="1" x14ac:dyDescent="0.25">
      <c r="A186" s="1" t="str">
        <f t="array" ref="A186">IF(ROWS(A$7:A186)&gt;COUNTIF(BookTable[Entry Month],$O$4),"",INDEX(Book!A$3:A$1200,SMALL(IF(BookTable[Entry Month]=$O$4,ROW(BookTable[Entry Month])-ROW(Book!$J$2)),ROWS(A$7:A186))))</f>
        <v/>
      </c>
      <c r="B186" s="1" t="str">
        <f t="array" ref="B186">IF(ROWS(B$7:B186)&gt;COUNTIF(BookTable[Entry Month],$O$4),"",INDEX(Book!B$3:B$1200,SMALL(IF(BookTable[Entry Month]=$O$4,ROW(BookTable[Entry Month])-ROW(Book!$J$2)),ROWS(B$7:B186))))</f>
        <v/>
      </c>
      <c r="D186" s="1" t="str">
        <f t="array" ref="D186">IF(ROWS(C$7:C186)&gt;COUNTIF(BookTable[Entry Month],$O$4),"",INDEX(Book!C$3:C$1200,SMALL(IF(BookTable[Entry Month]=$O$4,ROW(BookTable[Entry Month])-ROW(Book!$J$2)),ROWS(C$7:C186))))</f>
        <v/>
      </c>
      <c r="E186" s="1" t="e">
        <f>VLOOKUP(Shrawan11[[#This Row],[आपूर्तिकर्ताको नाम]],PartyTable[],2,FALSE)</f>
        <v>#N/A</v>
      </c>
      <c r="F186" s="1" t="str" cm="1">
        <f t="array" ref="F186">IF(ROWS(G$7:G186)&gt;COUNTIF(BookTable[Entry Month],$O$4),"",INDEX(Book!D$3:D$1200,SMALL(IF(BookTable[Entry Month]=$O$4,ROW(BookTable[Entry Month])-ROW(Book!$J$2)),ROWS(G$7:G186))))</f>
        <v/>
      </c>
      <c r="I18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86" s="6" t="str" cm="1">
        <f t="array" ref="J186">IF(ROWS(G$7:G186)&gt;COUNTIF(BookTable[Entry Month],$O$4),"",INDEX(Book!F$3:F$1200,SMALL(IF(BookTable[Entry Month]=$O$4,ROW(BookTable[Entry Month])-ROW(Book!$J$2)),ROWS(G$7:G186))))</f>
        <v/>
      </c>
      <c r="K186" s="6" t="str" cm="1">
        <f t="array" ref="K186">IF(ROWS(G$7:G186)&gt;COUNTIF(BookTable[Entry Month],$O$4),"",INDEX(Book!E$3:E$1200,SMALL(IF(BookTable[Entry Month]=$O$4,ROW(BookTable[Entry Month])-ROW(Book!$J$2)),ROWS(G$7:G186))))</f>
        <v/>
      </c>
      <c r="L186" s="6" t="e">
        <f>Shrawan11[[#This Row],[मूल्य (रु)]]*13%</f>
        <v>#VALUE!</v>
      </c>
    </row>
    <row r="187" spans="1:12" hidden="1" x14ac:dyDescent="0.25">
      <c r="A187" s="1" t="str">
        <f t="array" ref="A187">IF(ROWS(A$7:A187)&gt;COUNTIF(BookTable[Entry Month],$O$4),"",INDEX(Book!A$3:A$1200,SMALL(IF(BookTable[Entry Month]=$O$4,ROW(BookTable[Entry Month])-ROW(Book!$J$2)),ROWS(A$7:A187))))</f>
        <v/>
      </c>
      <c r="B187" s="1" t="str">
        <f t="array" ref="B187">IF(ROWS(B$7:B187)&gt;COUNTIF(BookTable[Entry Month],$O$4),"",INDEX(Book!B$3:B$1200,SMALL(IF(BookTable[Entry Month]=$O$4,ROW(BookTable[Entry Month])-ROW(Book!$J$2)),ROWS(B$7:B187))))</f>
        <v/>
      </c>
      <c r="D187" s="1" t="str">
        <f t="array" ref="D187">IF(ROWS(C$7:C187)&gt;COUNTIF(BookTable[Entry Month],$O$4),"",INDEX(Book!C$3:C$1200,SMALL(IF(BookTable[Entry Month]=$O$4,ROW(BookTable[Entry Month])-ROW(Book!$J$2)),ROWS(C$7:C187))))</f>
        <v/>
      </c>
      <c r="E187" s="1" t="e">
        <f>VLOOKUP(Shrawan11[[#This Row],[आपूर्तिकर्ताको नाम]],PartyTable[],2,FALSE)</f>
        <v>#N/A</v>
      </c>
      <c r="F187" s="1" t="str" cm="1">
        <f t="array" ref="F187">IF(ROWS(G$7:G187)&gt;COUNTIF(BookTable[Entry Month],$O$4),"",INDEX(Book!D$3:D$1200,SMALL(IF(BookTable[Entry Month]=$O$4,ROW(BookTable[Entry Month])-ROW(Book!$J$2)),ROWS(G$7:G187))))</f>
        <v/>
      </c>
      <c r="I18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87" s="6" t="str" cm="1">
        <f t="array" ref="J187">IF(ROWS(G$7:G187)&gt;COUNTIF(BookTable[Entry Month],$O$4),"",INDEX(Book!F$3:F$1200,SMALL(IF(BookTable[Entry Month]=$O$4,ROW(BookTable[Entry Month])-ROW(Book!$J$2)),ROWS(G$7:G187))))</f>
        <v/>
      </c>
      <c r="K187" s="6" t="str" cm="1">
        <f t="array" ref="K187">IF(ROWS(G$7:G187)&gt;COUNTIF(BookTable[Entry Month],$O$4),"",INDEX(Book!E$3:E$1200,SMALL(IF(BookTable[Entry Month]=$O$4,ROW(BookTable[Entry Month])-ROW(Book!$J$2)),ROWS(G$7:G187))))</f>
        <v/>
      </c>
      <c r="L187" s="6" t="e">
        <f>Shrawan11[[#This Row],[मूल्य (रु)]]*13%</f>
        <v>#VALUE!</v>
      </c>
    </row>
    <row r="188" spans="1:12" hidden="1" x14ac:dyDescent="0.25">
      <c r="A188" s="1" t="str">
        <f t="array" ref="A188">IF(ROWS(A$7:A188)&gt;COUNTIF(BookTable[Entry Month],$O$4),"",INDEX(Book!A$3:A$1200,SMALL(IF(BookTable[Entry Month]=$O$4,ROW(BookTable[Entry Month])-ROW(Book!$J$2)),ROWS(A$7:A188))))</f>
        <v/>
      </c>
      <c r="B188" s="1" t="str">
        <f t="array" ref="B188">IF(ROWS(B$7:B188)&gt;COUNTIF(BookTable[Entry Month],$O$4),"",INDEX(Book!B$3:B$1200,SMALL(IF(BookTable[Entry Month]=$O$4,ROW(BookTable[Entry Month])-ROW(Book!$J$2)),ROWS(B$7:B188))))</f>
        <v/>
      </c>
      <c r="D188" s="1" t="str">
        <f t="array" ref="D188">IF(ROWS(C$7:C188)&gt;COUNTIF(BookTable[Entry Month],$O$4),"",INDEX(Book!C$3:C$1200,SMALL(IF(BookTable[Entry Month]=$O$4,ROW(BookTable[Entry Month])-ROW(Book!$J$2)),ROWS(C$7:C188))))</f>
        <v/>
      </c>
      <c r="E188" s="1" t="e">
        <f>VLOOKUP(Shrawan11[[#This Row],[आपूर्तिकर्ताको नाम]],PartyTable[],2,FALSE)</f>
        <v>#N/A</v>
      </c>
      <c r="F188" s="1" t="str" cm="1">
        <f t="array" ref="F188">IF(ROWS(G$7:G188)&gt;COUNTIF(BookTable[Entry Month],$O$4),"",INDEX(Book!D$3:D$1200,SMALL(IF(BookTable[Entry Month]=$O$4,ROW(BookTable[Entry Month])-ROW(Book!$J$2)),ROWS(G$7:G188))))</f>
        <v/>
      </c>
      <c r="I18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88" s="6" t="str" cm="1">
        <f t="array" ref="J188">IF(ROWS(G$7:G188)&gt;COUNTIF(BookTable[Entry Month],$O$4),"",INDEX(Book!F$3:F$1200,SMALL(IF(BookTable[Entry Month]=$O$4,ROW(BookTable[Entry Month])-ROW(Book!$J$2)),ROWS(G$7:G188))))</f>
        <v/>
      </c>
      <c r="K188" s="6" t="str" cm="1">
        <f t="array" ref="K188">IF(ROWS(G$7:G188)&gt;COUNTIF(BookTable[Entry Month],$O$4),"",INDEX(Book!E$3:E$1200,SMALL(IF(BookTable[Entry Month]=$O$4,ROW(BookTable[Entry Month])-ROW(Book!$J$2)),ROWS(G$7:G188))))</f>
        <v/>
      </c>
      <c r="L188" s="6" t="e">
        <f>Shrawan11[[#This Row],[मूल्य (रु)]]*13%</f>
        <v>#VALUE!</v>
      </c>
    </row>
    <row r="189" spans="1:12" hidden="1" x14ac:dyDescent="0.25">
      <c r="A189" s="1" t="str">
        <f t="array" ref="A189">IF(ROWS(A$7:A189)&gt;COUNTIF(BookTable[Entry Month],$O$4),"",INDEX(Book!A$3:A$1200,SMALL(IF(BookTable[Entry Month]=$O$4,ROW(BookTable[Entry Month])-ROW(Book!$J$2)),ROWS(A$7:A189))))</f>
        <v/>
      </c>
      <c r="B189" s="1" t="str">
        <f t="array" ref="B189">IF(ROWS(B$7:B189)&gt;COUNTIF(BookTable[Entry Month],$O$4),"",INDEX(Book!B$3:B$1200,SMALL(IF(BookTable[Entry Month]=$O$4,ROW(BookTable[Entry Month])-ROW(Book!$J$2)),ROWS(B$7:B189))))</f>
        <v/>
      </c>
      <c r="D189" s="1" t="str">
        <f t="array" ref="D189">IF(ROWS(C$7:C189)&gt;COUNTIF(BookTable[Entry Month],$O$4),"",INDEX(Book!C$3:C$1200,SMALL(IF(BookTable[Entry Month]=$O$4,ROW(BookTable[Entry Month])-ROW(Book!$J$2)),ROWS(C$7:C189))))</f>
        <v/>
      </c>
      <c r="E189" s="1" t="e">
        <f>VLOOKUP(Shrawan11[[#This Row],[आपूर्तिकर्ताको नाम]],PartyTable[],2,FALSE)</f>
        <v>#N/A</v>
      </c>
      <c r="F189" s="1" t="str" cm="1">
        <f t="array" ref="F189">IF(ROWS(G$7:G189)&gt;COUNTIF(BookTable[Entry Month],$O$4),"",INDEX(Book!D$3:D$1200,SMALL(IF(BookTable[Entry Month]=$O$4,ROW(BookTable[Entry Month])-ROW(Book!$J$2)),ROWS(G$7:G189))))</f>
        <v/>
      </c>
      <c r="I18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89" s="6" t="str" cm="1">
        <f t="array" ref="J189">IF(ROWS(G$7:G189)&gt;COUNTIF(BookTable[Entry Month],$O$4),"",INDEX(Book!F$3:F$1200,SMALL(IF(BookTable[Entry Month]=$O$4,ROW(BookTable[Entry Month])-ROW(Book!$J$2)),ROWS(G$7:G189))))</f>
        <v/>
      </c>
      <c r="K189" s="6" t="str" cm="1">
        <f t="array" ref="K189">IF(ROWS(G$7:G189)&gt;COUNTIF(BookTable[Entry Month],$O$4),"",INDEX(Book!E$3:E$1200,SMALL(IF(BookTable[Entry Month]=$O$4,ROW(BookTable[Entry Month])-ROW(Book!$J$2)),ROWS(G$7:G189))))</f>
        <v/>
      </c>
      <c r="L189" s="6" t="e">
        <f>Shrawan11[[#This Row],[मूल्य (रु)]]*13%</f>
        <v>#VALUE!</v>
      </c>
    </row>
    <row r="190" spans="1:12" hidden="1" x14ac:dyDescent="0.25">
      <c r="A190" s="1" t="str">
        <f t="array" ref="A190">IF(ROWS(A$7:A190)&gt;COUNTIF(BookTable[Entry Month],$O$4),"",INDEX(Book!A$3:A$1200,SMALL(IF(BookTable[Entry Month]=$O$4,ROW(BookTable[Entry Month])-ROW(Book!$J$2)),ROWS(A$7:A190))))</f>
        <v/>
      </c>
      <c r="B190" s="1" t="str">
        <f t="array" ref="B190">IF(ROWS(B$7:B190)&gt;COUNTIF(BookTable[Entry Month],$O$4),"",INDEX(Book!B$3:B$1200,SMALL(IF(BookTable[Entry Month]=$O$4,ROW(BookTable[Entry Month])-ROW(Book!$J$2)),ROWS(B$7:B190))))</f>
        <v/>
      </c>
      <c r="D190" s="1" t="str">
        <f t="array" ref="D190">IF(ROWS(C$7:C190)&gt;COUNTIF(BookTable[Entry Month],$O$4),"",INDEX(Book!C$3:C$1200,SMALL(IF(BookTable[Entry Month]=$O$4,ROW(BookTable[Entry Month])-ROW(Book!$J$2)),ROWS(C$7:C190))))</f>
        <v/>
      </c>
      <c r="E190" s="1" t="e">
        <f>VLOOKUP(Shrawan11[[#This Row],[आपूर्तिकर्ताको नाम]],PartyTable[],2,FALSE)</f>
        <v>#N/A</v>
      </c>
      <c r="F190" s="1" t="str" cm="1">
        <f t="array" ref="F190">IF(ROWS(G$7:G190)&gt;COUNTIF(BookTable[Entry Month],$O$4),"",INDEX(Book!D$3:D$1200,SMALL(IF(BookTable[Entry Month]=$O$4,ROW(BookTable[Entry Month])-ROW(Book!$J$2)),ROWS(G$7:G190))))</f>
        <v/>
      </c>
      <c r="I19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90" s="6" t="str" cm="1">
        <f t="array" ref="J190">IF(ROWS(G$7:G190)&gt;COUNTIF(BookTable[Entry Month],$O$4),"",INDEX(Book!F$3:F$1200,SMALL(IF(BookTable[Entry Month]=$O$4,ROW(BookTable[Entry Month])-ROW(Book!$J$2)),ROWS(G$7:G190))))</f>
        <v/>
      </c>
      <c r="K190" s="6" t="str" cm="1">
        <f t="array" ref="K190">IF(ROWS(G$7:G190)&gt;COUNTIF(BookTable[Entry Month],$O$4),"",INDEX(Book!E$3:E$1200,SMALL(IF(BookTable[Entry Month]=$O$4,ROW(BookTable[Entry Month])-ROW(Book!$J$2)),ROWS(G$7:G190))))</f>
        <v/>
      </c>
      <c r="L190" s="6" t="e">
        <f>Shrawan11[[#This Row],[मूल्य (रु)]]*13%</f>
        <v>#VALUE!</v>
      </c>
    </row>
    <row r="191" spans="1:12" hidden="1" x14ac:dyDescent="0.25">
      <c r="A191" s="1" t="str">
        <f t="array" ref="A191">IF(ROWS(A$7:A191)&gt;COUNTIF(BookTable[Entry Month],$O$4),"",INDEX(Book!A$3:A$1200,SMALL(IF(BookTable[Entry Month]=$O$4,ROW(BookTable[Entry Month])-ROW(Book!$J$2)),ROWS(A$7:A191))))</f>
        <v/>
      </c>
      <c r="B191" s="1" t="str">
        <f t="array" ref="B191">IF(ROWS(B$7:B191)&gt;COUNTIF(BookTable[Entry Month],$O$4),"",INDEX(Book!B$3:B$1200,SMALL(IF(BookTable[Entry Month]=$O$4,ROW(BookTable[Entry Month])-ROW(Book!$J$2)),ROWS(B$7:B191))))</f>
        <v/>
      </c>
      <c r="D191" s="1" t="str">
        <f t="array" ref="D191">IF(ROWS(C$7:C191)&gt;COUNTIF(BookTable[Entry Month],$O$4),"",INDEX(Book!C$3:C$1200,SMALL(IF(BookTable[Entry Month]=$O$4,ROW(BookTable[Entry Month])-ROW(Book!$J$2)),ROWS(C$7:C191))))</f>
        <v/>
      </c>
      <c r="E191" s="1" t="e">
        <f>VLOOKUP(Shrawan11[[#This Row],[आपूर्तिकर्ताको नाम]],PartyTable[],2,FALSE)</f>
        <v>#N/A</v>
      </c>
      <c r="F191" s="1" t="str" cm="1">
        <f t="array" ref="F191">IF(ROWS(G$7:G191)&gt;COUNTIF(BookTable[Entry Month],$O$4),"",INDEX(Book!D$3:D$1200,SMALL(IF(BookTable[Entry Month]=$O$4,ROW(BookTable[Entry Month])-ROW(Book!$J$2)),ROWS(G$7:G191))))</f>
        <v/>
      </c>
      <c r="I19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91" s="6" t="str" cm="1">
        <f t="array" ref="J191">IF(ROWS(G$7:G191)&gt;COUNTIF(BookTable[Entry Month],$O$4),"",INDEX(Book!F$3:F$1200,SMALL(IF(BookTable[Entry Month]=$O$4,ROW(BookTable[Entry Month])-ROW(Book!$J$2)),ROWS(G$7:G191))))</f>
        <v/>
      </c>
      <c r="K191" s="6" t="str" cm="1">
        <f t="array" ref="K191">IF(ROWS(G$7:G191)&gt;COUNTIF(BookTable[Entry Month],$O$4),"",INDEX(Book!E$3:E$1200,SMALL(IF(BookTable[Entry Month]=$O$4,ROW(BookTable[Entry Month])-ROW(Book!$J$2)),ROWS(G$7:G191))))</f>
        <v/>
      </c>
      <c r="L191" s="6" t="e">
        <f>Shrawan11[[#This Row],[मूल्य (रु)]]*13%</f>
        <v>#VALUE!</v>
      </c>
    </row>
    <row r="192" spans="1:12" hidden="1" x14ac:dyDescent="0.25">
      <c r="A192" s="1" t="str">
        <f t="array" ref="A192">IF(ROWS(A$7:A192)&gt;COUNTIF(BookTable[Entry Month],$O$4),"",INDEX(Book!A$3:A$1200,SMALL(IF(BookTable[Entry Month]=$O$4,ROW(BookTable[Entry Month])-ROW(Book!$J$2)),ROWS(A$7:A192))))</f>
        <v/>
      </c>
      <c r="B192" s="1" t="str">
        <f t="array" ref="B192">IF(ROWS(B$7:B192)&gt;COUNTIF(BookTable[Entry Month],$O$4),"",INDEX(Book!B$3:B$1200,SMALL(IF(BookTable[Entry Month]=$O$4,ROW(BookTable[Entry Month])-ROW(Book!$J$2)),ROWS(B$7:B192))))</f>
        <v/>
      </c>
      <c r="D192" s="1" t="str">
        <f t="array" ref="D192">IF(ROWS(C$7:C192)&gt;COUNTIF(BookTable[Entry Month],$O$4),"",INDEX(Book!C$3:C$1200,SMALL(IF(BookTable[Entry Month]=$O$4,ROW(BookTable[Entry Month])-ROW(Book!$J$2)),ROWS(C$7:C192))))</f>
        <v/>
      </c>
      <c r="E192" s="1" t="e">
        <f>VLOOKUP(Shrawan11[[#This Row],[आपूर्तिकर्ताको नाम]],PartyTable[],2,FALSE)</f>
        <v>#N/A</v>
      </c>
      <c r="F192" s="1" t="str" cm="1">
        <f t="array" ref="F192">IF(ROWS(G$7:G192)&gt;COUNTIF(BookTable[Entry Month],$O$4),"",INDEX(Book!D$3:D$1200,SMALL(IF(BookTable[Entry Month]=$O$4,ROW(BookTable[Entry Month])-ROW(Book!$J$2)),ROWS(G$7:G192))))</f>
        <v/>
      </c>
      <c r="I19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92" s="6" t="str" cm="1">
        <f t="array" ref="J192">IF(ROWS(G$7:G192)&gt;COUNTIF(BookTable[Entry Month],$O$4),"",INDEX(Book!F$3:F$1200,SMALL(IF(BookTable[Entry Month]=$O$4,ROW(BookTable[Entry Month])-ROW(Book!$J$2)),ROWS(G$7:G192))))</f>
        <v/>
      </c>
      <c r="K192" s="6" t="str" cm="1">
        <f t="array" ref="K192">IF(ROWS(G$7:G192)&gt;COUNTIF(BookTable[Entry Month],$O$4),"",INDEX(Book!E$3:E$1200,SMALL(IF(BookTable[Entry Month]=$O$4,ROW(BookTable[Entry Month])-ROW(Book!$J$2)),ROWS(G$7:G192))))</f>
        <v/>
      </c>
      <c r="L192" s="6" t="e">
        <f>Shrawan11[[#This Row],[मूल्य (रु)]]*13%</f>
        <v>#VALUE!</v>
      </c>
    </row>
    <row r="193" spans="1:12" hidden="1" x14ac:dyDescent="0.25">
      <c r="A193" s="1" t="str">
        <f t="array" ref="A193">IF(ROWS(A$7:A193)&gt;COUNTIF(BookTable[Entry Month],$O$4),"",INDEX(Book!A$3:A$1200,SMALL(IF(BookTable[Entry Month]=$O$4,ROW(BookTable[Entry Month])-ROW(Book!$J$2)),ROWS(A$7:A193))))</f>
        <v/>
      </c>
      <c r="B193" s="1" t="str">
        <f t="array" ref="B193">IF(ROWS(B$7:B193)&gt;COUNTIF(BookTable[Entry Month],$O$4),"",INDEX(Book!B$3:B$1200,SMALL(IF(BookTable[Entry Month]=$O$4,ROW(BookTable[Entry Month])-ROW(Book!$J$2)),ROWS(B$7:B193))))</f>
        <v/>
      </c>
      <c r="D193" s="1" t="str">
        <f t="array" ref="D193">IF(ROWS(C$7:C193)&gt;COUNTIF(BookTable[Entry Month],$O$4),"",INDEX(Book!C$3:C$1200,SMALL(IF(BookTable[Entry Month]=$O$4,ROW(BookTable[Entry Month])-ROW(Book!$J$2)),ROWS(C$7:C193))))</f>
        <v/>
      </c>
      <c r="E193" s="1" t="e">
        <f>VLOOKUP(Shrawan11[[#This Row],[आपूर्तिकर्ताको नाम]],PartyTable[],2,FALSE)</f>
        <v>#N/A</v>
      </c>
      <c r="F193" s="1" t="str" cm="1">
        <f t="array" ref="F193">IF(ROWS(G$7:G193)&gt;COUNTIF(BookTable[Entry Month],$O$4),"",INDEX(Book!D$3:D$1200,SMALL(IF(BookTable[Entry Month]=$O$4,ROW(BookTable[Entry Month])-ROW(Book!$J$2)),ROWS(G$7:G193))))</f>
        <v/>
      </c>
      <c r="I19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93" s="6" t="str" cm="1">
        <f t="array" ref="J193">IF(ROWS(G$7:G193)&gt;COUNTIF(BookTable[Entry Month],$O$4),"",INDEX(Book!F$3:F$1200,SMALL(IF(BookTable[Entry Month]=$O$4,ROW(BookTable[Entry Month])-ROW(Book!$J$2)),ROWS(G$7:G193))))</f>
        <v/>
      </c>
      <c r="K193" s="6" t="str" cm="1">
        <f t="array" ref="K193">IF(ROWS(G$7:G193)&gt;COUNTIF(BookTable[Entry Month],$O$4),"",INDEX(Book!E$3:E$1200,SMALL(IF(BookTable[Entry Month]=$O$4,ROW(BookTable[Entry Month])-ROW(Book!$J$2)),ROWS(G$7:G193))))</f>
        <v/>
      </c>
      <c r="L193" s="6" t="e">
        <f>Shrawan11[[#This Row],[मूल्य (रु)]]*13%</f>
        <v>#VALUE!</v>
      </c>
    </row>
    <row r="194" spans="1:12" hidden="1" x14ac:dyDescent="0.25">
      <c r="A194" s="1" t="str">
        <f t="array" ref="A194">IF(ROWS(A$7:A194)&gt;COUNTIF(BookTable[Entry Month],$O$4),"",INDEX(Book!A$3:A$1200,SMALL(IF(BookTable[Entry Month]=$O$4,ROW(BookTable[Entry Month])-ROW(Book!$J$2)),ROWS(A$7:A194))))</f>
        <v/>
      </c>
      <c r="B194" s="1" t="str">
        <f t="array" ref="B194">IF(ROWS(B$7:B194)&gt;COUNTIF(BookTable[Entry Month],$O$4),"",INDEX(Book!B$3:B$1200,SMALL(IF(BookTable[Entry Month]=$O$4,ROW(BookTable[Entry Month])-ROW(Book!$J$2)),ROWS(B$7:B194))))</f>
        <v/>
      </c>
      <c r="D194" s="1" t="str">
        <f t="array" ref="D194">IF(ROWS(C$7:C194)&gt;COUNTIF(BookTable[Entry Month],$O$4),"",INDEX(Book!C$3:C$1200,SMALL(IF(BookTable[Entry Month]=$O$4,ROW(BookTable[Entry Month])-ROW(Book!$J$2)),ROWS(C$7:C194))))</f>
        <v/>
      </c>
      <c r="E194" s="1" t="e">
        <f>VLOOKUP(Shrawan11[[#This Row],[आपूर्तिकर्ताको नाम]],PartyTable[],2,FALSE)</f>
        <v>#N/A</v>
      </c>
      <c r="F194" s="1" t="str" cm="1">
        <f t="array" ref="F194">IF(ROWS(G$7:G194)&gt;COUNTIF(BookTable[Entry Month],$O$4),"",INDEX(Book!D$3:D$1200,SMALL(IF(BookTable[Entry Month]=$O$4,ROW(BookTable[Entry Month])-ROW(Book!$J$2)),ROWS(G$7:G194))))</f>
        <v/>
      </c>
      <c r="I19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94" s="6" t="str" cm="1">
        <f t="array" ref="J194">IF(ROWS(G$7:G194)&gt;COUNTIF(BookTable[Entry Month],$O$4),"",INDEX(Book!F$3:F$1200,SMALL(IF(BookTable[Entry Month]=$O$4,ROW(BookTable[Entry Month])-ROW(Book!$J$2)),ROWS(G$7:G194))))</f>
        <v/>
      </c>
      <c r="K194" s="6" t="str" cm="1">
        <f t="array" ref="K194">IF(ROWS(G$7:G194)&gt;COUNTIF(BookTable[Entry Month],$O$4),"",INDEX(Book!E$3:E$1200,SMALL(IF(BookTable[Entry Month]=$O$4,ROW(BookTable[Entry Month])-ROW(Book!$J$2)),ROWS(G$7:G194))))</f>
        <v/>
      </c>
      <c r="L194" s="6" t="e">
        <f>Shrawan11[[#This Row],[मूल्य (रु)]]*13%</f>
        <v>#VALUE!</v>
      </c>
    </row>
    <row r="195" spans="1:12" hidden="1" x14ac:dyDescent="0.25">
      <c r="A195" s="1" t="str">
        <f t="array" ref="A195">IF(ROWS(A$7:A195)&gt;COUNTIF(BookTable[Entry Month],$O$4),"",INDEX(Book!A$3:A$1200,SMALL(IF(BookTable[Entry Month]=$O$4,ROW(BookTable[Entry Month])-ROW(Book!$J$2)),ROWS(A$7:A195))))</f>
        <v/>
      </c>
      <c r="B195" s="1" t="str">
        <f t="array" ref="B195">IF(ROWS(B$7:B195)&gt;COUNTIF(BookTable[Entry Month],$O$4),"",INDEX(Book!B$3:B$1200,SMALL(IF(BookTable[Entry Month]=$O$4,ROW(BookTable[Entry Month])-ROW(Book!$J$2)),ROWS(B$7:B195))))</f>
        <v/>
      </c>
      <c r="D195" s="1" t="str">
        <f t="array" ref="D195">IF(ROWS(C$7:C195)&gt;COUNTIF(BookTable[Entry Month],$O$4),"",INDEX(Book!C$3:C$1200,SMALL(IF(BookTable[Entry Month]=$O$4,ROW(BookTable[Entry Month])-ROW(Book!$J$2)),ROWS(C$7:C195))))</f>
        <v/>
      </c>
      <c r="E195" s="1" t="e">
        <f>VLOOKUP(Shrawan11[[#This Row],[आपूर्तिकर्ताको नाम]],PartyTable[],2,FALSE)</f>
        <v>#N/A</v>
      </c>
      <c r="F195" s="1" t="str" cm="1">
        <f t="array" ref="F195">IF(ROWS(G$7:G195)&gt;COUNTIF(BookTable[Entry Month],$O$4),"",INDEX(Book!D$3:D$1200,SMALL(IF(BookTable[Entry Month]=$O$4,ROW(BookTable[Entry Month])-ROW(Book!$J$2)),ROWS(G$7:G195))))</f>
        <v/>
      </c>
      <c r="I19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95" s="6" t="str" cm="1">
        <f t="array" ref="J195">IF(ROWS(G$7:G195)&gt;COUNTIF(BookTable[Entry Month],$O$4),"",INDEX(Book!F$3:F$1200,SMALL(IF(BookTable[Entry Month]=$O$4,ROW(BookTable[Entry Month])-ROW(Book!$J$2)),ROWS(G$7:G195))))</f>
        <v/>
      </c>
      <c r="K195" s="6" t="str" cm="1">
        <f t="array" ref="K195">IF(ROWS(G$7:G195)&gt;COUNTIF(BookTable[Entry Month],$O$4),"",INDEX(Book!E$3:E$1200,SMALL(IF(BookTable[Entry Month]=$O$4,ROW(BookTable[Entry Month])-ROW(Book!$J$2)),ROWS(G$7:G195))))</f>
        <v/>
      </c>
      <c r="L195" s="6" t="e">
        <f>Shrawan11[[#This Row],[मूल्य (रु)]]*13%</f>
        <v>#VALUE!</v>
      </c>
    </row>
    <row r="196" spans="1:12" hidden="1" x14ac:dyDescent="0.25">
      <c r="A196" s="1" t="str">
        <f t="array" ref="A196">IF(ROWS(A$7:A196)&gt;COUNTIF(BookTable[Entry Month],$O$4),"",INDEX(Book!A$3:A$1200,SMALL(IF(BookTable[Entry Month]=$O$4,ROW(BookTable[Entry Month])-ROW(Book!$J$2)),ROWS(A$7:A196))))</f>
        <v/>
      </c>
      <c r="B196" s="1" t="str">
        <f t="array" ref="B196">IF(ROWS(B$7:B196)&gt;COUNTIF(BookTable[Entry Month],$O$4),"",INDEX(Book!B$3:B$1200,SMALL(IF(BookTable[Entry Month]=$O$4,ROW(BookTable[Entry Month])-ROW(Book!$J$2)),ROWS(B$7:B196))))</f>
        <v/>
      </c>
      <c r="D196" s="1" t="str">
        <f t="array" ref="D196">IF(ROWS(C$7:C196)&gt;COUNTIF(BookTable[Entry Month],$O$4),"",INDEX(Book!C$3:C$1200,SMALL(IF(BookTable[Entry Month]=$O$4,ROW(BookTable[Entry Month])-ROW(Book!$J$2)),ROWS(C$7:C196))))</f>
        <v/>
      </c>
      <c r="E196" s="1" t="e">
        <f>VLOOKUP(Shrawan11[[#This Row],[आपूर्तिकर्ताको नाम]],PartyTable[],2,FALSE)</f>
        <v>#N/A</v>
      </c>
      <c r="F196" s="1" t="str" cm="1">
        <f t="array" ref="F196">IF(ROWS(G$7:G196)&gt;COUNTIF(BookTable[Entry Month],$O$4),"",INDEX(Book!D$3:D$1200,SMALL(IF(BookTable[Entry Month]=$O$4,ROW(BookTable[Entry Month])-ROW(Book!$J$2)),ROWS(G$7:G196))))</f>
        <v/>
      </c>
      <c r="I19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96" s="6" t="str" cm="1">
        <f t="array" ref="J196">IF(ROWS(G$7:G196)&gt;COUNTIF(BookTable[Entry Month],$O$4),"",INDEX(Book!F$3:F$1200,SMALL(IF(BookTable[Entry Month]=$O$4,ROW(BookTable[Entry Month])-ROW(Book!$J$2)),ROWS(G$7:G196))))</f>
        <v/>
      </c>
      <c r="K196" s="6" t="str" cm="1">
        <f t="array" ref="K196">IF(ROWS(G$7:G196)&gt;COUNTIF(BookTable[Entry Month],$O$4),"",INDEX(Book!E$3:E$1200,SMALL(IF(BookTable[Entry Month]=$O$4,ROW(BookTable[Entry Month])-ROW(Book!$J$2)),ROWS(G$7:G196))))</f>
        <v/>
      </c>
      <c r="L196" s="6" t="e">
        <f>Shrawan11[[#This Row],[मूल्य (रु)]]*13%</f>
        <v>#VALUE!</v>
      </c>
    </row>
    <row r="197" spans="1:12" hidden="1" x14ac:dyDescent="0.25">
      <c r="A197" s="1" t="str">
        <f t="array" ref="A197">IF(ROWS(A$7:A197)&gt;COUNTIF(BookTable[Entry Month],$O$4),"",INDEX(Book!A$3:A$1200,SMALL(IF(BookTable[Entry Month]=$O$4,ROW(BookTable[Entry Month])-ROW(Book!$J$2)),ROWS(A$7:A197))))</f>
        <v/>
      </c>
      <c r="B197" s="1" t="str">
        <f t="array" ref="B197">IF(ROWS(B$7:B197)&gt;COUNTIF(BookTable[Entry Month],$O$4),"",INDEX(Book!B$3:B$1200,SMALL(IF(BookTable[Entry Month]=$O$4,ROW(BookTable[Entry Month])-ROW(Book!$J$2)),ROWS(B$7:B197))))</f>
        <v/>
      </c>
      <c r="D197" s="1" t="str">
        <f t="array" ref="D197">IF(ROWS(C$7:C197)&gt;COUNTIF(BookTable[Entry Month],$O$4),"",INDEX(Book!C$3:C$1200,SMALL(IF(BookTable[Entry Month]=$O$4,ROW(BookTable[Entry Month])-ROW(Book!$J$2)),ROWS(C$7:C197))))</f>
        <v/>
      </c>
      <c r="E197" s="1" t="e">
        <f>VLOOKUP(Shrawan11[[#This Row],[आपूर्तिकर्ताको नाम]],PartyTable[],2,FALSE)</f>
        <v>#N/A</v>
      </c>
      <c r="F197" s="1" t="str" cm="1">
        <f t="array" ref="F197">IF(ROWS(G$7:G197)&gt;COUNTIF(BookTable[Entry Month],$O$4),"",INDEX(Book!D$3:D$1200,SMALL(IF(BookTable[Entry Month]=$O$4,ROW(BookTable[Entry Month])-ROW(Book!$J$2)),ROWS(G$7:G197))))</f>
        <v/>
      </c>
      <c r="I19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97" s="6" t="str" cm="1">
        <f t="array" ref="J197">IF(ROWS(G$7:G197)&gt;COUNTIF(BookTable[Entry Month],$O$4),"",INDEX(Book!F$3:F$1200,SMALL(IF(BookTable[Entry Month]=$O$4,ROW(BookTable[Entry Month])-ROW(Book!$J$2)),ROWS(G$7:G197))))</f>
        <v/>
      </c>
      <c r="K197" s="6" t="str" cm="1">
        <f t="array" ref="K197">IF(ROWS(G$7:G197)&gt;COUNTIF(BookTable[Entry Month],$O$4),"",INDEX(Book!E$3:E$1200,SMALL(IF(BookTable[Entry Month]=$O$4,ROW(BookTable[Entry Month])-ROW(Book!$J$2)),ROWS(G$7:G197))))</f>
        <v/>
      </c>
      <c r="L197" s="6" t="e">
        <f>Shrawan11[[#This Row],[मूल्य (रु)]]*13%</f>
        <v>#VALUE!</v>
      </c>
    </row>
    <row r="198" spans="1:12" hidden="1" x14ac:dyDescent="0.25">
      <c r="A198" s="1" t="str">
        <f t="array" ref="A198">IF(ROWS(A$7:A198)&gt;COUNTIF(BookTable[Entry Month],$O$4),"",INDEX(Book!A$3:A$1200,SMALL(IF(BookTable[Entry Month]=$O$4,ROW(BookTable[Entry Month])-ROW(Book!$J$2)),ROWS(A$7:A198))))</f>
        <v/>
      </c>
      <c r="B198" s="1" t="str">
        <f t="array" ref="B198">IF(ROWS(B$7:B198)&gt;COUNTIF(BookTable[Entry Month],$O$4),"",INDEX(Book!B$3:B$1200,SMALL(IF(BookTable[Entry Month]=$O$4,ROW(BookTable[Entry Month])-ROW(Book!$J$2)),ROWS(B$7:B198))))</f>
        <v/>
      </c>
      <c r="D198" s="1" t="str">
        <f t="array" ref="D198">IF(ROWS(C$7:C198)&gt;COUNTIF(BookTable[Entry Month],$O$4),"",INDEX(Book!C$3:C$1200,SMALL(IF(BookTable[Entry Month]=$O$4,ROW(BookTable[Entry Month])-ROW(Book!$J$2)),ROWS(C$7:C198))))</f>
        <v/>
      </c>
      <c r="E198" s="1" t="e">
        <f>VLOOKUP(Shrawan11[[#This Row],[आपूर्तिकर्ताको नाम]],PartyTable[],2,FALSE)</f>
        <v>#N/A</v>
      </c>
      <c r="F198" s="1" t="str" cm="1">
        <f t="array" ref="F198">IF(ROWS(G$7:G198)&gt;COUNTIF(BookTable[Entry Month],$O$4),"",INDEX(Book!D$3:D$1200,SMALL(IF(BookTable[Entry Month]=$O$4,ROW(BookTable[Entry Month])-ROW(Book!$J$2)),ROWS(G$7:G198))))</f>
        <v/>
      </c>
      <c r="I19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98" s="6" t="str" cm="1">
        <f t="array" ref="J198">IF(ROWS(G$7:G198)&gt;COUNTIF(BookTable[Entry Month],$O$4),"",INDEX(Book!F$3:F$1200,SMALL(IF(BookTable[Entry Month]=$O$4,ROW(BookTable[Entry Month])-ROW(Book!$J$2)),ROWS(G$7:G198))))</f>
        <v/>
      </c>
      <c r="K198" s="6" t="str" cm="1">
        <f t="array" ref="K198">IF(ROWS(G$7:G198)&gt;COUNTIF(BookTable[Entry Month],$O$4),"",INDEX(Book!E$3:E$1200,SMALL(IF(BookTable[Entry Month]=$O$4,ROW(BookTable[Entry Month])-ROW(Book!$J$2)),ROWS(G$7:G198))))</f>
        <v/>
      </c>
      <c r="L198" s="6" t="e">
        <f>Shrawan11[[#This Row],[मूल्य (रु)]]*13%</f>
        <v>#VALUE!</v>
      </c>
    </row>
    <row r="199" spans="1:12" hidden="1" x14ac:dyDescent="0.25">
      <c r="A199" s="1" t="str">
        <f t="array" ref="A199">IF(ROWS(A$7:A199)&gt;COUNTIF(BookTable[Entry Month],$O$4),"",INDEX(Book!A$3:A$1200,SMALL(IF(BookTable[Entry Month]=$O$4,ROW(BookTable[Entry Month])-ROW(Book!$J$2)),ROWS(A$7:A199))))</f>
        <v/>
      </c>
      <c r="B199" s="1" t="str">
        <f t="array" ref="B199">IF(ROWS(B$7:B199)&gt;COUNTIF(BookTable[Entry Month],$O$4),"",INDEX(Book!B$3:B$1200,SMALL(IF(BookTable[Entry Month]=$O$4,ROW(BookTable[Entry Month])-ROW(Book!$J$2)),ROWS(B$7:B199))))</f>
        <v/>
      </c>
      <c r="D199" s="1" t="str">
        <f t="array" ref="D199">IF(ROWS(C$7:C199)&gt;COUNTIF(BookTable[Entry Month],$O$4),"",INDEX(Book!C$3:C$1200,SMALL(IF(BookTable[Entry Month]=$O$4,ROW(BookTable[Entry Month])-ROW(Book!$J$2)),ROWS(C$7:C199))))</f>
        <v/>
      </c>
      <c r="E199" s="1" t="e">
        <f>VLOOKUP(Shrawan11[[#This Row],[आपूर्तिकर्ताको नाम]],PartyTable[],2,FALSE)</f>
        <v>#N/A</v>
      </c>
      <c r="F199" s="1" t="str" cm="1">
        <f t="array" ref="F199">IF(ROWS(G$7:G199)&gt;COUNTIF(BookTable[Entry Month],$O$4),"",INDEX(Book!D$3:D$1200,SMALL(IF(BookTable[Entry Month]=$O$4,ROW(BookTable[Entry Month])-ROW(Book!$J$2)),ROWS(G$7:G199))))</f>
        <v/>
      </c>
      <c r="I19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199" s="6" t="str" cm="1">
        <f t="array" ref="J199">IF(ROWS(G$7:G199)&gt;COUNTIF(BookTable[Entry Month],$O$4),"",INDEX(Book!F$3:F$1200,SMALL(IF(BookTable[Entry Month]=$O$4,ROW(BookTable[Entry Month])-ROW(Book!$J$2)),ROWS(G$7:G199))))</f>
        <v/>
      </c>
      <c r="K199" s="6" t="str" cm="1">
        <f t="array" ref="K199">IF(ROWS(G$7:G199)&gt;COUNTIF(BookTable[Entry Month],$O$4),"",INDEX(Book!E$3:E$1200,SMALL(IF(BookTable[Entry Month]=$O$4,ROW(BookTable[Entry Month])-ROW(Book!$J$2)),ROWS(G$7:G199))))</f>
        <v/>
      </c>
      <c r="L199" s="6" t="e">
        <f>Shrawan11[[#This Row],[मूल्य (रु)]]*13%</f>
        <v>#VALUE!</v>
      </c>
    </row>
    <row r="200" spans="1:12" hidden="1" x14ac:dyDescent="0.25">
      <c r="A200" s="1" t="str">
        <f t="array" ref="A200">IF(ROWS(A$7:A200)&gt;COUNTIF(BookTable[Entry Month],$O$4),"",INDEX(Book!A$3:A$1200,SMALL(IF(BookTable[Entry Month]=$O$4,ROW(BookTable[Entry Month])-ROW(Book!$J$2)),ROWS(A$7:A200))))</f>
        <v/>
      </c>
      <c r="B200" s="1" t="str">
        <f t="array" ref="B200">IF(ROWS(B$7:B200)&gt;COUNTIF(BookTable[Entry Month],$O$4),"",INDEX(Book!B$3:B$1200,SMALL(IF(BookTable[Entry Month]=$O$4,ROW(BookTable[Entry Month])-ROW(Book!$J$2)),ROWS(B$7:B200))))</f>
        <v/>
      </c>
      <c r="D200" s="1" t="str">
        <f t="array" ref="D200">IF(ROWS(C$7:C200)&gt;COUNTIF(BookTable[Entry Month],$O$4),"",INDEX(Book!C$3:C$1200,SMALL(IF(BookTable[Entry Month]=$O$4,ROW(BookTable[Entry Month])-ROW(Book!$J$2)),ROWS(C$7:C200))))</f>
        <v/>
      </c>
      <c r="E200" s="1" t="e">
        <f>VLOOKUP(Shrawan11[[#This Row],[आपूर्तिकर्ताको नाम]],PartyTable[],2,FALSE)</f>
        <v>#N/A</v>
      </c>
      <c r="F200" s="1" t="str" cm="1">
        <f t="array" ref="F200">IF(ROWS(G$7:G200)&gt;COUNTIF(BookTable[Entry Month],$O$4),"",INDEX(Book!D$3:D$1200,SMALL(IF(BookTable[Entry Month]=$O$4,ROW(BookTable[Entry Month])-ROW(Book!$J$2)),ROWS(G$7:G200))))</f>
        <v/>
      </c>
      <c r="I20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00" s="6" t="str" cm="1">
        <f t="array" ref="J200">IF(ROWS(G$7:G200)&gt;COUNTIF(BookTable[Entry Month],$O$4),"",INDEX(Book!F$3:F$1200,SMALL(IF(BookTable[Entry Month]=$O$4,ROW(BookTable[Entry Month])-ROW(Book!$J$2)),ROWS(G$7:G200))))</f>
        <v/>
      </c>
      <c r="K200" s="6" t="str" cm="1">
        <f t="array" ref="K200">IF(ROWS(G$7:G200)&gt;COUNTIF(BookTable[Entry Month],$O$4),"",INDEX(Book!E$3:E$1200,SMALL(IF(BookTable[Entry Month]=$O$4,ROW(BookTable[Entry Month])-ROW(Book!$J$2)),ROWS(G$7:G200))))</f>
        <v/>
      </c>
      <c r="L200" s="6" t="e">
        <f>Shrawan11[[#This Row],[मूल्य (रु)]]*13%</f>
        <v>#VALUE!</v>
      </c>
    </row>
    <row r="201" spans="1:12" hidden="1" x14ac:dyDescent="0.25">
      <c r="A201" s="1" t="str">
        <f t="array" ref="A201">IF(ROWS(A$7:A201)&gt;COUNTIF(BookTable[Entry Month],$O$4),"",INDEX(Book!A$3:A$1200,SMALL(IF(BookTable[Entry Month]=$O$4,ROW(BookTable[Entry Month])-ROW(Book!$J$2)),ROWS(A$7:A201))))</f>
        <v/>
      </c>
      <c r="B201" s="1" t="str">
        <f t="array" ref="B201">IF(ROWS(B$7:B201)&gt;COUNTIF(BookTable[Entry Month],$O$4),"",INDEX(Book!B$3:B$1200,SMALL(IF(BookTable[Entry Month]=$O$4,ROW(BookTable[Entry Month])-ROW(Book!$J$2)),ROWS(B$7:B201))))</f>
        <v/>
      </c>
      <c r="D201" s="1" t="str">
        <f t="array" ref="D201">IF(ROWS(C$7:C201)&gt;COUNTIF(BookTable[Entry Month],$O$4),"",INDEX(Book!C$3:C$1200,SMALL(IF(BookTable[Entry Month]=$O$4,ROW(BookTable[Entry Month])-ROW(Book!$J$2)),ROWS(C$7:C201))))</f>
        <v/>
      </c>
      <c r="E201" s="1" t="e">
        <f>VLOOKUP(Shrawan11[[#This Row],[आपूर्तिकर्ताको नाम]],PartyTable[],2,FALSE)</f>
        <v>#N/A</v>
      </c>
      <c r="F201" s="1" t="str" cm="1">
        <f t="array" ref="F201">IF(ROWS(G$7:G201)&gt;COUNTIF(BookTable[Entry Month],$O$4),"",INDEX(Book!D$3:D$1200,SMALL(IF(BookTable[Entry Month]=$O$4,ROW(BookTable[Entry Month])-ROW(Book!$J$2)),ROWS(G$7:G201))))</f>
        <v/>
      </c>
      <c r="I20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01" s="6" t="str" cm="1">
        <f t="array" ref="J201">IF(ROWS(G$7:G201)&gt;COUNTIF(BookTable[Entry Month],$O$4),"",INDEX(Book!F$3:F$1200,SMALL(IF(BookTable[Entry Month]=$O$4,ROW(BookTable[Entry Month])-ROW(Book!$J$2)),ROWS(G$7:G201))))</f>
        <v/>
      </c>
      <c r="K201" s="6" t="str" cm="1">
        <f t="array" ref="K201">IF(ROWS(G$7:G201)&gt;COUNTIF(BookTable[Entry Month],$O$4),"",INDEX(Book!E$3:E$1200,SMALL(IF(BookTable[Entry Month]=$O$4,ROW(BookTable[Entry Month])-ROW(Book!$J$2)),ROWS(G$7:G201))))</f>
        <v/>
      </c>
      <c r="L201" s="6" t="e">
        <f>Shrawan11[[#This Row],[मूल्य (रु)]]*13%</f>
        <v>#VALUE!</v>
      </c>
    </row>
    <row r="202" spans="1:12" hidden="1" x14ac:dyDescent="0.25">
      <c r="A202" s="1" t="str">
        <f t="array" ref="A202">IF(ROWS(A$7:A202)&gt;COUNTIF(BookTable[Entry Month],$O$4),"",INDEX(Book!A$3:A$1200,SMALL(IF(BookTable[Entry Month]=$O$4,ROW(BookTable[Entry Month])-ROW(Book!$J$2)),ROWS(A$7:A202))))</f>
        <v/>
      </c>
      <c r="B202" s="1" t="str">
        <f t="array" ref="B202">IF(ROWS(B$7:B202)&gt;COUNTIF(BookTable[Entry Month],$O$4),"",INDEX(Book!B$3:B$1200,SMALL(IF(BookTable[Entry Month]=$O$4,ROW(BookTable[Entry Month])-ROW(Book!$J$2)),ROWS(B$7:B202))))</f>
        <v/>
      </c>
      <c r="D202" s="1" t="str">
        <f t="array" ref="D202">IF(ROWS(C$7:C202)&gt;COUNTIF(BookTable[Entry Month],$O$4),"",INDEX(Book!C$3:C$1200,SMALL(IF(BookTable[Entry Month]=$O$4,ROW(BookTable[Entry Month])-ROW(Book!$J$2)),ROWS(C$7:C202))))</f>
        <v/>
      </c>
      <c r="E202" s="1" t="e">
        <f>VLOOKUP(Shrawan11[[#This Row],[आपूर्तिकर्ताको नाम]],PartyTable[],2,FALSE)</f>
        <v>#N/A</v>
      </c>
      <c r="F202" s="1" t="str" cm="1">
        <f t="array" ref="F202">IF(ROWS(G$7:G202)&gt;COUNTIF(BookTable[Entry Month],$O$4),"",INDEX(Book!D$3:D$1200,SMALL(IF(BookTable[Entry Month]=$O$4,ROW(BookTable[Entry Month])-ROW(Book!$J$2)),ROWS(G$7:G202))))</f>
        <v/>
      </c>
      <c r="I20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02" s="6" t="str" cm="1">
        <f t="array" ref="J202">IF(ROWS(G$7:G202)&gt;COUNTIF(BookTable[Entry Month],$O$4),"",INDEX(Book!F$3:F$1200,SMALL(IF(BookTable[Entry Month]=$O$4,ROW(BookTable[Entry Month])-ROW(Book!$J$2)),ROWS(G$7:G202))))</f>
        <v/>
      </c>
      <c r="K202" s="6" t="str" cm="1">
        <f t="array" ref="K202">IF(ROWS(G$7:G202)&gt;COUNTIF(BookTable[Entry Month],$O$4),"",INDEX(Book!E$3:E$1200,SMALL(IF(BookTable[Entry Month]=$O$4,ROW(BookTable[Entry Month])-ROW(Book!$J$2)),ROWS(G$7:G202))))</f>
        <v/>
      </c>
      <c r="L202" s="6" t="e">
        <f>Shrawan11[[#This Row],[मूल्य (रु)]]*13%</f>
        <v>#VALUE!</v>
      </c>
    </row>
    <row r="203" spans="1:12" hidden="1" x14ac:dyDescent="0.25">
      <c r="A203" s="1" t="str">
        <f t="array" ref="A203">IF(ROWS(A$7:A203)&gt;COUNTIF(BookTable[Entry Month],$O$4),"",INDEX(Book!A$3:A$1200,SMALL(IF(BookTable[Entry Month]=$O$4,ROW(BookTable[Entry Month])-ROW(Book!$J$2)),ROWS(A$7:A203))))</f>
        <v/>
      </c>
      <c r="B203" s="1" t="str">
        <f t="array" ref="B203">IF(ROWS(B$7:B203)&gt;COUNTIF(BookTable[Entry Month],$O$4),"",INDEX(Book!B$3:B$1200,SMALL(IF(BookTable[Entry Month]=$O$4,ROW(BookTable[Entry Month])-ROW(Book!$J$2)),ROWS(B$7:B203))))</f>
        <v/>
      </c>
      <c r="D203" s="1" t="str">
        <f t="array" ref="D203">IF(ROWS(C$7:C203)&gt;COUNTIF(BookTable[Entry Month],$O$4),"",INDEX(Book!C$3:C$1200,SMALL(IF(BookTable[Entry Month]=$O$4,ROW(BookTable[Entry Month])-ROW(Book!$J$2)),ROWS(C$7:C203))))</f>
        <v/>
      </c>
      <c r="E203" s="1" t="e">
        <f>VLOOKUP(Shrawan11[[#This Row],[आपूर्तिकर्ताको नाम]],PartyTable[],2,FALSE)</f>
        <v>#N/A</v>
      </c>
      <c r="F203" s="1" t="str" cm="1">
        <f t="array" ref="F203">IF(ROWS(G$7:G203)&gt;COUNTIF(BookTable[Entry Month],$O$4),"",INDEX(Book!D$3:D$1200,SMALL(IF(BookTable[Entry Month]=$O$4,ROW(BookTable[Entry Month])-ROW(Book!$J$2)),ROWS(G$7:G203))))</f>
        <v/>
      </c>
      <c r="I20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03" s="6" t="str" cm="1">
        <f t="array" ref="J203">IF(ROWS(G$7:G203)&gt;COUNTIF(BookTable[Entry Month],$O$4),"",INDEX(Book!F$3:F$1200,SMALL(IF(BookTable[Entry Month]=$O$4,ROW(BookTable[Entry Month])-ROW(Book!$J$2)),ROWS(G$7:G203))))</f>
        <v/>
      </c>
      <c r="K203" s="6" t="str" cm="1">
        <f t="array" ref="K203">IF(ROWS(G$7:G203)&gt;COUNTIF(BookTable[Entry Month],$O$4),"",INDEX(Book!E$3:E$1200,SMALL(IF(BookTable[Entry Month]=$O$4,ROW(BookTable[Entry Month])-ROW(Book!$J$2)),ROWS(G$7:G203))))</f>
        <v/>
      </c>
      <c r="L203" s="6" t="e">
        <f>Shrawan11[[#This Row],[मूल्य (रु)]]*13%</f>
        <v>#VALUE!</v>
      </c>
    </row>
    <row r="204" spans="1:12" hidden="1" x14ac:dyDescent="0.25">
      <c r="A204" s="1" t="str">
        <f t="array" ref="A204">IF(ROWS(A$7:A204)&gt;COUNTIF(BookTable[Entry Month],$O$4),"",INDEX(Book!A$3:A$1200,SMALL(IF(BookTable[Entry Month]=$O$4,ROW(BookTable[Entry Month])-ROW(Book!$J$2)),ROWS(A$7:A204))))</f>
        <v/>
      </c>
      <c r="B204" s="1" t="str">
        <f t="array" ref="B204">IF(ROWS(B$7:B204)&gt;COUNTIF(BookTable[Entry Month],$O$4),"",INDEX(Book!B$3:B$1200,SMALL(IF(BookTable[Entry Month]=$O$4,ROW(BookTable[Entry Month])-ROW(Book!$J$2)),ROWS(B$7:B204))))</f>
        <v/>
      </c>
      <c r="D204" s="1" t="str">
        <f t="array" ref="D204">IF(ROWS(C$7:C204)&gt;COUNTIF(BookTable[Entry Month],$O$4),"",INDEX(Book!C$3:C$1200,SMALL(IF(BookTable[Entry Month]=$O$4,ROW(BookTable[Entry Month])-ROW(Book!$J$2)),ROWS(C$7:C204))))</f>
        <v/>
      </c>
      <c r="E204" s="1" t="e">
        <f>VLOOKUP(Shrawan11[[#This Row],[आपूर्तिकर्ताको नाम]],PartyTable[],2,FALSE)</f>
        <v>#N/A</v>
      </c>
      <c r="F204" s="1" t="str" cm="1">
        <f t="array" ref="F204">IF(ROWS(G$7:G204)&gt;COUNTIF(BookTable[Entry Month],$O$4),"",INDEX(Book!D$3:D$1200,SMALL(IF(BookTable[Entry Month]=$O$4,ROW(BookTable[Entry Month])-ROW(Book!$J$2)),ROWS(G$7:G204))))</f>
        <v/>
      </c>
      <c r="I20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04" s="6" t="str" cm="1">
        <f t="array" ref="J204">IF(ROWS(G$7:G204)&gt;COUNTIF(BookTable[Entry Month],$O$4),"",INDEX(Book!F$3:F$1200,SMALL(IF(BookTable[Entry Month]=$O$4,ROW(BookTable[Entry Month])-ROW(Book!$J$2)),ROWS(G$7:G204))))</f>
        <v/>
      </c>
      <c r="K204" s="6" t="str" cm="1">
        <f t="array" ref="K204">IF(ROWS(G$7:G204)&gt;COUNTIF(BookTable[Entry Month],$O$4),"",INDEX(Book!E$3:E$1200,SMALL(IF(BookTable[Entry Month]=$O$4,ROW(BookTable[Entry Month])-ROW(Book!$J$2)),ROWS(G$7:G204))))</f>
        <v/>
      </c>
      <c r="L204" s="6" t="e">
        <f>Shrawan11[[#This Row],[मूल्य (रु)]]*13%</f>
        <v>#VALUE!</v>
      </c>
    </row>
    <row r="205" spans="1:12" hidden="1" x14ac:dyDescent="0.25">
      <c r="A205" s="1" t="str">
        <f t="array" ref="A205">IF(ROWS(A$7:A205)&gt;COUNTIF(BookTable[Entry Month],$O$4),"",INDEX(Book!A$3:A$1200,SMALL(IF(BookTable[Entry Month]=$O$4,ROW(BookTable[Entry Month])-ROW(Book!$J$2)),ROWS(A$7:A205))))</f>
        <v/>
      </c>
      <c r="B205" s="1" t="str">
        <f t="array" ref="B205">IF(ROWS(B$7:B205)&gt;COUNTIF(BookTable[Entry Month],$O$4),"",INDEX(Book!B$3:B$1200,SMALL(IF(BookTable[Entry Month]=$O$4,ROW(BookTable[Entry Month])-ROW(Book!$J$2)),ROWS(B$7:B205))))</f>
        <v/>
      </c>
      <c r="D205" s="1" t="str">
        <f t="array" ref="D205">IF(ROWS(C$7:C205)&gt;COUNTIF(BookTable[Entry Month],$O$4),"",INDEX(Book!C$3:C$1200,SMALL(IF(BookTable[Entry Month]=$O$4,ROW(BookTable[Entry Month])-ROW(Book!$J$2)),ROWS(C$7:C205))))</f>
        <v/>
      </c>
      <c r="E205" s="1" t="e">
        <f>VLOOKUP(Shrawan11[[#This Row],[आपूर्तिकर्ताको नाम]],PartyTable[],2,FALSE)</f>
        <v>#N/A</v>
      </c>
      <c r="F205" s="1" t="str" cm="1">
        <f t="array" ref="F205">IF(ROWS(G$7:G205)&gt;COUNTIF(BookTable[Entry Month],$O$4),"",INDEX(Book!D$3:D$1200,SMALL(IF(BookTable[Entry Month]=$O$4,ROW(BookTable[Entry Month])-ROW(Book!$J$2)),ROWS(G$7:G205))))</f>
        <v/>
      </c>
      <c r="I20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05" s="6" t="str" cm="1">
        <f t="array" ref="J205">IF(ROWS(G$7:G205)&gt;COUNTIF(BookTable[Entry Month],$O$4),"",INDEX(Book!F$3:F$1200,SMALL(IF(BookTable[Entry Month]=$O$4,ROW(BookTable[Entry Month])-ROW(Book!$J$2)),ROWS(G$7:G205))))</f>
        <v/>
      </c>
      <c r="K205" s="6" t="str" cm="1">
        <f t="array" ref="K205">IF(ROWS(G$7:G205)&gt;COUNTIF(BookTable[Entry Month],$O$4),"",INDEX(Book!E$3:E$1200,SMALL(IF(BookTable[Entry Month]=$O$4,ROW(BookTable[Entry Month])-ROW(Book!$J$2)),ROWS(G$7:G205))))</f>
        <v/>
      </c>
      <c r="L205" s="6" t="e">
        <f>Shrawan11[[#This Row],[मूल्य (रु)]]*13%</f>
        <v>#VALUE!</v>
      </c>
    </row>
    <row r="206" spans="1:12" hidden="1" x14ac:dyDescent="0.25">
      <c r="A206" s="1" t="str">
        <f t="array" ref="A206">IF(ROWS(A$7:A206)&gt;COUNTIF(BookTable[Entry Month],$O$4),"",INDEX(Book!A$3:A$1200,SMALL(IF(BookTable[Entry Month]=$O$4,ROW(BookTable[Entry Month])-ROW(Book!$J$2)),ROWS(A$7:A206))))</f>
        <v/>
      </c>
      <c r="B206" s="1" t="str">
        <f t="array" ref="B206">IF(ROWS(B$7:B206)&gt;COUNTIF(BookTable[Entry Month],$O$4),"",INDEX(Book!B$3:B$1200,SMALL(IF(BookTable[Entry Month]=$O$4,ROW(BookTable[Entry Month])-ROW(Book!$J$2)),ROWS(B$7:B206))))</f>
        <v/>
      </c>
      <c r="D206" s="1" t="str">
        <f t="array" ref="D206">IF(ROWS(C$7:C206)&gt;COUNTIF(BookTable[Entry Month],$O$4),"",INDEX(Book!C$3:C$1200,SMALL(IF(BookTable[Entry Month]=$O$4,ROW(BookTable[Entry Month])-ROW(Book!$J$2)),ROWS(C$7:C206))))</f>
        <v/>
      </c>
      <c r="E206" s="1" t="e">
        <f>VLOOKUP(Shrawan11[[#This Row],[आपूर्तिकर्ताको नाम]],PartyTable[],2,FALSE)</f>
        <v>#N/A</v>
      </c>
      <c r="F206" s="1" t="str" cm="1">
        <f t="array" ref="F206">IF(ROWS(G$7:G206)&gt;COUNTIF(BookTable[Entry Month],$O$4),"",INDEX(Book!D$3:D$1200,SMALL(IF(BookTable[Entry Month]=$O$4,ROW(BookTable[Entry Month])-ROW(Book!$J$2)),ROWS(G$7:G206))))</f>
        <v/>
      </c>
      <c r="I20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06" s="6" t="str" cm="1">
        <f t="array" ref="J206">IF(ROWS(G$7:G206)&gt;COUNTIF(BookTable[Entry Month],$O$4),"",INDEX(Book!F$3:F$1200,SMALL(IF(BookTable[Entry Month]=$O$4,ROW(BookTable[Entry Month])-ROW(Book!$J$2)),ROWS(G$7:G206))))</f>
        <v/>
      </c>
      <c r="K206" s="6" t="str" cm="1">
        <f t="array" ref="K206">IF(ROWS(G$7:G206)&gt;COUNTIF(BookTable[Entry Month],$O$4),"",INDEX(Book!E$3:E$1200,SMALL(IF(BookTable[Entry Month]=$O$4,ROW(BookTable[Entry Month])-ROW(Book!$J$2)),ROWS(G$7:G206))))</f>
        <v/>
      </c>
      <c r="L206" s="6" t="e">
        <f>Shrawan11[[#This Row],[मूल्य (रु)]]*13%</f>
        <v>#VALUE!</v>
      </c>
    </row>
    <row r="207" spans="1:12" hidden="1" x14ac:dyDescent="0.25">
      <c r="A207" s="1" t="str">
        <f t="array" ref="A207">IF(ROWS(A$7:A207)&gt;COUNTIF(BookTable[Entry Month],$O$4),"",INDEX(Book!A$3:A$1200,SMALL(IF(BookTable[Entry Month]=$O$4,ROW(BookTable[Entry Month])-ROW(Book!$J$2)),ROWS(A$7:A207))))</f>
        <v/>
      </c>
      <c r="B207" s="1" t="str">
        <f t="array" ref="B207">IF(ROWS(B$7:B207)&gt;COUNTIF(BookTable[Entry Month],$O$4),"",INDEX(Book!B$3:B$1200,SMALL(IF(BookTable[Entry Month]=$O$4,ROW(BookTable[Entry Month])-ROW(Book!$J$2)),ROWS(B$7:B207))))</f>
        <v/>
      </c>
      <c r="D207" s="1" t="str">
        <f t="array" ref="D207">IF(ROWS(C$7:C207)&gt;COUNTIF(BookTable[Entry Month],$O$4),"",INDEX(Book!C$3:C$1200,SMALL(IF(BookTable[Entry Month]=$O$4,ROW(BookTable[Entry Month])-ROW(Book!$J$2)),ROWS(C$7:C207))))</f>
        <v/>
      </c>
      <c r="E207" s="1" t="e">
        <f>VLOOKUP(Shrawan11[[#This Row],[आपूर्तिकर्ताको नाम]],PartyTable[],2,FALSE)</f>
        <v>#N/A</v>
      </c>
      <c r="F207" s="1" t="str" cm="1">
        <f t="array" ref="F207">IF(ROWS(G$7:G207)&gt;COUNTIF(BookTable[Entry Month],$O$4),"",INDEX(Book!D$3:D$1200,SMALL(IF(BookTable[Entry Month]=$O$4,ROW(BookTable[Entry Month])-ROW(Book!$J$2)),ROWS(G$7:G207))))</f>
        <v/>
      </c>
      <c r="I20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07" s="6" t="str" cm="1">
        <f t="array" ref="J207">IF(ROWS(G$7:G207)&gt;COUNTIF(BookTable[Entry Month],$O$4),"",INDEX(Book!F$3:F$1200,SMALL(IF(BookTable[Entry Month]=$O$4,ROW(BookTable[Entry Month])-ROW(Book!$J$2)),ROWS(G$7:G207))))</f>
        <v/>
      </c>
      <c r="K207" s="6" t="str" cm="1">
        <f t="array" ref="K207">IF(ROWS(G$7:G207)&gt;COUNTIF(BookTable[Entry Month],$O$4),"",INDEX(Book!E$3:E$1200,SMALL(IF(BookTable[Entry Month]=$O$4,ROW(BookTable[Entry Month])-ROW(Book!$J$2)),ROWS(G$7:G207))))</f>
        <v/>
      </c>
      <c r="L207" s="6" t="e">
        <f>Shrawan11[[#This Row],[मूल्य (रु)]]*13%</f>
        <v>#VALUE!</v>
      </c>
    </row>
    <row r="208" spans="1:12" hidden="1" x14ac:dyDescent="0.25">
      <c r="A208" s="1" t="str">
        <f t="array" ref="A208">IF(ROWS(A$7:A208)&gt;COUNTIF(BookTable[Entry Month],$O$4),"",INDEX(Book!A$3:A$1200,SMALL(IF(BookTable[Entry Month]=$O$4,ROW(BookTable[Entry Month])-ROW(Book!$J$2)),ROWS(A$7:A208))))</f>
        <v/>
      </c>
      <c r="B208" s="1" t="str">
        <f t="array" ref="B208">IF(ROWS(B$7:B208)&gt;COUNTIF(BookTable[Entry Month],$O$4),"",INDEX(Book!B$3:B$1200,SMALL(IF(BookTable[Entry Month]=$O$4,ROW(BookTable[Entry Month])-ROW(Book!$J$2)),ROWS(B$7:B208))))</f>
        <v/>
      </c>
      <c r="D208" s="1" t="str">
        <f t="array" ref="D208">IF(ROWS(C$7:C208)&gt;COUNTIF(BookTable[Entry Month],$O$4),"",INDEX(Book!C$3:C$1200,SMALL(IF(BookTable[Entry Month]=$O$4,ROW(BookTable[Entry Month])-ROW(Book!$J$2)),ROWS(C$7:C208))))</f>
        <v/>
      </c>
      <c r="E208" s="1" t="e">
        <f>VLOOKUP(Shrawan11[[#This Row],[आपूर्तिकर्ताको नाम]],PartyTable[],2,FALSE)</f>
        <v>#N/A</v>
      </c>
      <c r="F208" s="1" t="str" cm="1">
        <f t="array" ref="F208">IF(ROWS(G$7:G208)&gt;COUNTIF(BookTable[Entry Month],$O$4),"",INDEX(Book!D$3:D$1200,SMALL(IF(BookTable[Entry Month]=$O$4,ROW(BookTable[Entry Month])-ROW(Book!$J$2)),ROWS(G$7:G208))))</f>
        <v/>
      </c>
      <c r="I20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08" s="6" t="str" cm="1">
        <f t="array" ref="J208">IF(ROWS(G$7:G208)&gt;COUNTIF(BookTable[Entry Month],$O$4),"",INDEX(Book!F$3:F$1200,SMALL(IF(BookTable[Entry Month]=$O$4,ROW(BookTable[Entry Month])-ROW(Book!$J$2)),ROWS(G$7:G208))))</f>
        <v/>
      </c>
      <c r="K208" s="6" t="str" cm="1">
        <f t="array" ref="K208">IF(ROWS(G$7:G208)&gt;COUNTIF(BookTable[Entry Month],$O$4),"",INDEX(Book!E$3:E$1200,SMALL(IF(BookTable[Entry Month]=$O$4,ROW(BookTable[Entry Month])-ROW(Book!$J$2)),ROWS(G$7:G208))))</f>
        <v/>
      </c>
      <c r="L208" s="6" t="e">
        <f>Shrawan11[[#This Row],[मूल्य (रु)]]*13%</f>
        <v>#VALUE!</v>
      </c>
    </row>
    <row r="209" spans="1:12" hidden="1" x14ac:dyDescent="0.25">
      <c r="A209" s="1" t="str">
        <f t="array" ref="A209">IF(ROWS(A$7:A209)&gt;COUNTIF(BookTable[Entry Month],$O$4),"",INDEX(Book!A$3:A$1200,SMALL(IF(BookTable[Entry Month]=$O$4,ROW(BookTable[Entry Month])-ROW(Book!$J$2)),ROWS(A$7:A209))))</f>
        <v/>
      </c>
      <c r="B209" s="1" t="str">
        <f t="array" ref="B209">IF(ROWS(B$7:B209)&gt;COUNTIF(BookTable[Entry Month],$O$4),"",INDEX(Book!B$3:B$1200,SMALL(IF(BookTable[Entry Month]=$O$4,ROW(BookTable[Entry Month])-ROW(Book!$J$2)),ROWS(B$7:B209))))</f>
        <v/>
      </c>
      <c r="D209" s="1" t="str">
        <f t="array" ref="D209">IF(ROWS(C$7:C209)&gt;COUNTIF(BookTable[Entry Month],$O$4),"",INDEX(Book!C$3:C$1200,SMALL(IF(BookTable[Entry Month]=$O$4,ROW(BookTable[Entry Month])-ROW(Book!$J$2)),ROWS(C$7:C209))))</f>
        <v/>
      </c>
      <c r="E209" s="1" t="e">
        <f>VLOOKUP(Shrawan11[[#This Row],[आपूर्तिकर्ताको नाम]],PartyTable[],2,FALSE)</f>
        <v>#N/A</v>
      </c>
      <c r="F209" s="1" t="str" cm="1">
        <f t="array" ref="F209">IF(ROWS(G$7:G209)&gt;COUNTIF(BookTable[Entry Month],$O$4),"",INDEX(Book!D$3:D$1200,SMALL(IF(BookTable[Entry Month]=$O$4,ROW(BookTable[Entry Month])-ROW(Book!$J$2)),ROWS(G$7:G209))))</f>
        <v/>
      </c>
      <c r="I20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09" s="6" t="str" cm="1">
        <f t="array" ref="J209">IF(ROWS(G$7:G209)&gt;COUNTIF(BookTable[Entry Month],$O$4),"",INDEX(Book!F$3:F$1200,SMALL(IF(BookTable[Entry Month]=$O$4,ROW(BookTable[Entry Month])-ROW(Book!$J$2)),ROWS(G$7:G209))))</f>
        <v/>
      </c>
      <c r="K209" s="6" t="str" cm="1">
        <f t="array" ref="K209">IF(ROWS(G$7:G209)&gt;COUNTIF(BookTable[Entry Month],$O$4),"",INDEX(Book!E$3:E$1200,SMALL(IF(BookTable[Entry Month]=$O$4,ROW(BookTable[Entry Month])-ROW(Book!$J$2)),ROWS(G$7:G209))))</f>
        <v/>
      </c>
      <c r="L209" s="6" t="e">
        <f>Shrawan11[[#This Row],[मूल्य (रु)]]*13%</f>
        <v>#VALUE!</v>
      </c>
    </row>
    <row r="210" spans="1:12" hidden="1" x14ac:dyDescent="0.25">
      <c r="A210" s="1" t="str">
        <f t="array" ref="A210">IF(ROWS(A$7:A210)&gt;COUNTIF(BookTable[Entry Month],$O$4),"",INDEX(Book!A$3:A$1200,SMALL(IF(BookTable[Entry Month]=$O$4,ROW(BookTable[Entry Month])-ROW(Book!$J$2)),ROWS(A$7:A210))))</f>
        <v/>
      </c>
      <c r="B210" s="1" t="str">
        <f t="array" ref="B210">IF(ROWS(B$7:B210)&gt;COUNTIF(BookTable[Entry Month],$O$4),"",INDEX(Book!B$3:B$1200,SMALL(IF(BookTable[Entry Month]=$O$4,ROW(BookTable[Entry Month])-ROW(Book!$J$2)),ROWS(B$7:B210))))</f>
        <v/>
      </c>
      <c r="D210" s="1" t="str">
        <f t="array" ref="D210">IF(ROWS(C$7:C210)&gt;COUNTIF(BookTable[Entry Month],$O$4),"",INDEX(Book!C$3:C$1200,SMALL(IF(BookTable[Entry Month]=$O$4,ROW(BookTable[Entry Month])-ROW(Book!$J$2)),ROWS(C$7:C210))))</f>
        <v/>
      </c>
      <c r="E210" s="1" t="e">
        <f>VLOOKUP(Shrawan11[[#This Row],[आपूर्तिकर्ताको नाम]],PartyTable[],2,FALSE)</f>
        <v>#N/A</v>
      </c>
      <c r="F210" s="1" t="str" cm="1">
        <f t="array" ref="F210">IF(ROWS(G$7:G210)&gt;COUNTIF(BookTable[Entry Month],$O$4),"",INDEX(Book!D$3:D$1200,SMALL(IF(BookTable[Entry Month]=$O$4,ROW(BookTable[Entry Month])-ROW(Book!$J$2)),ROWS(G$7:G210))))</f>
        <v/>
      </c>
      <c r="I21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10" s="6" t="str" cm="1">
        <f t="array" ref="J210">IF(ROWS(G$7:G210)&gt;COUNTIF(BookTable[Entry Month],$O$4),"",INDEX(Book!F$3:F$1200,SMALL(IF(BookTable[Entry Month]=$O$4,ROW(BookTable[Entry Month])-ROW(Book!$J$2)),ROWS(G$7:G210))))</f>
        <v/>
      </c>
      <c r="K210" s="6" t="str" cm="1">
        <f t="array" ref="K210">IF(ROWS(G$7:G210)&gt;COUNTIF(BookTable[Entry Month],$O$4),"",INDEX(Book!E$3:E$1200,SMALL(IF(BookTable[Entry Month]=$O$4,ROW(BookTable[Entry Month])-ROW(Book!$J$2)),ROWS(G$7:G210))))</f>
        <v/>
      </c>
      <c r="L210" s="6" t="e">
        <f>Shrawan11[[#This Row],[मूल्य (रु)]]*13%</f>
        <v>#VALUE!</v>
      </c>
    </row>
    <row r="211" spans="1:12" hidden="1" x14ac:dyDescent="0.25">
      <c r="A211" s="1" t="str">
        <f t="array" ref="A211">IF(ROWS(A$7:A211)&gt;COUNTIF(BookTable[Entry Month],$O$4),"",INDEX(Book!A$3:A$1200,SMALL(IF(BookTable[Entry Month]=$O$4,ROW(BookTable[Entry Month])-ROW(Book!$J$2)),ROWS(A$7:A211))))</f>
        <v/>
      </c>
      <c r="B211" s="1" t="str">
        <f t="array" ref="B211">IF(ROWS(B$7:B211)&gt;COUNTIF(BookTable[Entry Month],$O$4),"",INDEX(Book!B$3:B$1200,SMALL(IF(BookTable[Entry Month]=$O$4,ROW(BookTable[Entry Month])-ROW(Book!$J$2)),ROWS(B$7:B211))))</f>
        <v/>
      </c>
      <c r="D211" s="1" t="str">
        <f t="array" ref="D211">IF(ROWS(C$7:C211)&gt;COUNTIF(BookTable[Entry Month],$O$4),"",INDEX(Book!C$3:C$1200,SMALL(IF(BookTable[Entry Month]=$O$4,ROW(BookTable[Entry Month])-ROW(Book!$J$2)),ROWS(C$7:C211))))</f>
        <v/>
      </c>
      <c r="E211" s="1" t="e">
        <f>VLOOKUP(Shrawan11[[#This Row],[आपूर्तिकर्ताको नाम]],PartyTable[],2,FALSE)</f>
        <v>#N/A</v>
      </c>
      <c r="F211" s="1" t="str" cm="1">
        <f t="array" ref="F211">IF(ROWS(G$7:G211)&gt;COUNTIF(BookTable[Entry Month],$O$4),"",INDEX(Book!D$3:D$1200,SMALL(IF(BookTable[Entry Month]=$O$4,ROW(BookTable[Entry Month])-ROW(Book!$J$2)),ROWS(G$7:G211))))</f>
        <v/>
      </c>
      <c r="I21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11" s="6" t="str" cm="1">
        <f t="array" ref="J211">IF(ROWS(G$7:G211)&gt;COUNTIF(BookTable[Entry Month],$O$4),"",INDEX(Book!F$3:F$1200,SMALL(IF(BookTable[Entry Month]=$O$4,ROW(BookTable[Entry Month])-ROW(Book!$J$2)),ROWS(G$7:G211))))</f>
        <v/>
      </c>
      <c r="K211" s="6" t="str" cm="1">
        <f t="array" ref="K211">IF(ROWS(G$7:G211)&gt;COUNTIF(BookTable[Entry Month],$O$4),"",INDEX(Book!E$3:E$1200,SMALL(IF(BookTable[Entry Month]=$O$4,ROW(BookTable[Entry Month])-ROW(Book!$J$2)),ROWS(G$7:G211))))</f>
        <v/>
      </c>
      <c r="L211" s="6" t="e">
        <f>Shrawan11[[#This Row],[मूल्य (रु)]]*13%</f>
        <v>#VALUE!</v>
      </c>
    </row>
    <row r="212" spans="1:12" hidden="1" x14ac:dyDescent="0.25">
      <c r="A212" s="1" t="str">
        <f t="array" ref="A212">IF(ROWS(A$7:A212)&gt;COUNTIF(BookTable[Entry Month],$O$4),"",INDEX(Book!A$3:A$1200,SMALL(IF(BookTable[Entry Month]=$O$4,ROW(BookTable[Entry Month])-ROW(Book!$J$2)),ROWS(A$7:A212))))</f>
        <v/>
      </c>
      <c r="B212" s="1" t="str">
        <f t="array" ref="B212">IF(ROWS(B$7:B212)&gt;COUNTIF(BookTable[Entry Month],$O$4),"",INDEX(Book!B$3:B$1200,SMALL(IF(BookTable[Entry Month]=$O$4,ROW(BookTable[Entry Month])-ROW(Book!$J$2)),ROWS(B$7:B212))))</f>
        <v/>
      </c>
      <c r="D212" s="1" t="str">
        <f t="array" ref="D212">IF(ROWS(C$7:C212)&gt;COUNTIF(BookTable[Entry Month],$O$4),"",INDEX(Book!C$3:C$1200,SMALL(IF(BookTable[Entry Month]=$O$4,ROW(BookTable[Entry Month])-ROW(Book!$J$2)),ROWS(C$7:C212))))</f>
        <v/>
      </c>
      <c r="E212" s="1" t="e">
        <f>VLOOKUP(Shrawan11[[#This Row],[आपूर्तिकर्ताको नाम]],PartyTable[],2,FALSE)</f>
        <v>#N/A</v>
      </c>
      <c r="F212" s="1" t="str" cm="1">
        <f t="array" ref="F212">IF(ROWS(G$7:G212)&gt;COUNTIF(BookTable[Entry Month],$O$4),"",INDEX(Book!D$3:D$1200,SMALL(IF(BookTable[Entry Month]=$O$4,ROW(BookTable[Entry Month])-ROW(Book!$J$2)),ROWS(G$7:G212))))</f>
        <v/>
      </c>
      <c r="I21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12" s="6" t="str" cm="1">
        <f t="array" ref="J212">IF(ROWS(G$7:G212)&gt;COUNTIF(BookTable[Entry Month],$O$4),"",INDEX(Book!F$3:F$1200,SMALL(IF(BookTable[Entry Month]=$O$4,ROW(BookTable[Entry Month])-ROW(Book!$J$2)),ROWS(G$7:G212))))</f>
        <v/>
      </c>
      <c r="K212" s="6" t="str" cm="1">
        <f t="array" ref="K212">IF(ROWS(G$7:G212)&gt;COUNTIF(BookTable[Entry Month],$O$4),"",INDEX(Book!E$3:E$1200,SMALL(IF(BookTable[Entry Month]=$O$4,ROW(BookTable[Entry Month])-ROW(Book!$J$2)),ROWS(G$7:G212))))</f>
        <v/>
      </c>
      <c r="L212" s="6" t="e">
        <f>Shrawan11[[#This Row],[मूल्य (रु)]]*13%</f>
        <v>#VALUE!</v>
      </c>
    </row>
    <row r="213" spans="1:12" hidden="1" x14ac:dyDescent="0.25">
      <c r="A213" s="1" t="str">
        <f t="array" ref="A213">IF(ROWS(A$7:A213)&gt;COUNTIF(BookTable[Entry Month],$O$4),"",INDEX(Book!A$3:A$1200,SMALL(IF(BookTable[Entry Month]=$O$4,ROW(BookTable[Entry Month])-ROW(Book!$J$2)),ROWS(A$7:A213))))</f>
        <v/>
      </c>
      <c r="B213" s="1" t="str">
        <f t="array" ref="B213">IF(ROWS(B$7:B213)&gt;COUNTIF(BookTable[Entry Month],$O$4),"",INDEX(Book!B$3:B$1200,SMALL(IF(BookTable[Entry Month]=$O$4,ROW(BookTable[Entry Month])-ROW(Book!$J$2)),ROWS(B$7:B213))))</f>
        <v/>
      </c>
      <c r="D213" s="1" t="str">
        <f t="array" ref="D213">IF(ROWS(C$7:C213)&gt;COUNTIF(BookTable[Entry Month],$O$4),"",INDEX(Book!C$3:C$1200,SMALL(IF(BookTable[Entry Month]=$O$4,ROW(BookTable[Entry Month])-ROW(Book!$J$2)),ROWS(C$7:C213))))</f>
        <v/>
      </c>
      <c r="E213" s="1" t="e">
        <f>VLOOKUP(Shrawan11[[#This Row],[आपूर्तिकर्ताको नाम]],PartyTable[],2,FALSE)</f>
        <v>#N/A</v>
      </c>
      <c r="F213" s="1" t="str" cm="1">
        <f t="array" ref="F213">IF(ROWS(G$7:G213)&gt;COUNTIF(BookTable[Entry Month],$O$4),"",INDEX(Book!D$3:D$1200,SMALL(IF(BookTable[Entry Month]=$O$4,ROW(BookTable[Entry Month])-ROW(Book!$J$2)),ROWS(G$7:G213))))</f>
        <v/>
      </c>
      <c r="I21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13" s="6" t="str" cm="1">
        <f t="array" ref="J213">IF(ROWS(G$7:G213)&gt;COUNTIF(BookTable[Entry Month],$O$4),"",INDEX(Book!F$3:F$1200,SMALL(IF(BookTable[Entry Month]=$O$4,ROW(BookTable[Entry Month])-ROW(Book!$J$2)),ROWS(G$7:G213))))</f>
        <v/>
      </c>
      <c r="K213" s="6" t="str" cm="1">
        <f t="array" ref="K213">IF(ROWS(G$7:G213)&gt;COUNTIF(BookTable[Entry Month],$O$4),"",INDEX(Book!E$3:E$1200,SMALL(IF(BookTable[Entry Month]=$O$4,ROW(BookTable[Entry Month])-ROW(Book!$J$2)),ROWS(G$7:G213))))</f>
        <v/>
      </c>
      <c r="L213" s="6" t="e">
        <f>Shrawan11[[#This Row],[मूल्य (रु)]]*13%</f>
        <v>#VALUE!</v>
      </c>
    </row>
    <row r="214" spans="1:12" hidden="1" x14ac:dyDescent="0.25">
      <c r="A214" s="1" t="str">
        <f t="array" ref="A214">IF(ROWS(A$7:A214)&gt;COUNTIF(BookTable[Entry Month],$O$4),"",INDEX(Book!A$3:A$1200,SMALL(IF(BookTable[Entry Month]=$O$4,ROW(BookTable[Entry Month])-ROW(Book!$J$2)),ROWS(A$7:A214))))</f>
        <v/>
      </c>
      <c r="B214" s="1" t="str">
        <f t="array" ref="B214">IF(ROWS(B$7:B214)&gt;COUNTIF(BookTable[Entry Month],$O$4),"",INDEX(Book!B$3:B$1200,SMALL(IF(BookTable[Entry Month]=$O$4,ROW(BookTable[Entry Month])-ROW(Book!$J$2)),ROWS(B$7:B214))))</f>
        <v/>
      </c>
      <c r="D214" s="1" t="str">
        <f t="array" ref="D214">IF(ROWS(C$7:C214)&gt;COUNTIF(BookTable[Entry Month],$O$4),"",INDEX(Book!C$3:C$1200,SMALL(IF(BookTable[Entry Month]=$O$4,ROW(BookTable[Entry Month])-ROW(Book!$J$2)),ROWS(C$7:C214))))</f>
        <v/>
      </c>
      <c r="E214" s="1" t="e">
        <f>VLOOKUP(Shrawan11[[#This Row],[आपूर्तिकर्ताको नाम]],PartyTable[],2,FALSE)</f>
        <v>#N/A</v>
      </c>
      <c r="F214" s="1" t="str" cm="1">
        <f t="array" ref="F214">IF(ROWS(G$7:G214)&gt;COUNTIF(BookTable[Entry Month],$O$4),"",INDEX(Book!D$3:D$1200,SMALL(IF(BookTable[Entry Month]=$O$4,ROW(BookTable[Entry Month])-ROW(Book!$J$2)),ROWS(G$7:G214))))</f>
        <v/>
      </c>
      <c r="I21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14" s="6" t="str" cm="1">
        <f t="array" ref="J214">IF(ROWS(G$7:G214)&gt;COUNTIF(BookTable[Entry Month],$O$4),"",INDEX(Book!F$3:F$1200,SMALL(IF(BookTable[Entry Month]=$O$4,ROW(BookTable[Entry Month])-ROW(Book!$J$2)),ROWS(G$7:G214))))</f>
        <v/>
      </c>
      <c r="K214" s="6" t="str" cm="1">
        <f t="array" ref="K214">IF(ROWS(G$7:G214)&gt;COUNTIF(BookTable[Entry Month],$O$4),"",INDEX(Book!E$3:E$1200,SMALL(IF(BookTable[Entry Month]=$O$4,ROW(BookTable[Entry Month])-ROW(Book!$J$2)),ROWS(G$7:G214))))</f>
        <v/>
      </c>
      <c r="L214" s="6" t="e">
        <f>Shrawan11[[#This Row],[मूल्य (रु)]]*13%</f>
        <v>#VALUE!</v>
      </c>
    </row>
    <row r="215" spans="1:12" hidden="1" x14ac:dyDescent="0.25">
      <c r="A215" s="1" t="str">
        <f t="array" ref="A215">IF(ROWS(A$7:A215)&gt;COUNTIF(BookTable[Entry Month],$O$4),"",INDEX(Book!A$3:A$1200,SMALL(IF(BookTable[Entry Month]=$O$4,ROW(BookTable[Entry Month])-ROW(Book!$J$2)),ROWS(A$7:A215))))</f>
        <v/>
      </c>
      <c r="B215" s="1" t="str">
        <f t="array" ref="B215">IF(ROWS(B$7:B215)&gt;COUNTIF(BookTable[Entry Month],$O$4),"",INDEX(Book!B$3:B$1200,SMALL(IF(BookTable[Entry Month]=$O$4,ROW(BookTable[Entry Month])-ROW(Book!$J$2)),ROWS(B$7:B215))))</f>
        <v/>
      </c>
      <c r="D215" s="1" t="str">
        <f t="array" ref="D215">IF(ROWS(C$7:C215)&gt;COUNTIF(BookTable[Entry Month],$O$4),"",INDEX(Book!C$3:C$1200,SMALL(IF(BookTable[Entry Month]=$O$4,ROW(BookTable[Entry Month])-ROW(Book!$J$2)),ROWS(C$7:C215))))</f>
        <v/>
      </c>
      <c r="E215" s="1" t="e">
        <f>VLOOKUP(Shrawan11[[#This Row],[आपूर्तिकर्ताको नाम]],PartyTable[],2,FALSE)</f>
        <v>#N/A</v>
      </c>
      <c r="F215" s="1" t="str" cm="1">
        <f t="array" ref="F215">IF(ROWS(G$7:G215)&gt;COUNTIF(BookTable[Entry Month],$O$4),"",INDEX(Book!D$3:D$1200,SMALL(IF(BookTable[Entry Month]=$O$4,ROW(BookTable[Entry Month])-ROW(Book!$J$2)),ROWS(G$7:G215))))</f>
        <v/>
      </c>
      <c r="I21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15" s="6" t="str" cm="1">
        <f t="array" ref="J215">IF(ROWS(G$7:G215)&gt;COUNTIF(BookTable[Entry Month],$O$4),"",INDEX(Book!F$3:F$1200,SMALL(IF(BookTable[Entry Month]=$O$4,ROW(BookTable[Entry Month])-ROW(Book!$J$2)),ROWS(G$7:G215))))</f>
        <v/>
      </c>
      <c r="K215" s="6" t="str" cm="1">
        <f t="array" ref="K215">IF(ROWS(G$7:G215)&gt;COUNTIF(BookTable[Entry Month],$O$4),"",INDEX(Book!E$3:E$1200,SMALL(IF(BookTable[Entry Month]=$O$4,ROW(BookTable[Entry Month])-ROW(Book!$J$2)),ROWS(G$7:G215))))</f>
        <v/>
      </c>
      <c r="L215" s="6" t="e">
        <f>Shrawan11[[#This Row],[मूल्य (रु)]]*13%</f>
        <v>#VALUE!</v>
      </c>
    </row>
    <row r="216" spans="1:12" hidden="1" x14ac:dyDescent="0.25">
      <c r="A216" s="1" t="str">
        <f t="array" ref="A216">IF(ROWS(A$7:A216)&gt;COUNTIF(BookTable[Entry Month],$O$4),"",INDEX(Book!A$3:A$1200,SMALL(IF(BookTable[Entry Month]=$O$4,ROW(BookTable[Entry Month])-ROW(Book!$J$2)),ROWS(A$7:A216))))</f>
        <v/>
      </c>
      <c r="B216" s="1" t="str">
        <f t="array" ref="B216">IF(ROWS(B$7:B216)&gt;COUNTIF(BookTable[Entry Month],$O$4),"",INDEX(Book!B$3:B$1200,SMALL(IF(BookTable[Entry Month]=$O$4,ROW(BookTable[Entry Month])-ROW(Book!$J$2)),ROWS(B$7:B216))))</f>
        <v/>
      </c>
      <c r="D216" s="1" t="str">
        <f t="array" ref="D216">IF(ROWS(C$7:C216)&gt;COUNTIF(BookTable[Entry Month],$O$4),"",INDEX(Book!C$3:C$1200,SMALL(IF(BookTable[Entry Month]=$O$4,ROW(BookTable[Entry Month])-ROW(Book!$J$2)),ROWS(C$7:C216))))</f>
        <v/>
      </c>
      <c r="E216" s="1" t="e">
        <f>VLOOKUP(Shrawan11[[#This Row],[आपूर्तिकर्ताको नाम]],PartyTable[],2,FALSE)</f>
        <v>#N/A</v>
      </c>
      <c r="F216" s="1" t="str" cm="1">
        <f t="array" ref="F216">IF(ROWS(G$7:G216)&gt;COUNTIF(BookTable[Entry Month],$O$4),"",INDEX(Book!D$3:D$1200,SMALL(IF(BookTable[Entry Month]=$O$4,ROW(BookTable[Entry Month])-ROW(Book!$J$2)),ROWS(G$7:G216))))</f>
        <v/>
      </c>
      <c r="I21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16" s="6" t="str" cm="1">
        <f t="array" ref="J216">IF(ROWS(G$7:G216)&gt;COUNTIF(BookTable[Entry Month],$O$4),"",INDEX(Book!F$3:F$1200,SMALL(IF(BookTable[Entry Month]=$O$4,ROW(BookTable[Entry Month])-ROW(Book!$J$2)),ROWS(G$7:G216))))</f>
        <v/>
      </c>
      <c r="K216" s="6" t="str" cm="1">
        <f t="array" ref="K216">IF(ROWS(G$7:G216)&gt;COUNTIF(BookTable[Entry Month],$O$4),"",INDEX(Book!E$3:E$1200,SMALL(IF(BookTable[Entry Month]=$O$4,ROW(BookTable[Entry Month])-ROW(Book!$J$2)),ROWS(G$7:G216))))</f>
        <v/>
      </c>
      <c r="L216" s="6" t="e">
        <f>Shrawan11[[#This Row],[मूल्य (रु)]]*13%</f>
        <v>#VALUE!</v>
      </c>
    </row>
    <row r="217" spans="1:12" hidden="1" x14ac:dyDescent="0.25">
      <c r="A217" s="1" t="str">
        <f t="array" ref="A217">IF(ROWS(A$7:A217)&gt;COUNTIF(BookTable[Entry Month],$O$4),"",INDEX(Book!A$3:A$1200,SMALL(IF(BookTable[Entry Month]=$O$4,ROW(BookTable[Entry Month])-ROW(Book!$J$2)),ROWS(A$7:A217))))</f>
        <v/>
      </c>
      <c r="B217" s="1" t="str">
        <f t="array" ref="B217">IF(ROWS(B$7:B217)&gt;COUNTIF(BookTable[Entry Month],$O$4),"",INDEX(Book!B$3:B$1200,SMALL(IF(BookTable[Entry Month]=$O$4,ROW(BookTable[Entry Month])-ROW(Book!$J$2)),ROWS(B$7:B217))))</f>
        <v/>
      </c>
      <c r="D217" s="1" t="str">
        <f t="array" ref="D217">IF(ROWS(C$7:C217)&gt;COUNTIF(BookTable[Entry Month],$O$4),"",INDEX(Book!C$3:C$1200,SMALL(IF(BookTable[Entry Month]=$O$4,ROW(BookTable[Entry Month])-ROW(Book!$J$2)),ROWS(C$7:C217))))</f>
        <v/>
      </c>
      <c r="E217" s="1" t="e">
        <f>VLOOKUP(Shrawan11[[#This Row],[आपूर्तिकर्ताको नाम]],PartyTable[],2,FALSE)</f>
        <v>#N/A</v>
      </c>
      <c r="F217" s="1" t="str" cm="1">
        <f t="array" ref="F217">IF(ROWS(G$7:G217)&gt;COUNTIF(BookTable[Entry Month],$O$4),"",INDEX(Book!D$3:D$1200,SMALL(IF(BookTable[Entry Month]=$O$4,ROW(BookTable[Entry Month])-ROW(Book!$J$2)),ROWS(G$7:G217))))</f>
        <v/>
      </c>
      <c r="I21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17" s="6" t="str" cm="1">
        <f t="array" ref="J217">IF(ROWS(G$7:G217)&gt;COUNTIF(BookTable[Entry Month],$O$4),"",INDEX(Book!F$3:F$1200,SMALL(IF(BookTable[Entry Month]=$O$4,ROW(BookTable[Entry Month])-ROW(Book!$J$2)),ROWS(G$7:G217))))</f>
        <v/>
      </c>
      <c r="K217" s="6" t="str" cm="1">
        <f t="array" ref="K217">IF(ROWS(G$7:G217)&gt;COUNTIF(BookTable[Entry Month],$O$4),"",INDEX(Book!E$3:E$1200,SMALL(IF(BookTable[Entry Month]=$O$4,ROW(BookTable[Entry Month])-ROW(Book!$J$2)),ROWS(G$7:G217))))</f>
        <v/>
      </c>
      <c r="L217" s="6" t="e">
        <f>Shrawan11[[#This Row],[मूल्य (रु)]]*13%</f>
        <v>#VALUE!</v>
      </c>
    </row>
    <row r="218" spans="1:12" hidden="1" x14ac:dyDescent="0.25">
      <c r="A218" s="1" t="str">
        <f t="array" ref="A218">IF(ROWS(A$7:A218)&gt;COUNTIF(BookTable[Entry Month],$O$4),"",INDEX(Book!A$3:A$1200,SMALL(IF(BookTable[Entry Month]=$O$4,ROW(BookTable[Entry Month])-ROW(Book!$J$2)),ROWS(A$7:A218))))</f>
        <v/>
      </c>
      <c r="B218" s="1" t="str">
        <f t="array" ref="B218">IF(ROWS(B$7:B218)&gt;COUNTIF(BookTable[Entry Month],$O$4),"",INDEX(Book!B$3:B$1200,SMALL(IF(BookTable[Entry Month]=$O$4,ROW(BookTable[Entry Month])-ROW(Book!$J$2)),ROWS(B$7:B218))))</f>
        <v/>
      </c>
      <c r="D218" s="1" t="str">
        <f t="array" ref="D218">IF(ROWS(C$7:C218)&gt;COUNTIF(BookTable[Entry Month],$O$4),"",INDEX(Book!C$3:C$1200,SMALL(IF(BookTable[Entry Month]=$O$4,ROW(BookTable[Entry Month])-ROW(Book!$J$2)),ROWS(C$7:C218))))</f>
        <v/>
      </c>
      <c r="E218" s="1" t="e">
        <f>VLOOKUP(Shrawan11[[#This Row],[आपूर्तिकर्ताको नाम]],PartyTable[],2,FALSE)</f>
        <v>#N/A</v>
      </c>
      <c r="F218" s="1" t="str" cm="1">
        <f t="array" ref="F218">IF(ROWS(G$7:G218)&gt;COUNTIF(BookTable[Entry Month],$O$4),"",INDEX(Book!D$3:D$1200,SMALL(IF(BookTable[Entry Month]=$O$4,ROW(BookTable[Entry Month])-ROW(Book!$J$2)),ROWS(G$7:G218))))</f>
        <v/>
      </c>
      <c r="I21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18" s="6" t="str" cm="1">
        <f t="array" ref="J218">IF(ROWS(G$7:G218)&gt;COUNTIF(BookTable[Entry Month],$O$4),"",INDEX(Book!F$3:F$1200,SMALL(IF(BookTable[Entry Month]=$O$4,ROW(BookTable[Entry Month])-ROW(Book!$J$2)),ROWS(G$7:G218))))</f>
        <v/>
      </c>
      <c r="K218" s="6" t="str" cm="1">
        <f t="array" ref="K218">IF(ROWS(G$7:G218)&gt;COUNTIF(BookTable[Entry Month],$O$4),"",INDEX(Book!E$3:E$1200,SMALL(IF(BookTable[Entry Month]=$O$4,ROW(BookTable[Entry Month])-ROW(Book!$J$2)),ROWS(G$7:G218))))</f>
        <v/>
      </c>
      <c r="L218" s="6" t="e">
        <f>Shrawan11[[#This Row],[मूल्य (रु)]]*13%</f>
        <v>#VALUE!</v>
      </c>
    </row>
    <row r="219" spans="1:12" hidden="1" x14ac:dyDescent="0.25">
      <c r="A219" s="1" t="str">
        <f t="array" ref="A219">IF(ROWS(A$7:A219)&gt;COUNTIF(BookTable[Entry Month],$O$4),"",INDEX(Book!A$3:A$1200,SMALL(IF(BookTable[Entry Month]=$O$4,ROW(BookTable[Entry Month])-ROW(Book!$J$2)),ROWS(A$7:A219))))</f>
        <v/>
      </c>
      <c r="B219" s="1" t="str">
        <f t="array" ref="B219">IF(ROWS(B$7:B219)&gt;COUNTIF(BookTable[Entry Month],$O$4),"",INDEX(Book!B$3:B$1200,SMALL(IF(BookTable[Entry Month]=$O$4,ROW(BookTable[Entry Month])-ROW(Book!$J$2)),ROWS(B$7:B219))))</f>
        <v/>
      </c>
      <c r="D219" s="1" t="str">
        <f t="array" ref="D219">IF(ROWS(C$7:C219)&gt;COUNTIF(BookTable[Entry Month],$O$4),"",INDEX(Book!C$3:C$1200,SMALL(IF(BookTable[Entry Month]=$O$4,ROW(BookTable[Entry Month])-ROW(Book!$J$2)),ROWS(C$7:C219))))</f>
        <v/>
      </c>
      <c r="E219" s="1" t="e">
        <f>VLOOKUP(Shrawan11[[#This Row],[आपूर्तिकर्ताको नाम]],PartyTable[],2,FALSE)</f>
        <v>#N/A</v>
      </c>
      <c r="F219" s="1" t="str" cm="1">
        <f t="array" ref="F219">IF(ROWS(G$7:G219)&gt;COUNTIF(BookTable[Entry Month],$O$4),"",INDEX(Book!D$3:D$1200,SMALL(IF(BookTable[Entry Month]=$O$4,ROW(BookTable[Entry Month])-ROW(Book!$J$2)),ROWS(G$7:G219))))</f>
        <v/>
      </c>
      <c r="I21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19" s="6" t="str" cm="1">
        <f t="array" ref="J219">IF(ROWS(G$7:G219)&gt;COUNTIF(BookTable[Entry Month],$O$4),"",INDEX(Book!F$3:F$1200,SMALL(IF(BookTable[Entry Month]=$O$4,ROW(BookTable[Entry Month])-ROW(Book!$J$2)),ROWS(G$7:G219))))</f>
        <v/>
      </c>
      <c r="K219" s="6" t="str" cm="1">
        <f t="array" ref="K219">IF(ROWS(G$7:G219)&gt;COUNTIF(BookTable[Entry Month],$O$4),"",INDEX(Book!E$3:E$1200,SMALL(IF(BookTable[Entry Month]=$O$4,ROW(BookTable[Entry Month])-ROW(Book!$J$2)),ROWS(G$7:G219))))</f>
        <v/>
      </c>
      <c r="L219" s="6" t="e">
        <f>Shrawan11[[#This Row],[मूल्य (रु)]]*13%</f>
        <v>#VALUE!</v>
      </c>
    </row>
    <row r="220" spans="1:12" hidden="1" x14ac:dyDescent="0.25">
      <c r="A220" s="1" t="str">
        <f t="array" ref="A220">IF(ROWS(A$7:A220)&gt;COUNTIF(BookTable[Entry Month],$O$4),"",INDEX(Book!A$3:A$1200,SMALL(IF(BookTable[Entry Month]=$O$4,ROW(BookTable[Entry Month])-ROW(Book!$J$2)),ROWS(A$7:A220))))</f>
        <v/>
      </c>
      <c r="B220" s="1" t="str">
        <f t="array" ref="B220">IF(ROWS(B$7:B220)&gt;COUNTIF(BookTable[Entry Month],$O$4),"",INDEX(Book!B$3:B$1200,SMALL(IF(BookTable[Entry Month]=$O$4,ROW(BookTable[Entry Month])-ROW(Book!$J$2)),ROWS(B$7:B220))))</f>
        <v/>
      </c>
      <c r="D220" s="1" t="str">
        <f t="array" ref="D220">IF(ROWS(C$7:C220)&gt;COUNTIF(BookTable[Entry Month],$O$4),"",INDEX(Book!C$3:C$1200,SMALL(IF(BookTable[Entry Month]=$O$4,ROW(BookTable[Entry Month])-ROW(Book!$J$2)),ROWS(C$7:C220))))</f>
        <v/>
      </c>
      <c r="E220" s="1" t="e">
        <f>VLOOKUP(Shrawan11[[#This Row],[आपूर्तिकर्ताको नाम]],PartyTable[],2,FALSE)</f>
        <v>#N/A</v>
      </c>
      <c r="F220" s="1" t="str" cm="1">
        <f t="array" ref="F220">IF(ROWS(G$7:G220)&gt;COUNTIF(BookTable[Entry Month],$O$4),"",INDEX(Book!D$3:D$1200,SMALL(IF(BookTable[Entry Month]=$O$4,ROW(BookTable[Entry Month])-ROW(Book!$J$2)),ROWS(G$7:G220))))</f>
        <v/>
      </c>
      <c r="I22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20" s="6" t="str" cm="1">
        <f t="array" ref="J220">IF(ROWS(G$7:G220)&gt;COUNTIF(BookTable[Entry Month],$O$4),"",INDEX(Book!F$3:F$1200,SMALL(IF(BookTable[Entry Month]=$O$4,ROW(BookTable[Entry Month])-ROW(Book!$J$2)),ROWS(G$7:G220))))</f>
        <v/>
      </c>
      <c r="K220" s="6" t="str" cm="1">
        <f t="array" ref="K220">IF(ROWS(G$7:G220)&gt;COUNTIF(BookTable[Entry Month],$O$4),"",INDEX(Book!E$3:E$1200,SMALL(IF(BookTable[Entry Month]=$O$4,ROW(BookTable[Entry Month])-ROW(Book!$J$2)),ROWS(G$7:G220))))</f>
        <v/>
      </c>
      <c r="L220" s="6" t="e">
        <f>Shrawan11[[#This Row],[मूल्य (रु)]]*13%</f>
        <v>#VALUE!</v>
      </c>
    </row>
    <row r="221" spans="1:12" hidden="1" x14ac:dyDescent="0.25">
      <c r="A221" s="1" t="str">
        <f t="array" ref="A221">IF(ROWS(A$7:A221)&gt;COUNTIF(BookTable[Entry Month],$O$4),"",INDEX(Book!A$3:A$1200,SMALL(IF(BookTable[Entry Month]=$O$4,ROW(BookTable[Entry Month])-ROW(Book!$J$2)),ROWS(A$7:A221))))</f>
        <v/>
      </c>
      <c r="B221" s="1" t="str">
        <f t="array" ref="B221">IF(ROWS(B$7:B221)&gt;COUNTIF(BookTable[Entry Month],$O$4),"",INDEX(Book!B$3:B$1200,SMALL(IF(BookTable[Entry Month]=$O$4,ROW(BookTable[Entry Month])-ROW(Book!$J$2)),ROWS(B$7:B221))))</f>
        <v/>
      </c>
      <c r="D221" s="1" t="str">
        <f t="array" ref="D221">IF(ROWS(C$7:C221)&gt;COUNTIF(BookTable[Entry Month],$O$4),"",INDEX(Book!C$3:C$1200,SMALL(IF(BookTable[Entry Month]=$O$4,ROW(BookTable[Entry Month])-ROW(Book!$J$2)),ROWS(C$7:C221))))</f>
        <v/>
      </c>
      <c r="E221" s="1" t="e">
        <f>VLOOKUP(Shrawan11[[#This Row],[आपूर्तिकर्ताको नाम]],PartyTable[],2,FALSE)</f>
        <v>#N/A</v>
      </c>
      <c r="F221" s="1" t="str" cm="1">
        <f t="array" ref="F221">IF(ROWS(G$7:G221)&gt;COUNTIF(BookTable[Entry Month],$O$4),"",INDEX(Book!D$3:D$1200,SMALL(IF(BookTable[Entry Month]=$O$4,ROW(BookTable[Entry Month])-ROW(Book!$J$2)),ROWS(G$7:G221))))</f>
        <v/>
      </c>
      <c r="I22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21" s="6" t="str" cm="1">
        <f t="array" ref="J221">IF(ROWS(G$7:G221)&gt;COUNTIF(BookTable[Entry Month],$O$4),"",INDEX(Book!F$3:F$1200,SMALL(IF(BookTable[Entry Month]=$O$4,ROW(BookTable[Entry Month])-ROW(Book!$J$2)),ROWS(G$7:G221))))</f>
        <v/>
      </c>
      <c r="K221" s="6" t="str" cm="1">
        <f t="array" ref="K221">IF(ROWS(G$7:G221)&gt;COUNTIF(BookTable[Entry Month],$O$4),"",INDEX(Book!E$3:E$1200,SMALL(IF(BookTable[Entry Month]=$O$4,ROW(BookTable[Entry Month])-ROW(Book!$J$2)),ROWS(G$7:G221))))</f>
        <v/>
      </c>
      <c r="L221" s="6" t="e">
        <f>Shrawan11[[#This Row],[मूल्य (रु)]]*13%</f>
        <v>#VALUE!</v>
      </c>
    </row>
    <row r="222" spans="1:12" hidden="1" x14ac:dyDescent="0.25">
      <c r="A222" s="1" t="str">
        <f t="array" ref="A222">IF(ROWS(A$7:A222)&gt;COUNTIF(BookTable[Entry Month],$O$4),"",INDEX(Book!A$3:A$1200,SMALL(IF(BookTable[Entry Month]=$O$4,ROW(BookTable[Entry Month])-ROW(Book!$J$2)),ROWS(A$7:A222))))</f>
        <v/>
      </c>
      <c r="B222" s="1" t="str">
        <f t="array" ref="B222">IF(ROWS(B$7:B222)&gt;COUNTIF(BookTable[Entry Month],$O$4),"",INDEX(Book!B$3:B$1200,SMALL(IF(BookTable[Entry Month]=$O$4,ROW(BookTable[Entry Month])-ROW(Book!$J$2)),ROWS(B$7:B222))))</f>
        <v/>
      </c>
      <c r="D222" s="1" t="str">
        <f t="array" ref="D222">IF(ROWS(C$7:C222)&gt;COUNTIF(BookTable[Entry Month],$O$4),"",INDEX(Book!C$3:C$1200,SMALL(IF(BookTable[Entry Month]=$O$4,ROW(BookTable[Entry Month])-ROW(Book!$J$2)),ROWS(C$7:C222))))</f>
        <v/>
      </c>
      <c r="E222" s="1" t="e">
        <f>VLOOKUP(Shrawan11[[#This Row],[आपूर्तिकर्ताको नाम]],PartyTable[],2,FALSE)</f>
        <v>#N/A</v>
      </c>
      <c r="F222" s="1" t="str" cm="1">
        <f t="array" ref="F222">IF(ROWS(G$7:G222)&gt;COUNTIF(BookTable[Entry Month],$O$4),"",INDEX(Book!D$3:D$1200,SMALL(IF(BookTable[Entry Month]=$O$4,ROW(BookTable[Entry Month])-ROW(Book!$J$2)),ROWS(G$7:G222))))</f>
        <v/>
      </c>
      <c r="I22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22" s="6" t="str" cm="1">
        <f t="array" ref="J222">IF(ROWS(G$7:G222)&gt;COUNTIF(BookTable[Entry Month],$O$4),"",INDEX(Book!F$3:F$1200,SMALL(IF(BookTable[Entry Month]=$O$4,ROW(BookTable[Entry Month])-ROW(Book!$J$2)),ROWS(G$7:G222))))</f>
        <v/>
      </c>
      <c r="K222" s="6" t="str" cm="1">
        <f t="array" ref="K222">IF(ROWS(G$7:G222)&gt;COUNTIF(BookTable[Entry Month],$O$4),"",INDEX(Book!E$3:E$1200,SMALL(IF(BookTable[Entry Month]=$O$4,ROW(BookTable[Entry Month])-ROW(Book!$J$2)),ROWS(G$7:G222))))</f>
        <v/>
      </c>
      <c r="L222" s="6" t="e">
        <f>Shrawan11[[#This Row],[मूल्य (रु)]]*13%</f>
        <v>#VALUE!</v>
      </c>
    </row>
    <row r="223" spans="1:12" hidden="1" x14ac:dyDescent="0.25">
      <c r="A223" s="1" t="str">
        <f t="array" ref="A223">IF(ROWS(A$7:A223)&gt;COUNTIF(BookTable[Entry Month],$O$4),"",INDEX(Book!A$3:A$1200,SMALL(IF(BookTable[Entry Month]=$O$4,ROW(BookTable[Entry Month])-ROW(Book!$J$2)),ROWS(A$7:A223))))</f>
        <v/>
      </c>
      <c r="B223" s="1" t="str">
        <f t="array" ref="B223">IF(ROWS(B$7:B223)&gt;COUNTIF(BookTable[Entry Month],$O$4),"",INDEX(Book!B$3:B$1200,SMALL(IF(BookTable[Entry Month]=$O$4,ROW(BookTable[Entry Month])-ROW(Book!$J$2)),ROWS(B$7:B223))))</f>
        <v/>
      </c>
      <c r="D223" s="1" t="str">
        <f t="array" ref="D223">IF(ROWS(C$7:C223)&gt;COUNTIF(BookTable[Entry Month],$O$4),"",INDEX(Book!C$3:C$1200,SMALL(IF(BookTable[Entry Month]=$O$4,ROW(BookTable[Entry Month])-ROW(Book!$J$2)),ROWS(C$7:C223))))</f>
        <v/>
      </c>
      <c r="E223" s="1" t="e">
        <f>VLOOKUP(Shrawan11[[#This Row],[आपूर्तिकर्ताको नाम]],PartyTable[],2,FALSE)</f>
        <v>#N/A</v>
      </c>
      <c r="F223" s="1" t="str" cm="1">
        <f t="array" ref="F223">IF(ROWS(G$7:G223)&gt;COUNTIF(BookTable[Entry Month],$O$4),"",INDEX(Book!D$3:D$1200,SMALL(IF(BookTable[Entry Month]=$O$4,ROW(BookTable[Entry Month])-ROW(Book!$J$2)),ROWS(G$7:G223))))</f>
        <v/>
      </c>
      <c r="I22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23" s="6" t="str" cm="1">
        <f t="array" ref="J223">IF(ROWS(G$7:G223)&gt;COUNTIF(BookTable[Entry Month],$O$4),"",INDEX(Book!F$3:F$1200,SMALL(IF(BookTable[Entry Month]=$O$4,ROW(BookTable[Entry Month])-ROW(Book!$J$2)),ROWS(G$7:G223))))</f>
        <v/>
      </c>
      <c r="K223" s="6" t="str" cm="1">
        <f t="array" ref="K223">IF(ROWS(G$7:G223)&gt;COUNTIF(BookTable[Entry Month],$O$4),"",INDEX(Book!E$3:E$1200,SMALL(IF(BookTable[Entry Month]=$O$4,ROW(BookTable[Entry Month])-ROW(Book!$J$2)),ROWS(G$7:G223))))</f>
        <v/>
      </c>
      <c r="L223" s="6" t="e">
        <f>Shrawan11[[#This Row],[मूल्य (रु)]]*13%</f>
        <v>#VALUE!</v>
      </c>
    </row>
    <row r="224" spans="1:12" hidden="1" x14ac:dyDescent="0.25">
      <c r="A224" s="1" t="str">
        <f t="array" ref="A224">IF(ROWS(A$7:A224)&gt;COUNTIF(BookTable[Entry Month],$O$4),"",INDEX(Book!A$3:A$1200,SMALL(IF(BookTable[Entry Month]=$O$4,ROW(BookTable[Entry Month])-ROW(Book!$J$2)),ROWS(A$7:A224))))</f>
        <v/>
      </c>
      <c r="B224" s="1" t="str">
        <f t="array" ref="B224">IF(ROWS(B$7:B224)&gt;COUNTIF(BookTable[Entry Month],$O$4),"",INDEX(Book!B$3:B$1200,SMALL(IF(BookTable[Entry Month]=$O$4,ROW(BookTable[Entry Month])-ROW(Book!$J$2)),ROWS(B$7:B224))))</f>
        <v/>
      </c>
      <c r="D224" s="1" t="str">
        <f t="array" ref="D224">IF(ROWS(C$7:C224)&gt;COUNTIF(BookTable[Entry Month],$O$4),"",INDEX(Book!C$3:C$1200,SMALL(IF(BookTable[Entry Month]=$O$4,ROW(BookTable[Entry Month])-ROW(Book!$J$2)),ROWS(C$7:C224))))</f>
        <v/>
      </c>
      <c r="E224" s="1" t="e">
        <f>VLOOKUP(Shrawan11[[#This Row],[आपूर्तिकर्ताको नाम]],PartyTable[],2,FALSE)</f>
        <v>#N/A</v>
      </c>
      <c r="F224" s="1" t="str" cm="1">
        <f t="array" ref="F224">IF(ROWS(G$7:G224)&gt;COUNTIF(BookTable[Entry Month],$O$4),"",INDEX(Book!D$3:D$1200,SMALL(IF(BookTable[Entry Month]=$O$4,ROW(BookTable[Entry Month])-ROW(Book!$J$2)),ROWS(G$7:G224))))</f>
        <v/>
      </c>
      <c r="I22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24" s="6" t="str" cm="1">
        <f t="array" ref="J224">IF(ROWS(G$7:G224)&gt;COUNTIF(BookTable[Entry Month],$O$4),"",INDEX(Book!F$3:F$1200,SMALL(IF(BookTable[Entry Month]=$O$4,ROW(BookTable[Entry Month])-ROW(Book!$J$2)),ROWS(G$7:G224))))</f>
        <v/>
      </c>
      <c r="K224" s="6" t="str" cm="1">
        <f t="array" ref="K224">IF(ROWS(G$7:G224)&gt;COUNTIF(BookTable[Entry Month],$O$4),"",INDEX(Book!E$3:E$1200,SMALL(IF(BookTable[Entry Month]=$O$4,ROW(BookTable[Entry Month])-ROW(Book!$J$2)),ROWS(G$7:G224))))</f>
        <v/>
      </c>
      <c r="L224" s="6" t="e">
        <f>Shrawan11[[#This Row],[मूल्य (रु)]]*13%</f>
        <v>#VALUE!</v>
      </c>
    </row>
    <row r="225" spans="1:12" hidden="1" x14ac:dyDescent="0.25">
      <c r="A225" s="1" t="str">
        <f t="array" ref="A225">IF(ROWS(A$7:A225)&gt;COUNTIF(BookTable[Entry Month],$O$4),"",INDEX(Book!A$3:A$1200,SMALL(IF(BookTable[Entry Month]=$O$4,ROW(BookTable[Entry Month])-ROW(Book!$J$2)),ROWS(A$7:A225))))</f>
        <v/>
      </c>
      <c r="B225" s="1" t="str">
        <f t="array" ref="B225">IF(ROWS(B$7:B225)&gt;COUNTIF(BookTable[Entry Month],$O$4),"",INDEX(Book!B$3:B$1200,SMALL(IF(BookTable[Entry Month]=$O$4,ROW(BookTable[Entry Month])-ROW(Book!$J$2)),ROWS(B$7:B225))))</f>
        <v/>
      </c>
      <c r="D225" s="1" t="str">
        <f t="array" ref="D225">IF(ROWS(C$7:C225)&gt;COUNTIF(BookTable[Entry Month],$O$4),"",INDEX(Book!C$3:C$1200,SMALL(IF(BookTable[Entry Month]=$O$4,ROW(BookTable[Entry Month])-ROW(Book!$J$2)),ROWS(C$7:C225))))</f>
        <v/>
      </c>
      <c r="E225" s="1" t="e">
        <f>VLOOKUP(Shrawan11[[#This Row],[आपूर्तिकर्ताको नाम]],PartyTable[],2,FALSE)</f>
        <v>#N/A</v>
      </c>
      <c r="F225" s="1" t="str" cm="1">
        <f t="array" ref="F225">IF(ROWS(G$7:G225)&gt;COUNTIF(BookTable[Entry Month],$O$4),"",INDEX(Book!D$3:D$1200,SMALL(IF(BookTable[Entry Month]=$O$4,ROW(BookTable[Entry Month])-ROW(Book!$J$2)),ROWS(G$7:G225))))</f>
        <v/>
      </c>
      <c r="I22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25" s="6" t="str" cm="1">
        <f t="array" ref="J225">IF(ROWS(G$7:G225)&gt;COUNTIF(BookTable[Entry Month],$O$4),"",INDEX(Book!F$3:F$1200,SMALL(IF(BookTable[Entry Month]=$O$4,ROW(BookTable[Entry Month])-ROW(Book!$J$2)),ROWS(G$7:G225))))</f>
        <v/>
      </c>
      <c r="K225" s="6" t="str" cm="1">
        <f t="array" ref="K225">IF(ROWS(G$7:G225)&gt;COUNTIF(BookTable[Entry Month],$O$4),"",INDEX(Book!E$3:E$1200,SMALL(IF(BookTable[Entry Month]=$O$4,ROW(BookTable[Entry Month])-ROW(Book!$J$2)),ROWS(G$7:G225))))</f>
        <v/>
      </c>
      <c r="L225" s="6" t="e">
        <f>Shrawan11[[#This Row],[मूल्य (रु)]]*13%</f>
        <v>#VALUE!</v>
      </c>
    </row>
    <row r="226" spans="1:12" hidden="1" x14ac:dyDescent="0.25">
      <c r="A226" s="1" t="str">
        <f t="array" ref="A226">IF(ROWS(A$7:A226)&gt;COUNTIF(BookTable[Entry Month],$O$4),"",INDEX(Book!A$3:A$1200,SMALL(IF(BookTable[Entry Month]=$O$4,ROW(BookTable[Entry Month])-ROW(Book!$J$2)),ROWS(A$7:A226))))</f>
        <v/>
      </c>
      <c r="B226" s="1" t="str">
        <f t="array" ref="B226">IF(ROWS(B$7:B226)&gt;COUNTIF(BookTable[Entry Month],$O$4),"",INDEX(Book!B$3:B$1200,SMALL(IF(BookTable[Entry Month]=$O$4,ROW(BookTable[Entry Month])-ROW(Book!$J$2)),ROWS(B$7:B226))))</f>
        <v/>
      </c>
      <c r="D226" s="1" t="str">
        <f t="array" ref="D226">IF(ROWS(C$7:C226)&gt;COUNTIF(BookTable[Entry Month],$O$4),"",INDEX(Book!C$3:C$1200,SMALL(IF(BookTable[Entry Month]=$O$4,ROW(BookTable[Entry Month])-ROW(Book!$J$2)),ROWS(C$7:C226))))</f>
        <v/>
      </c>
      <c r="E226" s="1" t="e">
        <f>VLOOKUP(Shrawan11[[#This Row],[आपूर्तिकर्ताको नाम]],PartyTable[],2,FALSE)</f>
        <v>#N/A</v>
      </c>
      <c r="F226" s="1" t="str" cm="1">
        <f t="array" ref="F226">IF(ROWS(G$7:G226)&gt;COUNTIF(BookTable[Entry Month],$O$4),"",INDEX(Book!D$3:D$1200,SMALL(IF(BookTable[Entry Month]=$O$4,ROW(BookTable[Entry Month])-ROW(Book!$J$2)),ROWS(G$7:G226))))</f>
        <v/>
      </c>
      <c r="I22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26" s="6" t="str" cm="1">
        <f t="array" ref="J226">IF(ROWS(G$7:G226)&gt;COUNTIF(BookTable[Entry Month],$O$4),"",INDEX(Book!F$3:F$1200,SMALL(IF(BookTable[Entry Month]=$O$4,ROW(BookTable[Entry Month])-ROW(Book!$J$2)),ROWS(G$7:G226))))</f>
        <v/>
      </c>
      <c r="K226" s="6" t="str" cm="1">
        <f t="array" ref="K226">IF(ROWS(G$7:G226)&gt;COUNTIF(BookTable[Entry Month],$O$4),"",INDEX(Book!E$3:E$1200,SMALL(IF(BookTable[Entry Month]=$O$4,ROW(BookTable[Entry Month])-ROW(Book!$J$2)),ROWS(G$7:G226))))</f>
        <v/>
      </c>
      <c r="L226" s="6" t="e">
        <f>Shrawan11[[#This Row],[मूल्य (रु)]]*13%</f>
        <v>#VALUE!</v>
      </c>
    </row>
    <row r="227" spans="1:12" hidden="1" x14ac:dyDescent="0.25">
      <c r="A227" s="1" t="str">
        <f t="array" ref="A227">IF(ROWS(A$7:A227)&gt;COUNTIF(BookTable[Entry Month],$O$4),"",INDEX(Book!A$3:A$1200,SMALL(IF(BookTable[Entry Month]=$O$4,ROW(BookTable[Entry Month])-ROW(Book!$J$2)),ROWS(A$7:A227))))</f>
        <v/>
      </c>
      <c r="B227" s="1" t="str">
        <f t="array" ref="B227">IF(ROWS(B$7:B227)&gt;COUNTIF(BookTable[Entry Month],$O$4),"",INDEX(Book!B$3:B$1200,SMALL(IF(BookTable[Entry Month]=$O$4,ROW(BookTable[Entry Month])-ROW(Book!$J$2)),ROWS(B$7:B227))))</f>
        <v/>
      </c>
      <c r="D227" s="1" t="str">
        <f t="array" ref="D227">IF(ROWS(C$7:C227)&gt;COUNTIF(BookTable[Entry Month],$O$4),"",INDEX(Book!C$3:C$1200,SMALL(IF(BookTable[Entry Month]=$O$4,ROW(BookTable[Entry Month])-ROW(Book!$J$2)),ROWS(C$7:C227))))</f>
        <v/>
      </c>
      <c r="E227" s="1" t="e">
        <f>VLOOKUP(Shrawan11[[#This Row],[आपूर्तिकर्ताको नाम]],PartyTable[],2,FALSE)</f>
        <v>#N/A</v>
      </c>
      <c r="F227" s="1" t="str" cm="1">
        <f t="array" ref="F227">IF(ROWS(G$7:G227)&gt;COUNTIF(BookTable[Entry Month],$O$4),"",INDEX(Book!D$3:D$1200,SMALL(IF(BookTable[Entry Month]=$O$4,ROW(BookTable[Entry Month])-ROW(Book!$J$2)),ROWS(G$7:G227))))</f>
        <v/>
      </c>
      <c r="I22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27" s="6" t="str" cm="1">
        <f t="array" ref="J227">IF(ROWS(G$7:G227)&gt;COUNTIF(BookTable[Entry Month],$O$4),"",INDEX(Book!F$3:F$1200,SMALL(IF(BookTable[Entry Month]=$O$4,ROW(BookTable[Entry Month])-ROW(Book!$J$2)),ROWS(G$7:G227))))</f>
        <v/>
      </c>
      <c r="K227" s="6" t="str" cm="1">
        <f t="array" ref="K227">IF(ROWS(G$7:G227)&gt;COUNTIF(BookTable[Entry Month],$O$4),"",INDEX(Book!E$3:E$1200,SMALL(IF(BookTable[Entry Month]=$O$4,ROW(BookTable[Entry Month])-ROW(Book!$J$2)),ROWS(G$7:G227))))</f>
        <v/>
      </c>
      <c r="L227" s="6" t="e">
        <f>Shrawan11[[#This Row],[मूल्य (रु)]]*13%</f>
        <v>#VALUE!</v>
      </c>
    </row>
    <row r="228" spans="1:12" hidden="1" x14ac:dyDescent="0.25">
      <c r="A228" s="1" t="str">
        <f t="array" ref="A228">IF(ROWS(A$7:A228)&gt;COUNTIF(BookTable[Entry Month],$O$4),"",INDEX(Book!A$3:A$1200,SMALL(IF(BookTable[Entry Month]=$O$4,ROW(BookTable[Entry Month])-ROW(Book!$J$2)),ROWS(A$7:A228))))</f>
        <v/>
      </c>
      <c r="B228" s="1" t="str">
        <f t="array" ref="B228">IF(ROWS(B$7:B228)&gt;COUNTIF(BookTable[Entry Month],$O$4),"",INDEX(Book!B$3:B$1200,SMALL(IF(BookTable[Entry Month]=$O$4,ROW(BookTable[Entry Month])-ROW(Book!$J$2)),ROWS(B$7:B228))))</f>
        <v/>
      </c>
      <c r="D228" s="1" t="str">
        <f t="array" ref="D228">IF(ROWS(C$7:C228)&gt;COUNTIF(BookTable[Entry Month],$O$4),"",INDEX(Book!C$3:C$1200,SMALL(IF(BookTable[Entry Month]=$O$4,ROW(BookTable[Entry Month])-ROW(Book!$J$2)),ROWS(C$7:C228))))</f>
        <v/>
      </c>
      <c r="E228" s="1" t="e">
        <f>VLOOKUP(Shrawan11[[#This Row],[आपूर्तिकर्ताको नाम]],PartyTable[],2,FALSE)</f>
        <v>#N/A</v>
      </c>
      <c r="F228" s="1" t="str" cm="1">
        <f t="array" ref="F228">IF(ROWS(G$7:G228)&gt;COUNTIF(BookTable[Entry Month],$O$4),"",INDEX(Book!D$3:D$1200,SMALL(IF(BookTable[Entry Month]=$O$4,ROW(BookTable[Entry Month])-ROW(Book!$J$2)),ROWS(G$7:G228))))</f>
        <v/>
      </c>
      <c r="I22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28" s="6" t="str" cm="1">
        <f t="array" ref="J228">IF(ROWS(G$7:G228)&gt;COUNTIF(BookTable[Entry Month],$O$4),"",INDEX(Book!F$3:F$1200,SMALL(IF(BookTable[Entry Month]=$O$4,ROW(BookTable[Entry Month])-ROW(Book!$J$2)),ROWS(G$7:G228))))</f>
        <v/>
      </c>
      <c r="K228" s="6" t="str" cm="1">
        <f t="array" ref="K228">IF(ROWS(G$7:G228)&gt;COUNTIF(BookTable[Entry Month],$O$4),"",INDEX(Book!E$3:E$1200,SMALL(IF(BookTable[Entry Month]=$O$4,ROW(BookTable[Entry Month])-ROW(Book!$J$2)),ROWS(G$7:G228))))</f>
        <v/>
      </c>
      <c r="L228" s="6" t="e">
        <f>Shrawan11[[#This Row],[मूल्य (रु)]]*13%</f>
        <v>#VALUE!</v>
      </c>
    </row>
    <row r="229" spans="1:12" hidden="1" x14ac:dyDescent="0.25">
      <c r="A229" s="1" t="str">
        <f t="array" ref="A229">IF(ROWS(A$7:A229)&gt;COUNTIF(BookTable[Entry Month],$O$4),"",INDEX(Book!A$3:A$1200,SMALL(IF(BookTable[Entry Month]=$O$4,ROW(BookTable[Entry Month])-ROW(Book!$J$2)),ROWS(A$7:A229))))</f>
        <v/>
      </c>
      <c r="B229" s="1" t="str">
        <f t="array" ref="B229">IF(ROWS(B$7:B229)&gt;COUNTIF(BookTable[Entry Month],$O$4),"",INDEX(Book!B$3:B$1200,SMALL(IF(BookTable[Entry Month]=$O$4,ROW(BookTable[Entry Month])-ROW(Book!$J$2)),ROWS(B$7:B229))))</f>
        <v/>
      </c>
      <c r="D229" s="1" t="str">
        <f t="array" ref="D229">IF(ROWS(C$7:C229)&gt;COUNTIF(BookTable[Entry Month],$O$4),"",INDEX(Book!C$3:C$1200,SMALL(IF(BookTable[Entry Month]=$O$4,ROW(BookTable[Entry Month])-ROW(Book!$J$2)),ROWS(C$7:C229))))</f>
        <v/>
      </c>
      <c r="E229" s="1" t="e">
        <f>VLOOKUP(Shrawan11[[#This Row],[आपूर्तिकर्ताको नाम]],PartyTable[],2,FALSE)</f>
        <v>#N/A</v>
      </c>
      <c r="F229" s="1" t="str" cm="1">
        <f t="array" ref="F229">IF(ROWS(G$7:G229)&gt;COUNTIF(BookTable[Entry Month],$O$4),"",INDEX(Book!D$3:D$1200,SMALL(IF(BookTable[Entry Month]=$O$4,ROW(BookTable[Entry Month])-ROW(Book!$J$2)),ROWS(G$7:G229))))</f>
        <v/>
      </c>
      <c r="I22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29" s="6" t="str" cm="1">
        <f t="array" ref="J229">IF(ROWS(G$7:G229)&gt;COUNTIF(BookTable[Entry Month],$O$4),"",INDEX(Book!F$3:F$1200,SMALL(IF(BookTable[Entry Month]=$O$4,ROW(BookTable[Entry Month])-ROW(Book!$J$2)),ROWS(G$7:G229))))</f>
        <v/>
      </c>
      <c r="K229" s="6" t="str" cm="1">
        <f t="array" ref="K229">IF(ROWS(G$7:G229)&gt;COUNTIF(BookTable[Entry Month],$O$4),"",INDEX(Book!E$3:E$1200,SMALL(IF(BookTable[Entry Month]=$O$4,ROW(BookTable[Entry Month])-ROW(Book!$J$2)),ROWS(G$7:G229))))</f>
        <v/>
      </c>
      <c r="L229" s="6" t="e">
        <f>Shrawan11[[#This Row],[मूल्य (रु)]]*13%</f>
        <v>#VALUE!</v>
      </c>
    </row>
    <row r="230" spans="1:12" hidden="1" x14ac:dyDescent="0.25">
      <c r="A230" s="1" t="str">
        <f t="array" ref="A230">IF(ROWS(A$7:A230)&gt;COUNTIF(BookTable[Entry Month],$O$4),"",INDEX(Book!A$3:A$1200,SMALL(IF(BookTable[Entry Month]=$O$4,ROW(BookTable[Entry Month])-ROW(Book!$J$2)),ROWS(A$7:A230))))</f>
        <v/>
      </c>
      <c r="B230" s="1" t="str">
        <f t="array" ref="B230">IF(ROWS(B$7:B230)&gt;COUNTIF(BookTable[Entry Month],$O$4),"",INDEX(Book!B$3:B$1200,SMALL(IF(BookTable[Entry Month]=$O$4,ROW(BookTable[Entry Month])-ROW(Book!$J$2)),ROWS(B$7:B230))))</f>
        <v/>
      </c>
      <c r="D230" s="1" t="str">
        <f t="array" ref="D230">IF(ROWS(C$7:C230)&gt;COUNTIF(BookTable[Entry Month],$O$4),"",INDEX(Book!C$3:C$1200,SMALL(IF(BookTable[Entry Month]=$O$4,ROW(BookTable[Entry Month])-ROW(Book!$J$2)),ROWS(C$7:C230))))</f>
        <v/>
      </c>
      <c r="E230" s="1" t="e">
        <f>VLOOKUP(Shrawan11[[#This Row],[आपूर्तिकर्ताको नाम]],PartyTable[],2,FALSE)</f>
        <v>#N/A</v>
      </c>
      <c r="F230" s="1" t="str" cm="1">
        <f t="array" ref="F230">IF(ROWS(G$7:G230)&gt;COUNTIF(BookTable[Entry Month],$O$4),"",INDEX(Book!D$3:D$1200,SMALL(IF(BookTable[Entry Month]=$O$4,ROW(BookTable[Entry Month])-ROW(Book!$J$2)),ROWS(G$7:G230))))</f>
        <v/>
      </c>
      <c r="I23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30" s="6" t="str" cm="1">
        <f t="array" ref="J230">IF(ROWS(G$7:G230)&gt;COUNTIF(BookTable[Entry Month],$O$4),"",INDEX(Book!F$3:F$1200,SMALL(IF(BookTable[Entry Month]=$O$4,ROW(BookTable[Entry Month])-ROW(Book!$J$2)),ROWS(G$7:G230))))</f>
        <v/>
      </c>
      <c r="K230" s="6" t="str" cm="1">
        <f t="array" ref="K230">IF(ROWS(G$7:G230)&gt;COUNTIF(BookTable[Entry Month],$O$4),"",INDEX(Book!E$3:E$1200,SMALL(IF(BookTable[Entry Month]=$O$4,ROW(BookTable[Entry Month])-ROW(Book!$J$2)),ROWS(G$7:G230))))</f>
        <v/>
      </c>
      <c r="L230" s="6" t="e">
        <f>Shrawan11[[#This Row],[मूल्य (रु)]]*13%</f>
        <v>#VALUE!</v>
      </c>
    </row>
    <row r="231" spans="1:12" hidden="1" x14ac:dyDescent="0.25">
      <c r="A231" s="1" t="str">
        <f t="array" ref="A231">IF(ROWS(A$7:A231)&gt;COUNTIF(BookTable[Entry Month],$O$4),"",INDEX(Book!A$3:A$1200,SMALL(IF(BookTable[Entry Month]=$O$4,ROW(BookTable[Entry Month])-ROW(Book!$J$2)),ROWS(A$7:A231))))</f>
        <v/>
      </c>
      <c r="B231" s="1" t="str">
        <f t="array" ref="B231">IF(ROWS(B$7:B231)&gt;COUNTIF(BookTable[Entry Month],$O$4),"",INDEX(Book!B$3:B$1200,SMALL(IF(BookTable[Entry Month]=$O$4,ROW(BookTable[Entry Month])-ROW(Book!$J$2)),ROWS(B$7:B231))))</f>
        <v/>
      </c>
      <c r="D231" s="1" t="str">
        <f t="array" ref="D231">IF(ROWS(C$7:C231)&gt;COUNTIF(BookTable[Entry Month],$O$4),"",INDEX(Book!C$3:C$1200,SMALL(IF(BookTable[Entry Month]=$O$4,ROW(BookTable[Entry Month])-ROW(Book!$J$2)),ROWS(C$7:C231))))</f>
        <v/>
      </c>
      <c r="E231" s="1" t="e">
        <f>VLOOKUP(Shrawan11[[#This Row],[आपूर्तिकर्ताको नाम]],PartyTable[],2,FALSE)</f>
        <v>#N/A</v>
      </c>
      <c r="F231" s="1" t="str" cm="1">
        <f t="array" ref="F231">IF(ROWS(G$7:G231)&gt;COUNTIF(BookTable[Entry Month],$O$4),"",INDEX(Book!D$3:D$1200,SMALL(IF(BookTable[Entry Month]=$O$4,ROW(BookTable[Entry Month])-ROW(Book!$J$2)),ROWS(G$7:G231))))</f>
        <v/>
      </c>
      <c r="I23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31" s="6" t="str" cm="1">
        <f t="array" ref="J231">IF(ROWS(G$7:G231)&gt;COUNTIF(BookTable[Entry Month],$O$4),"",INDEX(Book!F$3:F$1200,SMALL(IF(BookTable[Entry Month]=$O$4,ROW(BookTable[Entry Month])-ROW(Book!$J$2)),ROWS(G$7:G231))))</f>
        <v/>
      </c>
      <c r="K231" s="6" t="str" cm="1">
        <f t="array" ref="K231">IF(ROWS(G$7:G231)&gt;COUNTIF(BookTable[Entry Month],$O$4),"",INDEX(Book!E$3:E$1200,SMALL(IF(BookTable[Entry Month]=$O$4,ROW(BookTable[Entry Month])-ROW(Book!$J$2)),ROWS(G$7:G231))))</f>
        <v/>
      </c>
      <c r="L231" s="6" t="e">
        <f>Shrawan11[[#This Row],[मूल्य (रु)]]*13%</f>
        <v>#VALUE!</v>
      </c>
    </row>
    <row r="232" spans="1:12" hidden="1" x14ac:dyDescent="0.25">
      <c r="A232" s="1" t="str">
        <f t="array" ref="A232">IF(ROWS(A$7:A232)&gt;COUNTIF(BookTable[Entry Month],$O$4),"",INDEX(Book!A$3:A$1200,SMALL(IF(BookTable[Entry Month]=$O$4,ROW(BookTable[Entry Month])-ROW(Book!$J$2)),ROWS(A$7:A232))))</f>
        <v/>
      </c>
      <c r="B232" s="1" t="str">
        <f t="array" ref="B232">IF(ROWS(B$7:B232)&gt;COUNTIF(BookTable[Entry Month],$O$4),"",INDEX(Book!B$3:B$1200,SMALL(IF(BookTable[Entry Month]=$O$4,ROW(BookTable[Entry Month])-ROW(Book!$J$2)),ROWS(B$7:B232))))</f>
        <v/>
      </c>
      <c r="D232" s="1" t="str">
        <f t="array" ref="D232">IF(ROWS(C$7:C232)&gt;COUNTIF(BookTable[Entry Month],$O$4),"",INDEX(Book!C$3:C$1200,SMALL(IF(BookTable[Entry Month]=$O$4,ROW(BookTable[Entry Month])-ROW(Book!$J$2)),ROWS(C$7:C232))))</f>
        <v/>
      </c>
      <c r="E232" s="1" t="e">
        <f>VLOOKUP(Shrawan11[[#This Row],[आपूर्तिकर्ताको नाम]],PartyTable[],2,FALSE)</f>
        <v>#N/A</v>
      </c>
      <c r="F232" s="1" t="str" cm="1">
        <f t="array" ref="F232">IF(ROWS(G$7:G232)&gt;COUNTIF(BookTable[Entry Month],$O$4),"",INDEX(Book!D$3:D$1200,SMALL(IF(BookTable[Entry Month]=$O$4,ROW(BookTable[Entry Month])-ROW(Book!$J$2)),ROWS(G$7:G232))))</f>
        <v/>
      </c>
      <c r="I23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32" s="6" t="str" cm="1">
        <f t="array" ref="J232">IF(ROWS(G$7:G232)&gt;COUNTIF(BookTable[Entry Month],$O$4),"",INDEX(Book!F$3:F$1200,SMALL(IF(BookTable[Entry Month]=$O$4,ROW(BookTable[Entry Month])-ROW(Book!$J$2)),ROWS(G$7:G232))))</f>
        <v/>
      </c>
      <c r="K232" s="6" t="str" cm="1">
        <f t="array" ref="K232">IF(ROWS(G$7:G232)&gt;COUNTIF(BookTable[Entry Month],$O$4),"",INDEX(Book!E$3:E$1200,SMALL(IF(BookTable[Entry Month]=$O$4,ROW(BookTable[Entry Month])-ROW(Book!$J$2)),ROWS(G$7:G232))))</f>
        <v/>
      </c>
      <c r="L232" s="6" t="e">
        <f>Shrawan11[[#This Row],[मूल्य (रु)]]*13%</f>
        <v>#VALUE!</v>
      </c>
    </row>
    <row r="233" spans="1:12" hidden="1" x14ac:dyDescent="0.25">
      <c r="A233" s="1" t="str">
        <f t="array" ref="A233">IF(ROWS(A$7:A233)&gt;COUNTIF(BookTable[Entry Month],$O$4),"",INDEX(Book!A$3:A$1200,SMALL(IF(BookTable[Entry Month]=$O$4,ROW(BookTable[Entry Month])-ROW(Book!$J$2)),ROWS(A$7:A233))))</f>
        <v/>
      </c>
      <c r="B233" s="1" t="str">
        <f t="array" ref="B233">IF(ROWS(B$7:B233)&gt;COUNTIF(BookTable[Entry Month],$O$4),"",INDEX(Book!B$3:B$1200,SMALL(IF(BookTable[Entry Month]=$O$4,ROW(BookTable[Entry Month])-ROW(Book!$J$2)),ROWS(B$7:B233))))</f>
        <v/>
      </c>
      <c r="D233" s="1" t="str">
        <f t="array" ref="D233">IF(ROWS(C$7:C233)&gt;COUNTIF(BookTable[Entry Month],$O$4),"",INDEX(Book!C$3:C$1200,SMALL(IF(BookTable[Entry Month]=$O$4,ROW(BookTable[Entry Month])-ROW(Book!$J$2)),ROWS(C$7:C233))))</f>
        <v/>
      </c>
      <c r="E233" s="1" t="e">
        <f>VLOOKUP(Shrawan11[[#This Row],[आपूर्तिकर्ताको नाम]],PartyTable[],2,FALSE)</f>
        <v>#N/A</v>
      </c>
      <c r="F233" s="1" t="str" cm="1">
        <f t="array" ref="F233">IF(ROWS(G$7:G233)&gt;COUNTIF(BookTable[Entry Month],$O$4),"",INDEX(Book!D$3:D$1200,SMALL(IF(BookTable[Entry Month]=$O$4,ROW(BookTable[Entry Month])-ROW(Book!$J$2)),ROWS(G$7:G233))))</f>
        <v/>
      </c>
      <c r="I23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33" s="6" t="str" cm="1">
        <f t="array" ref="J233">IF(ROWS(G$7:G233)&gt;COUNTIF(BookTable[Entry Month],$O$4),"",INDEX(Book!F$3:F$1200,SMALL(IF(BookTable[Entry Month]=$O$4,ROW(BookTable[Entry Month])-ROW(Book!$J$2)),ROWS(G$7:G233))))</f>
        <v/>
      </c>
      <c r="K233" s="6" t="str" cm="1">
        <f t="array" ref="K233">IF(ROWS(G$7:G233)&gt;COUNTIF(BookTable[Entry Month],$O$4),"",INDEX(Book!E$3:E$1200,SMALL(IF(BookTable[Entry Month]=$O$4,ROW(BookTable[Entry Month])-ROW(Book!$J$2)),ROWS(G$7:G233))))</f>
        <v/>
      </c>
      <c r="L233" s="6" t="e">
        <f>Shrawan11[[#This Row],[मूल्य (रु)]]*13%</f>
        <v>#VALUE!</v>
      </c>
    </row>
    <row r="234" spans="1:12" hidden="1" x14ac:dyDescent="0.25">
      <c r="A234" s="1" t="str">
        <f t="array" ref="A234">IF(ROWS(A$7:A234)&gt;COUNTIF(BookTable[Entry Month],$O$4),"",INDEX(Book!A$3:A$1200,SMALL(IF(BookTable[Entry Month]=$O$4,ROW(BookTable[Entry Month])-ROW(Book!$J$2)),ROWS(A$7:A234))))</f>
        <v/>
      </c>
      <c r="B234" s="1" t="str">
        <f t="array" ref="B234">IF(ROWS(B$7:B234)&gt;COUNTIF(BookTable[Entry Month],$O$4),"",INDEX(Book!B$3:B$1200,SMALL(IF(BookTable[Entry Month]=$O$4,ROW(BookTable[Entry Month])-ROW(Book!$J$2)),ROWS(B$7:B234))))</f>
        <v/>
      </c>
      <c r="D234" s="1" t="str">
        <f t="array" ref="D234">IF(ROWS(C$7:C234)&gt;COUNTIF(BookTable[Entry Month],$O$4),"",INDEX(Book!C$3:C$1200,SMALL(IF(BookTable[Entry Month]=$O$4,ROW(BookTable[Entry Month])-ROW(Book!$J$2)),ROWS(C$7:C234))))</f>
        <v/>
      </c>
      <c r="E234" s="1" t="e">
        <f>VLOOKUP(Shrawan11[[#This Row],[आपूर्तिकर्ताको नाम]],PartyTable[],2,FALSE)</f>
        <v>#N/A</v>
      </c>
      <c r="F234" s="1" t="str" cm="1">
        <f t="array" ref="F234">IF(ROWS(G$7:G234)&gt;COUNTIF(BookTable[Entry Month],$O$4),"",INDEX(Book!D$3:D$1200,SMALL(IF(BookTable[Entry Month]=$O$4,ROW(BookTable[Entry Month])-ROW(Book!$J$2)),ROWS(G$7:G234))))</f>
        <v/>
      </c>
      <c r="I23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34" s="6" t="str" cm="1">
        <f t="array" ref="J234">IF(ROWS(G$7:G234)&gt;COUNTIF(BookTable[Entry Month],$O$4),"",INDEX(Book!F$3:F$1200,SMALL(IF(BookTable[Entry Month]=$O$4,ROW(BookTable[Entry Month])-ROW(Book!$J$2)),ROWS(G$7:G234))))</f>
        <v/>
      </c>
      <c r="K234" s="6" t="str" cm="1">
        <f t="array" ref="K234">IF(ROWS(G$7:G234)&gt;COUNTIF(BookTable[Entry Month],$O$4),"",INDEX(Book!E$3:E$1200,SMALL(IF(BookTable[Entry Month]=$O$4,ROW(BookTable[Entry Month])-ROW(Book!$J$2)),ROWS(G$7:G234))))</f>
        <v/>
      </c>
      <c r="L234" s="6" t="e">
        <f>Shrawan11[[#This Row],[मूल्य (रु)]]*13%</f>
        <v>#VALUE!</v>
      </c>
    </row>
    <row r="235" spans="1:12" hidden="1" x14ac:dyDescent="0.25">
      <c r="A235" s="1" t="str">
        <f t="array" ref="A235">IF(ROWS(A$7:A235)&gt;COUNTIF(BookTable[Entry Month],$O$4),"",INDEX(Book!A$3:A$1200,SMALL(IF(BookTable[Entry Month]=$O$4,ROW(BookTable[Entry Month])-ROW(Book!$J$2)),ROWS(A$7:A235))))</f>
        <v/>
      </c>
      <c r="B235" s="1" t="str">
        <f t="array" ref="B235">IF(ROWS(B$7:B235)&gt;COUNTIF(BookTable[Entry Month],$O$4),"",INDEX(Book!B$3:B$1200,SMALL(IF(BookTable[Entry Month]=$O$4,ROW(BookTable[Entry Month])-ROW(Book!$J$2)),ROWS(B$7:B235))))</f>
        <v/>
      </c>
      <c r="D235" s="1" t="str">
        <f t="array" ref="D235">IF(ROWS(C$7:C235)&gt;COUNTIF(BookTable[Entry Month],$O$4),"",INDEX(Book!C$3:C$1200,SMALL(IF(BookTable[Entry Month]=$O$4,ROW(BookTable[Entry Month])-ROW(Book!$J$2)),ROWS(C$7:C235))))</f>
        <v/>
      </c>
      <c r="E235" s="1" t="e">
        <f>VLOOKUP(Shrawan11[[#This Row],[आपूर्तिकर्ताको नाम]],PartyTable[],2,FALSE)</f>
        <v>#N/A</v>
      </c>
      <c r="F235" s="1" t="str" cm="1">
        <f t="array" ref="F235">IF(ROWS(G$7:G235)&gt;COUNTIF(BookTable[Entry Month],$O$4),"",INDEX(Book!D$3:D$1200,SMALL(IF(BookTable[Entry Month]=$O$4,ROW(BookTable[Entry Month])-ROW(Book!$J$2)),ROWS(G$7:G235))))</f>
        <v/>
      </c>
      <c r="I23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35" s="6" t="str" cm="1">
        <f t="array" ref="J235">IF(ROWS(G$7:G235)&gt;COUNTIF(BookTable[Entry Month],$O$4),"",INDEX(Book!F$3:F$1200,SMALL(IF(BookTable[Entry Month]=$O$4,ROW(BookTable[Entry Month])-ROW(Book!$J$2)),ROWS(G$7:G235))))</f>
        <v/>
      </c>
      <c r="K235" s="6" t="str" cm="1">
        <f t="array" ref="K235">IF(ROWS(G$7:G235)&gt;COUNTIF(BookTable[Entry Month],$O$4),"",INDEX(Book!E$3:E$1200,SMALL(IF(BookTable[Entry Month]=$O$4,ROW(BookTable[Entry Month])-ROW(Book!$J$2)),ROWS(G$7:G235))))</f>
        <v/>
      </c>
      <c r="L235" s="6" t="e">
        <f>Shrawan11[[#This Row],[मूल्य (रु)]]*13%</f>
        <v>#VALUE!</v>
      </c>
    </row>
    <row r="236" spans="1:12" hidden="1" x14ac:dyDescent="0.25">
      <c r="A236" s="1" t="str">
        <f t="array" ref="A236">IF(ROWS(A$7:A236)&gt;COUNTIF(BookTable[Entry Month],$O$4),"",INDEX(Book!A$3:A$1200,SMALL(IF(BookTable[Entry Month]=$O$4,ROW(BookTable[Entry Month])-ROW(Book!$J$2)),ROWS(A$7:A236))))</f>
        <v/>
      </c>
      <c r="B236" s="1" t="str">
        <f t="array" ref="B236">IF(ROWS(B$7:B236)&gt;COUNTIF(BookTable[Entry Month],$O$4),"",INDEX(Book!B$3:B$1200,SMALL(IF(BookTable[Entry Month]=$O$4,ROW(BookTable[Entry Month])-ROW(Book!$J$2)),ROWS(B$7:B236))))</f>
        <v/>
      </c>
      <c r="D236" s="1" t="str">
        <f t="array" ref="D236">IF(ROWS(C$7:C236)&gt;COUNTIF(BookTable[Entry Month],$O$4),"",INDEX(Book!C$3:C$1200,SMALL(IF(BookTable[Entry Month]=$O$4,ROW(BookTable[Entry Month])-ROW(Book!$J$2)),ROWS(C$7:C236))))</f>
        <v/>
      </c>
      <c r="E236" s="1" t="e">
        <f>VLOOKUP(Shrawan11[[#This Row],[आपूर्तिकर्ताको नाम]],PartyTable[],2,FALSE)</f>
        <v>#N/A</v>
      </c>
      <c r="F236" s="1" t="str" cm="1">
        <f t="array" ref="F236">IF(ROWS(G$7:G236)&gt;COUNTIF(BookTable[Entry Month],$O$4),"",INDEX(Book!D$3:D$1200,SMALL(IF(BookTable[Entry Month]=$O$4,ROW(BookTable[Entry Month])-ROW(Book!$J$2)),ROWS(G$7:G236))))</f>
        <v/>
      </c>
      <c r="I23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36" s="6" t="str" cm="1">
        <f t="array" ref="J236">IF(ROWS(G$7:G236)&gt;COUNTIF(BookTable[Entry Month],$O$4),"",INDEX(Book!F$3:F$1200,SMALL(IF(BookTable[Entry Month]=$O$4,ROW(BookTable[Entry Month])-ROW(Book!$J$2)),ROWS(G$7:G236))))</f>
        <v/>
      </c>
      <c r="K236" s="6" t="str" cm="1">
        <f t="array" ref="K236">IF(ROWS(G$7:G236)&gt;COUNTIF(BookTable[Entry Month],$O$4),"",INDEX(Book!E$3:E$1200,SMALL(IF(BookTable[Entry Month]=$O$4,ROW(BookTable[Entry Month])-ROW(Book!$J$2)),ROWS(G$7:G236))))</f>
        <v/>
      </c>
      <c r="L236" s="6" t="e">
        <f>Shrawan11[[#This Row],[मूल्य (रु)]]*13%</f>
        <v>#VALUE!</v>
      </c>
    </row>
    <row r="237" spans="1:12" hidden="1" x14ac:dyDescent="0.25">
      <c r="A237" s="1" t="str">
        <f t="array" ref="A237">IF(ROWS(A$7:A237)&gt;COUNTIF(BookTable[Entry Month],$O$4),"",INDEX(Book!A$3:A$1200,SMALL(IF(BookTable[Entry Month]=$O$4,ROW(BookTable[Entry Month])-ROW(Book!$J$2)),ROWS(A$7:A237))))</f>
        <v/>
      </c>
      <c r="B237" s="1" t="str">
        <f t="array" ref="B237">IF(ROWS(B$7:B237)&gt;COUNTIF(BookTable[Entry Month],$O$4),"",INDEX(Book!B$3:B$1200,SMALL(IF(BookTable[Entry Month]=$O$4,ROW(BookTable[Entry Month])-ROW(Book!$J$2)),ROWS(B$7:B237))))</f>
        <v/>
      </c>
      <c r="D237" s="1" t="str">
        <f t="array" ref="D237">IF(ROWS(C$7:C237)&gt;COUNTIF(BookTable[Entry Month],$O$4),"",INDEX(Book!C$3:C$1200,SMALL(IF(BookTable[Entry Month]=$O$4,ROW(BookTable[Entry Month])-ROW(Book!$J$2)),ROWS(C$7:C237))))</f>
        <v/>
      </c>
      <c r="E237" s="1" t="e">
        <f>VLOOKUP(Shrawan11[[#This Row],[आपूर्तिकर्ताको नाम]],PartyTable[],2,FALSE)</f>
        <v>#N/A</v>
      </c>
      <c r="F237" s="1" t="str" cm="1">
        <f t="array" ref="F237">IF(ROWS(G$7:G237)&gt;COUNTIF(BookTable[Entry Month],$O$4),"",INDEX(Book!D$3:D$1200,SMALL(IF(BookTable[Entry Month]=$O$4,ROW(BookTable[Entry Month])-ROW(Book!$J$2)),ROWS(G$7:G237))))</f>
        <v/>
      </c>
      <c r="I23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37" s="6" t="str" cm="1">
        <f t="array" ref="J237">IF(ROWS(G$7:G237)&gt;COUNTIF(BookTable[Entry Month],$O$4),"",INDEX(Book!F$3:F$1200,SMALL(IF(BookTable[Entry Month]=$O$4,ROW(BookTable[Entry Month])-ROW(Book!$J$2)),ROWS(G$7:G237))))</f>
        <v/>
      </c>
      <c r="K237" s="6" t="str" cm="1">
        <f t="array" ref="K237">IF(ROWS(G$7:G237)&gt;COUNTIF(BookTable[Entry Month],$O$4),"",INDEX(Book!E$3:E$1200,SMALL(IF(BookTable[Entry Month]=$O$4,ROW(BookTable[Entry Month])-ROW(Book!$J$2)),ROWS(G$7:G237))))</f>
        <v/>
      </c>
      <c r="L237" s="6" t="e">
        <f>Shrawan11[[#This Row],[मूल्य (रु)]]*13%</f>
        <v>#VALUE!</v>
      </c>
    </row>
    <row r="238" spans="1:12" hidden="1" x14ac:dyDescent="0.25">
      <c r="A238" s="1" t="str">
        <f t="array" ref="A238">IF(ROWS(A$7:A238)&gt;COUNTIF(BookTable[Entry Month],$O$4),"",INDEX(Book!A$3:A$1200,SMALL(IF(BookTable[Entry Month]=$O$4,ROW(BookTable[Entry Month])-ROW(Book!$J$2)),ROWS(A$7:A238))))</f>
        <v/>
      </c>
      <c r="B238" s="1" t="str">
        <f t="array" ref="B238">IF(ROWS(B$7:B238)&gt;COUNTIF(BookTable[Entry Month],$O$4),"",INDEX(Book!B$3:B$1200,SMALL(IF(BookTable[Entry Month]=$O$4,ROW(BookTable[Entry Month])-ROW(Book!$J$2)),ROWS(B$7:B238))))</f>
        <v/>
      </c>
      <c r="D238" s="1" t="str">
        <f t="array" ref="D238">IF(ROWS(C$7:C238)&gt;COUNTIF(BookTable[Entry Month],$O$4),"",INDEX(Book!C$3:C$1200,SMALL(IF(BookTable[Entry Month]=$O$4,ROW(BookTable[Entry Month])-ROW(Book!$J$2)),ROWS(C$7:C238))))</f>
        <v/>
      </c>
      <c r="E238" s="1" t="e">
        <f>VLOOKUP(Shrawan11[[#This Row],[आपूर्तिकर्ताको नाम]],PartyTable[],2,FALSE)</f>
        <v>#N/A</v>
      </c>
      <c r="F238" s="1" t="str" cm="1">
        <f t="array" ref="F238">IF(ROWS(G$7:G238)&gt;COUNTIF(BookTable[Entry Month],$O$4),"",INDEX(Book!D$3:D$1200,SMALL(IF(BookTable[Entry Month]=$O$4,ROW(BookTable[Entry Month])-ROW(Book!$J$2)),ROWS(G$7:G238))))</f>
        <v/>
      </c>
      <c r="I23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38" s="6" t="str" cm="1">
        <f t="array" ref="J238">IF(ROWS(G$7:G238)&gt;COUNTIF(BookTable[Entry Month],$O$4),"",INDEX(Book!F$3:F$1200,SMALL(IF(BookTable[Entry Month]=$O$4,ROW(BookTable[Entry Month])-ROW(Book!$J$2)),ROWS(G$7:G238))))</f>
        <v/>
      </c>
      <c r="K238" s="6" t="str" cm="1">
        <f t="array" ref="K238">IF(ROWS(G$7:G238)&gt;COUNTIF(BookTable[Entry Month],$O$4),"",INDEX(Book!E$3:E$1200,SMALL(IF(BookTable[Entry Month]=$O$4,ROW(BookTable[Entry Month])-ROW(Book!$J$2)),ROWS(G$7:G238))))</f>
        <v/>
      </c>
      <c r="L238" s="6" t="e">
        <f>Shrawan11[[#This Row],[मूल्य (रु)]]*13%</f>
        <v>#VALUE!</v>
      </c>
    </row>
    <row r="239" spans="1:12" hidden="1" x14ac:dyDescent="0.25">
      <c r="A239" s="1" t="str">
        <f t="array" ref="A239">IF(ROWS(A$7:A239)&gt;COUNTIF(BookTable[Entry Month],$O$4),"",INDEX(Book!A$3:A$1200,SMALL(IF(BookTable[Entry Month]=$O$4,ROW(BookTable[Entry Month])-ROW(Book!$J$2)),ROWS(A$7:A239))))</f>
        <v/>
      </c>
      <c r="B239" s="1" t="str">
        <f t="array" ref="B239">IF(ROWS(B$7:B239)&gt;COUNTIF(BookTable[Entry Month],$O$4),"",INDEX(Book!B$3:B$1200,SMALL(IF(BookTable[Entry Month]=$O$4,ROW(BookTable[Entry Month])-ROW(Book!$J$2)),ROWS(B$7:B239))))</f>
        <v/>
      </c>
      <c r="D239" s="1" t="str">
        <f t="array" ref="D239">IF(ROWS(C$7:C239)&gt;COUNTIF(BookTable[Entry Month],$O$4),"",INDEX(Book!C$3:C$1200,SMALL(IF(BookTable[Entry Month]=$O$4,ROW(BookTable[Entry Month])-ROW(Book!$J$2)),ROWS(C$7:C239))))</f>
        <v/>
      </c>
      <c r="E239" s="1" t="e">
        <f>VLOOKUP(Shrawan11[[#This Row],[आपूर्तिकर्ताको नाम]],PartyTable[],2,FALSE)</f>
        <v>#N/A</v>
      </c>
      <c r="F239" s="1" t="str" cm="1">
        <f t="array" ref="F239">IF(ROWS(G$7:G239)&gt;COUNTIF(BookTable[Entry Month],$O$4),"",INDEX(Book!D$3:D$1200,SMALL(IF(BookTable[Entry Month]=$O$4,ROW(BookTable[Entry Month])-ROW(Book!$J$2)),ROWS(G$7:G239))))</f>
        <v/>
      </c>
      <c r="I23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39" s="6" t="str" cm="1">
        <f t="array" ref="J239">IF(ROWS(G$7:G239)&gt;COUNTIF(BookTable[Entry Month],$O$4),"",INDEX(Book!F$3:F$1200,SMALL(IF(BookTable[Entry Month]=$O$4,ROW(BookTable[Entry Month])-ROW(Book!$J$2)),ROWS(G$7:G239))))</f>
        <v/>
      </c>
      <c r="K239" s="6" t="str" cm="1">
        <f t="array" ref="K239">IF(ROWS(G$7:G239)&gt;COUNTIF(BookTable[Entry Month],$O$4),"",INDEX(Book!E$3:E$1200,SMALL(IF(BookTable[Entry Month]=$O$4,ROW(BookTable[Entry Month])-ROW(Book!$J$2)),ROWS(G$7:G239))))</f>
        <v/>
      </c>
      <c r="L239" s="6" t="e">
        <f>Shrawan11[[#This Row],[मूल्य (रु)]]*13%</f>
        <v>#VALUE!</v>
      </c>
    </row>
    <row r="240" spans="1:12" hidden="1" x14ac:dyDescent="0.25">
      <c r="A240" s="1" t="str">
        <f t="array" ref="A240">IF(ROWS(A$7:A240)&gt;COUNTIF(BookTable[Entry Month],$O$4),"",INDEX(Book!A$3:A$1200,SMALL(IF(BookTable[Entry Month]=$O$4,ROW(BookTable[Entry Month])-ROW(Book!$J$2)),ROWS(A$7:A240))))</f>
        <v/>
      </c>
      <c r="B240" s="1" t="str">
        <f t="array" ref="B240">IF(ROWS(B$7:B240)&gt;COUNTIF(BookTable[Entry Month],$O$4),"",INDEX(Book!B$3:B$1200,SMALL(IF(BookTable[Entry Month]=$O$4,ROW(BookTable[Entry Month])-ROW(Book!$J$2)),ROWS(B$7:B240))))</f>
        <v/>
      </c>
      <c r="D240" s="1" t="str">
        <f t="array" ref="D240">IF(ROWS(C$7:C240)&gt;COUNTIF(BookTable[Entry Month],$O$4),"",INDEX(Book!C$3:C$1200,SMALL(IF(BookTable[Entry Month]=$O$4,ROW(BookTable[Entry Month])-ROW(Book!$J$2)),ROWS(C$7:C240))))</f>
        <v/>
      </c>
      <c r="E240" s="1" t="e">
        <f>VLOOKUP(Shrawan11[[#This Row],[आपूर्तिकर्ताको नाम]],PartyTable[],2,FALSE)</f>
        <v>#N/A</v>
      </c>
      <c r="F240" s="1" t="str" cm="1">
        <f t="array" ref="F240">IF(ROWS(G$7:G240)&gt;COUNTIF(BookTable[Entry Month],$O$4),"",INDEX(Book!D$3:D$1200,SMALL(IF(BookTable[Entry Month]=$O$4,ROW(BookTable[Entry Month])-ROW(Book!$J$2)),ROWS(G$7:G240))))</f>
        <v/>
      </c>
      <c r="I240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40" s="6" t="str" cm="1">
        <f t="array" ref="J240">IF(ROWS(G$7:G240)&gt;COUNTIF(BookTable[Entry Month],$O$4),"",INDEX(Book!F$3:F$1200,SMALL(IF(BookTable[Entry Month]=$O$4,ROW(BookTable[Entry Month])-ROW(Book!$J$2)),ROWS(G$7:G240))))</f>
        <v/>
      </c>
      <c r="K240" s="6" t="str" cm="1">
        <f t="array" ref="K240">IF(ROWS(G$7:G240)&gt;COUNTIF(BookTable[Entry Month],$O$4),"",INDEX(Book!E$3:E$1200,SMALL(IF(BookTable[Entry Month]=$O$4,ROW(BookTable[Entry Month])-ROW(Book!$J$2)),ROWS(G$7:G240))))</f>
        <v/>
      </c>
      <c r="L240" s="6" t="e">
        <f>Shrawan11[[#This Row],[मूल्य (रु)]]*13%</f>
        <v>#VALUE!</v>
      </c>
    </row>
    <row r="241" spans="1:16" hidden="1" x14ac:dyDescent="0.25">
      <c r="A241" s="1" t="str">
        <f t="array" ref="A241">IF(ROWS(A$7:A241)&gt;COUNTIF(BookTable[Entry Month],$O$4),"",INDEX(Book!A$3:A$1200,SMALL(IF(BookTable[Entry Month]=$O$4,ROW(BookTable[Entry Month])-ROW(Book!$J$2)),ROWS(A$7:A241))))</f>
        <v/>
      </c>
      <c r="B241" s="1" t="str">
        <f t="array" ref="B241">IF(ROWS(B$7:B241)&gt;COUNTIF(BookTable[Entry Month],$O$4),"",INDEX(Book!B$3:B$1200,SMALL(IF(BookTable[Entry Month]=$O$4,ROW(BookTable[Entry Month])-ROW(Book!$J$2)),ROWS(B$7:B241))))</f>
        <v/>
      </c>
      <c r="D241" s="1" t="str">
        <f t="array" ref="D241">IF(ROWS(C$7:C241)&gt;COUNTIF(BookTable[Entry Month],$O$4),"",INDEX(Book!C$3:C$1200,SMALL(IF(BookTable[Entry Month]=$O$4,ROW(BookTable[Entry Month])-ROW(Book!$J$2)),ROWS(C$7:C241))))</f>
        <v/>
      </c>
      <c r="E241" s="1" t="e">
        <f>VLOOKUP(Shrawan11[[#This Row],[आपूर्तिकर्ताको नाम]],PartyTable[],2,FALSE)</f>
        <v>#N/A</v>
      </c>
      <c r="F241" s="1" t="str" cm="1">
        <f t="array" ref="F241">IF(ROWS(G$7:G241)&gt;COUNTIF(BookTable[Entry Month],$O$4),"",INDEX(Book!D$3:D$1200,SMALL(IF(BookTable[Entry Month]=$O$4,ROW(BookTable[Entry Month])-ROW(Book!$J$2)),ROWS(G$7:G241))))</f>
        <v/>
      </c>
      <c r="I241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41" s="6" t="str" cm="1">
        <f t="array" ref="J241">IF(ROWS(G$7:G241)&gt;COUNTIF(BookTable[Entry Month],$O$4),"",INDEX(Book!F$3:F$1200,SMALL(IF(BookTable[Entry Month]=$O$4,ROW(BookTable[Entry Month])-ROW(Book!$J$2)),ROWS(G$7:G241))))</f>
        <v/>
      </c>
      <c r="K241" s="6" t="str" cm="1">
        <f t="array" ref="K241">IF(ROWS(G$7:G241)&gt;COUNTIF(BookTable[Entry Month],$O$4),"",INDEX(Book!E$3:E$1200,SMALL(IF(BookTable[Entry Month]=$O$4,ROW(BookTable[Entry Month])-ROW(Book!$J$2)),ROWS(G$7:G241))))</f>
        <v/>
      </c>
      <c r="L241" s="6" t="e">
        <f>Shrawan11[[#This Row],[मूल्य (रु)]]*13%</f>
        <v>#VALUE!</v>
      </c>
    </row>
    <row r="242" spans="1:16" hidden="1" x14ac:dyDescent="0.25">
      <c r="A242" s="1" t="str">
        <f t="array" ref="A242">IF(ROWS(A$7:A242)&gt;COUNTIF(BookTable[Entry Month],$O$4),"",INDEX(Book!A$3:A$1200,SMALL(IF(BookTable[Entry Month]=$O$4,ROW(BookTable[Entry Month])-ROW(Book!$J$2)),ROWS(A$7:A242))))</f>
        <v/>
      </c>
      <c r="B242" s="1" t="str">
        <f t="array" ref="B242">IF(ROWS(B$7:B242)&gt;COUNTIF(BookTable[Entry Month],$O$4),"",INDEX(Book!B$3:B$1200,SMALL(IF(BookTable[Entry Month]=$O$4,ROW(BookTable[Entry Month])-ROW(Book!$J$2)),ROWS(B$7:B242))))</f>
        <v/>
      </c>
      <c r="D242" s="1" t="str">
        <f t="array" ref="D242">IF(ROWS(C$7:C242)&gt;COUNTIF(BookTable[Entry Month],$O$4),"",INDEX(Book!C$3:C$1200,SMALL(IF(BookTable[Entry Month]=$O$4,ROW(BookTable[Entry Month])-ROW(Book!$J$2)),ROWS(C$7:C242))))</f>
        <v/>
      </c>
      <c r="E242" s="1" t="e">
        <f>VLOOKUP(Shrawan11[[#This Row],[आपूर्तिकर्ताको नाम]],PartyTable[],2,FALSE)</f>
        <v>#N/A</v>
      </c>
      <c r="F242" s="1" t="str" cm="1">
        <f t="array" ref="F242">IF(ROWS(G$7:G242)&gt;COUNTIF(BookTable[Entry Month],$O$4),"",INDEX(Book!D$3:D$1200,SMALL(IF(BookTable[Entry Month]=$O$4,ROW(BookTable[Entry Month])-ROW(Book!$J$2)),ROWS(G$7:G242))))</f>
        <v/>
      </c>
      <c r="I242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42" s="6" t="str" cm="1">
        <f t="array" ref="J242">IF(ROWS(G$7:G242)&gt;COUNTIF(BookTable[Entry Month],$O$4),"",INDEX(Book!F$3:F$1200,SMALL(IF(BookTable[Entry Month]=$O$4,ROW(BookTable[Entry Month])-ROW(Book!$J$2)),ROWS(G$7:G242))))</f>
        <v/>
      </c>
      <c r="K242" s="6" t="str" cm="1">
        <f t="array" ref="K242">IF(ROWS(G$7:G242)&gt;COUNTIF(BookTable[Entry Month],$O$4),"",INDEX(Book!E$3:E$1200,SMALL(IF(BookTable[Entry Month]=$O$4,ROW(BookTable[Entry Month])-ROW(Book!$J$2)),ROWS(G$7:G242))))</f>
        <v/>
      </c>
      <c r="L242" s="6" t="e">
        <f>Shrawan11[[#This Row],[मूल्य (रु)]]*13%</f>
        <v>#VALUE!</v>
      </c>
    </row>
    <row r="243" spans="1:16" hidden="1" x14ac:dyDescent="0.25">
      <c r="A243" s="1" t="str">
        <f t="array" ref="A243">IF(ROWS(A$7:A243)&gt;COUNTIF(BookTable[Entry Month],$O$4),"",INDEX(Book!A$3:A$1200,SMALL(IF(BookTable[Entry Month]=$O$4,ROW(BookTable[Entry Month])-ROW(Book!$J$2)),ROWS(A$7:A243))))</f>
        <v/>
      </c>
      <c r="B243" s="1" t="str">
        <f t="array" ref="B243">IF(ROWS(B$7:B243)&gt;COUNTIF(BookTable[Entry Month],$O$4),"",INDEX(Book!B$3:B$1200,SMALL(IF(BookTable[Entry Month]=$O$4,ROW(BookTable[Entry Month])-ROW(Book!$J$2)),ROWS(B$7:B243))))</f>
        <v/>
      </c>
      <c r="D243" s="1" t="str">
        <f t="array" ref="D243">IF(ROWS(C$7:C243)&gt;COUNTIF(BookTable[Entry Month],$O$4),"",INDEX(Book!C$3:C$1200,SMALL(IF(BookTable[Entry Month]=$O$4,ROW(BookTable[Entry Month])-ROW(Book!$J$2)),ROWS(C$7:C243))))</f>
        <v/>
      </c>
      <c r="E243" s="1" t="e">
        <f>VLOOKUP(Shrawan11[[#This Row],[आपूर्तिकर्ताको नाम]],PartyTable[],2,FALSE)</f>
        <v>#N/A</v>
      </c>
      <c r="F243" s="1" t="str" cm="1">
        <f t="array" ref="F243">IF(ROWS(G$7:G243)&gt;COUNTIF(BookTable[Entry Month],$O$4),"",INDEX(Book!D$3:D$1200,SMALL(IF(BookTable[Entry Month]=$O$4,ROW(BookTable[Entry Month])-ROW(Book!$J$2)),ROWS(G$7:G243))))</f>
        <v/>
      </c>
      <c r="I243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43" s="6" t="str" cm="1">
        <f t="array" ref="J243">IF(ROWS(G$7:G243)&gt;COUNTIF(BookTable[Entry Month],$O$4),"",INDEX(Book!F$3:F$1200,SMALL(IF(BookTable[Entry Month]=$O$4,ROW(BookTable[Entry Month])-ROW(Book!$J$2)),ROWS(G$7:G243))))</f>
        <v/>
      </c>
      <c r="K243" s="6" t="str" cm="1">
        <f t="array" ref="K243">IF(ROWS(G$7:G243)&gt;COUNTIF(BookTable[Entry Month],$O$4),"",INDEX(Book!E$3:E$1200,SMALL(IF(BookTable[Entry Month]=$O$4,ROW(BookTable[Entry Month])-ROW(Book!$J$2)),ROWS(G$7:G243))))</f>
        <v/>
      </c>
      <c r="L243" s="6" t="e">
        <f>Shrawan11[[#This Row],[मूल्य (रु)]]*13%</f>
        <v>#VALUE!</v>
      </c>
    </row>
    <row r="244" spans="1:16" hidden="1" x14ac:dyDescent="0.25">
      <c r="A244" s="1" t="str">
        <f t="array" ref="A244">IF(ROWS(A$7:A244)&gt;COUNTIF(BookTable[Entry Month],$O$4),"",INDEX(Book!A$3:A$1200,SMALL(IF(BookTable[Entry Month]=$O$4,ROW(BookTable[Entry Month])-ROW(Book!$J$2)),ROWS(A$7:A244))))</f>
        <v/>
      </c>
      <c r="B244" s="1" t="str">
        <f t="array" ref="B244">IF(ROWS(B$7:B244)&gt;COUNTIF(BookTable[Entry Month],$O$4),"",INDEX(Book!B$3:B$1200,SMALL(IF(BookTable[Entry Month]=$O$4,ROW(BookTable[Entry Month])-ROW(Book!$J$2)),ROWS(B$7:B244))))</f>
        <v/>
      </c>
      <c r="D244" s="1" t="str">
        <f t="array" ref="D244">IF(ROWS(C$7:C244)&gt;COUNTIF(BookTable[Entry Month],$O$4),"",INDEX(Book!C$3:C$1200,SMALL(IF(BookTable[Entry Month]=$O$4,ROW(BookTable[Entry Month])-ROW(Book!$J$2)),ROWS(C$7:C244))))</f>
        <v/>
      </c>
      <c r="E244" s="1" t="e">
        <f>VLOOKUP(Shrawan11[[#This Row],[आपूर्तिकर्ताको नाम]],PartyTable[],2,FALSE)</f>
        <v>#N/A</v>
      </c>
      <c r="F244" s="1" t="str" cm="1">
        <f t="array" ref="F244">IF(ROWS(G$7:G244)&gt;COUNTIF(BookTable[Entry Month],$O$4),"",INDEX(Book!D$3:D$1200,SMALL(IF(BookTable[Entry Month]=$O$4,ROW(BookTable[Entry Month])-ROW(Book!$J$2)),ROWS(G$7:G244))))</f>
        <v/>
      </c>
      <c r="I244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44" s="6" t="str" cm="1">
        <f t="array" ref="J244">IF(ROWS(G$7:G244)&gt;COUNTIF(BookTable[Entry Month],$O$4),"",INDEX(Book!F$3:F$1200,SMALL(IF(BookTable[Entry Month]=$O$4,ROW(BookTable[Entry Month])-ROW(Book!$J$2)),ROWS(G$7:G244))))</f>
        <v/>
      </c>
      <c r="K244" s="6" t="str" cm="1">
        <f t="array" ref="K244">IF(ROWS(G$7:G244)&gt;COUNTIF(BookTable[Entry Month],$O$4),"",INDEX(Book!E$3:E$1200,SMALL(IF(BookTable[Entry Month]=$O$4,ROW(BookTable[Entry Month])-ROW(Book!$J$2)),ROWS(G$7:G244))))</f>
        <v/>
      </c>
      <c r="L244" s="6" t="e">
        <f>Shrawan11[[#This Row],[मूल्य (रु)]]*13%</f>
        <v>#VALUE!</v>
      </c>
    </row>
    <row r="245" spans="1:16" hidden="1" x14ac:dyDescent="0.25">
      <c r="A245" s="1" t="str">
        <f t="array" ref="A245">IF(ROWS(A$7:A245)&gt;COUNTIF(BookTable[Entry Month],$O$4),"",INDEX(Book!A$3:A$1200,SMALL(IF(BookTable[Entry Month]=$O$4,ROW(BookTable[Entry Month])-ROW(Book!$J$2)),ROWS(A$7:A245))))</f>
        <v/>
      </c>
      <c r="B245" s="1" t="str">
        <f t="array" ref="B245">IF(ROWS(B$7:B245)&gt;COUNTIF(BookTable[Entry Month],$O$4),"",INDEX(Book!B$3:B$1200,SMALL(IF(BookTable[Entry Month]=$O$4,ROW(BookTable[Entry Month])-ROW(Book!$J$2)),ROWS(B$7:B245))))</f>
        <v/>
      </c>
      <c r="D245" s="1" t="str">
        <f t="array" ref="D245">IF(ROWS(C$7:C245)&gt;COUNTIF(BookTable[Entry Month],$O$4),"",INDEX(Book!C$3:C$1200,SMALL(IF(BookTable[Entry Month]=$O$4,ROW(BookTable[Entry Month])-ROW(Book!$J$2)),ROWS(C$7:C245))))</f>
        <v/>
      </c>
      <c r="E245" s="1" t="e">
        <f>VLOOKUP(Shrawan11[[#This Row],[आपूर्तिकर्ताको नाम]],PartyTable[],2,FALSE)</f>
        <v>#N/A</v>
      </c>
      <c r="F245" s="1" t="str" cm="1">
        <f t="array" ref="F245">IF(ROWS(G$7:G245)&gt;COUNTIF(BookTable[Entry Month],$O$4),"",INDEX(Book!D$3:D$1200,SMALL(IF(BookTable[Entry Month]=$O$4,ROW(BookTable[Entry Month])-ROW(Book!$J$2)),ROWS(G$7:G245))))</f>
        <v/>
      </c>
      <c r="I245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45" s="6" t="str" cm="1">
        <f t="array" ref="J245">IF(ROWS(G$7:G245)&gt;COUNTIF(BookTable[Entry Month],$O$4),"",INDEX(Book!F$3:F$1200,SMALL(IF(BookTable[Entry Month]=$O$4,ROW(BookTable[Entry Month])-ROW(Book!$J$2)),ROWS(G$7:G245))))</f>
        <v/>
      </c>
      <c r="K245" s="6" t="str" cm="1">
        <f t="array" ref="K245">IF(ROWS(G$7:G245)&gt;COUNTIF(BookTable[Entry Month],$O$4),"",INDEX(Book!E$3:E$1200,SMALL(IF(BookTable[Entry Month]=$O$4,ROW(BookTable[Entry Month])-ROW(Book!$J$2)),ROWS(G$7:G245))))</f>
        <v/>
      </c>
      <c r="L245" s="6" t="e">
        <f>Shrawan11[[#This Row],[मूल्य (रु)]]*13%</f>
        <v>#VALUE!</v>
      </c>
    </row>
    <row r="246" spans="1:16" hidden="1" x14ac:dyDescent="0.25">
      <c r="A246" s="1" t="str">
        <f t="array" ref="A246">IF(ROWS(A$7:A246)&gt;COUNTIF(BookTable[Entry Month],$O$4),"",INDEX(Book!A$3:A$1200,SMALL(IF(BookTable[Entry Month]=$O$4,ROW(BookTable[Entry Month])-ROW(Book!$J$2)),ROWS(A$7:A246))))</f>
        <v/>
      </c>
      <c r="B246" s="1" t="str">
        <f t="array" ref="B246">IF(ROWS(B$7:B246)&gt;COUNTIF(BookTable[Entry Month],$O$4),"",INDEX(Book!B$3:B$1200,SMALL(IF(BookTable[Entry Month]=$O$4,ROW(BookTable[Entry Month])-ROW(Book!$J$2)),ROWS(B$7:B246))))</f>
        <v/>
      </c>
      <c r="D246" s="1" t="str">
        <f t="array" ref="D246">IF(ROWS(C$7:C246)&gt;COUNTIF(BookTable[Entry Month],$O$4),"",INDEX(Book!C$3:C$1200,SMALL(IF(BookTable[Entry Month]=$O$4,ROW(BookTable[Entry Month])-ROW(Book!$J$2)),ROWS(C$7:C246))))</f>
        <v/>
      </c>
      <c r="E246" s="1" t="e">
        <f>VLOOKUP(Shrawan11[[#This Row],[आपूर्तिकर्ताको नाम]],PartyTable[],2,FALSE)</f>
        <v>#N/A</v>
      </c>
      <c r="F246" s="1" t="str" cm="1">
        <f t="array" ref="F246">IF(ROWS(G$7:G246)&gt;COUNTIF(BookTable[Entry Month],$O$4),"",INDEX(Book!D$3:D$1200,SMALL(IF(BookTable[Entry Month]=$O$4,ROW(BookTable[Entry Month])-ROW(Book!$J$2)),ROWS(G$7:G246))))</f>
        <v/>
      </c>
      <c r="I246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46" s="6" t="str" cm="1">
        <f t="array" ref="J246">IF(ROWS(G$7:G246)&gt;COUNTIF(BookTable[Entry Month],$O$4),"",INDEX(Book!F$3:F$1200,SMALL(IF(BookTable[Entry Month]=$O$4,ROW(BookTable[Entry Month])-ROW(Book!$J$2)),ROWS(G$7:G246))))</f>
        <v/>
      </c>
      <c r="K246" s="6" t="str" cm="1">
        <f t="array" ref="K246">IF(ROWS(G$7:G246)&gt;COUNTIF(BookTable[Entry Month],$O$4),"",INDEX(Book!E$3:E$1200,SMALL(IF(BookTable[Entry Month]=$O$4,ROW(BookTable[Entry Month])-ROW(Book!$J$2)),ROWS(G$7:G246))))</f>
        <v/>
      </c>
      <c r="L246" s="6" t="e">
        <f>Shrawan11[[#This Row],[मूल्य (रु)]]*13%</f>
        <v>#VALUE!</v>
      </c>
    </row>
    <row r="247" spans="1:16" hidden="1" x14ac:dyDescent="0.25">
      <c r="A247" s="1" t="str">
        <f t="array" ref="A247">IF(ROWS(A$7:A247)&gt;COUNTIF(BookTable[Entry Month],$O$4),"",INDEX(Book!A$3:A$1200,SMALL(IF(BookTable[Entry Month]=$O$4,ROW(BookTable[Entry Month])-ROW(Book!$J$2)),ROWS(A$7:A247))))</f>
        <v/>
      </c>
      <c r="B247" s="1" t="str">
        <f t="array" ref="B247">IF(ROWS(B$7:B247)&gt;COUNTIF(BookTable[Entry Month],$O$4),"",INDEX(Book!B$3:B$1200,SMALL(IF(BookTable[Entry Month]=$O$4,ROW(BookTable[Entry Month])-ROW(Book!$J$2)),ROWS(B$7:B247))))</f>
        <v/>
      </c>
      <c r="D247" s="1" t="str">
        <f t="array" ref="D247">IF(ROWS(C$7:C247)&gt;COUNTIF(BookTable[Entry Month],$O$4),"",INDEX(Book!C$3:C$1200,SMALL(IF(BookTable[Entry Month]=$O$4,ROW(BookTable[Entry Month])-ROW(Book!$J$2)),ROWS(C$7:C247))))</f>
        <v/>
      </c>
      <c r="E247" s="1" t="e">
        <f>VLOOKUP(Shrawan11[[#This Row],[आपूर्तिकर्ताको नाम]],PartyTable[],2,FALSE)</f>
        <v>#N/A</v>
      </c>
      <c r="F247" s="1" t="str" cm="1">
        <f t="array" ref="F247">IF(ROWS(G$7:G247)&gt;COUNTIF(BookTable[Entry Month],$O$4),"",INDEX(Book!D$3:D$1200,SMALL(IF(BookTable[Entry Month]=$O$4,ROW(BookTable[Entry Month])-ROW(Book!$J$2)),ROWS(G$7:G247))))</f>
        <v/>
      </c>
      <c r="I247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47" s="6" t="str" cm="1">
        <f t="array" ref="J247">IF(ROWS(G$7:G247)&gt;COUNTIF(BookTable[Entry Month],$O$4),"",INDEX(Book!F$3:F$1200,SMALL(IF(BookTable[Entry Month]=$O$4,ROW(BookTable[Entry Month])-ROW(Book!$J$2)),ROWS(G$7:G247))))</f>
        <v/>
      </c>
      <c r="K247" s="6" t="str" cm="1">
        <f t="array" ref="K247">IF(ROWS(G$7:G247)&gt;COUNTIF(BookTable[Entry Month],$O$4),"",INDEX(Book!E$3:E$1200,SMALL(IF(BookTable[Entry Month]=$O$4,ROW(BookTable[Entry Month])-ROW(Book!$J$2)),ROWS(G$7:G247))))</f>
        <v/>
      </c>
      <c r="L247" s="6" t="e">
        <f>Shrawan11[[#This Row],[मूल्य (रु)]]*13%</f>
        <v>#VALUE!</v>
      </c>
    </row>
    <row r="248" spans="1:16" hidden="1" x14ac:dyDescent="0.25">
      <c r="A248" s="1" t="str">
        <f t="array" ref="A248">IF(ROWS(A$7:A248)&gt;COUNTIF(BookTable[Entry Month],$O$4),"",INDEX(Book!A$3:A$1200,SMALL(IF(BookTable[Entry Month]=$O$4,ROW(BookTable[Entry Month])-ROW(Book!$J$2)),ROWS(A$7:A248))))</f>
        <v/>
      </c>
      <c r="B248" s="1" t="str">
        <f t="array" ref="B248">IF(ROWS(B$7:B248)&gt;COUNTIF(BookTable[Entry Month],$O$4),"",INDEX(Book!B$3:B$1200,SMALL(IF(BookTable[Entry Month]=$O$4,ROW(BookTable[Entry Month])-ROW(Book!$J$2)),ROWS(B$7:B248))))</f>
        <v/>
      </c>
      <c r="D248" s="1" t="str">
        <f t="array" ref="D248">IF(ROWS(C$7:C248)&gt;COUNTIF(BookTable[Entry Month],$O$4),"",INDEX(Book!C$3:C$1200,SMALL(IF(BookTable[Entry Month]=$O$4,ROW(BookTable[Entry Month])-ROW(Book!$J$2)),ROWS(C$7:C248))))</f>
        <v/>
      </c>
      <c r="E248" s="1" t="e">
        <f>VLOOKUP(Shrawan11[[#This Row],[आपूर्तिकर्ताको नाम]],PartyTable[],2,FALSE)</f>
        <v>#N/A</v>
      </c>
      <c r="F248" s="1" t="str" cm="1">
        <f t="array" ref="F248">IF(ROWS(G$7:G248)&gt;COUNTIF(BookTable[Entry Month],$O$4),"",INDEX(Book!D$3:D$1200,SMALL(IF(BookTable[Entry Month]=$O$4,ROW(BookTable[Entry Month])-ROW(Book!$J$2)),ROWS(G$7:G248))))</f>
        <v/>
      </c>
      <c r="I248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48" s="6" t="str" cm="1">
        <f t="array" ref="J248">IF(ROWS(G$7:G248)&gt;COUNTIF(BookTable[Entry Month],$O$4),"",INDEX(Book!F$3:F$1200,SMALL(IF(BookTable[Entry Month]=$O$4,ROW(BookTable[Entry Month])-ROW(Book!$J$2)),ROWS(G$7:G248))))</f>
        <v/>
      </c>
      <c r="K248" s="6" t="str" cm="1">
        <f t="array" ref="K248">IF(ROWS(G$7:G248)&gt;COUNTIF(BookTable[Entry Month],$O$4),"",INDEX(Book!E$3:E$1200,SMALL(IF(BookTable[Entry Month]=$O$4,ROW(BookTable[Entry Month])-ROW(Book!$J$2)),ROWS(G$7:G248))))</f>
        <v/>
      </c>
      <c r="L248" s="6" t="e">
        <f>Shrawan11[[#This Row],[मूल्य (रु)]]*13%</f>
        <v>#VALUE!</v>
      </c>
    </row>
    <row r="249" spans="1:16" hidden="1" x14ac:dyDescent="0.25">
      <c r="A249" s="1" t="str">
        <f t="array" ref="A249">IF(ROWS(A$7:A249)&gt;COUNTIF(BookTable[Entry Month],$O$4),"",INDEX(Book!A$3:A$1200,SMALL(IF(BookTable[Entry Month]=$O$4,ROW(BookTable[Entry Month])-ROW(Book!$J$2)),ROWS(A$7:A249))))</f>
        <v/>
      </c>
      <c r="B249" s="1" t="str">
        <f t="array" ref="B249">IF(ROWS(B$7:B249)&gt;COUNTIF(BookTable[Entry Month],$O$4),"",INDEX(Book!B$3:B$1200,SMALL(IF(BookTable[Entry Month]=$O$4,ROW(BookTable[Entry Month])-ROW(Book!$J$2)),ROWS(B$7:B249))))</f>
        <v/>
      </c>
      <c r="D249" s="1" t="str">
        <f t="array" ref="D249">IF(ROWS(C$7:C249)&gt;COUNTIF(BookTable[Entry Month],$O$4),"",INDEX(Book!C$3:C$1200,SMALL(IF(BookTable[Entry Month]=$O$4,ROW(BookTable[Entry Month])-ROW(Book!$J$2)),ROWS(C$7:C249))))</f>
        <v/>
      </c>
      <c r="E249" s="1" t="e">
        <f>VLOOKUP(Shrawan11[[#This Row],[आपूर्तिकर्ताको नाम]],PartyTable[],2,FALSE)</f>
        <v>#N/A</v>
      </c>
      <c r="F249" s="1" t="str" cm="1">
        <f t="array" ref="F249">IF(ROWS(G$7:G249)&gt;COUNTIF(BookTable[Entry Month],$O$4),"",INDEX(Book!D$3:D$1200,SMALL(IF(BookTable[Entry Month]=$O$4,ROW(BookTable[Entry Month])-ROW(Book!$J$2)),ROWS(G$7:G249))))</f>
        <v/>
      </c>
      <c r="I249" s="6" t="e">
        <f>Shrawan11[[#This Row],[कर छुट हुने वस्तु वा सेवाको खरिद / पैठारी मूल्य (रु)]]+Shrawan11[[#This Row],[मूल्य (रु)]]</f>
        <v>#VALUE!</v>
      </c>
      <c r="J249" s="6" t="str" cm="1">
        <f t="array" ref="J249">IF(ROWS(G$7:G249)&gt;COUNTIF(BookTable[Entry Month],$O$4),"",INDEX(Book!F$3:F$1200,SMALL(IF(BookTable[Entry Month]=$O$4,ROW(BookTable[Entry Month])-ROW(Book!$J$2)),ROWS(G$7:G249))))</f>
        <v/>
      </c>
      <c r="K249" s="6" t="str" cm="1">
        <f t="array" ref="K249">IF(ROWS(G$7:G249)&gt;COUNTIF(BookTable[Entry Month],$O$4),"",INDEX(Book!E$3:E$1200,SMALL(IF(BookTable[Entry Month]=$O$4,ROW(BookTable[Entry Month])-ROW(Book!$J$2)),ROWS(G$7:G249))))</f>
        <v/>
      </c>
      <c r="L249" s="6" t="e">
        <f>Shrawan11[[#This Row],[मूल्य (रु)]]*13%</f>
        <v>#VALUE!</v>
      </c>
    </row>
    <row r="250" spans="1:16" ht="15.75" x14ac:dyDescent="0.25">
      <c r="A250" s="13" t="s">
        <v>39</v>
      </c>
      <c r="B250" s="13">
        <f>COUNTIF(BookTable[Entry Month],$O$4)</f>
        <v>0</v>
      </c>
      <c r="C250" s="13"/>
      <c r="D250" s="13"/>
      <c r="E250" s="13"/>
      <c r="F250" s="13"/>
      <c r="G250" s="13"/>
      <c r="H250" s="13"/>
      <c r="I250" s="13" t="e">
        <f>CEILING(SUBTOTAL(109,Shrawan11[जम्मा खरिद मूल्य (रु)]),1)</f>
        <v>#VALUE!</v>
      </c>
      <c r="J250" s="13">
        <f>CEILING(SUBTOTAL(109,Shrawan11[कर छुट हुने वस्तु वा सेवाको खरिद / पैठारी मूल्य (रु)]),1)</f>
        <v>0</v>
      </c>
      <c r="K250" s="13">
        <f>CEILING(SUBTOTAL(109,Shrawan11[मूल्य (रु)]),1)</f>
        <v>0</v>
      </c>
      <c r="L250" s="13" t="e">
        <f>CEILING(SUBTOTAL(109,Shrawan11[कर (रु)]),1)</f>
        <v>#VALUE!</v>
      </c>
      <c r="M250" s="13"/>
      <c r="N250" s="13"/>
      <c r="O250" s="13"/>
      <c r="P250" s="13"/>
    </row>
  </sheetData>
  <sheetProtection sheet="1" sort="0" autoFilter="0"/>
  <mergeCells count="7">
    <mergeCell ref="A1:P1"/>
    <mergeCell ref="A2:P2"/>
    <mergeCell ref="A5:H5"/>
    <mergeCell ref="I5:J5"/>
    <mergeCell ref="K5:L5"/>
    <mergeCell ref="M5:N5"/>
    <mergeCell ref="O5:P5"/>
  </mergeCells>
  <pageMargins left="0.25" right="0.25" top="0.75" bottom="0.75" header="0.3" footer="0.3"/>
  <pageSetup paperSize="9" scale="81" fitToHeight="0" orientation="landscape" horizontalDpi="0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C5ADA-C198-4D95-AB32-B036BFD2C394}">
  <sheetPr>
    <pageSetUpPr fitToPage="1"/>
  </sheetPr>
  <dimension ref="A1:P250"/>
  <sheetViews>
    <sheetView zoomScale="90" zoomScaleNormal="90" zoomScaleSheetLayoutView="70" workbookViewId="0">
      <selection activeCell="F259" sqref="F259"/>
    </sheetView>
  </sheetViews>
  <sheetFormatPr defaultColWidth="9.42578125" defaultRowHeight="15" x14ac:dyDescent="0.25"/>
  <cols>
    <col min="1" max="1" width="11.140625" style="1" bestFit="1" customWidth="1"/>
    <col min="2" max="2" width="8.28515625" style="1" customWidth="1"/>
    <col min="3" max="3" width="10.5703125" style="1" customWidth="1"/>
    <col min="4" max="4" width="25.7109375" style="1" customWidth="1"/>
    <col min="5" max="5" width="12.42578125" style="1" customWidth="1"/>
    <col min="6" max="6" width="29.7109375" style="1" bestFit="1" customWidth="1"/>
    <col min="7" max="7" width="16.7109375" style="1" bestFit="1" customWidth="1"/>
    <col min="8" max="8" width="11" style="1" customWidth="1"/>
    <col min="9" max="12" width="12.5703125" style="1" customWidth="1"/>
    <col min="13" max="16" width="6.140625" style="1" customWidth="1"/>
    <col min="17" max="16384" width="9.42578125" style="1"/>
  </cols>
  <sheetData>
    <row r="1" spans="1:16" x14ac:dyDescent="0.25">
      <c r="A1" s="66" t="s">
        <v>13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</row>
    <row r="2" spans="1:16" x14ac:dyDescent="0.25">
      <c r="A2" s="66" t="s">
        <v>14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</row>
    <row r="4" spans="1:16" x14ac:dyDescent="0.25">
      <c r="B4" s="4" t="s">
        <v>35</v>
      </c>
      <c r="C4" s="5">
        <f>_pan</f>
        <v>0</v>
      </c>
      <c r="D4" s="3"/>
      <c r="E4" s="4" t="s">
        <v>36</v>
      </c>
      <c r="F4" s="2">
        <f>_firm</f>
        <v>0</v>
      </c>
      <c r="K4" s="4" t="s">
        <v>38</v>
      </c>
      <c r="L4" s="2">
        <f>_fy1</f>
        <v>2080</v>
      </c>
      <c r="N4" s="4" t="s">
        <v>37</v>
      </c>
      <c r="O4" s="2" t="s">
        <v>63</v>
      </c>
    </row>
    <row r="5" spans="1:16" ht="53.25" customHeight="1" x14ac:dyDescent="0.25">
      <c r="A5" s="67" t="s">
        <v>15</v>
      </c>
      <c r="B5" s="68"/>
      <c r="C5" s="68"/>
      <c r="D5" s="68"/>
      <c r="E5" s="68"/>
      <c r="F5" s="68"/>
      <c r="G5" s="68"/>
      <c r="H5" s="69"/>
      <c r="I5" s="67"/>
      <c r="J5" s="69"/>
      <c r="K5" s="67" t="s">
        <v>16</v>
      </c>
      <c r="L5" s="69"/>
      <c r="M5" s="67" t="s">
        <v>17</v>
      </c>
      <c r="N5" s="69"/>
      <c r="O5" s="67" t="s">
        <v>18</v>
      </c>
      <c r="P5" s="69"/>
    </row>
    <row r="6" spans="1:16" ht="60" customHeight="1" x14ac:dyDescent="0.25">
      <c r="A6" s="8" t="s">
        <v>19</v>
      </c>
      <c r="B6" s="8" t="s">
        <v>20</v>
      </c>
      <c r="C6" s="8" t="s">
        <v>21</v>
      </c>
      <c r="D6" s="8" t="s">
        <v>22</v>
      </c>
      <c r="E6" s="8" t="s">
        <v>23</v>
      </c>
      <c r="F6" s="8" t="s">
        <v>24</v>
      </c>
      <c r="G6" s="8" t="s">
        <v>25</v>
      </c>
      <c r="H6" s="8" t="s">
        <v>26</v>
      </c>
      <c r="I6" s="8" t="s">
        <v>27</v>
      </c>
      <c r="J6" s="8" t="s">
        <v>28</v>
      </c>
      <c r="K6" s="8" t="s">
        <v>29</v>
      </c>
      <c r="L6" s="8" t="s">
        <v>30</v>
      </c>
      <c r="M6" s="8" t="s">
        <v>31</v>
      </c>
      <c r="N6" s="8" t="s">
        <v>32</v>
      </c>
      <c r="O6" s="8" t="s">
        <v>33</v>
      </c>
      <c r="P6" s="8" t="s">
        <v>34</v>
      </c>
    </row>
    <row r="7" spans="1:16" x14ac:dyDescent="0.25">
      <c r="A7" s="1" t="str">
        <f t="array" ref="A7">IF(ROWS(A$7:A7)&gt;COUNTIF(BookTable[Entry Month],$O$4),"",INDEX(Book!A$3:A$1200,SMALL(IF(BookTable[Entry Month]=$O$4,ROW(BookTable[Entry Month])-ROW(Book!$J$2)),ROWS(A$7:A7))))</f>
        <v/>
      </c>
      <c r="B7" s="1" t="str">
        <f t="array" ref="B7">IF(ROWS(B$7:B7)&gt;COUNTIF(BookTable[Entry Month],$O$4),"",INDEX(Book!B$3:B$1200,SMALL(IF(BookTable[Entry Month]=$O$4,ROW(BookTable[Entry Month])-ROW(Book!$J$2)),ROWS(B$7:B7))))</f>
        <v/>
      </c>
      <c r="D7" s="1" t="str">
        <f t="array" ref="D7">IF(ROWS(C$7:C7)&gt;COUNTIF(BookTable[Entry Month],$O$4),"",INDEX(Book!C$3:C$1200,SMALL(IF(BookTable[Entry Month]=$O$4,ROW(BookTable[Entry Month])-ROW(Book!$J$2)),ROWS(C$7:C7))))</f>
        <v/>
      </c>
      <c r="E7" s="26" t="e">
        <f>VLOOKUP(Shrawan10[[#This Row],[आपूर्तिकर्ताको नाम]],PartyTable[],2,FALSE)</f>
        <v>#N/A</v>
      </c>
      <c r="F7" s="26" t="str" cm="1">
        <f t="array" ref="F7">IF(ROWS(G$7:G7)&gt;COUNTIF(BookTable[Entry Month],$O$4),"",INDEX(Book!D$3:D$1200,SMALL(IF(BookTable[Entry Month]=$O$4,ROW(BookTable[Entry Month])-ROW(Book!$J$2)),ROWS(G$7:G7))))</f>
        <v/>
      </c>
      <c r="I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7" s="6" t="str" cm="1">
        <f t="array" ref="J7">IF(ROWS(G$7:G7)&gt;COUNTIF(BookTable[Entry Month],$O$4),"",INDEX(Book!F$3:F$1200,SMALL(IF(BookTable[Entry Month]=$O$4,ROW(BookTable[Entry Month])-ROW(Book!$J$2)),ROWS(G$7:G7))))</f>
        <v/>
      </c>
      <c r="K7" s="6" t="str" cm="1">
        <f t="array" ref="K7">IF(ROWS(G$7:G7)&gt;COUNTIF(BookTable[Entry Month],$O$4),"",INDEX(Book!E$3:E$1200,SMALL(IF(BookTable[Entry Month]=$O$4,ROW(BookTable[Entry Month])-ROW(Book!$J$2)),ROWS(G$7:G7))))</f>
        <v/>
      </c>
      <c r="L7" s="6" t="e">
        <f>Shrawan10[[#This Row],[मूल्य (रु)]]*13%</f>
        <v>#VALUE!</v>
      </c>
    </row>
    <row r="8" spans="1:16" hidden="1" x14ac:dyDescent="0.25">
      <c r="A8" s="1" t="str">
        <f t="array" ref="A8">IF(ROWS(A$7:A8)&gt;COUNTIF(BookTable[Entry Month],$O$4),"",INDEX(Book!A$3:A$1200,SMALL(IF(BookTable[Entry Month]=$O$4,ROW(BookTable[Entry Month])-ROW(Book!$J$2)),ROWS(A$7:A8))))</f>
        <v/>
      </c>
      <c r="B8" s="1" t="str">
        <f t="array" ref="B8">IF(ROWS(B$7:B8)&gt;COUNTIF(BookTable[Entry Month],$O$4),"",INDEX(Book!B$3:B$1200,SMALL(IF(BookTable[Entry Month]=$O$4,ROW(BookTable[Entry Month])-ROW(Book!$J$2)),ROWS(B$7:B8))))</f>
        <v/>
      </c>
      <c r="D8" s="1" t="str">
        <f t="array" ref="D8">IF(ROWS(C$7:C8)&gt;COUNTIF(BookTable[Entry Month],$O$4),"",INDEX(Book!C$3:C$1200,SMALL(IF(BookTable[Entry Month]=$O$4,ROW(BookTable[Entry Month])-ROW(Book!$J$2)),ROWS(C$7:C8))))</f>
        <v/>
      </c>
      <c r="E8" s="26" t="e">
        <f>VLOOKUP(Shrawan10[[#This Row],[आपूर्तिकर्ताको नाम]],PartyTable[],2,FALSE)</f>
        <v>#N/A</v>
      </c>
      <c r="F8" s="26" t="str" cm="1">
        <f t="array" ref="F8">IF(ROWS(G$7:G8)&gt;COUNTIF(BookTable[Entry Month],$O$4),"",INDEX(Book!D$3:D$1200,SMALL(IF(BookTable[Entry Month]=$O$4,ROW(BookTable[Entry Month])-ROW(Book!$J$2)),ROWS(G$7:G8))))</f>
        <v/>
      </c>
      <c r="I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8" s="6" t="str" cm="1">
        <f t="array" ref="J8">IF(ROWS(G$7:G8)&gt;COUNTIF(BookTable[Entry Month],$O$4),"",INDEX(Book!F$3:F$1200,SMALL(IF(BookTable[Entry Month]=$O$4,ROW(BookTable[Entry Month])-ROW(Book!$J$2)),ROWS(G$7:G8))))</f>
        <v/>
      </c>
      <c r="K8" s="6" t="str" cm="1">
        <f t="array" ref="K8">IF(ROWS(G$7:G8)&gt;COUNTIF(BookTable[Entry Month],$O$4),"",INDEX(Book!E$3:E$1200,SMALL(IF(BookTable[Entry Month]=$O$4,ROW(BookTable[Entry Month])-ROW(Book!$J$2)),ROWS(G$7:G8))))</f>
        <v/>
      </c>
      <c r="L8" s="6" t="e">
        <f>Shrawan10[[#This Row],[मूल्य (रु)]]*13%</f>
        <v>#VALUE!</v>
      </c>
    </row>
    <row r="9" spans="1:16" hidden="1" x14ac:dyDescent="0.25">
      <c r="A9" s="1" t="str">
        <f t="array" ref="A9">IF(ROWS(A$7:A9)&gt;COUNTIF(BookTable[Entry Month],$O$4),"",INDEX(Book!A$3:A$1200,SMALL(IF(BookTable[Entry Month]=$O$4,ROW(BookTable[Entry Month])-ROW(Book!$J$2)),ROWS(A$7:A9))))</f>
        <v/>
      </c>
      <c r="B9" s="1" t="str">
        <f t="array" ref="B9">IF(ROWS(B$7:B9)&gt;COUNTIF(BookTable[Entry Month],$O$4),"",INDEX(Book!B$3:B$1200,SMALL(IF(BookTable[Entry Month]=$O$4,ROW(BookTable[Entry Month])-ROW(Book!$J$2)),ROWS(B$7:B9))))</f>
        <v/>
      </c>
      <c r="D9" s="1" t="str">
        <f t="array" ref="D9">IF(ROWS(C$7:C9)&gt;COUNTIF(BookTable[Entry Month],$O$4),"",INDEX(Book!C$3:C$1200,SMALL(IF(BookTable[Entry Month]=$O$4,ROW(BookTable[Entry Month])-ROW(Book!$J$2)),ROWS(C$7:C9))))</f>
        <v/>
      </c>
      <c r="E9" s="26" t="e">
        <f>VLOOKUP(Shrawan10[[#This Row],[आपूर्तिकर्ताको नाम]],PartyTable[],2,FALSE)</f>
        <v>#N/A</v>
      </c>
      <c r="F9" s="26" t="str" cm="1">
        <f t="array" ref="F9">IF(ROWS(G$7:G9)&gt;COUNTIF(BookTable[Entry Month],$O$4),"",INDEX(Book!D$3:D$1200,SMALL(IF(BookTable[Entry Month]=$O$4,ROW(BookTable[Entry Month])-ROW(Book!$J$2)),ROWS(G$7:G9))))</f>
        <v/>
      </c>
      <c r="I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9" s="6" t="str" cm="1">
        <f t="array" ref="J9">IF(ROWS(G$7:G9)&gt;COUNTIF(BookTable[Entry Month],$O$4),"",INDEX(Book!F$3:F$1200,SMALL(IF(BookTable[Entry Month]=$O$4,ROW(BookTable[Entry Month])-ROW(Book!$J$2)),ROWS(G$7:G9))))</f>
        <v/>
      </c>
      <c r="K9" s="6" t="str" cm="1">
        <f t="array" ref="K9">IF(ROWS(G$7:G9)&gt;COUNTIF(BookTable[Entry Month],$O$4),"",INDEX(Book!E$3:E$1200,SMALL(IF(BookTable[Entry Month]=$O$4,ROW(BookTable[Entry Month])-ROW(Book!$J$2)),ROWS(G$7:G9))))</f>
        <v/>
      </c>
      <c r="L9" s="6" t="e">
        <f>Shrawan10[[#This Row],[मूल्य (रु)]]*13%</f>
        <v>#VALUE!</v>
      </c>
    </row>
    <row r="10" spans="1:16" hidden="1" x14ac:dyDescent="0.25">
      <c r="A10" s="1" t="str">
        <f t="array" ref="A10">IF(ROWS(A$7:A10)&gt;COUNTIF(BookTable[Entry Month],$O$4),"",INDEX(Book!A$3:A$1200,SMALL(IF(BookTable[Entry Month]=$O$4,ROW(BookTable[Entry Month])-ROW(Book!$J$2)),ROWS(A$7:A10))))</f>
        <v/>
      </c>
      <c r="B10" s="1" t="str">
        <f t="array" ref="B10">IF(ROWS(B$7:B10)&gt;COUNTIF(BookTable[Entry Month],$O$4),"",INDEX(Book!B$3:B$1200,SMALL(IF(BookTable[Entry Month]=$O$4,ROW(BookTable[Entry Month])-ROW(Book!$J$2)),ROWS(B$7:B10))))</f>
        <v/>
      </c>
      <c r="D10" s="1" t="str">
        <f t="array" ref="D10">IF(ROWS(C$7:C10)&gt;COUNTIF(BookTable[Entry Month],$O$4),"",INDEX(Book!C$3:C$1200,SMALL(IF(BookTable[Entry Month]=$O$4,ROW(BookTable[Entry Month])-ROW(Book!$J$2)),ROWS(C$7:C10))))</f>
        <v/>
      </c>
      <c r="E10" s="26" t="e">
        <f>VLOOKUP(Shrawan10[[#This Row],[आपूर्तिकर्ताको नाम]],PartyTable[],2,FALSE)</f>
        <v>#N/A</v>
      </c>
      <c r="F10" s="26" t="str" cm="1">
        <f t="array" ref="F10">IF(ROWS(G$7:G10)&gt;COUNTIF(BookTable[Entry Month],$O$4),"",INDEX(Book!D$3:D$1200,SMALL(IF(BookTable[Entry Month]=$O$4,ROW(BookTable[Entry Month])-ROW(Book!$J$2)),ROWS(G$7:G10))))</f>
        <v/>
      </c>
      <c r="I1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0" s="6" t="str" cm="1">
        <f t="array" ref="J10">IF(ROWS(G$7:G10)&gt;COUNTIF(BookTable[Entry Month],$O$4),"",INDEX(Book!F$3:F$1200,SMALL(IF(BookTable[Entry Month]=$O$4,ROW(BookTable[Entry Month])-ROW(Book!$J$2)),ROWS(G$7:G10))))</f>
        <v/>
      </c>
      <c r="K10" s="6" t="str" cm="1">
        <f t="array" ref="K10">IF(ROWS(G$7:G10)&gt;COUNTIF(BookTable[Entry Month],$O$4),"",INDEX(Book!E$3:E$1200,SMALL(IF(BookTable[Entry Month]=$O$4,ROW(BookTable[Entry Month])-ROW(Book!$J$2)),ROWS(G$7:G10))))</f>
        <v/>
      </c>
      <c r="L10" s="6" t="e">
        <f>Shrawan10[[#This Row],[मूल्य (रु)]]*13%</f>
        <v>#VALUE!</v>
      </c>
    </row>
    <row r="11" spans="1:16" hidden="1" x14ac:dyDescent="0.25">
      <c r="A11" s="1" t="str">
        <f t="array" ref="A11">IF(ROWS(A$7:A11)&gt;COUNTIF(BookTable[Entry Month],$O$4),"",INDEX(Book!A$3:A$1200,SMALL(IF(BookTable[Entry Month]=$O$4,ROW(BookTable[Entry Month])-ROW(Book!$J$2)),ROWS(A$7:A11))))</f>
        <v/>
      </c>
      <c r="B11" s="1" t="str">
        <f t="array" ref="B11">IF(ROWS(B$7:B11)&gt;COUNTIF(BookTable[Entry Month],$O$4),"",INDEX(Book!B$3:B$1200,SMALL(IF(BookTable[Entry Month]=$O$4,ROW(BookTable[Entry Month])-ROW(Book!$J$2)),ROWS(B$7:B11))))</f>
        <v/>
      </c>
      <c r="D11" s="1" t="str">
        <f t="array" ref="D11">IF(ROWS(C$7:C11)&gt;COUNTIF(BookTable[Entry Month],$O$4),"",INDEX(Book!C$3:C$1200,SMALL(IF(BookTable[Entry Month]=$O$4,ROW(BookTable[Entry Month])-ROW(Book!$J$2)),ROWS(C$7:C11))))</f>
        <v/>
      </c>
      <c r="E11" s="26" t="e">
        <f>VLOOKUP(Shrawan10[[#This Row],[आपूर्तिकर्ताको नाम]],PartyTable[],2,FALSE)</f>
        <v>#N/A</v>
      </c>
      <c r="F11" s="26" t="str" cm="1">
        <f t="array" ref="F11">IF(ROWS(G$7:G11)&gt;COUNTIF(BookTable[Entry Month],$O$4),"",INDEX(Book!D$3:D$1200,SMALL(IF(BookTable[Entry Month]=$O$4,ROW(BookTable[Entry Month])-ROW(Book!$J$2)),ROWS(G$7:G11))))</f>
        <v/>
      </c>
      <c r="I1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1" s="6" t="str" cm="1">
        <f t="array" ref="J11">IF(ROWS(G$7:G11)&gt;COUNTIF(BookTable[Entry Month],$O$4),"",INDEX(Book!F$3:F$1200,SMALL(IF(BookTable[Entry Month]=$O$4,ROW(BookTable[Entry Month])-ROW(Book!$J$2)),ROWS(G$7:G11))))</f>
        <v/>
      </c>
      <c r="K11" s="6" t="str" cm="1">
        <f t="array" ref="K11">IF(ROWS(G$7:G11)&gt;COUNTIF(BookTable[Entry Month],$O$4),"",INDEX(Book!E$3:E$1200,SMALL(IF(BookTable[Entry Month]=$O$4,ROW(BookTable[Entry Month])-ROW(Book!$J$2)),ROWS(G$7:G11))))</f>
        <v/>
      </c>
      <c r="L11" s="6" t="e">
        <f>Shrawan10[[#This Row],[मूल्य (रु)]]*13%</f>
        <v>#VALUE!</v>
      </c>
    </row>
    <row r="12" spans="1:16" hidden="1" x14ac:dyDescent="0.25">
      <c r="A12" s="1" t="str">
        <f t="array" ref="A12">IF(ROWS(A$7:A12)&gt;COUNTIF(BookTable[Entry Month],$O$4),"",INDEX(Book!A$3:A$1200,SMALL(IF(BookTable[Entry Month]=$O$4,ROW(BookTable[Entry Month])-ROW(Book!$J$2)),ROWS(A$7:A12))))</f>
        <v/>
      </c>
      <c r="B12" s="1" t="str">
        <f t="array" ref="B12">IF(ROWS(B$7:B12)&gt;COUNTIF(BookTable[Entry Month],$O$4),"",INDEX(Book!B$3:B$1200,SMALL(IF(BookTable[Entry Month]=$O$4,ROW(BookTable[Entry Month])-ROW(Book!$J$2)),ROWS(B$7:B12))))</f>
        <v/>
      </c>
      <c r="D12" s="1" t="str">
        <f t="array" ref="D12">IF(ROWS(C$7:C12)&gt;COUNTIF(BookTable[Entry Month],$O$4),"",INDEX(Book!C$3:C$1200,SMALL(IF(BookTable[Entry Month]=$O$4,ROW(BookTable[Entry Month])-ROW(Book!$J$2)),ROWS(C$7:C12))))</f>
        <v/>
      </c>
      <c r="E12" s="26" t="e">
        <f>VLOOKUP(Shrawan10[[#This Row],[आपूर्तिकर्ताको नाम]],PartyTable[],2,FALSE)</f>
        <v>#N/A</v>
      </c>
      <c r="F12" s="26" t="str" cm="1">
        <f t="array" ref="F12">IF(ROWS(G$7:G12)&gt;COUNTIF(BookTable[Entry Month],$O$4),"",INDEX(Book!D$3:D$1200,SMALL(IF(BookTable[Entry Month]=$O$4,ROW(BookTable[Entry Month])-ROW(Book!$J$2)),ROWS(G$7:G12))))</f>
        <v/>
      </c>
      <c r="I1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2" s="6" t="str" cm="1">
        <f t="array" ref="J12">IF(ROWS(G$7:G12)&gt;COUNTIF(BookTable[Entry Month],$O$4),"",INDEX(Book!F$3:F$1200,SMALL(IF(BookTable[Entry Month]=$O$4,ROW(BookTable[Entry Month])-ROW(Book!$J$2)),ROWS(G$7:G12))))</f>
        <v/>
      </c>
      <c r="K12" s="6" t="str" cm="1">
        <f t="array" ref="K12">IF(ROWS(G$7:G12)&gt;COUNTIF(BookTable[Entry Month],$O$4),"",INDEX(Book!E$3:E$1200,SMALL(IF(BookTable[Entry Month]=$O$4,ROW(BookTable[Entry Month])-ROW(Book!$J$2)),ROWS(G$7:G12))))</f>
        <v/>
      </c>
      <c r="L12" s="6" t="e">
        <f>Shrawan10[[#This Row],[मूल्य (रु)]]*13%</f>
        <v>#VALUE!</v>
      </c>
    </row>
    <row r="13" spans="1:16" hidden="1" x14ac:dyDescent="0.25">
      <c r="A13" s="1" t="str">
        <f t="array" ref="A13">IF(ROWS(A$7:A13)&gt;COUNTIF(BookTable[Entry Month],$O$4),"",INDEX(Book!A$3:A$1200,SMALL(IF(BookTable[Entry Month]=$O$4,ROW(BookTable[Entry Month])-ROW(Book!$J$2)),ROWS(A$7:A13))))</f>
        <v/>
      </c>
      <c r="B13" s="1" t="str">
        <f t="array" ref="B13">IF(ROWS(B$7:B13)&gt;COUNTIF(BookTable[Entry Month],$O$4),"",INDEX(Book!B$3:B$1200,SMALL(IF(BookTable[Entry Month]=$O$4,ROW(BookTable[Entry Month])-ROW(Book!$J$2)),ROWS(B$7:B13))))</f>
        <v/>
      </c>
      <c r="D13" s="1" t="str">
        <f t="array" ref="D13">IF(ROWS(C$7:C13)&gt;COUNTIF(BookTable[Entry Month],$O$4),"",INDEX(Book!C$3:C$1200,SMALL(IF(BookTable[Entry Month]=$O$4,ROW(BookTable[Entry Month])-ROW(Book!$J$2)),ROWS(C$7:C13))))</f>
        <v/>
      </c>
      <c r="E13" s="26" t="e">
        <f>VLOOKUP(Shrawan10[[#This Row],[आपूर्तिकर्ताको नाम]],PartyTable[],2,FALSE)</f>
        <v>#N/A</v>
      </c>
      <c r="F13" s="26" t="str" cm="1">
        <f t="array" ref="F13">IF(ROWS(G$7:G13)&gt;COUNTIF(BookTable[Entry Month],$O$4),"",INDEX(Book!D$3:D$1200,SMALL(IF(BookTable[Entry Month]=$O$4,ROW(BookTable[Entry Month])-ROW(Book!$J$2)),ROWS(G$7:G13))))</f>
        <v/>
      </c>
      <c r="I1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3" s="6" t="str" cm="1">
        <f t="array" ref="J13">IF(ROWS(G$7:G13)&gt;COUNTIF(BookTable[Entry Month],$O$4),"",INDEX(Book!F$3:F$1200,SMALL(IF(BookTable[Entry Month]=$O$4,ROW(BookTable[Entry Month])-ROW(Book!$J$2)),ROWS(G$7:G13))))</f>
        <v/>
      </c>
      <c r="K13" s="6" t="str" cm="1">
        <f t="array" ref="K13">IF(ROWS(G$7:G13)&gt;COUNTIF(BookTable[Entry Month],$O$4),"",INDEX(Book!E$3:E$1200,SMALL(IF(BookTable[Entry Month]=$O$4,ROW(BookTable[Entry Month])-ROW(Book!$J$2)),ROWS(G$7:G13))))</f>
        <v/>
      </c>
      <c r="L13" s="6" t="e">
        <f>Shrawan10[[#This Row],[मूल्य (रु)]]*13%</f>
        <v>#VALUE!</v>
      </c>
    </row>
    <row r="14" spans="1:16" hidden="1" x14ac:dyDescent="0.25">
      <c r="A14" s="1" t="str">
        <f t="array" ref="A14">IF(ROWS(A$7:A14)&gt;COUNTIF(BookTable[Entry Month],$O$4),"",INDEX(Book!A$3:A$1200,SMALL(IF(BookTable[Entry Month]=$O$4,ROW(BookTable[Entry Month])-ROW(Book!$J$2)),ROWS(A$7:A14))))</f>
        <v/>
      </c>
      <c r="B14" s="1" t="str">
        <f t="array" ref="B14">IF(ROWS(B$7:B14)&gt;COUNTIF(BookTable[Entry Month],$O$4),"",INDEX(Book!B$3:B$1200,SMALL(IF(BookTable[Entry Month]=$O$4,ROW(BookTable[Entry Month])-ROW(Book!$J$2)),ROWS(B$7:B14))))</f>
        <v/>
      </c>
      <c r="D14" s="1" t="str">
        <f t="array" ref="D14">IF(ROWS(C$7:C14)&gt;COUNTIF(BookTable[Entry Month],$O$4),"",INDEX(Book!C$3:C$1200,SMALL(IF(BookTable[Entry Month]=$O$4,ROW(BookTable[Entry Month])-ROW(Book!$J$2)),ROWS(C$7:C14))))</f>
        <v/>
      </c>
      <c r="E14" s="26" t="e">
        <f>VLOOKUP(Shrawan10[[#This Row],[आपूर्तिकर्ताको नाम]],PartyTable[],2,FALSE)</f>
        <v>#N/A</v>
      </c>
      <c r="F14" s="26" t="str" cm="1">
        <f t="array" ref="F14">IF(ROWS(G$7:G14)&gt;COUNTIF(BookTable[Entry Month],$O$4),"",INDEX(Book!D$3:D$1200,SMALL(IF(BookTable[Entry Month]=$O$4,ROW(BookTable[Entry Month])-ROW(Book!$J$2)),ROWS(G$7:G14))))</f>
        <v/>
      </c>
      <c r="I1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4" s="6" t="str" cm="1">
        <f t="array" ref="J14">IF(ROWS(G$7:G14)&gt;COUNTIF(BookTable[Entry Month],$O$4),"",INDEX(Book!F$3:F$1200,SMALL(IF(BookTable[Entry Month]=$O$4,ROW(BookTable[Entry Month])-ROW(Book!$J$2)),ROWS(G$7:G14))))</f>
        <v/>
      </c>
      <c r="K14" s="6" t="str" cm="1">
        <f t="array" ref="K14">IF(ROWS(G$7:G14)&gt;COUNTIF(BookTable[Entry Month],$O$4),"",INDEX(Book!E$3:E$1200,SMALL(IF(BookTable[Entry Month]=$O$4,ROW(BookTable[Entry Month])-ROW(Book!$J$2)),ROWS(G$7:G14))))</f>
        <v/>
      </c>
      <c r="L14" s="6" t="e">
        <f>Shrawan10[[#This Row],[मूल्य (रु)]]*13%</f>
        <v>#VALUE!</v>
      </c>
    </row>
    <row r="15" spans="1:16" hidden="1" x14ac:dyDescent="0.25">
      <c r="A15" s="1" t="str">
        <f t="array" ref="A15">IF(ROWS(A$7:A15)&gt;COUNTIF(BookTable[Entry Month],$O$4),"",INDEX(Book!A$3:A$1200,SMALL(IF(BookTable[Entry Month]=$O$4,ROW(BookTable[Entry Month])-ROW(Book!$J$2)),ROWS(A$7:A15))))</f>
        <v/>
      </c>
      <c r="B15" s="12" t="str">
        <f t="array" ref="B15">IF(ROWS(B$7:B15)&gt;COUNTIF(BookTable[Entry Month],$O$4),"",INDEX(Book!B$3:B$1200,SMALL(IF(BookTable[Entry Month]=$O$4,ROW(BookTable[Entry Month])-ROW(Book!$J$2)),ROWS(B$7:B15))))</f>
        <v/>
      </c>
      <c r="D15" s="1" t="str">
        <f t="array" ref="D15">IF(ROWS(C$7:C15)&gt;COUNTIF(BookTable[Entry Month],$O$4),"",INDEX(Book!C$3:C$1200,SMALL(IF(BookTable[Entry Month]=$O$4,ROW(BookTable[Entry Month])-ROW(Book!$J$2)),ROWS(C$7:C15))))</f>
        <v/>
      </c>
      <c r="E15" s="26" t="e">
        <f>VLOOKUP(Shrawan10[[#This Row],[आपूर्तिकर्ताको नाम]],PartyTable[],2,FALSE)</f>
        <v>#N/A</v>
      </c>
      <c r="F15" s="26" t="str" cm="1">
        <f t="array" ref="F15">IF(ROWS(G$7:G15)&gt;COUNTIF(BookTable[Entry Month],$O$4),"",INDEX(Book!D$3:D$1200,SMALL(IF(BookTable[Entry Month]=$O$4,ROW(BookTable[Entry Month])-ROW(Book!$J$2)),ROWS(G$7:G15))))</f>
        <v/>
      </c>
      <c r="I1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5" s="6" t="str" cm="1">
        <f t="array" ref="J15">IF(ROWS(G$7:G15)&gt;COUNTIF(BookTable[Entry Month],$O$4),"",INDEX(Book!F$3:F$1200,SMALL(IF(BookTable[Entry Month]=$O$4,ROW(BookTable[Entry Month])-ROW(Book!$J$2)),ROWS(G$7:G15))))</f>
        <v/>
      </c>
      <c r="K15" s="6" t="str" cm="1">
        <f t="array" ref="K15">IF(ROWS(G$7:G15)&gt;COUNTIF(BookTable[Entry Month],$O$4),"",INDEX(Book!E$3:E$1200,SMALL(IF(BookTable[Entry Month]=$O$4,ROW(BookTable[Entry Month])-ROW(Book!$J$2)),ROWS(G$7:G15))))</f>
        <v/>
      </c>
      <c r="L15" s="6" t="e">
        <f>Shrawan10[[#This Row],[मूल्य (रु)]]*13%</f>
        <v>#VALUE!</v>
      </c>
    </row>
    <row r="16" spans="1:16" hidden="1" x14ac:dyDescent="0.25">
      <c r="A16" s="1" t="str">
        <f t="array" ref="A16">IF(ROWS(A$7:A16)&gt;COUNTIF(BookTable[Entry Month],$O$4),"",INDEX(Book!A$3:A$1200,SMALL(IF(BookTable[Entry Month]=$O$4,ROW(BookTable[Entry Month])-ROW(Book!$J$2)),ROWS(A$7:A16))))</f>
        <v/>
      </c>
      <c r="B16" s="1" t="str">
        <f t="array" ref="B16">IF(ROWS(B$7:B16)&gt;COUNTIF(BookTable[Entry Month],$O$4),"",INDEX(Book!B$3:B$1200,SMALL(IF(BookTable[Entry Month]=$O$4,ROW(BookTable[Entry Month])-ROW(Book!$J$2)),ROWS(B$7:B16))))</f>
        <v/>
      </c>
      <c r="D16" s="1" t="str">
        <f t="array" ref="D16">IF(ROWS(C$7:C16)&gt;COUNTIF(BookTable[Entry Month],$O$4),"",INDEX(Book!C$3:C$1200,SMALL(IF(BookTable[Entry Month]=$O$4,ROW(BookTable[Entry Month])-ROW(Book!$J$2)),ROWS(C$7:C16))))</f>
        <v/>
      </c>
      <c r="E16" s="26" t="e">
        <f>VLOOKUP(Shrawan10[[#This Row],[आपूर्तिकर्ताको नाम]],PartyTable[],2,FALSE)</f>
        <v>#N/A</v>
      </c>
      <c r="F16" s="26" t="str" cm="1">
        <f t="array" ref="F16">IF(ROWS(G$7:G16)&gt;COUNTIF(BookTable[Entry Month],$O$4),"",INDEX(Book!D$3:D$1200,SMALL(IF(BookTable[Entry Month]=$O$4,ROW(BookTable[Entry Month])-ROW(Book!$J$2)),ROWS(G$7:G16))))</f>
        <v/>
      </c>
      <c r="I1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6" s="6" t="str" cm="1">
        <f t="array" ref="J16">IF(ROWS(G$7:G16)&gt;COUNTIF(BookTable[Entry Month],$O$4),"",INDEX(Book!F$3:F$1200,SMALL(IF(BookTable[Entry Month]=$O$4,ROW(BookTable[Entry Month])-ROW(Book!$J$2)),ROWS(G$7:G16))))</f>
        <v/>
      </c>
      <c r="K16" s="6" t="str" cm="1">
        <f t="array" ref="K16">IF(ROWS(G$7:G16)&gt;COUNTIF(BookTable[Entry Month],$O$4),"",INDEX(Book!E$3:E$1200,SMALL(IF(BookTable[Entry Month]=$O$4,ROW(BookTable[Entry Month])-ROW(Book!$J$2)),ROWS(G$7:G16))))</f>
        <v/>
      </c>
      <c r="L16" s="6" t="e">
        <f>Shrawan10[[#This Row],[मूल्य (रु)]]*13%</f>
        <v>#VALUE!</v>
      </c>
    </row>
    <row r="17" spans="1:12" hidden="1" x14ac:dyDescent="0.25">
      <c r="A17" s="1" t="str">
        <f t="array" ref="A17">IF(ROWS(A$7:A17)&gt;COUNTIF(BookTable[Entry Month],$O$4),"",INDEX(Book!A$3:A$1200,SMALL(IF(BookTable[Entry Month]=$O$4,ROW(BookTable[Entry Month])-ROW(Book!$J$2)),ROWS(A$7:A17))))</f>
        <v/>
      </c>
      <c r="B17" s="1" t="str">
        <f t="array" ref="B17">IF(ROWS(B$7:B17)&gt;COUNTIF(BookTable[Entry Month],$O$4),"",INDEX(Book!B$3:B$1200,SMALL(IF(BookTable[Entry Month]=$O$4,ROW(BookTable[Entry Month])-ROW(Book!$J$2)),ROWS(B$7:B17))))</f>
        <v/>
      </c>
      <c r="D17" s="1" t="str">
        <f t="array" ref="D17">IF(ROWS(C$7:C17)&gt;COUNTIF(BookTable[Entry Month],$O$4),"",INDEX(Book!C$3:C$1200,SMALL(IF(BookTable[Entry Month]=$O$4,ROW(BookTable[Entry Month])-ROW(Book!$J$2)),ROWS(C$7:C17))))</f>
        <v/>
      </c>
      <c r="E17" s="26" t="e">
        <f>VLOOKUP(Shrawan10[[#This Row],[आपूर्तिकर्ताको नाम]],PartyTable[],2,FALSE)</f>
        <v>#N/A</v>
      </c>
      <c r="F17" s="26" t="str" cm="1">
        <f t="array" ref="F17">IF(ROWS(G$7:G17)&gt;COUNTIF(BookTable[Entry Month],$O$4),"",INDEX(Book!D$3:D$1200,SMALL(IF(BookTable[Entry Month]=$O$4,ROW(BookTable[Entry Month])-ROW(Book!$J$2)),ROWS(G$7:G17))))</f>
        <v/>
      </c>
      <c r="I1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7" s="6" t="str" cm="1">
        <f t="array" ref="J17">IF(ROWS(G$7:G17)&gt;COUNTIF(BookTable[Entry Month],$O$4),"",INDEX(Book!F$3:F$1200,SMALL(IF(BookTable[Entry Month]=$O$4,ROW(BookTable[Entry Month])-ROW(Book!$J$2)),ROWS(G$7:G17))))</f>
        <v/>
      </c>
      <c r="K17" s="6" t="str" cm="1">
        <f t="array" ref="K17">IF(ROWS(G$7:G17)&gt;COUNTIF(BookTable[Entry Month],$O$4),"",INDEX(Book!E$3:E$1200,SMALL(IF(BookTable[Entry Month]=$O$4,ROW(BookTable[Entry Month])-ROW(Book!$J$2)),ROWS(G$7:G17))))</f>
        <v/>
      </c>
      <c r="L17" s="6" t="e">
        <f>Shrawan10[[#This Row],[मूल्य (रु)]]*13%</f>
        <v>#VALUE!</v>
      </c>
    </row>
    <row r="18" spans="1:12" hidden="1" x14ac:dyDescent="0.25">
      <c r="A18" s="1" t="str">
        <f t="array" ref="A18">IF(ROWS(A$7:A18)&gt;COUNTIF(BookTable[Entry Month],$O$4),"",INDEX(Book!A$3:A$1200,SMALL(IF(BookTable[Entry Month]=$O$4,ROW(BookTable[Entry Month])-ROW(Book!$J$2)),ROWS(A$7:A18))))</f>
        <v/>
      </c>
      <c r="B18" s="1" t="str">
        <f t="array" ref="B18">IF(ROWS(B$7:B18)&gt;COUNTIF(BookTable[Entry Month],$O$4),"",INDEX(Book!B$3:B$1200,SMALL(IF(BookTable[Entry Month]=$O$4,ROW(BookTable[Entry Month])-ROW(Book!$J$2)),ROWS(B$7:B18))))</f>
        <v/>
      </c>
      <c r="D18" s="1" t="str">
        <f t="array" ref="D18">IF(ROWS(C$7:C18)&gt;COUNTIF(BookTable[Entry Month],$O$4),"",INDEX(Book!C$3:C$1200,SMALL(IF(BookTable[Entry Month]=$O$4,ROW(BookTable[Entry Month])-ROW(Book!$J$2)),ROWS(C$7:C18))))</f>
        <v/>
      </c>
      <c r="E18" s="26" t="e">
        <f>VLOOKUP(Shrawan10[[#This Row],[आपूर्तिकर्ताको नाम]],PartyTable[],2,FALSE)</f>
        <v>#N/A</v>
      </c>
      <c r="F18" s="26" t="str" cm="1">
        <f t="array" ref="F18">IF(ROWS(G$7:G18)&gt;COUNTIF(BookTable[Entry Month],$O$4),"",INDEX(Book!D$3:D$1200,SMALL(IF(BookTable[Entry Month]=$O$4,ROW(BookTable[Entry Month])-ROW(Book!$J$2)),ROWS(G$7:G18))))</f>
        <v/>
      </c>
      <c r="I1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8" s="6" t="str" cm="1">
        <f t="array" ref="J18">IF(ROWS(G$7:G18)&gt;COUNTIF(BookTable[Entry Month],$O$4),"",INDEX(Book!F$3:F$1200,SMALL(IF(BookTable[Entry Month]=$O$4,ROW(BookTable[Entry Month])-ROW(Book!$J$2)),ROWS(G$7:G18))))</f>
        <v/>
      </c>
      <c r="K18" s="6" t="str" cm="1">
        <f t="array" ref="K18">IF(ROWS(G$7:G18)&gt;COUNTIF(BookTable[Entry Month],$O$4),"",INDEX(Book!E$3:E$1200,SMALL(IF(BookTable[Entry Month]=$O$4,ROW(BookTable[Entry Month])-ROW(Book!$J$2)),ROWS(G$7:G18))))</f>
        <v/>
      </c>
      <c r="L18" s="6" t="e">
        <f>Shrawan10[[#This Row],[मूल्य (रु)]]*13%</f>
        <v>#VALUE!</v>
      </c>
    </row>
    <row r="19" spans="1:12" hidden="1" x14ac:dyDescent="0.25">
      <c r="A19" s="1" t="str">
        <f t="array" ref="A19">IF(ROWS(A$7:A19)&gt;COUNTIF(BookTable[Entry Month],$O$4),"",INDEX(Book!A$3:A$1200,SMALL(IF(BookTable[Entry Month]=$O$4,ROW(BookTable[Entry Month])-ROW(Book!$J$2)),ROWS(A$7:A19))))</f>
        <v/>
      </c>
      <c r="B19" s="1" t="str">
        <f t="array" ref="B19">IF(ROWS(B$7:B19)&gt;COUNTIF(BookTable[Entry Month],$O$4),"",INDEX(Book!B$3:B$1200,SMALL(IF(BookTable[Entry Month]=$O$4,ROW(BookTable[Entry Month])-ROW(Book!$J$2)),ROWS(B$7:B19))))</f>
        <v/>
      </c>
      <c r="D19" s="1" t="str">
        <f t="array" ref="D19">IF(ROWS(C$7:C19)&gt;COUNTIF(BookTable[Entry Month],$O$4),"",INDEX(Book!C$3:C$1200,SMALL(IF(BookTable[Entry Month]=$O$4,ROW(BookTable[Entry Month])-ROW(Book!$J$2)),ROWS(C$7:C19))))</f>
        <v/>
      </c>
      <c r="E19" s="26" t="e">
        <f>VLOOKUP(Shrawan10[[#This Row],[आपूर्तिकर्ताको नाम]],PartyTable[],2,FALSE)</f>
        <v>#N/A</v>
      </c>
      <c r="F19" s="26" t="str" cm="1">
        <f t="array" ref="F19">IF(ROWS(G$7:G19)&gt;COUNTIF(BookTable[Entry Month],$O$4),"",INDEX(Book!D$3:D$1200,SMALL(IF(BookTable[Entry Month]=$O$4,ROW(BookTable[Entry Month])-ROW(Book!$J$2)),ROWS(G$7:G19))))</f>
        <v/>
      </c>
      <c r="I1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9" s="6" t="str" cm="1">
        <f t="array" ref="J19">IF(ROWS(G$7:G19)&gt;COUNTIF(BookTable[Entry Month],$O$4),"",INDEX(Book!F$3:F$1200,SMALL(IF(BookTable[Entry Month]=$O$4,ROW(BookTable[Entry Month])-ROW(Book!$J$2)),ROWS(G$7:G19))))</f>
        <v/>
      </c>
      <c r="K19" s="6" t="str" cm="1">
        <f t="array" ref="K19">IF(ROWS(G$7:G19)&gt;COUNTIF(BookTable[Entry Month],$O$4),"",INDEX(Book!E$3:E$1200,SMALL(IF(BookTable[Entry Month]=$O$4,ROW(BookTable[Entry Month])-ROW(Book!$J$2)),ROWS(G$7:G19))))</f>
        <v/>
      </c>
      <c r="L19" s="6" t="e">
        <f>Shrawan10[[#This Row],[मूल्य (रु)]]*13%</f>
        <v>#VALUE!</v>
      </c>
    </row>
    <row r="20" spans="1:12" hidden="1" x14ac:dyDescent="0.25">
      <c r="A20" s="1" t="str">
        <f t="array" ref="A20">IF(ROWS(A$7:A20)&gt;COUNTIF(BookTable[Entry Month],$O$4),"",INDEX(Book!A$3:A$1200,SMALL(IF(BookTable[Entry Month]=$O$4,ROW(BookTable[Entry Month])-ROW(Book!$J$2)),ROWS(A$7:A20))))</f>
        <v/>
      </c>
      <c r="B20" s="12" t="str">
        <f t="array" ref="B20">IF(ROWS(B$7:B20)&gt;COUNTIF(BookTable[Entry Month],$O$4),"",INDEX(Book!B$3:B$1200,SMALL(IF(BookTable[Entry Month]=$O$4,ROW(BookTable[Entry Month])-ROW(Book!$J$2)),ROWS(B$7:B20))))</f>
        <v/>
      </c>
      <c r="D20" s="1" t="str">
        <f t="array" ref="D20">IF(ROWS(C$7:C20)&gt;COUNTIF(BookTable[Entry Month],$O$4),"",INDEX(Book!C$3:C$1200,SMALL(IF(BookTable[Entry Month]=$O$4,ROW(BookTable[Entry Month])-ROW(Book!$J$2)),ROWS(C$7:C20))))</f>
        <v/>
      </c>
      <c r="E20" s="26" t="e">
        <f>VLOOKUP(Shrawan10[[#This Row],[आपूर्तिकर्ताको नाम]],PartyTable[],2,FALSE)</f>
        <v>#N/A</v>
      </c>
      <c r="F20" s="26" t="str" cm="1">
        <f t="array" ref="F20">IF(ROWS(G$7:G20)&gt;COUNTIF(BookTable[Entry Month],$O$4),"",INDEX(Book!D$3:D$1200,SMALL(IF(BookTable[Entry Month]=$O$4,ROW(BookTable[Entry Month])-ROW(Book!$J$2)),ROWS(G$7:G20))))</f>
        <v/>
      </c>
      <c r="I2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0" s="6" t="str" cm="1">
        <f t="array" ref="J20">IF(ROWS(G$7:G20)&gt;COUNTIF(BookTable[Entry Month],$O$4),"",INDEX(Book!F$3:F$1200,SMALL(IF(BookTable[Entry Month]=$O$4,ROW(BookTable[Entry Month])-ROW(Book!$J$2)),ROWS(G$7:G20))))</f>
        <v/>
      </c>
      <c r="K20" s="6" t="str" cm="1">
        <f t="array" ref="K20">IF(ROWS(G$7:G20)&gt;COUNTIF(BookTable[Entry Month],$O$4),"",INDEX(Book!E$3:E$1200,SMALL(IF(BookTable[Entry Month]=$O$4,ROW(BookTable[Entry Month])-ROW(Book!$J$2)),ROWS(G$7:G20))))</f>
        <v/>
      </c>
      <c r="L20" s="6" t="e">
        <f>Shrawan10[[#This Row],[मूल्य (रु)]]*13%</f>
        <v>#VALUE!</v>
      </c>
    </row>
    <row r="21" spans="1:12" hidden="1" x14ac:dyDescent="0.25">
      <c r="A21" s="1" t="str">
        <f t="array" ref="A21">IF(ROWS(A$7:A21)&gt;COUNTIF(BookTable[Entry Month],$O$4),"",INDEX(Book!A$3:A$1200,SMALL(IF(BookTable[Entry Month]=$O$4,ROW(BookTable[Entry Month])-ROW(Book!$J$2)),ROWS(A$7:A21))))</f>
        <v/>
      </c>
      <c r="B21" s="1" t="str">
        <f t="array" ref="B21">IF(ROWS(B$7:B21)&gt;COUNTIF(BookTable[Entry Month],$O$4),"",INDEX(Book!B$3:B$1200,SMALL(IF(BookTable[Entry Month]=$O$4,ROW(BookTable[Entry Month])-ROW(Book!$J$2)),ROWS(B$7:B21))))</f>
        <v/>
      </c>
      <c r="D21" s="1" t="str">
        <f t="array" ref="D21">IF(ROWS(C$7:C21)&gt;COUNTIF(BookTable[Entry Month],$O$4),"",INDEX(Book!C$3:C$1200,SMALL(IF(BookTable[Entry Month]=$O$4,ROW(BookTable[Entry Month])-ROW(Book!$J$2)),ROWS(C$7:C21))))</f>
        <v/>
      </c>
      <c r="E21" s="26" t="e">
        <f>VLOOKUP(Shrawan10[[#This Row],[आपूर्तिकर्ताको नाम]],PartyTable[],2,FALSE)</f>
        <v>#N/A</v>
      </c>
      <c r="F21" s="26" t="str" cm="1">
        <f t="array" ref="F21">IF(ROWS(G$7:G21)&gt;COUNTIF(BookTable[Entry Month],$O$4),"",INDEX(Book!D$3:D$1200,SMALL(IF(BookTable[Entry Month]=$O$4,ROW(BookTable[Entry Month])-ROW(Book!$J$2)),ROWS(G$7:G21))))</f>
        <v/>
      </c>
      <c r="I2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1" s="6" t="str" cm="1">
        <f t="array" ref="J21">IF(ROWS(G$7:G21)&gt;COUNTIF(BookTable[Entry Month],$O$4),"",INDEX(Book!F$3:F$1200,SMALL(IF(BookTable[Entry Month]=$O$4,ROW(BookTable[Entry Month])-ROW(Book!$J$2)),ROWS(G$7:G21))))</f>
        <v/>
      </c>
      <c r="K21" s="6" t="str" cm="1">
        <f t="array" ref="K21">IF(ROWS(G$7:G21)&gt;COUNTIF(BookTable[Entry Month],$O$4),"",INDEX(Book!E$3:E$1200,SMALL(IF(BookTable[Entry Month]=$O$4,ROW(BookTable[Entry Month])-ROW(Book!$J$2)),ROWS(G$7:G21))))</f>
        <v/>
      </c>
      <c r="L21" s="6" t="e">
        <f>Shrawan10[[#This Row],[मूल्य (रु)]]*13%</f>
        <v>#VALUE!</v>
      </c>
    </row>
    <row r="22" spans="1:12" hidden="1" x14ac:dyDescent="0.25">
      <c r="A22" s="1" t="str">
        <f t="array" ref="A22">IF(ROWS(A$7:A22)&gt;COUNTIF(BookTable[Entry Month],$O$4),"",INDEX(Book!A$3:A$1200,SMALL(IF(BookTable[Entry Month]=$O$4,ROW(BookTable[Entry Month])-ROW(Book!$J$2)),ROWS(A$7:A22))))</f>
        <v/>
      </c>
      <c r="B22" s="1" t="str">
        <f t="array" ref="B22">IF(ROWS(B$7:B22)&gt;COUNTIF(BookTable[Entry Month],$O$4),"",INDEX(Book!B$3:B$1200,SMALL(IF(BookTable[Entry Month]=$O$4,ROW(BookTable[Entry Month])-ROW(Book!$J$2)),ROWS(B$7:B22))))</f>
        <v/>
      </c>
      <c r="D22" s="1" t="str">
        <f t="array" ref="D22">IF(ROWS(C$7:C22)&gt;COUNTIF(BookTable[Entry Month],$O$4),"",INDEX(Book!C$3:C$1200,SMALL(IF(BookTable[Entry Month]=$O$4,ROW(BookTable[Entry Month])-ROW(Book!$J$2)),ROWS(C$7:C22))))</f>
        <v/>
      </c>
      <c r="E22" s="26" t="e">
        <f>VLOOKUP(Shrawan10[[#This Row],[आपूर्तिकर्ताको नाम]],PartyTable[],2,FALSE)</f>
        <v>#N/A</v>
      </c>
      <c r="F22" s="26" t="str" cm="1">
        <f t="array" ref="F22">IF(ROWS(G$7:G22)&gt;COUNTIF(BookTable[Entry Month],$O$4),"",INDEX(Book!D$3:D$1200,SMALL(IF(BookTable[Entry Month]=$O$4,ROW(BookTable[Entry Month])-ROW(Book!$J$2)),ROWS(G$7:G22))))</f>
        <v/>
      </c>
      <c r="I2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2" s="6" t="str" cm="1">
        <f t="array" ref="J22">IF(ROWS(G$7:G22)&gt;COUNTIF(BookTable[Entry Month],$O$4),"",INDEX(Book!F$3:F$1200,SMALL(IF(BookTable[Entry Month]=$O$4,ROW(BookTable[Entry Month])-ROW(Book!$J$2)),ROWS(G$7:G22))))</f>
        <v/>
      </c>
      <c r="K22" s="6" t="str" cm="1">
        <f t="array" ref="K22">IF(ROWS(G$7:G22)&gt;COUNTIF(BookTable[Entry Month],$O$4),"",INDEX(Book!E$3:E$1200,SMALL(IF(BookTable[Entry Month]=$O$4,ROW(BookTable[Entry Month])-ROW(Book!$J$2)),ROWS(G$7:G22))))</f>
        <v/>
      </c>
      <c r="L22" s="6" t="e">
        <f>Shrawan10[[#This Row],[मूल्य (रु)]]*13%</f>
        <v>#VALUE!</v>
      </c>
    </row>
    <row r="23" spans="1:12" hidden="1" x14ac:dyDescent="0.25">
      <c r="A23" s="1" t="str">
        <f t="array" ref="A23">IF(ROWS(A$7:A23)&gt;COUNTIF(BookTable[Entry Month],$O$4),"",INDEX(Book!A$3:A$1200,SMALL(IF(BookTable[Entry Month]=$O$4,ROW(BookTable[Entry Month])-ROW(Book!$J$2)),ROWS(A$7:A23))))</f>
        <v/>
      </c>
      <c r="B23" s="1" t="str">
        <f t="array" ref="B23">IF(ROWS(B$7:B23)&gt;COUNTIF(BookTable[Entry Month],$O$4),"",INDEX(Book!B$3:B$1200,SMALL(IF(BookTable[Entry Month]=$O$4,ROW(BookTable[Entry Month])-ROW(Book!$J$2)),ROWS(B$7:B23))))</f>
        <v/>
      </c>
      <c r="D23" s="1" t="str">
        <f t="array" ref="D23">IF(ROWS(C$7:C23)&gt;COUNTIF(BookTable[Entry Month],$O$4),"",INDEX(Book!C$3:C$1200,SMALL(IF(BookTable[Entry Month]=$O$4,ROW(BookTable[Entry Month])-ROW(Book!$J$2)),ROWS(C$7:C23))))</f>
        <v/>
      </c>
      <c r="E23" s="26" t="e">
        <f>VLOOKUP(Shrawan10[[#This Row],[आपूर्तिकर्ताको नाम]],PartyTable[],2,FALSE)</f>
        <v>#N/A</v>
      </c>
      <c r="F23" s="26" t="str" cm="1">
        <f t="array" ref="F23">IF(ROWS(G$7:G23)&gt;COUNTIF(BookTable[Entry Month],$O$4),"",INDEX(Book!D$3:D$1200,SMALL(IF(BookTable[Entry Month]=$O$4,ROW(BookTable[Entry Month])-ROW(Book!$J$2)),ROWS(G$7:G23))))</f>
        <v/>
      </c>
      <c r="I2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3" s="6" t="str" cm="1">
        <f t="array" ref="J23">IF(ROWS(G$7:G23)&gt;COUNTIF(BookTable[Entry Month],$O$4),"",INDEX(Book!F$3:F$1200,SMALL(IF(BookTable[Entry Month]=$O$4,ROW(BookTable[Entry Month])-ROW(Book!$J$2)),ROWS(G$7:G23))))</f>
        <v/>
      </c>
      <c r="K23" s="6" t="str" cm="1">
        <f t="array" ref="K23">IF(ROWS(G$7:G23)&gt;COUNTIF(BookTable[Entry Month],$O$4),"",INDEX(Book!E$3:E$1200,SMALL(IF(BookTable[Entry Month]=$O$4,ROW(BookTable[Entry Month])-ROW(Book!$J$2)),ROWS(G$7:G23))))</f>
        <v/>
      </c>
      <c r="L23" s="6" t="e">
        <f>Shrawan10[[#This Row],[मूल्य (रु)]]*13%</f>
        <v>#VALUE!</v>
      </c>
    </row>
    <row r="24" spans="1:12" hidden="1" x14ac:dyDescent="0.25">
      <c r="A24" s="1" t="str">
        <f t="array" ref="A24">IF(ROWS(A$7:A24)&gt;COUNTIF(BookTable[Entry Month],$O$4),"",INDEX(Book!A$3:A$1200,SMALL(IF(BookTable[Entry Month]=$O$4,ROW(BookTable[Entry Month])-ROW(Book!$J$2)),ROWS(A$7:A24))))</f>
        <v/>
      </c>
      <c r="B24" s="1" t="str">
        <f t="array" ref="B24">IF(ROWS(B$7:B24)&gt;COUNTIF(BookTable[Entry Month],$O$4),"",INDEX(Book!B$3:B$1200,SMALL(IF(BookTable[Entry Month]=$O$4,ROW(BookTable[Entry Month])-ROW(Book!$J$2)),ROWS(B$7:B24))))</f>
        <v/>
      </c>
      <c r="D24" s="1" t="str">
        <f t="array" ref="D24">IF(ROWS(C$7:C24)&gt;COUNTIF(BookTable[Entry Month],$O$4),"",INDEX(Book!C$3:C$1200,SMALL(IF(BookTable[Entry Month]=$O$4,ROW(BookTable[Entry Month])-ROW(Book!$J$2)),ROWS(C$7:C24))))</f>
        <v/>
      </c>
      <c r="E24" s="26" t="e">
        <f>VLOOKUP(Shrawan10[[#This Row],[आपूर्तिकर्ताको नाम]],PartyTable[],2,FALSE)</f>
        <v>#N/A</v>
      </c>
      <c r="F24" s="26" t="str" cm="1">
        <f t="array" ref="F24">IF(ROWS(G$7:G24)&gt;COUNTIF(BookTable[Entry Month],$O$4),"",INDEX(Book!D$3:D$1200,SMALL(IF(BookTable[Entry Month]=$O$4,ROW(BookTable[Entry Month])-ROW(Book!$J$2)),ROWS(G$7:G24))))</f>
        <v/>
      </c>
      <c r="I2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4" s="6" t="str" cm="1">
        <f t="array" ref="J24">IF(ROWS(G$7:G24)&gt;COUNTIF(BookTable[Entry Month],$O$4),"",INDEX(Book!F$3:F$1200,SMALL(IF(BookTable[Entry Month]=$O$4,ROW(BookTable[Entry Month])-ROW(Book!$J$2)),ROWS(G$7:G24))))</f>
        <v/>
      </c>
      <c r="K24" s="6" t="str" cm="1">
        <f t="array" ref="K24">IF(ROWS(G$7:G24)&gt;COUNTIF(BookTable[Entry Month],$O$4),"",INDEX(Book!E$3:E$1200,SMALL(IF(BookTable[Entry Month]=$O$4,ROW(BookTable[Entry Month])-ROW(Book!$J$2)),ROWS(G$7:G24))))</f>
        <v/>
      </c>
      <c r="L24" s="6" t="e">
        <f>Shrawan10[[#This Row],[मूल्य (रु)]]*13%</f>
        <v>#VALUE!</v>
      </c>
    </row>
    <row r="25" spans="1:12" hidden="1" x14ac:dyDescent="0.25">
      <c r="A25" s="1" t="str">
        <f t="array" ref="A25">IF(ROWS(A$7:A25)&gt;COUNTIF(BookTable[Entry Month],$O$4),"",INDEX(Book!A$3:A$1200,SMALL(IF(BookTable[Entry Month]=$O$4,ROW(BookTable[Entry Month])-ROW(Book!$J$2)),ROWS(A$7:A25))))</f>
        <v/>
      </c>
      <c r="B25" s="1" t="str">
        <f t="array" ref="B25">IF(ROWS(B$7:B25)&gt;COUNTIF(BookTable[Entry Month],$O$4),"",INDEX(Book!B$3:B$1200,SMALL(IF(BookTable[Entry Month]=$O$4,ROW(BookTable[Entry Month])-ROW(Book!$J$2)),ROWS(B$7:B25))))</f>
        <v/>
      </c>
      <c r="D25" s="1" t="str">
        <f t="array" ref="D25">IF(ROWS(C$7:C25)&gt;COUNTIF(BookTable[Entry Month],$O$4),"",INDEX(Book!C$3:C$1200,SMALL(IF(BookTable[Entry Month]=$O$4,ROW(BookTable[Entry Month])-ROW(Book!$J$2)),ROWS(C$7:C25))))</f>
        <v/>
      </c>
      <c r="E25" s="26" t="e">
        <f>VLOOKUP(Shrawan10[[#This Row],[आपूर्तिकर्ताको नाम]],PartyTable[],2,FALSE)</f>
        <v>#N/A</v>
      </c>
      <c r="F25" s="26" t="str" cm="1">
        <f t="array" ref="F25">IF(ROWS(G$7:G25)&gt;COUNTIF(BookTable[Entry Month],$O$4),"",INDEX(Book!D$3:D$1200,SMALL(IF(BookTable[Entry Month]=$O$4,ROW(BookTable[Entry Month])-ROW(Book!$J$2)),ROWS(G$7:G25))))</f>
        <v/>
      </c>
      <c r="I2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5" s="6" t="str" cm="1">
        <f t="array" ref="J25">IF(ROWS(G$7:G25)&gt;COUNTIF(BookTable[Entry Month],$O$4),"",INDEX(Book!F$3:F$1200,SMALL(IF(BookTable[Entry Month]=$O$4,ROW(BookTable[Entry Month])-ROW(Book!$J$2)),ROWS(G$7:G25))))</f>
        <v/>
      </c>
      <c r="K25" s="6" t="str" cm="1">
        <f t="array" ref="K25">IF(ROWS(G$7:G25)&gt;COUNTIF(BookTable[Entry Month],$O$4),"",INDEX(Book!E$3:E$1200,SMALL(IF(BookTable[Entry Month]=$O$4,ROW(BookTable[Entry Month])-ROW(Book!$J$2)),ROWS(G$7:G25))))</f>
        <v/>
      </c>
      <c r="L25" s="6" t="e">
        <f>Shrawan10[[#This Row],[मूल्य (रु)]]*13%</f>
        <v>#VALUE!</v>
      </c>
    </row>
    <row r="26" spans="1:12" hidden="1" x14ac:dyDescent="0.25">
      <c r="A26" s="1" t="str">
        <f t="array" ref="A26">IF(ROWS(A$7:A26)&gt;COUNTIF(BookTable[Entry Month],$O$4),"",INDEX(Book!A$3:A$1200,SMALL(IF(BookTable[Entry Month]=$O$4,ROW(BookTable[Entry Month])-ROW(Book!$J$2)),ROWS(A$7:A26))))</f>
        <v/>
      </c>
      <c r="B26" s="1" t="str">
        <f t="array" ref="B26">IF(ROWS(B$7:B26)&gt;COUNTIF(BookTable[Entry Month],$O$4),"",INDEX(Book!B$3:B$1200,SMALL(IF(BookTable[Entry Month]=$O$4,ROW(BookTable[Entry Month])-ROW(Book!$J$2)),ROWS(B$7:B26))))</f>
        <v/>
      </c>
      <c r="D26" s="1" t="str">
        <f t="array" ref="D26">IF(ROWS(C$7:C26)&gt;COUNTIF(BookTable[Entry Month],$O$4),"",INDEX(Book!C$3:C$1200,SMALL(IF(BookTable[Entry Month]=$O$4,ROW(BookTable[Entry Month])-ROW(Book!$J$2)),ROWS(C$7:C26))))</f>
        <v/>
      </c>
      <c r="E26" s="26" t="e">
        <f>VLOOKUP(Shrawan10[[#This Row],[आपूर्तिकर्ताको नाम]],PartyTable[],2,FALSE)</f>
        <v>#N/A</v>
      </c>
      <c r="F26" s="26" t="str" cm="1">
        <f t="array" ref="F26">IF(ROWS(G$7:G26)&gt;COUNTIF(BookTable[Entry Month],$O$4),"",INDEX(Book!D$3:D$1200,SMALL(IF(BookTable[Entry Month]=$O$4,ROW(BookTable[Entry Month])-ROW(Book!$J$2)),ROWS(G$7:G26))))</f>
        <v/>
      </c>
      <c r="I2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6" s="6" t="str" cm="1">
        <f t="array" ref="J26">IF(ROWS(G$7:G26)&gt;COUNTIF(BookTable[Entry Month],$O$4),"",INDEX(Book!F$3:F$1200,SMALL(IF(BookTable[Entry Month]=$O$4,ROW(BookTable[Entry Month])-ROW(Book!$J$2)),ROWS(G$7:G26))))</f>
        <v/>
      </c>
      <c r="K26" s="6" t="str" cm="1">
        <f t="array" ref="K26">IF(ROWS(G$7:G26)&gt;COUNTIF(BookTable[Entry Month],$O$4),"",INDEX(Book!E$3:E$1200,SMALL(IF(BookTable[Entry Month]=$O$4,ROW(BookTable[Entry Month])-ROW(Book!$J$2)),ROWS(G$7:G26))))</f>
        <v/>
      </c>
      <c r="L26" s="6" t="e">
        <f>Shrawan10[[#This Row],[मूल्य (रु)]]*13%</f>
        <v>#VALUE!</v>
      </c>
    </row>
    <row r="27" spans="1:12" hidden="1" x14ac:dyDescent="0.25">
      <c r="A27" s="1" t="str">
        <f t="array" ref="A27">IF(ROWS(A$7:A27)&gt;COUNTIF(BookTable[Entry Month],$O$4),"",INDEX(Book!A$3:A$1200,SMALL(IF(BookTable[Entry Month]=$O$4,ROW(BookTable[Entry Month])-ROW(Book!$J$2)),ROWS(A$7:A27))))</f>
        <v/>
      </c>
      <c r="B27" s="1" t="str">
        <f t="array" ref="B27">IF(ROWS(B$7:B27)&gt;COUNTIF(BookTable[Entry Month],$O$4),"",INDEX(Book!B$3:B$1200,SMALL(IF(BookTable[Entry Month]=$O$4,ROW(BookTable[Entry Month])-ROW(Book!$J$2)),ROWS(B$7:B27))))</f>
        <v/>
      </c>
      <c r="D27" s="1" t="str">
        <f t="array" ref="D27">IF(ROWS(C$7:C27)&gt;COUNTIF(BookTable[Entry Month],$O$4),"",INDEX(Book!C$3:C$1200,SMALL(IF(BookTable[Entry Month]=$O$4,ROW(BookTable[Entry Month])-ROW(Book!$J$2)),ROWS(C$7:C27))))</f>
        <v/>
      </c>
      <c r="E27" s="26" t="e">
        <f>VLOOKUP(Shrawan10[[#This Row],[आपूर्तिकर्ताको नाम]],PartyTable[],2,FALSE)</f>
        <v>#N/A</v>
      </c>
      <c r="F27" s="26" t="str" cm="1">
        <f t="array" ref="F27">IF(ROWS(G$7:G27)&gt;COUNTIF(BookTable[Entry Month],$O$4),"",INDEX(Book!D$3:D$1200,SMALL(IF(BookTable[Entry Month]=$O$4,ROW(BookTable[Entry Month])-ROW(Book!$J$2)),ROWS(G$7:G27))))</f>
        <v/>
      </c>
      <c r="I2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7" s="6" t="str" cm="1">
        <f t="array" ref="J27">IF(ROWS(G$7:G27)&gt;COUNTIF(BookTable[Entry Month],$O$4),"",INDEX(Book!F$3:F$1200,SMALL(IF(BookTable[Entry Month]=$O$4,ROW(BookTable[Entry Month])-ROW(Book!$J$2)),ROWS(G$7:G27))))</f>
        <v/>
      </c>
      <c r="K27" s="6" t="str" cm="1">
        <f t="array" ref="K27">IF(ROWS(G$7:G27)&gt;COUNTIF(BookTable[Entry Month],$O$4),"",INDEX(Book!E$3:E$1200,SMALL(IF(BookTable[Entry Month]=$O$4,ROW(BookTable[Entry Month])-ROW(Book!$J$2)),ROWS(G$7:G27))))</f>
        <v/>
      </c>
      <c r="L27" s="6" t="e">
        <f>Shrawan10[[#This Row],[मूल्य (रु)]]*13%</f>
        <v>#VALUE!</v>
      </c>
    </row>
    <row r="28" spans="1:12" hidden="1" x14ac:dyDescent="0.25">
      <c r="A28" s="1" t="str">
        <f t="array" ref="A28">IF(ROWS(A$7:A28)&gt;COUNTIF(BookTable[Entry Month],$O$4),"",INDEX(Book!A$3:A$1200,SMALL(IF(BookTable[Entry Month]=$O$4,ROW(BookTable[Entry Month])-ROW(Book!$J$2)),ROWS(A$7:A28))))</f>
        <v/>
      </c>
      <c r="B28" s="1" t="str">
        <f t="array" ref="B28">IF(ROWS(B$7:B28)&gt;COUNTIF(BookTable[Entry Month],$O$4),"",INDEX(Book!B$3:B$1200,SMALL(IF(BookTable[Entry Month]=$O$4,ROW(BookTable[Entry Month])-ROW(Book!$J$2)),ROWS(B$7:B28))))</f>
        <v/>
      </c>
      <c r="D28" s="1" t="str">
        <f t="array" ref="D28">IF(ROWS(C$7:C28)&gt;COUNTIF(BookTable[Entry Month],$O$4),"",INDEX(Book!C$3:C$1200,SMALL(IF(BookTable[Entry Month]=$O$4,ROW(BookTable[Entry Month])-ROW(Book!$J$2)),ROWS(C$7:C28))))</f>
        <v/>
      </c>
      <c r="E28" s="26" t="e">
        <f>VLOOKUP(Shrawan10[[#This Row],[आपूर्तिकर्ताको नाम]],PartyTable[],2,FALSE)</f>
        <v>#N/A</v>
      </c>
      <c r="F28" s="26" t="str" cm="1">
        <f t="array" ref="F28">IF(ROWS(G$7:G28)&gt;COUNTIF(BookTable[Entry Month],$O$4),"",INDEX(Book!D$3:D$1200,SMALL(IF(BookTable[Entry Month]=$O$4,ROW(BookTable[Entry Month])-ROW(Book!$J$2)),ROWS(G$7:G28))))</f>
        <v/>
      </c>
      <c r="I2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8" s="6" t="str" cm="1">
        <f t="array" ref="J28">IF(ROWS(G$7:G28)&gt;COUNTIF(BookTable[Entry Month],$O$4),"",INDEX(Book!F$3:F$1200,SMALL(IF(BookTable[Entry Month]=$O$4,ROW(BookTable[Entry Month])-ROW(Book!$J$2)),ROWS(G$7:G28))))</f>
        <v/>
      </c>
      <c r="K28" s="6" t="str" cm="1">
        <f t="array" ref="K28">IF(ROWS(G$7:G28)&gt;COUNTIF(BookTable[Entry Month],$O$4),"",INDEX(Book!E$3:E$1200,SMALL(IF(BookTable[Entry Month]=$O$4,ROW(BookTable[Entry Month])-ROW(Book!$J$2)),ROWS(G$7:G28))))</f>
        <v/>
      </c>
      <c r="L28" s="6" t="e">
        <f>Shrawan10[[#This Row],[मूल्य (रु)]]*13%</f>
        <v>#VALUE!</v>
      </c>
    </row>
    <row r="29" spans="1:12" hidden="1" x14ac:dyDescent="0.25">
      <c r="A29" s="1" t="str">
        <f t="array" ref="A29">IF(ROWS(A$7:A29)&gt;COUNTIF(BookTable[Entry Month],$O$4),"",INDEX(Book!A$3:A$1200,SMALL(IF(BookTable[Entry Month]=$O$4,ROW(BookTable[Entry Month])-ROW(Book!$J$2)),ROWS(A$7:A29))))</f>
        <v/>
      </c>
      <c r="B29" s="1" t="str">
        <f t="array" ref="B29">IF(ROWS(B$7:B29)&gt;COUNTIF(BookTable[Entry Month],$O$4),"",INDEX(Book!B$3:B$1200,SMALL(IF(BookTable[Entry Month]=$O$4,ROW(BookTable[Entry Month])-ROW(Book!$J$2)),ROWS(B$7:B29))))</f>
        <v/>
      </c>
      <c r="D29" s="1" t="str">
        <f t="array" ref="D29">IF(ROWS(C$7:C29)&gt;COUNTIF(BookTable[Entry Month],$O$4),"",INDEX(Book!C$3:C$1200,SMALL(IF(BookTable[Entry Month]=$O$4,ROW(BookTable[Entry Month])-ROW(Book!$J$2)),ROWS(C$7:C29))))</f>
        <v/>
      </c>
      <c r="E29" s="26" t="e">
        <f>VLOOKUP(Shrawan10[[#This Row],[आपूर्तिकर्ताको नाम]],PartyTable[],2,FALSE)</f>
        <v>#N/A</v>
      </c>
      <c r="F29" s="26" t="str" cm="1">
        <f t="array" ref="F29">IF(ROWS(G$7:G29)&gt;COUNTIF(BookTable[Entry Month],$O$4),"",INDEX(Book!D$3:D$1200,SMALL(IF(BookTable[Entry Month]=$O$4,ROW(BookTable[Entry Month])-ROW(Book!$J$2)),ROWS(G$7:G29))))</f>
        <v/>
      </c>
      <c r="I2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9" s="6" t="str" cm="1">
        <f t="array" ref="J29">IF(ROWS(G$7:G29)&gt;COUNTIF(BookTable[Entry Month],$O$4),"",INDEX(Book!F$3:F$1200,SMALL(IF(BookTable[Entry Month]=$O$4,ROW(BookTable[Entry Month])-ROW(Book!$J$2)),ROWS(G$7:G29))))</f>
        <v/>
      </c>
      <c r="K29" s="6" t="str" cm="1">
        <f t="array" ref="K29">IF(ROWS(G$7:G29)&gt;COUNTIF(BookTable[Entry Month],$O$4),"",INDEX(Book!E$3:E$1200,SMALL(IF(BookTable[Entry Month]=$O$4,ROW(BookTable[Entry Month])-ROW(Book!$J$2)),ROWS(G$7:G29))))</f>
        <v/>
      </c>
      <c r="L29" s="6" t="e">
        <f>Shrawan10[[#This Row],[मूल्य (रु)]]*13%</f>
        <v>#VALUE!</v>
      </c>
    </row>
    <row r="30" spans="1:12" hidden="1" x14ac:dyDescent="0.25">
      <c r="A30" s="1" t="str">
        <f t="array" ref="A30">IF(ROWS(A$7:A30)&gt;COUNTIF(BookTable[Entry Month],$O$4),"",INDEX(Book!A$3:A$1200,SMALL(IF(BookTable[Entry Month]=$O$4,ROW(BookTable[Entry Month])-ROW(Book!$J$2)),ROWS(A$7:A30))))</f>
        <v/>
      </c>
      <c r="B30" s="1" t="str">
        <f t="array" ref="B30">IF(ROWS(B$7:B30)&gt;COUNTIF(BookTable[Entry Month],$O$4),"",INDEX(Book!B$3:B$1200,SMALL(IF(BookTable[Entry Month]=$O$4,ROW(BookTable[Entry Month])-ROW(Book!$J$2)),ROWS(B$7:B30))))</f>
        <v/>
      </c>
      <c r="D30" s="1" t="str">
        <f t="array" ref="D30">IF(ROWS(C$7:C30)&gt;COUNTIF(BookTable[Entry Month],$O$4),"",INDEX(Book!C$3:C$1200,SMALL(IF(BookTable[Entry Month]=$O$4,ROW(BookTable[Entry Month])-ROW(Book!$J$2)),ROWS(C$7:C30))))</f>
        <v/>
      </c>
      <c r="E30" s="26" t="e">
        <f>VLOOKUP(Shrawan10[[#This Row],[आपूर्तिकर्ताको नाम]],PartyTable[],2,FALSE)</f>
        <v>#N/A</v>
      </c>
      <c r="F30" s="26" t="str" cm="1">
        <f t="array" ref="F30">IF(ROWS(G$7:G30)&gt;COUNTIF(BookTable[Entry Month],$O$4),"",INDEX(Book!D$3:D$1200,SMALL(IF(BookTable[Entry Month]=$O$4,ROW(BookTable[Entry Month])-ROW(Book!$J$2)),ROWS(G$7:G30))))</f>
        <v/>
      </c>
      <c r="I3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30" s="6" t="str" cm="1">
        <f t="array" ref="J30">IF(ROWS(G$7:G30)&gt;COUNTIF(BookTable[Entry Month],$O$4),"",INDEX(Book!F$3:F$1200,SMALL(IF(BookTable[Entry Month]=$O$4,ROW(BookTable[Entry Month])-ROW(Book!$J$2)),ROWS(G$7:G30))))</f>
        <v/>
      </c>
      <c r="K30" s="6" t="str" cm="1">
        <f t="array" ref="K30">IF(ROWS(G$7:G30)&gt;COUNTIF(BookTable[Entry Month],$O$4),"",INDEX(Book!E$3:E$1200,SMALL(IF(BookTable[Entry Month]=$O$4,ROW(BookTable[Entry Month])-ROW(Book!$J$2)),ROWS(G$7:G30))))</f>
        <v/>
      </c>
      <c r="L30" s="6" t="e">
        <f>Shrawan10[[#This Row],[मूल्य (रु)]]*13%</f>
        <v>#VALUE!</v>
      </c>
    </row>
    <row r="31" spans="1:12" hidden="1" x14ac:dyDescent="0.25">
      <c r="A31" s="1" t="str">
        <f t="array" ref="A31">IF(ROWS(A$7:A31)&gt;COUNTIF(BookTable[Entry Month],$O$4),"",INDEX(Book!A$3:A$1200,SMALL(IF(BookTable[Entry Month]=$O$4,ROW(BookTable[Entry Month])-ROW(Book!$J$2)),ROWS(A$7:A31))))</f>
        <v/>
      </c>
      <c r="B31" s="1" t="str">
        <f t="array" ref="B31">IF(ROWS(B$7:B31)&gt;COUNTIF(BookTable[Entry Month],$O$4),"",INDEX(Book!B$3:B$1200,SMALL(IF(BookTable[Entry Month]=$O$4,ROW(BookTable[Entry Month])-ROW(Book!$J$2)),ROWS(B$7:B31))))</f>
        <v/>
      </c>
      <c r="D31" s="1" t="str">
        <f t="array" ref="D31">IF(ROWS(C$7:C31)&gt;COUNTIF(BookTable[Entry Month],$O$4),"",INDEX(Book!C$3:C$1200,SMALL(IF(BookTable[Entry Month]=$O$4,ROW(BookTable[Entry Month])-ROW(Book!$J$2)),ROWS(C$7:C31))))</f>
        <v/>
      </c>
      <c r="E31" s="26" t="e">
        <f>VLOOKUP(Shrawan10[[#This Row],[आपूर्तिकर्ताको नाम]],PartyTable[],2,FALSE)</f>
        <v>#N/A</v>
      </c>
      <c r="F31" s="26" t="str" cm="1">
        <f t="array" ref="F31">IF(ROWS(G$7:G31)&gt;COUNTIF(BookTable[Entry Month],$O$4),"",INDEX(Book!D$3:D$1200,SMALL(IF(BookTable[Entry Month]=$O$4,ROW(BookTable[Entry Month])-ROW(Book!$J$2)),ROWS(G$7:G31))))</f>
        <v/>
      </c>
      <c r="I3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31" s="6" t="str" cm="1">
        <f t="array" ref="J31">IF(ROWS(G$7:G31)&gt;COUNTIF(BookTable[Entry Month],$O$4),"",INDEX(Book!F$3:F$1200,SMALL(IF(BookTable[Entry Month]=$O$4,ROW(BookTable[Entry Month])-ROW(Book!$J$2)),ROWS(G$7:G31))))</f>
        <v/>
      </c>
      <c r="K31" s="6" t="str" cm="1">
        <f t="array" ref="K31">IF(ROWS(G$7:G31)&gt;COUNTIF(BookTable[Entry Month],$O$4),"",INDEX(Book!E$3:E$1200,SMALL(IF(BookTable[Entry Month]=$O$4,ROW(BookTable[Entry Month])-ROW(Book!$J$2)),ROWS(G$7:G31))))</f>
        <v/>
      </c>
      <c r="L31" s="6" t="e">
        <f>Shrawan10[[#This Row],[मूल्य (रु)]]*13%</f>
        <v>#VALUE!</v>
      </c>
    </row>
    <row r="32" spans="1:12" hidden="1" x14ac:dyDescent="0.25">
      <c r="A32" s="1" t="str">
        <f t="array" ref="A32">IF(ROWS(A$7:A32)&gt;COUNTIF(BookTable[Entry Month],$O$4),"",INDEX(Book!A$3:A$1200,SMALL(IF(BookTable[Entry Month]=$O$4,ROW(BookTable[Entry Month])-ROW(Book!$J$2)),ROWS(A$7:A32))))</f>
        <v/>
      </c>
      <c r="B32" s="1" t="str">
        <f t="array" ref="B32">IF(ROWS(B$7:B32)&gt;COUNTIF(BookTable[Entry Month],$O$4),"",INDEX(Book!B$3:B$1200,SMALL(IF(BookTable[Entry Month]=$O$4,ROW(BookTable[Entry Month])-ROW(Book!$J$2)),ROWS(B$7:B32))))</f>
        <v/>
      </c>
      <c r="D32" s="1" t="str">
        <f t="array" ref="D32">IF(ROWS(C$7:C32)&gt;COUNTIF(BookTable[Entry Month],$O$4),"",INDEX(Book!C$3:C$1200,SMALL(IF(BookTable[Entry Month]=$O$4,ROW(BookTable[Entry Month])-ROW(Book!$J$2)),ROWS(C$7:C32))))</f>
        <v/>
      </c>
      <c r="E32" s="26" t="e">
        <f>VLOOKUP(Shrawan10[[#This Row],[आपूर्तिकर्ताको नाम]],PartyTable[],2,FALSE)</f>
        <v>#N/A</v>
      </c>
      <c r="F32" s="26" t="str" cm="1">
        <f t="array" ref="F32">IF(ROWS(G$7:G32)&gt;COUNTIF(BookTable[Entry Month],$O$4),"",INDEX(Book!D$3:D$1200,SMALL(IF(BookTable[Entry Month]=$O$4,ROW(BookTable[Entry Month])-ROW(Book!$J$2)),ROWS(G$7:G32))))</f>
        <v/>
      </c>
      <c r="I3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32" s="6" t="str" cm="1">
        <f t="array" ref="J32">IF(ROWS(G$7:G32)&gt;COUNTIF(BookTable[Entry Month],$O$4),"",INDEX(Book!F$3:F$1200,SMALL(IF(BookTable[Entry Month]=$O$4,ROW(BookTable[Entry Month])-ROW(Book!$J$2)),ROWS(G$7:G32))))</f>
        <v/>
      </c>
      <c r="K32" s="6" t="str" cm="1">
        <f t="array" ref="K32">IF(ROWS(G$7:G32)&gt;COUNTIF(BookTable[Entry Month],$O$4),"",INDEX(Book!E$3:E$1200,SMALL(IF(BookTable[Entry Month]=$O$4,ROW(BookTable[Entry Month])-ROW(Book!$J$2)),ROWS(G$7:G32))))</f>
        <v/>
      </c>
      <c r="L32" s="6" t="e">
        <f>Shrawan10[[#This Row],[मूल्य (रु)]]*13%</f>
        <v>#VALUE!</v>
      </c>
    </row>
    <row r="33" spans="1:12" hidden="1" x14ac:dyDescent="0.25">
      <c r="A33" s="1" t="str">
        <f t="array" ref="A33">IF(ROWS(A$7:A33)&gt;COUNTIF(BookTable[Entry Month],$O$4),"",INDEX(Book!A$3:A$1200,SMALL(IF(BookTable[Entry Month]=$O$4,ROW(BookTable[Entry Month])-ROW(Book!$J$2)),ROWS(A$7:A33))))</f>
        <v/>
      </c>
      <c r="B33" s="1" t="str">
        <f t="array" ref="B33">IF(ROWS(B$7:B33)&gt;COUNTIF(BookTable[Entry Month],$O$4),"",INDEX(Book!B$3:B$1200,SMALL(IF(BookTable[Entry Month]=$O$4,ROW(BookTable[Entry Month])-ROW(Book!$J$2)),ROWS(B$7:B33))))</f>
        <v/>
      </c>
      <c r="D33" s="1" t="str">
        <f t="array" ref="D33">IF(ROWS(C$7:C33)&gt;COUNTIF(BookTable[Entry Month],$O$4),"",INDEX(Book!C$3:C$1200,SMALL(IF(BookTable[Entry Month]=$O$4,ROW(BookTable[Entry Month])-ROW(Book!$J$2)),ROWS(C$7:C33))))</f>
        <v/>
      </c>
      <c r="E33" s="26" t="e">
        <f>VLOOKUP(Shrawan10[[#This Row],[आपूर्तिकर्ताको नाम]],PartyTable[],2,FALSE)</f>
        <v>#N/A</v>
      </c>
      <c r="F33" s="26" t="str" cm="1">
        <f t="array" ref="F33">IF(ROWS(G$7:G33)&gt;COUNTIF(BookTable[Entry Month],$O$4),"",INDEX(Book!D$3:D$1200,SMALL(IF(BookTable[Entry Month]=$O$4,ROW(BookTable[Entry Month])-ROW(Book!$J$2)),ROWS(G$7:G33))))</f>
        <v/>
      </c>
      <c r="I3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33" s="6" t="str" cm="1">
        <f t="array" ref="J33">IF(ROWS(G$7:G33)&gt;COUNTIF(BookTable[Entry Month],$O$4),"",INDEX(Book!F$3:F$1200,SMALL(IF(BookTable[Entry Month]=$O$4,ROW(BookTable[Entry Month])-ROW(Book!$J$2)),ROWS(G$7:G33))))</f>
        <v/>
      </c>
      <c r="K33" s="6" t="str" cm="1">
        <f t="array" ref="K33">IF(ROWS(G$7:G33)&gt;COUNTIF(BookTable[Entry Month],$O$4),"",INDEX(Book!E$3:E$1200,SMALL(IF(BookTable[Entry Month]=$O$4,ROW(BookTable[Entry Month])-ROW(Book!$J$2)),ROWS(G$7:G33))))</f>
        <v/>
      </c>
      <c r="L33" s="6" t="e">
        <f>Shrawan10[[#This Row],[मूल्य (रु)]]*13%</f>
        <v>#VALUE!</v>
      </c>
    </row>
    <row r="34" spans="1:12" hidden="1" x14ac:dyDescent="0.25">
      <c r="A34" s="1" t="str">
        <f t="array" ref="A34">IF(ROWS(A$7:A34)&gt;COUNTIF(BookTable[Entry Month],$O$4),"",INDEX(Book!A$3:A$1200,SMALL(IF(BookTable[Entry Month]=$O$4,ROW(BookTable[Entry Month])-ROW(Book!$J$2)),ROWS(A$7:A34))))</f>
        <v/>
      </c>
      <c r="B34" s="1" t="str">
        <f t="array" ref="B34">IF(ROWS(B$7:B34)&gt;COUNTIF(BookTable[Entry Month],$O$4),"",INDEX(Book!B$3:B$1200,SMALL(IF(BookTable[Entry Month]=$O$4,ROW(BookTable[Entry Month])-ROW(Book!$J$2)),ROWS(B$7:B34))))</f>
        <v/>
      </c>
      <c r="D34" s="1" t="str">
        <f t="array" ref="D34">IF(ROWS(C$7:C34)&gt;COUNTIF(BookTable[Entry Month],$O$4),"",INDEX(Book!C$3:C$1200,SMALL(IF(BookTable[Entry Month]=$O$4,ROW(BookTable[Entry Month])-ROW(Book!$J$2)),ROWS(C$7:C34))))</f>
        <v/>
      </c>
      <c r="E34" s="26" t="e">
        <f>VLOOKUP(Shrawan10[[#This Row],[आपूर्तिकर्ताको नाम]],PartyTable[],2,FALSE)</f>
        <v>#N/A</v>
      </c>
      <c r="F34" s="26" t="str" cm="1">
        <f t="array" ref="F34">IF(ROWS(G$7:G34)&gt;COUNTIF(BookTable[Entry Month],$O$4),"",INDEX(Book!D$3:D$1200,SMALL(IF(BookTable[Entry Month]=$O$4,ROW(BookTable[Entry Month])-ROW(Book!$J$2)),ROWS(G$7:G34))))</f>
        <v/>
      </c>
      <c r="I3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34" s="6" t="str" cm="1">
        <f t="array" ref="J34">IF(ROWS(G$7:G34)&gt;COUNTIF(BookTable[Entry Month],$O$4),"",INDEX(Book!F$3:F$1200,SMALL(IF(BookTable[Entry Month]=$O$4,ROW(BookTable[Entry Month])-ROW(Book!$J$2)),ROWS(G$7:G34))))</f>
        <v/>
      </c>
      <c r="K34" s="6" t="str" cm="1">
        <f t="array" ref="K34">IF(ROWS(G$7:G34)&gt;COUNTIF(BookTable[Entry Month],$O$4),"",INDEX(Book!E$3:E$1200,SMALL(IF(BookTable[Entry Month]=$O$4,ROW(BookTable[Entry Month])-ROW(Book!$J$2)),ROWS(G$7:G34))))</f>
        <v/>
      </c>
      <c r="L34" s="6" t="e">
        <f>Shrawan10[[#This Row],[मूल्य (रु)]]*13%</f>
        <v>#VALUE!</v>
      </c>
    </row>
    <row r="35" spans="1:12" hidden="1" x14ac:dyDescent="0.25">
      <c r="A35" s="1" t="str">
        <f t="array" ref="A35">IF(ROWS(A$7:A35)&gt;COUNTIF(BookTable[Entry Month],$O$4),"",INDEX(Book!A$3:A$1200,SMALL(IF(BookTable[Entry Month]=$O$4,ROW(BookTable[Entry Month])-ROW(Book!$J$2)),ROWS(A$7:A35))))</f>
        <v/>
      </c>
      <c r="B35" s="1" t="str">
        <f t="array" ref="B35">IF(ROWS(B$7:B35)&gt;COUNTIF(BookTable[Entry Month],$O$4),"",INDEX(Book!B$3:B$1200,SMALL(IF(BookTable[Entry Month]=$O$4,ROW(BookTable[Entry Month])-ROW(Book!$J$2)),ROWS(B$7:B35))))</f>
        <v/>
      </c>
      <c r="D35" s="1" t="str">
        <f t="array" ref="D35">IF(ROWS(C$7:C35)&gt;COUNTIF(BookTable[Entry Month],$O$4),"",INDEX(Book!C$3:C$1200,SMALL(IF(BookTable[Entry Month]=$O$4,ROW(BookTable[Entry Month])-ROW(Book!$J$2)),ROWS(C$7:C35))))</f>
        <v/>
      </c>
      <c r="E35" s="26" t="e">
        <f>VLOOKUP(Shrawan10[[#This Row],[आपूर्तिकर्ताको नाम]],PartyTable[],2,FALSE)</f>
        <v>#N/A</v>
      </c>
      <c r="F35" s="26" t="str" cm="1">
        <f t="array" ref="F35">IF(ROWS(G$7:G35)&gt;COUNTIF(BookTable[Entry Month],$O$4),"",INDEX(Book!D$3:D$1200,SMALL(IF(BookTable[Entry Month]=$O$4,ROW(BookTable[Entry Month])-ROW(Book!$J$2)),ROWS(G$7:G35))))</f>
        <v/>
      </c>
      <c r="I3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35" s="6" t="str" cm="1">
        <f t="array" ref="J35">IF(ROWS(G$7:G35)&gt;COUNTIF(BookTable[Entry Month],$O$4),"",INDEX(Book!F$3:F$1200,SMALL(IF(BookTable[Entry Month]=$O$4,ROW(BookTable[Entry Month])-ROW(Book!$J$2)),ROWS(G$7:G35))))</f>
        <v/>
      </c>
      <c r="K35" s="6" t="str" cm="1">
        <f t="array" ref="K35">IF(ROWS(G$7:G35)&gt;COUNTIF(BookTable[Entry Month],$O$4),"",INDEX(Book!E$3:E$1200,SMALL(IF(BookTable[Entry Month]=$O$4,ROW(BookTable[Entry Month])-ROW(Book!$J$2)),ROWS(G$7:G35))))</f>
        <v/>
      </c>
      <c r="L35" s="6" t="e">
        <f>Shrawan10[[#This Row],[मूल्य (रु)]]*13%</f>
        <v>#VALUE!</v>
      </c>
    </row>
    <row r="36" spans="1:12" hidden="1" x14ac:dyDescent="0.25">
      <c r="A36" s="1" t="str">
        <f t="array" ref="A36">IF(ROWS(A$7:A36)&gt;COUNTIF(BookTable[Entry Month],$O$4),"",INDEX(Book!A$3:A$1200,SMALL(IF(BookTable[Entry Month]=$O$4,ROW(BookTable[Entry Month])-ROW(Book!$J$2)),ROWS(A$7:A36))))</f>
        <v/>
      </c>
      <c r="B36" s="1" t="str">
        <f t="array" ref="B36">IF(ROWS(B$7:B36)&gt;COUNTIF(BookTable[Entry Month],$O$4),"",INDEX(Book!B$3:B$1200,SMALL(IF(BookTable[Entry Month]=$O$4,ROW(BookTable[Entry Month])-ROW(Book!$J$2)),ROWS(B$7:B36))))</f>
        <v/>
      </c>
      <c r="D36" s="1" t="str">
        <f t="array" ref="D36">IF(ROWS(C$7:C36)&gt;COUNTIF(BookTable[Entry Month],$O$4),"",INDEX(Book!C$3:C$1200,SMALL(IF(BookTable[Entry Month]=$O$4,ROW(BookTable[Entry Month])-ROW(Book!$J$2)),ROWS(C$7:C36))))</f>
        <v/>
      </c>
      <c r="E36" s="26" t="e">
        <f>VLOOKUP(Shrawan10[[#This Row],[आपूर्तिकर्ताको नाम]],PartyTable[],2,FALSE)</f>
        <v>#N/A</v>
      </c>
      <c r="F36" s="26" t="str" cm="1">
        <f t="array" ref="F36">IF(ROWS(G$7:G36)&gt;COUNTIF(BookTable[Entry Month],$O$4),"",INDEX(Book!D$3:D$1200,SMALL(IF(BookTable[Entry Month]=$O$4,ROW(BookTable[Entry Month])-ROW(Book!$J$2)),ROWS(G$7:G36))))</f>
        <v/>
      </c>
      <c r="I3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36" s="6" t="str" cm="1">
        <f t="array" ref="J36">IF(ROWS(G$7:G36)&gt;COUNTIF(BookTable[Entry Month],$O$4),"",INDEX(Book!F$3:F$1200,SMALL(IF(BookTable[Entry Month]=$O$4,ROW(BookTable[Entry Month])-ROW(Book!$J$2)),ROWS(G$7:G36))))</f>
        <v/>
      </c>
      <c r="K36" s="6" t="str" cm="1">
        <f t="array" ref="K36">IF(ROWS(G$7:G36)&gt;COUNTIF(BookTable[Entry Month],$O$4),"",INDEX(Book!E$3:E$1200,SMALL(IF(BookTable[Entry Month]=$O$4,ROW(BookTable[Entry Month])-ROW(Book!$J$2)),ROWS(G$7:G36))))</f>
        <v/>
      </c>
      <c r="L36" s="6" t="e">
        <f>Shrawan10[[#This Row],[मूल्य (रु)]]*13%</f>
        <v>#VALUE!</v>
      </c>
    </row>
    <row r="37" spans="1:12" hidden="1" x14ac:dyDescent="0.25">
      <c r="A37" s="1" t="str">
        <f t="array" ref="A37">IF(ROWS(A$7:A37)&gt;COUNTIF(BookTable[Entry Month],$O$4),"",INDEX(Book!A$3:A$1200,SMALL(IF(BookTable[Entry Month]=$O$4,ROW(BookTable[Entry Month])-ROW(Book!$J$2)),ROWS(A$7:A37))))</f>
        <v/>
      </c>
      <c r="B37" s="1" t="str">
        <f t="array" ref="B37">IF(ROWS(B$7:B37)&gt;COUNTIF(BookTable[Entry Month],$O$4),"",INDEX(Book!B$3:B$1200,SMALL(IF(BookTable[Entry Month]=$O$4,ROW(BookTable[Entry Month])-ROW(Book!$J$2)),ROWS(B$7:B37))))</f>
        <v/>
      </c>
      <c r="D37" s="1" t="str">
        <f t="array" ref="D37">IF(ROWS(C$7:C37)&gt;COUNTIF(BookTable[Entry Month],$O$4),"",INDEX(Book!C$3:C$1200,SMALL(IF(BookTable[Entry Month]=$O$4,ROW(BookTable[Entry Month])-ROW(Book!$J$2)),ROWS(C$7:C37))))</f>
        <v/>
      </c>
      <c r="E37" s="26" t="e">
        <f>VLOOKUP(Shrawan10[[#This Row],[आपूर्तिकर्ताको नाम]],PartyTable[],2,FALSE)</f>
        <v>#N/A</v>
      </c>
      <c r="F37" s="26" t="str" cm="1">
        <f t="array" ref="F37">IF(ROWS(G$7:G37)&gt;COUNTIF(BookTable[Entry Month],$O$4),"",INDEX(Book!D$3:D$1200,SMALL(IF(BookTable[Entry Month]=$O$4,ROW(BookTable[Entry Month])-ROW(Book!$J$2)),ROWS(G$7:G37))))</f>
        <v/>
      </c>
      <c r="I3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37" s="6" t="str" cm="1">
        <f t="array" ref="J37">IF(ROWS(G$7:G37)&gt;COUNTIF(BookTable[Entry Month],$O$4),"",INDEX(Book!F$3:F$1200,SMALL(IF(BookTable[Entry Month]=$O$4,ROW(BookTable[Entry Month])-ROW(Book!$J$2)),ROWS(G$7:G37))))</f>
        <v/>
      </c>
      <c r="K37" s="6" t="str" cm="1">
        <f t="array" ref="K37">IF(ROWS(G$7:G37)&gt;COUNTIF(BookTable[Entry Month],$O$4),"",INDEX(Book!E$3:E$1200,SMALL(IF(BookTable[Entry Month]=$O$4,ROW(BookTable[Entry Month])-ROW(Book!$J$2)),ROWS(G$7:G37))))</f>
        <v/>
      </c>
      <c r="L37" s="6" t="e">
        <f>Shrawan10[[#This Row],[मूल्य (रु)]]*13%</f>
        <v>#VALUE!</v>
      </c>
    </row>
    <row r="38" spans="1:12" hidden="1" x14ac:dyDescent="0.25">
      <c r="A38" s="1" t="str">
        <f t="array" ref="A38">IF(ROWS(A$7:A38)&gt;COUNTIF(BookTable[Entry Month],$O$4),"",INDEX(Book!A$3:A$1200,SMALL(IF(BookTable[Entry Month]=$O$4,ROW(BookTable[Entry Month])-ROW(Book!$J$2)),ROWS(A$7:A38))))</f>
        <v/>
      </c>
      <c r="B38" s="1" t="str">
        <f t="array" ref="B38">IF(ROWS(B$7:B38)&gt;COUNTIF(BookTable[Entry Month],$O$4),"",INDEX(Book!B$3:B$1200,SMALL(IF(BookTable[Entry Month]=$O$4,ROW(BookTable[Entry Month])-ROW(Book!$J$2)),ROWS(B$7:B38))))</f>
        <v/>
      </c>
      <c r="D38" s="1" t="str">
        <f t="array" ref="D38">IF(ROWS(C$7:C38)&gt;COUNTIF(BookTable[Entry Month],$O$4),"",INDEX(Book!C$3:C$1200,SMALL(IF(BookTable[Entry Month]=$O$4,ROW(BookTable[Entry Month])-ROW(Book!$J$2)),ROWS(C$7:C38))))</f>
        <v/>
      </c>
      <c r="E38" s="26" t="e">
        <f>VLOOKUP(Shrawan10[[#This Row],[आपूर्तिकर्ताको नाम]],PartyTable[],2,FALSE)</f>
        <v>#N/A</v>
      </c>
      <c r="F38" s="26" t="str" cm="1">
        <f t="array" ref="F38">IF(ROWS(G$7:G38)&gt;COUNTIF(BookTable[Entry Month],$O$4),"",INDEX(Book!D$3:D$1200,SMALL(IF(BookTable[Entry Month]=$O$4,ROW(BookTable[Entry Month])-ROW(Book!$J$2)),ROWS(G$7:G38))))</f>
        <v/>
      </c>
      <c r="I3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38" s="6" t="str" cm="1">
        <f t="array" ref="J38">IF(ROWS(G$7:G38)&gt;COUNTIF(BookTable[Entry Month],$O$4),"",INDEX(Book!F$3:F$1200,SMALL(IF(BookTable[Entry Month]=$O$4,ROW(BookTable[Entry Month])-ROW(Book!$J$2)),ROWS(G$7:G38))))</f>
        <v/>
      </c>
      <c r="K38" s="6" t="str" cm="1">
        <f t="array" ref="K38">IF(ROWS(G$7:G38)&gt;COUNTIF(BookTable[Entry Month],$O$4),"",INDEX(Book!E$3:E$1200,SMALL(IF(BookTable[Entry Month]=$O$4,ROW(BookTable[Entry Month])-ROW(Book!$J$2)),ROWS(G$7:G38))))</f>
        <v/>
      </c>
      <c r="L38" s="6" t="e">
        <f>Shrawan10[[#This Row],[मूल्य (रु)]]*13%</f>
        <v>#VALUE!</v>
      </c>
    </row>
    <row r="39" spans="1:12" hidden="1" x14ac:dyDescent="0.25">
      <c r="A39" s="1" t="str">
        <f t="array" ref="A39">IF(ROWS(A$7:A39)&gt;COUNTIF(BookTable[Entry Month],$O$4),"",INDEX(Book!A$3:A$1200,SMALL(IF(BookTable[Entry Month]=$O$4,ROW(BookTable[Entry Month])-ROW(Book!$J$2)),ROWS(A$7:A39))))</f>
        <v/>
      </c>
      <c r="B39" s="1" t="str">
        <f t="array" ref="B39">IF(ROWS(B$7:B39)&gt;COUNTIF(BookTable[Entry Month],$O$4),"",INDEX(Book!B$3:B$1200,SMALL(IF(BookTable[Entry Month]=$O$4,ROW(BookTable[Entry Month])-ROW(Book!$J$2)),ROWS(B$7:B39))))</f>
        <v/>
      </c>
      <c r="D39" s="1" t="str">
        <f t="array" ref="D39">IF(ROWS(C$7:C39)&gt;COUNTIF(BookTable[Entry Month],$O$4),"",INDEX(Book!C$3:C$1200,SMALL(IF(BookTable[Entry Month]=$O$4,ROW(BookTable[Entry Month])-ROW(Book!$J$2)),ROWS(C$7:C39))))</f>
        <v/>
      </c>
      <c r="E39" s="26" t="e">
        <f>VLOOKUP(Shrawan10[[#This Row],[आपूर्तिकर्ताको नाम]],PartyTable[],2,FALSE)</f>
        <v>#N/A</v>
      </c>
      <c r="F39" s="26" t="str" cm="1">
        <f t="array" ref="F39">IF(ROWS(G$7:G39)&gt;COUNTIF(BookTable[Entry Month],$O$4),"",INDEX(Book!D$3:D$1200,SMALL(IF(BookTable[Entry Month]=$O$4,ROW(BookTable[Entry Month])-ROW(Book!$J$2)),ROWS(G$7:G39))))</f>
        <v/>
      </c>
      <c r="I3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39" s="6" t="str" cm="1">
        <f t="array" ref="J39">IF(ROWS(G$7:G39)&gt;COUNTIF(BookTable[Entry Month],$O$4),"",INDEX(Book!F$3:F$1200,SMALL(IF(BookTable[Entry Month]=$O$4,ROW(BookTable[Entry Month])-ROW(Book!$J$2)),ROWS(G$7:G39))))</f>
        <v/>
      </c>
      <c r="K39" s="6" t="str" cm="1">
        <f t="array" ref="K39">IF(ROWS(G$7:G39)&gt;COUNTIF(BookTable[Entry Month],$O$4),"",INDEX(Book!E$3:E$1200,SMALL(IF(BookTable[Entry Month]=$O$4,ROW(BookTable[Entry Month])-ROW(Book!$J$2)),ROWS(G$7:G39))))</f>
        <v/>
      </c>
      <c r="L39" s="6" t="e">
        <f>Shrawan10[[#This Row],[मूल्य (रु)]]*13%</f>
        <v>#VALUE!</v>
      </c>
    </row>
    <row r="40" spans="1:12" hidden="1" x14ac:dyDescent="0.25">
      <c r="A40" s="1" t="str">
        <f t="array" ref="A40">IF(ROWS(A$7:A40)&gt;COUNTIF(BookTable[Entry Month],$O$4),"",INDEX(Book!A$3:A$1200,SMALL(IF(BookTable[Entry Month]=$O$4,ROW(BookTable[Entry Month])-ROW(Book!$J$2)),ROWS(A$7:A40))))</f>
        <v/>
      </c>
      <c r="B40" s="1" t="str">
        <f t="array" ref="B40">IF(ROWS(B$7:B40)&gt;COUNTIF(BookTable[Entry Month],$O$4),"",INDEX(Book!B$3:B$1200,SMALL(IF(BookTable[Entry Month]=$O$4,ROW(BookTable[Entry Month])-ROW(Book!$J$2)),ROWS(B$7:B40))))</f>
        <v/>
      </c>
      <c r="D40" s="1" t="str">
        <f t="array" ref="D40">IF(ROWS(C$7:C40)&gt;COUNTIF(BookTable[Entry Month],$O$4),"",INDEX(Book!C$3:C$1200,SMALL(IF(BookTable[Entry Month]=$O$4,ROW(BookTable[Entry Month])-ROW(Book!$J$2)),ROWS(C$7:C40))))</f>
        <v/>
      </c>
      <c r="E40" s="26" t="e">
        <f>VLOOKUP(Shrawan10[[#This Row],[आपूर्तिकर्ताको नाम]],PartyTable[],2,FALSE)</f>
        <v>#N/A</v>
      </c>
      <c r="F40" s="26" t="str" cm="1">
        <f t="array" ref="F40">IF(ROWS(G$7:G40)&gt;COUNTIF(BookTable[Entry Month],$O$4),"",INDEX(Book!D$3:D$1200,SMALL(IF(BookTable[Entry Month]=$O$4,ROW(BookTable[Entry Month])-ROW(Book!$J$2)),ROWS(G$7:G40))))</f>
        <v/>
      </c>
      <c r="I4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40" s="6" t="str" cm="1">
        <f t="array" ref="J40">IF(ROWS(G$7:G40)&gt;COUNTIF(BookTable[Entry Month],$O$4),"",INDEX(Book!F$3:F$1200,SMALL(IF(BookTable[Entry Month]=$O$4,ROW(BookTable[Entry Month])-ROW(Book!$J$2)),ROWS(G$7:G40))))</f>
        <v/>
      </c>
      <c r="K40" s="6" t="str" cm="1">
        <f t="array" ref="K40">IF(ROWS(G$7:G40)&gt;COUNTIF(BookTable[Entry Month],$O$4),"",INDEX(Book!E$3:E$1200,SMALL(IF(BookTable[Entry Month]=$O$4,ROW(BookTable[Entry Month])-ROW(Book!$J$2)),ROWS(G$7:G40))))</f>
        <v/>
      </c>
      <c r="L40" s="6" t="e">
        <f>Shrawan10[[#This Row],[मूल्य (रु)]]*13%</f>
        <v>#VALUE!</v>
      </c>
    </row>
    <row r="41" spans="1:12" hidden="1" x14ac:dyDescent="0.25">
      <c r="A41" s="1" t="str">
        <f t="array" ref="A41">IF(ROWS(A$7:A41)&gt;COUNTIF(BookTable[Entry Month],$O$4),"",INDEX(Book!A$3:A$1200,SMALL(IF(BookTable[Entry Month]=$O$4,ROW(BookTable[Entry Month])-ROW(Book!$J$2)),ROWS(A$7:A41))))</f>
        <v/>
      </c>
      <c r="B41" s="1" t="str">
        <f t="array" ref="B41">IF(ROWS(B$7:B41)&gt;COUNTIF(BookTable[Entry Month],$O$4),"",INDEX(Book!B$3:B$1200,SMALL(IF(BookTable[Entry Month]=$O$4,ROW(BookTable[Entry Month])-ROW(Book!$J$2)),ROWS(B$7:B41))))</f>
        <v/>
      </c>
      <c r="D41" s="1" t="str">
        <f t="array" ref="D41">IF(ROWS(C$7:C41)&gt;COUNTIF(BookTable[Entry Month],$O$4),"",INDEX(Book!C$3:C$1200,SMALL(IF(BookTable[Entry Month]=$O$4,ROW(BookTable[Entry Month])-ROW(Book!$J$2)),ROWS(C$7:C41))))</f>
        <v/>
      </c>
      <c r="E41" s="26" t="e">
        <f>VLOOKUP(Shrawan10[[#This Row],[आपूर्तिकर्ताको नाम]],PartyTable[],2,FALSE)</f>
        <v>#N/A</v>
      </c>
      <c r="F41" s="26" t="str" cm="1">
        <f t="array" ref="F41">IF(ROWS(G$7:G41)&gt;COUNTIF(BookTable[Entry Month],$O$4),"",INDEX(Book!D$3:D$1200,SMALL(IF(BookTable[Entry Month]=$O$4,ROW(BookTable[Entry Month])-ROW(Book!$J$2)),ROWS(G$7:G41))))</f>
        <v/>
      </c>
      <c r="I4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41" s="6" t="str" cm="1">
        <f t="array" ref="J41">IF(ROWS(G$7:G41)&gt;COUNTIF(BookTable[Entry Month],$O$4),"",INDEX(Book!F$3:F$1200,SMALL(IF(BookTable[Entry Month]=$O$4,ROW(BookTable[Entry Month])-ROW(Book!$J$2)),ROWS(G$7:G41))))</f>
        <v/>
      </c>
      <c r="K41" s="6" t="str" cm="1">
        <f t="array" ref="K41">IF(ROWS(G$7:G41)&gt;COUNTIF(BookTable[Entry Month],$O$4),"",INDEX(Book!E$3:E$1200,SMALL(IF(BookTable[Entry Month]=$O$4,ROW(BookTable[Entry Month])-ROW(Book!$J$2)),ROWS(G$7:G41))))</f>
        <v/>
      </c>
      <c r="L41" s="6" t="e">
        <f>Shrawan10[[#This Row],[मूल्य (रु)]]*13%</f>
        <v>#VALUE!</v>
      </c>
    </row>
    <row r="42" spans="1:12" hidden="1" x14ac:dyDescent="0.25">
      <c r="A42" s="1" t="str">
        <f t="array" ref="A42">IF(ROWS(A$7:A42)&gt;COUNTIF(BookTable[Entry Month],$O$4),"",INDEX(Book!A$3:A$1200,SMALL(IF(BookTable[Entry Month]=$O$4,ROW(BookTable[Entry Month])-ROW(Book!$J$2)),ROWS(A$7:A42))))</f>
        <v/>
      </c>
      <c r="B42" s="1" t="str">
        <f t="array" ref="B42">IF(ROWS(B$7:B42)&gt;COUNTIF(BookTable[Entry Month],$O$4),"",INDEX(Book!B$3:B$1200,SMALL(IF(BookTable[Entry Month]=$O$4,ROW(BookTable[Entry Month])-ROW(Book!$J$2)),ROWS(B$7:B42))))</f>
        <v/>
      </c>
      <c r="D42" s="1" t="str">
        <f t="array" ref="D42">IF(ROWS(C$7:C42)&gt;COUNTIF(BookTable[Entry Month],$O$4),"",INDEX(Book!C$3:C$1200,SMALL(IF(BookTable[Entry Month]=$O$4,ROW(BookTable[Entry Month])-ROW(Book!$J$2)),ROWS(C$7:C42))))</f>
        <v/>
      </c>
      <c r="E42" s="26" t="e">
        <f>VLOOKUP(Shrawan10[[#This Row],[आपूर्तिकर्ताको नाम]],PartyTable[],2,FALSE)</f>
        <v>#N/A</v>
      </c>
      <c r="F42" s="26" t="str" cm="1">
        <f t="array" ref="F42">IF(ROWS(G$7:G42)&gt;COUNTIF(BookTable[Entry Month],$O$4),"",INDEX(Book!D$3:D$1200,SMALL(IF(BookTable[Entry Month]=$O$4,ROW(BookTable[Entry Month])-ROW(Book!$J$2)),ROWS(G$7:G42))))</f>
        <v/>
      </c>
      <c r="I4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42" s="6" t="str" cm="1">
        <f t="array" ref="J42">IF(ROWS(G$7:G42)&gt;COUNTIF(BookTable[Entry Month],$O$4),"",INDEX(Book!F$3:F$1200,SMALL(IF(BookTable[Entry Month]=$O$4,ROW(BookTable[Entry Month])-ROW(Book!$J$2)),ROWS(G$7:G42))))</f>
        <v/>
      </c>
      <c r="K42" s="6" t="str" cm="1">
        <f t="array" ref="K42">IF(ROWS(G$7:G42)&gt;COUNTIF(BookTable[Entry Month],$O$4),"",INDEX(Book!E$3:E$1200,SMALL(IF(BookTable[Entry Month]=$O$4,ROW(BookTable[Entry Month])-ROW(Book!$J$2)),ROWS(G$7:G42))))</f>
        <v/>
      </c>
      <c r="L42" s="6" t="e">
        <f>Shrawan10[[#This Row],[मूल्य (रु)]]*13%</f>
        <v>#VALUE!</v>
      </c>
    </row>
    <row r="43" spans="1:12" hidden="1" x14ac:dyDescent="0.25">
      <c r="A43" s="1" t="str">
        <f t="array" ref="A43">IF(ROWS(A$7:A43)&gt;COUNTIF(BookTable[Entry Month],$O$4),"",INDEX(Book!A$3:A$1200,SMALL(IF(BookTable[Entry Month]=$O$4,ROW(BookTable[Entry Month])-ROW(Book!$J$2)),ROWS(A$7:A43))))</f>
        <v/>
      </c>
      <c r="B43" s="1" t="str">
        <f t="array" ref="B43">IF(ROWS(B$7:B43)&gt;COUNTIF(BookTable[Entry Month],$O$4),"",INDEX(Book!B$3:B$1200,SMALL(IF(BookTable[Entry Month]=$O$4,ROW(BookTable[Entry Month])-ROW(Book!$J$2)),ROWS(B$7:B43))))</f>
        <v/>
      </c>
      <c r="D43" s="1" t="str">
        <f t="array" ref="D43">IF(ROWS(C$7:C43)&gt;COUNTIF(BookTable[Entry Month],$O$4),"",INDEX(Book!C$3:C$1200,SMALL(IF(BookTable[Entry Month]=$O$4,ROW(BookTable[Entry Month])-ROW(Book!$J$2)),ROWS(C$7:C43))))</f>
        <v/>
      </c>
      <c r="E43" s="26" t="e">
        <f>VLOOKUP(Shrawan10[[#This Row],[आपूर्तिकर्ताको नाम]],PartyTable[],2,FALSE)</f>
        <v>#N/A</v>
      </c>
      <c r="F43" s="26" t="str" cm="1">
        <f t="array" ref="F43">IF(ROWS(G$7:G43)&gt;COUNTIF(BookTable[Entry Month],$O$4),"",INDEX(Book!D$3:D$1200,SMALL(IF(BookTable[Entry Month]=$O$4,ROW(BookTable[Entry Month])-ROW(Book!$J$2)),ROWS(G$7:G43))))</f>
        <v/>
      </c>
      <c r="I4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43" s="6" t="str" cm="1">
        <f t="array" ref="J43">IF(ROWS(G$7:G43)&gt;COUNTIF(BookTable[Entry Month],$O$4),"",INDEX(Book!F$3:F$1200,SMALL(IF(BookTable[Entry Month]=$O$4,ROW(BookTable[Entry Month])-ROW(Book!$J$2)),ROWS(G$7:G43))))</f>
        <v/>
      </c>
      <c r="K43" s="6" t="str" cm="1">
        <f t="array" ref="K43">IF(ROWS(G$7:G43)&gt;COUNTIF(BookTable[Entry Month],$O$4),"",INDEX(Book!E$3:E$1200,SMALL(IF(BookTable[Entry Month]=$O$4,ROW(BookTable[Entry Month])-ROW(Book!$J$2)),ROWS(G$7:G43))))</f>
        <v/>
      </c>
      <c r="L43" s="6" t="e">
        <f>Shrawan10[[#This Row],[मूल्य (रु)]]*13%</f>
        <v>#VALUE!</v>
      </c>
    </row>
    <row r="44" spans="1:12" hidden="1" x14ac:dyDescent="0.25">
      <c r="A44" s="1" t="str">
        <f t="array" ref="A44">IF(ROWS(A$7:A44)&gt;COUNTIF(BookTable[Entry Month],$O$4),"",INDEX(Book!A$3:A$1200,SMALL(IF(BookTable[Entry Month]=$O$4,ROW(BookTable[Entry Month])-ROW(Book!$J$2)),ROWS(A$7:A44))))</f>
        <v/>
      </c>
      <c r="B44" s="1" t="str">
        <f t="array" ref="B44">IF(ROWS(B$7:B44)&gt;COUNTIF(BookTable[Entry Month],$O$4),"",INDEX(Book!B$3:B$1200,SMALL(IF(BookTable[Entry Month]=$O$4,ROW(BookTable[Entry Month])-ROW(Book!$J$2)),ROWS(B$7:B44))))</f>
        <v/>
      </c>
      <c r="D44" s="1" t="str">
        <f t="array" ref="D44">IF(ROWS(C$7:C44)&gt;COUNTIF(BookTable[Entry Month],$O$4),"",INDEX(Book!C$3:C$1200,SMALL(IF(BookTable[Entry Month]=$O$4,ROW(BookTable[Entry Month])-ROW(Book!$J$2)),ROWS(C$7:C44))))</f>
        <v/>
      </c>
      <c r="E44" s="26" t="e">
        <f>VLOOKUP(Shrawan10[[#This Row],[आपूर्तिकर्ताको नाम]],PartyTable[],2,FALSE)</f>
        <v>#N/A</v>
      </c>
      <c r="F44" s="26" t="str" cm="1">
        <f t="array" ref="F44">IF(ROWS(G$7:G44)&gt;COUNTIF(BookTable[Entry Month],$O$4),"",INDEX(Book!D$3:D$1200,SMALL(IF(BookTable[Entry Month]=$O$4,ROW(BookTable[Entry Month])-ROW(Book!$J$2)),ROWS(G$7:G44))))</f>
        <v/>
      </c>
      <c r="I4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44" s="6" t="str" cm="1">
        <f t="array" ref="J44">IF(ROWS(G$7:G44)&gt;COUNTIF(BookTable[Entry Month],$O$4),"",INDEX(Book!F$3:F$1200,SMALL(IF(BookTable[Entry Month]=$O$4,ROW(BookTable[Entry Month])-ROW(Book!$J$2)),ROWS(G$7:G44))))</f>
        <v/>
      </c>
      <c r="K44" s="6" t="str" cm="1">
        <f t="array" ref="K44">IF(ROWS(G$7:G44)&gt;COUNTIF(BookTable[Entry Month],$O$4),"",INDEX(Book!E$3:E$1200,SMALL(IF(BookTable[Entry Month]=$O$4,ROW(BookTable[Entry Month])-ROW(Book!$J$2)),ROWS(G$7:G44))))</f>
        <v/>
      </c>
      <c r="L44" s="6" t="e">
        <f>Shrawan10[[#This Row],[मूल्य (रु)]]*13%</f>
        <v>#VALUE!</v>
      </c>
    </row>
    <row r="45" spans="1:12" hidden="1" x14ac:dyDescent="0.25">
      <c r="A45" s="1" t="str">
        <f t="array" ref="A45">IF(ROWS(A$7:A45)&gt;COUNTIF(BookTable[Entry Month],$O$4),"",INDEX(Book!A$3:A$1200,SMALL(IF(BookTable[Entry Month]=$O$4,ROW(BookTable[Entry Month])-ROW(Book!$J$2)),ROWS(A$7:A45))))</f>
        <v/>
      </c>
      <c r="B45" s="1" t="str">
        <f t="array" ref="B45">IF(ROWS(B$7:B45)&gt;COUNTIF(BookTable[Entry Month],$O$4),"",INDEX(Book!B$3:B$1200,SMALL(IF(BookTable[Entry Month]=$O$4,ROW(BookTable[Entry Month])-ROW(Book!$J$2)),ROWS(B$7:B45))))</f>
        <v/>
      </c>
      <c r="D45" s="1" t="str">
        <f t="array" ref="D45">IF(ROWS(C$7:C45)&gt;COUNTIF(BookTable[Entry Month],$O$4),"",INDEX(Book!C$3:C$1200,SMALL(IF(BookTable[Entry Month]=$O$4,ROW(BookTable[Entry Month])-ROW(Book!$J$2)),ROWS(C$7:C45))))</f>
        <v/>
      </c>
      <c r="E45" s="26" t="e">
        <f>VLOOKUP(Shrawan10[[#This Row],[आपूर्तिकर्ताको नाम]],PartyTable[],2,FALSE)</f>
        <v>#N/A</v>
      </c>
      <c r="F45" s="26" t="str" cm="1">
        <f t="array" ref="F45">IF(ROWS(G$7:G45)&gt;COUNTIF(BookTable[Entry Month],$O$4),"",INDEX(Book!D$3:D$1200,SMALL(IF(BookTable[Entry Month]=$O$4,ROW(BookTable[Entry Month])-ROW(Book!$J$2)),ROWS(G$7:G45))))</f>
        <v/>
      </c>
      <c r="I4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45" s="6" t="str" cm="1">
        <f t="array" ref="J45">IF(ROWS(G$7:G45)&gt;COUNTIF(BookTable[Entry Month],$O$4),"",INDEX(Book!F$3:F$1200,SMALL(IF(BookTable[Entry Month]=$O$4,ROW(BookTable[Entry Month])-ROW(Book!$J$2)),ROWS(G$7:G45))))</f>
        <v/>
      </c>
      <c r="K45" s="6" t="str" cm="1">
        <f t="array" ref="K45">IF(ROWS(G$7:G45)&gt;COUNTIF(BookTable[Entry Month],$O$4),"",INDEX(Book!E$3:E$1200,SMALL(IF(BookTable[Entry Month]=$O$4,ROW(BookTable[Entry Month])-ROW(Book!$J$2)),ROWS(G$7:G45))))</f>
        <v/>
      </c>
      <c r="L45" s="6" t="e">
        <f>Shrawan10[[#This Row],[मूल्य (रु)]]*13%</f>
        <v>#VALUE!</v>
      </c>
    </row>
    <row r="46" spans="1:12" hidden="1" x14ac:dyDescent="0.25">
      <c r="A46" s="1" t="str">
        <f t="array" ref="A46">IF(ROWS(A$7:A46)&gt;COUNTIF(BookTable[Entry Month],$O$4),"",INDEX(Book!A$3:A$1200,SMALL(IF(BookTable[Entry Month]=$O$4,ROW(BookTable[Entry Month])-ROW(Book!$J$2)),ROWS(A$7:A46))))</f>
        <v/>
      </c>
      <c r="B46" s="12" t="str">
        <f t="array" ref="B46">IF(ROWS(B$7:B46)&gt;COUNTIF(BookTable[Entry Month],$O$4),"",INDEX(Book!B$3:B$1200,SMALL(IF(BookTable[Entry Month]=$O$4,ROW(BookTable[Entry Month])-ROW(Book!$J$2)),ROWS(B$7:B46))))</f>
        <v/>
      </c>
      <c r="D46" s="1" t="str">
        <f t="array" ref="D46">IF(ROWS(C$7:C46)&gt;COUNTIF(BookTable[Entry Month],$O$4),"",INDEX(Book!C$3:C$1200,SMALL(IF(BookTable[Entry Month]=$O$4,ROW(BookTable[Entry Month])-ROW(Book!$J$2)),ROWS(C$7:C46))))</f>
        <v/>
      </c>
      <c r="E46" s="26" t="e">
        <f>VLOOKUP(Shrawan10[[#This Row],[आपूर्तिकर्ताको नाम]],PartyTable[],2,FALSE)</f>
        <v>#N/A</v>
      </c>
      <c r="F46" s="26" t="str" cm="1">
        <f t="array" ref="F46">IF(ROWS(G$7:G46)&gt;COUNTIF(BookTable[Entry Month],$O$4),"",INDEX(Book!D$3:D$1200,SMALL(IF(BookTable[Entry Month]=$O$4,ROW(BookTable[Entry Month])-ROW(Book!$J$2)),ROWS(G$7:G46))))</f>
        <v/>
      </c>
      <c r="I4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46" s="6" t="str" cm="1">
        <f t="array" ref="J46">IF(ROWS(G$7:G46)&gt;COUNTIF(BookTable[Entry Month],$O$4),"",INDEX(Book!F$3:F$1200,SMALL(IF(BookTable[Entry Month]=$O$4,ROW(BookTable[Entry Month])-ROW(Book!$J$2)),ROWS(G$7:G46))))</f>
        <v/>
      </c>
      <c r="K46" s="6" t="str" cm="1">
        <f t="array" ref="K46">IF(ROWS(G$7:G46)&gt;COUNTIF(BookTable[Entry Month],$O$4),"",INDEX(Book!E$3:E$1200,SMALL(IF(BookTable[Entry Month]=$O$4,ROW(BookTable[Entry Month])-ROW(Book!$J$2)),ROWS(G$7:G46))))</f>
        <v/>
      </c>
      <c r="L46" s="6" t="e">
        <f>Shrawan10[[#This Row],[मूल्य (रु)]]*13%</f>
        <v>#VALUE!</v>
      </c>
    </row>
    <row r="47" spans="1:12" hidden="1" x14ac:dyDescent="0.25">
      <c r="A47" s="1" t="str">
        <f t="array" ref="A47">IF(ROWS(A$7:A47)&gt;COUNTIF(BookTable[Entry Month],$O$4),"",INDEX(Book!A$3:A$1200,SMALL(IF(BookTable[Entry Month]=$O$4,ROW(BookTable[Entry Month])-ROW(Book!$J$2)),ROWS(A$7:A47))))</f>
        <v/>
      </c>
      <c r="B47" s="1" t="str">
        <f t="array" ref="B47">IF(ROWS(B$7:B47)&gt;COUNTIF(BookTable[Entry Month],$O$4),"",INDEX(Book!B$3:B$1200,SMALL(IF(BookTable[Entry Month]=$O$4,ROW(BookTable[Entry Month])-ROW(Book!$J$2)),ROWS(B$7:B47))))</f>
        <v/>
      </c>
      <c r="D47" s="1" t="str">
        <f t="array" ref="D47">IF(ROWS(C$7:C47)&gt;COUNTIF(BookTable[Entry Month],$O$4),"",INDEX(Book!C$3:C$1200,SMALL(IF(BookTable[Entry Month]=$O$4,ROW(BookTable[Entry Month])-ROW(Book!$J$2)),ROWS(C$7:C47))))</f>
        <v/>
      </c>
      <c r="E47" s="26" t="e">
        <f>VLOOKUP(Shrawan10[[#This Row],[आपूर्तिकर्ताको नाम]],PartyTable[],2,FALSE)</f>
        <v>#N/A</v>
      </c>
      <c r="F47" s="26" t="str" cm="1">
        <f t="array" ref="F47">IF(ROWS(G$7:G47)&gt;COUNTIF(BookTable[Entry Month],$O$4),"",INDEX(Book!D$3:D$1200,SMALL(IF(BookTable[Entry Month]=$O$4,ROW(BookTable[Entry Month])-ROW(Book!$J$2)),ROWS(G$7:G47))))</f>
        <v/>
      </c>
      <c r="I4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47" s="6" t="str" cm="1">
        <f t="array" ref="J47">IF(ROWS(G$7:G47)&gt;COUNTIF(BookTable[Entry Month],$O$4),"",INDEX(Book!F$3:F$1200,SMALL(IF(BookTable[Entry Month]=$O$4,ROW(BookTable[Entry Month])-ROW(Book!$J$2)),ROWS(G$7:G47))))</f>
        <v/>
      </c>
      <c r="K47" s="6" t="str" cm="1">
        <f t="array" ref="K47">IF(ROWS(G$7:G47)&gt;COUNTIF(BookTable[Entry Month],$O$4),"",INDEX(Book!E$3:E$1200,SMALL(IF(BookTable[Entry Month]=$O$4,ROW(BookTable[Entry Month])-ROW(Book!$J$2)),ROWS(G$7:G47))))</f>
        <v/>
      </c>
      <c r="L47" s="6" t="e">
        <f>Shrawan10[[#This Row],[मूल्य (रु)]]*13%</f>
        <v>#VALUE!</v>
      </c>
    </row>
    <row r="48" spans="1:12" hidden="1" x14ac:dyDescent="0.25">
      <c r="A48" s="1" t="str">
        <f t="array" ref="A48">IF(ROWS(A$7:A48)&gt;COUNTIF(BookTable[Entry Month],$O$4),"",INDEX(Book!A$3:A$1200,SMALL(IF(BookTable[Entry Month]=$O$4,ROW(BookTable[Entry Month])-ROW(Book!$J$2)),ROWS(A$7:A48))))</f>
        <v/>
      </c>
      <c r="B48" s="1" t="str">
        <f t="array" ref="B48">IF(ROWS(B$7:B48)&gt;COUNTIF(BookTable[Entry Month],$O$4),"",INDEX(Book!B$3:B$1200,SMALL(IF(BookTable[Entry Month]=$O$4,ROW(BookTable[Entry Month])-ROW(Book!$J$2)),ROWS(B$7:B48))))</f>
        <v/>
      </c>
      <c r="D48" s="1" t="str">
        <f t="array" ref="D48">IF(ROWS(C$7:C48)&gt;COUNTIF(BookTable[Entry Month],$O$4),"",INDEX(Book!C$3:C$1200,SMALL(IF(BookTable[Entry Month]=$O$4,ROW(BookTable[Entry Month])-ROW(Book!$J$2)),ROWS(C$7:C48))))</f>
        <v/>
      </c>
      <c r="E48" s="26" t="e">
        <f>VLOOKUP(Shrawan10[[#This Row],[आपूर्तिकर्ताको नाम]],PartyTable[],2,FALSE)</f>
        <v>#N/A</v>
      </c>
      <c r="F48" s="26" t="str" cm="1">
        <f t="array" ref="F48">IF(ROWS(G$7:G48)&gt;COUNTIF(BookTable[Entry Month],$O$4),"",INDEX(Book!D$3:D$1200,SMALL(IF(BookTable[Entry Month]=$O$4,ROW(BookTable[Entry Month])-ROW(Book!$J$2)),ROWS(G$7:G48))))</f>
        <v/>
      </c>
      <c r="I4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48" s="6" t="str" cm="1">
        <f t="array" ref="J48">IF(ROWS(G$7:G48)&gt;COUNTIF(BookTable[Entry Month],$O$4),"",INDEX(Book!F$3:F$1200,SMALL(IF(BookTable[Entry Month]=$O$4,ROW(BookTable[Entry Month])-ROW(Book!$J$2)),ROWS(G$7:G48))))</f>
        <v/>
      </c>
      <c r="K48" s="6" t="str" cm="1">
        <f t="array" ref="K48">IF(ROWS(G$7:G48)&gt;COUNTIF(BookTable[Entry Month],$O$4),"",INDEX(Book!E$3:E$1200,SMALL(IF(BookTable[Entry Month]=$O$4,ROW(BookTable[Entry Month])-ROW(Book!$J$2)),ROWS(G$7:G48))))</f>
        <v/>
      </c>
      <c r="L48" s="6" t="e">
        <f>Shrawan10[[#This Row],[मूल्य (रु)]]*13%</f>
        <v>#VALUE!</v>
      </c>
    </row>
    <row r="49" spans="1:12" hidden="1" x14ac:dyDescent="0.25">
      <c r="A49" s="1" t="str">
        <f t="array" ref="A49">IF(ROWS(A$7:A49)&gt;COUNTIF(BookTable[Entry Month],$O$4),"",INDEX(Book!A$3:A$1200,SMALL(IF(BookTable[Entry Month]=$O$4,ROW(BookTable[Entry Month])-ROW(Book!$J$2)),ROWS(A$7:A49))))</f>
        <v/>
      </c>
      <c r="B49" s="1" t="str">
        <f t="array" ref="B49">IF(ROWS(B$7:B49)&gt;COUNTIF(BookTable[Entry Month],$O$4),"",INDEX(Book!B$3:B$1200,SMALL(IF(BookTable[Entry Month]=$O$4,ROW(BookTable[Entry Month])-ROW(Book!$J$2)),ROWS(B$7:B49))))</f>
        <v/>
      </c>
      <c r="D49" s="1" t="str">
        <f t="array" ref="D49">IF(ROWS(C$7:C49)&gt;COUNTIF(BookTable[Entry Month],$O$4),"",INDEX(Book!C$3:C$1200,SMALL(IF(BookTable[Entry Month]=$O$4,ROW(BookTable[Entry Month])-ROW(Book!$J$2)),ROWS(C$7:C49))))</f>
        <v/>
      </c>
      <c r="E49" s="26" t="e">
        <f>VLOOKUP(Shrawan10[[#This Row],[आपूर्तिकर्ताको नाम]],PartyTable[],2,FALSE)</f>
        <v>#N/A</v>
      </c>
      <c r="F49" s="26" t="str" cm="1">
        <f t="array" ref="F49">IF(ROWS(G$7:G49)&gt;COUNTIF(BookTable[Entry Month],$O$4),"",INDEX(Book!D$3:D$1200,SMALL(IF(BookTable[Entry Month]=$O$4,ROW(BookTable[Entry Month])-ROW(Book!$J$2)),ROWS(G$7:G49))))</f>
        <v/>
      </c>
      <c r="I4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49" s="6" t="str" cm="1">
        <f t="array" ref="J49">IF(ROWS(G$7:G49)&gt;COUNTIF(BookTable[Entry Month],$O$4),"",INDEX(Book!F$3:F$1200,SMALL(IF(BookTable[Entry Month]=$O$4,ROW(BookTable[Entry Month])-ROW(Book!$J$2)),ROWS(G$7:G49))))</f>
        <v/>
      </c>
      <c r="K49" s="6" t="str" cm="1">
        <f t="array" ref="K49">IF(ROWS(G$7:G49)&gt;COUNTIF(BookTable[Entry Month],$O$4),"",INDEX(Book!E$3:E$1200,SMALL(IF(BookTable[Entry Month]=$O$4,ROW(BookTable[Entry Month])-ROW(Book!$J$2)),ROWS(G$7:G49))))</f>
        <v/>
      </c>
      <c r="L49" s="6" t="e">
        <f>Shrawan10[[#This Row],[मूल्य (रु)]]*13%</f>
        <v>#VALUE!</v>
      </c>
    </row>
    <row r="50" spans="1:12" hidden="1" x14ac:dyDescent="0.25">
      <c r="A50" s="1" t="str">
        <f t="array" ref="A50">IF(ROWS(A$7:A50)&gt;COUNTIF(BookTable[Entry Month],$O$4),"",INDEX(Book!A$3:A$1200,SMALL(IF(BookTable[Entry Month]=$O$4,ROW(BookTable[Entry Month])-ROW(Book!$J$2)),ROWS(A$7:A50))))</f>
        <v/>
      </c>
      <c r="B50" s="12" t="str">
        <f t="array" ref="B50">IF(ROWS(B$7:B50)&gt;COUNTIF(BookTable[Entry Month],$O$4),"",INDEX(Book!B$3:B$1200,SMALL(IF(BookTable[Entry Month]=$O$4,ROW(BookTable[Entry Month])-ROW(Book!$J$2)),ROWS(B$7:B50))))</f>
        <v/>
      </c>
      <c r="D50" s="1" t="str">
        <f t="array" ref="D50">IF(ROWS(C$7:C50)&gt;COUNTIF(BookTable[Entry Month],$O$4),"",INDEX(Book!C$3:C$1200,SMALL(IF(BookTable[Entry Month]=$O$4,ROW(BookTable[Entry Month])-ROW(Book!$J$2)),ROWS(C$7:C50))))</f>
        <v/>
      </c>
      <c r="E50" s="26" t="e">
        <f>VLOOKUP(Shrawan10[[#This Row],[आपूर्तिकर्ताको नाम]],PartyTable[],2,FALSE)</f>
        <v>#N/A</v>
      </c>
      <c r="F50" s="26" t="str" cm="1">
        <f t="array" ref="F50">IF(ROWS(G$7:G50)&gt;COUNTIF(BookTable[Entry Month],$O$4),"",INDEX(Book!D$3:D$1200,SMALL(IF(BookTable[Entry Month]=$O$4,ROW(BookTable[Entry Month])-ROW(Book!$J$2)),ROWS(G$7:G50))))</f>
        <v/>
      </c>
      <c r="I5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50" s="6" t="str" cm="1">
        <f t="array" ref="J50">IF(ROWS(G$7:G50)&gt;COUNTIF(BookTable[Entry Month],$O$4),"",INDEX(Book!F$3:F$1200,SMALL(IF(BookTable[Entry Month]=$O$4,ROW(BookTable[Entry Month])-ROW(Book!$J$2)),ROWS(G$7:G50))))</f>
        <v/>
      </c>
      <c r="K50" s="6" t="str" cm="1">
        <f t="array" ref="K50">IF(ROWS(G$7:G50)&gt;COUNTIF(BookTable[Entry Month],$O$4),"",INDEX(Book!E$3:E$1200,SMALL(IF(BookTable[Entry Month]=$O$4,ROW(BookTable[Entry Month])-ROW(Book!$J$2)),ROWS(G$7:G50))))</f>
        <v/>
      </c>
      <c r="L50" s="6" t="e">
        <f>Shrawan10[[#This Row],[मूल्य (रु)]]*13%</f>
        <v>#VALUE!</v>
      </c>
    </row>
    <row r="51" spans="1:12" hidden="1" x14ac:dyDescent="0.25">
      <c r="A51" s="1" t="str">
        <f t="array" ref="A51">IF(ROWS(A$7:A51)&gt;COUNTIF(BookTable[Entry Month],$O$4),"",INDEX(Book!A$3:A$1200,SMALL(IF(BookTable[Entry Month]=$O$4,ROW(BookTable[Entry Month])-ROW(Book!$J$2)),ROWS(A$7:A51))))</f>
        <v/>
      </c>
      <c r="B51" s="1" t="str">
        <f t="array" ref="B51">IF(ROWS(B$7:B51)&gt;COUNTIF(BookTable[Entry Month],$O$4),"",INDEX(Book!B$3:B$1200,SMALL(IF(BookTable[Entry Month]=$O$4,ROW(BookTable[Entry Month])-ROW(Book!$J$2)),ROWS(B$7:B51))))</f>
        <v/>
      </c>
      <c r="D51" s="1" t="str">
        <f t="array" ref="D51">IF(ROWS(C$7:C51)&gt;COUNTIF(BookTable[Entry Month],$O$4),"",INDEX(Book!C$3:C$1200,SMALL(IF(BookTable[Entry Month]=$O$4,ROW(BookTable[Entry Month])-ROW(Book!$J$2)),ROWS(C$7:C51))))</f>
        <v/>
      </c>
      <c r="E51" s="26" t="e">
        <f>VLOOKUP(Shrawan10[[#This Row],[आपूर्तिकर्ताको नाम]],PartyTable[],2,FALSE)</f>
        <v>#N/A</v>
      </c>
      <c r="F51" s="26" t="str" cm="1">
        <f t="array" ref="F51">IF(ROWS(G$7:G51)&gt;COUNTIF(BookTable[Entry Month],$O$4),"",INDEX(Book!D$3:D$1200,SMALL(IF(BookTable[Entry Month]=$O$4,ROW(BookTable[Entry Month])-ROW(Book!$J$2)),ROWS(G$7:G51))))</f>
        <v/>
      </c>
      <c r="I5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51" s="6" t="str" cm="1">
        <f t="array" ref="J51">IF(ROWS(G$7:G51)&gt;COUNTIF(BookTable[Entry Month],$O$4),"",INDEX(Book!F$3:F$1200,SMALL(IF(BookTable[Entry Month]=$O$4,ROW(BookTable[Entry Month])-ROW(Book!$J$2)),ROWS(G$7:G51))))</f>
        <v/>
      </c>
      <c r="K51" s="6" t="str" cm="1">
        <f t="array" ref="K51">IF(ROWS(G$7:G51)&gt;COUNTIF(BookTable[Entry Month],$O$4),"",INDEX(Book!E$3:E$1200,SMALL(IF(BookTable[Entry Month]=$O$4,ROW(BookTable[Entry Month])-ROW(Book!$J$2)),ROWS(G$7:G51))))</f>
        <v/>
      </c>
      <c r="L51" s="6" t="e">
        <f>Shrawan10[[#This Row],[मूल्य (रु)]]*13%</f>
        <v>#VALUE!</v>
      </c>
    </row>
    <row r="52" spans="1:12" hidden="1" x14ac:dyDescent="0.25">
      <c r="A52" s="1" t="str">
        <f t="array" ref="A52">IF(ROWS(A$7:A52)&gt;COUNTIF(BookTable[Entry Month],$O$4),"",INDEX(Book!A$3:A$1200,SMALL(IF(BookTable[Entry Month]=$O$4,ROW(BookTable[Entry Month])-ROW(Book!$J$2)),ROWS(A$7:A52))))</f>
        <v/>
      </c>
      <c r="B52" s="12" t="str">
        <f t="array" ref="B52">IF(ROWS(B$7:B52)&gt;COUNTIF(BookTable[Entry Month],$O$4),"",INDEX(Book!B$3:B$1200,SMALL(IF(BookTable[Entry Month]=$O$4,ROW(BookTable[Entry Month])-ROW(Book!$J$2)),ROWS(B$7:B52))))</f>
        <v/>
      </c>
      <c r="D52" s="1" t="str">
        <f t="array" ref="D52">IF(ROWS(C$7:C52)&gt;COUNTIF(BookTable[Entry Month],$O$4),"",INDEX(Book!C$3:C$1200,SMALL(IF(BookTable[Entry Month]=$O$4,ROW(BookTable[Entry Month])-ROW(Book!$J$2)),ROWS(C$7:C52))))</f>
        <v/>
      </c>
      <c r="E52" s="26" t="e">
        <f>VLOOKUP(Shrawan10[[#This Row],[आपूर्तिकर्ताको नाम]],PartyTable[],2,FALSE)</f>
        <v>#N/A</v>
      </c>
      <c r="F52" s="26" t="str" cm="1">
        <f t="array" ref="F52">IF(ROWS(G$7:G52)&gt;COUNTIF(BookTable[Entry Month],$O$4),"",INDEX(Book!D$3:D$1200,SMALL(IF(BookTable[Entry Month]=$O$4,ROW(BookTable[Entry Month])-ROW(Book!$J$2)),ROWS(G$7:G52))))</f>
        <v/>
      </c>
      <c r="I5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52" s="6" t="str" cm="1">
        <f t="array" ref="J52">IF(ROWS(G$7:G52)&gt;COUNTIF(BookTable[Entry Month],$O$4),"",INDEX(Book!F$3:F$1200,SMALL(IF(BookTable[Entry Month]=$O$4,ROW(BookTable[Entry Month])-ROW(Book!$J$2)),ROWS(G$7:G52))))</f>
        <v/>
      </c>
      <c r="K52" s="6" t="str" cm="1">
        <f t="array" ref="K52">IF(ROWS(G$7:G52)&gt;COUNTIF(BookTable[Entry Month],$O$4),"",INDEX(Book!E$3:E$1200,SMALL(IF(BookTable[Entry Month]=$O$4,ROW(BookTable[Entry Month])-ROW(Book!$J$2)),ROWS(G$7:G52))))</f>
        <v/>
      </c>
      <c r="L52" s="6" t="e">
        <f>Shrawan10[[#This Row],[मूल्य (रु)]]*13%</f>
        <v>#VALUE!</v>
      </c>
    </row>
    <row r="53" spans="1:12" hidden="1" x14ac:dyDescent="0.25">
      <c r="A53" s="1" t="str">
        <f t="array" ref="A53">IF(ROWS(A$7:A53)&gt;COUNTIF(BookTable[Entry Month],$O$4),"",INDEX(Book!A$3:A$1200,SMALL(IF(BookTable[Entry Month]=$O$4,ROW(BookTable[Entry Month])-ROW(Book!$J$2)),ROWS(A$7:A53))))</f>
        <v/>
      </c>
      <c r="B53" s="1" t="str">
        <f t="array" ref="B53">IF(ROWS(B$7:B53)&gt;COUNTIF(BookTable[Entry Month],$O$4),"",INDEX(Book!B$3:B$1200,SMALL(IF(BookTable[Entry Month]=$O$4,ROW(BookTable[Entry Month])-ROW(Book!$J$2)),ROWS(B$7:B53))))</f>
        <v/>
      </c>
      <c r="D53" s="1" t="str">
        <f t="array" ref="D53">IF(ROWS(C$7:C53)&gt;COUNTIF(BookTable[Entry Month],$O$4),"",INDEX(Book!C$3:C$1200,SMALL(IF(BookTable[Entry Month]=$O$4,ROW(BookTable[Entry Month])-ROW(Book!$J$2)),ROWS(C$7:C53))))</f>
        <v/>
      </c>
      <c r="E53" s="26" t="e">
        <f>VLOOKUP(Shrawan10[[#This Row],[आपूर्तिकर्ताको नाम]],PartyTable[],2,FALSE)</f>
        <v>#N/A</v>
      </c>
      <c r="F53" s="26" t="str" cm="1">
        <f t="array" ref="F53">IF(ROWS(G$7:G53)&gt;COUNTIF(BookTable[Entry Month],$O$4),"",INDEX(Book!D$3:D$1200,SMALL(IF(BookTable[Entry Month]=$O$4,ROW(BookTable[Entry Month])-ROW(Book!$J$2)),ROWS(G$7:G53))))</f>
        <v/>
      </c>
      <c r="I5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53" s="6" t="str" cm="1">
        <f t="array" ref="J53">IF(ROWS(G$7:G53)&gt;COUNTIF(BookTable[Entry Month],$O$4),"",INDEX(Book!F$3:F$1200,SMALL(IF(BookTable[Entry Month]=$O$4,ROW(BookTable[Entry Month])-ROW(Book!$J$2)),ROWS(G$7:G53))))</f>
        <v/>
      </c>
      <c r="K53" s="6" t="str" cm="1">
        <f t="array" ref="K53">IF(ROWS(G$7:G53)&gt;COUNTIF(BookTable[Entry Month],$O$4),"",INDEX(Book!E$3:E$1200,SMALL(IF(BookTable[Entry Month]=$O$4,ROW(BookTable[Entry Month])-ROW(Book!$J$2)),ROWS(G$7:G53))))</f>
        <v/>
      </c>
      <c r="L53" s="6" t="e">
        <f>Shrawan10[[#This Row],[मूल्य (रु)]]*13%</f>
        <v>#VALUE!</v>
      </c>
    </row>
    <row r="54" spans="1:12" hidden="1" x14ac:dyDescent="0.25">
      <c r="A54" s="1" t="str">
        <f t="array" ref="A54">IF(ROWS(A$7:A54)&gt;COUNTIF(BookTable[Entry Month],$O$4),"",INDEX(Book!A$3:A$1200,SMALL(IF(BookTable[Entry Month]=$O$4,ROW(BookTable[Entry Month])-ROW(Book!$J$2)),ROWS(A$7:A54))))</f>
        <v/>
      </c>
      <c r="B54" s="1" t="str">
        <f t="array" ref="B54">IF(ROWS(B$7:B54)&gt;COUNTIF(BookTable[Entry Month],$O$4),"",INDEX(Book!B$3:B$1200,SMALL(IF(BookTable[Entry Month]=$O$4,ROW(BookTable[Entry Month])-ROW(Book!$J$2)),ROWS(B$7:B54))))</f>
        <v/>
      </c>
      <c r="D54" s="1" t="str">
        <f t="array" ref="D54">IF(ROWS(C$7:C54)&gt;COUNTIF(BookTable[Entry Month],$O$4),"",INDEX(Book!C$3:C$1200,SMALL(IF(BookTable[Entry Month]=$O$4,ROW(BookTable[Entry Month])-ROW(Book!$J$2)),ROWS(C$7:C54))))</f>
        <v/>
      </c>
      <c r="E54" s="26" t="e">
        <f>VLOOKUP(Shrawan10[[#This Row],[आपूर्तिकर्ताको नाम]],PartyTable[],2,FALSE)</f>
        <v>#N/A</v>
      </c>
      <c r="F54" s="26" t="str" cm="1">
        <f t="array" ref="F54">IF(ROWS(G$7:G54)&gt;COUNTIF(BookTable[Entry Month],$O$4),"",INDEX(Book!D$3:D$1200,SMALL(IF(BookTable[Entry Month]=$O$4,ROW(BookTable[Entry Month])-ROW(Book!$J$2)),ROWS(G$7:G54))))</f>
        <v/>
      </c>
      <c r="I5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54" s="6" t="str" cm="1">
        <f t="array" ref="J54">IF(ROWS(G$7:G54)&gt;COUNTIF(BookTable[Entry Month],$O$4),"",INDEX(Book!F$3:F$1200,SMALL(IF(BookTable[Entry Month]=$O$4,ROW(BookTable[Entry Month])-ROW(Book!$J$2)),ROWS(G$7:G54))))</f>
        <v/>
      </c>
      <c r="K54" s="6" t="str" cm="1">
        <f t="array" ref="K54">IF(ROWS(G$7:G54)&gt;COUNTIF(BookTable[Entry Month],$O$4),"",INDEX(Book!E$3:E$1200,SMALL(IF(BookTable[Entry Month]=$O$4,ROW(BookTable[Entry Month])-ROW(Book!$J$2)),ROWS(G$7:G54))))</f>
        <v/>
      </c>
      <c r="L54" s="6" t="e">
        <f>Shrawan10[[#This Row],[मूल्य (रु)]]*13%</f>
        <v>#VALUE!</v>
      </c>
    </row>
    <row r="55" spans="1:12" hidden="1" x14ac:dyDescent="0.25">
      <c r="A55" s="1" t="str">
        <f t="array" ref="A55">IF(ROWS(A$7:A55)&gt;COUNTIF(BookTable[Entry Month],$O$4),"",INDEX(Book!A$3:A$1200,SMALL(IF(BookTable[Entry Month]=$O$4,ROW(BookTable[Entry Month])-ROW(Book!$J$2)),ROWS(A$7:A55))))</f>
        <v/>
      </c>
      <c r="B55" s="1" t="str">
        <f t="array" ref="B55">IF(ROWS(B$7:B55)&gt;COUNTIF(BookTable[Entry Month],$O$4),"",INDEX(Book!B$3:B$1200,SMALL(IF(BookTable[Entry Month]=$O$4,ROW(BookTable[Entry Month])-ROW(Book!$J$2)),ROWS(B$7:B55))))</f>
        <v/>
      </c>
      <c r="D55" s="1" t="str">
        <f t="array" ref="D55">IF(ROWS(C$7:C55)&gt;COUNTIF(BookTable[Entry Month],$O$4),"",INDEX(Book!C$3:C$1200,SMALL(IF(BookTable[Entry Month]=$O$4,ROW(BookTable[Entry Month])-ROW(Book!$J$2)),ROWS(C$7:C55))))</f>
        <v/>
      </c>
      <c r="E55" s="26" t="e">
        <f>VLOOKUP(Shrawan10[[#This Row],[आपूर्तिकर्ताको नाम]],PartyTable[],2,FALSE)</f>
        <v>#N/A</v>
      </c>
      <c r="F55" s="26" t="str" cm="1">
        <f t="array" ref="F55">IF(ROWS(G$7:G55)&gt;COUNTIF(BookTable[Entry Month],$O$4),"",INDEX(Book!D$3:D$1200,SMALL(IF(BookTable[Entry Month]=$O$4,ROW(BookTable[Entry Month])-ROW(Book!$J$2)),ROWS(G$7:G55))))</f>
        <v/>
      </c>
      <c r="I5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55" s="6" t="str" cm="1">
        <f t="array" ref="J55">IF(ROWS(G$7:G55)&gt;COUNTIF(BookTable[Entry Month],$O$4),"",INDEX(Book!F$3:F$1200,SMALL(IF(BookTable[Entry Month]=$O$4,ROW(BookTable[Entry Month])-ROW(Book!$J$2)),ROWS(G$7:G55))))</f>
        <v/>
      </c>
      <c r="K55" s="6" t="str" cm="1">
        <f t="array" ref="K55">IF(ROWS(G$7:G55)&gt;COUNTIF(BookTable[Entry Month],$O$4),"",INDEX(Book!E$3:E$1200,SMALL(IF(BookTable[Entry Month]=$O$4,ROW(BookTable[Entry Month])-ROW(Book!$J$2)),ROWS(G$7:G55))))</f>
        <v/>
      </c>
      <c r="L55" s="6" t="e">
        <f>Shrawan10[[#This Row],[मूल्य (रु)]]*13%</f>
        <v>#VALUE!</v>
      </c>
    </row>
    <row r="56" spans="1:12" hidden="1" x14ac:dyDescent="0.25">
      <c r="A56" s="1" t="str">
        <f t="array" ref="A56">IF(ROWS(A$7:A56)&gt;COUNTIF(BookTable[Entry Month],$O$4),"",INDEX(Book!A$3:A$1200,SMALL(IF(BookTable[Entry Month]=$O$4,ROW(BookTable[Entry Month])-ROW(Book!$J$2)),ROWS(A$7:A56))))</f>
        <v/>
      </c>
      <c r="B56" s="1" t="str">
        <f t="array" ref="B56">IF(ROWS(B$7:B56)&gt;COUNTIF(BookTable[Entry Month],$O$4),"",INDEX(Book!B$3:B$1200,SMALL(IF(BookTable[Entry Month]=$O$4,ROW(BookTable[Entry Month])-ROW(Book!$J$2)),ROWS(B$7:B56))))</f>
        <v/>
      </c>
      <c r="D56" s="1" t="str">
        <f t="array" ref="D56">IF(ROWS(C$7:C56)&gt;COUNTIF(BookTable[Entry Month],$O$4),"",INDEX(Book!C$3:C$1200,SMALL(IF(BookTable[Entry Month]=$O$4,ROW(BookTable[Entry Month])-ROW(Book!$J$2)),ROWS(C$7:C56))))</f>
        <v/>
      </c>
      <c r="E56" s="26" t="e">
        <f>VLOOKUP(Shrawan10[[#This Row],[आपूर्तिकर्ताको नाम]],PartyTable[],2,FALSE)</f>
        <v>#N/A</v>
      </c>
      <c r="F56" s="26" t="str" cm="1">
        <f t="array" ref="F56">IF(ROWS(G$7:G56)&gt;COUNTIF(BookTable[Entry Month],$O$4),"",INDEX(Book!D$3:D$1200,SMALL(IF(BookTable[Entry Month]=$O$4,ROW(BookTable[Entry Month])-ROW(Book!$J$2)),ROWS(G$7:G56))))</f>
        <v/>
      </c>
      <c r="I5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56" s="6" t="str" cm="1">
        <f t="array" ref="J56">IF(ROWS(G$7:G56)&gt;COUNTIF(BookTable[Entry Month],$O$4),"",INDEX(Book!F$3:F$1200,SMALL(IF(BookTable[Entry Month]=$O$4,ROW(BookTable[Entry Month])-ROW(Book!$J$2)),ROWS(G$7:G56))))</f>
        <v/>
      </c>
      <c r="K56" s="6" t="str" cm="1">
        <f t="array" ref="K56">IF(ROWS(G$7:G56)&gt;COUNTIF(BookTable[Entry Month],$O$4),"",INDEX(Book!E$3:E$1200,SMALL(IF(BookTable[Entry Month]=$O$4,ROW(BookTable[Entry Month])-ROW(Book!$J$2)),ROWS(G$7:G56))))</f>
        <v/>
      </c>
      <c r="L56" s="6" t="e">
        <f>Shrawan10[[#This Row],[मूल्य (रु)]]*13%</f>
        <v>#VALUE!</v>
      </c>
    </row>
    <row r="57" spans="1:12" hidden="1" x14ac:dyDescent="0.25">
      <c r="A57" s="1" t="str">
        <f t="array" ref="A57">IF(ROWS(A$7:A57)&gt;COUNTIF(BookTable[Entry Month],$O$4),"",INDEX(Book!A$3:A$1200,SMALL(IF(BookTable[Entry Month]=$O$4,ROW(BookTable[Entry Month])-ROW(Book!$J$2)),ROWS(A$7:A57))))</f>
        <v/>
      </c>
      <c r="B57" s="1" t="str">
        <f t="array" ref="B57">IF(ROWS(B$7:B57)&gt;COUNTIF(BookTable[Entry Month],$O$4),"",INDEX(Book!B$3:B$1200,SMALL(IF(BookTable[Entry Month]=$O$4,ROW(BookTable[Entry Month])-ROW(Book!$J$2)),ROWS(B$7:B57))))</f>
        <v/>
      </c>
      <c r="D57" s="1" t="str">
        <f t="array" ref="D57">IF(ROWS(C$7:C57)&gt;COUNTIF(BookTable[Entry Month],$O$4),"",INDEX(Book!C$3:C$1200,SMALL(IF(BookTable[Entry Month]=$O$4,ROW(BookTable[Entry Month])-ROW(Book!$J$2)),ROWS(C$7:C57))))</f>
        <v/>
      </c>
      <c r="E57" s="26" t="e">
        <f>VLOOKUP(Shrawan10[[#This Row],[आपूर्तिकर्ताको नाम]],PartyTable[],2,FALSE)</f>
        <v>#N/A</v>
      </c>
      <c r="F57" s="26" t="str" cm="1">
        <f t="array" ref="F57">IF(ROWS(G$7:G57)&gt;COUNTIF(BookTable[Entry Month],$O$4),"",INDEX(Book!D$3:D$1200,SMALL(IF(BookTable[Entry Month]=$O$4,ROW(BookTable[Entry Month])-ROW(Book!$J$2)),ROWS(G$7:G57))))</f>
        <v/>
      </c>
      <c r="I5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57" s="6" t="str" cm="1">
        <f t="array" ref="J57">IF(ROWS(G$7:G57)&gt;COUNTIF(BookTable[Entry Month],$O$4),"",INDEX(Book!F$3:F$1200,SMALL(IF(BookTable[Entry Month]=$O$4,ROW(BookTable[Entry Month])-ROW(Book!$J$2)),ROWS(G$7:G57))))</f>
        <v/>
      </c>
      <c r="K57" s="6" t="str" cm="1">
        <f t="array" ref="K57">IF(ROWS(G$7:G57)&gt;COUNTIF(BookTable[Entry Month],$O$4),"",INDEX(Book!E$3:E$1200,SMALL(IF(BookTable[Entry Month]=$O$4,ROW(BookTable[Entry Month])-ROW(Book!$J$2)),ROWS(G$7:G57))))</f>
        <v/>
      </c>
      <c r="L57" s="6" t="e">
        <f>Shrawan10[[#This Row],[मूल्य (रु)]]*13%</f>
        <v>#VALUE!</v>
      </c>
    </row>
    <row r="58" spans="1:12" hidden="1" x14ac:dyDescent="0.25">
      <c r="A58" s="1" t="str">
        <f t="array" ref="A58">IF(ROWS(A$7:A58)&gt;COUNTIF(BookTable[Entry Month],$O$4),"",INDEX(Book!A$3:A$1200,SMALL(IF(BookTable[Entry Month]=$O$4,ROW(BookTable[Entry Month])-ROW(Book!$J$2)),ROWS(A$7:A58))))</f>
        <v/>
      </c>
      <c r="B58" s="12" t="str">
        <f t="array" ref="B58">IF(ROWS(B$7:B58)&gt;COUNTIF(BookTable[Entry Month],$O$4),"",INDEX(Book!B$3:B$1200,SMALL(IF(BookTable[Entry Month]=$O$4,ROW(BookTable[Entry Month])-ROW(Book!$J$2)),ROWS(B$7:B58))))</f>
        <v/>
      </c>
      <c r="D58" s="1" t="str">
        <f t="array" ref="D58">IF(ROWS(C$7:C58)&gt;COUNTIF(BookTable[Entry Month],$O$4),"",INDEX(Book!C$3:C$1200,SMALL(IF(BookTable[Entry Month]=$O$4,ROW(BookTable[Entry Month])-ROW(Book!$J$2)),ROWS(C$7:C58))))</f>
        <v/>
      </c>
      <c r="E58" s="26" t="e">
        <f>VLOOKUP(Shrawan10[[#This Row],[आपूर्तिकर्ताको नाम]],PartyTable[],2,FALSE)</f>
        <v>#N/A</v>
      </c>
      <c r="F58" s="26" t="str" cm="1">
        <f t="array" ref="F58">IF(ROWS(G$7:G58)&gt;COUNTIF(BookTable[Entry Month],$O$4),"",INDEX(Book!D$3:D$1200,SMALL(IF(BookTable[Entry Month]=$O$4,ROW(BookTable[Entry Month])-ROW(Book!$J$2)),ROWS(G$7:G58))))</f>
        <v/>
      </c>
      <c r="I5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58" s="6" t="str" cm="1">
        <f t="array" ref="J58">IF(ROWS(G$7:G58)&gt;COUNTIF(BookTable[Entry Month],$O$4),"",INDEX(Book!F$3:F$1200,SMALL(IF(BookTable[Entry Month]=$O$4,ROW(BookTable[Entry Month])-ROW(Book!$J$2)),ROWS(G$7:G58))))</f>
        <v/>
      </c>
      <c r="K58" s="6" t="str" cm="1">
        <f t="array" ref="K58">IF(ROWS(G$7:G58)&gt;COUNTIF(BookTable[Entry Month],$O$4),"",INDEX(Book!E$3:E$1200,SMALL(IF(BookTable[Entry Month]=$O$4,ROW(BookTable[Entry Month])-ROW(Book!$J$2)),ROWS(G$7:G58))))</f>
        <v/>
      </c>
      <c r="L58" s="6" t="e">
        <f>Shrawan10[[#This Row],[मूल्य (रु)]]*13%</f>
        <v>#VALUE!</v>
      </c>
    </row>
    <row r="59" spans="1:12" hidden="1" x14ac:dyDescent="0.25">
      <c r="A59" s="1" t="str">
        <f t="array" ref="A59">IF(ROWS(A$7:A59)&gt;COUNTIF(BookTable[Entry Month],$O$4),"",INDEX(Book!A$3:A$1200,SMALL(IF(BookTable[Entry Month]=$O$4,ROW(BookTable[Entry Month])-ROW(Book!$J$2)),ROWS(A$7:A59))))</f>
        <v/>
      </c>
      <c r="B59" s="1" t="str">
        <f t="array" ref="B59">IF(ROWS(B$7:B59)&gt;COUNTIF(BookTable[Entry Month],$O$4),"",INDEX(Book!B$3:B$1200,SMALL(IF(BookTable[Entry Month]=$O$4,ROW(BookTable[Entry Month])-ROW(Book!$J$2)),ROWS(B$7:B59))))</f>
        <v/>
      </c>
      <c r="D59" s="1" t="str">
        <f t="array" ref="D59">IF(ROWS(C$7:C59)&gt;COUNTIF(BookTable[Entry Month],$O$4),"",INDEX(Book!C$3:C$1200,SMALL(IF(BookTable[Entry Month]=$O$4,ROW(BookTable[Entry Month])-ROW(Book!$J$2)),ROWS(C$7:C59))))</f>
        <v/>
      </c>
      <c r="E59" s="26" t="e">
        <f>VLOOKUP(Shrawan10[[#This Row],[आपूर्तिकर्ताको नाम]],PartyTable[],2,FALSE)</f>
        <v>#N/A</v>
      </c>
      <c r="F59" s="26" t="str" cm="1">
        <f t="array" ref="F59">IF(ROWS(G$7:G59)&gt;COUNTIF(BookTable[Entry Month],$O$4),"",INDEX(Book!D$3:D$1200,SMALL(IF(BookTable[Entry Month]=$O$4,ROW(BookTable[Entry Month])-ROW(Book!$J$2)),ROWS(G$7:G59))))</f>
        <v/>
      </c>
      <c r="I5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59" s="6" t="str" cm="1">
        <f t="array" ref="J59">IF(ROWS(G$7:G59)&gt;COUNTIF(BookTable[Entry Month],$O$4),"",INDEX(Book!F$3:F$1200,SMALL(IF(BookTable[Entry Month]=$O$4,ROW(BookTable[Entry Month])-ROW(Book!$J$2)),ROWS(G$7:G59))))</f>
        <v/>
      </c>
      <c r="K59" s="6" t="str" cm="1">
        <f t="array" ref="K59">IF(ROWS(G$7:G59)&gt;COUNTIF(BookTable[Entry Month],$O$4),"",INDEX(Book!E$3:E$1200,SMALL(IF(BookTable[Entry Month]=$O$4,ROW(BookTable[Entry Month])-ROW(Book!$J$2)),ROWS(G$7:G59))))</f>
        <v/>
      </c>
      <c r="L59" s="6" t="e">
        <f>Shrawan10[[#This Row],[मूल्य (रु)]]*13%</f>
        <v>#VALUE!</v>
      </c>
    </row>
    <row r="60" spans="1:12" hidden="1" x14ac:dyDescent="0.25">
      <c r="A60" s="1" t="str">
        <f t="array" ref="A60">IF(ROWS(A$7:A60)&gt;COUNTIF(BookTable[Entry Month],$O$4),"",INDEX(Book!A$3:A$1200,SMALL(IF(BookTable[Entry Month]=$O$4,ROW(BookTable[Entry Month])-ROW(Book!$J$2)),ROWS(A$7:A60))))</f>
        <v/>
      </c>
      <c r="B60" s="1" t="str">
        <f t="array" ref="B60">IF(ROWS(B$7:B60)&gt;COUNTIF(BookTable[Entry Month],$O$4),"",INDEX(Book!B$3:B$1200,SMALL(IF(BookTable[Entry Month]=$O$4,ROW(BookTable[Entry Month])-ROW(Book!$J$2)),ROWS(B$7:B60))))</f>
        <v/>
      </c>
      <c r="D60" s="1" t="str">
        <f t="array" ref="D60">IF(ROWS(C$7:C60)&gt;COUNTIF(BookTable[Entry Month],$O$4),"",INDEX(Book!C$3:C$1200,SMALL(IF(BookTable[Entry Month]=$O$4,ROW(BookTable[Entry Month])-ROW(Book!$J$2)),ROWS(C$7:C60))))</f>
        <v/>
      </c>
      <c r="E60" s="26" t="e">
        <f>VLOOKUP(Shrawan10[[#This Row],[आपूर्तिकर्ताको नाम]],PartyTable[],2,FALSE)</f>
        <v>#N/A</v>
      </c>
      <c r="F60" s="26" t="str" cm="1">
        <f t="array" ref="F60">IF(ROWS(G$7:G60)&gt;COUNTIF(BookTable[Entry Month],$O$4),"",INDEX(Book!D$3:D$1200,SMALL(IF(BookTable[Entry Month]=$O$4,ROW(BookTable[Entry Month])-ROW(Book!$J$2)),ROWS(G$7:G60))))</f>
        <v/>
      </c>
      <c r="I6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60" s="6" t="str" cm="1">
        <f t="array" ref="J60">IF(ROWS(G$7:G60)&gt;COUNTIF(BookTable[Entry Month],$O$4),"",INDEX(Book!F$3:F$1200,SMALL(IF(BookTable[Entry Month]=$O$4,ROW(BookTable[Entry Month])-ROW(Book!$J$2)),ROWS(G$7:G60))))</f>
        <v/>
      </c>
      <c r="K60" s="6" t="str" cm="1">
        <f t="array" ref="K60">IF(ROWS(G$7:G60)&gt;COUNTIF(BookTable[Entry Month],$O$4),"",INDEX(Book!E$3:E$1200,SMALL(IF(BookTable[Entry Month]=$O$4,ROW(BookTable[Entry Month])-ROW(Book!$J$2)),ROWS(G$7:G60))))</f>
        <v/>
      </c>
      <c r="L60" s="6" t="e">
        <f>Shrawan10[[#This Row],[मूल्य (रु)]]*13%</f>
        <v>#VALUE!</v>
      </c>
    </row>
    <row r="61" spans="1:12" hidden="1" x14ac:dyDescent="0.25">
      <c r="A61" s="1" t="str">
        <f t="array" ref="A61">IF(ROWS(A$7:A61)&gt;COUNTIF(BookTable[Entry Month],$O$4),"",INDEX(Book!A$3:A$1200,SMALL(IF(BookTable[Entry Month]=$O$4,ROW(BookTable[Entry Month])-ROW(Book!$J$2)),ROWS(A$7:A61))))</f>
        <v/>
      </c>
      <c r="B61" s="1" t="str">
        <f t="array" ref="B61">IF(ROWS(B$7:B61)&gt;COUNTIF(BookTable[Entry Month],$O$4),"",INDEX(Book!B$3:B$1200,SMALL(IF(BookTable[Entry Month]=$O$4,ROW(BookTable[Entry Month])-ROW(Book!$J$2)),ROWS(B$7:B61))))</f>
        <v/>
      </c>
      <c r="D61" s="1" t="str">
        <f t="array" ref="D61">IF(ROWS(C$7:C61)&gt;COUNTIF(BookTable[Entry Month],$O$4),"",INDEX(Book!C$3:C$1200,SMALL(IF(BookTable[Entry Month]=$O$4,ROW(BookTable[Entry Month])-ROW(Book!$J$2)),ROWS(C$7:C61))))</f>
        <v/>
      </c>
      <c r="E61" s="26" t="e">
        <f>VLOOKUP(Shrawan10[[#This Row],[आपूर्तिकर्ताको नाम]],PartyTable[],2,FALSE)</f>
        <v>#N/A</v>
      </c>
      <c r="F61" s="26" t="str" cm="1">
        <f t="array" ref="F61">IF(ROWS(G$7:G61)&gt;COUNTIF(BookTable[Entry Month],$O$4),"",INDEX(Book!D$3:D$1200,SMALL(IF(BookTable[Entry Month]=$O$4,ROW(BookTable[Entry Month])-ROW(Book!$J$2)),ROWS(G$7:G61))))</f>
        <v/>
      </c>
      <c r="I6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61" s="6" t="str" cm="1">
        <f t="array" ref="J61">IF(ROWS(G$7:G61)&gt;COUNTIF(BookTable[Entry Month],$O$4),"",INDEX(Book!F$3:F$1200,SMALL(IF(BookTable[Entry Month]=$O$4,ROW(BookTable[Entry Month])-ROW(Book!$J$2)),ROWS(G$7:G61))))</f>
        <v/>
      </c>
      <c r="K61" s="6" t="str" cm="1">
        <f t="array" ref="K61">IF(ROWS(G$7:G61)&gt;COUNTIF(BookTable[Entry Month],$O$4),"",INDEX(Book!E$3:E$1200,SMALL(IF(BookTable[Entry Month]=$O$4,ROW(BookTable[Entry Month])-ROW(Book!$J$2)),ROWS(G$7:G61))))</f>
        <v/>
      </c>
      <c r="L61" s="6" t="e">
        <f>Shrawan10[[#This Row],[मूल्य (रु)]]*13%</f>
        <v>#VALUE!</v>
      </c>
    </row>
    <row r="62" spans="1:12" hidden="1" x14ac:dyDescent="0.25">
      <c r="A62" s="1" t="str">
        <f t="array" ref="A62">IF(ROWS(A$7:A62)&gt;COUNTIF(BookTable[Entry Month],$O$4),"",INDEX(Book!A$3:A$1200,SMALL(IF(BookTable[Entry Month]=$O$4,ROW(BookTable[Entry Month])-ROW(Book!$J$2)),ROWS(A$7:A62))))</f>
        <v/>
      </c>
      <c r="B62" s="1" t="str">
        <f t="array" ref="B62">IF(ROWS(B$7:B62)&gt;COUNTIF(BookTable[Entry Month],$O$4),"",INDEX(Book!B$3:B$1200,SMALL(IF(BookTable[Entry Month]=$O$4,ROW(BookTable[Entry Month])-ROW(Book!$J$2)),ROWS(B$7:B62))))</f>
        <v/>
      </c>
      <c r="D62" s="1" t="str">
        <f t="array" ref="D62">IF(ROWS(C$7:C62)&gt;COUNTIF(BookTable[Entry Month],$O$4),"",INDEX(Book!C$3:C$1200,SMALL(IF(BookTable[Entry Month]=$O$4,ROW(BookTable[Entry Month])-ROW(Book!$J$2)),ROWS(C$7:C62))))</f>
        <v/>
      </c>
      <c r="E62" s="26" t="e">
        <f>VLOOKUP(Shrawan10[[#This Row],[आपूर्तिकर्ताको नाम]],PartyTable[],2,FALSE)</f>
        <v>#N/A</v>
      </c>
      <c r="F62" s="26" t="str" cm="1">
        <f t="array" ref="F62">IF(ROWS(G$7:G62)&gt;COUNTIF(BookTable[Entry Month],$O$4),"",INDEX(Book!D$3:D$1200,SMALL(IF(BookTable[Entry Month]=$O$4,ROW(BookTable[Entry Month])-ROW(Book!$J$2)),ROWS(G$7:G62))))</f>
        <v/>
      </c>
      <c r="I6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62" s="6" t="str" cm="1">
        <f t="array" ref="J62">IF(ROWS(G$7:G62)&gt;COUNTIF(BookTable[Entry Month],$O$4),"",INDEX(Book!F$3:F$1200,SMALL(IF(BookTable[Entry Month]=$O$4,ROW(BookTable[Entry Month])-ROW(Book!$J$2)),ROWS(G$7:G62))))</f>
        <v/>
      </c>
      <c r="K62" s="6" t="str" cm="1">
        <f t="array" ref="K62">IF(ROWS(G$7:G62)&gt;COUNTIF(BookTable[Entry Month],$O$4),"",INDEX(Book!E$3:E$1200,SMALL(IF(BookTable[Entry Month]=$O$4,ROW(BookTable[Entry Month])-ROW(Book!$J$2)),ROWS(G$7:G62))))</f>
        <v/>
      </c>
      <c r="L62" s="6" t="e">
        <f>Shrawan10[[#This Row],[मूल्य (रु)]]*13%</f>
        <v>#VALUE!</v>
      </c>
    </row>
    <row r="63" spans="1:12" hidden="1" x14ac:dyDescent="0.25">
      <c r="A63" s="1" t="str">
        <f t="array" ref="A63">IF(ROWS(A$7:A63)&gt;COUNTIF(BookTable[Entry Month],$O$4),"",INDEX(Book!A$3:A$1200,SMALL(IF(BookTable[Entry Month]=$O$4,ROW(BookTable[Entry Month])-ROW(Book!$J$2)),ROWS(A$7:A63))))</f>
        <v/>
      </c>
      <c r="B63" s="1" t="str">
        <f t="array" ref="B63">IF(ROWS(B$7:B63)&gt;COUNTIF(BookTable[Entry Month],$O$4),"",INDEX(Book!B$3:B$1200,SMALL(IF(BookTable[Entry Month]=$O$4,ROW(BookTable[Entry Month])-ROW(Book!$J$2)),ROWS(B$7:B63))))</f>
        <v/>
      </c>
      <c r="D63" s="1" t="str">
        <f t="array" ref="D63">IF(ROWS(C$7:C63)&gt;COUNTIF(BookTable[Entry Month],$O$4),"",INDEX(Book!C$3:C$1200,SMALL(IF(BookTable[Entry Month]=$O$4,ROW(BookTable[Entry Month])-ROW(Book!$J$2)),ROWS(C$7:C63))))</f>
        <v/>
      </c>
      <c r="E63" s="26" t="e">
        <f>VLOOKUP(Shrawan10[[#This Row],[आपूर्तिकर्ताको नाम]],PartyTable[],2,FALSE)</f>
        <v>#N/A</v>
      </c>
      <c r="F63" s="26" t="str" cm="1">
        <f t="array" ref="F63">IF(ROWS(G$7:G63)&gt;COUNTIF(BookTable[Entry Month],$O$4),"",INDEX(Book!D$3:D$1200,SMALL(IF(BookTable[Entry Month]=$O$4,ROW(BookTable[Entry Month])-ROW(Book!$J$2)),ROWS(G$7:G63))))</f>
        <v/>
      </c>
      <c r="I6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63" s="6" t="str" cm="1">
        <f t="array" ref="J63">IF(ROWS(G$7:G63)&gt;COUNTIF(BookTable[Entry Month],$O$4),"",INDEX(Book!F$3:F$1200,SMALL(IF(BookTable[Entry Month]=$O$4,ROW(BookTable[Entry Month])-ROW(Book!$J$2)),ROWS(G$7:G63))))</f>
        <v/>
      </c>
      <c r="K63" s="6" t="str" cm="1">
        <f t="array" ref="K63">IF(ROWS(G$7:G63)&gt;COUNTIF(BookTable[Entry Month],$O$4),"",INDEX(Book!E$3:E$1200,SMALL(IF(BookTable[Entry Month]=$O$4,ROW(BookTable[Entry Month])-ROW(Book!$J$2)),ROWS(G$7:G63))))</f>
        <v/>
      </c>
      <c r="L63" s="6" t="e">
        <f>Shrawan10[[#This Row],[मूल्य (रु)]]*13%</f>
        <v>#VALUE!</v>
      </c>
    </row>
    <row r="64" spans="1:12" hidden="1" x14ac:dyDescent="0.25">
      <c r="A64" s="1" t="str">
        <f t="array" ref="A64">IF(ROWS(A$7:A64)&gt;COUNTIF(BookTable[Entry Month],$O$4),"",INDEX(Book!A$3:A$1200,SMALL(IF(BookTable[Entry Month]=$O$4,ROW(BookTable[Entry Month])-ROW(Book!$J$2)),ROWS(A$7:A64))))</f>
        <v/>
      </c>
      <c r="B64" s="1" t="str">
        <f t="array" ref="B64">IF(ROWS(B$7:B64)&gt;COUNTIF(BookTable[Entry Month],$O$4),"",INDEX(Book!B$3:B$1200,SMALL(IF(BookTable[Entry Month]=$O$4,ROW(BookTable[Entry Month])-ROW(Book!$J$2)),ROWS(B$7:B64))))</f>
        <v/>
      </c>
      <c r="D64" s="1" t="str">
        <f t="array" ref="D64">IF(ROWS(C$7:C64)&gt;COUNTIF(BookTable[Entry Month],$O$4),"",INDEX(Book!C$3:C$1200,SMALL(IF(BookTable[Entry Month]=$O$4,ROW(BookTable[Entry Month])-ROW(Book!$J$2)),ROWS(C$7:C64))))</f>
        <v/>
      </c>
      <c r="E64" s="26" t="e">
        <f>VLOOKUP(Shrawan10[[#This Row],[आपूर्तिकर्ताको नाम]],PartyTable[],2,FALSE)</f>
        <v>#N/A</v>
      </c>
      <c r="F64" s="26" t="str" cm="1">
        <f t="array" ref="F64">IF(ROWS(G$7:G64)&gt;COUNTIF(BookTable[Entry Month],$O$4),"",INDEX(Book!D$3:D$1200,SMALL(IF(BookTable[Entry Month]=$O$4,ROW(BookTable[Entry Month])-ROW(Book!$J$2)),ROWS(G$7:G64))))</f>
        <v/>
      </c>
      <c r="I6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64" s="6" t="str" cm="1">
        <f t="array" ref="J64">IF(ROWS(G$7:G64)&gt;COUNTIF(BookTable[Entry Month],$O$4),"",INDEX(Book!F$3:F$1200,SMALL(IF(BookTable[Entry Month]=$O$4,ROW(BookTable[Entry Month])-ROW(Book!$J$2)),ROWS(G$7:G64))))</f>
        <v/>
      </c>
      <c r="K64" s="6" t="str" cm="1">
        <f t="array" ref="K64">IF(ROWS(G$7:G64)&gt;COUNTIF(BookTable[Entry Month],$O$4),"",INDEX(Book!E$3:E$1200,SMALL(IF(BookTable[Entry Month]=$O$4,ROW(BookTable[Entry Month])-ROW(Book!$J$2)),ROWS(G$7:G64))))</f>
        <v/>
      </c>
      <c r="L64" s="6" t="e">
        <f>Shrawan10[[#This Row],[मूल्य (रु)]]*13%</f>
        <v>#VALUE!</v>
      </c>
    </row>
    <row r="65" spans="1:12" hidden="1" x14ac:dyDescent="0.25">
      <c r="A65" s="1" t="str">
        <f t="array" ref="A65">IF(ROWS(A$7:A65)&gt;COUNTIF(BookTable[Entry Month],$O$4),"",INDEX(Book!A$3:A$1200,SMALL(IF(BookTable[Entry Month]=$O$4,ROW(BookTable[Entry Month])-ROW(Book!$J$2)),ROWS(A$7:A65))))</f>
        <v/>
      </c>
      <c r="B65" s="12" t="str">
        <f t="array" ref="B65">IF(ROWS(B$7:B65)&gt;COUNTIF(BookTable[Entry Month],$O$4),"",INDEX(Book!B$3:B$1200,SMALL(IF(BookTable[Entry Month]=$O$4,ROW(BookTable[Entry Month])-ROW(Book!$J$2)),ROWS(B$7:B65))))</f>
        <v/>
      </c>
      <c r="D65" s="1" t="str">
        <f t="array" ref="D65">IF(ROWS(C$7:C65)&gt;COUNTIF(BookTable[Entry Month],$O$4),"",INDEX(Book!C$3:C$1200,SMALL(IF(BookTable[Entry Month]=$O$4,ROW(BookTable[Entry Month])-ROW(Book!$J$2)),ROWS(C$7:C65))))</f>
        <v/>
      </c>
      <c r="E65" s="26" t="e">
        <f>VLOOKUP(Shrawan10[[#This Row],[आपूर्तिकर्ताको नाम]],PartyTable[],2,FALSE)</f>
        <v>#N/A</v>
      </c>
      <c r="F65" s="26" t="str" cm="1">
        <f t="array" ref="F65">IF(ROWS(G$7:G65)&gt;COUNTIF(BookTable[Entry Month],$O$4),"",INDEX(Book!D$3:D$1200,SMALL(IF(BookTable[Entry Month]=$O$4,ROW(BookTable[Entry Month])-ROW(Book!$J$2)),ROWS(G$7:G65))))</f>
        <v/>
      </c>
      <c r="I6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65" s="6" t="str" cm="1">
        <f t="array" ref="J65">IF(ROWS(G$7:G65)&gt;COUNTIF(BookTable[Entry Month],$O$4),"",INDEX(Book!F$3:F$1200,SMALL(IF(BookTable[Entry Month]=$O$4,ROW(BookTable[Entry Month])-ROW(Book!$J$2)),ROWS(G$7:G65))))</f>
        <v/>
      </c>
      <c r="K65" s="6" t="str" cm="1">
        <f t="array" ref="K65">IF(ROWS(G$7:G65)&gt;COUNTIF(BookTable[Entry Month],$O$4),"",INDEX(Book!E$3:E$1200,SMALL(IF(BookTable[Entry Month]=$O$4,ROW(BookTable[Entry Month])-ROW(Book!$J$2)),ROWS(G$7:G65))))</f>
        <v/>
      </c>
      <c r="L65" s="6" t="e">
        <f>Shrawan10[[#This Row],[मूल्य (रु)]]*13%</f>
        <v>#VALUE!</v>
      </c>
    </row>
    <row r="66" spans="1:12" hidden="1" x14ac:dyDescent="0.25">
      <c r="A66" s="1" t="str">
        <f t="array" ref="A66">IF(ROWS(A$7:A66)&gt;COUNTIF(BookTable[Entry Month],$O$4),"",INDEX(Book!A$3:A$1200,SMALL(IF(BookTable[Entry Month]=$O$4,ROW(BookTable[Entry Month])-ROW(Book!$J$2)),ROWS(A$7:A66))))</f>
        <v/>
      </c>
      <c r="B66" s="1" t="str">
        <f t="array" ref="B66">IF(ROWS(B$7:B66)&gt;COUNTIF(BookTable[Entry Month],$O$4),"",INDEX(Book!B$3:B$1200,SMALL(IF(BookTable[Entry Month]=$O$4,ROW(BookTable[Entry Month])-ROW(Book!$J$2)),ROWS(B$7:B66))))</f>
        <v/>
      </c>
      <c r="D66" s="1" t="str">
        <f t="array" ref="D66">IF(ROWS(C$7:C66)&gt;COUNTIF(BookTable[Entry Month],$O$4),"",INDEX(Book!C$3:C$1200,SMALL(IF(BookTable[Entry Month]=$O$4,ROW(BookTable[Entry Month])-ROW(Book!$J$2)),ROWS(C$7:C66))))</f>
        <v/>
      </c>
      <c r="E66" s="26" t="e">
        <f>VLOOKUP(Shrawan10[[#This Row],[आपूर्तिकर्ताको नाम]],PartyTable[],2,FALSE)</f>
        <v>#N/A</v>
      </c>
      <c r="F66" s="26" t="str" cm="1">
        <f t="array" ref="F66">IF(ROWS(G$7:G66)&gt;COUNTIF(BookTable[Entry Month],$O$4),"",INDEX(Book!D$3:D$1200,SMALL(IF(BookTable[Entry Month]=$O$4,ROW(BookTable[Entry Month])-ROW(Book!$J$2)),ROWS(G$7:G66))))</f>
        <v/>
      </c>
      <c r="I6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66" s="6" t="str" cm="1">
        <f t="array" ref="J66">IF(ROWS(G$7:G66)&gt;COUNTIF(BookTable[Entry Month],$O$4),"",INDEX(Book!F$3:F$1200,SMALL(IF(BookTable[Entry Month]=$O$4,ROW(BookTable[Entry Month])-ROW(Book!$J$2)),ROWS(G$7:G66))))</f>
        <v/>
      </c>
      <c r="K66" s="6" t="str" cm="1">
        <f t="array" ref="K66">IF(ROWS(G$7:G66)&gt;COUNTIF(BookTable[Entry Month],$O$4),"",INDEX(Book!E$3:E$1200,SMALL(IF(BookTable[Entry Month]=$O$4,ROW(BookTable[Entry Month])-ROW(Book!$J$2)),ROWS(G$7:G66))))</f>
        <v/>
      </c>
      <c r="L66" s="6" t="e">
        <f>Shrawan10[[#This Row],[मूल्य (रु)]]*13%</f>
        <v>#VALUE!</v>
      </c>
    </row>
    <row r="67" spans="1:12" hidden="1" x14ac:dyDescent="0.25">
      <c r="A67" s="1" t="str">
        <f t="array" ref="A67">IF(ROWS(A$7:A67)&gt;COUNTIF(BookTable[Entry Month],$O$4),"",INDEX(Book!A$3:A$1200,SMALL(IF(BookTable[Entry Month]=$O$4,ROW(BookTable[Entry Month])-ROW(Book!$J$2)),ROWS(A$7:A67))))</f>
        <v/>
      </c>
      <c r="B67" s="1" t="str">
        <f t="array" ref="B67">IF(ROWS(B$7:B67)&gt;COUNTIF(BookTable[Entry Month],$O$4),"",INDEX(Book!B$3:B$1200,SMALL(IF(BookTable[Entry Month]=$O$4,ROW(BookTable[Entry Month])-ROW(Book!$J$2)),ROWS(B$7:B67))))</f>
        <v/>
      </c>
      <c r="D67" s="1" t="str">
        <f t="array" ref="D67">IF(ROWS(C$7:C67)&gt;COUNTIF(BookTable[Entry Month],$O$4),"",INDEX(Book!C$3:C$1200,SMALL(IF(BookTable[Entry Month]=$O$4,ROW(BookTable[Entry Month])-ROW(Book!$J$2)),ROWS(C$7:C67))))</f>
        <v/>
      </c>
      <c r="E67" s="26" t="e">
        <f>VLOOKUP(Shrawan10[[#This Row],[आपूर्तिकर्ताको नाम]],PartyTable[],2,FALSE)</f>
        <v>#N/A</v>
      </c>
      <c r="F67" s="26" t="str" cm="1">
        <f t="array" ref="F67">IF(ROWS(G$7:G67)&gt;COUNTIF(BookTable[Entry Month],$O$4),"",INDEX(Book!D$3:D$1200,SMALL(IF(BookTable[Entry Month]=$O$4,ROW(BookTable[Entry Month])-ROW(Book!$J$2)),ROWS(G$7:G67))))</f>
        <v/>
      </c>
      <c r="I6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67" s="6" t="str" cm="1">
        <f t="array" ref="J67">IF(ROWS(G$7:G67)&gt;COUNTIF(BookTable[Entry Month],$O$4),"",INDEX(Book!F$3:F$1200,SMALL(IF(BookTable[Entry Month]=$O$4,ROW(BookTable[Entry Month])-ROW(Book!$J$2)),ROWS(G$7:G67))))</f>
        <v/>
      </c>
      <c r="K67" s="6" t="str" cm="1">
        <f t="array" ref="K67">IF(ROWS(G$7:G67)&gt;COUNTIF(BookTable[Entry Month],$O$4),"",INDEX(Book!E$3:E$1200,SMALL(IF(BookTable[Entry Month]=$O$4,ROW(BookTable[Entry Month])-ROW(Book!$J$2)),ROWS(G$7:G67))))</f>
        <v/>
      </c>
      <c r="L67" s="6" t="e">
        <f>Shrawan10[[#This Row],[मूल्य (रु)]]*13%</f>
        <v>#VALUE!</v>
      </c>
    </row>
    <row r="68" spans="1:12" hidden="1" x14ac:dyDescent="0.25">
      <c r="A68" s="1" t="str">
        <f t="array" ref="A68">IF(ROWS(A$7:A68)&gt;COUNTIF(BookTable[Entry Month],$O$4),"",INDEX(Book!A$3:A$1200,SMALL(IF(BookTable[Entry Month]=$O$4,ROW(BookTable[Entry Month])-ROW(Book!$J$2)),ROWS(A$7:A68))))</f>
        <v/>
      </c>
      <c r="B68" s="1" t="str">
        <f t="array" ref="B68">IF(ROWS(B$7:B68)&gt;COUNTIF(BookTable[Entry Month],$O$4),"",INDEX(Book!B$3:B$1200,SMALL(IF(BookTable[Entry Month]=$O$4,ROW(BookTable[Entry Month])-ROW(Book!$J$2)),ROWS(B$7:B68))))</f>
        <v/>
      </c>
      <c r="D68" s="1" t="str">
        <f t="array" ref="D68">IF(ROWS(C$7:C68)&gt;COUNTIF(BookTable[Entry Month],$O$4),"",INDEX(Book!C$3:C$1200,SMALL(IF(BookTable[Entry Month]=$O$4,ROW(BookTable[Entry Month])-ROW(Book!$J$2)),ROWS(C$7:C68))))</f>
        <v/>
      </c>
      <c r="E68" s="26" t="e">
        <f>VLOOKUP(Shrawan10[[#This Row],[आपूर्तिकर्ताको नाम]],PartyTable[],2,FALSE)</f>
        <v>#N/A</v>
      </c>
      <c r="F68" s="26" t="str" cm="1">
        <f t="array" ref="F68">IF(ROWS(G$7:G68)&gt;COUNTIF(BookTable[Entry Month],$O$4),"",INDEX(Book!D$3:D$1200,SMALL(IF(BookTable[Entry Month]=$O$4,ROW(BookTable[Entry Month])-ROW(Book!$J$2)),ROWS(G$7:G68))))</f>
        <v/>
      </c>
      <c r="I6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68" s="6" t="str" cm="1">
        <f t="array" ref="J68">IF(ROWS(G$7:G68)&gt;COUNTIF(BookTable[Entry Month],$O$4),"",INDEX(Book!F$3:F$1200,SMALL(IF(BookTable[Entry Month]=$O$4,ROW(BookTable[Entry Month])-ROW(Book!$J$2)),ROWS(G$7:G68))))</f>
        <v/>
      </c>
      <c r="K68" s="6" t="str" cm="1">
        <f t="array" ref="K68">IF(ROWS(G$7:G68)&gt;COUNTIF(BookTable[Entry Month],$O$4),"",INDEX(Book!E$3:E$1200,SMALL(IF(BookTable[Entry Month]=$O$4,ROW(BookTable[Entry Month])-ROW(Book!$J$2)),ROWS(G$7:G68))))</f>
        <v/>
      </c>
      <c r="L68" s="6" t="e">
        <f>Shrawan10[[#This Row],[मूल्य (रु)]]*13%</f>
        <v>#VALUE!</v>
      </c>
    </row>
    <row r="69" spans="1:12" hidden="1" x14ac:dyDescent="0.25">
      <c r="A69" s="1" t="str">
        <f t="array" ref="A69">IF(ROWS(A$7:A69)&gt;COUNTIF(BookTable[Entry Month],$O$4),"",INDEX(Book!A$3:A$1200,SMALL(IF(BookTable[Entry Month]=$O$4,ROW(BookTable[Entry Month])-ROW(Book!$J$2)),ROWS(A$7:A69))))</f>
        <v/>
      </c>
      <c r="B69" s="12" t="str">
        <f t="array" ref="B69">IF(ROWS(B$7:B69)&gt;COUNTIF(BookTable[Entry Month],$O$4),"",INDEX(Book!B$3:B$1200,SMALL(IF(BookTable[Entry Month]=$O$4,ROW(BookTable[Entry Month])-ROW(Book!$J$2)),ROWS(B$7:B69))))</f>
        <v/>
      </c>
      <c r="D69" s="1" t="str">
        <f t="array" ref="D69">IF(ROWS(C$7:C69)&gt;COUNTIF(BookTable[Entry Month],$O$4),"",INDEX(Book!C$3:C$1200,SMALL(IF(BookTable[Entry Month]=$O$4,ROW(BookTable[Entry Month])-ROW(Book!$J$2)),ROWS(C$7:C69))))</f>
        <v/>
      </c>
      <c r="E69" s="26" t="e">
        <f>VLOOKUP(Shrawan10[[#This Row],[आपूर्तिकर्ताको नाम]],PartyTable[],2,FALSE)</f>
        <v>#N/A</v>
      </c>
      <c r="F69" s="26" t="str" cm="1">
        <f t="array" ref="F69">IF(ROWS(G$7:G69)&gt;COUNTIF(BookTable[Entry Month],$O$4),"",INDEX(Book!D$3:D$1200,SMALL(IF(BookTable[Entry Month]=$O$4,ROW(BookTable[Entry Month])-ROW(Book!$J$2)),ROWS(G$7:G69))))</f>
        <v/>
      </c>
      <c r="I6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69" s="6" t="str" cm="1">
        <f t="array" ref="J69">IF(ROWS(G$7:G69)&gt;COUNTIF(BookTable[Entry Month],$O$4),"",INDEX(Book!F$3:F$1200,SMALL(IF(BookTable[Entry Month]=$O$4,ROW(BookTable[Entry Month])-ROW(Book!$J$2)),ROWS(G$7:G69))))</f>
        <v/>
      </c>
      <c r="K69" s="6" t="str" cm="1">
        <f t="array" ref="K69">IF(ROWS(G$7:G69)&gt;COUNTIF(BookTable[Entry Month],$O$4),"",INDEX(Book!E$3:E$1200,SMALL(IF(BookTable[Entry Month]=$O$4,ROW(BookTable[Entry Month])-ROW(Book!$J$2)),ROWS(G$7:G69))))</f>
        <v/>
      </c>
      <c r="L69" s="6" t="e">
        <f>Shrawan10[[#This Row],[मूल्य (रु)]]*13%</f>
        <v>#VALUE!</v>
      </c>
    </row>
    <row r="70" spans="1:12" hidden="1" x14ac:dyDescent="0.25">
      <c r="A70" s="1" t="str">
        <f t="array" ref="A70">IF(ROWS(A$7:A70)&gt;COUNTIF(BookTable[Entry Month],$O$4),"",INDEX(Book!A$3:A$1200,SMALL(IF(BookTable[Entry Month]=$O$4,ROW(BookTable[Entry Month])-ROW(Book!$J$2)),ROWS(A$7:A70))))</f>
        <v/>
      </c>
      <c r="B70" s="1" t="str">
        <f t="array" ref="B70">IF(ROWS(B$7:B70)&gt;COUNTIF(BookTable[Entry Month],$O$4),"",INDEX(Book!B$3:B$1200,SMALL(IF(BookTable[Entry Month]=$O$4,ROW(BookTable[Entry Month])-ROW(Book!$J$2)),ROWS(B$7:B70))))</f>
        <v/>
      </c>
      <c r="D70" s="1" t="str">
        <f t="array" ref="D70">IF(ROWS(C$7:C70)&gt;COUNTIF(BookTable[Entry Month],$O$4),"",INDEX(Book!C$3:C$1200,SMALL(IF(BookTable[Entry Month]=$O$4,ROW(BookTable[Entry Month])-ROW(Book!$J$2)),ROWS(C$7:C70))))</f>
        <v/>
      </c>
      <c r="E70" s="26" t="e">
        <f>VLOOKUP(Shrawan10[[#This Row],[आपूर्तिकर्ताको नाम]],PartyTable[],2,FALSE)</f>
        <v>#N/A</v>
      </c>
      <c r="F70" s="26" t="str" cm="1">
        <f t="array" ref="F70">IF(ROWS(G$7:G70)&gt;COUNTIF(BookTable[Entry Month],$O$4),"",INDEX(Book!D$3:D$1200,SMALL(IF(BookTable[Entry Month]=$O$4,ROW(BookTable[Entry Month])-ROW(Book!$J$2)),ROWS(G$7:G70))))</f>
        <v/>
      </c>
      <c r="I7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70" s="6" t="str" cm="1">
        <f t="array" ref="J70">IF(ROWS(G$7:G70)&gt;COUNTIF(BookTable[Entry Month],$O$4),"",INDEX(Book!F$3:F$1200,SMALL(IF(BookTable[Entry Month]=$O$4,ROW(BookTable[Entry Month])-ROW(Book!$J$2)),ROWS(G$7:G70))))</f>
        <v/>
      </c>
      <c r="K70" s="6" t="str" cm="1">
        <f t="array" ref="K70">IF(ROWS(G$7:G70)&gt;COUNTIF(BookTable[Entry Month],$O$4),"",INDEX(Book!E$3:E$1200,SMALL(IF(BookTable[Entry Month]=$O$4,ROW(BookTable[Entry Month])-ROW(Book!$J$2)),ROWS(G$7:G70))))</f>
        <v/>
      </c>
      <c r="L70" s="6" t="e">
        <f>Shrawan10[[#This Row],[मूल्य (रु)]]*13%</f>
        <v>#VALUE!</v>
      </c>
    </row>
    <row r="71" spans="1:12" hidden="1" x14ac:dyDescent="0.25">
      <c r="A71" s="1" t="str">
        <f t="array" ref="A71">IF(ROWS(A$7:A71)&gt;COUNTIF(BookTable[Entry Month],$O$4),"",INDEX(Book!A$3:A$1200,SMALL(IF(BookTable[Entry Month]=$O$4,ROW(BookTable[Entry Month])-ROW(Book!$J$2)),ROWS(A$7:A71))))</f>
        <v/>
      </c>
      <c r="B71" s="1" t="str">
        <f t="array" ref="B71">IF(ROWS(B$7:B71)&gt;COUNTIF(BookTable[Entry Month],$O$4),"",INDEX(Book!B$3:B$1200,SMALL(IF(BookTable[Entry Month]=$O$4,ROW(BookTable[Entry Month])-ROW(Book!$J$2)),ROWS(B$7:B71))))</f>
        <v/>
      </c>
      <c r="D71" s="1" t="str">
        <f t="array" ref="D71">IF(ROWS(C$7:C71)&gt;COUNTIF(BookTable[Entry Month],$O$4),"",INDEX(Book!C$3:C$1200,SMALL(IF(BookTable[Entry Month]=$O$4,ROW(BookTable[Entry Month])-ROW(Book!$J$2)),ROWS(C$7:C71))))</f>
        <v/>
      </c>
      <c r="E71" s="26" t="e">
        <f>VLOOKUP(Shrawan10[[#This Row],[आपूर्तिकर्ताको नाम]],PartyTable[],2,FALSE)</f>
        <v>#N/A</v>
      </c>
      <c r="F71" s="26" t="str" cm="1">
        <f t="array" ref="F71">IF(ROWS(G$7:G71)&gt;COUNTIF(BookTable[Entry Month],$O$4),"",INDEX(Book!D$3:D$1200,SMALL(IF(BookTable[Entry Month]=$O$4,ROW(BookTable[Entry Month])-ROW(Book!$J$2)),ROWS(G$7:G71))))</f>
        <v/>
      </c>
      <c r="I7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71" s="6" t="str" cm="1">
        <f t="array" ref="J71">IF(ROWS(G$7:G71)&gt;COUNTIF(BookTable[Entry Month],$O$4),"",INDEX(Book!F$3:F$1200,SMALL(IF(BookTable[Entry Month]=$O$4,ROW(BookTable[Entry Month])-ROW(Book!$J$2)),ROWS(G$7:G71))))</f>
        <v/>
      </c>
      <c r="K71" s="6" t="str" cm="1">
        <f t="array" ref="K71">IF(ROWS(G$7:G71)&gt;COUNTIF(BookTable[Entry Month],$O$4),"",INDEX(Book!E$3:E$1200,SMALL(IF(BookTable[Entry Month]=$O$4,ROW(BookTable[Entry Month])-ROW(Book!$J$2)),ROWS(G$7:G71))))</f>
        <v/>
      </c>
      <c r="L71" s="6" t="e">
        <f>Shrawan10[[#This Row],[मूल्य (रु)]]*13%</f>
        <v>#VALUE!</v>
      </c>
    </row>
    <row r="72" spans="1:12" hidden="1" x14ac:dyDescent="0.25">
      <c r="A72" s="1" t="str">
        <f t="array" ref="A72">IF(ROWS(A$7:A72)&gt;COUNTIF(BookTable[Entry Month],$O$4),"",INDEX(Book!A$3:A$1200,SMALL(IF(BookTable[Entry Month]=$O$4,ROW(BookTable[Entry Month])-ROW(Book!$J$2)),ROWS(A$7:A72))))</f>
        <v/>
      </c>
      <c r="B72" s="1" t="str">
        <f t="array" ref="B72">IF(ROWS(B$7:B72)&gt;COUNTIF(BookTable[Entry Month],$O$4),"",INDEX(Book!B$3:B$1200,SMALL(IF(BookTable[Entry Month]=$O$4,ROW(BookTable[Entry Month])-ROW(Book!$J$2)),ROWS(B$7:B72))))</f>
        <v/>
      </c>
      <c r="D72" s="1" t="str">
        <f t="array" ref="D72">IF(ROWS(C$7:C72)&gt;COUNTIF(BookTable[Entry Month],$O$4),"",INDEX(Book!C$3:C$1200,SMALL(IF(BookTable[Entry Month]=$O$4,ROW(BookTable[Entry Month])-ROW(Book!$J$2)),ROWS(C$7:C72))))</f>
        <v/>
      </c>
      <c r="E72" s="26" t="e">
        <f>VLOOKUP(Shrawan10[[#This Row],[आपूर्तिकर्ताको नाम]],PartyTable[],2,FALSE)</f>
        <v>#N/A</v>
      </c>
      <c r="F72" s="26" t="str" cm="1">
        <f t="array" ref="F72">IF(ROWS(G$7:G72)&gt;COUNTIF(BookTable[Entry Month],$O$4),"",INDEX(Book!D$3:D$1200,SMALL(IF(BookTable[Entry Month]=$O$4,ROW(BookTable[Entry Month])-ROW(Book!$J$2)),ROWS(G$7:G72))))</f>
        <v/>
      </c>
      <c r="I7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72" s="6" t="str" cm="1">
        <f t="array" ref="J72">IF(ROWS(G$7:G72)&gt;COUNTIF(BookTable[Entry Month],$O$4),"",INDEX(Book!F$3:F$1200,SMALL(IF(BookTable[Entry Month]=$O$4,ROW(BookTable[Entry Month])-ROW(Book!$J$2)),ROWS(G$7:G72))))</f>
        <v/>
      </c>
      <c r="K72" s="6" t="str" cm="1">
        <f t="array" ref="K72">IF(ROWS(G$7:G72)&gt;COUNTIF(BookTable[Entry Month],$O$4),"",INDEX(Book!E$3:E$1200,SMALL(IF(BookTable[Entry Month]=$O$4,ROW(BookTable[Entry Month])-ROW(Book!$J$2)),ROWS(G$7:G72))))</f>
        <v/>
      </c>
      <c r="L72" s="6" t="e">
        <f>Shrawan10[[#This Row],[मूल्य (रु)]]*13%</f>
        <v>#VALUE!</v>
      </c>
    </row>
    <row r="73" spans="1:12" hidden="1" x14ac:dyDescent="0.25">
      <c r="A73" s="1" t="str">
        <f t="array" ref="A73">IF(ROWS(A$7:A73)&gt;COUNTIF(BookTable[Entry Month],$O$4),"",INDEX(Book!A$3:A$1200,SMALL(IF(BookTable[Entry Month]=$O$4,ROW(BookTable[Entry Month])-ROW(Book!$J$2)),ROWS(A$7:A73))))</f>
        <v/>
      </c>
      <c r="B73" s="1" t="str">
        <f t="array" ref="B73">IF(ROWS(B$7:B73)&gt;COUNTIF(BookTable[Entry Month],$O$4),"",INDEX(Book!B$3:B$1200,SMALL(IF(BookTable[Entry Month]=$O$4,ROW(BookTable[Entry Month])-ROW(Book!$J$2)),ROWS(B$7:B73))))</f>
        <v/>
      </c>
      <c r="D73" s="1" t="str">
        <f t="array" ref="D73">IF(ROWS(C$7:C73)&gt;COUNTIF(BookTable[Entry Month],$O$4),"",INDEX(Book!C$3:C$1200,SMALL(IF(BookTable[Entry Month]=$O$4,ROW(BookTable[Entry Month])-ROW(Book!$J$2)),ROWS(C$7:C73))))</f>
        <v/>
      </c>
      <c r="E73" s="26" t="e">
        <f>VLOOKUP(Shrawan10[[#This Row],[आपूर्तिकर्ताको नाम]],PartyTable[],2,FALSE)</f>
        <v>#N/A</v>
      </c>
      <c r="F73" s="26" t="str" cm="1">
        <f t="array" ref="F73">IF(ROWS(G$7:G73)&gt;COUNTIF(BookTable[Entry Month],$O$4),"",INDEX(Book!D$3:D$1200,SMALL(IF(BookTable[Entry Month]=$O$4,ROW(BookTable[Entry Month])-ROW(Book!$J$2)),ROWS(G$7:G73))))</f>
        <v/>
      </c>
      <c r="I7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73" s="6" t="str" cm="1">
        <f t="array" ref="J73">IF(ROWS(G$7:G73)&gt;COUNTIF(BookTable[Entry Month],$O$4),"",INDEX(Book!F$3:F$1200,SMALL(IF(BookTable[Entry Month]=$O$4,ROW(BookTable[Entry Month])-ROW(Book!$J$2)),ROWS(G$7:G73))))</f>
        <v/>
      </c>
      <c r="K73" s="6" t="str" cm="1">
        <f t="array" ref="K73">IF(ROWS(G$7:G73)&gt;COUNTIF(BookTable[Entry Month],$O$4),"",INDEX(Book!E$3:E$1200,SMALL(IF(BookTable[Entry Month]=$O$4,ROW(BookTable[Entry Month])-ROW(Book!$J$2)),ROWS(G$7:G73))))</f>
        <v/>
      </c>
      <c r="L73" s="6" t="e">
        <f>Shrawan10[[#This Row],[मूल्य (रु)]]*13%</f>
        <v>#VALUE!</v>
      </c>
    </row>
    <row r="74" spans="1:12" hidden="1" x14ac:dyDescent="0.25">
      <c r="A74" s="1" t="str">
        <f t="array" ref="A74">IF(ROWS(A$7:A74)&gt;COUNTIF(BookTable[Entry Month],$O$4),"",INDEX(Book!A$3:A$1200,SMALL(IF(BookTable[Entry Month]=$O$4,ROW(BookTable[Entry Month])-ROW(Book!$J$2)),ROWS(A$7:A74))))</f>
        <v/>
      </c>
      <c r="B74" s="1" t="str">
        <f t="array" ref="B74">IF(ROWS(B$7:B74)&gt;COUNTIF(BookTable[Entry Month],$O$4),"",INDEX(Book!B$3:B$1200,SMALL(IF(BookTable[Entry Month]=$O$4,ROW(BookTable[Entry Month])-ROW(Book!$J$2)),ROWS(B$7:B74))))</f>
        <v/>
      </c>
      <c r="D74" s="1" t="str">
        <f t="array" ref="D74">IF(ROWS(C$7:C74)&gt;COUNTIF(BookTable[Entry Month],$O$4),"",INDEX(Book!C$3:C$1200,SMALL(IF(BookTable[Entry Month]=$O$4,ROW(BookTable[Entry Month])-ROW(Book!$J$2)),ROWS(C$7:C74))))</f>
        <v/>
      </c>
      <c r="E74" s="26" t="e">
        <f>VLOOKUP(Shrawan10[[#This Row],[आपूर्तिकर्ताको नाम]],PartyTable[],2,FALSE)</f>
        <v>#N/A</v>
      </c>
      <c r="F74" s="26" t="str" cm="1">
        <f t="array" ref="F74">IF(ROWS(G$7:G74)&gt;COUNTIF(BookTable[Entry Month],$O$4),"",INDEX(Book!D$3:D$1200,SMALL(IF(BookTable[Entry Month]=$O$4,ROW(BookTable[Entry Month])-ROW(Book!$J$2)),ROWS(G$7:G74))))</f>
        <v/>
      </c>
      <c r="I7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74" s="6" t="str" cm="1">
        <f t="array" ref="J74">IF(ROWS(G$7:G74)&gt;COUNTIF(BookTable[Entry Month],$O$4),"",INDEX(Book!F$3:F$1200,SMALL(IF(BookTable[Entry Month]=$O$4,ROW(BookTable[Entry Month])-ROW(Book!$J$2)),ROWS(G$7:G74))))</f>
        <v/>
      </c>
      <c r="K74" s="6" t="str" cm="1">
        <f t="array" ref="K74">IF(ROWS(G$7:G74)&gt;COUNTIF(BookTable[Entry Month],$O$4),"",INDEX(Book!E$3:E$1200,SMALL(IF(BookTable[Entry Month]=$O$4,ROW(BookTable[Entry Month])-ROW(Book!$J$2)),ROWS(G$7:G74))))</f>
        <v/>
      </c>
      <c r="L74" s="6" t="e">
        <f>Shrawan10[[#This Row],[मूल्य (रु)]]*13%</f>
        <v>#VALUE!</v>
      </c>
    </row>
    <row r="75" spans="1:12" hidden="1" x14ac:dyDescent="0.25">
      <c r="A75" s="1" t="str">
        <f t="array" ref="A75">IF(ROWS(A$7:A75)&gt;COUNTIF(BookTable[Entry Month],$O$4),"",INDEX(Book!A$3:A$1200,SMALL(IF(BookTable[Entry Month]=$O$4,ROW(BookTable[Entry Month])-ROW(Book!$J$2)),ROWS(A$7:A75))))</f>
        <v/>
      </c>
      <c r="B75" s="1" t="str">
        <f t="array" ref="B75">IF(ROWS(B$7:B75)&gt;COUNTIF(BookTable[Entry Month],$O$4),"",INDEX(Book!B$3:B$1200,SMALL(IF(BookTable[Entry Month]=$O$4,ROW(BookTable[Entry Month])-ROW(Book!$J$2)),ROWS(B$7:B75))))</f>
        <v/>
      </c>
      <c r="D75" s="1" t="str">
        <f t="array" ref="D75">IF(ROWS(C$7:C75)&gt;COUNTIF(BookTable[Entry Month],$O$4),"",INDEX(Book!C$3:C$1200,SMALL(IF(BookTable[Entry Month]=$O$4,ROW(BookTable[Entry Month])-ROW(Book!$J$2)),ROWS(C$7:C75))))</f>
        <v/>
      </c>
      <c r="E75" s="26" t="e">
        <f>VLOOKUP(Shrawan10[[#This Row],[आपूर्तिकर्ताको नाम]],PartyTable[],2,FALSE)</f>
        <v>#N/A</v>
      </c>
      <c r="F75" s="26" t="str" cm="1">
        <f t="array" ref="F75">IF(ROWS(G$7:G75)&gt;COUNTIF(BookTable[Entry Month],$O$4),"",INDEX(Book!D$3:D$1200,SMALL(IF(BookTable[Entry Month]=$O$4,ROW(BookTable[Entry Month])-ROW(Book!$J$2)),ROWS(G$7:G75))))</f>
        <v/>
      </c>
      <c r="I7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75" s="6" t="str" cm="1">
        <f t="array" ref="J75">IF(ROWS(G$7:G75)&gt;COUNTIF(BookTable[Entry Month],$O$4),"",INDEX(Book!F$3:F$1200,SMALL(IF(BookTable[Entry Month]=$O$4,ROW(BookTable[Entry Month])-ROW(Book!$J$2)),ROWS(G$7:G75))))</f>
        <v/>
      </c>
      <c r="K75" s="6" t="str" cm="1">
        <f t="array" ref="K75">IF(ROWS(G$7:G75)&gt;COUNTIF(BookTable[Entry Month],$O$4),"",INDEX(Book!E$3:E$1200,SMALL(IF(BookTable[Entry Month]=$O$4,ROW(BookTable[Entry Month])-ROW(Book!$J$2)),ROWS(G$7:G75))))</f>
        <v/>
      </c>
      <c r="L75" s="6" t="e">
        <f>Shrawan10[[#This Row],[मूल्य (रु)]]*13%</f>
        <v>#VALUE!</v>
      </c>
    </row>
    <row r="76" spans="1:12" hidden="1" x14ac:dyDescent="0.25">
      <c r="A76" s="1" t="str">
        <f t="array" ref="A76">IF(ROWS(A$7:A76)&gt;COUNTIF(BookTable[Entry Month],$O$4),"",INDEX(Book!A$3:A$1200,SMALL(IF(BookTable[Entry Month]=$O$4,ROW(BookTable[Entry Month])-ROW(Book!$J$2)),ROWS(A$7:A76))))</f>
        <v/>
      </c>
      <c r="B76" s="1" t="str">
        <f t="array" ref="B76">IF(ROWS(B$7:B76)&gt;COUNTIF(BookTable[Entry Month],$O$4),"",INDEX(Book!B$3:B$1200,SMALL(IF(BookTable[Entry Month]=$O$4,ROW(BookTable[Entry Month])-ROW(Book!$J$2)),ROWS(B$7:B76))))</f>
        <v/>
      </c>
      <c r="D76" s="1" t="str">
        <f t="array" ref="D76">IF(ROWS(C$7:C76)&gt;COUNTIF(BookTable[Entry Month],$O$4),"",INDEX(Book!C$3:C$1200,SMALL(IF(BookTable[Entry Month]=$O$4,ROW(BookTable[Entry Month])-ROW(Book!$J$2)),ROWS(C$7:C76))))</f>
        <v/>
      </c>
      <c r="E76" s="26" t="e">
        <f>VLOOKUP(Shrawan10[[#This Row],[आपूर्तिकर्ताको नाम]],PartyTable[],2,FALSE)</f>
        <v>#N/A</v>
      </c>
      <c r="F76" s="26" t="str" cm="1">
        <f t="array" ref="F76">IF(ROWS(G$7:G76)&gt;COUNTIF(BookTable[Entry Month],$O$4),"",INDEX(Book!D$3:D$1200,SMALL(IF(BookTable[Entry Month]=$O$4,ROW(BookTable[Entry Month])-ROW(Book!$J$2)),ROWS(G$7:G76))))</f>
        <v/>
      </c>
      <c r="I7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76" s="6" t="str" cm="1">
        <f t="array" ref="J76">IF(ROWS(G$7:G76)&gt;COUNTIF(BookTable[Entry Month],$O$4),"",INDEX(Book!F$3:F$1200,SMALL(IF(BookTable[Entry Month]=$O$4,ROW(BookTable[Entry Month])-ROW(Book!$J$2)),ROWS(G$7:G76))))</f>
        <v/>
      </c>
      <c r="K76" s="6" t="str" cm="1">
        <f t="array" ref="K76">IF(ROWS(G$7:G76)&gt;COUNTIF(BookTable[Entry Month],$O$4),"",INDEX(Book!E$3:E$1200,SMALL(IF(BookTable[Entry Month]=$O$4,ROW(BookTable[Entry Month])-ROW(Book!$J$2)),ROWS(G$7:G76))))</f>
        <v/>
      </c>
      <c r="L76" s="6" t="e">
        <f>Shrawan10[[#This Row],[मूल्य (रु)]]*13%</f>
        <v>#VALUE!</v>
      </c>
    </row>
    <row r="77" spans="1:12" hidden="1" x14ac:dyDescent="0.25">
      <c r="A77" s="1" t="str">
        <f t="array" ref="A77">IF(ROWS(A$7:A77)&gt;COUNTIF(BookTable[Entry Month],$O$4),"",INDEX(Book!A$3:A$1200,SMALL(IF(BookTable[Entry Month]=$O$4,ROW(BookTable[Entry Month])-ROW(Book!$J$2)),ROWS(A$7:A77))))</f>
        <v/>
      </c>
      <c r="B77" s="1" t="str">
        <f t="array" ref="B77">IF(ROWS(B$7:B77)&gt;COUNTIF(BookTable[Entry Month],$O$4),"",INDEX(Book!B$3:B$1200,SMALL(IF(BookTable[Entry Month]=$O$4,ROW(BookTable[Entry Month])-ROW(Book!$J$2)),ROWS(B$7:B77))))</f>
        <v/>
      </c>
      <c r="D77" s="1" t="str">
        <f t="array" ref="D77">IF(ROWS(C$7:C77)&gt;COUNTIF(BookTable[Entry Month],$O$4),"",INDEX(Book!C$3:C$1200,SMALL(IF(BookTable[Entry Month]=$O$4,ROW(BookTable[Entry Month])-ROW(Book!$J$2)),ROWS(C$7:C77))))</f>
        <v/>
      </c>
      <c r="E77" s="26" t="e">
        <f>VLOOKUP(Shrawan10[[#This Row],[आपूर्तिकर्ताको नाम]],PartyTable[],2,FALSE)</f>
        <v>#N/A</v>
      </c>
      <c r="F77" s="26" t="str" cm="1">
        <f t="array" ref="F77">IF(ROWS(G$7:G77)&gt;COUNTIF(BookTable[Entry Month],$O$4),"",INDEX(Book!D$3:D$1200,SMALL(IF(BookTable[Entry Month]=$O$4,ROW(BookTable[Entry Month])-ROW(Book!$J$2)),ROWS(G$7:G77))))</f>
        <v/>
      </c>
      <c r="I7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77" s="6" t="str" cm="1">
        <f t="array" ref="J77">IF(ROWS(G$7:G77)&gt;COUNTIF(BookTable[Entry Month],$O$4),"",INDEX(Book!F$3:F$1200,SMALL(IF(BookTable[Entry Month]=$O$4,ROW(BookTable[Entry Month])-ROW(Book!$J$2)),ROWS(G$7:G77))))</f>
        <v/>
      </c>
      <c r="K77" s="6" t="str" cm="1">
        <f t="array" ref="K77">IF(ROWS(G$7:G77)&gt;COUNTIF(BookTable[Entry Month],$O$4),"",INDEX(Book!E$3:E$1200,SMALL(IF(BookTable[Entry Month]=$O$4,ROW(BookTable[Entry Month])-ROW(Book!$J$2)),ROWS(G$7:G77))))</f>
        <v/>
      </c>
      <c r="L77" s="6" t="e">
        <f>Shrawan10[[#This Row],[मूल्य (रु)]]*13%</f>
        <v>#VALUE!</v>
      </c>
    </row>
    <row r="78" spans="1:12" hidden="1" x14ac:dyDescent="0.25">
      <c r="A78" s="1" t="str">
        <f t="array" ref="A78">IF(ROWS(A$7:A78)&gt;COUNTIF(BookTable[Entry Month],$O$4),"",INDEX(Book!A$3:A$1200,SMALL(IF(BookTable[Entry Month]=$O$4,ROW(BookTable[Entry Month])-ROW(Book!$J$2)),ROWS(A$7:A78))))</f>
        <v/>
      </c>
      <c r="B78" s="1" t="str">
        <f t="array" ref="B78">IF(ROWS(B$7:B78)&gt;COUNTIF(BookTable[Entry Month],$O$4),"",INDEX(Book!B$3:B$1200,SMALL(IF(BookTable[Entry Month]=$O$4,ROW(BookTable[Entry Month])-ROW(Book!$J$2)),ROWS(B$7:B78))))</f>
        <v/>
      </c>
      <c r="D78" s="1" t="str">
        <f t="array" ref="D78">IF(ROWS(C$7:C78)&gt;COUNTIF(BookTable[Entry Month],$O$4),"",INDEX(Book!C$3:C$1200,SMALL(IF(BookTable[Entry Month]=$O$4,ROW(BookTable[Entry Month])-ROW(Book!$J$2)),ROWS(C$7:C78))))</f>
        <v/>
      </c>
      <c r="E78" s="26" t="e">
        <f>VLOOKUP(Shrawan10[[#This Row],[आपूर्तिकर्ताको नाम]],PartyTable[],2,FALSE)</f>
        <v>#N/A</v>
      </c>
      <c r="F78" s="26" t="str" cm="1">
        <f t="array" ref="F78">IF(ROWS(G$7:G78)&gt;COUNTIF(BookTable[Entry Month],$O$4),"",INDEX(Book!D$3:D$1200,SMALL(IF(BookTable[Entry Month]=$O$4,ROW(BookTable[Entry Month])-ROW(Book!$J$2)),ROWS(G$7:G78))))</f>
        <v/>
      </c>
      <c r="I7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78" s="6" t="str" cm="1">
        <f t="array" ref="J78">IF(ROWS(G$7:G78)&gt;COUNTIF(BookTable[Entry Month],$O$4),"",INDEX(Book!F$3:F$1200,SMALL(IF(BookTable[Entry Month]=$O$4,ROW(BookTable[Entry Month])-ROW(Book!$J$2)),ROWS(G$7:G78))))</f>
        <v/>
      </c>
      <c r="K78" s="6" t="str" cm="1">
        <f t="array" ref="K78">IF(ROWS(G$7:G78)&gt;COUNTIF(BookTable[Entry Month],$O$4),"",INDEX(Book!E$3:E$1200,SMALL(IF(BookTable[Entry Month]=$O$4,ROW(BookTable[Entry Month])-ROW(Book!$J$2)),ROWS(G$7:G78))))</f>
        <v/>
      </c>
      <c r="L78" s="6" t="e">
        <f>Shrawan10[[#This Row],[मूल्य (रु)]]*13%</f>
        <v>#VALUE!</v>
      </c>
    </row>
    <row r="79" spans="1:12" hidden="1" x14ac:dyDescent="0.25">
      <c r="A79" s="1" t="str">
        <f t="array" ref="A79">IF(ROWS(A$7:A79)&gt;COUNTIF(BookTable[Entry Month],$O$4),"",INDEX(Book!A$3:A$1200,SMALL(IF(BookTable[Entry Month]=$O$4,ROW(BookTable[Entry Month])-ROW(Book!$J$2)),ROWS(A$7:A79))))</f>
        <v/>
      </c>
      <c r="B79" s="1" t="str">
        <f t="array" ref="B79">IF(ROWS(B$7:B79)&gt;COUNTIF(BookTable[Entry Month],$O$4),"",INDEX(Book!B$3:B$1200,SMALL(IF(BookTable[Entry Month]=$O$4,ROW(BookTable[Entry Month])-ROW(Book!$J$2)),ROWS(B$7:B79))))</f>
        <v/>
      </c>
      <c r="D79" s="1" t="str">
        <f t="array" ref="D79">IF(ROWS(C$7:C79)&gt;COUNTIF(BookTable[Entry Month],$O$4),"",INDEX(Book!C$3:C$1200,SMALL(IF(BookTable[Entry Month]=$O$4,ROW(BookTable[Entry Month])-ROW(Book!$J$2)),ROWS(C$7:C79))))</f>
        <v/>
      </c>
      <c r="E79" s="26" t="e">
        <f>VLOOKUP(Shrawan10[[#This Row],[आपूर्तिकर्ताको नाम]],PartyTable[],2,FALSE)</f>
        <v>#N/A</v>
      </c>
      <c r="F79" s="26" t="str" cm="1">
        <f t="array" ref="F79">IF(ROWS(G$7:G79)&gt;COUNTIF(BookTable[Entry Month],$O$4),"",INDEX(Book!D$3:D$1200,SMALL(IF(BookTable[Entry Month]=$O$4,ROW(BookTable[Entry Month])-ROW(Book!$J$2)),ROWS(G$7:G79))))</f>
        <v/>
      </c>
      <c r="I7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79" s="6" t="str" cm="1">
        <f t="array" ref="J79">IF(ROWS(G$7:G79)&gt;COUNTIF(BookTable[Entry Month],$O$4),"",INDEX(Book!F$3:F$1200,SMALL(IF(BookTable[Entry Month]=$O$4,ROW(BookTable[Entry Month])-ROW(Book!$J$2)),ROWS(G$7:G79))))</f>
        <v/>
      </c>
      <c r="K79" s="6" t="str" cm="1">
        <f t="array" ref="K79">IF(ROWS(G$7:G79)&gt;COUNTIF(BookTable[Entry Month],$O$4),"",INDEX(Book!E$3:E$1200,SMALL(IF(BookTable[Entry Month]=$O$4,ROW(BookTable[Entry Month])-ROW(Book!$J$2)),ROWS(G$7:G79))))</f>
        <v/>
      </c>
      <c r="L79" s="6" t="e">
        <f>Shrawan10[[#This Row],[मूल्य (रु)]]*13%</f>
        <v>#VALUE!</v>
      </c>
    </row>
    <row r="80" spans="1:12" hidden="1" x14ac:dyDescent="0.25">
      <c r="A80" s="1" t="str">
        <f t="array" ref="A80">IF(ROWS(A$7:A80)&gt;COUNTIF(BookTable[Entry Month],$O$4),"",INDEX(Book!A$3:A$1200,SMALL(IF(BookTable[Entry Month]=$O$4,ROW(BookTable[Entry Month])-ROW(Book!$J$2)),ROWS(A$7:A80))))</f>
        <v/>
      </c>
      <c r="B80" s="1" t="str">
        <f t="array" ref="B80">IF(ROWS(B$7:B80)&gt;COUNTIF(BookTable[Entry Month],$O$4),"",INDEX(Book!B$3:B$1200,SMALL(IF(BookTable[Entry Month]=$O$4,ROW(BookTable[Entry Month])-ROW(Book!$J$2)),ROWS(B$7:B80))))</f>
        <v/>
      </c>
      <c r="D80" s="1" t="str">
        <f t="array" ref="D80">IF(ROWS(C$7:C80)&gt;COUNTIF(BookTable[Entry Month],$O$4),"",INDEX(Book!C$3:C$1200,SMALL(IF(BookTable[Entry Month]=$O$4,ROW(BookTable[Entry Month])-ROW(Book!$J$2)),ROWS(C$7:C80))))</f>
        <v/>
      </c>
      <c r="E80" s="26" t="e">
        <f>VLOOKUP(Shrawan10[[#This Row],[आपूर्तिकर्ताको नाम]],PartyTable[],2,FALSE)</f>
        <v>#N/A</v>
      </c>
      <c r="F80" s="26" t="str" cm="1">
        <f t="array" ref="F80">IF(ROWS(G$7:G80)&gt;COUNTIF(BookTable[Entry Month],$O$4),"",INDEX(Book!D$3:D$1200,SMALL(IF(BookTable[Entry Month]=$O$4,ROW(BookTable[Entry Month])-ROW(Book!$J$2)),ROWS(G$7:G80))))</f>
        <v/>
      </c>
      <c r="I8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80" s="6" t="str" cm="1">
        <f t="array" ref="J80">IF(ROWS(G$7:G80)&gt;COUNTIF(BookTable[Entry Month],$O$4),"",INDEX(Book!F$3:F$1200,SMALL(IF(BookTable[Entry Month]=$O$4,ROW(BookTable[Entry Month])-ROW(Book!$J$2)),ROWS(G$7:G80))))</f>
        <v/>
      </c>
      <c r="K80" s="6" t="str" cm="1">
        <f t="array" ref="K80">IF(ROWS(G$7:G80)&gt;COUNTIF(BookTable[Entry Month],$O$4),"",INDEX(Book!E$3:E$1200,SMALL(IF(BookTable[Entry Month]=$O$4,ROW(BookTable[Entry Month])-ROW(Book!$J$2)),ROWS(G$7:G80))))</f>
        <v/>
      </c>
      <c r="L80" s="6" t="e">
        <f>Shrawan10[[#This Row],[मूल्य (रु)]]*13%</f>
        <v>#VALUE!</v>
      </c>
    </row>
    <row r="81" spans="1:12" hidden="1" x14ac:dyDescent="0.25">
      <c r="A81" s="1" t="str">
        <f t="array" ref="A81">IF(ROWS(A$7:A81)&gt;COUNTIF(BookTable[Entry Month],$O$4),"",INDEX(Book!A$3:A$1200,SMALL(IF(BookTable[Entry Month]=$O$4,ROW(BookTable[Entry Month])-ROW(Book!$J$2)),ROWS(A$7:A81))))</f>
        <v/>
      </c>
      <c r="B81" s="1" t="str">
        <f t="array" ref="B81">IF(ROWS(B$7:B81)&gt;COUNTIF(BookTable[Entry Month],$O$4),"",INDEX(Book!B$3:B$1200,SMALL(IF(BookTable[Entry Month]=$O$4,ROW(BookTable[Entry Month])-ROW(Book!$J$2)),ROWS(B$7:B81))))</f>
        <v/>
      </c>
      <c r="D81" s="1" t="str">
        <f t="array" ref="D81">IF(ROWS(C$7:C81)&gt;COUNTIF(BookTable[Entry Month],$O$4),"",INDEX(Book!C$3:C$1200,SMALL(IF(BookTable[Entry Month]=$O$4,ROW(BookTable[Entry Month])-ROW(Book!$J$2)),ROWS(C$7:C81))))</f>
        <v/>
      </c>
      <c r="E81" s="26" t="e">
        <f>VLOOKUP(Shrawan10[[#This Row],[आपूर्तिकर्ताको नाम]],PartyTable[],2,FALSE)</f>
        <v>#N/A</v>
      </c>
      <c r="F81" s="26" t="str" cm="1">
        <f t="array" ref="F81">IF(ROWS(G$7:G81)&gt;COUNTIF(BookTable[Entry Month],$O$4),"",INDEX(Book!D$3:D$1200,SMALL(IF(BookTable[Entry Month]=$O$4,ROW(BookTable[Entry Month])-ROW(Book!$J$2)),ROWS(G$7:G81))))</f>
        <v/>
      </c>
      <c r="I8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81" s="6" t="str" cm="1">
        <f t="array" ref="J81">IF(ROWS(G$7:G81)&gt;COUNTIF(BookTable[Entry Month],$O$4),"",INDEX(Book!F$3:F$1200,SMALL(IF(BookTable[Entry Month]=$O$4,ROW(BookTable[Entry Month])-ROW(Book!$J$2)),ROWS(G$7:G81))))</f>
        <v/>
      </c>
      <c r="K81" s="6" t="str" cm="1">
        <f t="array" ref="K81">IF(ROWS(G$7:G81)&gt;COUNTIF(BookTable[Entry Month],$O$4),"",INDEX(Book!E$3:E$1200,SMALL(IF(BookTable[Entry Month]=$O$4,ROW(BookTable[Entry Month])-ROW(Book!$J$2)),ROWS(G$7:G81))))</f>
        <v/>
      </c>
      <c r="L81" s="6" t="e">
        <f>Shrawan10[[#This Row],[मूल्य (रु)]]*13%</f>
        <v>#VALUE!</v>
      </c>
    </row>
    <row r="82" spans="1:12" hidden="1" x14ac:dyDescent="0.25">
      <c r="A82" s="1" t="str">
        <f t="array" ref="A82">IF(ROWS(A$7:A82)&gt;COUNTIF(BookTable[Entry Month],$O$4),"",INDEX(Book!A$3:A$1200,SMALL(IF(BookTable[Entry Month]=$O$4,ROW(BookTable[Entry Month])-ROW(Book!$J$2)),ROWS(A$7:A82))))</f>
        <v/>
      </c>
      <c r="B82" s="1" t="str">
        <f t="array" ref="B82">IF(ROWS(B$7:B82)&gt;COUNTIF(BookTable[Entry Month],$O$4),"",INDEX(Book!B$3:B$1200,SMALL(IF(BookTable[Entry Month]=$O$4,ROW(BookTable[Entry Month])-ROW(Book!$J$2)),ROWS(B$7:B82))))</f>
        <v/>
      </c>
      <c r="D82" s="1" t="str">
        <f t="array" ref="D82">IF(ROWS(C$7:C82)&gt;COUNTIF(BookTable[Entry Month],$O$4),"",INDEX(Book!C$3:C$1200,SMALL(IF(BookTable[Entry Month]=$O$4,ROW(BookTable[Entry Month])-ROW(Book!$J$2)),ROWS(C$7:C82))))</f>
        <v/>
      </c>
      <c r="E82" s="26" t="e">
        <f>VLOOKUP(Shrawan10[[#This Row],[आपूर्तिकर्ताको नाम]],PartyTable[],2,FALSE)</f>
        <v>#N/A</v>
      </c>
      <c r="F82" s="26" t="str" cm="1">
        <f t="array" ref="F82">IF(ROWS(G$7:G82)&gt;COUNTIF(BookTable[Entry Month],$O$4),"",INDEX(Book!D$3:D$1200,SMALL(IF(BookTable[Entry Month]=$O$4,ROW(BookTable[Entry Month])-ROW(Book!$J$2)),ROWS(G$7:G82))))</f>
        <v/>
      </c>
      <c r="I8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82" s="6" t="str" cm="1">
        <f t="array" ref="J82">IF(ROWS(G$7:G82)&gt;COUNTIF(BookTable[Entry Month],$O$4),"",INDEX(Book!F$3:F$1200,SMALL(IF(BookTable[Entry Month]=$O$4,ROW(BookTable[Entry Month])-ROW(Book!$J$2)),ROWS(G$7:G82))))</f>
        <v/>
      </c>
      <c r="K82" s="6" t="str" cm="1">
        <f t="array" ref="K82">IF(ROWS(G$7:G82)&gt;COUNTIF(BookTable[Entry Month],$O$4),"",INDEX(Book!E$3:E$1200,SMALL(IF(BookTable[Entry Month]=$O$4,ROW(BookTable[Entry Month])-ROW(Book!$J$2)),ROWS(G$7:G82))))</f>
        <v/>
      </c>
      <c r="L82" s="6" t="e">
        <f>Shrawan10[[#This Row],[मूल्य (रु)]]*13%</f>
        <v>#VALUE!</v>
      </c>
    </row>
    <row r="83" spans="1:12" hidden="1" x14ac:dyDescent="0.25">
      <c r="A83" s="1" t="str">
        <f t="array" ref="A83">IF(ROWS(A$7:A83)&gt;COUNTIF(BookTable[Entry Month],$O$4),"",INDEX(Book!A$3:A$1200,SMALL(IF(BookTable[Entry Month]=$O$4,ROW(BookTable[Entry Month])-ROW(Book!$J$2)),ROWS(A$7:A83))))</f>
        <v/>
      </c>
      <c r="B83" s="1" t="str">
        <f t="array" ref="B83">IF(ROWS(B$7:B83)&gt;COUNTIF(BookTable[Entry Month],$O$4),"",INDEX(Book!B$3:B$1200,SMALL(IF(BookTable[Entry Month]=$O$4,ROW(BookTable[Entry Month])-ROW(Book!$J$2)),ROWS(B$7:B83))))</f>
        <v/>
      </c>
      <c r="D83" s="1" t="str">
        <f t="array" ref="D83">IF(ROWS(C$7:C83)&gt;COUNTIF(BookTable[Entry Month],$O$4),"",INDEX(Book!C$3:C$1200,SMALL(IF(BookTable[Entry Month]=$O$4,ROW(BookTable[Entry Month])-ROW(Book!$J$2)),ROWS(C$7:C83))))</f>
        <v/>
      </c>
      <c r="E83" s="26" t="e">
        <f>VLOOKUP(Shrawan10[[#This Row],[आपूर्तिकर्ताको नाम]],PartyTable[],2,FALSE)</f>
        <v>#N/A</v>
      </c>
      <c r="F83" s="26" t="str" cm="1">
        <f t="array" ref="F83">IF(ROWS(G$7:G83)&gt;COUNTIF(BookTable[Entry Month],$O$4),"",INDEX(Book!D$3:D$1200,SMALL(IF(BookTable[Entry Month]=$O$4,ROW(BookTable[Entry Month])-ROW(Book!$J$2)),ROWS(G$7:G83))))</f>
        <v/>
      </c>
      <c r="I8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83" s="6" t="str" cm="1">
        <f t="array" ref="J83">IF(ROWS(G$7:G83)&gt;COUNTIF(BookTable[Entry Month],$O$4),"",INDEX(Book!F$3:F$1200,SMALL(IF(BookTable[Entry Month]=$O$4,ROW(BookTable[Entry Month])-ROW(Book!$J$2)),ROWS(G$7:G83))))</f>
        <v/>
      </c>
      <c r="K83" s="6" t="str" cm="1">
        <f t="array" ref="K83">IF(ROWS(G$7:G83)&gt;COUNTIF(BookTable[Entry Month],$O$4),"",INDEX(Book!E$3:E$1200,SMALL(IF(BookTable[Entry Month]=$O$4,ROW(BookTable[Entry Month])-ROW(Book!$J$2)),ROWS(G$7:G83))))</f>
        <v/>
      </c>
      <c r="L83" s="6" t="e">
        <f>Shrawan10[[#This Row],[मूल्य (रु)]]*13%</f>
        <v>#VALUE!</v>
      </c>
    </row>
    <row r="84" spans="1:12" hidden="1" x14ac:dyDescent="0.25">
      <c r="A84" s="1" t="str">
        <f t="array" ref="A84">IF(ROWS(A$7:A84)&gt;COUNTIF(BookTable[Entry Month],$O$4),"",INDEX(Book!A$3:A$1200,SMALL(IF(BookTable[Entry Month]=$O$4,ROW(BookTable[Entry Month])-ROW(Book!$J$2)),ROWS(A$7:A84))))</f>
        <v/>
      </c>
      <c r="B84" s="1" t="str">
        <f t="array" ref="B84">IF(ROWS(B$7:B84)&gt;COUNTIF(BookTable[Entry Month],$O$4),"",INDEX(Book!B$3:B$1200,SMALL(IF(BookTable[Entry Month]=$O$4,ROW(BookTable[Entry Month])-ROW(Book!$J$2)),ROWS(B$7:B84))))</f>
        <v/>
      </c>
      <c r="D84" s="1" t="str">
        <f t="array" ref="D84">IF(ROWS(C$7:C84)&gt;COUNTIF(BookTable[Entry Month],$O$4),"",INDEX(Book!C$3:C$1200,SMALL(IF(BookTable[Entry Month]=$O$4,ROW(BookTable[Entry Month])-ROW(Book!$J$2)),ROWS(C$7:C84))))</f>
        <v/>
      </c>
      <c r="E84" s="26" t="e">
        <f>VLOOKUP(Shrawan10[[#This Row],[आपूर्तिकर्ताको नाम]],PartyTable[],2,FALSE)</f>
        <v>#N/A</v>
      </c>
      <c r="F84" s="26" t="str" cm="1">
        <f t="array" ref="F84">IF(ROWS(G$7:G84)&gt;COUNTIF(BookTable[Entry Month],$O$4),"",INDEX(Book!D$3:D$1200,SMALL(IF(BookTable[Entry Month]=$O$4,ROW(BookTable[Entry Month])-ROW(Book!$J$2)),ROWS(G$7:G84))))</f>
        <v/>
      </c>
      <c r="I8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84" s="6" t="str" cm="1">
        <f t="array" ref="J84">IF(ROWS(G$7:G84)&gt;COUNTIF(BookTable[Entry Month],$O$4),"",INDEX(Book!F$3:F$1200,SMALL(IF(BookTable[Entry Month]=$O$4,ROW(BookTable[Entry Month])-ROW(Book!$J$2)),ROWS(G$7:G84))))</f>
        <v/>
      </c>
      <c r="K84" s="6" t="str" cm="1">
        <f t="array" ref="K84">IF(ROWS(G$7:G84)&gt;COUNTIF(BookTable[Entry Month],$O$4),"",INDEX(Book!E$3:E$1200,SMALL(IF(BookTable[Entry Month]=$O$4,ROW(BookTable[Entry Month])-ROW(Book!$J$2)),ROWS(G$7:G84))))</f>
        <v/>
      </c>
      <c r="L84" s="6" t="e">
        <f>Shrawan10[[#This Row],[मूल्य (रु)]]*13%</f>
        <v>#VALUE!</v>
      </c>
    </row>
    <row r="85" spans="1:12" hidden="1" x14ac:dyDescent="0.25">
      <c r="A85" s="1" t="str">
        <f t="array" ref="A85">IF(ROWS(A$7:A85)&gt;COUNTIF(BookTable[Entry Month],$O$4),"",INDEX(Book!A$3:A$1200,SMALL(IF(BookTable[Entry Month]=$O$4,ROW(BookTable[Entry Month])-ROW(Book!$J$2)),ROWS(A$7:A85))))</f>
        <v/>
      </c>
      <c r="B85" s="1" t="str">
        <f t="array" ref="B85">IF(ROWS(B$7:B85)&gt;COUNTIF(BookTable[Entry Month],$O$4),"",INDEX(Book!B$3:B$1200,SMALL(IF(BookTable[Entry Month]=$O$4,ROW(BookTable[Entry Month])-ROW(Book!$J$2)),ROWS(B$7:B85))))</f>
        <v/>
      </c>
      <c r="D85" s="1" t="str">
        <f t="array" ref="D85">IF(ROWS(C$7:C85)&gt;COUNTIF(BookTable[Entry Month],$O$4),"",INDEX(Book!C$3:C$1200,SMALL(IF(BookTable[Entry Month]=$O$4,ROW(BookTable[Entry Month])-ROW(Book!$J$2)),ROWS(C$7:C85))))</f>
        <v/>
      </c>
      <c r="E85" s="26" t="e">
        <f>VLOOKUP(Shrawan10[[#This Row],[आपूर्तिकर्ताको नाम]],PartyTable[],2,FALSE)</f>
        <v>#N/A</v>
      </c>
      <c r="F85" s="26" t="str" cm="1">
        <f t="array" ref="F85">IF(ROWS(G$7:G85)&gt;COUNTIF(BookTable[Entry Month],$O$4),"",INDEX(Book!D$3:D$1200,SMALL(IF(BookTable[Entry Month]=$O$4,ROW(BookTable[Entry Month])-ROW(Book!$J$2)),ROWS(G$7:G85))))</f>
        <v/>
      </c>
      <c r="I8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85" s="6" t="str" cm="1">
        <f t="array" ref="J85">IF(ROWS(G$7:G85)&gt;COUNTIF(BookTable[Entry Month],$O$4),"",INDEX(Book!F$3:F$1200,SMALL(IF(BookTable[Entry Month]=$O$4,ROW(BookTable[Entry Month])-ROW(Book!$J$2)),ROWS(G$7:G85))))</f>
        <v/>
      </c>
      <c r="K85" s="6" t="str" cm="1">
        <f t="array" ref="K85">IF(ROWS(G$7:G85)&gt;COUNTIF(BookTable[Entry Month],$O$4),"",INDEX(Book!E$3:E$1200,SMALL(IF(BookTable[Entry Month]=$O$4,ROW(BookTable[Entry Month])-ROW(Book!$J$2)),ROWS(G$7:G85))))</f>
        <v/>
      </c>
      <c r="L85" s="6" t="e">
        <f>Shrawan10[[#This Row],[मूल्य (रु)]]*13%</f>
        <v>#VALUE!</v>
      </c>
    </row>
    <row r="86" spans="1:12" hidden="1" x14ac:dyDescent="0.25">
      <c r="A86" s="1" t="str">
        <f t="array" ref="A86">IF(ROWS(A$7:A86)&gt;COUNTIF(BookTable[Entry Month],$O$4),"",INDEX(Book!A$3:A$1200,SMALL(IF(BookTable[Entry Month]=$O$4,ROW(BookTable[Entry Month])-ROW(Book!$J$2)),ROWS(A$7:A86))))</f>
        <v/>
      </c>
      <c r="B86" s="1" t="str">
        <f t="array" ref="B86">IF(ROWS(B$7:B86)&gt;COUNTIF(BookTable[Entry Month],$O$4),"",INDEX(Book!B$3:B$1200,SMALL(IF(BookTable[Entry Month]=$O$4,ROW(BookTable[Entry Month])-ROW(Book!$J$2)),ROWS(B$7:B86))))</f>
        <v/>
      </c>
      <c r="D86" s="1" t="str">
        <f t="array" ref="D86">IF(ROWS(C$7:C86)&gt;COUNTIF(BookTable[Entry Month],$O$4),"",INDEX(Book!C$3:C$1200,SMALL(IF(BookTable[Entry Month]=$O$4,ROW(BookTable[Entry Month])-ROW(Book!$J$2)),ROWS(C$7:C86))))</f>
        <v/>
      </c>
      <c r="E86" s="1" t="e">
        <f>VLOOKUP(Shrawan10[[#This Row],[आपूर्तिकर्ताको नाम]],PartyTable[],2,FALSE)</f>
        <v>#N/A</v>
      </c>
      <c r="F86" s="1" t="str" cm="1">
        <f t="array" ref="F86">IF(ROWS(G$7:G86)&gt;COUNTIF(BookTable[Entry Month],$O$4),"",INDEX(Book!D$3:D$1200,SMALL(IF(BookTable[Entry Month]=$O$4,ROW(BookTable[Entry Month])-ROW(Book!$J$2)),ROWS(G$7:G86))))</f>
        <v/>
      </c>
      <c r="I8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86" s="6" t="str" cm="1">
        <f t="array" ref="J86">IF(ROWS(G$7:G86)&gt;COUNTIF(BookTable[Entry Month],$O$4),"",INDEX(Book!F$3:F$1200,SMALL(IF(BookTable[Entry Month]=$O$4,ROW(BookTable[Entry Month])-ROW(Book!$J$2)),ROWS(G$7:G86))))</f>
        <v/>
      </c>
      <c r="K86" s="6" t="str" cm="1">
        <f t="array" ref="K86">IF(ROWS(G$7:G86)&gt;COUNTIF(BookTable[Entry Month],$O$4),"",INDEX(Book!E$3:E$1200,SMALL(IF(BookTable[Entry Month]=$O$4,ROW(BookTable[Entry Month])-ROW(Book!$J$2)),ROWS(G$7:G86))))</f>
        <v/>
      </c>
      <c r="L86" s="6" t="e">
        <f>Shrawan10[[#This Row],[मूल्य (रु)]]*13%</f>
        <v>#VALUE!</v>
      </c>
    </row>
    <row r="87" spans="1:12" hidden="1" x14ac:dyDescent="0.25">
      <c r="A87" s="1" t="str">
        <f t="array" ref="A87">IF(ROWS(A$7:A87)&gt;COUNTIF(BookTable[Entry Month],$O$4),"",INDEX(Book!A$3:A$1200,SMALL(IF(BookTable[Entry Month]=$O$4,ROW(BookTable[Entry Month])-ROW(Book!$J$2)),ROWS(A$7:A87))))</f>
        <v/>
      </c>
      <c r="B87" s="1" t="str">
        <f t="array" ref="B87">IF(ROWS(B$7:B87)&gt;COUNTIF(BookTable[Entry Month],$O$4),"",INDEX(Book!B$3:B$1200,SMALL(IF(BookTable[Entry Month]=$O$4,ROW(BookTable[Entry Month])-ROW(Book!$J$2)),ROWS(B$7:B87))))</f>
        <v/>
      </c>
      <c r="D87" s="1" t="str">
        <f t="array" ref="D87">IF(ROWS(C$7:C87)&gt;COUNTIF(BookTable[Entry Month],$O$4),"",INDEX(Book!C$3:C$1200,SMALL(IF(BookTable[Entry Month]=$O$4,ROW(BookTable[Entry Month])-ROW(Book!$J$2)),ROWS(C$7:C87))))</f>
        <v/>
      </c>
      <c r="E87" s="1" t="e">
        <f>VLOOKUP(Shrawan10[[#This Row],[आपूर्तिकर्ताको नाम]],PartyTable[],2,FALSE)</f>
        <v>#N/A</v>
      </c>
      <c r="F87" s="1" t="str" cm="1">
        <f t="array" ref="F87">IF(ROWS(G$7:G87)&gt;COUNTIF(BookTable[Entry Month],$O$4),"",INDEX(Book!D$3:D$1200,SMALL(IF(BookTable[Entry Month]=$O$4,ROW(BookTable[Entry Month])-ROW(Book!$J$2)),ROWS(G$7:G87))))</f>
        <v/>
      </c>
      <c r="I8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87" s="6" t="str" cm="1">
        <f t="array" ref="J87">IF(ROWS(G$7:G87)&gt;COUNTIF(BookTable[Entry Month],$O$4),"",INDEX(Book!F$3:F$1200,SMALL(IF(BookTable[Entry Month]=$O$4,ROW(BookTable[Entry Month])-ROW(Book!$J$2)),ROWS(G$7:G87))))</f>
        <v/>
      </c>
      <c r="K87" s="6" t="str" cm="1">
        <f t="array" ref="K87">IF(ROWS(G$7:G87)&gt;COUNTIF(BookTable[Entry Month],$O$4),"",INDEX(Book!E$3:E$1200,SMALL(IF(BookTable[Entry Month]=$O$4,ROW(BookTable[Entry Month])-ROW(Book!$J$2)),ROWS(G$7:G87))))</f>
        <v/>
      </c>
      <c r="L87" s="6" t="e">
        <f>Shrawan10[[#This Row],[मूल्य (रु)]]*13%</f>
        <v>#VALUE!</v>
      </c>
    </row>
    <row r="88" spans="1:12" hidden="1" x14ac:dyDescent="0.25">
      <c r="A88" s="1" t="str">
        <f t="array" ref="A88">IF(ROWS(A$7:A88)&gt;COUNTIF(BookTable[Entry Month],$O$4),"",INDEX(Book!A$3:A$1200,SMALL(IF(BookTable[Entry Month]=$O$4,ROW(BookTable[Entry Month])-ROW(Book!$J$2)),ROWS(A$7:A88))))</f>
        <v/>
      </c>
      <c r="B88" s="1" t="str">
        <f t="array" ref="B88">IF(ROWS(B$7:B88)&gt;COUNTIF(BookTable[Entry Month],$O$4),"",INDEX(Book!B$3:B$1200,SMALL(IF(BookTable[Entry Month]=$O$4,ROW(BookTable[Entry Month])-ROW(Book!$J$2)),ROWS(B$7:B88))))</f>
        <v/>
      </c>
      <c r="D88" s="1" t="str">
        <f t="array" ref="D88">IF(ROWS(C$7:C88)&gt;COUNTIF(BookTable[Entry Month],$O$4),"",INDEX(Book!C$3:C$1200,SMALL(IF(BookTable[Entry Month]=$O$4,ROW(BookTable[Entry Month])-ROW(Book!$J$2)),ROWS(C$7:C88))))</f>
        <v/>
      </c>
      <c r="E88" s="1" t="e">
        <f>VLOOKUP(Shrawan10[[#This Row],[आपूर्तिकर्ताको नाम]],PartyTable[],2,FALSE)</f>
        <v>#N/A</v>
      </c>
      <c r="F88" s="1" t="str" cm="1">
        <f t="array" ref="F88">IF(ROWS(G$7:G88)&gt;COUNTIF(BookTable[Entry Month],$O$4),"",INDEX(Book!D$3:D$1200,SMALL(IF(BookTable[Entry Month]=$O$4,ROW(BookTable[Entry Month])-ROW(Book!$J$2)),ROWS(G$7:G88))))</f>
        <v/>
      </c>
      <c r="I8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88" s="6" t="str" cm="1">
        <f t="array" ref="J88">IF(ROWS(G$7:G88)&gt;COUNTIF(BookTable[Entry Month],$O$4),"",INDEX(Book!F$3:F$1200,SMALL(IF(BookTable[Entry Month]=$O$4,ROW(BookTable[Entry Month])-ROW(Book!$J$2)),ROWS(G$7:G88))))</f>
        <v/>
      </c>
      <c r="K88" s="6" t="str" cm="1">
        <f t="array" ref="K88">IF(ROWS(G$7:G88)&gt;COUNTIF(BookTable[Entry Month],$O$4),"",INDEX(Book!E$3:E$1200,SMALL(IF(BookTable[Entry Month]=$O$4,ROW(BookTable[Entry Month])-ROW(Book!$J$2)),ROWS(G$7:G88))))</f>
        <v/>
      </c>
      <c r="L88" s="6" t="e">
        <f>Shrawan10[[#This Row],[मूल्य (रु)]]*13%</f>
        <v>#VALUE!</v>
      </c>
    </row>
    <row r="89" spans="1:12" hidden="1" x14ac:dyDescent="0.25">
      <c r="A89" s="1" t="str">
        <f t="array" ref="A89">IF(ROWS(A$7:A89)&gt;COUNTIF(BookTable[Entry Month],$O$4),"",INDEX(Book!A$3:A$1200,SMALL(IF(BookTable[Entry Month]=$O$4,ROW(BookTable[Entry Month])-ROW(Book!$J$2)),ROWS(A$7:A89))))</f>
        <v/>
      </c>
      <c r="B89" s="1" t="str">
        <f t="array" ref="B89">IF(ROWS(B$7:B89)&gt;COUNTIF(BookTable[Entry Month],$O$4),"",INDEX(Book!B$3:B$1200,SMALL(IF(BookTable[Entry Month]=$O$4,ROW(BookTable[Entry Month])-ROW(Book!$J$2)),ROWS(B$7:B89))))</f>
        <v/>
      </c>
      <c r="D89" s="1" t="str">
        <f t="array" ref="D89">IF(ROWS(C$7:C89)&gt;COUNTIF(BookTable[Entry Month],$O$4),"",INDEX(Book!C$3:C$1200,SMALL(IF(BookTable[Entry Month]=$O$4,ROW(BookTable[Entry Month])-ROW(Book!$J$2)),ROWS(C$7:C89))))</f>
        <v/>
      </c>
      <c r="E89" s="1" t="e">
        <f>VLOOKUP(Shrawan10[[#This Row],[आपूर्तिकर्ताको नाम]],PartyTable[],2,FALSE)</f>
        <v>#N/A</v>
      </c>
      <c r="F89" s="1" t="str" cm="1">
        <f t="array" ref="F89">IF(ROWS(G$7:G89)&gt;COUNTIF(BookTable[Entry Month],$O$4),"",INDEX(Book!D$3:D$1200,SMALL(IF(BookTable[Entry Month]=$O$4,ROW(BookTable[Entry Month])-ROW(Book!$J$2)),ROWS(G$7:G89))))</f>
        <v/>
      </c>
      <c r="I8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89" s="6" t="str" cm="1">
        <f t="array" ref="J89">IF(ROWS(G$7:G89)&gt;COUNTIF(BookTable[Entry Month],$O$4),"",INDEX(Book!F$3:F$1200,SMALL(IF(BookTable[Entry Month]=$O$4,ROW(BookTable[Entry Month])-ROW(Book!$J$2)),ROWS(G$7:G89))))</f>
        <v/>
      </c>
      <c r="K89" s="6" t="str" cm="1">
        <f t="array" ref="K89">IF(ROWS(G$7:G89)&gt;COUNTIF(BookTable[Entry Month],$O$4),"",INDEX(Book!E$3:E$1200,SMALL(IF(BookTable[Entry Month]=$O$4,ROW(BookTable[Entry Month])-ROW(Book!$J$2)),ROWS(G$7:G89))))</f>
        <v/>
      </c>
      <c r="L89" s="6" t="e">
        <f>Shrawan10[[#This Row],[मूल्य (रु)]]*13%</f>
        <v>#VALUE!</v>
      </c>
    </row>
    <row r="90" spans="1:12" hidden="1" x14ac:dyDescent="0.25">
      <c r="A90" s="1" t="str">
        <f t="array" ref="A90">IF(ROWS(A$7:A90)&gt;COUNTIF(BookTable[Entry Month],$O$4),"",INDEX(Book!A$3:A$1200,SMALL(IF(BookTable[Entry Month]=$O$4,ROW(BookTable[Entry Month])-ROW(Book!$J$2)),ROWS(A$7:A90))))</f>
        <v/>
      </c>
      <c r="B90" s="1" t="str">
        <f t="array" ref="B90">IF(ROWS(B$7:B90)&gt;COUNTIF(BookTable[Entry Month],$O$4),"",INDEX(Book!B$3:B$1200,SMALL(IF(BookTable[Entry Month]=$O$4,ROW(BookTable[Entry Month])-ROW(Book!$J$2)),ROWS(B$7:B90))))</f>
        <v/>
      </c>
      <c r="D90" s="1" t="str">
        <f t="array" ref="D90">IF(ROWS(C$7:C90)&gt;COUNTIF(BookTable[Entry Month],$O$4),"",INDEX(Book!C$3:C$1200,SMALL(IF(BookTable[Entry Month]=$O$4,ROW(BookTable[Entry Month])-ROW(Book!$J$2)),ROWS(C$7:C90))))</f>
        <v/>
      </c>
      <c r="E90" s="1" t="e">
        <f>VLOOKUP(Shrawan10[[#This Row],[आपूर्तिकर्ताको नाम]],PartyTable[],2,FALSE)</f>
        <v>#N/A</v>
      </c>
      <c r="F90" s="1" t="str" cm="1">
        <f t="array" ref="F90">IF(ROWS(G$7:G90)&gt;COUNTIF(BookTable[Entry Month],$O$4),"",INDEX(Book!D$3:D$1200,SMALL(IF(BookTable[Entry Month]=$O$4,ROW(BookTable[Entry Month])-ROW(Book!$J$2)),ROWS(G$7:G90))))</f>
        <v/>
      </c>
      <c r="I9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90" s="6" t="str" cm="1">
        <f t="array" ref="J90">IF(ROWS(G$7:G90)&gt;COUNTIF(BookTable[Entry Month],$O$4),"",INDEX(Book!F$3:F$1200,SMALL(IF(BookTable[Entry Month]=$O$4,ROW(BookTable[Entry Month])-ROW(Book!$J$2)),ROWS(G$7:G90))))</f>
        <v/>
      </c>
      <c r="K90" s="6" t="str" cm="1">
        <f t="array" ref="K90">IF(ROWS(G$7:G90)&gt;COUNTIF(BookTable[Entry Month],$O$4),"",INDEX(Book!E$3:E$1200,SMALL(IF(BookTable[Entry Month]=$O$4,ROW(BookTable[Entry Month])-ROW(Book!$J$2)),ROWS(G$7:G90))))</f>
        <v/>
      </c>
      <c r="L90" s="6" t="e">
        <f>Shrawan10[[#This Row],[मूल्य (रु)]]*13%</f>
        <v>#VALUE!</v>
      </c>
    </row>
    <row r="91" spans="1:12" hidden="1" x14ac:dyDescent="0.25">
      <c r="A91" s="1" t="str">
        <f t="array" ref="A91">IF(ROWS(A$7:A91)&gt;COUNTIF(BookTable[Entry Month],$O$4),"",INDEX(Book!A$3:A$1200,SMALL(IF(BookTable[Entry Month]=$O$4,ROW(BookTable[Entry Month])-ROW(Book!$J$2)),ROWS(A$7:A91))))</f>
        <v/>
      </c>
      <c r="B91" s="1" t="str">
        <f t="array" ref="B91">IF(ROWS(B$7:B91)&gt;COUNTIF(BookTable[Entry Month],$O$4),"",INDEX(Book!B$3:B$1200,SMALL(IF(BookTable[Entry Month]=$O$4,ROW(BookTable[Entry Month])-ROW(Book!$J$2)),ROWS(B$7:B91))))</f>
        <v/>
      </c>
      <c r="D91" s="1" t="str">
        <f t="array" ref="D91">IF(ROWS(C$7:C91)&gt;COUNTIF(BookTable[Entry Month],$O$4),"",INDEX(Book!C$3:C$1200,SMALL(IF(BookTable[Entry Month]=$O$4,ROW(BookTable[Entry Month])-ROW(Book!$J$2)),ROWS(C$7:C91))))</f>
        <v/>
      </c>
      <c r="E91" s="1" t="e">
        <f>VLOOKUP(Shrawan10[[#This Row],[आपूर्तिकर्ताको नाम]],PartyTable[],2,FALSE)</f>
        <v>#N/A</v>
      </c>
      <c r="F91" s="1" t="str" cm="1">
        <f t="array" ref="F91">IF(ROWS(G$7:G91)&gt;COUNTIF(BookTable[Entry Month],$O$4),"",INDEX(Book!D$3:D$1200,SMALL(IF(BookTable[Entry Month]=$O$4,ROW(BookTable[Entry Month])-ROW(Book!$J$2)),ROWS(G$7:G91))))</f>
        <v/>
      </c>
      <c r="I9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91" s="6" t="str" cm="1">
        <f t="array" ref="J91">IF(ROWS(G$7:G91)&gt;COUNTIF(BookTable[Entry Month],$O$4),"",INDEX(Book!F$3:F$1200,SMALL(IF(BookTable[Entry Month]=$O$4,ROW(BookTable[Entry Month])-ROW(Book!$J$2)),ROWS(G$7:G91))))</f>
        <v/>
      </c>
      <c r="K91" s="6" t="str" cm="1">
        <f t="array" ref="K91">IF(ROWS(G$7:G91)&gt;COUNTIF(BookTable[Entry Month],$O$4),"",INDEX(Book!E$3:E$1200,SMALL(IF(BookTable[Entry Month]=$O$4,ROW(BookTable[Entry Month])-ROW(Book!$J$2)),ROWS(G$7:G91))))</f>
        <v/>
      </c>
      <c r="L91" s="6" t="e">
        <f>Shrawan10[[#This Row],[मूल्य (रु)]]*13%</f>
        <v>#VALUE!</v>
      </c>
    </row>
    <row r="92" spans="1:12" hidden="1" x14ac:dyDescent="0.25">
      <c r="A92" s="1" t="str">
        <f t="array" ref="A92">IF(ROWS(A$7:A92)&gt;COUNTIF(BookTable[Entry Month],$O$4),"",INDEX(Book!A$3:A$1200,SMALL(IF(BookTable[Entry Month]=$O$4,ROW(BookTable[Entry Month])-ROW(Book!$J$2)),ROWS(A$7:A92))))</f>
        <v/>
      </c>
      <c r="B92" s="1" t="str">
        <f t="array" ref="B92">IF(ROWS(B$7:B92)&gt;COUNTIF(BookTable[Entry Month],$O$4),"",INDEX(Book!B$3:B$1200,SMALL(IF(BookTable[Entry Month]=$O$4,ROW(BookTable[Entry Month])-ROW(Book!$J$2)),ROWS(B$7:B92))))</f>
        <v/>
      </c>
      <c r="D92" s="1" t="str">
        <f t="array" ref="D92">IF(ROWS(C$7:C92)&gt;COUNTIF(BookTable[Entry Month],$O$4),"",INDEX(Book!C$3:C$1200,SMALL(IF(BookTable[Entry Month]=$O$4,ROW(BookTable[Entry Month])-ROW(Book!$J$2)),ROWS(C$7:C92))))</f>
        <v/>
      </c>
      <c r="E92" s="1" t="e">
        <f>VLOOKUP(Shrawan10[[#This Row],[आपूर्तिकर्ताको नाम]],PartyTable[],2,FALSE)</f>
        <v>#N/A</v>
      </c>
      <c r="F92" s="1" t="str" cm="1">
        <f t="array" ref="F92">IF(ROWS(G$7:G92)&gt;COUNTIF(BookTable[Entry Month],$O$4),"",INDEX(Book!D$3:D$1200,SMALL(IF(BookTable[Entry Month]=$O$4,ROW(BookTable[Entry Month])-ROW(Book!$J$2)),ROWS(G$7:G92))))</f>
        <v/>
      </c>
      <c r="I9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92" s="6" t="str" cm="1">
        <f t="array" ref="J92">IF(ROWS(G$7:G92)&gt;COUNTIF(BookTable[Entry Month],$O$4),"",INDEX(Book!F$3:F$1200,SMALL(IF(BookTable[Entry Month]=$O$4,ROW(BookTable[Entry Month])-ROW(Book!$J$2)),ROWS(G$7:G92))))</f>
        <v/>
      </c>
      <c r="K92" s="6" t="str" cm="1">
        <f t="array" ref="K92">IF(ROWS(G$7:G92)&gt;COUNTIF(BookTable[Entry Month],$O$4),"",INDEX(Book!E$3:E$1200,SMALL(IF(BookTable[Entry Month]=$O$4,ROW(BookTable[Entry Month])-ROW(Book!$J$2)),ROWS(G$7:G92))))</f>
        <v/>
      </c>
      <c r="L92" s="6" t="e">
        <f>Shrawan10[[#This Row],[मूल्य (रु)]]*13%</f>
        <v>#VALUE!</v>
      </c>
    </row>
    <row r="93" spans="1:12" hidden="1" x14ac:dyDescent="0.25">
      <c r="A93" s="1" t="str">
        <f t="array" ref="A93">IF(ROWS(A$7:A93)&gt;COUNTIF(BookTable[Entry Month],$O$4),"",INDEX(Book!A$3:A$1200,SMALL(IF(BookTable[Entry Month]=$O$4,ROW(BookTable[Entry Month])-ROW(Book!$J$2)),ROWS(A$7:A93))))</f>
        <v/>
      </c>
      <c r="B93" s="1" t="str">
        <f t="array" ref="B93">IF(ROWS(B$7:B93)&gt;COUNTIF(BookTable[Entry Month],$O$4),"",INDEX(Book!B$3:B$1200,SMALL(IF(BookTable[Entry Month]=$O$4,ROW(BookTable[Entry Month])-ROW(Book!$J$2)),ROWS(B$7:B93))))</f>
        <v/>
      </c>
      <c r="D93" s="1" t="str">
        <f t="array" ref="D93">IF(ROWS(C$7:C93)&gt;COUNTIF(BookTable[Entry Month],$O$4),"",INDEX(Book!C$3:C$1200,SMALL(IF(BookTable[Entry Month]=$O$4,ROW(BookTable[Entry Month])-ROW(Book!$J$2)),ROWS(C$7:C93))))</f>
        <v/>
      </c>
      <c r="E93" s="1" t="e">
        <f>VLOOKUP(Shrawan10[[#This Row],[आपूर्तिकर्ताको नाम]],PartyTable[],2,FALSE)</f>
        <v>#N/A</v>
      </c>
      <c r="F93" s="1" t="str" cm="1">
        <f t="array" ref="F93">IF(ROWS(G$7:G93)&gt;COUNTIF(BookTable[Entry Month],$O$4),"",INDEX(Book!D$3:D$1200,SMALL(IF(BookTable[Entry Month]=$O$4,ROW(BookTable[Entry Month])-ROW(Book!$J$2)),ROWS(G$7:G93))))</f>
        <v/>
      </c>
      <c r="I9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93" s="6" t="str" cm="1">
        <f t="array" ref="J93">IF(ROWS(G$7:G93)&gt;COUNTIF(BookTable[Entry Month],$O$4),"",INDEX(Book!F$3:F$1200,SMALL(IF(BookTable[Entry Month]=$O$4,ROW(BookTable[Entry Month])-ROW(Book!$J$2)),ROWS(G$7:G93))))</f>
        <v/>
      </c>
      <c r="K93" s="6" t="str" cm="1">
        <f t="array" ref="K93">IF(ROWS(G$7:G93)&gt;COUNTIF(BookTable[Entry Month],$O$4),"",INDEX(Book!E$3:E$1200,SMALL(IF(BookTable[Entry Month]=$O$4,ROW(BookTable[Entry Month])-ROW(Book!$J$2)),ROWS(G$7:G93))))</f>
        <v/>
      </c>
      <c r="L93" s="6" t="e">
        <f>Shrawan10[[#This Row],[मूल्य (रु)]]*13%</f>
        <v>#VALUE!</v>
      </c>
    </row>
    <row r="94" spans="1:12" hidden="1" x14ac:dyDescent="0.25">
      <c r="A94" s="1" t="str">
        <f t="array" ref="A94">IF(ROWS(A$7:A94)&gt;COUNTIF(BookTable[Entry Month],$O$4),"",INDEX(Book!A$3:A$1200,SMALL(IF(BookTable[Entry Month]=$O$4,ROW(BookTable[Entry Month])-ROW(Book!$J$2)),ROWS(A$7:A94))))</f>
        <v/>
      </c>
      <c r="B94" s="1" t="str">
        <f t="array" ref="B94">IF(ROWS(B$7:B94)&gt;COUNTIF(BookTable[Entry Month],$O$4),"",INDEX(Book!B$3:B$1200,SMALL(IF(BookTable[Entry Month]=$O$4,ROW(BookTable[Entry Month])-ROW(Book!$J$2)),ROWS(B$7:B94))))</f>
        <v/>
      </c>
      <c r="D94" s="1" t="str">
        <f t="array" ref="D94">IF(ROWS(C$7:C94)&gt;COUNTIF(BookTable[Entry Month],$O$4),"",INDEX(Book!C$3:C$1200,SMALL(IF(BookTable[Entry Month]=$O$4,ROW(BookTable[Entry Month])-ROW(Book!$J$2)),ROWS(C$7:C94))))</f>
        <v/>
      </c>
      <c r="E94" s="1" t="e">
        <f>VLOOKUP(Shrawan10[[#This Row],[आपूर्तिकर्ताको नाम]],PartyTable[],2,FALSE)</f>
        <v>#N/A</v>
      </c>
      <c r="F94" s="1" t="str" cm="1">
        <f t="array" ref="F94">IF(ROWS(G$7:G94)&gt;COUNTIF(BookTable[Entry Month],$O$4),"",INDEX(Book!D$3:D$1200,SMALL(IF(BookTable[Entry Month]=$O$4,ROW(BookTable[Entry Month])-ROW(Book!$J$2)),ROWS(G$7:G94))))</f>
        <v/>
      </c>
      <c r="I9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94" s="6" t="str" cm="1">
        <f t="array" ref="J94">IF(ROWS(G$7:G94)&gt;COUNTIF(BookTable[Entry Month],$O$4),"",INDEX(Book!F$3:F$1200,SMALL(IF(BookTable[Entry Month]=$O$4,ROW(BookTable[Entry Month])-ROW(Book!$J$2)),ROWS(G$7:G94))))</f>
        <v/>
      </c>
      <c r="K94" s="6" t="str" cm="1">
        <f t="array" ref="K94">IF(ROWS(G$7:G94)&gt;COUNTIF(BookTable[Entry Month],$O$4),"",INDEX(Book!E$3:E$1200,SMALL(IF(BookTable[Entry Month]=$O$4,ROW(BookTable[Entry Month])-ROW(Book!$J$2)),ROWS(G$7:G94))))</f>
        <v/>
      </c>
      <c r="L94" s="6" t="e">
        <f>Shrawan10[[#This Row],[मूल्य (रु)]]*13%</f>
        <v>#VALUE!</v>
      </c>
    </row>
    <row r="95" spans="1:12" hidden="1" x14ac:dyDescent="0.25">
      <c r="A95" s="1" t="str">
        <f t="array" ref="A95">IF(ROWS(A$7:A95)&gt;COUNTIF(BookTable[Entry Month],$O$4),"",INDEX(Book!A$3:A$1200,SMALL(IF(BookTable[Entry Month]=$O$4,ROW(BookTable[Entry Month])-ROW(Book!$J$2)),ROWS(A$7:A95))))</f>
        <v/>
      </c>
      <c r="B95" s="1" t="str">
        <f t="array" ref="B95">IF(ROWS(B$7:B95)&gt;COUNTIF(BookTable[Entry Month],$O$4),"",INDEX(Book!B$3:B$1200,SMALL(IF(BookTable[Entry Month]=$O$4,ROW(BookTable[Entry Month])-ROW(Book!$J$2)),ROWS(B$7:B95))))</f>
        <v/>
      </c>
      <c r="D95" s="1" t="str">
        <f t="array" ref="D95">IF(ROWS(C$7:C95)&gt;COUNTIF(BookTable[Entry Month],$O$4),"",INDEX(Book!C$3:C$1200,SMALL(IF(BookTable[Entry Month]=$O$4,ROW(BookTable[Entry Month])-ROW(Book!$J$2)),ROWS(C$7:C95))))</f>
        <v/>
      </c>
      <c r="E95" s="1" t="e">
        <f>VLOOKUP(Shrawan10[[#This Row],[आपूर्तिकर्ताको नाम]],PartyTable[],2,FALSE)</f>
        <v>#N/A</v>
      </c>
      <c r="F95" s="1" t="str" cm="1">
        <f t="array" ref="F95">IF(ROWS(G$7:G95)&gt;COUNTIF(BookTable[Entry Month],$O$4),"",INDEX(Book!D$3:D$1200,SMALL(IF(BookTable[Entry Month]=$O$4,ROW(BookTable[Entry Month])-ROW(Book!$J$2)),ROWS(G$7:G95))))</f>
        <v/>
      </c>
      <c r="I9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95" s="6" t="str" cm="1">
        <f t="array" ref="J95">IF(ROWS(G$7:G95)&gt;COUNTIF(BookTable[Entry Month],$O$4),"",INDEX(Book!F$3:F$1200,SMALL(IF(BookTable[Entry Month]=$O$4,ROW(BookTable[Entry Month])-ROW(Book!$J$2)),ROWS(G$7:G95))))</f>
        <v/>
      </c>
      <c r="K95" s="6" t="str" cm="1">
        <f t="array" ref="K95">IF(ROWS(G$7:G95)&gt;COUNTIF(BookTable[Entry Month],$O$4),"",INDEX(Book!E$3:E$1200,SMALL(IF(BookTable[Entry Month]=$O$4,ROW(BookTable[Entry Month])-ROW(Book!$J$2)),ROWS(G$7:G95))))</f>
        <v/>
      </c>
      <c r="L95" s="6" t="e">
        <f>Shrawan10[[#This Row],[मूल्य (रु)]]*13%</f>
        <v>#VALUE!</v>
      </c>
    </row>
    <row r="96" spans="1:12" hidden="1" x14ac:dyDescent="0.25">
      <c r="A96" s="1" t="str">
        <f t="array" ref="A96">IF(ROWS(A$7:A96)&gt;COUNTIF(BookTable[Entry Month],$O$4),"",INDEX(Book!A$3:A$1200,SMALL(IF(BookTable[Entry Month]=$O$4,ROW(BookTable[Entry Month])-ROW(Book!$J$2)),ROWS(A$7:A96))))</f>
        <v/>
      </c>
      <c r="B96" s="1" t="str">
        <f t="array" ref="B96">IF(ROWS(B$7:B96)&gt;COUNTIF(BookTable[Entry Month],$O$4),"",INDEX(Book!B$3:B$1200,SMALL(IF(BookTable[Entry Month]=$O$4,ROW(BookTable[Entry Month])-ROW(Book!$J$2)),ROWS(B$7:B96))))</f>
        <v/>
      </c>
      <c r="D96" s="1" t="str">
        <f t="array" ref="D96">IF(ROWS(C$7:C96)&gt;COUNTIF(BookTable[Entry Month],$O$4),"",INDEX(Book!C$3:C$1200,SMALL(IF(BookTable[Entry Month]=$O$4,ROW(BookTable[Entry Month])-ROW(Book!$J$2)),ROWS(C$7:C96))))</f>
        <v/>
      </c>
      <c r="E96" s="1" t="e">
        <f>VLOOKUP(Shrawan10[[#This Row],[आपूर्तिकर्ताको नाम]],PartyTable[],2,FALSE)</f>
        <v>#N/A</v>
      </c>
      <c r="F96" s="1" t="str" cm="1">
        <f t="array" ref="F96">IF(ROWS(G$7:G96)&gt;COUNTIF(BookTable[Entry Month],$O$4),"",INDEX(Book!D$3:D$1200,SMALL(IF(BookTable[Entry Month]=$O$4,ROW(BookTable[Entry Month])-ROW(Book!$J$2)),ROWS(G$7:G96))))</f>
        <v/>
      </c>
      <c r="I9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96" s="6" t="str" cm="1">
        <f t="array" ref="J96">IF(ROWS(G$7:G96)&gt;COUNTIF(BookTable[Entry Month],$O$4),"",INDEX(Book!F$3:F$1200,SMALL(IF(BookTable[Entry Month]=$O$4,ROW(BookTable[Entry Month])-ROW(Book!$J$2)),ROWS(G$7:G96))))</f>
        <v/>
      </c>
      <c r="K96" s="6" t="str" cm="1">
        <f t="array" ref="K96">IF(ROWS(G$7:G96)&gt;COUNTIF(BookTable[Entry Month],$O$4),"",INDEX(Book!E$3:E$1200,SMALL(IF(BookTable[Entry Month]=$O$4,ROW(BookTable[Entry Month])-ROW(Book!$J$2)),ROWS(G$7:G96))))</f>
        <v/>
      </c>
      <c r="L96" s="6" t="e">
        <f>Shrawan10[[#This Row],[मूल्य (रु)]]*13%</f>
        <v>#VALUE!</v>
      </c>
    </row>
    <row r="97" spans="1:12" hidden="1" x14ac:dyDescent="0.25">
      <c r="A97" s="1" t="str">
        <f t="array" ref="A97">IF(ROWS(A$7:A97)&gt;COUNTIF(BookTable[Entry Month],$O$4),"",INDEX(Book!A$3:A$1200,SMALL(IF(BookTable[Entry Month]=$O$4,ROW(BookTable[Entry Month])-ROW(Book!$J$2)),ROWS(A$7:A97))))</f>
        <v/>
      </c>
      <c r="B97" s="1" t="str">
        <f t="array" ref="B97">IF(ROWS(B$7:B97)&gt;COUNTIF(BookTable[Entry Month],$O$4),"",INDEX(Book!B$3:B$1200,SMALL(IF(BookTable[Entry Month]=$O$4,ROW(BookTable[Entry Month])-ROW(Book!$J$2)),ROWS(B$7:B97))))</f>
        <v/>
      </c>
      <c r="D97" s="1" t="str">
        <f t="array" ref="D97">IF(ROWS(C$7:C97)&gt;COUNTIF(BookTable[Entry Month],$O$4),"",INDEX(Book!C$3:C$1200,SMALL(IF(BookTable[Entry Month]=$O$4,ROW(BookTable[Entry Month])-ROW(Book!$J$2)),ROWS(C$7:C97))))</f>
        <v/>
      </c>
      <c r="E97" s="1" t="e">
        <f>VLOOKUP(Shrawan10[[#This Row],[आपूर्तिकर्ताको नाम]],PartyTable[],2,FALSE)</f>
        <v>#N/A</v>
      </c>
      <c r="F97" s="1" t="str" cm="1">
        <f t="array" ref="F97">IF(ROWS(G$7:G97)&gt;COUNTIF(BookTable[Entry Month],$O$4),"",INDEX(Book!D$3:D$1200,SMALL(IF(BookTable[Entry Month]=$O$4,ROW(BookTable[Entry Month])-ROW(Book!$J$2)),ROWS(G$7:G97))))</f>
        <v/>
      </c>
      <c r="I9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97" s="6" t="str" cm="1">
        <f t="array" ref="J97">IF(ROWS(G$7:G97)&gt;COUNTIF(BookTable[Entry Month],$O$4),"",INDEX(Book!F$3:F$1200,SMALL(IF(BookTable[Entry Month]=$O$4,ROW(BookTable[Entry Month])-ROW(Book!$J$2)),ROWS(G$7:G97))))</f>
        <v/>
      </c>
      <c r="K97" s="6" t="str" cm="1">
        <f t="array" ref="K97">IF(ROWS(G$7:G97)&gt;COUNTIF(BookTable[Entry Month],$O$4),"",INDEX(Book!E$3:E$1200,SMALL(IF(BookTable[Entry Month]=$O$4,ROW(BookTable[Entry Month])-ROW(Book!$J$2)),ROWS(G$7:G97))))</f>
        <v/>
      </c>
      <c r="L97" s="6" t="e">
        <f>Shrawan10[[#This Row],[मूल्य (रु)]]*13%</f>
        <v>#VALUE!</v>
      </c>
    </row>
    <row r="98" spans="1:12" hidden="1" x14ac:dyDescent="0.25">
      <c r="A98" s="1" t="str">
        <f t="array" ref="A98">IF(ROWS(A$7:A98)&gt;COUNTIF(BookTable[Entry Month],$O$4),"",INDEX(Book!A$3:A$1200,SMALL(IF(BookTable[Entry Month]=$O$4,ROW(BookTable[Entry Month])-ROW(Book!$J$2)),ROWS(A$7:A98))))</f>
        <v/>
      </c>
      <c r="B98" s="1" t="str">
        <f t="array" ref="B98">IF(ROWS(B$7:B98)&gt;COUNTIF(BookTable[Entry Month],$O$4),"",INDEX(Book!B$3:B$1200,SMALL(IF(BookTable[Entry Month]=$O$4,ROW(BookTable[Entry Month])-ROW(Book!$J$2)),ROWS(B$7:B98))))</f>
        <v/>
      </c>
      <c r="D98" s="1" t="str">
        <f t="array" ref="D98">IF(ROWS(C$7:C98)&gt;COUNTIF(BookTable[Entry Month],$O$4),"",INDEX(Book!C$3:C$1200,SMALL(IF(BookTable[Entry Month]=$O$4,ROW(BookTable[Entry Month])-ROW(Book!$J$2)),ROWS(C$7:C98))))</f>
        <v/>
      </c>
      <c r="E98" s="1" t="e">
        <f>VLOOKUP(Shrawan10[[#This Row],[आपूर्तिकर्ताको नाम]],PartyTable[],2,FALSE)</f>
        <v>#N/A</v>
      </c>
      <c r="F98" s="1" t="str" cm="1">
        <f t="array" ref="F98">IF(ROWS(G$7:G98)&gt;COUNTIF(BookTable[Entry Month],$O$4),"",INDEX(Book!D$3:D$1200,SMALL(IF(BookTable[Entry Month]=$O$4,ROW(BookTable[Entry Month])-ROW(Book!$J$2)),ROWS(G$7:G98))))</f>
        <v/>
      </c>
      <c r="I9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98" s="6" t="str" cm="1">
        <f t="array" ref="J98">IF(ROWS(G$7:G98)&gt;COUNTIF(BookTable[Entry Month],$O$4),"",INDEX(Book!F$3:F$1200,SMALL(IF(BookTable[Entry Month]=$O$4,ROW(BookTable[Entry Month])-ROW(Book!$J$2)),ROWS(G$7:G98))))</f>
        <v/>
      </c>
      <c r="K98" s="6" t="str" cm="1">
        <f t="array" ref="K98">IF(ROWS(G$7:G98)&gt;COUNTIF(BookTable[Entry Month],$O$4),"",INDEX(Book!E$3:E$1200,SMALL(IF(BookTable[Entry Month]=$O$4,ROW(BookTable[Entry Month])-ROW(Book!$J$2)),ROWS(G$7:G98))))</f>
        <v/>
      </c>
      <c r="L98" s="6" t="e">
        <f>Shrawan10[[#This Row],[मूल्य (रु)]]*13%</f>
        <v>#VALUE!</v>
      </c>
    </row>
    <row r="99" spans="1:12" hidden="1" x14ac:dyDescent="0.25">
      <c r="A99" s="1" t="str">
        <f t="array" ref="A99">IF(ROWS(A$7:A99)&gt;COUNTIF(BookTable[Entry Month],$O$4),"",INDEX(Book!A$3:A$1200,SMALL(IF(BookTable[Entry Month]=$O$4,ROW(BookTable[Entry Month])-ROW(Book!$J$2)),ROWS(A$7:A99))))</f>
        <v/>
      </c>
      <c r="B99" s="1" t="str">
        <f t="array" ref="B99">IF(ROWS(B$7:B99)&gt;COUNTIF(BookTable[Entry Month],$O$4),"",INDEX(Book!B$3:B$1200,SMALL(IF(BookTable[Entry Month]=$O$4,ROW(BookTable[Entry Month])-ROW(Book!$J$2)),ROWS(B$7:B99))))</f>
        <v/>
      </c>
      <c r="D99" s="1" t="str">
        <f t="array" ref="D99">IF(ROWS(C$7:C99)&gt;COUNTIF(BookTable[Entry Month],$O$4),"",INDEX(Book!C$3:C$1200,SMALL(IF(BookTable[Entry Month]=$O$4,ROW(BookTable[Entry Month])-ROW(Book!$J$2)),ROWS(C$7:C99))))</f>
        <v/>
      </c>
      <c r="E99" s="1" t="e">
        <f>VLOOKUP(Shrawan10[[#This Row],[आपूर्तिकर्ताको नाम]],PartyTable[],2,FALSE)</f>
        <v>#N/A</v>
      </c>
      <c r="F99" s="1" t="str" cm="1">
        <f t="array" ref="F99">IF(ROWS(G$7:G99)&gt;COUNTIF(BookTable[Entry Month],$O$4),"",INDEX(Book!D$3:D$1200,SMALL(IF(BookTable[Entry Month]=$O$4,ROW(BookTable[Entry Month])-ROW(Book!$J$2)),ROWS(G$7:G99))))</f>
        <v/>
      </c>
      <c r="I9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99" s="6" t="str" cm="1">
        <f t="array" ref="J99">IF(ROWS(G$7:G99)&gt;COUNTIF(BookTable[Entry Month],$O$4),"",INDEX(Book!F$3:F$1200,SMALL(IF(BookTable[Entry Month]=$O$4,ROW(BookTable[Entry Month])-ROW(Book!$J$2)),ROWS(G$7:G99))))</f>
        <v/>
      </c>
      <c r="K99" s="6" t="str" cm="1">
        <f t="array" ref="K99">IF(ROWS(G$7:G99)&gt;COUNTIF(BookTable[Entry Month],$O$4),"",INDEX(Book!E$3:E$1200,SMALL(IF(BookTable[Entry Month]=$O$4,ROW(BookTable[Entry Month])-ROW(Book!$J$2)),ROWS(G$7:G99))))</f>
        <v/>
      </c>
      <c r="L99" s="6" t="e">
        <f>Shrawan10[[#This Row],[मूल्य (रु)]]*13%</f>
        <v>#VALUE!</v>
      </c>
    </row>
    <row r="100" spans="1:12" hidden="1" x14ac:dyDescent="0.25">
      <c r="A100" s="1" t="str">
        <f t="array" ref="A100">IF(ROWS(A$7:A100)&gt;COUNTIF(BookTable[Entry Month],$O$4),"",INDEX(Book!A$3:A$1200,SMALL(IF(BookTable[Entry Month]=$O$4,ROW(BookTable[Entry Month])-ROW(Book!$J$2)),ROWS(A$7:A100))))</f>
        <v/>
      </c>
      <c r="B100" s="1" t="str">
        <f t="array" ref="B100">IF(ROWS(B$7:B100)&gt;COUNTIF(BookTable[Entry Month],$O$4),"",INDEX(Book!B$3:B$1200,SMALL(IF(BookTable[Entry Month]=$O$4,ROW(BookTable[Entry Month])-ROW(Book!$J$2)),ROWS(B$7:B100))))</f>
        <v/>
      </c>
      <c r="D100" s="1" t="str">
        <f t="array" ref="D100">IF(ROWS(C$7:C100)&gt;COUNTIF(BookTable[Entry Month],$O$4),"",INDEX(Book!C$3:C$1200,SMALL(IF(BookTable[Entry Month]=$O$4,ROW(BookTable[Entry Month])-ROW(Book!$J$2)),ROWS(C$7:C100))))</f>
        <v/>
      </c>
      <c r="E100" s="1" t="e">
        <f>VLOOKUP(Shrawan10[[#This Row],[आपूर्तिकर्ताको नाम]],PartyTable[],2,FALSE)</f>
        <v>#N/A</v>
      </c>
      <c r="F100" s="1" t="str" cm="1">
        <f t="array" ref="F100">IF(ROWS(G$7:G100)&gt;COUNTIF(BookTable[Entry Month],$O$4),"",INDEX(Book!D$3:D$1200,SMALL(IF(BookTable[Entry Month]=$O$4,ROW(BookTable[Entry Month])-ROW(Book!$J$2)),ROWS(G$7:G100))))</f>
        <v/>
      </c>
      <c r="I10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00" s="6" t="str" cm="1">
        <f t="array" ref="J100">IF(ROWS(G$7:G100)&gt;COUNTIF(BookTable[Entry Month],$O$4),"",INDEX(Book!F$3:F$1200,SMALL(IF(BookTable[Entry Month]=$O$4,ROW(BookTable[Entry Month])-ROW(Book!$J$2)),ROWS(G$7:G100))))</f>
        <v/>
      </c>
      <c r="K100" s="6" t="str" cm="1">
        <f t="array" ref="K100">IF(ROWS(G$7:G100)&gt;COUNTIF(BookTable[Entry Month],$O$4),"",INDEX(Book!E$3:E$1200,SMALL(IF(BookTable[Entry Month]=$O$4,ROW(BookTable[Entry Month])-ROW(Book!$J$2)),ROWS(G$7:G100))))</f>
        <v/>
      </c>
      <c r="L100" s="6" t="e">
        <f>Shrawan10[[#This Row],[मूल्य (रु)]]*13%</f>
        <v>#VALUE!</v>
      </c>
    </row>
    <row r="101" spans="1:12" hidden="1" x14ac:dyDescent="0.25">
      <c r="A101" s="1" t="str">
        <f t="array" ref="A101">IF(ROWS(A$7:A101)&gt;COUNTIF(BookTable[Entry Month],$O$4),"",INDEX(Book!A$3:A$1200,SMALL(IF(BookTable[Entry Month]=$O$4,ROW(BookTable[Entry Month])-ROW(Book!$J$2)),ROWS(A$7:A101))))</f>
        <v/>
      </c>
      <c r="B101" s="1" t="str">
        <f t="array" ref="B101">IF(ROWS(B$7:B101)&gt;COUNTIF(BookTable[Entry Month],$O$4),"",INDEX(Book!B$3:B$1200,SMALL(IF(BookTable[Entry Month]=$O$4,ROW(BookTable[Entry Month])-ROW(Book!$J$2)),ROWS(B$7:B101))))</f>
        <v/>
      </c>
      <c r="D101" s="1" t="str">
        <f t="array" ref="D101">IF(ROWS(C$7:C101)&gt;COUNTIF(BookTable[Entry Month],$O$4),"",INDEX(Book!C$3:C$1200,SMALL(IF(BookTable[Entry Month]=$O$4,ROW(BookTable[Entry Month])-ROW(Book!$J$2)),ROWS(C$7:C101))))</f>
        <v/>
      </c>
      <c r="E101" s="1" t="e">
        <f>VLOOKUP(Shrawan10[[#This Row],[आपूर्तिकर्ताको नाम]],PartyTable[],2,FALSE)</f>
        <v>#N/A</v>
      </c>
      <c r="F101" s="1" t="str" cm="1">
        <f t="array" ref="F101">IF(ROWS(G$7:G101)&gt;COUNTIF(BookTable[Entry Month],$O$4),"",INDEX(Book!D$3:D$1200,SMALL(IF(BookTable[Entry Month]=$O$4,ROW(BookTable[Entry Month])-ROW(Book!$J$2)),ROWS(G$7:G101))))</f>
        <v/>
      </c>
      <c r="I10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01" s="6" t="str" cm="1">
        <f t="array" ref="J101">IF(ROWS(G$7:G101)&gt;COUNTIF(BookTable[Entry Month],$O$4),"",INDEX(Book!F$3:F$1200,SMALL(IF(BookTable[Entry Month]=$O$4,ROW(BookTable[Entry Month])-ROW(Book!$J$2)),ROWS(G$7:G101))))</f>
        <v/>
      </c>
      <c r="K101" s="6" t="str" cm="1">
        <f t="array" ref="K101">IF(ROWS(G$7:G101)&gt;COUNTIF(BookTable[Entry Month],$O$4),"",INDEX(Book!E$3:E$1200,SMALL(IF(BookTable[Entry Month]=$O$4,ROW(BookTable[Entry Month])-ROW(Book!$J$2)),ROWS(G$7:G101))))</f>
        <v/>
      </c>
      <c r="L101" s="6" t="e">
        <f>Shrawan10[[#This Row],[मूल्य (रु)]]*13%</f>
        <v>#VALUE!</v>
      </c>
    </row>
    <row r="102" spans="1:12" hidden="1" x14ac:dyDescent="0.25">
      <c r="A102" s="1" t="str">
        <f t="array" ref="A102">IF(ROWS(A$7:A102)&gt;COUNTIF(BookTable[Entry Month],$O$4),"",INDEX(Book!A$3:A$1200,SMALL(IF(BookTable[Entry Month]=$O$4,ROW(BookTable[Entry Month])-ROW(Book!$J$2)),ROWS(A$7:A102))))</f>
        <v/>
      </c>
      <c r="B102" s="1" t="str">
        <f t="array" ref="B102">IF(ROWS(B$7:B102)&gt;COUNTIF(BookTable[Entry Month],$O$4),"",INDEX(Book!B$3:B$1200,SMALL(IF(BookTable[Entry Month]=$O$4,ROW(BookTable[Entry Month])-ROW(Book!$J$2)),ROWS(B$7:B102))))</f>
        <v/>
      </c>
      <c r="D102" s="1" t="str">
        <f t="array" ref="D102">IF(ROWS(C$7:C102)&gt;COUNTIF(BookTable[Entry Month],$O$4),"",INDEX(Book!C$3:C$1200,SMALL(IF(BookTable[Entry Month]=$O$4,ROW(BookTable[Entry Month])-ROW(Book!$J$2)),ROWS(C$7:C102))))</f>
        <v/>
      </c>
      <c r="E102" s="1" t="e">
        <f>VLOOKUP(Shrawan10[[#This Row],[आपूर्तिकर्ताको नाम]],PartyTable[],2,FALSE)</f>
        <v>#N/A</v>
      </c>
      <c r="F102" s="1" t="str" cm="1">
        <f t="array" ref="F102">IF(ROWS(G$7:G102)&gt;COUNTIF(BookTable[Entry Month],$O$4),"",INDEX(Book!D$3:D$1200,SMALL(IF(BookTable[Entry Month]=$O$4,ROW(BookTable[Entry Month])-ROW(Book!$J$2)),ROWS(G$7:G102))))</f>
        <v/>
      </c>
      <c r="I10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02" s="6" t="str" cm="1">
        <f t="array" ref="J102">IF(ROWS(G$7:G102)&gt;COUNTIF(BookTable[Entry Month],$O$4),"",INDEX(Book!F$3:F$1200,SMALL(IF(BookTable[Entry Month]=$O$4,ROW(BookTable[Entry Month])-ROW(Book!$J$2)),ROWS(G$7:G102))))</f>
        <v/>
      </c>
      <c r="K102" s="6" t="str" cm="1">
        <f t="array" ref="K102">IF(ROWS(G$7:G102)&gt;COUNTIF(BookTable[Entry Month],$O$4),"",INDEX(Book!E$3:E$1200,SMALL(IF(BookTable[Entry Month]=$O$4,ROW(BookTable[Entry Month])-ROW(Book!$J$2)),ROWS(G$7:G102))))</f>
        <v/>
      </c>
      <c r="L102" s="6" t="e">
        <f>Shrawan10[[#This Row],[मूल्य (रु)]]*13%</f>
        <v>#VALUE!</v>
      </c>
    </row>
    <row r="103" spans="1:12" hidden="1" x14ac:dyDescent="0.25">
      <c r="A103" s="1" t="str">
        <f t="array" ref="A103">IF(ROWS(A$7:A103)&gt;COUNTIF(BookTable[Entry Month],$O$4),"",INDEX(Book!A$3:A$1200,SMALL(IF(BookTable[Entry Month]=$O$4,ROW(BookTable[Entry Month])-ROW(Book!$J$2)),ROWS(A$7:A103))))</f>
        <v/>
      </c>
      <c r="B103" s="1" t="str">
        <f t="array" ref="B103">IF(ROWS(B$7:B103)&gt;COUNTIF(BookTable[Entry Month],$O$4),"",INDEX(Book!B$3:B$1200,SMALL(IF(BookTable[Entry Month]=$O$4,ROW(BookTable[Entry Month])-ROW(Book!$J$2)),ROWS(B$7:B103))))</f>
        <v/>
      </c>
      <c r="D103" s="1" t="str">
        <f t="array" ref="D103">IF(ROWS(C$7:C103)&gt;COUNTIF(BookTable[Entry Month],$O$4),"",INDEX(Book!C$3:C$1200,SMALL(IF(BookTable[Entry Month]=$O$4,ROW(BookTable[Entry Month])-ROW(Book!$J$2)),ROWS(C$7:C103))))</f>
        <v/>
      </c>
      <c r="E103" s="1" t="e">
        <f>VLOOKUP(Shrawan10[[#This Row],[आपूर्तिकर्ताको नाम]],PartyTable[],2,FALSE)</f>
        <v>#N/A</v>
      </c>
      <c r="F103" s="1" t="str" cm="1">
        <f t="array" ref="F103">IF(ROWS(G$7:G103)&gt;COUNTIF(BookTable[Entry Month],$O$4),"",INDEX(Book!D$3:D$1200,SMALL(IF(BookTable[Entry Month]=$O$4,ROW(BookTable[Entry Month])-ROW(Book!$J$2)),ROWS(G$7:G103))))</f>
        <v/>
      </c>
      <c r="I10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03" s="6" t="str" cm="1">
        <f t="array" ref="J103">IF(ROWS(G$7:G103)&gt;COUNTIF(BookTable[Entry Month],$O$4),"",INDEX(Book!F$3:F$1200,SMALL(IF(BookTable[Entry Month]=$O$4,ROW(BookTable[Entry Month])-ROW(Book!$J$2)),ROWS(G$7:G103))))</f>
        <v/>
      </c>
      <c r="K103" s="6" t="str" cm="1">
        <f t="array" ref="K103">IF(ROWS(G$7:G103)&gt;COUNTIF(BookTable[Entry Month],$O$4),"",INDEX(Book!E$3:E$1200,SMALL(IF(BookTable[Entry Month]=$O$4,ROW(BookTable[Entry Month])-ROW(Book!$J$2)),ROWS(G$7:G103))))</f>
        <v/>
      </c>
      <c r="L103" s="6" t="e">
        <f>Shrawan10[[#This Row],[मूल्य (रु)]]*13%</f>
        <v>#VALUE!</v>
      </c>
    </row>
    <row r="104" spans="1:12" hidden="1" x14ac:dyDescent="0.25">
      <c r="A104" s="1" t="str">
        <f t="array" ref="A104">IF(ROWS(A$7:A104)&gt;COUNTIF(BookTable[Entry Month],$O$4),"",INDEX(Book!A$3:A$1200,SMALL(IF(BookTable[Entry Month]=$O$4,ROW(BookTable[Entry Month])-ROW(Book!$J$2)),ROWS(A$7:A104))))</f>
        <v/>
      </c>
      <c r="B104" s="1" t="str">
        <f t="array" ref="B104">IF(ROWS(B$7:B104)&gt;COUNTIF(BookTable[Entry Month],$O$4),"",INDEX(Book!B$3:B$1200,SMALL(IF(BookTable[Entry Month]=$O$4,ROW(BookTable[Entry Month])-ROW(Book!$J$2)),ROWS(B$7:B104))))</f>
        <v/>
      </c>
      <c r="D104" s="1" t="str">
        <f t="array" ref="D104">IF(ROWS(C$7:C104)&gt;COUNTIF(BookTable[Entry Month],$O$4),"",INDEX(Book!C$3:C$1200,SMALL(IF(BookTable[Entry Month]=$O$4,ROW(BookTable[Entry Month])-ROW(Book!$J$2)),ROWS(C$7:C104))))</f>
        <v/>
      </c>
      <c r="E104" s="1" t="e">
        <f>VLOOKUP(Shrawan10[[#This Row],[आपूर्तिकर्ताको नाम]],PartyTable[],2,FALSE)</f>
        <v>#N/A</v>
      </c>
      <c r="F104" s="1" t="str" cm="1">
        <f t="array" ref="F104">IF(ROWS(G$7:G104)&gt;COUNTIF(BookTable[Entry Month],$O$4),"",INDEX(Book!D$3:D$1200,SMALL(IF(BookTable[Entry Month]=$O$4,ROW(BookTable[Entry Month])-ROW(Book!$J$2)),ROWS(G$7:G104))))</f>
        <v/>
      </c>
      <c r="I10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04" s="6" t="str" cm="1">
        <f t="array" ref="J104">IF(ROWS(G$7:G104)&gt;COUNTIF(BookTable[Entry Month],$O$4),"",INDEX(Book!F$3:F$1200,SMALL(IF(BookTable[Entry Month]=$O$4,ROW(BookTable[Entry Month])-ROW(Book!$J$2)),ROWS(G$7:G104))))</f>
        <v/>
      </c>
      <c r="K104" s="6" t="str" cm="1">
        <f t="array" ref="K104">IF(ROWS(G$7:G104)&gt;COUNTIF(BookTable[Entry Month],$O$4),"",INDEX(Book!E$3:E$1200,SMALL(IF(BookTable[Entry Month]=$O$4,ROW(BookTable[Entry Month])-ROW(Book!$J$2)),ROWS(G$7:G104))))</f>
        <v/>
      </c>
      <c r="L104" s="6" t="e">
        <f>Shrawan10[[#This Row],[मूल्य (रु)]]*13%</f>
        <v>#VALUE!</v>
      </c>
    </row>
    <row r="105" spans="1:12" hidden="1" x14ac:dyDescent="0.25">
      <c r="A105" s="1" t="str">
        <f t="array" ref="A105">IF(ROWS(A$7:A105)&gt;COUNTIF(BookTable[Entry Month],$O$4),"",INDEX(Book!A$3:A$1200,SMALL(IF(BookTable[Entry Month]=$O$4,ROW(BookTable[Entry Month])-ROW(Book!$J$2)),ROWS(A$7:A105))))</f>
        <v/>
      </c>
      <c r="B105" s="1" t="str">
        <f t="array" ref="B105">IF(ROWS(B$7:B105)&gt;COUNTIF(BookTable[Entry Month],$O$4),"",INDEX(Book!B$3:B$1200,SMALL(IF(BookTable[Entry Month]=$O$4,ROW(BookTable[Entry Month])-ROW(Book!$J$2)),ROWS(B$7:B105))))</f>
        <v/>
      </c>
      <c r="D105" s="1" t="str">
        <f t="array" ref="D105">IF(ROWS(C$7:C105)&gt;COUNTIF(BookTable[Entry Month],$O$4),"",INDEX(Book!C$3:C$1200,SMALL(IF(BookTable[Entry Month]=$O$4,ROW(BookTable[Entry Month])-ROW(Book!$J$2)),ROWS(C$7:C105))))</f>
        <v/>
      </c>
      <c r="E105" s="1" t="e">
        <f>VLOOKUP(Shrawan10[[#This Row],[आपूर्तिकर्ताको नाम]],PartyTable[],2,FALSE)</f>
        <v>#N/A</v>
      </c>
      <c r="F105" s="1" t="str" cm="1">
        <f t="array" ref="F105">IF(ROWS(G$7:G105)&gt;COUNTIF(BookTable[Entry Month],$O$4),"",INDEX(Book!D$3:D$1200,SMALL(IF(BookTable[Entry Month]=$O$4,ROW(BookTable[Entry Month])-ROW(Book!$J$2)),ROWS(G$7:G105))))</f>
        <v/>
      </c>
      <c r="I10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05" s="6" t="str" cm="1">
        <f t="array" ref="J105">IF(ROWS(G$7:G105)&gt;COUNTIF(BookTable[Entry Month],$O$4),"",INDEX(Book!F$3:F$1200,SMALL(IF(BookTable[Entry Month]=$O$4,ROW(BookTable[Entry Month])-ROW(Book!$J$2)),ROWS(G$7:G105))))</f>
        <v/>
      </c>
      <c r="K105" s="6" t="str" cm="1">
        <f t="array" ref="K105">IF(ROWS(G$7:G105)&gt;COUNTIF(BookTable[Entry Month],$O$4),"",INDEX(Book!E$3:E$1200,SMALL(IF(BookTable[Entry Month]=$O$4,ROW(BookTable[Entry Month])-ROW(Book!$J$2)),ROWS(G$7:G105))))</f>
        <v/>
      </c>
      <c r="L105" s="6" t="e">
        <f>Shrawan10[[#This Row],[मूल्य (रु)]]*13%</f>
        <v>#VALUE!</v>
      </c>
    </row>
    <row r="106" spans="1:12" hidden="1" x14ac:dyDescent="0.25">
      <c r="A106" s="1" t="str">
        <f t="array" ref="A106">IF(ROWS(A$7:A106)&gt;COUNTIF(BookTable[Entry Month],$O$4),"",INDEX(Book!A$3:A$1200,SMALL(IF(BookTable[Entry Month]=$O$4,ROW(BookTable[Entry Month])-ROW(Book!$J$2)),ROWS(A$7:A106))))</f>
        <v/>
      </c>
      <c r="B106" s="1" t="str">
        <f t="array" ref="B106">IF(ROWS(B$7:B106)&gt;COUNTIF(BookTable[Entry Month],$O$4),"",INDEX(Book!B$3:B$1200,SMALL(IF(BookTable[Entry Month]=$O$4,ROW(BookTable[Entry Month])-ROW(Book!$J$2)),ROWS(B$7:B106))))</f>
        <v/>
      </c>
      <c r="D106" s="1" t="str">
        <f t="array" ref="D106">IF(ROWS(C$7:C106)&gt;COUNTIF(BookTable[Entry Month],$O$4),"",INDEX(Book!C$3:C$1200,SMALL(IF(BookTable[Entry Month]=$O$4,ROW(BookTable[Entry Month])-ROW(Book!$J$2)),ROWS(C$7:C106))))</f>
        <v/>
      </c>
      <c r="E106" s="1" t="e">
        <f>VLOOKUP(Shrawan10[[#This Row],[आपूर्तिकर्ताको नाम]],PartyTable[],2,FALSE)</f>
        <v>#N/A</v>
      </c>
      <c r="F106" s="1" t="str" cm="1">
        <f t="array" ref="F106">IF(ROWS(G$7:G106)&gt;COUNTIF(BookTable[Entry Month],$O$4),"",INDEX(Book!D$3:D$1200,SMALL(IF(BookTable[Entry Month]=$O$4,ROW(BookTable[Entry Month])-ROW(Book!$J$2)),ROWS(G$7:G106))))</f>
        <v/>
      </c>
      <c r="I10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06" s="6" t="str" cm="1">
        <f t="array" ref="J106">IF(ROWS(G$7:G106)&gt;COUNTIF(BookTable[Entry Month],$O$4),"",INDEX(Book!F$3:F$1200,SMALL(IF(BookTable[Entry Month]=$O$4,ROW(BookTable[Entry Month])-ROW(Book!$J$2)),ROWS(G$7:G106))))</f>
        <v/>
      </c>
      <c r="K106" s="6" t="str" cm="1">
        <f t="array" ref="K106">IF(ROWS(G$7:G106)&gt;COUNTIF(BookTable[Entry Month],$O$4),"",INDEX(Book!E$3:E$1200,SMALL(IF(BookTable[Entry Month]=$O$4,ROW(BookTable[Entry Month])-ROW(Book!$J$2)),ROWS(G$7:G106))))</f>
        <v/>
      </c>
      <c r="L106" s="6" t="e">
        <f>Shrawan10[[#This Row],[मूल्य (रु)]]*13%</f>
        <v>#VALUE!</v>
      </c>
    </row>
    <row r="107" spans="1:12" hidden="1" x14ac:dyDescent="0.25">
      <c r="A107" s="1" t="str">
        <f t="array" ref="A107">IF(ROWS(A$7:A107)&gt;COUNTIF(BookTable[Entry Month],$O$4),"",INDEX(Book!A$3:A$1200,SMALL(IF(BookTable[Entry Month]=$O$4,ROW(BookTable[Entry Month])-ROW(Book!$J$2)),ROWS(A$7:A107))))</f>
        <v/>
      </c>
      <c r="B107" s="1" t="str">
        <f t="array" ref="B107">IF(ROWS(B$7:B107)&gt;COUNTIF(BookTable[Entry Month],$O$4),"",INDEX(Book!B$3:B$1200,SMALL(IF(BookTable[Entry Month]=$O$4,ROW(BookTable[Entry Month])-ROW(Book!$J$2)),ROWS(B$7:B107))))</f>
        <v/>
      </c>
      <c r="D107" s="1" t="str">
        <f t="array" ref="D107">IF(ROWS(C$7:C107)&gt;COUNTIF(BookTable[Entry Month],$O$4),"",INDEX(Book!C$3:C$1200,SMALL(IF(BookTable[Entry Month]=$O$4,ROW(BookTable[Entry Month])-ROW(Book!$J$2)),ROWS(C$7:C107))))</f>
        <v/>
      </c>
      <c r="E107" s="1" t="e">
        <f>VLOOKUP(Shrawan10[[#This Row],[आपूर्तिकर्ताको नाम]],PartyTable[],2,FALSE)</f>
        <v>#N/A</v>
      </c>
      <c r="F107" s="1" t="str" cm="1">
        <f t="array" ref="F107">IF(ROWS(G$7:G107)&gt;COUNTIF(BookTable[Entry Month],$O$4),"",INDEX(Book!D$3:D$1200,SMALL(IF(BookTable[Entry Month]=$O$4,ROW(BookTable[Entry Month])-ROW(Book!$J$2)),ROWS(G$7:G107))))</f>
        <v/>
      </c>
      <c r="I10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07" s="6" t="str" cm="1">
        <f t="array" ref="J107">IF(ROWS(G$7:G107)&gt;COUNTIF(BookTable[Entry Month],$O$4),"",INDEX(Book!F$3:F$1200,SMALL(IF(BookTable[Entry Month]=$O$4,ROW(BookTable[Entry Month])-ROW(Book!$J$2)),ROWS(G$7:G107))))</f>
        <v/>
      </c>
      <c r="K107" s="6" t="str" cm="1">
        <f t="array" ref="K107">IF(ROWS(G$7:G107)&gt;COUNTIF(BookTable[Entry Month],$O$4),"",INDEX(Book!E$3:E$1200,SMALL(IF(BookTable[Entry Month]=$O$4,ROW(BookTable[Entry Month])-ROW(Book!$J$2)),ROWS(G$7:G107))))</f>
        <v/>
      </c>
      <c r="L107" s="6" t="e">
        <f>Shrawan10[[#This Row],[मूल्य (रु)]]*13%</f>
        <v>#VALUE!</v>
      </c>
    </row>
    <row r="108" spans="1:12" hidden="1" x14ac:dyDescent="0.25">
      <c r="A108" s="1" t="str">
        <f t="array" ref="A108">IF(ROWS(A$7:A108)&gt;COUNTIF(BookTable[Entry Month],$O$4),"",INDEX(Book!A$3:A$1200,SMALL(IF(BookTable[Entry Month]=$O$4,ROW(BookTable[Entry Month])-ROW(Book!$J$2)),ROWS(A$7:A108))))</f>
        <v/>
      </c>
      <c r="B108" s="1" t="str">
        <f t="array" ref="B108">IF(ROWS(B$7:B108)&gt;COUNTIF(BookTable[Entry Month],$O$4),"",INDEX(Book!B$3:B$1200,SMALL(IF(BookTable[Entry Month]=$O$4,ROW(BookTable[Entry Month])-ROW(Book!$J$2)),ROWS(B$7:B108))))</f>
        <v/>
      </c>
      <c r="D108" s="1" t="str">
        <f t="array" ref="D108">IF(ROWS(C$7:C108)&gt;COUNTIF(BookTable[Entry Month],$O$4),"",INDEX(Book!C$3:C$1200,SMALL(IF(BookTable[Entry Month]=$O$4,ROW(BookTable[Entry Month])-ROW(Book!$J$2)),ROWS(C$7:C108))))</f>
        <v/>
      </c>
      <c r="E108" s="1" t="e">
        <f>VLOOKUP(Shrawan10[[#This Row],[आपूर्तिकर्ताको नाम]],PartyTable[],2,FALSE)</f>
        <v>#N/A</v>
      </c>
      <c r="F108" s="1" t="str" cm="1">
        <f t="array" ref="F108">IF(ROWS(G$7:G108)&gt;COUNTIF(BookTable[Entry Month],$O$4),"",INDEX(Book!D$3:D$1200,SMALL(IF(BookTable[Entry Month]=$O$4,ROW(BookTable[Entry Month])-ROW(Book!$J$2)),ROWS(G$7:G108))))</f>
        <v/>
      </c>
      <c r="I10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08" s="6" t="str" cm="1">
        <f t="array" ref="J108">IF(ROWS(G$7:G108)&gt;COUNTIF(BookTable[Entry Month],$O$4),"",INDEX(Book!F$3:F$1200,SMALL(IF(BookTable[Entry Month]=$O$4,ROW(BookTable[Entry Month])-ROW(Book!$J$2)),ROWS(G$7:G108))))</f>
        <v/>
      </c>
      <c r="K108" s="6" t="str" cm="1">
        <f t="array" ref="K108">IF(ROWS(G$7:G108)&gt;COUNTIF(BookTable[Entry Month],$O$4),"",INDEX(Book!E$3:E$1200,SMALL(IF(BookTable[Entry Month]=$O$4,ROW(BookTable[Entry Month])-ROW(Book!$J$2)),ROWS(G$7:G108))))</f>
        <v/>
      </c>
      <c r="L108" s="6" t="e">
        <f>Shrawan10[[#This Row],[मूल्य (रु)]]*13%</f>
        <v>#VALUE!</v>
      </c>
    </row>
    <row r="109" spans="1:12" hidden="1" x14ac:dyDescent="0.25">
      <c r="A109" s="1" t="str">
        <f t="array" ref="A109">IF(ROWS(A$7:A109)&gt;COUNTIF(BookTable[Entry Month],$O$4),"",INDEX(Book!A$3:A$1200,SMALL(IF(BookTable[Entry Month]=$O$4,ROW(BookTable[Entry Month])-ROW(Book!$J$2)),ROWS(A$7:A109))))</f>
        <v/>
      </c>
      <c r="B109" s="1" t="str">
        <f t="array" ref="B109">IF(ROWS(B$7:B109)&gt;COUNTIF(BookTable[Entry Month],$O$4),"",INDEX(Book!B$3:B$1200,SMALL(IF(BookTable[Entry Month]=$O$4,ROW(BookTable[Entry Month])-ROW(Book!$J$2)),ROWS(B$7:B109))))</f>
        <v/>
      </c>
      <c r="D109" s="1" t="str">
        <f t="array" ref="D109">IF(ROWS(C$7:C109)&gt;COUNTIF(BookTable[Entry Month],$O$4),"",INDEX(Book!C$3:C$1200,SMALL(IF(BookTable[Entry Month]=$O$4,ROW(BookTable[Entry Month])-ROW(Book!$J$2)),ROWS(C$7:C109))))</f>
        <v/>
      </c>
      <c r="E109" s="1" t="e">
        <f>VLOOKUP(Shrawan10[[#This Row],[आपूर्तिकर्ताको नाम]],PartyTable[],2,FALSE)</f>
        <v>#N/A</v>
      </c>
      <c r="F109" s="1" t="str" cm="1">
        <f t="array" ref="F109">IF(ROWS(G$7:G109)&gt;COUNTIF(BookTable[Entry Month],$O$4),"",INDEX(Book!D$3:D$1200,SMALL(IF(BookTable[Entry Month]=$O$4,ROW(BookTable[Entry Month])-ROW(Book!$J$2)),ROWS(G$7:G109))))</f>
        <v/>
      </c>
      <c r="I10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09" s="6" t="str" cm="1">
        <f t="array" ref="J109">IF(ROWS(G$7:G109)&gt;COUNTIF(BookTable[Entry Month],$O$4),"",INDEX(Book!F$3:F$1200,SMALL(IF(BookTable[Entry Month]=$O$4,ROW(BookTable[Entry Month])-ROW(Book!$J$2)),ROWS(G$7:G109))))</f>
        <v/>
      </c>
      <c r="K109" s="6" t="str" cm="1">
        <f t="array" ref="K109">IF(ROWS(G$7:G109)&gt;COUNTIF(BookTable[Entry Month],$O$4),"",INDEX(Book!E$3:E$1200,SMALL(IF(BookTable[Entry Month]=$O$4,ROW(BookTable[Entry Month])-ROW(Book!$J$2)),ROWS(G$7:G109))))</f>
        <v/>
      </c>
      <c r="L109" s="6" t="e">
        <f>Shrawan10[[#This Row],[मूल्य (रु)]]*13%</f>
        <v>#VALUE!</v>
      </c>
    </row>
    <row r="110" spans="1:12" hidden="1" x14ac:dyDescent="0.25">
      <c r="A110" s="1" t="str">
        <f t="array" ref="A110">IF(ROWS(A$7:A110)&gt;COUNTIF(BookTable[Entry Month],$O$4),"",INDEX(Book!A$3:A$1200,SMALL(IF(BookTable[Entry Month]=$O$4,ROW(BookTable[Entry Month])-ROW(Book!$J$2)),ROWS(A$7:A110))))</f>
        <v/>
      </c>
      <c r="B110" s="1" t="str">
        <f t="array" ref="B110">IF(ROWS(B$7:B110)&gt;COUNTIF(BookTable[Entry Month],$O$4),"",INDEX(Book!B$3:B$1200,SMALL(IF(BookTable[Entry Month]=$O$4,ROW(BookTable[Entry Month])-ROW(Book!$J$2)),ROWS(B$7:B110))))</f>
        <v/>
      </c>
      <c r="D110" s="1" t="str">
        <f t="array" ref="D110">IF(ROWS(C$7:C110)&gt;COUNTIF(BookTable[Entry Month],$O$4),"",INDEX(Book!C$3:C$1200,SMALL(IF(BookTable[Entry Month]=$O$4,ROW(BookTable[Entry Month])-ROW(Book!$J$2)),ROWS(C$7:C110))))</f>
        <v/>
      </c>
      <c r="E110" s="1" t="e">
        <f>VLOOKUP(Shrawan10[[#This Row],[आपूर्तिकर्ताको नाम]],PartyTable[],2,FALSE)</f>
        <v>#N/A</v>
      </c>
      <c r="F110" s="1" t="str" cm="1">
        <f t="array" ref="F110">IF(ROWS(G$7:G110)&gt;COUNTIF(BookTable[Entry Month],$O$4),"",INDEX(Book!D$3:D$1200,SMALL(IF(BookTable[Entry Month]=$O$4,ROW(BookTable[Entry Month])-ROW(Book!$J$2)),ROWS(G$7:G110))))</f>
        <v/>
      </c>
      <c r="I11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10" s="6" t="str" cm="1">
        <f t="array" ref="J110">IF(ROWS(G$7:G110)&gt;COUNTIF(BookTable[Entry Month],$O$4),"",INDEX(Book!F$3:F$1200,SMALL(IF(BookTable[Entry Month]=$O$4,ROW(BookTable[Entry Month])-ROW(Book!$J$2)),ROWS(G$7:G110))))</f>
        <v/>
      </c>
      <c r="K110" s="6" t="str" cm="1">
        <f t="array" ref="K110">IF(ROWS(G$7:G110)&gt;COUNTIF(BookTable[Entry Month],$O$4),"",INDEX(Book!E$3:E$1200,SMALL(IF(BookTable[Entry Month]=$O$4,ROW(BookTable[Entry Month])-ROW(Book!$J$2)),ROWS(G$7:G110))))</f>
        <v/>
      </c>
      <c r="L110" s="6" t="e">
        <f>Shrawan10[[#This Row],[मूल्य (रु)]]*13%</f>
        <v>#VALUE!</v>
      </c>
    </row>
    <row r="111" spans="1:12" hidden="1" x14ac:dyDescent="0.25">
      <c r="A111" s="1" t="str">
        <f t="array" ref="A111">IF(ROWS(A$7:A111)&gt;COUNTIF(BookTable[Entry Month],$O$4),"",INDEX(Book!A$3:A$1200,SMALL(IF(BookTable[Entry Month]=$O$4,ROW(BookTable[Entry Month])-ROW(Book!$J$2)),ROWS(A$7:A111))))</f>
        <v/>
      </c>
      <c r="B111" s="1" t="str">
        <f t="array" ref="B111">IF(ROWS(B$7:B111)&gt;COUNTIF(BookTable[Entry Month],$O$4),"",INDEX(Book!B$3:B$1200,SMALL(IF(BookTable[Entry Month]=$O$4,ROW(BookTable[Entry Month])-ROW(Book!$J$2)),ROWS(B$7:B111))))</f>
        <v/>
      </c>
      <c r="D111" s="1" t="str">
        <f t="array" ref="D111">IF(ROWS(C$7:C111)&gt;COUNTIF(BookTable[Entry Month],$O$4),"",INDEX(Book!C$3:C$1200,SMALL(IF(BookTable[Entry Month]=$O$4,ROW(BookTable[Entry Month])-ROW(Book!$J$2)),ROWS(C$7:C111))))</f>
        <v/>
      </c>
      <c r="E111" s="1" t="e">
        <f>VLOOKUP(Shrawan10[[#This Row],[आपूर्तिकर्ताको नाम]],PartyTable[],2,FALSE)</f>
        <v>#N/A</v>
      </c>
      <c r="F111" s="1" t="str" cm="1">
        <f t="array" ref="F111">IF(ROWS(G$7:G111)&gt;COUNTIF(BookTable[Entry Month],$O$4),"",INDEX(Book!D$3:D$1200,SMALL(IF(BookTable[Entry Month]=$O$4,ROW(BookTable[Entry Month])-ROW(Book!$J$2)),ROWS(G$7:G111))))</f>
        <v/>
      </c>
      <c r="I11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11" s="6" t="str" cm="1">
        <f t="array" ref="J111">IF(ROWS(G$7:G111)&gt;COUNTIF(BookTable[Entry Month],$O$4),"",INDEX(Book!F$3:F$1200,SMALL(IF(BookTable[Entry Month]=$O$4,ROW(BookTable[Entry Month])-ROW(Book!$J$2)),ROWS(G$7:G111))))</f>
        <v/>
      </c>
      <c r="K111" s="6" t="str" cm="1">
        <f t="array" ref="K111">IF(ROWS(G$7:G111)&gt;COUNTIF(BookTable[Entry Month],$O$4),"",INDEX(Book!E$3:E$1200,SMALL(IF(BookTable[Entry Month]=$O$4,ROW(BookTable[Entry Month])-ROW(Book!$J$2)),ROWS(G$7:G111))))</f>
        <v/>
      </c>
      <c r="L111" s="6" t="e">
        <f>Shrawan10[[#This Row],[मूल्य (रु)]]*13%</f>
        <v>#VALUE!</v>
      </c>
    </row>
    <row r="112" spans="1:12" hidden="1" x14ac:dyDescent="0.25">
      <c r="A112" s="1" t="str">
        <f t="array" ref="A112">IF(ROWS(A$7:A112)&gt;COUNTIF(BookTable[Entry Month],$O$4),"",INDEX(Book!A$3:A$1200,SMALL(IF(BookTable[Entry Month]=$O$4,ROW(BookTable[Entry Month])-ROW(Book!$J$2)),ROWS(A$7:A112))))</f>
        <v/>
      </c>
      <c r="B112" s="1" t="str">
        <f t="array" ref="B112">IF(ROWS(B$7:B112)&gt;COUNTIF(BookTable[Entry Month],$O$4),"",INDEX(Book!B$3:B$1200,SMALL(IF(BookTable[Entry Month]=$O$4,ROW(BookTable[Entry Month])-ROW(Book!$J$2)),ROWS(B$7:B112))))</f>
        <v/>
      </c>
      <c r="D112" s="1" t="str">
        <f t="array" ref="D112">IF(ROWS(C$7:C112)&gt;COUNTIF(BookTable[Entry Month],$O$4),"",INDEX(Book!C$3:C$1200,SMALL(IF(BookTable[Entry Month]=$O$4,ROW(BookTable[Entry Month])-ROW(Book!$J$2)),ROWS(C$7:C112))))</f>
        <v/>
      </c>
      <c r="E112" s="1" t="e">
        <f>VLOOKUP(Shrawan10[[#This Row],[आपूर्तिकर्ताको नाम]],PartyTable[],2,FALSE)</f>
        <v>#N/A</v>
      </c>
      <c r="F112" s="1" t="str" cm="1">
        <f t="array" ref="F112">IF(ROWS(G$7:G112)&gt;COUNTIF(BookTable[Entry Month],$O$4),"",INDEX(Book!D$3:D$1200,SMALL(IF(BookTable[Entry Month]=$O$4,ROW(BookTable[Entry Month])-ROW(Book!$J$2)),ROWS(G$7:G112))))</f>
        <v/>
      </c>
      <c r="I11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12" s="6" t="str" cm="1">
        <f t="array" ref="J112">IF(ROWS(G$7:G112)&gt;COUNTIF(BookTable[Entry Month],$O$4),"",INDEX(Book!F$3:F$1200,SMALL(IF(BookTable[Entry Month]=$O$4,ROW(BookTable[Entry Month])-ROW(Book!$J$2)),ROWS(G$7:G112))))</f>
        <v/>
      </c>
      <c r="K112" s="6" t="str" cm="1">
        <f t="array" ref="K112">IF(ROWS(G$7:G112)&gt;COUNTIF(BookTable[Entry Month],$O$4),"",INDEX(Book!E$3:E$1200,SMALL(IF(BookTable[Entry Month]=$O$4,ROW(BookTable[Entry Month])-ROW(Book!$J$2)),ROWS(G$7:G112))))</f>
        <v/>
      </c>
      <c r="L112" s="6" t="e">
        <f>Shrawan10[[#This Row],[मूल्य (रु)]]*13%</f>
        <v>#VALUE!</v>
      </c>
    </row>
    <row r="113" spans="1:12" hidden="1" x14ac:dyDescent="0.25">
      <c r="A113" s="1" t="str">
        <f t="array" ref="A113">IF(ROWS(A$7:A113)&gt;COUNTIF(BookTable[Entry Month],$O$4),"",INDEX(Book!A$3:A$1200,SMALL(IF(BookTable[Entry Month]=$O$4,ROW(BookTable[Entry Month])-ROW(Book!$J$2)),ROWS(A$7:A113))))</f>
        <v/>
      </c>
      <c r="B113" s="1" t="str">
        <f t="array" ref="B113">IF(ROWS(B$7:B113)&gt;COUNTIF(BookTable[Entry Month],$O$4),"",INDEX(Book!B$3:B$1200,SMALL(IF(BookTable[Entry Month]=$O$4,ROW(BookTable[Entry Month])-ROW(Book!$J$2)),ROWS(B$7:B113))))</f>
        <v/>
      </c>
      <c r="D113" s="1" t="str">
        <f t="array" ref="D113">IF(ROWS(C$7:C113)&gt;COUNTIF(BookTable[Entry Month],$O$4),"",INDEX(Book!C$3:C$1200,SMALL(IF(BookTable[Entry Month]=$O$4,ROW(BookTable[Entry Month])-ROW(Book!$J$2)),ROWS(C$7:C113))))</f>
        <v/>
      </c>
      <c r="E113" s="1" t="e">
        <f>VLOOKUP(Shrawan10[[#This Row],[आपूर्तिकर्ताको नाम]],PartyTable[],2,FALSE)</f>
        <v>#N/A</v>
      </c>
      <c r="F113" s="1" t="str" cm="1">
        <f t="array" ref="F113">IF(ROWS(G$7:G113)&gt;COUNTIF(BookTable[Entry Month],$O$4),"",INDEX(Book!D$3:D$1200,SMALL(IF(BookTable[Entry Month]=$O$4,ROW(BookTable[Entry Month])-ROW(Book!$J$2)),ROWS(G$7:G113))))</f>
        <v/>
      </c>
      <c r="I11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13" s="6" t="str" cm="1">
        <f t="array" ref="J113">IF(ROWS(G$7:G113)&gt;COUNTIF(BookTable[Entry Month],$O$4),"",INDEX(Book!F$3:F$1200,SMALL(IF(BookTable[Entry Month]=$O$4,ROW(BookTable[Entry Month])-ROW(Book!$J$2)),ROWS(G$7:G113))))</f>
        <v/>
      </c>
      <c r="K113" s="6" t="str" cm="1">
        <f t="array" ref="K113">IF(ROWS(G$7:G113)&gt;COUNTIF(BookTable[Entry Month],$O$4),"",INDEX(Book!E$3:E$1200,SMALL(IF(BookTable[Entry Month]=$O$4,ROW(BookTable[Entry Month])-ROW(Book!$J$2)),ROWS(G$7:G113))))</f>
        <v/>
      </c>
      <c r="L113" s="6" t="e">
        <f>Shrawan10[[#This Row],[मूल्य (रु)]]*13%</f>
        <v>#VALUE!</v>
      </c>
    </row>
    <row r="114" spans="1:12" hidden="1" x14ac:dyDescent="0.25">
      <c r="A114" s="1" t="str">
        <f t="array" ref="A114">IF(ROWS(A$7:A114)&gt;COUNTIF(BookTable[Entry Month],$O$4),"",INDEX(Book!A$3:A$1200,SMALL(IF(BookTable[Entry Month]=$O$4,ROW(BookTable[Entry Month])-ROW(Book!$J$2)),ROWS(A$7:A114))))</f>
        <v/>
      </c>
      <c r="B114" s="1" t="str">
        <f t="array" ref="B114">IF(ROWS(B$7:B114)&gt;COUNTIF(BookTable[Entry Month],$O$4),"",INDEX(Book!B$3:B$1200,SMALL(IF(BookTable[Entry Month]=$O$4,ROW(BookTable[Entry Month])-ROW(Book!$J$2)),ROWS(B$7:B114))))</f>
        <v/>
      </c>
      <c r="D114" s="1" t="str">
        <f t="array" ref="D114">IF(ROWS(C$7:C114)&gt;COUNTIF(BookTable[Entry Month],$O$4),"",INDEX(Book!C$3:C$1200,SMALL(IF(BookTable[Entry Month]=$O$4,ROW(BookTable[Entry Month])-ROW(Book!$J$2)),ROWS(C$7:C114))))</f>
        <v/>
      </c>
      <c r="E114" s="1" t="e">
        <f>VLOOKUP(Shrawan10[[#This Row],[आपूर्तिकर्ताको नाम]],PartyTable[],2,FALSE)</f>
        <v>#N/A</v>
      </c>
      <c r="F114" s="1" t="str" cm="1">
        <f t="array" ref="F114">IF(ROWS(G$7:G114)&gt;COUNTIF(BookTable[Entry Month],$O$4),"",INDEX(Book!D$3:D$1200,SMALL(IF(BookTable[Entry Month]=$O$4,ROW(BookTable[Entry Month])-ROW(Book!$J$2)),ROWS(G$7:G114))))</f>
        <v/>
      </c>
      <c r="I11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14" s="6" t="str" cm="1">
        <f t="array" ref="J114">IF(ROWS(G$7:G114)&gt;COUNTIF(BookTable[Entry Month],$O$4),"",INDEX(Book!F$3:F$1200,SMALL(IF(BookTable[Entry Month]=$O$4,ROW(BookTable[Entry Month])-ROW(Book!$J$2)),ROWS(G$7:G114))))</f>
        <v/>
      </c>
      <c r="K114" s="6" t="str" cm="1">
        <f t="array" ref="K114">IF(ROWS(G$7:G114)&gt;COUNTIF(BookTable[Entry Month],$O$4),"",INDEX(Book!E$3:E$1200,SMALL(IF(BookTable[Entry Month]=$O$4,ROW(BookTable[Entry Month])-ROW(Book!$J$2)),ROWS(G$7:G114))))</f>
        <v/>
      </c>
      <c r="L114" s="6" t="e">
        <f>Shrawan10[[#This Row],[मूल्य (रु)]]*13%</f>
        <v>#VALUE!</v>
      </c>
    </row>
    <row r="115" spans="1:12" hidden="1" x14ac:dyDescent="0.25">
      <c r="A115" s="1" t="str">
        <f t="array" ref="A115">IF(ROWS(A$7:A115)&gt;COUNTIF(BookTable[Entry Month],$O$4),"",INDEX(Book!A$3:A$1200,SMALL(IF(BookTable[Entry Month]=$O$4,ROW(BookTable[Entry Month])-ROW(Book!$J$2)),ROWS(A$7:A115))))</f>
        <v/>
      </c>
      <c r="B115" s="1" t="str">
        <f t="array" ref="B115">IF(ROWS(B$7:B115)&gt;COUNTIF(BookTable[Entry Month],$O$4),"",INDEX(Book!B$3:B$1200,SMALL(IF(BookTable[Entry Month]=$O$4,ROW(BookTable[Entry Month])-ROW(Book!$J$2)),ROWS(B$7:B115))))</f>
        <v/>
      </c>
      <c r="D115" s="1" t="str">
        <f t="array" ref="D115">IF(ROWS(C$7:C115)&gt;COUNTIF(BookTable[Entry Month],$O$4),"",INDEX(Book!C$3:C$1200,SMALL(IF(BookTable[Entry Month]=$O$4,ROW(BookTable[Entry Month])-ROW(Book!$J$2)),ROWS(C$7:C115))))</f>
        <v/>
      </c>
      <c r="E115" s="1" t="e">
        <f>VLOOKUP(Shrawan10[[#This Row],[आपूर्तिकर्ताको नाम]],PartyTable[],2,FALSE)</f>
        <v>#N/A</v>
      </c>
      <c r="F115" s="1" t="str" cm="1">
        <f t="array" ref="F115">IF(ROWS(G$7:G115)&gt;COUNTIF(BookTable[Entry Month],$O$4),"",INDEX(Book!D$3:D$1200,SMALL(IF(BookTable[Entry Month]=$O$4,ROW(BookTable[Entry Month])-ROW(Book!$J$2)),ROWS(G$7:G115))))</f>
        <v/>
      </c>
      <c r="I11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15" s="6" t="str" cm="1">
        <f t="array" ref="J115">IF(ROWS(G$7:G115)&gt;COUNTIF(BookTable[Entry Month],$O$4),"",INDEX(Book!F$3:F$1200,SMALL(IF(BookTable[Entry Month]=$O$4,ROW(BookTable[Entry Month])-ROW(Book!$J$2)),ROWS(G$7:G115))))</f>
        <v/>
      </c>
      <c r="K115" s="6" t="str" cm="1">
        <f t="array" ref="K115">IF(ROWS(G$7:G115)&gt;COUNTIF(BookTable[Entry Month],$O$4),"",INDEX(Book!E$3:E$1200,SMALL(IF(BookTable[Entry Month]=$O$4,ROW(BookTable[Entry Month])-ROW(Book!$J$2)),ROWS(G$7:G115))))</f>
        <v/>
      </c>
      <c r="L115" s="6" t="e">
        <f>Shrawan10[[#This Row],[मूल्य (रु)]]*13%</f>
        <v>#VALUE!</v>
      </c>
    </row>
    <row r="116" spans="1:12" hidden="1" x14ac:dyDescent="0.25">
      <c r="A116" s="1" t="str">
        <f t="array" ref="A116">IF(ROWS(A$7:A116)&gt;COUNTIF(BookTable[Entry Month],$O$4),"",INDEX(Book!A$3:A$1200,SMALL(IF(BookTable[Entry Month]=$O$4,ROW(BookTable[Entry Month])-ROW(Book!$J$2)),ROWS(A$7:A116))))</f>
        <v/>
      </c>
      <c r="B116" s="1" t="str">
        <f t="array" ref="B116">IF(ROWS(B$7:B116)&gt;COUNTIF(BookTable[Entry Month],$O$4),"",INDEX(Book!B$3:B$1200,SMALL(IF(BookTable[Entry Month]=$O$4,ROW(BookTable[Entry Month])-ROW(Book!$J$2)),ROWS(B$7:B116))))</f>
        <v/>
      </c>
      <c r="D116" s="1" t="str">
        <f t="array" ref="D116">IF(ROWS(C$7:C116)&gt;COUNTIF(BookTable[Entry Month],$O$4),"",INDEX(Book!C$3:C$1200,SMALL(IF(BookTable[Entry Month]=$O$4,ROW(BookTable[Entry Month])-ROW(Book!$J$2)),ROWS(C$7:C116))))</f>
        <v/>
      </c>
      <c r="E116" s="1" t="e">
        <f>VLOOKUP(Shrawan10[[#This Row],[आपूर्तिकर्ताको नाम]],PartyTable[],2,FALSE)</f>
        <v>#N/A</v>
      </c>
      <c r="F116" s="1" t="str" cm="1">
        <f t="array" ref="F116">IF(ROWS(G$7:G116)&gt;COUNTIF(BookTable[Entry Month],$O$4),"",INDEX(Book!D$3:D$1200,SMALL(IF(BookTable[Entry Month]=$O$4,ROW(BookTable[Entry Month])-ROW(Book!$J$2)),ROWS(G$7:G116))))</f>
        <v/>
      </c>
      <c r="I11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16" s="6" t="str" cm="1">
        <f t="array" ref="J116">IF(ROWS(G$7:G116)&gt;COUNTIF(BookTable[Entry Month],$O$4),"",INDEX(Book!F$3:F$1200,SMALL(IF(BookTable[Entry Month]=$O$4,ROW(BookTable[Entry Month])-ROW(Book!$J$2)),ROWS(G$7:G116))))</f>
        <v/>
      </c>
      <c r="K116" s="6" t="str" cm="1">
        <f t="array" ref="K116">IF(ROWS(G$7:G116)&gt;COUNTIF(BookTable[Entry Month],$O$4),"",INDEX(Book!E$3:E$1200,SMALL(IF(BookTable[Entry Month]=$O$4,ROW(BookTable[Entry Month])-ROW(Book!$J$2)),ROWS(G$7:G116))))</f>
        <v/>
      </c>
      <c r="L116" s="6" t="e">
        <f>Shrawan10[[#This Row],[मूल्य (रु)]]*13%</f>
        <v>#VALUE!</v>
      </c>
    </row>
    <row r="117" spans="1:12" hidden="1" x14ac:dyDescent="0.25">
      <c r="A117" s="1" t="str">
        <f t="array" ref="A117">IF(ROWS(A$7:A117)&gt;COUNTIF(BookTable[Entry Month],$O$4),"",INDEX(Book!A$3:A$1200,SMALL(IF(BookTable[Entry Month]=$O$4,ROW(BookTable[Entry Month])-ROW(Book!$J$2)),ROWS(A$7:A117))))</f>
        <v/>
      </c>
      <c r="B117" s="1" t="str">
        <f t="array" ref="B117">IF(ROWS(B$7:B117)&gt;COUNTIF(BookTable[Entry Month],$O$4),"",INDEX(Book!B$3:B$1200,SMALL(IF(BookTable[Entry Month]=$O$4,ROW(BookTable[Entry Month])-ROW(Book!$J$2)),ROWS(B$7:B117))))</f>
        <v/>
      </c>
      <c r="D117" s="1" t="str">
        <f t="array" ref="D117">IF(ROWS(C$7:C117)&gt;COUNTIF(BookTable[Entry Month],$O$4),"",INDEX(Book!C$3:C$1200,SMALL(IF(BookTable[Entry Month]=$O$4,ROW(BookTable[Entry Month])-ROW(Book!$J$2)),ROWS(C$7:C117))))</f>
        <v/>
      </c>
      <c r="E117" s="1" t="e">
        <f>VLOOKUP(Shrawan10[[#This Row],[आपूर्तिकर्ताको नाम]],PartyTable[],2,FALSE)</f>
        <v>#N/A</v>
      </c>
      <c r="F117" s="1" t="str" cm="1">
        <f t="array" ref="F117">IF(ROWS(G$7:G117)&gt;COUNTIF(BookTable[Entry Month],$O$4),"",INDEX(Book!D$3:D$1200,SMALL(IF(BookTable[Entry Month]=$O$4,ROW(BookTable[Entry Month])-ROW(Book!$J$2)),ROWS(G$7:G117))))</f>
        <v/>
      </c>
      <c r="I11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17" s="6" t="str" cm="1">
        <f t="array" ref="J117">IF(ROWS(G$7:G117)&gt;COUNTIF(BookTable[Entry Month],$O$4),"",INDEX(Book!F$3:F$1200,SMALL(IF(BookTable[Entry Month]=$O$4,ROW(BookTable[Entry Month])-ROW(Book!$J$2)),ROWS(G$7:G117))))</f>
        <v/>
      </c>
      <c r="K117" s="6" t="str" cm="1">
        <f t="array" ref="K117">IF(ROWS(G$7:G117)&gt;COUNTIF(BookTable[Entry Month],$O$4),"",INDEX(Book!E$3:E$1200,SMALL(IF(BookTable[Entry Month]=$O$4,ROW(BookTable[Entry Month])-ROW(Book!$J$2)),ROWS(G$7:G117))))</f>
        <v/>
      </c>
      <c r="L117" s="6" t="e">
        <f>Shrawan10[[#This Row],[मूल्य (रु)]]*13%</f>
        <v>#VALUE!</v>
      </c>
    </row>
    <row r="118" spans="1:12" hidden="1" x14ac:dyDescent="0.25">
      <c r="A118" s="1" t="str">
        <f t="array" ref="A118">IF(ROWS(A$7:A118)&gt;COUNTIF(BookTable[Entry Month],$O$4),"",INDEX(Book!A$3:A$1200,SMALL(IF(BookTable[Entry Month]=$O$4,ROW(BookTable[Entry Month])-ROW(Book!$J$2)),ROWS(A$7:A118))))</f>
        <v/>
      </c>
      <c r="B118" s="1" t="str">
        <f t="array" ref="B118">IF(ROWS(B$7:B118)&gt;COUNTIF(BookTable[Entry Month],$O$4),"",INDEX(Book!B$3:B$1200,SMALL(IF(BookTable[Entry Month]=$O$4,ROW(BookTable[Entry Month])-ROW(Book!$J$2)),ROWS(B$7:B118))))</f>
        <v/>
      </c>
      <c r="D118" s="1" t="str">
        <f t="array" ref="D118">IF(ROWS(C$7:C118)&gt;COUNTIF(BookTable[Entry Month],$O$4),"",INDEX(Book!C$3:C$1200,SMALL(IF(BookTable[Entry Month]=$O$4,ROW(BookTable[Entry Month])-ROW(Book!$J$2)),ROWS(C$7:C118))))</f>
        <v/>
      </c>
      <c r="E118" s="1" t="e">
        <f>VLOOKUP(Shrawan10[[#This Row],[आपूर्तिकर्ताको नाम]],PartyTable[],2,FALSE)</f>
        <v>#N/A</v>
      </c>
      <c r="F118" s="1" t="str" cm="1">
        <f t="array" ref="F118">IF(ROWS(G$7:G118)&gt;COUNTIF(BookTable[Entry Month],$O$4),"",INDEX(Book!D$3:D$1200,SMALL(IF(BookTable[Entry Month]=$O$4,ROW(BookTable[Entry Month])-ROW(Book!$J$2)),ROWS(G$7:G118))))</f>
        <v/>
      </c>
      <c r="I11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18" s="6" t="str" cm="1">
        <f t="array" ref="J118">IF(ROWS(G$7:G118)&gt;COUNTIF(BookTable[Entry Month],$O$4),"",INDEX(Book!F$3:F$1200,SMALL(IF(BookTable[Entry Month]=$O$4,ROW(BookTable[Entry Month])-ROW(Book!$J$2)),ROWS(G$7:G118))))</f>
        <v/>
      </c>
      <c r="K118" s="6" t="str" cm="1">
        <f t="array" ref="K118">IF(ROWS(G$7:G118)&gt;COUNTIF(BookTable[Entry Month],$O$4),"",INDEX(Book!E$3:E$1200,SMALL(IF(BookTable[Entry Month]=$O$4,ROW(BookTable[Entry Month])-ROW(Book!$J$2)),ROWS(G$7:G118))))</f>
        <v/>
      </c>
      <c r="L118" s="6" t="e">
        <f>Shrawan10[[#This Row],[मूल्य (रु)]]*13%</f>
        <v>#VALUE!</v>
      </c>
    </row>
    <row r="119" spans="1:12" hidden="1" x14ac:dyDescent="0.25">
      <c r="A119" s="1" t="str">
        <f t="array" ref="A119">IF(ROWS(A$7:A119)&gt;COUNTIF(BookTable[Entry Month],$O$4),"",INDEX(Book!A$3:A$1200,SMALL(IF(BookTable[Entry Month]=$O$4,ROW(BookTable[Entry Month])-ROW(Book!$J$2)),ROWS(A$7:A119))))</f>
        <v/>
      </c>
      <c r="B119" s="1" t="str">
        <f t="array" ref="B119">IF(ROWS(B$7:B119)&gt;COUNTIF(BookTable[Entry Month],$O$4),"",INDEX(Book!B$3:B$1200,SMALL(IF(BookTable[Entry Month]=$O$4,ROW(BookTable[Entry Month])-ROW(Book!$J$2)),ROWS(B$7:B119))))</f>
        <v/>
      </c>
      <c r="D119" s="1" t="str">
        <f t="array" ref="D119">IF(ROWS(C$7:C119)&gt;COUNTIF(BookTable[Entry Month],$O$4),"",INDEX(Book!C$3:C$1200,SMALL(IF(BookTable[Entry Month]=$O$4,ROW(BookTable[Entry Month])-ROW(Book!$J$2)),ROWS(C$7:C119))))</f>
        <v/>
      </c>
      <c r="E119" s="1" t="e">
        <f>VLOOKUP(Shrawan10[[#This Row],[आपूर्तिकर्ताको नाम]],PartyTable[],2,FALSE)</f>
        <v>#N/A</v>
      </c>
      <c r="F119" s="1" t="str" cm="1">
        <f t="array" ref="F119">IF(ROWS(G$7:G119)&gt;COUNTIF(BookTable[Entry Month],$O$4),"",INDEX(Book!D$3:D$1200,SMALL(IF(BookTable[Entry Month]=$O$4,ROW(BookTable[Entry Month])-ROW(Book!$J$2)),ROWS(G$7:G119))))</f>
        <v/>
      </c>
      <c r="I11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19" s="6" t="str" cm="1">
        <f t="array" ref="J119">IF(ROWS(G$7:G119)&gt;COUNTIF(BookTable[Entry Month],$O$4),"",INDEX(Book!F$3:F$1200,SMALL(IF(BookTable[Entry Month]=$O$4,ROW(BookTable[Entry Month])-ROW(Book!$J$2)),ROWS(G$7:G119))))</f>
        <v/>
      </c>
      <c r="K119" s="6" t="str" cm="1">
        <f t="array" ref="K119">IF(ROWS(G$7:G119)&gt;COUNTIF(BookTable[Entry Month],$O$4),"",INDEX(Book!E$3:E$1200,SMALL(IF(BookTable[Entry Month]=$O$4,ROW(BookTable[Entry Month])-ROW(Book!$J$2)),ROWS(G$7:G119))))</f>
        <v/>
      </c>
      <c r="L119" s="6" t="e">
        <f>Shrawan10[[#This Row],[मूल्य (रु)]]*13%</f>
        <v>#VALUE!</v>
      </c>
    </row>
    <row r="120" spans="1:12" hidden="1" x14ac:dyDescent="0.25">
      <c r="A120" s="1" t="str">
        <f t="array" ref="A120">IF(ROWS(A$7:A120)&gt;COUNTIF(BookTable[Entry Month],$O$4),"",INDEX(Book!A$3:A$1200,SMALL(IF(BookTable[Entry Month]=$O$4,ROW(BookTable[Entry Month])-ROW(Book!$J$2)),ROWS(A$7:A120))))</f>
        <v/>
      </c>
      <c r="B120" s="1" t="str">
        <f t="array" ref="B120">IF(ROWS(B$7:B120)&gt;COUNTIF(BookTable[Entry Month],$O$4),"",INDEX(Book!B$3:B$1200,SMALL(IF(BookTable[Entry Month]=$O$4,ROW(BookTable[Entry Month])-ROW(Book!$J$2)),ROWS(B$7:B120))))</f>
        <v/>
      </c>
      <c r="D120" s="1" t="str">
        <f t="array" ref="D120">IF(ROWS(C$7:C120)&gt;COUNTIF(BookTable[Entry Month],$O$4),"",INDEX(Book!C$3:C$1200,SMALL(IF(BookTable[Entry Month]=$O$4,ROW(BookTable[Entry Month])-ROW(Book!$J$2)),ROWS(C$7:C120))))</f>
        <v/>
      </c>
      <c r="E120" s="1" t="e">
        <f>VLOOKUP(Shrawan10[[#This Row],[आपूर्तिकर्ताको नाम]],PartyTable[],2,FALSE)</f>
        <v>#N/A</v>
      </c>
      <c r="F120" s="1" t="str" cm="1">
        <f t="array" ref="F120">IF(ROWS(G$7:G120)&gt;COUNTIF(BookTable[Entry Month],$O$4),"",INDEX(Book!D$3:D$1200,SMALL(IF(BookTable[Entry Month]=$O$4,ROW(BookTable[Entry Month])-ROW(Book!$J$2)),ROWS(G$7:G120))))</f>
        <v/>
      </c>
      <c r="I12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20" s="6" t="str" cm="1">
        <f t="array" ref="J120">IF(ROWS(G$7:G120)&gt;COUNTIF(BookTable[Entry Month],$O$4),"",INDEX(Book!F$3:F$1200,SMALL(IF(BookTable[Entry Month]=$O$4,ROW(BookTable[Entry Month])-ROW(Book!$J$2)),ROWS(G$7:G120))))</f>
        <v/>
      </c>
      <c r="K120" s="6" t="str" cm="1">
        <f t="array" ref="K120">IF(ROWS(G$7:G120)&gt;COUNTIF(BookTable[Entry Month],$O$4),"",INDEX(Book!E$3:E$1200,SMALL(IF(BookTable[Entry Month]=$O$4,ROW(BookTable[Entry Month])-ROW(Book!$J$2)),ROWS(G$7:G120))))</f>
        <v/>
      </c>
      <c r="L120" s="6" t="e">
        <f>Shrawan10[[#This Row],[मूल्य (रु)]]*13%</f>
        <v>#VALUE!</v>
      </c>
    </row>
    <row r="121" spans="1:12" hidden="1" x14ac:dyDescent="0.25">
      <c r="A121" s="1" t="str">
        <f t="array" ref="A121">IF(ROWS(A$7:A121)&gt;COUNTIF(BookTable[Entry Month],$O$4),"",INDEX(Book!A$3:A$1200,SMALL(IF(BookTable[Entry Month]=$O$4,ROW(BookTable[Entry Month])-ROW(Book!$J$2)),ROWS(A$7:A121))))</f>
        <v/>
      </c>
      <c r="B121" s="1" t="str">
        <f t="array" ref="B121">IF(ROWS(B$7:B121)&gt;COUNTIF(BookTable[Entry Month],$O$4),"",INDEX(Book!B$3:B$1200,SMALL(IF(BookTable[Entry Month]=$O$4,ROW(BookTable[Entry Month])-ROW(Book!$J$2)),ROWS(B$7:B121))))</f>
        <v/>
      </c>
      <c r="D121" s="1" t="str">
        <f t="array" ref="D121">IF(ROWS(C$7:C121)&gt;COUNTIF(BookTable[Entry Month],$O$4),"",INDEX(Book!C$3:C$1200,SMALL(IF(BookTable[Entry Month]=$O$4,ROW(BookTable[Entry Month])-ROW(Book!$J$2)),ROWS(C$7:C121))))</f>
        <v/>
      </c>
      <c r="E121" s="1" t="e">
        <f>VLOOKUP(Shrawan10[[#This Row],[आपूर्तिकर्ताको नाम]],PartyTable[],2,FALSE)</f>
        <v>#N/A</v>
      </c>
      <c r="F121" s="1" t="str" cm="1">
        <f t="array" ref="F121">IF(ROWS(G$7:G121)&gt;COUNTIF(BookTable[Entry Month],$O$4),"",INDEX(Book!D$3:D$1200,SMALL(IF(BookTable[Entry Month]=$O$4,ROW(BookTable[Entry Month])-ROW(Book!$J$2)),ROWS(G$7:G121))))</f>
        <v/>
      </c>
      <c r="I12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21" s="6" t="str" cm="1">
        <f t="array" ref="J121">IF(ROWS(G$7:G121)&gt;COUNTIF(BookTable[Entry Month],$O$4),"",INDEX(Book!F$3:F$1200,SMALL(IF(BookTable[Entry Month]=$O$4,ROW(BookTable[Entry Month])-ROW(Book!$J$2)),ROWS(G$7:G121))))</f>
        <v/>
      </c>
      <c r="K121" s="6" t="str" cm="1">
        <f t="array" ref="K121">IF(ROWS(G$7:G121)&gt;COUNTIF(BookTable[Entry Month],$O$4),"",INDEX(Book!E$3:E$1200,SMALL(IF(BookTable[Entry Month]=$O$4,ROW(BookTable[Entry Month])-ROW(Book!$J$2)),ROWS(G$7:G121))))</f>
        <v/>
      </c>
      <c r="L121" s="6" t="e">
        <f>Shrawan10[[#This Row],[मूल्य (रु)]]*13%</f>
        <v>#VALUE!</v>
      </c>
    </row>
    <row r="122" spans="1:12" hidden="1" x14ac:dyDescent="0.25">
      <c r="A122" s="1" t="str">
        <f t="array" ref="A122">IF(ROWS(A$7:A122)&gt;COUNTIF(BookTable[Entry Month],$O$4),"",INDEX(Book!A$3:A$1200,SMALL(IF(BookTable[Entry Month]=$O$4,ROW(BookTable[Entry Month])-ROW(Book!$J$2)),ROWS(A$7:A122))))</f>
        <v/>
      </c>
      <c r="B122" s="1" t="str">
        <f t="array" ref="B122">IF(ROWS(B$7:B122)&gt;COUNTIF(BookTable[Entry Month],$O$4),"",INDEX(Book!B$3:B$1200,SMALL(IF(BookTable[Entry Month]=$O$4,ROW(BookTable[Entry Month])-ROW(Book!$J$2)),ROWS(B$7:B122))))</f>
        <v/>
      </c>
      <c r="D122" s="1" t="str">
        <f t="array" ref="D122">IF(ROWS(C$7:C122)&gt;COUNTIF(BookTable[Entry Month],$O$4),"",INDEX(Book!C$3:C$1200,SMALL(IF(BookTable[Entry Month]=$O$4,ROW(BookTable[Entry Month])-ROW(Book!$J$2)),ROWS(C$7:C122))))</f>
        <v/>
      </c>
      <c r="E122" s="1" t="e">
        <f>VLOOKUP(Shrawan10[[#This Row],[आपूर्तिकर्ताको नाम]],PartyTable[],2,FALSE)</f>
        <v>#N/A</v>
      </c>
      <c r="F122" s="1" t="str" cm="1">
        <f t="array" ref="F122">IF(ROWS(G$7:G122)&gt;COUNTIF(BookTable[Entry Month],$O$4),"",INDEX(Book!D$3:D$1200,SMALL(IF(BookTable[Entry Month]=$O$4,ROW(BookTable[Entry Month])-ROW(Book!$J$2)),ROWS(G$7:G122))))</f>
        <v/>
      </c>
      <c r="I12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22" s="6" t="str" cm="1">
        <f t="array" ref="J122">IF(ROWS(G$7:G122)&gt;COUNTIF(BookTable[Entry Month],$O$4),"",INDEX(Book!F$3:F$1200,SMALL(IF(BookTable[Entry Month]=$O$4,ROW(BookTable[Entry Month])-ROW(Book!$J$2)),ROWS(G$7:G122))))</f>
        <v/>
      </c>
      <c r="K122" s="6" t="str" cm="1">
        <f t="array" ref="K122">IF(ROWS(G$7:G122)&gt;COUNTIF(BookTable[Entry Month],$O$4),"",INDEX(Book!E$3:E$1200,SMALL(IF(BookTable[Entry Month]=$O$4,ROW(BookTable[Entry Month])-ROW(Book!$J$2)),ROWS(G$7:G122))))</f>
        <v/>
      </c>
      <c r="L122" s="6" t="e">
        <f>Shrawan10[[#This Row],[मूल्य (रु)]]*13%</f>
        <v>#VALUE!</v>
      </c>
    </row>
    <row r="123" spans="1:12" hidden="1" x14ac:dyDescent="0.25">
      <c r="A123" s="1" t="str">
        <f t="array" ref="A123">IF(ROWS(A$7:A123)&gt;COUNTIF(BookTable[Entry Month],$O$4),"",INDEX(Book!A$3:A$1200,SMALL(IF(BookTable[Entry Month]=$O$4,ROW(BookTable[Entry Month])-ROW(Book!$J$2)),ROWS(A$7:A123))))</f>
        <v/>
      </c>
      <c r="B123" s="1" t="str">
        <f t="array" ref="B123">IF(ROWS(B$7:B123)&gt;COUNTIF(BookTable[Entry Month],$O$4),"",INDEX(Book!B$3:B$1200,SMALL(IF(BookTable[Entry Month]=$O$4,ROW(BookTable[Entry Month])-ROW(Book!$J$2)),ROWS(B$7:B123))))</f>
        <v/>
      </c>
      <c r="D123" s="1" t="str">
        <f t="array" ref="D123">IF(ROWS(C$7:C123)&gt;COUNTIF(BookTable[Entry Month],$O$4),"",INDEX(Book!C$3:C$1200,SMALL(IF(BookTable[Entry Month]=$O$4,ROW(BookTable[Entry Month])-ROW(Book!$J$2)),ROWS(C$7:C123))))</f>
        <v/>
      </c>
      <c r="E123" s="1" t="e">
        <f>VLOOKUP(Shrawan10[[#This Row],[आपूर्तिकर्ताको नाम]],PartyTable[],2,FALSE)</f>
        <v>#N/A</v>
      </c>
      <c r="F123" s="1" t="str" cm="1">
        <f t="array" ref="F123">IF(ROWS(G$7:G123)&gt;COUNTIF(BookTable[Entry Month],$O$4),"",INDEX(Book!D$3:D$1200,SMALL(IF(BookTable[Entry Month]=$O$4,ROW(BookTable[Entry Month])-ROW(Book!$J$2)),ROWS(G$7:G123))))</f>
        <v/>
      </c>
      <c r="I12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23" s="6" t="str" cm="1">
        <f t="array" ref="J123">IF(ROWS(G$7:G123)&gt;COUNTIF(BookTable[Entry Month],$O$4),"",INDEX(Book!F$3:F$1200,SMALL(IF(BookTable[Entry Month]=$O$4,ROW(BookTable[Entry Month])-ROW(Book!$J$2)),ROWS(G$7:G123))))</f>
        <v/>
      </c>
      <c r="K123" s="6" t="str" cm="1">
        <f t="array" ref="K123">IF(ROWS(G$7:G123)&gt;COUNTIF(BookTable[Entry Month],$O$4),"",INDEX(Book!E$3:E$1200,SMALL(IF(BookTable[Entry Month]=$O$4,ROW(BookTable[Entry Month])-ROW(Book!$J$2)),ROWS(G$7:G123))))</f>
        <v/>
      </c>
      <c r="L123" s="6" t="e">
        <f>Shrawan10[[#This Row],[मूल्य (रु)]]*13%</f>
        <v>#VALUE!</v>
      </c>
    </row>
    <row r="124" spans="1:12" hidden="1" x14ac:dyDescent="0.25">
      <c r="A124" s="1" t="str">
        <f t="array" ref="A124">IF(ROWS(A$7:A124)&gt;COUNTIF(BookTable[Entry Month],$O$4),"",INDEX(Book!A$3:A$1200,SMALL(IF(BookTable[Entry Month]=$O$4,ROW(BookTable[Entry Month])-ROW(Book!$J$2)),ROWS(A$7:A124))))</f>
        <v/>
      </c>
      <c r="B124" s="1" t="str">
        <f t="array" ref="B124">IF(ROWS(B$7:B124)&gt;COUNTIF(BookTable[Entry Month],$O$4),"",INDEX(Book!B$3:B$1200,SMALL(IF(BookTable[Entry Month]=$O$4,ROW(BookTable[Entry Month])-ROW(Book!$J$2)),ROWS(B$7:B124))))</f>
        <v/>
      </c>
      <c r="D124" s="1" t="str">
        <f t="array" ref="D124">IF(ROWS(C$7:C124)&gt;COUNTIF(BookTable[Entry Month],$O$4),"",INDEX(Book!C$3:C$1200,SMALL(IF(BookTable[Entry Month]=$O$4,ROW(BookTable[Entry Month])-ROW(Book!$J$2)),ROWS(C$7:C124))))</f>
        <v/>
      </c>
      <c r="E124" s="1" t="e">
        <f>VLOOKUP(Shrawan10[[#This Row],[आपूर्तिकर्ताको नाम]],PartyTable[],2,FALSE)</f>
        <v>#N/A</v>
      </c>
      <c r="F124" s="1" t="str" cm="1">
        <f t="array" ref="F124">IF(ROWS(G$7:G124)&gt;COUNTIF(BookTable[Entry Month],$O$4),"",INDEX(Book!D$3:D$1200,SMALL(IF(BookTable[Entry Month]=$O$4,ROW(BookTable[Entry Month])-ROW(Book!$J$2)),ROWS(G$7:G124))))</f>
        <v/>
      </c>
      <c r="I12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24" s="6" t="str" cm="1">
        <f t="array" ref="J124">IF(ROWS(G$7:G124)&gt;COUNTIF(BookTable[Entry Month],$O$4),"",INDEX(Book!F$3:F$1200,SMALL(IF(BookTable[Entry Month]=$O$4,ROW(BookTable[Entry Month])-ROW(Book!$J$2)),ROWS(G$7:G124))))</f>
        <v/>
      </c>
      <c r="K124" s="6" t="str" cm="1">
        <f t="array" ref="K124">IF(ROWS(G$7:G124)&gt;COUNTIF(BookTable[Entry Month],$O$4),"",INDEX(Book!E$3:E$1200,SMALL(IF(BookTable[Entry Month]=$O$4,ROW(BookTable[Entry Month])-ROW(Book!$J$2)),ROWS(G$7:G124))))</f>
        <v/>
      </c>
      <c r="L124" s="6" t="e">
        <f>Shrawan10[[#This Row],[मूल्य (रु)]]*13%</f>
        <v>#VALUE!</v>
      </c>
    </row>
    <row r="125" spans="1:12" hidden="1" x14ac:dyDescent="0.25">
      <c r="A125" s="1" t="str">
        <f t="array" ref="A125">IF(ROWS(A$7:A125)&gt;COUNTIF(BookTable[Entry Month],$O$4),"",INDEX(Book!A$3:A$1200,SMALL(IF(BookTable[Entry Month]=$O$4,ROW(BookTable[Entry Month])-ROW(Book!$J$2)),ROWS(A$7:A125))))</f>
        <v/>
      </c>
      <c r="B125" s="1" t="str">
        <f t="array" ref="B125">IF(ROWS(B$7:B125)&gt;COUNTIF(BookTable[Entry Month],$O$4),"",INDEX(Book!B$3:B$1200,SMALL(IF(BookTable[Entry Month]=$O$4,ROW(BookTable[Entry Month])-ROW(Book!$J$2)),ROWS(B$7:B125))))</f>
        <v/>
      </c>
      <c r="D125" s="1" t="str">
        <f t="array" ref="D125">IF(ROWS(C$7:C125)&gt;COUNTIF(BookTable[Entry Month],$O$4),"",INDEX(Book!C$3:C$1200,SMALL(IF(BookTable[Entry Month]=$O$4,ROW(BookTable[Entry Month])-ROW(Book!$J$2)),ROWS(C$7:C125))))</f>
        <v/>
      </c>
      <c r="E125" s="1" t="e">
        <f>VLOOKUP(Shrawan10[[#This Row],[आपूर्तिकर्ताको नाम]],PartyTable[],2,FALSE)</f>
        <v>#N/A</v>
      </c>
      <c r="F125" s="1" t="str" cm="1">
        <f t="array" ref="F125">IF(ROWS(G$7:G125)&gt;COUNTIF(BookTable[Entry Month],$O$4),"",INDEX(Book!D$3:D$1200,SMALL(IF(BookTable[Entry Month]=$O$4,ROW(BookTable[Entry Month])-ROW(Book!$J$2)),ROWS(G$7:G125))))</f>
        <v/>
      </c>
      <c r="I12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25" s="6" t="str" cm="1">
        <f t="array" ref="J125">IF(ROWS(G$7:G125)&gt;COUNTIF(BookTable[Entry Month],$O$4),"",INDEX(Book!F$3:F$1200,SMALL(IF(BookTable[Entry Month]=$O$4,ROW(BookTable[Entry Month])-ROW(Book!$J$2)),ROWS(G$7:G125))))</f>
        <v/>
      </c>
      <c r="K125" s="6" t="str" cm="1">
        <f t="array" ref="K125">IF(ROWS(G$7:G125)&gt;COUNTIF(BookTable[Entry Month],$O$4),"",INDEX(Book!E$3:E$1200,SMALL(IF(BookTable[Entry Month]=$O$4,ROW(BookTable[Entry Month])-ROW(Book!$J$2)),ROWS(G$7:G125))))</f>
        <v/>
      </c>
      <c r="L125" s="6" t="e">
        <f>Shrawan10[[#This Row],[मूल्य (रु)]]*13%</f>
        <v>#VALUE!</v>
      </c>
    </row>
    <row r="126" spans="1:12" hidden="1" x14ac:dyDescent="0.25">
      <c r="A126" s="1" t="str">
        <f t="array" ref="A126">IF(ROWS(A$7:A126)&gt;COUNTIF(BookTable[Entry Month],$O$4),"",INDEX(Book!A$3:A$1200,SMALL(IF(BookTable[Entry Month]=$O$4,ROW(BookTable[Entry Month])-ROW(Book!$J$2)),ROWS(A$7:A126))))</f>
        <v/>
      </c>
      <c r="B126" s="1" t="str">
        <f t="array" ref="B126">IF(ROWS(B$7:B126)&gt;COUNTIF(BookTable[Entry Month],$O$4),"",INDEX(Book!B$3:B$1200,SMALL(IF(BookTable[Entry Month]=$O$4,ROW(BookTable[Entry Month])-ROW(Book!$J$2)),ROWS(B$7:B126))))</f>
        <v/>
      </c>
      <c r="D126" s="1" t="str">
        <f t="array" ref="D126">IF(ROWS(C$7:C126)&gt;COUNTIF(BookTable[Entry Month],$O$4),"",INDEX(Book!C$3:C$1200,SMALL(IF(BookTable[Entry Month]=$O$4,ROW(BookTable[Entry Month])-ROW(Book!$J$2)),ROWS(C$7:C126))))</f>
        <v/>
      </c>
      <c r="E126" s="1" t="e">
        <f>VLOOKUP(Shrawan10[[#This Row],[आपूर्तिकर्ताको नाम]],PartyTable[],2,FALSE)</f>
        <v>#N/A</v>
      </c>
      <c r="F126" s="1" t="str" cm="1">
        <f t="array" ref="F126">IF(ROWS(G$7:G126)&gt;COUNTIF(BookTable[Entry Month],$O$4),"",INDEX(Book!D$3:D$1200,SMALL(IF(BookTable[Entry Month]=$O$4,ROW(BookTable[Entry Month])-ROW(Book!$J$2)),ROWS(G$7:G126))))</f>
        <v/>
      </c>
      <c r="I12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26" s="6" t="str" cm="1">
        <f t="array" ref="J126">IF(ROWS(G$7:G126)&gt;COUNTIF(BookTable[Entry Month],$O$4),"",INDEX(Book!F$3:F$1200,SMALL(IF(BookTable[Entry Month]=$O$4,ROW(BookTable[Entry Month])-ROW(Book!$J$2)),ROWS(G$7:G126))))</f>
        <v/>
      </c>
      <c r="K126" s="6" t="str" cm="1">
        <f t="array" ref="K126">IF(ROWS(G$7:G126)&gt;COUNTIF(BookTable[Entry Month],$O$4),"",INDEX(Book!E$3:E$1200,SMALL(IF(BookTable[Entry Month]=$O$4,ROW(BookTable[Entry Month])-ROW(Book!$J$2)),ROWS(G$7:G126))))</f>
        <v/>
      </c>
      <c r="L126" s="6" t="e">
        <f>Shrawan10[[#This Row],[मूल्य (रु)]]*13%</f>
        <v>#VALUE!</v>
      </c>
    </row>
    <row r="127" spans="1:12" hidden="1" x14ac:dyDescent="0.25">
      <c r="A127" s="1" t="str">
        <f t="array" ref="A127">IF(ROWS(A$7:A127)&gt;COUNTIF(BookTable[Entry Month],$O$4),"",INDEX(Book!A$3:A$1200,SMALL(IF(BookTable[Entry Month]=$O$4,ROW(BookTable[Entry Month])-ROW(Book!$J$2)),ROWS(A$7:A127))))</f>
        <v/>
      </c>
      <c r="B127" s="1" t="str">
        <f t="array" ref="B127">IF(ROWS(B$7:B127)&gt;COUNTIF(BookTable[Entry Month],$O$4),"",INDEX(Book!B$3:B$1200,SMALL(IF(BookTable[Entry Month]=$O$4,ROW(BookTable[Entry Month])-ROW(Book!$J$2)),ROWS(B$7:B127))))</f>
        <v/>
      </c>
      <c r="D127" s="1" t="str">
        <f t="array" ref="D127">IF(ROWS(C$7:C127)&gt;COUNTIF(BookTable[Entry Month],$O$4),"",INDEX(Book!C$3:C$1200,SMALL(IF(BookTable[Entry Month]=$O$4,ROW(BookTable[Entry Month])-ROW(Book!$J$2)),ROWS(C$7:C127))))</f>
        <v/>
      </c>
      <c r="E127" s="1" t="e">
        <f>VLOOKUP(Shrawan10[[#This Row],[आपूर्तिकर्ताको नाम]],PartyTable[],2,FALSE)</f>
        <v>#N/A</v>
      </c>
      <c r="F127" s="1" t="str" cm="1">
        <f t="array" ref="F127">IF(ROWS(G$7:G127)&gt;COUNTIF(BookTable[Entry Month],$O$4),"",INDEX(Book!D$3:D$1200,SMALL(IF(BookTable[Entry Month]=$O$4,ROW(BookTable[Entry Month])-ROW(Book!$J$2)),ROWS(G$7:G127))))</f>
        <v/>
      </c>
      <c r="I12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27" s="6" t="str" cm="1">
        <f t="array" ref="J127">IF(ROWS(G$7:G127)&gt;COUNTIF(BookTable[Entry Month],$O$4),"",INDEX(Book!F$3:F$1200,SMALL(IF(BookTable[Entry Month]=$O$4,ROW(BookTable[Entry Month])-ROW(Book!$J$2)),ROWS(G$7:G127))))</f>
        <v/>
      </c>
      <c r="K127" s="6" t="str" cm="1">
        <f t="array" ref="K127">IF(ROWS(G$7:G127)&gt;COUNTIF(BookTable[Entry Month],$O$4),"",INDEX(Book!E$3:E$1200,SMALL(IF(BookTable[Entry Month]=$O$4,ROW(BookTable[Entry Month])-ROW(Book!$J$2)),ROWS(G$7:G127))))</f>
        <v/>
      </c>
      <c r="L127" s="6" t="e">
        <f>Shrawan10[[#This Row],[मूल्य (रु)]]*13%</f>
        <v>#VALUE!</v>
      </c>
    </row>
    <row r="128" spans="1:12" hidden="1" x14ac:dyDescent="0.25">
      <c r="A128" s="1" t="str">
        <f t="array" ref="A128">IF(ROWS(A$7:A128)&gt;COUNTIF(BookTable[Entry Month],$O$4),"",INDEX(Book!A$3:A$1200,SMALL(IF(BookTable[Entry Month]=$O$4,ROW(BookTable[Entry Month])-ROW(Book!$J$2)),ROWS(A$7:A128))))</f>
        <v/>
      </c>
      <c r="B128" s="1" t="str">
        <f t="array" ref="B128">IF(ROWS(B$7:B128)&gt;COUNTIF(BookTable[Entry Month],$O$4),"",INDEX(Book!B$3:B$1200,SMALL(IF(BookTable[Entry Month]=$O$4,ROW(BookTable[Entry Month])-ROW(Book!$J$2)),ROWS(B$7:B128))))</f>
        <v/>
      </c>
      <c r="D128" s="1" t="str">
        <f t="array" ref="D128">IF(ROWS(C$7:C128)&gt;COUNTIF(BookTable[Entry Month],$O$4),"",INDEX(Book!C$3:C$1200,SMALL(IF(BookTable[Entry Month]=$O$4,ROW(BookTable[Entry Month])-ROW(Book!$J$2)),ROWS(C$7:C128))))</f>
        <v/>
      </c>
      <c r="E128" s="1" t="e">
        <f>VLOOKUP(Shrawan10[[#This Row],[आपूर्तिकर्ताको नाम]],PartyTable[],2,FALSE)</f>
        <v>#N/A</v>
      </c>
      <c r="F128" s="1" t="str" cm="1">
        <f t="array" ref="F128">IF(ROWS(G$7:G128)&gt;COUNTIF(BookTable[Entry Month],$O$4),"",INDEX(Book!D$3:D$1200,SMALL(IF(BookTable[Entry Month]=$O$4,ROW(BookTable[Entry Month])-ROW(Book!$J$2)),ROWS(G$7:G128))))</f>
        <v/>
      </c>
      <c r="I12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28" s="6" t="str" cm="1">
        <f t="array" ref="J128">IF(ROWS(G$7:G128)&gt;COUNTIF(BookTable[Entry Month],$O$4),"",INDEX(Book!F$3:F$1200,SMALL(IF(BookTable[Entry Month]=$O$4,ROW(BookTable[Entry Month])-ROW(Book!$J$2)),ROWS(G$7:G128))))</f>
        <v/>
      </c>
      <c r="K128" s="6" t="str" cm="1">
        <f t="array" ref="K128">IF(ROWS(G$7:G128)&gt;COUNTIF(BookTable[Entry Month],$O$4),"",INDEX(Book!E$3:E$1200,SMALL(IF(BookTable[Entry Month]=$O$4,ROW(BookTable[Entry Month])-ROW(Book!$J$2)),ROWS(G$7:G128))))</f>
        <v/>
      </c>
      <c r="L128" s="6" t="e">
        <f>Shrawan10[[#This Row],[मूल्य (रु)]]*13%</f>
        <v>#VALUE!</v>
      </c>
    </row>
    <row r="129" spans="1:12" hidden="1" x14ac:dyDescent="0.25">
      <c r="A129" s="1" t="str">
        <f t="array" ref="A129">IF(ROWS(A$7:A129)&gt;COUNTIF(BookTable[Entry Month],$O$4),"",INDEX(Book!A$3:A$1200,SMALL(IF(BookTable[Entry Month]=$O$4,ROW(BookTable[Entry Month])-ROW(Book!$J$2)),ROWS(A$7:A129))))</f>
        <v/>
      </c>
      <c r="B129" s="1" t="str">
        <f t="array" ref="B129">IF(ROWS(B$7:B129)&gt;COUNTIF(BookTable[Entry Month],$O$4),"",INDEX(Book!B$3:B$1200,SMALL(IF(BookTable[Entry Month]=$O$4,ROW(BookTable[Entry Month])-ROW(Book!$J$2)),ROWS(B$7:B129))))</f>
        <v/>
      </c>
      <c r="D129" s="1" t="str">
        <f t="array" ref="D129">IF(ROWS(C$7:C129)&gt;COUNTIF(BookTable[Entry Month],$O$4),"",INDEX(Book!C$3:C$1200,SMALL(IF(BookTable[Entry Month]=$O$4,ROW(BookTable[Entry Month])-ROW(Book!$J$2)),ROWS(C$7:C129))))</f>
        <v/>
      </c>
      <c r="E129" s="1" t="e">
        <f>VLOOKUP(Shrawan10[[#This Row],[आपूर्तिकर्ताको नाम]],PartyTable[],2,FALSE)</f>
        <v>#N/A</v>
      </c>
      <c r="F129" s="1" t="str" cm="1">
        <f t="array" ref="F129">IF(ROWS(G$7:G129)&gt;COUNTIF(BookTable[Entry Month],$O$4),"",INDEX(Book!D$3:D$1200,SMALL(IF(BookTable[Entry Month]=$O$4,ROW(BookTable[Entry Month])-ROW(Book!$J$2)),ROWS(G$7:G129))))</f>
        <v/>
      </c>
      <c r="I12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29" s="6" t="str" cm="1">
        <f t="array" ref="J129">IF(ROWS(G$7:G129)&gt;COUNTIF(BookTable[Entry Month],$O$4),"",INDEX(Book!F$3:F$1200,SMALL(IF(BookTable[Entry Month]=$O$4,ROW(BookTable[Entry Month])-ROW(Book!$J$2)),ROWS(G$7:G129))))</f>
        <v/>
      </c>
      <c r="K129" s="6" t="str" cm="1">
        <f t="array" ref="K129">IF(ROWS(G$7:G129)&gt;COUNTIF(BookTable[Entry Month],$O$4),"",INDEX(Book!E$3:E$1200,SMALL(IF(BookTable[Entry Month]=$O$4,ROW(BookTable[Entry Month])-ROW(Book!$J$2)),ROWS(G$7:G129))))</f>
        <v/>
      </c>
      <c r="L129" s="6" t="e">
        <f>Shrawan10[[#This Row],[मूल्य (रु)]]*13%</f>
        <v>#VALUE!</v>
      </c>
    </row>
    <row r="130" spans="1:12" hidden="1" x14ac:dyDescent="0.25">
      <c r="A130" s="1" t="str">
        <f t="array" ref="A130">IF(ROWS(A$7:A130)&gt;COUNTIF(BookTable[Entry Month],$O$4),"",INDEX(Book!A$3:A$1200,SMALL(IF(BookTable[Entry Month]=$O$4,ROW(BookTable[Entry Month])-ROW(Book!$J$2)),ROWS(A$7:A130))))</f>
        <v/>
      </c>
      <c r="B130" s="1" t="str">
        <f t="array" ref="B130">IF(ROWS(B$7:B130)&gt;COUNTIF(BookTable[Entry Month],$O$4),"",INDEX(Book!B$3:B$1200,SMALL(IF(BookTable[Entry Month]=$O$4,ROW(BookTable[Entry Month])-ROW(Book!$J$2)),ROWS(B$7:B130))))</f>
        <v/>
      </c>
      <c r="D130" s="1" t="str">
        <f t="array" ref="D130">IF(ROWS(C$7:C130)&gt;COUNTIF(BookTable[Entry Month],$O$4),"",INDEX(Book!C$3:C$1200,SMALL(IF(BookTable[Entry Month]=$O$4,ROW(BookTable[Entry Month])-ROW(Book!$J$2)),ROWS(C$7:C130))))</f>
        <v/>
      </c>
      <c r="E130" s="1" t="e">
        <f>VLOOKUP(Shrawan10[[#This Row],[आपूर्तिकर्ताको नाम]],PartyTable[],2,FALSE)</f>
        <v>#N/A</v>
      </c>
      <c r="F130" s="1" t="str" cm="1">
        <f t="array" ref="F130">IF(ROWS(G$7:G130)&gt;COUNTIF(BookTable[Entry Month],$O$4),"",INDEX(Book!D$3:D$1200,SMALL(IF(BookTable[Entry Month]=$O$4,ROW(BookTable[Entry Month])-ROW(Book!$J$2)),ROWS(G$7:G130))))</f>
        <v/>
      </c>
      <c r="I13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30" s="6" t="str" cm="1">
        <f t="array" ref="J130">IF(ROWS(G$7:G130)&gt;COUNTIF(BookTable[Entry Month],$O$4),"",INDEX(Book!F$3:F$1200,SMALL(IF(BookTable[Entry Month]=$O$4,ROW(BookTable[Entry Month])-ROW(Book!$J$2)),ROWS(G$7:G130))))</f>
        <v/>
      </c>
      <c r="K130" s="6" t="str" cm="1">
        <f t="array" ref="K130">IF(ROWS(G$7:G130)&gt;COUNTIF(BookTable[Entry Month],$O$4),"",INDEX(Book!E$3:E$1200,SMALL(IF(BookTable[Entry Month]=$O$4,ROW(BookTable[Entry Month])-ROW(Book!$J$2)),ROWS(G$7:G130))))</f>
        <v/>
      </c>
      <c r="L130" s="6" t="e">
        <f>Shrawan10[[#This Row],[मूल्य (रु)]]*13%</f>
        <v>#VALUE!</v>
      </c>
    </row>
    <row r="131" spans="1:12" hidden="1" x14ac:dyDescent="0.25">
      <c r="A131" s="1" t="str">
        <f t="array" ref="A131">IF(ROWS(A$7:A131)&gt;COUNTIF(BookTable[Entry Month],$O$4),"",INDEX(Book!A$3:A$1200,SMALL(IF(BookTable[Entry Month]=$O$4,ROW(BookTable[Entry Month])-ROW(Book!$J$2)),ROWS(A$7:A131))))</f>
        <v/>
      </c>
      <c r="B131" s="1" t="str">
        <f t="array" ref="B131">IF(ROWS(B$7:B131)&gt;COUNTIF(BookTable[Entry Month],$O$4),"",INDEX(Book!B$3:B$1200,SMALL(IF(BookTable[Entry Month]=$O$4,ROW(BookTable[Entry Month])-ROW(Book!$J$2)),ROWS(B$7:B131))))</f>
        <v/>
      </c>
      <c r="D131" s="1" t="str">
        <f t="array" ref="D131">IF(ROWS(C$7:C131)&gt;COUNTIF(BookTable[Entry Month],$O$4),"",INDEX(Book!C$3:C$1200,SMALL(IF(BookTable[Entry Month]=$O$4,ROW(BookTable[Entry Month])-ROW(Book!$J$2)),ROWS(C$7:C131))))</f>
        <v/>
      </c>
      <c r="E131" s="1" t="e">
        <f>VLOOKUP(Shrawan10[[#This Row],[आपूर्तिकर्ताको नाम]],PartyTable[],2,FALSE)</f>
        <v>#N/A</v>
      </c>
      <c r="F131" s="1" t="str" cm="1">
        <f t="array" ref="F131">IF(ROWS(G$7:G131)&gt;COUNTIF(BookTable[Entry Month],$O$4),"",INDEX(Book!D$3:D$1200,SMALL(IF(BookTable[Entry Month]=$O$4,ROW(BookTable[Entry Month])-ROW(Book!$J$2)),ROWS(G$7:G131))))</f>
        <v/>
      </c>
      <c r="I13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31" s="6" t="str" cm="1">
        <f t="array" ref="J131">IF(ROWS(G$7:G131)&gt;COUNTIF(BookTable[Entry Month],$O$4),"",INDEX(Book!F$3:F$1200,SMALL(IF(BookTable[Entry Month]=$O$4,ROW(BookTable[Entry Month])-ROW(Book!$J$2)),ROWS(G$7:G131))))</f>
        <v/>
      </c>
      <c r="K131" s="6" t="str" cm="1">
        <f t="array" ref="K131">IF(ROWS(G$7:G131)&gt;COUNTIF(BookTable[Entry Month],$O$4),"",INDEX(Book!E$3:E$1200,SMALL(IF(BookTable[Entry Month]=$O$4,ROW(BookTable[Entry Month])-ROW(Book!$J$2)),ROWS(G$7:G131))))</f>
        <v/>
      </c>
      <c r="L131" s="6" t="e">
        <f>Shrawan10[[#This Row],[मूल्य (रु)]]*13%</f>
        <v>#VALUE!</v>
      </c>
    </row>
    <row r="132" spans="1:12" hidden="1" x14ac:dyDescent="0.25">
      <c r="A132" s="1" t="str">
        <f t="array" ref="A132">IF(ROWS(A$7:A132)&gt;COUNTIF(BookTable[Entry Month],$O$4),"",INDEX(Book!A$3:A$1200,SMALL(IF(BookTable[Entry Month]=$O$4,ROW(BookTable[Entry Month])-ROW(Book!$J$2)),ROWS(A$7:A132))))</f>
        <v/>
      </c>
      <c r="B132" s="1" t="str">
        <f t="array" ref="B132">IF(ROWS(B$7:B132)&gt;COUNTIF(BookTable[Entry Month],$O$4),"",INDEX(Book!B$3:B$1200,SMALL(IF(BookTable[Entry Month]=$O$4,ROW(BookTable[Entry Month])-ROW(Book!$J$2)),ROWS(B$7:B132))))</f>
        <v/>
      </c>
      <c r="D132" s="1" t="str">
        <f t="array" ref="D132">IF(ROWS(C$7:C132)&gt;COUNTIF(BookTable[Entry Month],$O$4),"",INDEX(Book!C$3:C$1200,SMALL(IF(BookTable[Entry Month]=$O$4,ROW(BookTable[Entry Month])-ROW(Book!$J$2)),ROWS(C$7:C132))))</f>
        <v/>
      </c>
      <c r="E132" s="1" t="e">
        <f>VLOOKUP(Shrawan10[[#This Row],[आपूर्तिकर्ताको नाम]],PartyTable[],2,FALSE)</f>
        <v>#N/A</v>
      </c>
      <c r="F132" s="1" t="str" cm="1">
        <f t="array" ref="F132">IF(ROWS(G$7:G132)&gt;COUNTIF(BookTable[Entry Month],$O$4),"",INDEX(Book!D$3:D$1200,SMALL(IF(BookTable[Entry Month]=$O$4,ROW(BookTable[Entry Month])-ROW(Book!$J$2)),ROWS(G$7:G132))))</f>
        <v/>
      </c>
      <c r="I13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32" s="6" t="str" cm="1">
        <f t="array" ref="J132">IF(ROWS(G$7:G132)&gt;COUNTIF(BookTable[Entry Month],$O$4),"",INDEX(Book!F$3:F$1200,SMALL(IF(BookTable[Entry Month]=$O$4,ROW(BookTable[Entry Month])-ROW(Book!$J$2)),ROWS(G$7:G132))))</f>
        <v/>
      </c>
      <c r="K132" s="6" t="str" cm="1">
        <f t="array" ref="K132">IF(ROWS(G$7:G132)&gt;COUNTIF(BookTable[Entry Month],$O$4),"",INDEX(Book!E$3:E$1200,SMALL(IF(BookTable[Entry Month]=$O$4,ROW(BookTable[Entry Month])-ROW(Book!$J$2)),ROWS(G$7:G132))))</f>
        <v/>
      </c>
      <c r="L132" s="6" t="e">
        <f>Shrawan10[[#This Row],[मूल्य (रु)]]*13%</f>
        <v>#VALUE!</v>
      </c>
    </row>
    <row r="133" spans="1:12" hidden="1" x14ac:dyDescent="0.25">
      <c r="A133" s="1" t="str">
        <f t="array" ref="A133">IF(ROWS(A$7:A133)&gt;COUNTIF(BookTable[Entry Month],$O$4),"",INDEX(Book!A$3:A$1200,SMALL(IF(BookTable[Entry Month]=$O$4,ROW(BookTable[Entry Month])-ROW(Book!$J$2)),ROWS(A$7:A133))))</f>
        <v/>
      </c>
      <c r="B133" s="1" t="str">
        <f t="array" ref="B133">IF(ROWS(B$7:B133)&gt;COUNTIF(BookTable[Entry Month],$O$4),"",INDEX(Book!B$3:B$1200,SMALL(IF(BookTable[Entry Month]=$O$4,ROW(BookTable[Entry Month])-ROW(Book!$J$2)),ROWS(B$7:B133))))</f>
        <v/>
      </c>
      <c r="D133" s="1" t="str">
        <f t="array" ref="D133">IF(ROWS(C$7:C133)&gt;COUNTIF(BookTable[Entry Month],$O$4),"",INDEX(Book!C$3:C$1200,SMALL(IF(BookTable[Entry Month]=$O$4,ROW(BookTable[Entry Month])-ROW(Book!$J$2)),ROWS(C$7:C133))))</f>
        <v/>
      </c>
      <c r="E133" s="1" t="e">
        <f>VLOOKUP(Shrawan10[[#This Row],[आपूर्तिकर्ताको नाम]],PartyTable[],2,FALSE)</f>
        <v>#N/A</v>
      </c>
      <c r="F133" s="1" t="str" cm="1">
        <f t="array" ref="F133">IF(ROWS(G$7:G133)&gt;COUNTIF(BookTable[Entry Month],$O$4),"",INDEX(Book!D$3:D$1200,SMALL(IF(BookTable[Entry Month]=$O$4,ROW(BookTable[Entry Month])-ROW(Book!$J$2)),ROWS(G$7:G133))))</f>
        <v/>
      </c>
      <c r="I13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33" s="6" t="str" cm="1">
        <f t="array" ref="J133">IF(ROWS(G$7:G133)&gt;COUNTIF(BookTable[Entry Month],$O$4),"",INDEX(Book!F$3:F$1200,SMALL(IF(BookTable[Entry Month]=$O$4,ROW(BookTable[Entry Month])-ROW(Book!$J$2)),ROWS(G$7:G133))))</f>
        <v/>
      </c>
      <c r="K133" s="6" t="str" cm="1">
        <f t="array" ref="K133">IF(ROWS(G$7:G133)&gt;COUNTIF(BookTable[Entry Month],$O$4),"",INDEX(Book!E$3:E$1200,SMALL(IF(BookTable[Entry Month]=$O$4,ROW(BookTable[Entry Month])-ROW(Book!$J$2)),ROWS(G$7:G133))))</f>
        <v/>
      </c>
      <c r="L133" s="6" t="e">
        <f>Shrawan10[[#This Row],[मूल्य (रु)]]*13%</f>
        <v>#VALUE!</v>
      </c>
    </row>
    <row r="134" spans="1:12" hidden="1" x14ac:dyDescent="0.25">
      <c r="A134" s="1" t="str">
        <f t="array" ref="A134">IF(ROWS(A$7:A134)&gt;COUNTIF(BookTable[Entry Month],$O$4),"",INDEX(Book!A$3:A$1200,SMALL(IF(BookTable[Entry Month]=$O$4,ROW(BookTable[Entry Month])-ROW(Book!$J$2)),ROWS(A$7:A134))))</f>
        <v/>
      </c>
      <c r="B134" s="1" t="str">
        <f t="array" ref="B134">IF(ROWS(B$7:B134)&gt;COUNTIF(BookTable[Entry Month],$O$4),"",INDEX(Book!B$3:B$1200,SMALL(IF(BookTable[Entry Month]=$O$4,ROW(BookTable[Entry Month])-ROW(Book!$J$2)),ROWS(B$7:B134))))</f>
        <v/>
      </c>
      <c r="D134" s="1" t="str">
        <f t="array" ref="D134">IF(ROWS(C$7:C134)&gt;COUNTIF(BookTable[Entry Month],$O$4),"",INDEX(Book!C$3:C$1200,SMALL(IF(BookTable[Entry Month]=$O$4,ROW(BookTable[Entry Month])-ROW(Book!$J$2)),ROWS(C$7:C134))))</f>
        <v/>
      </c>
      <c r="E134" s="1" t="e">
        <f>VLOOKUP(Shrawan10[[#This Row],[आपूर्तिकर्ताको नाम]],PartyTable[],2,FALSE)</f>
        <v>#N/A</v>
      </c>
      <c r="F134" s="1" t="str" cm="1">
        <f t="array" ref="F134">IF(ROWS(G$7:G134)&gt;COUNTIF(BookTable[Entry Month],$O$4),"",INDEX(Book!D$3:D$1200,SMALL(IF(BookTable[Entry Month]=$O$4,ROW(BookTable[Entry Month])-ROW(Book!$J$2)),ROWS(G$7:G134))))</f>
        <v/>
      </c>
      <c r="I13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34" s="6" t="str" cm="1">
        <f t="array" ref="J134">IF(ROWS(G$7:G134)&gt;COUNTIF(BookTable[Entry Month],$O$4),"",INDEX(Book!F$3:F$1200,SMALL(IF(BookTable[Entry Month]=$O$4,ROW(BookTable[Entry Month])-ROW(Book!$J$2)),ROWS(G$7:G134))))</f>
        <v/>
      </c>
      <c r="K134" s="6" t="str" cm="1">
        <f t="array" ref="K134">IF(ROWS(G$7:G134)&gt;COUNTIF(BookTable[Entry Month],$O$4),"",INDEX(Book!E$3:E$1200,SMALL(IF(BookTable[Entry Month]=$O$4,ROW(BookTable[Entry Month])-ROW(Book!$J$2)),ROWS(G$7:G134))))</f>
        <v/>
      </c>
      <c r="L134" s="6" t="e">
        <f>Shrawan10[[#This Row],[मूल्य (रु)]]*13%</f>
        <v>#VALUE!</v>
      </c>
    </row>
    <row r="135" spans="1:12" hidden="1" x14ac:dyDescent="0.25">
      <c r="A135" s="1" t="str">
        <f t="array" ref="A135">IF(ROWS(A$7:A135)&gt;COUNTIF(BookTable[Entry Month],$O$4),"",INDEX(Book!A$3:A$1200,SMALL(IF(BookTable[Entry Month]=$O$4,ROW(BookTable[Entry Month])-ROW(Book!$J$2)),ROWS(A$7:A135))))</f>
        <v/>
      </c>
      <c r="B135" s="1" t="str">
        <f t="array" ref="B135">IF(ROWS(B$7:B135)&gt;COUNTIF(BookTable[Entry Month],$O$4),"",INDEX(Book!B$3:B$1200,SMALL(IF(BookTable[Entry Month]=$O$4,ROW(BookTable[Entry Month])-ROW(Book!$J$2)),ROWS(B$7:B135))))</f>
        <v/>
      </c>
      <c r="D135" s="1" t="str">
        <f t="array" ref="D135">IF(ROWS(C$7:C135)&gt;COUNTIF(BookTable[Entry Month],$O$4),"",INDEX(Book!C$3:C$1200,SMALL(IF(BookTable[Entry Month]=$O$4,ROW(BookTable[Entry Month])-ROW(Book!$J$2)),ROWS(C$7:C135))))</f>
        <v/>
      </c>
      <c r="E135" s="1" t="e">
        <f>VLOOKUP(Shrawan10[[#This Row],[आपूर्तिकर्ताको नाम]],PartyTable[],2,FALSE)</f>
        <v>#N/A</v>
      </c>
      <c r="F135" s="1" t="str" cm="1">
        <f t="array" ref="F135">IF(ROWS(G$7:G135)&gt;COUNTIF(BookTable[Entry Month],$O$4),"",INDEX(Book!D$3:D$1200,SMALL(IF(BookTable[Entry Month]=$O$4,ROW(BookTable[Entry Month])-ROW(Book!$J$2)),ROWS(G$7:G135))))</f>
        <v/>
      </c>
      <c r="I13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35" s="6" t="str" cm="1">
        <f t="array" ref="J135">IF(ROWS(G$7:G135)&gt;COUNTIF(BookTable[Entry Month],$O$4),"",INDEX(Book!F$3:F$1200,SMALL(IF(BookTable[Entry Month]=$O$4,ROW(BookTable[Entry Month])-ROW(Book!$J$2)),ROWS(G$7:G135))))</f>
        <v/>
      </c>
      <c r="K135" s="6" t="str" cm="1">
        <f t="array" ref="K135">IF(ROWS(G$7:G135)&gt;COUNTIF(BookTable[Entry Month],$O$4),"",INDEX(Book!E$3:E$1200,SMALL(IF(BookTable[Entry Month]=$O$4,ROW(BookTable[Entry Month])-ROW(Book!$J$2)),ROWS(G$7:G135))))</f>
        <v/>
      </c>
      <c r="L135" s="6" t="e">
        <f>Shrawan10[[#This Row],[मूल्य (रु)]]*13%</f>
        <v>#VALUE!</v>
      </c>
    </row>
    <row r="136" spans="1:12" hidden="1" x14ac:dyDescent="0.25">
      <c r="A136" s="1" t="str">
        <f t="array" ref="A136">IF(ROWS(A$7:A136)&gt;COUNTIF(BookTable[Entry Month],$O$4),"",INDEX(Book!A$3:A$1200,SMALL(IF(BookTable[Entry Month]=$O$4,ROW(BookTable[Entry Month])-ROW(Book!$J$2)),ROWS(A$7:A136))))</f>
        <v/>
      </c>
      <c r="B136" s="1" t="str">
        <f t="array" ref="B136">IF(ROWS(B$7:B136)&gt;COUNTIF(BookTable[Entry Month],$O$4),"",INDEX(Book!B$3:B$1200,SMALL(IF(BookTable[Entry Month]=$O$4,ROW(BookTable[Entry Month])-ROW(Book!$J$2)),ROWS(B$7:B136))))</f>
        <v/>
      </c>
      <c r="D136" s="1" t="str">
        <f t="array" ref="D136">IF(ROWS(C$7:C136)&gt;COUNTIF(BookTable[Entry Month],$O$4),"",INDEX(Book!C$3:C$1200,SMALL(IF(BookTable[Entry Month]=$O$4,ROW(BookTable[Entry Month])-ROW(Book!$J$2)),ROWS(C$7:C136))))</f>
        <v/>
      </c>
      <c r="E136" s="1" t="e">
        <f>VLOOKUP(Shrawan10[[#This Row],[आपूर्तिकर्ताको नाम]],PartyTable[],2,FALSE)</f>
        <v>#N/A</v>
      </c>
      <c r="F136" s="1" t="str" cm="1">
        <f t="array" ref="F136">IF(ROWS(G$7:G136)&gt;COUNTIF(BookTable[Entry Month],$O$4),"",INDEX(Book!D$3:D$1200,SMALL(IF(BookTable[Entry Month]=$O$4,ROW(BookTable[Entry Month])-ROW(Book!$J$2)),ROWS(G$7:G136))))</f>
        <v/>
      </c>
      <c r="I13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36" s="6" t="str" cm="1">
        <f t="array" ref="J136">IF(ROWS(G$7:G136)&gt;COUNTIF(BookTable[Entry Month],$O$4),"",INDEX(Book!F$3:F$1200,SMALL(IF(BookTable[Entry Month]=$O$4,ROW(BookTable[Entry Month])-ROW(Book!$J$2)),ROWS(G$7:G136))))</f>
        <v/>
      </c>
      <c r="K136" s="6" t="str" cm="1">
        <f t="array" ref="K136">IF(ROWS(G$7:G136)&gt;COUNTIF(BookTable[Entry Month],$O$4),"",INDEX(Book!E$3:E$1200,SMALL(IF(BookTable[Entry Month]=$O$4,ROW(BookTable[Entry Month])-ROW(Book!$J$2)),ROWS(G$7:G136))))</f>
        <v/>
      </c>
      <c r="L136" s="6" t="e">
        <f>Shrawan10[[#This Row],[मूल्य (रु)]]*13%</f>
        <v>#VALUE!</v>
      </c>
    </row>
    <row r="137" spans="1:12" hidden="1" x14ac:dyDescent="0.25">
      <c r="A137" s="1" t="str">
        <f t="array" ref="A137">IF(ROWS(A$7:A137)&gt;COUNTIF(BookTable[Entry Month],$O$4),"",INDEX(Book!A$3:A$1200,SMALL(IF(BookTable[Entry Month]=$O$4,ROW(BookTable[Entry Month])-ROW(Book!$J$2)),ROWS(A$7:A137))))</f>
        <v/>
      </c>
      <c r="B137" s="1" t="str">
        <f t="array" ref="B137">IF(ROWS(B$7:B137)&gt;COUNTIF(BookTable[Entry Month],$O$4),"",INDEX(Book!B$3:B$1200,SMALL(IF(BookTable[Entry Month]=$O$4,ROW(BookTable[Entry Month])-ROW(Book!$J$2)),ROWS(B$7:B137))))</f>
        <v/>
      </c>
      <c r="D137" s="1" t="str">
        <f t="array" ref="D137">IF(ROWS(C$7:C137)&gt;COUNTIF(BookTable[Entry Month],$O$4),"",INDEX(Book!C$3:C$1200,SMALL(IF(BookTable[Entry Month]=$O$4,ROW(BookTable[Entry Month])-ROW(Book!$J$2)),ROWS(C$7:C137))))</f>
        <v/>
      </c>
      <c r="E137" s="1" t="e">
        <f>VLOOKUP(Shrawan10[[#This Row],[आपूर्तिकर्ताको नाम]],PartyTable[],2,FALSE)</f>
        <v>#N/A</v>
      </c>
      <c r="F137" s="1" t="str" cm="1">
        <f t="array" ref="F137">IF(ROWS(G$7:G137)&gt;COUNTIF(BookTable[Entry Month],$O$4),"",INDEX(Book!D$3:D$1200,SMALL(IF(BookTable[Entry Month]=$O$4,ROW(BookTable[Entry Month])-ROW(Book!$J$2)),ROWS(G$7:G137))))</f>
        <v/>
      </c>
      <c r="I13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37" s="6" t="str" cm="1">
        <f t="array" ref="J137">IF(ROWS(G$7:G137)&gt;COUNTIF(BookTable[Entry Month],$O$4),"",INDEX(Book!F$3:F$1200,SMALL(IF(BookTable[Entry Month]=$O$4,ROW(BookTable[Entry Month])-ROW(Book!$J$2)),ROWS(G$7:G137))))</f>
        <v/>
      </c>
      <c r="K137" s="6" t="str" cm="1">
        <f t="array" ref="K137">IF(ROWS(G$7:G137)&gt;COUNTIF(BookTable[Entry Month],$O$4),"",INDEX(Book!E$3:E$1200,SMALL(IF(BookTable[Entry Month]=$O$4,ROW(BookTable[Entry Month])-ROW(Book!$J$2)),ROWS(G$7:G137))))</f>
        <v/>
      </c>
      <c r="L137" s="6" t="e">
        <f>Shrawan10[[#This Row],[मूल्य (रु)]]*13%</f>
        <v>#VALUE!</v>
      </c>
    </row>
    <row r="138" spans="1:12" hidden="1" x14ac:dyDescent="0.25">
      <c r="A138" s="1" t="str">
        <f t="array" ref="A138">IF(ROWS(A$7:A138)&gt;COUNTIF(BookTable[Entry Month],$O$4),"",INDEX(Book!A$3:A$1200,SMALL(IF(BookTable[Entry Month]=$O$4,ROW(BookTable[Entry Month])-ROW(Book!$J$2)),ROWS(A$7:A138))))</f>
        <v/>
      </c>
      <c r="B138" s="1" t="str">
        <f t="array" ref="B138">IF(ROWS(B$7:B138)&gt;COUNTIF(BookTable[Entry Month],$O$4),"",INDEX(Book!B$3:B$1200,SMALL(IF(BookTable[Entry Month]=$O$4,ROW(BookTable[Entry Month])-ROW(Book!$J$2)),ROWS(B$7:B138))))</f>
        <v/>
      </c>
      <c r="D138" s="1" t="str">
        <f t="array" ref="D138">IF(ROWS(C$7:C138)&gt;COUNTIF(BookTable[Entry Month],$O$4),"",INDEX(Book!C$3:C$1200,SMALL(IF(BookTable[Entry Month]=$O$4,ROW(BookTable[Entry Month])-ROW(Book!$J$2)),ROWS(C$7:C138))))</f>
        <v/>
      </c>
      <c r="E138" s="1" t="e">
        <f>VLOOKUP(Shrawan10[[#This Row],[आपूर्तिकर्ताको नाम]],PartyTable[],2,FALSE)</f>
        <v>#N/A</v>
      </c>
      <c r="F138" s="1" t="str" cm="1">
        <f t="array" ref="F138">IF(ROWS(G$7:G138)&gt;COUNTIF(BookTable[Entry Month],$O$4),"",INDEX(Book!D$3:D$1200,SMALL(IF(BookTable[Entry Month]=$O$4,ROW(BookTable[Entry Month])-ROW(Book!$J$2)),ROWS(G$7:G138))))</f>
        <v/>
      </c>
      <c r="I13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38" s="6" t="str" cm="1">
        <f t="array" ref="J138">IF(ROWS(G$7:G138)&gt;COUNTIF(BookTable[Entry Month],$O$4),"",INDEX(Book!F$3:F$1200,SMALL(IF(BookTable[Entry Month]=$O$4,ROW(BookTable[Entry Month])-ROW(Book!$J$2)),ROWS(G$7:G138))))</f>
        <v/>
      </c>
      <c r="K138" s="6" t="str" cm="1">
        <f t="array" ref="K138">IF(ROWS(G$7:G138)&gt;COUNTIF(BookTable[Entry Month],$O$4),"",INDEX(Book!E$3:E$1200,SMALL(IF(BookTable[Entry Month]=$O$4,ROW(BookTable[Entry Month])-ROW(Book!$J$2)),ROWS(G$7:G138))))</f>
        <v/>
      </c>
      <c r="L138" s="6" t="e">
        <f>Shrawan10[[#This Row],[मूल्य (रु)]]*13%</f>
        <v>#VALUE!</v>
      </c>
    </row>
    <row r="139" spans="1:12" hidden="1" x14ac:dyDescent="0.25">
      <c r="A139" s="1" t="str">
        <f t="array" ref="A139">IF(ROWS(A$7:A139)&gt;COUNTIF(BookTable[Entry Month],$O$4),"",INDEX(Book!A$3:A$1200,SMALL(IF(BookTable[Entry Month]=$O$4,ROW(BookTable[Entry Month])-ROW(Book!$J$2)),ROWS(A$7:A139))))</f>
        <v/>
      </c>
      <c r="B139" s="1" t="str">
        <f t="array" ref="B139">IF(ROWS(B$7:B139)&gt;COUNTIF(BookTable[Entry Month],$O$4),"",INDEX(Book!B$3:B$1200,SMALL(IF(BookTable[Entry Month]=$O$4,ROW(BookTable[Entry Month])-ROW(Book!$J$2)),ROWS(B$7:B139))))</f>
        <v/>
      </c>
      <c r="D139" s="1" t="str">
        <f t="array" ref="D139">IF(ROWS(C$7:C139)&gt;COUNTIF(BookTable[Entry Month],$O$4),"",INDEX(Book!C$3:C$1200,SMALL(IF(BookTable[Entry Month]=$O$4,ROW(BookTable[Entry Month])-ROW(Book!$J$2)),ROWS(C$7:C139))))</f>
        <v/>
      </c>
      <c r="E139" s="1" t="e">
        <f>VLOOKUP(Shrawan10[[#This Row],[आपूर्तिकर्ताको नाम]],PartyTable[],2,FALSE)</f>
        <v>#N/A</v>
      </c>
      <c r="F139" s="1" t="str" cm="1">
        <f t="array" ref="F139">IF(ROWS(G$7:G139)&gt;COUNTIF(BookTable[Entry Month],$O$4),"",INDEX(Book!D$3:D$1200,SMALL(IF(BookTable[Entry Month]=$O$4,ROW(BookTable[Entry Month])-ROW(Book!$J$2)),ROWS(G$7:G139))))</f>
        <v/>
      </c>
      <c r="I13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39" s="6" t="str" cm="1">
        <f t="array" ref="J139">IF(ROWS(G$7:G139)&gt;COUNTIF(BookTable[Entry Month],$O$4),"",INDEX(Book!F$3:F$1200,SMALL(IF(BookTable[Entry Month]=$O$4,ROW(BookTable[Entry Month])-ROW(Book!$J$2)),ROWS(G$7:G139))))</f>
        <v/>
      </c>
      <c r="K139" s="6" t="str" cm="1">
        <f t="array" ref="K139">IF(ROWS(G$7:G139)&gt;COUNTIF(BookTable[Entry Month],$O$4),"",INDEX(Book!E$3:E$1200,SMALL(IF(BookTable[Entry Month]=$O$4,ROW(BookTable[Entry Month])-ROW(Book!$J$2)),ROWS(G$7:G139))))</f>
        <v/>
      </c>
      <c r="L139" s="6" t="e">
        <f>Shrawan10[[#This Row],[मूल्य (रु)]]*13%</f>
        <v>#VALUE!</v>
      </c>
    </row>
    <row r="140" spans="1:12" hidden="1" x14ac:dyDescent="0.25">
      <c r="A140" s="1" t="str">
        <f t="array" ref="A140">IF(ROWS(A$7:A140)&gt;COUNTIF(BookTable[Entry Month],$O$4),"",INDEX(Book!A$3:A$1200,SMALL(IF(BookTable[Entry Month]=$O$4,ROW(BookTable[Entry Month])-ROW(Book!$J$2)),ROWS(A$7:A140))))</f>
        <v/>
      </c>
      <c r="B140" s="1" t="str">
        <f t="array" ref="B140">IF(ROWS(B$7:B140)&gt;COUNTIF(BookTable[Entry Month],$O$4),"",INDEX(Book!B$3:B$1200,SMALL(IF(BookTable[Entry Month]=$O$4,ROW(BookTable[Entry Month])-ROW(Book!$J$2)),ROWS(B$7:B140))))</f>
        <v/>
      </c>
      <c r="D140" s="1" t="str">
        <f t="array" ref="D140">IF(ROWS(C$7:C140)&gt;COUNTIF(BookTable[Entry Month],$O$4),"",INDEX(Book!C$3:C$1200,SMALL(IF(BookTable[Entry Month]=$O$4,ROW(BookTable[Entry Month])-ROW(Book!$J$2)),ROWS(C$7:C140))))</f>
        <v/>
      </c>
      <c r="E140" s="1" t="e">
        <f>VLOOKUP(Shrawan10[[#This Row],[आपूर्तिकर्ताको नाम]],PartyTable[],2,FALSE)</f>
        <v>#N/A</v>
      </c>
      <c r="F140" s="1" t="str" cm="1">
        <f t="array" ref="F140">IF(ROWS(G$7:G140)&gt;COUNTIF(BookTable[Entry Month],$O$4),"",INDEX(Book!D$3:D$1200,SMALL(IF(BookTable[Entry Month]=$O$4,ROW(BookTable[Entry Month])-ROW(Book!$J$2)),ROWS(G$7:G140))))</f>
        <v/>
      </c>
      <c r="I14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40" s="6" t="str" cm="1">
        <f t="array" ref="J140">IF(ROWS(G$7:G140)&gt;COUNTIF(BookTable[Entry Month],$O$4),"",INDEX(Book!F$3:F$1200,SMALL(IF(BookTable[Entry Month]=$O$4,ROW(BookTable[Entry Month])-ROW(Book!$J$2)),ROWS(G$7:G140))))</f>
        <v/>
      </c>
      <c r="K140" s="6" t="str" cm="1">
        <f t="array" ref="K140">IF(ROWS(G$7:G140)&gt;COUNTIF(BookTable[Entry Month],$O$4),"",INDEX(Book!E$3:E$1200,SMALL(IF(BookTable[Entry Month]=$O$4,ROW(BookTable[Entry Month])-ROW(Book!$J$2)),ROWS(G$7:G140))))</f>
        <v/>
      </c>
      <c r="L140" s="6" t="e">
        <f>Shrawan10[[#This Row],[मूल्य (रु)]]*13%</f>
        <v>#VALUE!</v>
      </c>
    </row>
    <row r="141" spans="1:12" hidden="1" x14ac:dyDescent="0.25">
      <c r="A141" s="1" t="str">
        <f t="array" ref="A141">IF(ROWS(A$7:A141)&gt;COUNTIF(BookTable[Entry Month],$O$4),"",INDEX(Book!A$3:A$1200,SMALL(IF(BookTable[Entry Month]=$O$4,ROW(BookTable[Entry Month])-ROW(Book!$J$2)),ROWS(A$7:A141))))</f>
        <v/>
      </c>
      <c r="B141" s="1" t="str">
        <f t="array" ref="B141">IF(ROWS(B$7:B141)&gt;COUNTIF(BookTable[Entry Month],$O$4),"",INDEX(Book!B$3:B$1200,SMALL(IF(BookTable[Entry Month]=$O$4,ROW(BookTable[Entry Month])-ROW(Book!$J$2)),ROWS(B$7:B141))))</f>
        <v/>
      </c>
      <c r="D141" s="1" t="str">
        <f t="array" ref="D141">IF(ROWS(C$7:C141)&gt;COUNTIF(BookTable[Entry Month],$O$4),"",INDEX(Book!C$3:C$1200,SMALL(IF(BookTable[Entry Month]=$O$4,ROW(BookTable[Entry Month])-ROW(Book!$J$2)),ROWS(C$7:C141))))</f>
        <v/>
      </c>
      <c r="E141" s="1" t="e">
        <f>VLOOKUP(Shrawan10[[#This Row],[आपूर्तिकर्ताको नाम]],PartyTable[],2,FALSE)</f>
        <v>#N/A</v>
      </c>
      <c r="F141" s="1" t="str" cm="1">
        <f t="array" ref="F141">IF(ROWS(G$7:G141)&gt;COUNTIF(BookTable[Entry Month],$O$4),"",INDEX(Book!D$3:D$1200,SMALL(IF(BookTable[Entry Month]=$O$4,ROW(BookTable[Entry Month])-ROW(Book!$J$2)),ROWS(G$7:G141))))</f>
        <v/>
      </c>
      <c r="I14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41" s="6" t="str" cm="1">
        <f t="array" ref="J141">IF(ROWS(G$7:G141)&gt;COUNTIF(BookTable[Entry Month],$O$4),"",INDEX(Book!F$3:F$1200,SMALL(IF(BookTable[Entry Month]=$O$4,ROW(BookTable[Entry Month])-ROW(Book!$J$2)),ROWS(G$7:G141))))</f>
        <v/>
      </c>
      <c r="K141" s="6" t="str" cm="1">
        <f t="array" ref="K141">IF(ROWS(G$7:G141)&gt;COUNTIF(BookTable[Entry Month],$O$4),"",INDEX(Book!E$3:E$1200,SMALL(IF(BookTable[Entry Month]=$O$4,ROW(BookTable[Entry Month])-ROW(Book!$J$2)),ROWS(G$7:G141))))</f>
        <v/>
      </c>
      <c r="L141" s="6" t="e">
        <f>Shrawan10[[#This Row],[मूल्य (रु)]]*13%</f>
        <v>#VALUE!</v>
      </c>
    </row>
    <row r="142" spans="1:12" hidden="1" x14ac:dyDescent="0.25">
      <c r="A142" s="1" t="str">
        <f t="array" ref="A142">IF(ROWS(A$7:A142)&gt;COUNTIF(BookTable[Entry Month],$O$4),"",INDEX(Book!A$3:A$1200,SMALL(IF(BookTable[Entry Month]=$O$4,ROW(BookTable[Entry Month])-ROW(Book!$J$2)),ROWS(A$7:A142))))</f>
        <v/>
      </c>
      <c r="B142" s="1" t="str">
        <f t="array" ref="B142">IF(ROWS(B$7:B142)&gt;COUNTIF(BookTable[Entry Month],$O$4),"",INDEX(Book!B$3:B$1200,SMALL(IF(BookTable[Entry Month]=$O$4,ROW(BookTable[Entry Month])-ROW(Book!$J$2)),ROWS(B$7:B142))))</f>
        <v/>
      </c>
      <c r="D142" s="1" t="str">
        <f t="array" ref="D142">IF(ROWS(C$7:C142)&gt;COUNTIF(BookTable[Entry Month],$O$4),"",INDEX(Book!C$3:C$1200,SMALL(IF(BookTable[Entry Month]=$O$4,ROW(BookTable[Entry Month])-ROW(Book!$J$2)),ROWS(C$7:C142))))</f>
        <v/>
      </c>
      <c r="E142" s="1" t="e">
        <f>VLOOKUP(Shrawan10[[#This Row],[आपूर्तिकर्ताको नाम]],PartyTable[],2,FALSE)</f>
        <v>#N/A</v>
      </c>
      <c r="F142" s="1" t="str" cm="1">
        <f t="array" ref="F142">IF(ROWS(G$7:G142)&gt;COUNTIF(BookTable[Entry Month],$O$4),"",INDEX(Book!D$3:D$1200,SMALL(IF(BookTable[Entry Month]=$O$4,ROW(BookTable[Entry Month])-ROW(Book!$J$2)),ROWS(G$7:G142))))</f>
        <v/>
      </c>
      <c r="I14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42" s="6" t="str" cm="1">
        <f t="array" ref="J142">IF(ROWS(G$7:G142)&gt;COUNTIF(BookTable[Entry Month],$O$4),"",INDEX(Book!F$3:F$1200,SMALL(IF(BookTable[Entry Month]=$O$4,ROW(BookTable[Entry Month])-ROW(Book!$J$2)),ROWS(G$7:G142))))</f>
        <v/>
      </c>
      <c r="K142" s="6" t="str" cm="1">
        <f t="array" ref="K142">IF(ROWS(G$7:G142)&gt;COUNTIF(BookTable[Entry Month],$O$4),"",INDEX(Book!E$3:E$1200,SMALL(IF(BookTable[Entry Month]=$O$4,ROW(BookTable[Entry Month])-ROW(Book!$J$2)),ROWS(G$7:G142))))</f>
        <v/>
      </c>
      <c r="L142" s="6" t="e">
        <f>Shrawan10[[#This Row],[मूल्य (रु)]]*13%</f>
        <v>#VALUE!</v>
      </c>
    </row>
    <row r="143" spans="1:12" hidden="1" x14ac:dyDescent="0.25">
      <c r="A143" s="1" t="str">
        <f t="array" ref="A143">IF(ROWS(A$7:A143)&gt;COUNTIF(BookTable[Entry Month],$O$4),"",INDEX(Book!A$3:A$1200,SMALL(IF(BookTable[Entry Month]=$O$4,ROW(BookTable[Entry Month])-ROW(Book!$J$2)),ROWS(A$7:A143))))</f>
        <v/>
      </c>
      <c r="B143" s="1" t="str">
        <f t="array" ref="B143">IF(ROWS(B$7:B143)&gt;COUNTIF(BookTable[Entry Month],$O$4),"",INDEX(Book!B$3:B$1200,SMALL(IF(BookTable[Entry Month]=$O$4,ROW(BookTable[Entry Month])-ROW(Book!$J$2)),ROWS(B$7:B143))))</f>
        <v/>
      </c>
      <c r="D143" s="1" t="str">
        <f t="array" ref="D143">IF(ROWS(C$7:C143)&gt;COUNTIF(BookTable[Entry Month],$O$4),"",INDEX(Book!C$3:C$1200,SMALL(IF(BookTable[Entry Month]=$O$4,ROW(BookTable[Entry Month])-ROW(Book!$J$2)),ROWS(C$7:C143))))</f>
        <v/>
      </c>
      <c r="E143" s="1" t="e">
        <f>VLOOKUP(Shrawan10[[#This Row],[आपूर्तिकर्ताको नाम]],PartyTable[],2,FALSE)</f>
        <v>#N/A</v>
      </c>
      <c r="F143" s="1" t="str" cm="1">
        <f t="array" ref="F143">IF(ROWS(G$7:G143)&gt;COUNTIF(BookTable[Entry Month],$O$4),"",INDEX(Book!D$3:D$1200,SMALL(IF(BookTable[Entry Month]=$O$4,ROW(BookTable[Entry Month])-ROW(Book!$J$2)),ROWS(G$7:G143))))</f>
        <v/>
      </c>
      <c r="I14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43" s="6" t="str" cm="1">
        <f t="array" ref="J143">IF(ROWS(G$7:G143)&gt;COUNTIF(BookTable[Entry Month],$O$4),"",INDEX(Book!F$3:F$1200,SMALL(IF(BookTable[Entry Month]=$O$4,ROW(BookTable[Entry Month])-ROW(Book!$J$2)),ROWS(G$7:G143))))</f>
        <v/>
      </c>
      <c r="K143" s="6" t="str" cm="1">
        <f t="array" ref="K143">IF(ROWS(G$7:G143)&gt;COUNTIF(BookTable[Entry Month],$O$4),"",INDEX(Book!E$3:E$1200,SMALL(IF(BookTable[Entry Month]=$O$4,ROW(BookTable[Entry Month])-ROW(Book!$J$2)),ROWS(G$7:G143))))</f>
        <v/>
      </c>
      <c r="L143" s="6" t="e">
        <f>Shrawan10[[#This Row],[मूल्य (रु)]]*13%</f>
        <v>#VALUE!</v>
      </c>
    </row>
    <row r="144" spans="1:12" hidden="1" x14ac:dyDescent="0.25">
      <c r="A144" s="1" t="str">
        <f t="array" ref="A144">IF(ROWS(A$7:A144)&gt;COUNTIF(BookTable[Entry Month],$O$4),"",INDEX(Book!A$3:A$1200,SMALL(IF(BookTable[Entry Month]=$O$4,ROW(BookTable[Entry Month])-ROW(Book!$J$2)),ROWS(A$7:A144))))</f>
        <v/>
      </c>
      <c r="B144" s="1" t="str">
        <f t="array" ref="B144">IF(ROWS(B$7:B144)&gt;COUNTIF(BookTable[Entry Month],$O$4),"",INDEX(Book!B$3:B$1200,SMALL(IF(BookTable[Entry Month]=$O$4,ROW(BookTable[Entry Month])-ROW(Book!$J$2)),ROWS(B$7:B144))))</f>
        <v/>
      </c>
      <c r="D144" s="1" t="str">
        <f t="array" ref="D144">IF(ROWS(C$7:C144)&gt;COUNTIF(BookTable[Entry Month],$O$4),"",INDEX(Book!C$3:C$1200,SMALL(IF(BookTable[Entry Month]=$O$4,ROW(BookTable[Entry Month])-ROW(Book!$J$2)),ROWS(C$7:C144))))</f>
        <v/>
      </c>
      <c r="E144" s="1" t="e">
        <f>VLOOKUP(Shrawan10[[#This Row],[आपूर्तिकर्ताको नाम]],PartyTable[],2,FALSE)</f>
        <v>#N/A</v>
      </c>
      <c r="F144" s="1" t="str" cm="1">
        <f t="array" ref="F144">IF(ROWS(G$7:G144)&gt;COUNTIF(BookTable[Entry Month],$O$4),"",INDEX(Book!D$3:D$1200,SMALL(IF(BookTable[Entry Month]=$O$4,ROW(BookTable[Entry Month])-ROW(Book!$J$2)),ROWS(G$7:G144))))</f>
        <v/>
      </c>
      <c r="I14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44" s="6" t="str" cm="1">
        <f t="array" ref="J144">IF(ROWS(G$7:G144)&gt;COUNTIF(BookTable[Entry Month],$O$4),"",INDEX(Book!F$3:F$1200,SMALL(IF(BookTable[Entry Month]=$O$4,ROW(BookTable[Entry Month])-ROW(Book!$J$2)),ROWS(G$7:G144))))</f>
        <v/>
      </c>
      <c r="K144" s="6" t="str" cm="1">
        <f t="array" ref="K144">IF(ROWS(G$7:G144)&gt;COUNTIF(BookTable[Entry Month],$O$4),"",INDEX(Book!E$3:E$1200,SMALL(IF(BookTable[Entry Month]=$O$4,ROW(BookTable[Entry Month])-ROW(Book!$J$2)),ROWS(G$7:G144))))</f>
        <v/>
      </c>
      <c r="L144" s="6" t="e">
        <f>Shrawan10[[#This Row],[मूल्य (रु)]]*13%</f>
        <v>#VALUE!</v>
      </c>
    </row>
    <row r="145" spans="1:12" hidden="1" x14ac:dyDescent="0.25">
      <c r="A145" s="1" t="str">
        <f t="array" ref="A145">IF(ROWS(A$7:A145)&gt;COUNTIF(BookTable[Entry Month],$O$4),"",INDEX(Book!A$3:A$1200,SMALL(IF(BookTable[Entry Month]=$O$4,ROW(BookTable[Entry Month])-ROW(Book!$J$2)),ROWS(A$7:A145))))</f>
        <v/>
      </c>
      <c r="B145" s="1" t="str">
        <f t="array" ref="B145">IF(ROWS(B$7:B145)&gt;COUNTIF(BookTable[Entry Month],$O$4),"",INDEX(Book!B$3:B$1200,SMALL(IF(BookTable[Entry Month]=$O$4,ROW(BookTable[Entry Month])-ROW(Book!$J$2)),ROWS(B$7:B145))))</f>
        <v/>
      </c>
      <c r="D145" s="1" t="str">
        <f t="array" ref="D145">IF(ROWS(C$7:C145)&gt;COUNTIF(BookTable[Entry Month],$O$4),"",INDEX(Book!C$3:C$1200,SMALL(IF(BookTable[Entry Month]=$O$4,ROW(BookTable[Entry Month])-ROW(Book!$J$2)),ROWS(C$7:C145))))</f>
        <v/>
      </c>
      <c r="E145" s="1" t="e">
        <f>VLOOKUP(Shrawan10[[#This Row],[आपूर्तिकर्ताको नाम]],PartyTable[],2,FALSE)</f>
        <v>#N/A</v>
      </c>
      <c r="F145" s="1" t="str" cm="1">
        <f t="array" ref="F145">IF(ROWS(G$7:G145)&gt;COUNTIF(BookTable[Entry Month],$O$4),"",INDEX(Book!D$3:D$1200,SMALL(IF(BookTable[Entry Month]=$O$4,ROW(BookTable[Entry Month])-ROW(Book!$J$2)),ROWS(G$7:G145))))</f>
        <v/>
      </c>
      <c r="I14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45" s="6" t="str" cm="1">
        <f t="array" ref="J145">IF(ROWS(G$7:G145)&gt;COUNTIF(BookTable[Entry Month],$O$4),"",INDEX(Book!F$3:F$1200,SMALL(IF(BookTable[Entry Month]=$O$4,ROW(BookTable[Entry Month])-ROW(Book!$J$2)),ROWS(G$7:G145))))</f>
        <v/>
      </c>
      <c r="K145" s="6" t="str" cm="1">
        <f t="array" ref="K145">IF(ROWS(G$7:G145)&gt;COUNTIF(BookTable[Entry Month],$O$4),"",INDEX(Book!E$3:E$1200,SMALL(IF(BookTable[Entry Month]=$O$4,ROW(BookTable[Entry Month])-ROW(Book!$J$2)),ROWS(G$7:G145))))</f>
        <v/>
      </c>
      <c r="L145" s="6" t="e">
        <f>Shrawan10[[#This Row],[मूल्य (रु)]]*13%</f>
        <v>#VALUE!</v>
      </c>
    </row>
    <row r="146" spans="1:12" hidden="1" x14ac:dyDescent="0.25">
      <c r="A146" s="1" t="str">
        <f t="array" ref="A146">IF(ROWS(A$7:A146)&gt;COUNTIF(BookTable[Entry Month],$O$4),"",INDEX(Book!A$3:A$1200,SMALL(IF(BookTable[Entry Month]=$O$4,ROW(BookTable[Entry Month])-ROW(Book!$J$2)),ROWS(A$7:A146))))</f>
        <v/>
      </c>
      <c r="B146" s="1" t="str">
        <f t="array" ref="B146">IF(ROWS(B$7:B146)&gt;COUNTIF(BookTable[Entry Month],$O$4),"",INDEX(Book!B$3:B$1200,SMALL(IF(BookTable[Entry Month]=$O$4,ROW(BookTable[Entry Month])-ROW(Book!$J$2)),ROWS(B$7:B146))))</f>
        <v/>
      </c>
      <c r="D146" s="1" t="str">
        <f t="array" ref="D146">IF(ROWS(C$7:C146)&gt;COUNTIF(BookTable[Entry Month],$O$4),"",INDEX(Book!C$3:C$1200,SMALL(IF(BookTable[Entry Month]=$O$4,ROW(BookTable[Entry Month])-ROW(Book!$J$2)),ROWS(C$7:C146))))</f>
        <v/>
      </c>
      <c r="E146" s="1" t="e">
        <f>VLOOKUP(Shrawan10[[#This Row],[आपूर्तिकर्ताको नाम]],PartyTable[],2,FALSE)</f>
        <v>#N/A</v>
      </c>
      <c r="F146" s="1" t="str" cm="1">
        <f t="array" ref="F146">IF(ROWS(G$7:G146)&gt;COUNTIF(BookTable[Entry Month],$O$4),"",INDEX(Book!D$3:D$1200,SMALL(IF(BookTable[Entry Month]=$O$4,ROW(BookTable[Entry Month])-ROW(Book!$J$2)),ROWS(G$7:G146))))</f>
        <v/>
      </c>
      <c r="I14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46" s="6" t="str" cm="1">
        <f t="array" ref="J146">IF(ROWS(G$7:G146)&gt;COUNTIF(BookTable[Entry Month],$O$4),"",INDEX(Book!F$3:F$1200,SMALL(IF(BookTable[Entry Month]=$O$4,ROW(BookTable[Entry Month])-ROW(Book!$J$2)),ROWS(G$7:G146))))</f>
        <v/>
      </c>
      <c r="K146" s="6" t="str" cm="1">
        <f t="array" ref="K146">IF(ROWS(G$7:G146)&gt;COUNTIF(BookTable[Entry Month],$O$4),"",INDEX(Book!E$3:E$1200,SMALL(IF(BookTable[Entry Month]=$O$4,ROW(BookTable[Entry Month])-ROW(Book!$J$2)),ROWS(G$7:G146))))</f>
        <v/>
      </c>
      <c r="L146" s="6" t="e">
        <f>Shrawan10[[#This Row],[मूल्य (रु)]]*13%</f>
        <v>#VALUE!</v>
      </c>
    </row>
    <row r="147" spans="1:12" hidden="1" x14ac:dyDescent="0.25">
      <c r="A147" s="1" t="str">
        <f t="array" ref="A147">IF(ROWS(A$7:A147)&gt;COUNTIF(BookTable[Entry Month],$O$4),"",INDEX(Book!A$3:A$1200,SMALL(IF(BookTable[Entry Month]=$O$4,ROW(BookTable[Entry Month])-ROW(Book!$J$2)),ROWS(A$7:A147))))</f>
        <v/>
      </c>
      <c r="B147" s="1" t="str">
        <f t="array" ref="B147">IF(ROWS(B$7:B147)&gt;COUNTIF(BookTable[Entry Month],$O$4),"",INDEX(Book!B$3:B$1200,SMALL(IF(BookTable[Entry Month]=$O$4,ROW(BookTable[Entry Month])-ROW(Book!$J$2)),ROWS(B$7:B147))))</f>
        <v/>
      </c>
      <c r="D147" s="1" t="str">
        <f t="array" ref="D147">IF(ROWS(C$7:C147)&gt;COUNTIF(BookTable[Entry Month],$O$4),"",INDEX(Book!C$3:C$1200,SMALL(IF(BookTable[Entry Month]=$O$4,ROW(BookTable[Entry Month])-ROW(Book!$J$2)),ROWS(C$7:C147))))</f>
        <v/>
      </c>
      <c r="E147" s="1" t="e">
        <f>VLOOKUP(Shrawan10[[#This Row],[आपूर्तिकर्ताको नाम]],PartyTable[],2,FALSE)</f>
        <v>#N/A</v>
      </c>
      <c r="F147" s="1" t="str" cm="1">
        <f t="array" ref="F147">IF(ROWS(G$7:G147)&gt;COUNTIF(BookTable[Entry Month],$O$4),"",INDEX(Book!D$3:D$1200,SMALL(IF(BookTable[Entry Month]=$O$4,ROW(BookTable[Entry Month])-ROW(Book!$J$2)),ROWS(G$7:G147))))</f>
        <v/>
      </c>
      <c r="I14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47" s="6" t="str" cm="1">
        <f t="array" ref="J147">IF(ROWS(G$7:G147)&gt;COUNTIF(BookTable[Entry Month],$O$4),"",INDEX(Book!F$3:F$1200,SMALL(IF(BookTable[Entry Month]=$O$4,ROW(BookTable[Entry Month])-ROW(Book!$J$2)),ROWS(G$7:G147))))</f>
        <v/>
      </c>
      <c r="K147" s="6" t="str" cm="1">
        <f t="array" ref="K147">IF(ROWS(G$7:G147)&gt;COUNTIF(BookTable[Entry Month],$O$4),"",INDEX(Book!E$3:E$1200,SMALL(IF(BookTable[Entry Month]=$O$4,ROW(BookTable[Entry Month])-ROW(Book!$J$2)),ROWS(G$7:G147))))</f>
        <v/>
      </c>
      <c r="L147" s="6" t="e">
        <f>Shrawan10[[#This Row],[मूल्य (रु)]]*13%</f>
        <v>#VALUE!</v>
      </c>
    </row>
    <row r="148" spans="1:12" hidden="1" x14ac:dyDescent="0.25">
      <c r="A148" s="1" t="str">
        <f t="array" ref="A148">IF(ROWS(A$7:A148)&gt;COUNTIF(BookTable[Entry Month],$O$4),"",INDEX(Book!A$3:A$1200,SMALL(IF(BookTable[Entry Month]=$O$4,ROW(BookTable[Entry Month])-ROW(Book!$J$2)),ROWS(A$7:A148))))</f>
        <v/>
      </c>
      <c r="B148" s="1" t="str">
        <f t="array" ref="B148">IF(ROWS(B$7:B148)&gt;COUNTIF(BookTable[Entry Month],$O$4),"",INDEX(Book!B$3:B$1200,SMALL(IF(BookTable[Entry Month]=$O$4,ROW(BookTable[Entry Month])-ROW(Book!$J$2)),ROWS(B$7:B148))))</f>
        <v/>
      </c>
      <c r="D148" s="1" t="str">
        <f t="array" ref="D148">IF(ROWS(C$7:C148)&gt;COUNTIF(BookTable[Entry Month],$O$4),"",INDEX(Book!C$3:C$1200,SMALL(IF(BookTable[Entry Month]=$O$4,ROW(BookTable[Entry Month])-ROW(Book!$J$2)),ROWS(C$7:C148))))</f>
        <v/>
      </c>
      <c r="E148" s="1" t="e">
        <f>VLOOKUP(Shrawan10[[#This Row],[आपूर्तिकर्ताको नाम]],PartyTable[],2,FALSE)</f>
        <v>#N/A</v>
      </c>
      <c r="F148" s="1" t="str" cm="1">
        <f t="array" ref="F148">IF(ROWS(G$7:G148)&gt;COUNTIF(BookTable[Entry Month],$O$4),"",INDEX(Book!D$3:D$1200,SMALL(IF(BookTable[Entry Month]=$O$4,ROW(BookTable[Entry Month])-ROW(Book!$J$2)),ROWS(G$7:G148))))</f>
        <v/>
      </c>
      <c r="I14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48" s="6" t="str" cm="1">
        <f t="array" ref="J148">IF(ROWS(G$7:G148)&gt;COUNTIF(BookTable[Entry Month],$O$4),"",INDEX(Book!F$3:F$1200,SMALL(IF(BookTable[Entry Month]=$O$4,ROW(BookTable[Entry Month])-ROW(Book!$J$2)),ROWS(G$7:G148))))</f>
        <v/>
      </c>
      <c r="K148" s="6" t="str" cm="1">
        <f t="array" ref="K148">IF(ROWS(G$7:G148)&gt;COUNTIF(BookTable[Entry Month],$O$4),"",INDEX(Book!E$3:E$1200,SMALL(IF(BookTable[Entry Month]=$O$4,ROW(BookTable[Entry Month])-ROW(Book!$J$2)),ROWS(G$7:G148))))</f>
        <v/>
      </c>
      <c r="L148" s="6" t="e">
        <f>Shrawan10[[#This Row],[मूल्य (रु)]]*13%</f>
        <v>#VALUE!</v>
      </c>
    </row>
    <row r="149" spans="1:12" hidden="1" x14ac:dyDescent="0.25">
      <c r="A149" s="1" t="str">
        <f t="array" ref="A149">IF(ROWS(A$7:A149)&gt;COUNTIF(BookTable[Entry Month],$O$4),"",INDEX(Book!A$3:A$1200,SMALL(IF(BookTable[Entry Month]=$O$4,ROW(BookTable[Entry Month])-ROW(Book!$J$2)),ROWS(A$7:A149))))</f>
        <v/>
      </c>
      <c r="B149" s="1" t="str">
        <f t="array" ref="B149">IF(ROWS(B$7:B149)&gt;COUNTIF(BookTable[Entry Month],$O$4),"",INDEX(Book!B$3:B$1200,SMALL(IF(BookTable[Entry Month]=$O$4,ROW(BookTable[Entry Month])-ROW(Book!$J$2)),ROWS(B$7:B149))))</f>
        <v/>
      </c>
      <c r="D149" s="1" t="str">
        <f t="array" ref="D149">IF(ROWS(C$7:C149)&gt;COUNTIF(BookTable[Entry Month],$O$4),"",INDEX(Book!C$3:C$1200,SMALL(IF(BookTable[Entry Month]=$O$4,ROW(BookTable[Entry Month])-ROW(Book!$J$2)),ROWS(C$7:C149))))</f>
        <v/>
      </c>
      <c r="E149" s="1" t="e">
        <f>VLOOKUP(Shrawan10[[#This Row],[आपूर्तिकर्ताको नाम]],PartyTable[],2,FALSE)</f>
        <v>#N/A</v>
      </c>
      <c r="F149" s="1" t="str" cm="1">
        <f t="array" ref="F149">IF(ROWS(G$7:G149)&gt;COUNTIF(BookTable[Entry Month],$O$4),"",INDEX(Book!D$3:D$1200,SMALL(IF(BookTable[Entry Month]=$O$4,ROW(BookTable[Entry Month])-ROW(Book!$J$2)),ROWS(G$7:G149))))</f>
        <v/>
      </c>
      <c r="I14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49" s="6" t="str" cm="1">
        <f t="array" ref="J149">IF(ROWS(G$7:G149)&gt;COUNTIF(BookTable[Entry Month],$O$4),"",INDEX(Book!F$3:F$1200,SMALL(IF(BookTable[Entry Month]=$O$4,ROW(BookTable[Entry Month])-ROW(Book!$J$2)),ROWS(G$7:G149))))</f>
        <v/>
      </c>
      <c r="K149" s="6" t="str" cm="1">
        <f t="array" ref="K149">IF(ROWS(G$7:G149)&gt;COUNTIF(BookTable[Entry Month],$O$4),"",INDEX(Book!E$3:E$1200,SMALL(IF(BookTable[Entry Month]=$O$4,ROW(BookTable[Entry Month])-ROW(Book!$J$2)),ROWS(G$7:G149))))</f>
        <v/>
      </c>
      <c r="L149" s="6" t="e">
        <f>Shrawan10[[#This Row],[मूल्य (रु)]]*13%</f>
        <v>#VALUE!</v>
      </c>
    </row>
    <row r="150" spans="1:12" hidden="1" x14ac:dyDescent="0.25">
      <c r="A150" s="1" t="str">
        <f t="array" ref="A150">IF(ROWS(A$7:A150)&gt;COUNTIF(BookTable[Entry Month],$O$4),"",INDEX(Book!A$3:A$1200,SMALL(IF(BookTable[Entry Month]=$O$4,ROW(BookTable[Entry Month])-ROW(Book!$J$2)),ROWS(A$7:A150))))</f>
        <v/>
      </c>
      <c r="B150" s="1" t="str">
        <f t="array" ref="B150">IF(ROWS(B$7:B150)&gt;COUNTIF(BookTable[Entry Month],$O$4),"",INDEX(Book!B$3:B$1200,SMALL(IF(BookTable[Entry Month]=$O$4,ROW(BookTable[Entry Month])-ROW(Book!$J$2)),ROWS(B$7:B150))))</f>
        <v/>
      </c>
      <c r="D150" s="1" t="str">
        <f t="array" ref="D150">IF(ROWS(C$7:C150)&gt;COUNTIF(BookTable[Entry Month],$O$4),"",INDEX(Book!C$3:C$1200,SMALL(IF(BookTable[Entry Month]=$O$4,ROW(BookTable[Entry Month])-ROW(Book!$J$2)),ROWS(C$7:C150))))</f>
        <v/>
      </c>
      <c r="E150" s="1" t="e">
        <f>VLOOKUP(Shrawan10[[#This Row],[आपूर्तिकर्ताको नाम]],PartyTable[],2,FALSE)</f>
        <v>#N/A</v>
      </c>
      <c r="F150" s="1" t="str" cm="1">
        <f t="array" ref="F150">IF(ROWS(G$7:G150)&gt;COUNTIF(BookTable[Entry Month],$O$4),"",INDEX(Book!D$3:D$1200,SMALL(IF(BookTable[Entry Month]=$O$4,ROW(BookTable[Entry Month])-ROW(Book!$J$2)),ROWS(G$7:G150))))</f>
        <v/>
      </c>
      <c r="I15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50" s="6" t="str" cm="1">
        <f t="array" ref="J150">IF(ROWS(G$7:G150)&gt;COUNTIF(BookTable[Entry Month],$O$4),"",INDEX(Book!F$3:F$1200,SMALL(IF(BookTable[Entry Month]=$O$4,ROW(BookTable[Entry Month])-ROW(Book!$J$2)),ROWS(G$7:G150))))</f>
        <v/>
      </c>
      <c r="K150" s="6" t="str" cm="1">
        <f t="array" ref="K150">IF(ROWS(G$7:G150)&gt;COUNTIF(BookTable[Entry Month],$O$4),"",INDEX(Book!E$3:E$1200,SMALL(IF(BookTable[Entry Month]=$O$4,ROW(BookTable[Entry Month])-ROW(Book!$J$2)),ROWS(G$7:G150))))</f>
        <v/>
      </c>
      <c r="L150" s="6" t="e">
        <f>Shrawan10[[#This Row],[मूल्य (रु)]]*13%</f>
        <v>#VALUE!</v>
      </c>
    </row>
    <row r="151" spans="1:12" hidden="1" x14ac:dyDescent="0.25">
      <c r="A151" s="1" t="str">
        <f t="array" ref="A151">IF(ROWS(A$7:A151)&gt;COUNTIF(BookTable[Entry Month],$O$4),"",INDEX(Book!A$3:A$1200,SMALL(IF(BookTable[Entry Month]=$O$4,ROW(BookTable[Entry Month])-ROW(Book!$J$2)),ROWS(A$7:A151))))</f>
        <v/>
      </c>
      <c r="B151" s="1" t="str">
        <f t="array" ref="B151">IF(ROWS(B$7:B151)&gt;COUNTIF(BookTable[Entry Month],$O$4),"",INDEX(Book!B$3:B$1200,SMALL(IF(BookTable[Entry Month]=$O$4,ROW(BookTable[Entry Month])-ROW(Book!$J$2)),ROWS(B$7:B151))))</f>
        <v/>
      </c>
      <c r="D151" s="1" t="str">
        <f t="array" ref="D151">IF(ROWS(C$7:C151)&gt;COUNTIF(BookTable[Entry Month],$O$4),"",INDEX(Book!C$3:C$1200,SMALL(IF(BookTable[Entry Month]=$O$4,ROW(BookTable[Entry Month])-ROW(Book!$J$2)),ROWS(C$7:C151))))</f>
        <v/>
      </c>
      <c r="E151" s="1" t="e">
        <f>VLOOKUP(Shrawan10[[#This Row],[आपूर्तिकर्ताको नाम]],PartyTable[],2,FALSE)</f>
        <v>#N/A</v>
      </c>
      <c r="F151" s="1" t="str" cm="1">
        <f t="array" ref="F151">IF(ROWS(G$7:G151)&gt;COUNTIF(BookTable[Entry Month],$O$4),"",INDEX(Book!D$3:D$1200,SMALL(IF(BookTable[Entry Month]=$O$4,ROW(BookTable[Entry Month])-ROW(Book!$J$2)),ROWS(G$7:G151))))</f>
        <v/>
      </c>
      <c r="I15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51" s="6" t="str" cm="1">
        <f t="array" ref="J151">IF(ROWS(G$7:G151)&gt;COUNTIF(BookTable[Entry Month],$O$4),"",INDEX(Book!F$3:F$1200,SMALL(IF(BookTable[Entry Month]=$O$4,ROW(BookTable[Entry Month])-ROW(Book!$J$2)),ROWS(G$7:G151))))</f>
        <v/>
      </c>
      <c r="K151" s="6" t="str" cm="1">
        <f t="array" ref="K151">IF(ROWS(G$7:G151)&gt;COUNTIF(BookTable[Entry Month],$O$4),"",INDEX(Book!E$3:E$1200,SMALL(IF(BookTable[Entry Month]=$O$4,ROW(BookTable[Entry Month])-ROW(Book!$J$2)),ROWS(G$7:G151))))</f>
        <v/>
      </c>
      <c r="L151" s="6" t="e">
        <f>Shrawan10[[#This Row],[मूल्य (रु)]]*13%</f>
        <v>#VALUE!</v>
      </c>
    </row>
    <row r="152" spans="1:12" hidden="1" x14ac:dyDescent="0.25">
      <c r="A152" s="1" t="str">
        <f t="array" ref="A152">IF(ROWS(A$7:A152)&gt;COUNTIF(BookTable[Entry Month],$O$4),"",INDEX(Book!A$3:A$1200,SMALL(IF(BookTable[Entry Month]=$O$4,ROW(BookTable[Entry Month])-ROW(Book!$J$2)),ROWS(A$7:A152))))</f>
        <v/>
      </c>
      <c r="B152" s="1" t="str">
        <f t="array" ref="B152">IF(ROWS(B$7:B152)&gt;COUNTIF(BookTable[Entry Month],$O$4),"",INDEX(Book!B$3:B$1200,SMALL(IF(BookTable[Entry Month]=$O$4,ROW(BookTable[Entry Month])-ROW(Book!$J$2)),ROWS(B$7:B152))))</f>
        <v/>
      </c>
      <c r="D152" s="1" t="str">
        <f t="array" ref="D152">IF(ROWS(C$7:C152)&gt;COUNTIF(BookTable[Entry Month],$O$4),"",INDEX(Book!C$3:C$1200,SMALL(IF(BookTable[Entry Month]=$O$4,ROW(BookTable[Entry Month])-ROW(Book!$J$2)),ROWS(C$7:C152))))</f>
        <v/>
      </c>
      <c r="E152" s="1" t="e">
        <f>VLOOKUP(Shrawan10[[#This Row],[आपूर्तिकर्ताको नाम]],PartyTable[],2,FALSE)</f>
        <v>#N/A</v>
      </c>
      <c r="F152" s="1" t="str" cm="1">
        <f t="array" ref="F152">IF(ROWS(G$7:G152)&gt;COUNTIF(BookTable[Entry Month],$O$4),"",INDEX(Book!D$3:D$1200,SMALL(IF(BookTable[Entry Month]=$O$4,ROW(BookTable[Entry Month])-ROW(Book!$J$2)),ROWS(G$7:G152))))</f>
        <v/>
      </c>
      <c r="I15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52" s="6" t="str" cm="1">
        <f t="array" ref="J152">IF(ROWS(G$7:G152)&gt;COUNTIF(BookTable[Entry Month],$O$4),"",INDEX(Book!F$3:F$1200,SMALL(IF(BookTable[Entry Month]=$O$4,ROW(BookTable[Entry Month])-ROW(Book!$J$2)),ROWS(G$7:G152))))</f>
        <v/>
      </c>
      <c r="K152" s="6" t="str" cm="1">
        <f t="array" ref="K152">IF(ROWS(G$7:G152)&gt;COUNTIF(BookTable[Entry Month],$O$4),"",INDEX(Book!E$3:E$1200,SMALL(IF(BookTable[Entry Month]=$O$4,ROW(BookTable[Entry Month])-ROW(Book!$J$2)),ROWS(G$7:G152))))</f>
        <v/>
      </c>
      <c r="L152" s="6" t="e">
        <f>Shrawan10[[#This Row],[मूल्य (रु)]]*13%</f>
        <v>#VALUE!</v>
      </c>
    </row>
    <row r="153" spans="1:12" hidden="1" x14ac:dyDescent="0.25">
      <c r="A153" s="1" t="str">
        <f t="array" ref="A153">IF(ROWS(A$7:A153)&gt;COUNTIF(BookTable[Entry Month],$O$4),"",INDEX(Book!A$3:A$1200,SMALL(IF(BookTable[Entry Month]=$O$4,ROW(BookTable[Entry Month])-ROW(Book!$J$2)),ROWS(A$7:A153))))</f>
        <v/>
      </c>
      <c r="B153" s="1" t="str">
        <f t="array" ref="B153">IF(ROWS(B$7:B153)&gt;COUNTIF(BookTable[Entry Month],$O$4),"",INDEX(Book!B$3:B$1200,SMALL(IF(BookTable[Entry Month]=$O$4,ROW(BookTable[Entry Month])-ROW(Book!$J$2)),ROWS(B$7:B153))))</f>
        <v/>
      </c>
      <c r="D153" s="1" t="str">
        <f t="array" ref="D153">IF(ROWS(C$7:C153)&gt;COUNTIF(BookTable[Entry Month],$O$4),"",INDEX(Book!C$3:C$1200,SMALL(IF(BookTable[Entry Month]=$O$4,ROW(BookTable[Entry Month])-ROW(Book!$J$2)),ROWS(C$7:C153))))</f>
        <v/>
      </c>
      <c r="E153" s="1" t="e">
        <f>VLOOKUP(Shrawan10[[#This Row],[आपूर्तिकर्ताको नाम]],PartyTable[],2,FALSE)</f>
        <v>#N/A</v>
      </c>
      <c r="F153" s="1" t="str" cm="1">
        <f t="array" ref="F153">IF(ROWS(G$7:G153)&gt;COUNTIF(BookTable[Entry Month],$O$4),"",INDEX(Book!D$3:D$1200,SMALL(IF(BookTable[Entry Month]=$O$4,ROW(BookTable[Entry Month])-ROW(Book!$J$2)),ROWS(G$7:G153))))</f>
        <v/>
      </c>
      <c r="I15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53" s="6" t="str" cm="1">
        <f t="array" ref="J153">IF(ROWS(G$7:G153)&gt;COUNTIF(BookTable[Entry Month],$O$4),"",INDEX(Book!F$3:F$1200,SMALL(IF(BookTable[Entry Month]=$O$4,ROW(BookTable[Entry Month])-ROW(Book!$J$2)),ROWS(G$7:G153))))</f>
        <v/>
      </c>
      <c r="K153" s="6" t="str" cm="1">
        <f t="array" ref="K153">IF(ROWS(G$7:G153)&gt;COUNTIF(BookTable[Entry Month],$O$4),"",INDEX(Book!E$3:E$1200,SMALL(IF(BookTable[Entry Month]=$O$4,ROW(BookTable[Entry Month])-ROW(Book!$J$2)),ROWS(G$7:G153))))</f>
        <v/>
      </c>
      <c r="L153" s="6" t="e">
        <f>Shrawan10[[#This Row],[मूल्य (रु)]]*13%</f>
        <v>#VALUE!</v>
      </c>
    </row>
    <row r="154" spans="1:12" hidden="1" x14ac:dyDescent="0.25">
      <c r="A154" s="1" t="str">
        <f t="array" ref="A154">IF(ROWS(A$7:A154)&gt;COUNTIF(BookTable[Entry Month],$O$4),"",INDEX(Book!A$3:A$1200,SMALL(IF(BookTable[Entry Month]=$O$4,ROW(BookTable[Entry Month])-ROW(Book!$J$2)),ROWS(A$7:A154))))</f>
        <v/>
      </c>
      <c r="B154" s="1" t="str">
        <f t="array" ref="B154">IF(ROWS(B$7:B154)&gt;COUNTIF(BookTable[Entry Month],$O$4),"",INDEX(Book!B$3:B$1200,SMALL(IF(BookTable[Entry Month]=$O$4,ROW(BookTable[Entry Month])-ROW(Book!$J$2)),ROWS(B$7:B154))))</f>
        <v/>
      </c>
      <c r="D154" s="1" t="str">
        <f t="array" ref="D154">IF(ROWS(C$7:C154)&gt;COUNTIF(BookTable[Entry Month],$O$4),"",INDEX(Book!C$3:C$1200,SMALL(IF(BookTable[Entry Month]=$O$4,ROW(BookTable[Entry Month])-ROW(Book!$J$2)),ROWS(C$7:C154))))</f>
        <v/>
      </c>
      <c r="E154" s="1" t="e">
        <f>VLOOKUP(Shrawan10[[#This Row],[आपूर्तिकर्ताको नाम]],PartyTable[],2,FALSE)</f>
        <v>#N/A</v>
      </c>
      <c r="F154" s="1" t="str" cm="1">
        <f t="array" ref="F154">IF(ROWS(G$7:G154)&gt;COUNTIF(BookTable[Entry Month],$O$4),"",INDEX(Book!D$3:D$1200,SMALL(IF(BookTable[Entry Month]=$O$4,ROW(BookTable[Entry Month])-ROW(Book!$J$2)),ROWS(G$7:G154))))</f>
        <v/>
      </c>
      <c r="I15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54" s="6" t="str" cm="1">
        <f t="array" ref="J154">IF(ROWS(G$7:G154)&gt;COUNTIF(BookTable[Entry Month],$O$4),"",INDEX(Book!F$3:F$1200,SMALL(IF(BookTable[Entry Month]=$O$4,ROW(BookTable[Entry Month])-ROW(Book!$J$2)),ROWS(G$7:G154))))</f>
        <v/>
      </c>
      <c r="K154" s="6" t="str" cm="1">
        <f t="array" ref="K154">IF(ROWS(G$7:G154)&gt;COUNTIF(BookTable[Entry Month],$O$4),"",INDEX(Book!E$3:E$1200,SMALL(IF(BookTable[Entry Month]=$O$4,ROW(BookTable[Entry Month])-ROW(Book!$J$2)),ROWS(G$7:G154))))</f>
        <v/>
      </c>
      <c r="L154" s="6" t="e">
        <f>Shrawan10[[#This Row],[मूल्य (रु)]]*13%</f>
        <v>#VALUE!</v>
      </c>
    </row>
    <row r="155" spans="1:12" hidden="1" x14ac:dyDescent="0.25">
      <c r="A155" s="1" t="str">
        <f t="array" ref="A155">IF(ROWS(A$7:A155)&gt;COUNTIF(BookTable[Entry Month],$O$4),"",INDEX(Book!A$3:A$1200,SMALL(IF(BookTable[Entry Month]=$O$4,ROW(BookTable[Entry Month])-ROW(Book!$J$2)),ROWS(A$7:A155))))</f>
        <v/>
      </c>
      <c r="B155" s="1" t="str">
        <f t="array" ref="B155">IF(ROWS(B$7:B155)&gt;COUNTIF(BookTable[Entry Month],$O$4),"",INDEX(Book!B$3:B$1200,SMALL(IF(BookTable[Entry Month]=$O$4,ROW(BookTable[Entry Month])-ROW(Book!$J$2)),ROWS(B$7:B155))))</f>
        <v/>
      </c>
      <c r="D155" s="1" t="str">
        <f t="array" ref="D155">IF(ROWS(C$7:C155)&gt;COUNTIF(BookTable[Entry Month],$O$4),"",INDEX(Book!C$3:C$1200,SMALL(IF(BookTable[Entry Month]=$O$4,ROW(BookTable[Entry Month])-ROW(Book!$J$2)),ROWS(C$7:C155))))</f>
        <v/>
      </c>
      <c r="E155" s="1" t="e">
        <f>VLOOKUP(Shrawan10[[#This Row],[आपूर्तिकर्ताको नाम]],PartyTable[],2,FALSE)</f>
        <v>#N/A</v>
      </c>
      <c r="F155" s="1" t="str" cm="1">
        <f t="array" ref="F155">IF(ROWS(G$7:G155)&gt;COUNTIF(BookTable[Entry Month],$O$4),"",INDEX(Book!D$3:D$1200,SMALL(IF(BookTable[Entry Month]=$O$4,ROW(BookTable[Entry Month])-ROW(Book!$J$2)),ROWS(G$7:G155))))</f>
        <v/>
      </c>
      <c r="I15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55" s="6" t="str" cm="1">
        <f t="array" ref="J155">IF(ROWS(G$7:G155)&gt;COUNTIF(BookTable[Entry Month],$O$4),"",INDEX(Book!F$3:F$1200,SMALL(IF(BookTable[Entry Month]=$O$4,ROW(BookTable[Entry Month])-ROW(Book!$J$2)),ROWS(G$7:G155))))</f>
        <v/>
      </c>
      <c r="K155" s="6" t="str" cm="1">
        <f t="array" ref="K155">IF(ROWS(G$7:G155)&gt;COUNTIF(BookTable[Entry Month],$O$4),"",INDEX(Book!E$3:E$1200,SMALL(IF(BookTable[Entry Month]=$O$4,ROW(BookTable[Entry Month])-ROW(Book!$J$2)),ROWS(G$7:G155))))</f>
        <v/>
      </c>
      <c r="L155" s="6" t="e">
        <f>Shrawan10[[#This Row],[मूल्य (रु)]]*13%</f>
        <v>#VALUE!</v>
      </c>
    </row>
    <row r="156" spans="1:12" hidden="1" x14ac:dyDescent="0.25">
      <c r="A156" s="1" t="str">
        <f t="array" ref="A156">IF(ROWS(A$7:A156)&gt;COUNTIF(BookTable[Entry Month],$O$4),"",INDEX(Book!A$3:A$1200,SMALL(IF(BookTable[Entry Month]=$O$4,ROW(BookTable[Entry Month])-ROW(Book!$J$2)),ROWS(A$7:A156))))</f>
        <v/>
      </c>
      <c r="B156" s="1" t="str">
        <f t="array" ref="B156">IF(ROWS(B$7:B156)&gt;COUNTIF(BookTable[Entry Month],$O$4),"",INDEX(Book!B$3:B$1200,SMALL(IF(BookTable[Entry Month]=$O$4,ROW(BookTable[Entry Month])-ROW(Book!$J$2)),ROWS(B$7:B156))))</f>
        <v/>
      </c>
      <c r="D156" s="1" t="str">
        <f t="array" ref="D156">IF(ROWS(C$7:C156)&gt;COUNTIF(BookTable[Entry Month],$O$4),"",INDEX(Book!C$3:C$1200,SMALL(IF(BookTable[Entry Month]=$O$4,ROW(BookTable[Entry Month])-ROW(Book!$J$2)),ROWS(C$7:C156))))</f>
        <v/>
      </c>
      <c r="E156" s="1" t="e">
        <f>VLOOKUP(Shrawan10[[#This Row],[आपूर्तिकर्ताको नाम]],PartyTable[],2,FALSE)</f>
        <v>#N/A</v>
      </c>
      <c r="F156" s="1" t="str" cm="1">
        <f t="array" ref="F156">IF(ROWS(G$7:G156)&gt;COUNTIF(BookTable[Entry Month],$O$4),"",INDEX(Book!D$3:D$1200,SMALL(IF(BookTable[Entry Month]=$O$4,ROW(BookTable[Entry Month])-ROW(Book!$J$2)),ROWS(G$7:G156))))</f>
        <v/>
      </c>
      <c r="I15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56" s="6" t="str" cm="1">
        <f t="array" ref="J156">IF(ROWS(G$7:G156)&gt;COUNTIF(BookTable[Entry Month],$O$4),"",INDEX(Book!F$3:F$1200,SMALL(IF(BookTable[Entry Month]=$O$4,ROW(BookTable[Entry Month])-ROW(Book!$J$2)),ROWS(G$7:G156))))</f>
        <v/>
      </c>
      <c r="K156" s="6" t="str" cm="1">
        <f t="array" ref="K156">IF(ROWS(G$7:G156)&gt;COUNTIF(BookTable[Entry Month],$O$4),"",INDEX(Book!E$3:E$1200,SMALL(IF(BookTable[Entry Month]=$O$4,ROW(BookTable[Entry Month])-ROW(Book!$J$2)),ROWS(G$7:G156))))</f>
        <v/>
      </c>
      <c r="L156" s="6" t="e">
        <f>Shrawan10[[#This Row],[मूल्य (रु)]]*13%</f>
        <v>#VALUE!</v>
      </c>
    </row>
    <row r="157" spans="1:12" hidden="1" x14ac:dyDescent="0.25">
      <c r="A157" s="1" t="str">
        <f t="array" ref="A157">IF(ROWS(A$7:A157)&gt;COUNTIF(BookTable[Entry Month],$O$4),"",INDEX(Book!A$3:A$1200,SMALL(IF(BookTable[Entry Month]=$O$4,ROW(BookTable[Entry Month])-ROW(Book!$J$2)),ROWS(A$7:A157))))</f>
        <v/>
      </c>
      <c r="B157" s="1" t="str">
        <f t="array" ref="B157">IF(ROWS(B$7:B157)&gt;COUNTIF(BookTable[Entry Month],$O$4),"",INDEX(Book!B$3:B$1200,SMALL(IF(BookTable[Entry Month]=$O$4,ROW(BookTable[Entry Month])-ROW(Book!$J$2)),ROWS(B$7:B157))))</f>
        <v/>
      </c>
      <c r="D157" s="1" t="str">
        <f t="array" ref="D157">IF(ROWS(C$7:C157)&gt;COUNTIF(BookTable[Entry Month],$O$4),"",INDEX(Book!C$3:C$1200,SMALL(IF(BookTable[Entry Month]=$O$4,ROW(BookTable[Entry Month])-ROW(Book!$J$2)),ROWS(C$7:C157))))</f>
        <v/>
      </c>
      <c r="E157" s="1" t="e">
        <f>VLOOKUP(Shrawan10[[#This Row],[आपूर्तिकर्ताको नाम]],PartyTable[],2,FALSE)</f>
        <v>#N/A</v>
      </c>
      <c r="F157" s="1" t="str" cm="1">
        <f t="array" ref="F157">IF(ROWS(G$7:G157)&gt;COUNTIF(BookTable[Entry Month],$O$4),"",INDEX(Book!D$3:D$1200,SMALL(IF(BookTable[Entry Month]=$O$4,ROW(BookTable[Entry Month])-ROW(Book!$J$2)),ROWS(G$7:G157))))</f>
        <v/>
      </c>
      <c r="I15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57" s="6" t="str" cm="1">
        <f t="array" ref="J157">IF(ROWS(G$7:G157)&gt;COUNTIF(BookTable[Entry Month],$O$4),"",INDEX(Book!F$3:F$1200,SMALL(IF(BookTable[Entry Month]=$O$4,ROW(BookTable[Entry Month])-ROW(Book!$J$2)),ROWS(G$7:G157))))</f>
        <v/>
      </c>
      <c r="K157" s="6" t="str" cm="1">
        <f t="array" ref="K157">IF(ROWS(G$7:G157)&gt;COUNTIF(BookTable[Entry Month],$O$4),"",INDEX(Book!E$3:E$1200,SMALL(IF(BookTable[Entry Month]=$O$4,ROW(BookTable[Entry Month])-ROW(Book!$J$2)),ROWS(G$7:G157))))</f>
        <v/>
      </c>
      <c r="L157" s="6" t="e">
        <f>Shrawan10[[#This Row],[मूल्य (रु)]]*13%</f>
        <v>#VALUE!</v>
      </c>
    </row>
    <row r="158" spans="1:12" hidden="1" x14ac:dyDescent="0.25">
      <c r="A158" s="1" t="str">
        <f t="array" ref="A158">IF(ROWS(A$7:A158)&gt;COUNTIF(BookTable[Entry Month],$O$4),"",INDEX(Book!A$3:A$1200,SMALL(IF(BookTable[Entry Month]=$O$4,ROW(BookTable[Entry Month])-ROW(Book!$J$2)),ROWS(A$7:A158))))</f>
        <v/>
      </c>
      <c r="B158" s="1" t="str">
        <f t="array" ref="B158">IF(ROWS(B$7:B158)&gt;COUNTIF(BookTable[Entry Month],$O$4),"",INDEX(Book!B$3:B$1200,SMALL(IF(BookTable[Entry Month]=$O$4,ROW(BookTable[Entry Month])-ROW(Book!$J$2)),ROWS(B$7:B158))))</f>
        <v/>
      </c>
      <c r="D158" s="1" t="str">
        <f t="array" ref="D158">IF(ROWS(C$7:C158)&gt;COUNTIF(BookTable[Entry Month],$O$4),"",INDEX(Book!C$3:C$1200,SMALL(IF(BookTable[Entry Month]=$O$4,ROW(BookTable[Entry Month])-ROW(Book!$J$2)),ROWS(C$7:C158))))</f>
        <v/>
      </c>
      <c r="E158" s="1" t="e">
        <f>VLOOKUP(Shrawan10[[#This Row],[आपूर्तिकर्ताको नाम]],PartyTable[],2,FALSE)</f>
        <v>#N/A</v>
      </c>
      <c r="F158" s="1" t="str" cm="1">
        <f t="array" ref="F158">IF(ROWS(G$7:G158)&gt;COUNTIF(BookTable[Entry Month],$O$4),"",INDEX(Book!D$3:D$1200,SMALL(IF(BookTable[Entry Month]=$O$4,ROW(BookTable[Entry Month])-ROW(Book!$J$2)),ROWS(G$7:G158))))</f>
        <v/>
      </c>
      <c r="I15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58" s="6" t="str" cm="1">
        <f t="array" ref="J158">IF(ROWS(G$7:G158)&gt;COUNTIF(BookTable[Entry Month],$O$4),"",INDEX(Book!F$3:F$1200,SMALL(IF(BookTable[Entry Month]=$O$4,ROW(BookTable[Entry Month])-ROW(Book!$J$2)),ROWS(G$7:G158))))</f>
        <v/>
      </c>
      <c r="K158" s="6" t="str" cm="1">
        <f t="array" ref="K158">IF(ROWS(G$7:G158)&gt;COUNTIF(BookTable[Entry Month],$O$4),"",INDEX(Book!E$3:E$1200,SMALL(IF(BookTable[Entry Month]=$O$4,ROW(BookTable[Entry Month])-ROW(Book!$J$2)),ROWS(G$7:G158))))</f>
        <v/>
      </c>
      <c r="L158" s="6" t="e">
        <f>Shrawan10[[#This Row],[मूल्य (रु)]]*13%</f>
        <v>#VALUE!</v>
      </c>
    </row>
    <row r="159" spans="1:12" hidden="1" x14ac:dyDescent="0.25">
      <c r="A159" s="1" t="str">
        <f t="array" ref="A159">IF(ROWS(A$7:A159)&gt;COUNTIF(BookTable[Entry Month],$O$4),"",INDEX(Book!A$3:A$1200,SMALL(IF(BookTable[Entry Month]=$O$4,ROW(BookTable[Entry Month])-ROW(Book!$J$2)),ROWS(A$7:A159))))</f>
        <v/>
      </c>
      <c r="B159" s="1" t="str">
        <f t="array" ref="B159">IF(ROWS(B$7:B159)&gt;COUNTIF(BookTable[Entry Month],$O$4),"",INDEX(Book!B$3:B$1200,SMALL(IF(BookTable[Entry Month]=$O$4,ROW(BookTable[Entry Month])-ROW(Book!$J$2)),ROWS(B$7:B159))))</f>
        <v/>
      </c>
      <c r="D159" s="1" t="str">
        <f t="array" ref="D159">IF(ROWS(C$7:C159)&gt;COUNTIF(BookTable[Entry Month],$O$4),"",INDEX(Book!C$3:C$1200,SMALL(IF(BookTable[Entry Month]=$O$4,ROW(BookTable[Entry Month])-ROW(Book!$J$2)),ROWS(C$7:C159))))</f>
        <v/>
      </c>
      <c r="E159" s="1" t="e">
        <f>VLOOKUP(Shrawan10[[#This Row],[आपूर्तिकर्ताको नाम]],PartyTable[],2,FALSE)</f>
        <v>#N/A</v>
      </c>
      <c r="F159" s="1" t="str" cm="1">
        <f t="array" ref="F159">IF(ROWS(G$7:G159)&gt;COUNTIF(BookTable[Entry Month],$O$4),"",INDEX(Book!D$3:D$1200,SMALL(IF(BookTable[Entry Month]=$O$4,ROW(BookTable[Entry Month])-ROW(Book!$J$2)),ROWS(G$7:G159))))</f>
        <v/>
      </c>
      <c r="I15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59" s="6" t="str" cm="1">
        <f t="array" ref="J159">IF(ROWS(G$7:G159)&gt;COUNTIF(BookTable[Entry Month],$O$4),"",INDEX(Book!F$3:F$1200,SMALL(IF(BookTable[Entry Month]=$O$4,ROW(BookTable[Entry Month])-ROW(Book!$J$2)),ROWS(G$7:G159))))</f>
        <v/>
      </c>
      <c r="K159" s="6" t="str" cm="1">
        <f t="array" ref="K159">IF(ROWS(G$7:G159)&gt;COUNTIF(BookTable[Entry Month],$O$4),"",INDEX(Book!E$3:E$1200,SMALL(IF(BookTable[Entry Month]=$O$4,ROW(BookTable[Entry Month])-ROW(Book!$J$2)),ROWS(G$7:G159))))</f>
        <v/>
      </c>
      <c r="L159" s="6" t="e">
        <f>Shrawan10[[#This Row],[मूल्य (रु)]]*13%</f>
        <v>#VALUE!</v>
      </c>
    </row>
    <row r="160" spans="1:12" hidden="1" x14ac:dyDescent="0.25">
      <c r="A160" s="1" t="str">
        <f t="array" ref="A160">IF(ROWS(A$7:A160)&gt;COUNTIF(BookTable[Entry Month],$O$4),"",INDEX(Book!A$3:A$1200,SMALL(IF(BookTable[Entry Month]=$O$4,ROW(BookTable[Entry Month])-ROW(Book!$J$2)),ROWS(A$7:A160))))</f>
        <v/>
      </c>
      <c r="B160" s="1" t="str">
        <f t="array" ref="B160">IF(ROWS(B$7:B160)&gt;COUNTIF(BookTable[Entry Month],$O$4),"",INDEX(Book!B$3:B$1200,SMALL(IF(BookTable[Entry Month]=$O$4,ROW(BookTable[Entry Month])-ROW(Book!$J$2)),ROWS(B$7:B160))))</f>
        <v/>
      </c>
      <c r="D160" s="1" t="str">
        <f t="array" ref="D160">IF(ROWS(C$7:C160)&gt;COUNTIF(BookTable[Entry Month],$O$4),"",INDEX(Book!C$3:C$1200,SMALL(IF(BookTable[Entry Month]=$O$4,ROW(BookTable[Entry Month])-ROW(Book!$J$2)),ROWS(C$7:C160))))</f>
        <v/>
      </c>
      <c r="E160" s="1" t="e">
        <f>VLOOKUP(Shrawan10[[#This Row],[आपूर्तिकर्ताको नाम]],PartyTable[],2,FALSE)</f>
        <v>#N/A</v>
      </c>
      <c r="F160" s="1" t="str" cm="1">
        <f t="array" ref="F160">IF(ROWS(G$7:G160)&gt;COUNTIF(BookTable[Entry Month],$O$4),"",INDEX(Book!D$3:D$1200,SMALL(IF(BookTable[Entry Month]=$O$4,ROW(BookTable[Entry Month])-ROW(Book!$J$2)),ROWS(G$7:G160))))</f>
        <v/>
      </c>
      <c r="I16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60" s="6" t="str" cm="1">
        <f t="array" ref="J160">IF(ROWS(G$7:G160)&gt;COUNTIF(BookTable[Entry Month],$O$4),"",INDEX(Book!F$3:F$1200,SMALL(IF(BookTable[Entry Month]=$O$4,ROW(BookTable[Entry Month])-ROW(Book!$J$2)),ROWS(G$7:G160))))</f>
        <v/>
      </c>
      <c r="K160" s="6" t="str" cm="1">
        <f t="array" ref="K160">IF(ROWS(G$7:G160)&gt;COUNTIF(BookTable[Entry Month],$O$4),"",INDEX(Book!E$3:E$1200,SMALL(IF(BookTable[Entry Month]=$O$4,ROW(BookTable[Entry Month])-ROW(Book!$J$2)),ROWS(G$7:G160))))</f>
        <v/>
      </c>
      <c r="L160" s="6" t="e">
        <f>Shrawan10[[#This Row],[मूल्य (रु)]]*13%</f>
        <v>#VALUE!</v>
      </c>
    </row>
    <row r="161" spans="1:12" hidden="1" x14ac:dyDescent="0.25">
      <c r="A161" s="1" t="str">
        <f t="array" ref="A161">IF(ROWS(A$7:A161)&gt;COUNTIF(BookTable[Entry Month],$O$4),"",INDEX(Book!A$3:A$1200,SMALL(IF(BookTable[Entry Month]=$O$4,ROW(BookTable[Entry Month])-ROW(Book!$J$2)),ROWS(A$7:A161))))</f>
        <v/>
      </c>
      <c r="B161" s="1" t="str">
        <f t="array" ref="B161">IF(ROWS(B$7:B161)&gt;COUNTIF(BookTable[Entry Month],$O$4),"",INDEX(Book!B$3:B$1200,SMALL(IF(BookTable[Entry Month]=$O$4,ROW(BookTable[Entry Month])-ROW(Book!$J$2)),ROWS(B$7:B161))))</f>
        <v/>
      </c>
      <c r="D161" s="1" t="str">
        <f t="array" ref="D161">IF(ROWS(C$7:C161)&gt;COUNTIF(BookTable[Entry Month],$O$4),"",INDEX(Book!C$3:C$1200,SMALL(IF(BookTable[Entry Month]=$O$4,ROW(BookTable[Entry Month])-ROW(Book!$J$2)),ROWS(C$7:C161))))</f>
        <v/>
      </c>
      <c r="E161" s="1" t="e">
        <f>VLOOKUP(Shrawan10[[#This Row],[आपूर्तिकर्ताको नाम]],PartyTable[],2,FALSE)</f>
        <v>#N/A</v>
      </c>
      <c r="F161" s="1" t="str" cm="1">
        <f t="array" ref="F161">IF(ROWS(G$7:G161)&gt;COUNTIF(BookTable[Entry Month],$O$4),"",INDEX(Book!D$3:D$1200,SMALL(IF(BookTable[Entry Month]=$O$4,ROW(BookTable[Entry Month])-ROW(Book!$J$2)),ROWS(G$7:G161))))</f>
        <v/>
      </c>
      <c r="I16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61" s="6" t="str" cm="1">
        <f t="array" ref="J161">IF(ROWS(G$7:G161)&gt;COUNTIF(BookTable[Entry Month],$O$4),"",INDEX(Book!F$3:F$1200,SMALL(IF(BookTable[Entry Month]=$O$4,ROW(BookTable[Entry Month])-ROW(Book!$J$2)),ROWS(G$7:G161))))</f>
        <v/>
      </c>
      <c r="K161" s="6" t="str" cm="1">
        <f t="array" ref="K161">IF(ROWS(G$7:G161)&gt;COUNTIF(BookTable[Entry Month],$O$4),"",INDEX(Book!E$3:E$1200,SMALL(IF(BookTable[Entry Month]=$O$4,ROW(BookTable[Entry Month])-ROW(Book!$J$2)),ROWS(G$7:G161))))</f>
        <v/>
      </c>
      <c r="L161" s="6" t="e">
        <f>Shrawan10[[#This Row],[मूल्य (रु)]]*13%</f>
        <v>#VALUE!</v>
      </c>
    </row>
    <row r="162" spans="1:12" hidden="1" x14ac:dyDescent="0.25">
      <c r="A162" s="1" t="str">
        <f t="array" ref="A162">IF(ROWS(A$7:A162)&gt;COUNTIF(BookTable[Entry Month],$O$4),"",INDEX(Book!A$3:A$1200,SMALL(IF(BookTable[Entry Month]=$O$4,ROW(BookTable[Entry Month])-ROW(Book!$J$2)),ROWS(A$7:A162))))</f>
        <v/>
      </c>
      <c r="B162" s="1" t="str">
        <f t="array" ref="B162">IF(ROWS(B$7:B162)&gt;COUNTIF(BookTable[Entry Month],$O$4),"",INDEX(Book!B$3:B$1200,SMALL(IF(BookTable[Entry Month]=$O$4,ROW(BookTable[Entry Month])-ROW(Book!$J$2)),ROWS(B$7:B162))))</f>
        <v/>
      </c>
      <c r="D162" s="1" t="str">
        <f t="array" ref="D162">IF(ROWS(C$7:C162)&gt;COUNTIF(BookTable[Entry Month],$O$4),"",INDEX(Book!C$3:C$1200,SMALL(IF(BookTable[Entry Month]=$O$4,ROW(BookTable[Entry Month])-ROW(Book!$J$2)),ROWS(C$7:C162))))</f>
        <v/>
      </c>
      <c r="E162" s="1" t="e">
        <f>VLOOKUP(Shrawan10[[#This Row],[आपूर्तिकर्ताको नाम]],PartyTable[],2,FALSE)</f>
        <v>#N/A</v>
      </c>
      <c r="F162" s="1" t="str" cm="1">
        <f t="array" ref="F162">IF(ROWS(G$7:G162)&gt;COUNTIF(BookTable[Entry Month],$O$4),"",INDEX(Book!D$3:D$1200,SMALL(IF(BookTable[Entry Month]=$O$4,ROW(BookTable[Entry Month])-ROW(Book!$J$2)),ROWS(G$7:G162))))</f>
        <v/>
      </c>
      <c r="I16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62" s="6" t="str" cm="1">
        <f t="array" ref="J162">IF(ROWS(G$7:G162)&gt;COUNTIF(BookTable[Entry Month],$O$4),"",INDEX(Book!F$3:F$1200,SMALL(IF(BookTable[Entry Month]=$O$4,ROW(BookTable[Entry Month])-ROW(Book!$J$2)),ROWS(G$7:G162))))</f>
        <v/>
      </c>
      <c r="K162" s="6" t="str" cm="1">
        <f t="array" ref="K162">IF(ROWS(G$7:G162)&gt;COUNTIF(BookTable[Entry Month],$O$4),"",INDEX(Book!E$3:E$1200,SMALL(IF(BookTable[Entry Month]=$O$4,ROW(BookTable[Entry Month])-ROW(Book!$J$2)),ROWS(G$7:G162))))</f>
        <v/>
      </c>
      <c r="L162" s="6" t="e">
        <f>Shrawan10[[#This Row],[मूल्य (रु)]]*13%</f>
        <v>#VALUE!</v>
      </c>
    </row>
    <row r="163" spans="1:12" hidden="1" x14ac:dyDescent="0.25">
      <c r="A163" s="1" t="str">
        <f t="array" ref="A163">IF(ROWS(A$7:A163)&gt;COUNTIF(BookTable[Entry Month],$O$4),"",INDEX(Book!A$3:A$1200,SMALL(IF(BookTable[Entry Month]=$O$4,ROW(BookTable[Entry Month])-ROW(Book!$J$2)),ROWS(A$7:A163))))</f>
        <v/>
      </c>
      <c r="B163" s="1" t="str">
        <f t="array" ref="B163">IF(ROWS(B$7:B163)&gt;COUNTIF(BookTable[Entry Month],$O$4),"",INDEX(Book!B$3:B$1200,SMALL(IF(BookTable[Entry Month]=$O$4,ROW(BookTable[Entry Month])-ROW(Book!$J$2)),ROWS(B$7:B163))))</f>
        <v/>
      </c>
      <c r="D163" s="1" t="str">
        <f t="array" ref="D163">IF(ROWS(C$7:C163)&gt;COUNTIF(BookTable[Entry Month],$O$4),"",INDEX(Book!C$3:C$1200,SMALL(IF(BookTable[Entry Month]=$O$4,ROW(BookTable[Entry Month])-ROW(Book!$J$2)),ROWS(C$7:C163))))</f>
        <v/>
      </c>
      <c r="E163" s="1" t="e">
        <f>VLOOKUP(Shrawan10[[#This Row],[आपूर्तिकर्ताको नाम]],PartyTable[],2,FALSE)</f>
        <v>#N/A</v>
      </c>
      <c r="F163" s="1" t="str" cm="1">
        <f t="array" ref="F163">IF(ROWS(G$7:G163)&gt;COUNTIF(BookTable[Entry Month],$O$4),"",INDEX(Book!D$3:D$1200,SMALL(IF(BookTable[Entry Month]=$O$4,ROW(BookTable[Entry Month])-ROW(Book!$J$2)),ROWS(G$7:G163))))</f>
        <v/>
      </c>
      <c r="I16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63" s="6" t="str" cm="1">
        <f t="array" ref="J163">IF(ROWS(G$7:G163)&gt;COUNTIF(BookTable[Entry Month],$O$4),"",INDEX(Book!F$3:F$1200,SMALL(IF(BookTable[Entry Month]=$O$4,ROW(BookTable[Entry Month])-ROW(Book!$J$2)),ROWS(G$7:G163))))</f>
        <v/>
      </c>
      <c r="K163" s="6" t="str" cm="1">
        <f t="array" ref="K163">IF(ROWS(G$7:G163)&gt;COUNTIF(BookTable[Entry Month],$O$4),"",INDEX(Book!E$3:E$1200,SMALL(IF(BookTable[Entry Month]=$O$4,ROW(BookTable[Entry Month])-ROW(Book!$J$2)),ROWS(G$7:G163))))</f>
        <v/>
      </c>
      <c r="L163" s="6" t="e">
        <f>Shrawan10[[#This Row],[मूल्य (रु)]]*13%</f>
        <v>#VALUE!</v>
      </c>
    </row>
    <row r="164" spans="1:12" hidden="1" x14ac:dyDescent="0.25">
      <c r="A164" s="1" t="str">
        <f t="array" ref="A164">IF(ROWS(A$7:A164)&gt;COUNTIF(BookTable[Entry Month],$O$4),"",INDEX(Book!A$3:A$1200,SMALL(IF(BookTable[Entry Month]=$O$4,ROW(BookTable[Entry Month])-ROW(Book!$J$2)),ROWS(A$7:A164))))</f>
        <v/>
      </c>
      <c r="B164" s="1" t="str">
        <f t="array" ref="B164">IF(ROWS(B$7:B164)&gt;COUNTIF(BookTable[Entry Month],$O$4),"",INDEX(Book!B$3:B$1200,SMALL(IF(BookTable[Entry Month]=$O$4,ROW(BookTable[Entry Month])-ROW(Book!$J$2)),ROWS(B$7:B164))))</f>
        <v/>
      </c>
      <c r="D164" s="1" t="str">
        <f t="array" ref="D164">IF(ROWS(C$7:C164)&gt;COUNTIF(BookTable[Entry Month],$O$4),"",INDEX(Book!C$3:C$1200,SMALL(IF(BookTable[Entry Month]=$O$4,ROW(BookTable[Entry Month])-ROW(Book!$J$2)),ROWS(C$7:C164))))</f>
        <v/>
      </c>
      <c r="E164" s="1" t="e">
        <f>VLOOKUP(Shrawan10[[#This Row],[आपूर्तिकर्ताको नाम]],PartyTable[],2,FALSE)</f>
        <v>#N/A</v>
      </c>
      <c r="F164" s="1" t="str" cm="1">
        <f t="array" ref="F164">IF(ROWS(G$7:G164)&gt;COUNTIF(BookTable[Entry Month],$O$4),"",INDEX(Book!D$3:D$1200,SMALL(IF(BookTable[Entry Month]=$O$4,ROW(BookTable[Entry Month])-ROW(Book!$J$2)),ROWS(G$7:G164))))</f>
        <v/>
      </c>
      <c r="I16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64" s="6" t="str" cm="1">
        <f t="array" ref="J164">IF(ROWS(G$7:G164)&gt;COUNTIF(BookTable[Entry Month],$O$4),"",INDEX(Book!F$3:F$1200,SMALL(IF(BookTable[Entry Month]=$O$4,ROW(BookTable[Entry Month])-ROW(Book!$J$2)),ROWS(G$7:G164))))</f>
        <v/>
      </c>
      <c r="K164" s="6" t="str" cm="1">
        <f t="array" ref="K164">IF(ROWS(G$7:G164)&gt;COUNTIF(BookTable[Entry Month],$O$4),"",INDEX(Book!E$3:E$1200,SMALL(IF(BookTable[Entry Month]=$O$4,ROW(BookTable[Entry Month])-ROW(Book!$J$2)),ROWS(G$7:G164))))</f>
        <v/>
      </c>
      <c r="L164" s="6" t="e">
        <f>Shrawan10[[#This Row],[मूल्य (रु)]]*13%</f>
        <v>#VALUE!</v>
      </c>
    </row>
    <row r="165" spans="1:12" hidden="1" x14ac:dyDescent="0.25">
      <c r="A165" s="1" t="str">
        <f t="array" ref="A165">IF(ROWS(A$7:A165)&gt;COUNTIF(BookTable[Entry Month],$O$4),"",INDEX(Book!A$3:A$1200,SMALL(IF(BookTable[Entry Month]=$O$4,ROW(BookTable[Entry Month])-ROW(Book!$J$2)),ROWS(A$7:A165))))</f>
        <v/>
      </c>
      <c r="B165" s="1" t="str">
        <f t="array" ref="B165">IF(ROWS(B$7:B165)&gt;COUNTIF(BookTable[Entry Month],$O$4),"",INDEX(Book!B$3:B$1200,SMALL(IF(BookTable[Entry Month]=$O$4,ROW(BookTable[Entry Month])-ROW(Book!$J$2)),ROWS(B$7:B165))))</f>
        <v/>
      </c>
      <c r="D165" s="1" t="str">
        <f t="array" ref="D165">IF(ROWS(C$7:C165)&gt;COUNTIF(BookTable[Entry Month],$O$4),"",INDEX(Book!C$3:C$1200,SMALL(IF(BookTable[Entry Month]=$O$4,ROW(BookTable[Entry Month])-ROW(Book!$J$2)),ROWS(C$7:C165))))</f>
        <v/>
      </c>
      <c r="E165" s="1" t="e">
        <f>VLOOKUP(Shrawan10[[#This Row],[आपूर्तिकर्ताको नाम]],PartyTable[],2,FALSE)</f>
        <v>#N/A</v>
      </c>
      <c r="F165" s="1" t="str" cm="1">
        <f t="array" ref="F165">IF(ROWS(G$7:G165)&gt;COUNTIF(BookTable[Entry Month],$O$4),"",INDEX(Book!D$3:D$1200,SMALL(IF(BookTable[Entry Month]=$O$4,ROW(BookTable[Entry Month])-ROW(Book!$J$2)),ROWS(G$7:G165))))</f>
        <v/>
      </c>
      <c r="I16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65" s="6" t="str" cm="1">
        <f t="array" ref="J165">IF(ROWS(G$7:G165)&gt;COUNTIF(BookTable[Entry Month],$O$4),"",INDEX(Book!F$3:F$1200,SMALL(IF(BookTable[Entry Month]=$O$4,ROW(BookTable[Entry Month])-ROW(Book!$J$2)),ROWS(G$7:G165))))</f>
        <v/>
      </c>
      <c r="K165" s="6" t="str" cm="1">
        <f t="array" ref="K165">IF(ROWS(G$7:G165)&gt;COUNTIF(BookTable[Entry Month],$O$4),"",INDEX(Book!E$3:E$1200,SMALL(IF(BookTable[Entry Month]=$O$4,ROW(BookTable[Entry Month])-ROW(Book!$J$2)),ROWS(G$7:G165))))</f>
        <v/>
      </c>
      <c r="L165" s="6" t="e">
        <f>Shrawan10[[#This Row],[मूल्य (रु)]]*13%</f>
        <v>#VALUE!</v>
      </c>
    </row>
    <row r="166" spans="1:12" hidden="1" x14ac:dyDescent="0.25">
      <c r="A166" s="1" t="str">
        <f t="array" ref="A166">IF(ROWS(A$7:A166)&gt;COUNTIF(BookTable[Entry Month],$O$4),"",INDEX(Book!A$3:A$1200,SMALL(IF(BookTable[Entry Month]=$O$4,ROW(BookTable[Entry Month])-ROW(Book!$J$2)),ROWS(A$7:A166))))</f>
        <v/>
      </c>
      <c r="B166" s="1" t="str">
        <f t="array" ref="B166">IF(ROWS(B$7:B166)&gt;COUNTIF(BookTable[Entry Month],$O$4),"",INDEX(Book!B$3:B$1200,SMALL(IF(BookTable[Entry Month]=$O$4,ROW(BookTable[Entry Month])-ROW(Book!$J$2)),ROWS(B$7:B166))))</f>
        <v/>
      </c>
      <c r="D166" s="1" t="str">
        <f t="array" ref="D166">IF(ROWS(C$7:C166)&gt;COUNTIF(BookTable[Entry Month],$O$4),"",INDEX(Book!C$3:C$1200,SMALL(IF(BookTable[Entry Month]=$O$4,ROW(BookTable[Entry Month])-ROW(Book!$J$2)),ROWS(C$7:C166))))</f>
        <v/>
      </c>
      <c r="E166" s="1" t="e">
        <f>VLOOKUP(Shrawan10[[#This Row],[आपूर्तिकर्ताको नाम]],PartyTable[],2,FALSE)</f>
        <v>#N/A</v>
      </c>
      <c r="F166" s="1" t="str" cm="1">
        <f t="array" ref="F166">IF(ROWS(G$7:G166)&gt;COUNTIF(BookTable[Entry Month],$O$4),"",INDEX(Book!D$3:D$1200,SMALL(IF(BookTable[Entry Month]=$O$4,ROW(BookTable[Entry Month])-ROW(Book!$J$2)),ROWS(G$7:G166))))</f>
        <v/>
      </c>
      <c r="I16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66" s="6" t="str" cm="1">
        <f t="array" ref="J166">IF(ROWS(G$7:G166)&gt;COUNTIF(BookTable[Entry Month],$O$4),"",INDEX(Book!F$3:F$1200,SMALL(IF(BookTable[Entry Month]=$O$4,ROW(BookTable[Entry Month])-ROW(Book!$J$2)),ROWS(G$7:G166))))</f>
        <v/>
      </c>
      <c r="K166" s="6" t="str" cm="1">
        <f t="array" ref="K166">IF(ROWS(G$7:G166)&gt;COUNTIF(BookTable[Entry Month],$O$4),"",INDEX(Book!E$3:E$1200,SMALL(IF(BookTable[Entry Month]=$O$4,ROW(BookTable[Entry Month])-ROW(Book!$J$2)),ROWS(G$7:G166))))</f>
        <v/>
      </c>
      <c r="L166" s="6" t="e">
        <f>Shrawan10[[#This Row],[मूल्य (रु)]]*13%</f>
        <v>#VALUE!</v>
      </c>
    </row>
    <row r="167" spans="1:12" hidden="1" x14ac:dyDescent="0.25">
      <c r="A167" s="1" t="str">
        <f t="array" ref="A167">IF(ROWS(A$7:A167)&gt;COUNTIF(BookTable[Entry Month],$O$4),"",INDEX(Book!A$3:A$1200,SMALL(IF(BookTable[Entry Month]=$O$4,ROW(BookTable[Entry Month])-ROW(Book!$J$2)),ROWS(A$7:A167))))</f>
        <v/>
      </c>
      <c r="B167" s="1" t="str">
        <f t="array" ref="B167">IF(ROWS(B$7:B167)&gt;COUNTIF(BookTable[Entry Month],$O$4),"",INDEX(Book!B$3:B$1200,SMALL(IF(BookTable[Entry Month]=$O$4,ROW(BookTable[Entry Month])-ROW(Book!$J$2)),ROWS(B$7:B167))))</f>
        <v/>
      </c>
      <c r="D167" s="1" t="str">
        <f t="array" ref="D167">IF(ROWS(C$7:C167)&gt;COUNTIF(BookTable[Entry Month],$O$4),"",INDEX(Book!C$3:C$1200,SMALL(IF(BookTable[Entry Month]=$O$4,ROW(BookTable[Entry Month])-ROW(Book!$J$2)),ROWS(C$7:C167))))</f>
        <v/>
      </c>
      <c r="E167" s="1" t="e">
        <f>VLOOKUP(Shrawan10[[#This Row],[आपूर्तिकर्ताको नाम]],PartyTable[],2,FALSE)</f>
        <v>#N/A</v>
      </c>
      <c r="F167" s="1" t="str" cm="1">
        <f t="array" ref="F167">IF(ROWS(G$7:G167)&gt;COUNTIF(BookTable[Entry Month],$O$4),"",INDEX(Book!D$3:D$1200,SMALL(IF(BookTable[Entry Month]=$O$4,ROW(BookTable[Entry Month])-ROW(Book!$J$2)),ROWS(G$7:G167))))</f>
        <v/>
      </c>
      <c r="I16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67" s="6" t="str" cm="1">
        <f t="array" ref="J167">IF(ROWS(G$7:G167)&gt;COUNTIF(BookTable[Entry Month],$O$4),"",INDEX(Book!F$3:F$1200,SMALL(IF(BookTable[Entry Month]=$O$4,ROW(BookTable[Entry Month])-ROW(Book!$J$2)),ROWS(G$7:G167))))</f>
        <v/>
      </c>
      <c r="K167" s="6" t="str" cm="1">
        <f t="array" ref="K167">IF(ROWS(G$7:G167)&gt;COUNTIF(BookTable[Entry Month],$O$4),"",INDEX(Book!E$3:E$1200,SMALL(IF(BookTable[Entry Month]=$O$4,ROW(BookTable[Entry Month])-ROW(Book!$J$2)),ROWS(G$7:G167))))</f>
        <v/>
      </c>
      <c r="L167" s="6" t="e">
        <f>Shrawan10[[#This Row],[मूल्य (रु)]]*13%</f>
        <v>#VALUE!</v>
      </c>
    </row>
    <row r="168" spans="1:12" hidden="1" x14ac:dyDescent="0.25">
      <c r="A168" s="1" t="str">
        <f t="array" ref="A168">IF(ROWS(A$7:A168)&gt;COUNTIF(BookTable[Entry Month],$O$4),"",INDEX(Book!A$3:A$1200,SMALL(IF(BookTable[Entry Month]=$O$4,ROW(BookTable[Entry Month])-ROW(Book!$J$2)),ROWS(A$7:A168))))</f>
        <v/>
      </c>
      <c r="B168" s="1" t="str">
        <f t="array" ref="B168">IF(ROWS(B$7:B168)&gt;COUNTIF(BookTable[Entry Month],$O$4),"",INDEX(Book!B$3:B$1200,SMALL(IF(BookTable[Entry Month]=$O$4,ROW(BookTable[Entry Month])-ROW(Book!$J$2)),ROWS(B$7:B168))))</f>
        <v/>
      </c>
      <c r="D168" s="1" t="str">
        <f t="array" ref="D168">IF(ROWS(C$7:C168)&gt;COUNTIF(BookTable[Entry Month],$O$4),"",INDEX(Book!C$3:C$1200,SMALL(IF(BookTable[Entry Month]=$O$4,ROW(BookTable[Entry Month])-ROW(Book!$J$2)),ROWS(C$7:C168))))</f>
        <v/>
      </c>
      <c r="E168" s="1" t="e">
        <f>VLOOKUP(Shrawan10[[#This Row],[आपूर्तिकर्ताको नाम]],PartyTable[],2,FALSE)</f>
        <v>#N/A</v>
      </c>
      <c r="F168" s="1" t="str" cm="1">
        <f t="array" ref="F168">IF(ROWS(G$7:G168)&gt;COUNTIF(BookTable[Entry Month],$O$4),"",INDEX(Book!D$3:D$1200,SMALL(IF(BookTable[Entry Month]=$O$4,ROW(BookTable[Entry Month])-ROW(Book!$J$2)),ROWS(G$7:G168))))</f>
        <v/>
      </c>
      <c r="I16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68" s="6" t="str" cm="1">
        <f t="array" ref="J168">IF(ROWS(G$7:G168)&gt;COUNTIF(BookTable[Entry Month],$O$4),"",INDEX(Book!F$3:F$1200,SMALL(IF(BookTable[Entry Month]=$O$4,ROW(BookTable[Entry Month])-ROW(Book!$J$2)),ROWS(G$7:G168))))</f>
        <v/>
      </c>
      <c r="K168" s="6" t="str" cm="1">
        <f t="array" ref="K168">IF(ROWS(G$7:G168)&gt;COUNTIF(BookTable[Entry Month],$O$4),"",INDEX(Book!E$3:E$1200,SMALL(IF(BookTable[Entry Month]=$O$4,ROW(BookTable[Entry Month])-ROW(Book!$J$2)),ROWS(G$7:G168))))</f>
        <v/>
      </c>
      <c r="L168" s="6" t="e">
        <f>Shrawan10[[#This Row],[मूल्य (रु)]]*13%</f>
        <v>#VALUE!</v>
      </c>
    </row>
    <row r="169" spans="1:12" hidden="1" x14ac:dyDescent="0.25">
      <c r="A169" s="1" t="str">
        <f t="array" ref="A169">IF(ROWS(A$7:A169)&gt;COUNTIF(BookTable[Entry Month],$O$4),"",INDEX(Book!A$3:A$1200,SMALL(IF(BookTable[Entry Month]=$O$4,ROW(BookTable[Entry Month])-ROW(Book!$J$2)),ROWS(A$7:A169))))</f>
        <v/>
      </c>
      <c r="B169" s="1" t="str">
        <f t="array" ref="B169">IF(ROWS(B$7:B169)&gt;COUNTIF(BookTable[Entry Month],$O$4),"",INDEX(Book!B$3:B$1200,SMALL(IF(BookTable[Entry Month]=$O$4,ROW(BookTable[Entry Month])-ROW(Book!$J$2)),ROWS(B$7:B169))))</f>
        <v/>
      </c>
      <c r="D169" s="1" t="str">
        <f t="array" ref="D169">IF(ROWS(C$7:C169)&gt;COUNTIF(BookTable[Entry Month],$O$4),"",INDEX(Book!C$3:C$1200,SMALL(IF(BookTable[Entry Month]=$O$4,ROW(BookTable[Entry Month])-ROW(Book!$J$2)),ROWS(C$7:C169))))</f>
        <v/>
      </c>
      <c r="E169" s="1" t="e">
        <f>VLOOKUP(Shrawan10[[#This Row],[आपूर्तिकर्ताको नाम]],PartyTable[],2,FALSE)</f>
        <v>#N/A</v>
      </c>
      <c r="F169" s="1" t="str" cm="1">
        <f t="array" ref="F169">IF(ROWS(G$7:G169)&gt;COUNTIF(BookTable[Entry Month],$O$4),"",INDEX(Book!D$3:D$1200,SMALL(IF(BookTable[Entry Month]=$O$4,ROW(BookTable[Entry Month])-ROW(Book!$J$2)),ROWS(G$7:G169))))</f>
        <v/>
      </c>
      <c r="I16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69" s="6" t="str" cm="1">
        <f t="array" ref="J169">IF(ROWS(G$7:G169)&gt;COUNTIF(BookTable[Entry Month],$O$4),"",INDEX(Book!F$3:F$1200,SMALL(IF(BookTable[Entry Month]=$O$4,ROW(BookTable[Entry Month])-ROW(Book!$J$2)),ROWS(G$7:G169))))</f>
        <v/>
      </c>
      <c r="K169" s="6" t="str" cm="1">
        <f t="array" ref="K169">IF(ROWS(G$7:G169)&gt;COUNTIF(BookTable[Entry Month],$O$4),"",INDEX(Book!E$3:E$1200,SMALL(IF(BookTable[Entry Month]=$O$4,ROW(BookTable[Entry Month])-ROW(Book!$J$2)),ROWS(G$7:G169))))</f>
        <v/>
      </c>
      <c r="L169" s="6" t="e">
        <f>Shrawan10[[#This Row],[मूल्य (रु)]]*13%</f>
        <v>#VALUE!</v>
      </c>
    </row>
    <row r="170" spans="1:12" hidden="1" x14ac:dyDescent="0.25">
      <c r="A170" s="1" t="str">
        <f t="array" ref="A170">IF(ROWS(A$7:A170)&gt;COUNTIF(BookTable[Entry Month],$O$4),"",INDEX(Book!A$3:A$1200,SMALL(IF(BookTable[Entry Month]=$O$4,ROW(BookTable[Entry Month])-ROW(Book!$J$2)),ROWS(A$7:A170))))</f>
        <v/>
      </c>
      <c r="B170" s="1" t="str">
        <f t="array" ref="B170">IF(ROWS(B$7:B170)&gt;COUNTIF(BookTable[Entry Month],$O$4),"",INDEX(Book!B$3:B$1200,SMALL(IF(BookTable[Entry Month]=$O$4,ROW(BookTable[Entry Month])-ROW(Book!$J$2)),ROWS(B$7:B170))))</f>
        <v/>
      </c>
      <c r="D170" s="1" t="str">
        <f t="array" ref="D170">IF(ROWS(C$7:C170)&gt;COUNTIF(BookTable[Entry Month],$O$4),"",INDEX(Book!C$3:C$1200,SMALL(IF(BookTable[Entry Month]=$O$4,ROW(BookTable[Entry Month])-ROW(Book!$J$2)),ROWS(C$7:C170))))</f>
        <v/>
      </c>
      <c r="E170" s="1" t="e">
        <f>VLOOKUP(Shrawan10[[#This Row],[आपूर्तिकर्ताको नाम]],PartyTable[],2,FALSE)</f>
        <v>#N/A</v>
      </c>
      <c r="F170" s="1" t="str" cm="1">
        <f t="array" ref="F170">IF(ROWS(G$7:G170)&gt;COUNTIF(BookTable[Entry Month],$O$4),"",INDEX(Book!D$3:D$1200,SMALL(IF(BookTable[Entry Month]=$O$4,ROW(BookTable[Entry Month])-ROW(Book!$J$2)),ROWS(G$7:G170))))</f>
        <v/>
      </c>
      <c r="I17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70" s="6" t="str" cm="1">
        <f t="array" ref="J170">IF(ROWS(G$7:G170)&gt;COUNTIF(BookTable[Entry Month],$O$4),"",INDEX(Book!F$3:F$1200,SMALL(IF(BookTable[Entry Month]=$O$4,ROW(BookTable[Entry Month])-ROW(Book!$J$2)),ROWS(G$7:G170))))</f>
        <v/>
      </c>
      <c r="K170" s="6" t="str" cm="1">
        <f t="array" ref="K170">IF(ROWS(G$7:G170)&gt;COUNTIF(BookTable[Entry Month],$O$4),"",INDEX(Book!E$3:E$1200,SMALL(IF(BookTable[Entry Month]=$O$4,ROW(BookTable[Entry Month])-ROW(Book!$J$2)),ROWS(G$7:G170))))</f>
        <v/>
      </c>
      <c r="L170" s="6" t="e">
        <f>Shrawan10[[#This Row],[मूल्य (रु)]]*13%</f>
        <v>#VALUE!</v>
      </c>
    </row>
    <row r="171" spans="1:12" hidden="1" x14ac:dyDescent="0.25">
      <c r="A171" s="1" t="str">
        <f t="array" ref="A171">IF(ROWS(A$7:A171)&gt;COUNTIF(BookTable[Entry Month],$O$4),"",INDEX(Book!A$3:A$1200,SMALL(IF(BookTable[Entry Month]=$O$4,ROW(BookTable[Entry Month])-ROW(Book!$J$2)),ROWS(A$7:A171))))</f>
        <v/>
      </c>
      <c r="B171" s="1" t="str">
        <f t="array" ref="B171">IF(ROWS(B$7:B171)&gt;COUNTIF(BookTable[Entry Month],$O$4),"",INDEX(Book!B$3:B$1200,SMALL(IF(BookTable[Entry Month]=$O$4,ROW(BookTable[Entry Month])-ROW(Book!$J$2)),ROWS(B$7:B171))))</f>
        <v/>
      </c>
      <c r="D171" s="1" t="str">
        <f t="array" ref="D171">IF(ROWS(C$7:C171)&gt;COUNTIF(BookTable[Entry Month],$O$4),"",INDEX(Book!C$3:C$1200,SMALL(IF(BookTable[Entry Month]=$O$4,ROW(BookTable[Entry Month])-ROW(Book!$J$2)),ROWS(C$7:C171))))</f>
        <v/>
      </c>
      <c r="E171" s="1" t="e">
        <f>VLOOKUP(Shrawan10[[#This Row],[आपूर्तिकर्ताको नाम]],PartyTable[],2,FALSE)</f>
        <v>#N/A</v>
      </c>
      <c r="F171" s="1" t="str" cm="1">
        <f t="array" ref="F171">IF(ROWS(G$7:G171)&gt;COUNTIF(BookTable[Entry Month],$O$4),"",INDEX(Book!D$3:D$1200,SMALL(IF(BookTable[Entry Month]=$O$4,ROW(BookTable[Entry Month])-ROW(Book!$J$2)),ROWS(G$7:G171))))</f>
        <v/>
      </c>
      <c r="I17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71" s="6" t="str" cm="1">
        <f t="array" ref="J171">IF(ROWS(G$7:G171)&gt;COUNTIF(BookTable[Entry Month],$O$4),"",INDEX(Book!F$3:F$1200,SMALL(IF(BookTable[Entry Month]=$O$4,ROW(BookTable[Entry Month])-ROW(Book!$J$2)),ROWS(G$7:G171))))</f>
        <v/>
      </c>
      <c r="K171" s="6" t="str" cm="1">
        <f t="array" ref="K171">IF(ROWS(G$7:G171)&gt;COUNTIF(BookTable[Entry Month],$O$4),"",INDEX(Book!E$3:E$1200,SMALL(IF(BookTable[Entry Month]=$O$4,ROW(BookTable[Entry Month])-ROW(Book!$J$2)),ROWS(G$7:G171))))</f>
        <v/>
      </c>
      <c r="L171" s="6" t="e">
        <f>Shrawan10[[#This Row],[मूल्य (रु)]]*13%</f>
        <v>#VALUE!</v>
      </c>
    </row>
    <row r="172" spans="1:12" hidden="1" x14ac:dyDescent="0.25">
      <c r="A172" s="1" t="str">
        <f t="array" ref="A172">IF(ROWS(A$7:A172)&gt;COUNTIF(BookTable[Entry Month],$O$4),"",INDEX(Book!A$3:A$1200,SMALL(IF(BookTable[Entry Month]=$O$4,ROW(BookTable[Entry Month])-ROW(Book!$J$2)),ROWS(A$7:A172))))</f>
        <v/>
      </c>
      <c r="B172" s="1" t="str">
        <f t="array" ref="B172">IF(ROWS(B$7:B172)&gt;COUNTIF(BookTable[Entry Month],$O$4),"",INDEX(Book!B$3:B$1200,SMALL(IF(BookTable[Entry Month]=$O$4,ROW(BookTable[Entry Month])-ROW(Book!$J$2)),ROWS(B$7:B172))))</f>
        <v/>
      </c>
      <c r="D172" s="1" t="str">
        <f t="array" ref="D172">IF(ROWS(C$7:C172)&gt;COUNTIF(BookTable[Entry Month],$O$4),"",INDEX(Book!C$3:C$1200,SMALL(IF(BookTable[Entry Month]=$O$4,ROW(BookTable[Entry Month])-ROW(Book!$J$2)),ROWS(C$7:C172))))</f>
        <v/>
      </c>
      <c r="E172" s="1" t="e">
        <f>VLOOKUP(Shrawan10[[#This Row],[आपूर्तिकर्ताको नाम]],PartyTable[],2,FALSE)</f>
        <v>#N/A</v>
      </c>
      <c r="F172" s="1" t="str" cm="1">
        <f t="array" ref="F172">IF(ROWS(G$7:G172)&gt;COUNTIF(BookTable[Entry Month],$O$4),"",INDEX(Book!D$3:D$1200,SMALL(IF(BookTable[Entry Month]=$O$4,ROW(BookTable[Entry Month])-ROW(Book!$J$2)),ROWS(G$7:G172))))</f>
        <v/>
      </c>
      <c r="I17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72" s="6" t="str" cm="1">
        <f t="array" ref="J172">IF(ROWS(G$7:G172)&gt;COUNTIF(BookTable[Entry Month],$O$4),"",INDEX(Book!F$3:F$1200,SMALL(IF(BookTable[Entry Month]=$O$4,ROW(BookTable[Entry Month])-ROW(Book!$J$2)),ROWS(G$7:G172))))</f>
        <v/>
      </c>
      <c r="K172" s="6" t="str" cm="1">
        <f t="array" ref="K172">IF(ROWS(G$7:G172)&gt;COUNTIF(BookTable[Entry Month],$O$4),"",INDEX(Book!E$3:E$1200,SMALL(IF(BookTable[Entry Month]=$O$4,ROW(BookTable[Entry Month])-ROW(Book!$J$2)),ROWS(G$7:G172))))</f>
        <v/>
      </c>
      <c r="L172" s="6" t="e">
        <f>Shrawan10[[#This Row],[मूल्य (रु)]]*13%</f>
        <v>#VALUE!</v>
      </c>
    </row>
    <row r="173" spans="1:12" hidden="1" x14ac:dyDescent="0.25">
      <c r="A173" s="1" t="str">
        <f t="array" ref="A173">IF(ROWS(A$7:A173)&gt;COUNTIF(BookTable[Entry Month],$O$4),"",INDEX(Book!A$3:A$1200,SMALL(IF(BookTable[Entry Month]=$O$4,ROW(BookTable[Entry Month])-ROW(Book!$J$2)),ROWS(A$7:A173))))</f>
        <v/>
      </c>
      <c r="B173" s="1" t="str">
        <f t="array" ref="B173">IF(ROWS(B$7:B173)&gt;COUNTIF(BookTable[Entry Month],$O$4),"",INDEX(Book!B$3:B$1200,SMALL(IF(BookTable[Entry Month]=$O$4,ROW(BookTable[Entry Month])-ROW(Book!$J$2)),ROWS(B$7:B173))))</f>
        <v/>
      </c>
      <c r="D173" s="1" t="str">
        <f t="array" ref="D173">IF(ROWS(C$7:C173)&gt;COUNTIF(BookTable[Entry Month],$O$4),"",INDEX(Book!C$3:C$1200,SMALL(IF(BookTable[Entry Month]=$O$4,ROW(BookTable[Entry Month])-ROW(Book!$J$2)),ROWS(C$7:C173))))</f>
        <v/>
      </c>
      <c r="E173" s="1" t="e">
        <f>VLOOKUP(Shrawan10[[#This Row],[आपूर्तिकर्ताको नाम]],PartyTable[],2,FALSE)</f>
        <v>#N/A</v>
      </c>
      <c r="F173" s="1" t="str" cm="1">
        <f t="array" ref="F173">IF(ROWS(G$7:G173)&gt;COUNTIF(BookTable[Entry Month],$O$4),"",INDEX(Book!D$3:D$1200,SMALL(IF(BookTable[Entry Month]=$O$4,ROW(BookTable[Entry Month])-ROW(Book!$J$2)),ROWS(G$7:G173))))</f>
        <v/>
      </c>
      <c r="I17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73" s="6" t="str" cm="1">
        <f t="array" ref="J173">IF(ROWS(G$7:G173)&gt;COUNTIF(BookTable[Entry Month],$O$4),"",INDEX(Book!F$3:F$1200,SMALL(IF(BookTable[Entry Month]=$O$4,ROW(BookTable[Entry Month])-ROW(Book!$J$2)),ROWS(G$7:G173))))</f>
        <v/>
      </c>
      <c r="K173" s="6" t="str" cm="1">
        <f t="array" ref="K173">IF(ROWS(G$7:G173)&gt;COUNTIF(BookTable[Entry Month],$O$4),"",INDEX(Book!E$3:E$1200,SMALL(IF(BookTable[Entry Month]=$O$4,ROW(BookTable[Entry Month])-ROW(Book!$J$2)),ROWS(G$7:G173))))</f>
        <v/>
      </c>
      <c r="L173" s="6" t="e">
        <f>Shrawan10[[#This Row],[मूल्य (रु)]]*13%</f>
        <v>#VALUE!</v>
      </c>
    </row>
    <row r="174" spans="1:12" hidden="1" x14ac:dyDescent="0.25">
      <c r="A174" s="1" t="str">
        <f t="array" ref="A174">IF(ROWS(A$7:A174)&gt;COUNTIF(BookTable[Entry Month],$O$4),"",INDEX(Book!A$3:A$1200,SMALL(IF(BookTable[Entry Month]=$O$4,ROW(BookTable[Entry Month])-ROW(Book!$J$2)),ROWS(A$7:A174))))</f>
        <v/>
      </c>
      <c r="B174" s="1" t="str">
        <f t="array" ref="B174">IF(ROWS(B$7:B174)&gt;COUNTIF(BookTable[Entry Month],$O$4),"",INDEX(Book!B$3:B$1200,SMALL(IF(BookTable[Entry Month]=$O$4,ROW(BookTable[Entry Month])-ROW(Book!$J$2)),ROWS(B$7:B174))))</f>
        <v/>
      </c>
      <c r="D174" s="1" t="str">
        <f t="array" ref="D174">IF(ROWS(C$7:C174)&gt;COUNTIF(BookTable[Entry Month],$O$4),"",INDEX(Book!C$3:C$1200,SMALL(IF(BookTable[Entry Month]=$O$4,ROW(BookTable[Entry Month])-ROW(Book!$J$2)),ROWS(C$7:C174))))</f>
        <v/>
      </c>
      <c r="E174" s="1" t="e">
        <f>VLOOKUP(Shrawan10[[#This Row],[आपूर्तिकर्ताको नाम]],PartyTable[],2,FALSE)</f>
        <v>#N/A</v>
      </c>
      <c r="F174" s="1" t="str" cm="1">
        <f t="array" ref="F174">IF(ROWS(G$7:G174)&gt;COUNTIF(BookTable[Entry Month],$O$4),"",INDEX(Book!D$3:D$1200,SMALL(IF(BookTable[Entry Month]=$O$4,ROW(BookTable[Entry Month])-ROW(Book!$J$2)),ROWS(G$7:G174))))</f>
        <v/>
      </c>
      <c r="I17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74" s="6" t="str" cm="1">
        <f t="array" ref="J174">IF(ROWS(G$7:G174)&gt;COUNTIF(BookTable[Entry Month],$O$4),"",INDEX(Book!F$3:F$1200,SMALL(IF(BookTable[Entry Month]=$O$4,ROW(BookTable[Entry Month])-ROW(Book!$J$2)),ROWS(G$7:G174))))</f>
        <v/>
      </c>
      <c r="K174" s="6" t="str" cm="1">
        <f t="array" ref="K174">IF(ROWS(G$7:G174)&gt;COUNTIF(BookTable[Entry Month],$O$4),"",INDEX(Book!E$3:E$1200,SMALL(IF(BookTable[Entry Month]=$O$4,ROW(BookTable[Entry Month])-ROW(Book!$J$2)),ROWS(G$7:G174))))</f>
        <v/>
      </c>
      <c r="L174" s="6" t="e">
        <f>Shrawan10[[#This Row],[मूल्य (रु)]]*13%</f>
        <v>#VALUE!</v>
      </c>
    </row>
    <row r="175" spans="1:12" hidden="1" x14ac:dyDescent="0.25">
      <c r="A175" s="1" t="str">
        <f t="array" ref="A175">IF(ROWS(A$7:A175)&gt;COUNTIF(BookTable[Entry Month],$O$4),"",INDEX(Book!A$3:A$1200,SMALL(IF(BookTable[Entry Month]=$O$4,ROW(BookTable[Entry Month])-ROW(Book!$J$2)),ROWS(A$7:A175))))</f>
        <v/>
      </c>
      <c r="B175" s="1" t="str">
        <f t="array" ref="B175">IF(ROWS(B$7:B175)&gt;COUNTIF(BookTable[Entry Month],$O$4),"",INDEX(Book!B$3:B$1200,SMALL(IF(BookTable[Entry Month]=$O$4,ROW(BookTable[Entry Month])-ROW(Book!$J$2)),ROWS(B$7:B175))))</f>
        <v/>
      </c>
      <c r="D175" s="1" t="str">
        <f t="array" ref="D175">IF(ROWS(C$7:C175)&gt;COUNTIF(BookTable[Entry Month],$O$4),"",INDEX(Book!C$3:C$1200,SMALL(IF(BookTable[Entry Month]=$O$4,ROW(BookTable[Entry Month])-ROW(Book!$J$2)),ROWS(C$7:C175))))</f>
        <v/>
      </c>
      <c r="E175" s="1" t="e">
        <f>VLOOKUP(Shrawan10[[#This Row],[आपूर्तिकर्ताको नाम]],PartyTable[],2,FALSE)</f>
        <v>#N/A</v>
      </c>
      <c r="F175" s="1" t="str" cm="1">
        <f t="array" ref="F175">IF(ROWS(G$7:G175)&gt;COUNTIF(BookTable[Entry Month],$O$4),"",INDEX(Book!D$3:D$1200,SMALL(IF(BookTable[Entry Month]=$O$4,ROW(BookTable[Entry Month])-ROW(Book!$J$2)),ROWS(G$7:G175))))</f>
        <v/>
      </c>
      <c r="I17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75" s="6" t="str" cm="1">
        <f t="array" ref="J175">IF(ROWS(G$7:G175)&gt;COUNTIF(BookTable[Entry Month],$O$4),"",INDEX(Book!F$3:F$1200,SMALL(IF(BookTable[Entry Month]=$O$4,ROW(BookTable[Entry Month])-ROW(Book!$J$2)),ROWS(G$7:G175))))</f>
        <v/>
      </c>
      <c r="K175" s="6" t="str" cm="1">
        <f t="array" ref="K175">IF(ROWS(G$7:G175)&gt;COUNTIF(BookTable[Entry Month],$O$4),"",INDEX(Book!E$3:E$1200,SMALL(IF(BookTable[Entry Month]=$O$4,ROW(BookTable[Entry Month])-ROW(Book!$J$2)),ROWS(G$7:G175))))</f>
        <v/>
      </c>
      <c r="L175" s="6" t="e">
        <f>Shrawan10[[#This Row],[मूल्य (रु)]]*13%</f>
        <v>#VALUE!</v>
      </c>
    </row>
    <row r="176" spans="1:12" hidden="1" x14ac:dyDescent="0.25">
      <c r="A176" s="1" t="str">
        <f t="array" ref="A176">IF(ROWS(A$7:A176)&gt;COUNTIF(BookTable[Entry Month],$O$4),"",INDEX(Book!A$3:A$1200,SMALL(IF(BookTable[Entry Month]=$O$4,ROW(BookTable[Entry Month])-ROW(Book!$J$2)),ROWS(A$7:A176))))</f>
        <v/>
      </c>
      <c r="B176" s="1" t="str">
        <f t="array" ref="B176">IF(ROWS(B$7:B176)&gt;COUNTIF(BookTable[Entry Month],$O$4),"",INDEX(Book!B$3:B$1200,SMALL(IF(BookTable[Entry Month]=$O$4,ROW(BookTable[Entry Month])-ROW(Book!$J$2)),ROWS(B$7:B176))))</f>
        <v/>
      </c>
      <c r="D176" s="1" t="str">
        <f t="array" ref="D176">IF(ROWS(C$7:C176)&gt;COUNTIF(BookTable[Entry Month],$O$4),"",INDEX(Book!C$3:C$1200,SMALL(IF(BookTable[Entry Month]=$O$4,ROW(BookTable[Entry Month])-ROW(Book!$J$2)),ROWS(C$7:C176))))</f>
        <v/>
      </c>
      <c r="E176" s="1" t="e">
        <f>VLOOKUP(Shrawan10[[#This Row],[आपूर्तिकर्ताको नाम]],PartyTable[],2,FALSE)</f>
        <v>#N/A</v>
      </c>
      <c r="F176" s="1" t="str" cm="1">
        <f t="array" ref="F176">IF(ROWS(G$7:G176)&gt;COUNTIF(BookTable[Entry Month],$O$4),"",INDEX(Book!D$3:D$1200,SMALL(IF(BookTable[Entry Month]=$O$4,ROW(BookTable[Entry Month])-ROW(Book!$J$2)),ROWS(G$7:G176))))</f>
        <v/>
      </c>
      <c r="I17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76" s="6" t="str" cm="1">
        <f t="array" ref="J176">IF(ROWS(G$7:G176)&gt;COUNTIF(BookTable[Entry Month],$O$4),"",INDEX(Book!F$3:F$1200,SMALL(IF(BookTable[Entry Month]=$O$4,ROW(BookTable[Entry Month])-ROW(Book!$J$2)),ROWS(G$7:G176))))</f>
        <v/>
      </c>
      <c r="K176" s="6" t="str" cm="1">
        <f t="array" ref="K176">IF(ROWS(G$7:G176)&gt;COUNTIF(BookTable[Entry Month],$O$4),"",INDEX(Book!E$3:E$1200,SMALL(IF(BookTable[Entry Month]=$O$4,ROW(BookTable[Entry Month])-ROW(Book!$J$2)),ROWS(G$7:G176))))</f>
        <v/>
      </c>
      <c r="L176" s="6" t="e">
        <f>Shrawan10[[#This Row],[मूल्य (रु)]]*13%</f>
        <v>#VALUE!</v>
      </c>
    </row>
    <row r="177" spans="1:12" hidden="1" x14ac:dyDescent="0.25">
      <c r="A177" s="1" t="str">
        <f t="array" ref="A177">IF(ROWS(A$7:A177)&gt;COUNTIF(BookTable[Entry Month],$O$4),"",INDEX(Book!A$3:A$1200,SMALL(IF(BookTable[Entry Month]=$O$4,ROW(BookTable[Entry Month])-ROW(Book!$J$2)),ROWS(A$7:A177))))</f>
        <v/>
      </c>
      <c r="B177" s="1" t="str">
        <f t="array" ref="B177">IF(ROWS(B$7:B177)&gt;COUNTIF(BookTable[Entry Month],$O$4),"",INDEX(Book!B$3:B$1200,SMALL(IF(BookTable[Entry Month]=$O$4,ROW(BookTable[Entry Month])-ROW(Book!$J$2)),ROWS(B$7:B177))))</f>
        <v/>
      </c>
      <c r="D177" s="1" t="str">
        <f t="array" ref="D177">IF(ROWS(C$7:C177)&gt;COUNTIF(BookTable[Entry Month],$O$4),"",INDEX(Book!C$3:C$1200,SMALL(IF(BookTable[Entry Month]=$O$4,ROW(BookTable[Entry Month])-ROW(Book!$J$2)),ROWS(C$7:C177))))</f>
        <v/>
      </c>
      <c r="E177" s="1" t="e">
        <f>VLOOKUP(Shrawan10[[#This Row],[आपूर्तिकर्ताको नाम]],PartyTable[],2,FALSE)</f>
        <v>#N/A</v>
      </c>
      <c r="F177" s="1" t="str" cm="1">
        <f t="array" ref="F177">IF(ROWS(G$7:G177)&gt;COUNTIF(BookTable[Entry Month],$O$4),"",INDEX(Book!D$3:D$1200,SMALL(IF(BookTable[Entry Month]=$O$4,ROW(BookTable[Entry Month])-ROW(Book!$J$2)),ROWS(G$7:G177))))</f>
        <v/>
      </c>
      <c r="I17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77" s="6" t="str" cm="1">
        <f t="array" ref="J177">IF(ROWS(G$7:G177)&gt;COUNTIF(BookTable[Entry Month],$O$4),"",INDEX(Book!F$3:F$1200,SMALL(IF(BookTable[Entry Month]=$O$4,ROW(BookTable[Entry Month])-ROW(Book!$J$2)),ROWS(G$7:G177))))</f>
        <v/>
      </c>
      <c r="K177" s="6" t="str" cm="1">
        <f t="array" ref="K177">IF(ROWS(G$7:G177)&gt;COUNTIF(BookTable[Entry Month],$O$4),"",INDEX(Book!E$3:E$1200,SMALL(IF(BookTable[Entry Month]=$O$4,ROW(BookTable[Entry Month])-ROW(Book!$J$2)),ROWS(G$7:G177))))</f>
        <v/>
      </c>
      <c r="L177" s="6" t="e">
        <f>Shrawan10[[#This Row],[मूल्य (रु)]]*13%</f>
        <v>#VALUE!</v>
      </c>
    </row>
    <row r="178" spans="1:12" hidden="1" x14ac:dyDescent="0.25">
      <c r="A178" s="1" t="str">
        <f t="array" ref="A178">IF(ROWS(A$7:A178)&gt;COUNTIF(BookTable[Entry Month],$O$4),"",INDEX(Book!A$3:A$1200,SMALL(IF(BookTable[Entry Month]=$O$4,ROW(BookTable[Entry Month])-ROW(Book!$J$2)),ROWS(A$7:A178))))</f>
        <v/>
      </c>
      <c r="B178" s="1" t="str">
        <f t="array" ref="B178">IF(ROWS(B$7:B178)&gt;COUNTIF(BookTable[Entry Month],$O$4),"",INDEX(Book!B$3:B$1200,SMALL(IF(BookTable[Entry Month]=$O$4,ROW(BookTable[Entry Month])-ROW(Book!$J$2)),ROWS(B$7:B178))))</f>
        <v/>
      </c>
      <c r="D178" s="1" t="str">
        <f t="array" ref="D178">IF(ROWS(C$7:C178)&gt;COUNTIF(BookTable[Entry Month],$O$4),"",INDEX(Book!C$3:C$1200,SMALL(IF(BookTable[Entry Month]=$O$4,ROW(BookTable[Entry Month])-ROW(Book!$J$2)),ROWS(C$7:C178))))</f>
        <v/>
      </c>
      <c r="E178" s="1" t="e">
        <f>VLOOKUP(Shrawan10[[#This Row],[आपूर्तिकर्ताको नाम]],PartyTable[],2,FALSE)</f>
        <v>#N/A</v>
      </c>
      <c r="F178" s="1" t="str" cm="1">
        <f t="array" ref="F178">IF(ROWS(G$7:G178)&gt;COUNTIF(BookTable[Entry Month],$O$4),"",INDEX(Book!D$3:D$1200,SMALL(IF(BookTable[Entry Month]=$O$4,ROW(BookTable[Entry Month])-ROW(Book!$J$2)),ROWS(G$7:G178))))</f>
        <v/>
      </c>
      <c r="I17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78" s="6" t="str" cm="1">
        <f t="array" ref="J178">IF(ROWS(G$7:G178)&gt;COUNTIF(BookTable[Entry Month],$O$4),"",INDEX(Book!F$3:F$1200,SMALL(IF(BookTable[Entry Month]=$O$4,ROW(BookTable[Entry Month])-ROW(Book!$J$2)),ROWS(G$7:G178))))</f>
        <v/>
      </c>
      <c r="K178" s="6" t="str" cm="1">
        <f t="array" ref="K178">IF(ROWS(G$7:G178)&gt;COUNTIF(BookTable[Entry Month],$O$4),"",INDEX(Book!E$3:E$1200,SMALL(IF(BookTable[Entry Month]=$O$4,ROW(BookTable[Entry Month])-ROW(Book!$J$2)),ROWS(G$7:G178))))</f>
        <v/>
      </c>
      <c r="L178" s="6" t="e">
        <f>Shrawan10[[#This Row],[मूल्य (रु)]]*13%</f>
        <v>#VALUE!</v>
      </c>
    </row>
    <row r="179" spans="1:12" hidden="1" x14ac:dyDescent="0.25">
      <c r="A179" s="1" t="str">
        <f t="array" ref="A179">IF(ROWS(A$7:A179)&gt;COUNTIF(BookTable[Entry Month],$O$4),"",INDEX(Book!A$3:A$1200,SMALL(IF(BookTable[Entry Month]=$O$4,ROW(BookTable[Entry Month])-ROW(Book!$J$2)),ROWS(A$7:A179))))</f>
        <v/>
      </c>
      <c r="B179" s="1" t="str">
        <f t="array" ref="B179">IF(ROWS(B$7:B179)&gt;COUNTIF(BookTable[Entry Month],$O$4),"",INDEX(Book!B$3:B$1200,SMALL(IF(BookTable[Entry Month]=$O$4,ROW(BookTable[Entry Month])-ROW(Book!$J$2)),ROWS(B$7:B179))))</f>
        <v/>
      </c>
      <c r="D179" s="1" t="str">
        <f t="array" ref="D179">IF(ROWS(C$7:C179)&gt;COUNTIF(BookTable[Entry Month],$O$4),"",INDEX(Book!C$3:C$1200,SMALL(IF(BookTable[Entry Month]=$O$4,ROW(BookTable[Entry Month])-ROW(Book!$J$2)),ROWS(C$7:C179))))</f>
        <v/>
      </c>
      <c r="E179" s="1" t="e">
        <f>VLOOKUP(Shrawan10[[#This Row],[आपूर्तिकर्ताको नाम]],PartyTable[],2,FALSE)</f>
        <v>#N/A</v>
      </c>
      <c r="F179" s="1" t="str" cm="1">
        <f t="array" ref="F179">IF(ROWS(G$7:G179)&gt;COUNTIF(BookTable[Entry Month],$O$4),"",INDEX(Book!D$3:D$1200,SMALL(IF(BookTable[Entry Month]=$O$4,ROW(BookTable[Entry Month])-ROW(Book!$J$2)),ROWS(G$7:G179))))</f>
        <v/>
      </c>
      <c r="I17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79" s="6" t="str" cm="1">
        <f t="array" ref="J179">IF(ROWS(G$7:G179)&gt;COUNTIF(BookTable[Entry Month],$O$4),"",INDEX(Book!F$3:F$1200,SMALL(IF(BookTable[Entry Month]=$O$4,ROW(BookTable[Entry Month])-ROW(Book!$J$2)),ROWS(G$7:G179))))</f>
        <v/>
      </c>
      <c r="K179" s="6" t="str" cm="1">
        <f t="array" ref="K179">IF(ROWS(G$7:G179)&gt;COUNTIF(BookTable[Entry Month],$O$4),"",INDEX(Book!E$3:E$1200,SMALL(IF(BookTable[Entry Month]=$O$4,ROW(BookTable[Entry Month])-ROW(Book!$J$2)),ROWS(G$7:G179))))</f>
        <v/>
      </c>
      <c r="L179" s="6" t="e">
        <f>Shrawan10[[#This Row],[मूल्य (रु)]]*13%</f>
        <v>#VALUE!</v>
      </c>
    </row>
    <row r="180" spans="1:12" hidden="1" x14ac:dyDescent="0.25">
      <c r="A180" s="1" t="str">
        <f t="array" ref="A180">IF(ROWS(A$7:A180)&gt;COUNTIF(BookTable[Entry Month],$O$4),"",INDEX(Book!A$3:A$1200,SMALL(IF(BookTable[Entry Month]=$O$4,ROW(BookTable[Entry Month])-ROW(Book!$J$2)),ROWS(A$7:A180))))</f>
        <v/>
      </c>
      <c r="B180" s="1" t="str">
        <f t="array" ref="B180">IF(ROWS(B$7:B180)&gt;COUNTIF(BookTable[Entry Month],$O$4),"",INDEX(Book!B$3:B$1200,SMALL(IF(BookTable[Entry Month]=$O$4,ROW(BookTable[Entry Month])-ROW(Book!$J$2)),ROWS(B$7:B180))))</f>
        <v/>
      </c>
      <c r="D180" s="1" t="str">
        <f t="array" ref="D180">IF(ROWS(C$7:C180)&gt;COUNTIF(BookTable[Entry Month],$O$4),"",INDEX(Book!C$3:C$1200,SMALL(IF(BookTable[Entry Month]=$O$4,ROW(BookTable[Entry Month])-ROW(Book!$J$2)),ROWS(C$7:C180))))</f>
        <v/>
      </c>
      <c r="E180" s="1" t="e">
        <f>VLOOKUP(Shrawan10[[#This Row],[आपूर्तिकर्ताको नाम]],PartyTable[],2,FALSE)</f>
        <v>#N/A</v>
      </c>
      <c r="F180" s="1" t="str" cm="1">
        <f t="array" ref="F180">IF(ROWS(G$7:G180)&gt;COUNTIF(BookTable[Entry Month],$O$4),"",INDEX(Book!D$3:D$1200,SMALL(IF(BookTable[Entry Month]=$O$4,ROW(BookTable[Entry Month])-ROW(Book!$J$2)),ROWS(G$7:G180))))</f>
        <v/>
      </c>
      <c r="I18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80" s="6" t="str" cm="1">
        <f t="array" ref="J180">IF(ROWS(G$7:G180)&gt;COUNTIF(BookTable[Entry Month],$O$4),"",INDEX(Book!F$3:F$1200,SMALL(IF(BookTable[Entry Month]=$O$4,ROW(BookTable[Entry Month])-ROW(Book!$J$2)),ROWS(G$7:G180))))</f>
        <v/>
      </c>
      <c r="K180" s="6" t="str" cm="1">
        <f t="array" ref="K180">IF(ROWS(G$7:G180)&gt;COUNTIF(BookTable[Entry Month],$O$4),"",INDEX(Book!E$3:E$1200,SMALL(IF(BookTable[Entry Month]=$O$4,ROW(BookTable[Entry Month])-ROW(Book!$J$2)),ROWS(G$7:G180))))</f>
        <v/>
      </c>
      <c r="L180" s="6" t="e">
        <f>Shrawan10[[#This Row],[मूल्य (रु)]]*13%</f>
        <v>#VALUE!</v>
      </c>
    </row>
    <row r="181" spans="1:12" hidden="1" x14ac:dyDescent="0.25">
      <c r="A181" s="1" t="str">
        <f t="array" ref="A181">IF(ROWS(A$7:A181)&gt;COUNTIF(BookTable[Entry Month],$O$4),"",INDEX(Book!A$3:A$1200,SMALL(IF(BookTable[Entry Month]=$O$4,ROW(BookTable[Entry Month])-ROW(Book!$J$2)),ROWS(A$7:A181))))</f>
        <v/>
      </c>
      <c r="B181" s="1" t="str">
        <f t="array" ref="B181">IF(ROWS(B$7:B181)&gt;COUNTIF(BookTable[Entry Month],$O$4),"",INDEX(Book!B$3:B$1200,SMALL(IF(BookTable[Entry Month]=$O$4,ROW(BookTable[Entry Month])-ROW(Book!$J$2)),ROWS(B$7:B181))))</f>
        <v/>
      </c>
      <c r="D181" s="1" t="str">
        <f t="array" ref="D181">IF(ROWS(C$7:C181)&gt;COUNTIF(BookTable[Entry Month],$O$4),"",INDEX(Book!C$3:C$1200,SMALL(IF(BookTable[Entry Month]=$O$4,ROW(BookTable[Entry Month])-ROW(Book!$J$2)),ROWS(C$7:C181))))</f>
        <v/>
      </c>
      <c r="E181" s="1" t="e">
        <f>VLOOKUP(Shrawan10[[#This Row],[आपूर्तिकर्ताको नाम]],PartyTable[],2,FALSE)</f>
        <v>#N/A</v>
      </c>
      <c r="F181" s="1" t="str" cm="1">
        <f t="array" ref="F181">IF(ROWS(G$7:G181)&gt;COUNTIF(BookTable[Entry Month],$O$4),"",INDEX(Book!D$3:D$1200,SMALL(IF(BookTable[Entry Month]=$O$4,ROW(BookTable[Entry Month])-ROW(Book!$J$2)),ROWS(G$7:G181))))</f>
        <v/>
      </c>
      <c r="I18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81" s="6" t="str" cm="1">
        <f t="array" ref="J181">IF(ROWS(G$7:G181)&gt;COUNTIF(BookTable[Entry Month],$O$4),"",INDEX(Book!F$3:F$1200,SMALL(IF(BookTable[Entry Month]=$O$4,ROW(BookTable[Entry Month])-ROW(Book!$J$2)),ROWS(G$7:G181))))</f>
        <v/>
      </c>
      <c r="K181" s="6" t="str" cm="1">
        <f t="array" ref="K181">IF(ROWS(G$7:G181)&gt;COUNTIF(BookTable[Entry Month],$O$4),"",INDEX(Book!E$3:E$1200,SMALL(IF(BookTable[Entry Month]=$O$4,ROW(BookTable[Entry Month])-ROW(Book!$J$2)),ROWS(G$7:G181))))</f>
        <v/>
      </c>
      <c r="L181" s="6" t="e">
        <f>Shrawan10[[#This Row],[मूल्य (रु)]]*13%</f>
        <v>#VALUE!</v>
      </c>
    </row>
    <row r="182" spans="1:12" hidden="1" x14ac:dyDescent="0.25">
      <c r="A182" s="1" t="str">
        <f t="array" ref="A182">IF(ROWS(A$7:A182)&gt;COUNTIF(BookTable[Entry Month],$O$4),"",INDEX(Book!A$3:A$1200,SMALL(IF(BookTable[Entry Month]=$O$4,ROW(BookTable[Entry Month])-ROW(Book!$J$2)),ROWS(A$7:A182))))</f>
        <v/>
      </c>
      <c r="B182" s="1" t="str">
        <f t="array" ref="B182">IF(ROWS(B$7:B182)&gt;COUNTIF(BookTable[Entry Month],$O$4),"",INDEX(Book!B$3:B$1200,SMALL(IF(BookTable[Entry Month]=$O$4,ROW(BookTable[Entry Month])-ROW(Book!$J$2)),ROWS(B$7:B182))))</f>
        <v/>
      </c>
      <c r="D182" s="1" t="str">
        <f t="array" ref="D182">IF(ROWS(C$7:C182)&gt;COUNTIF(BookTable[Entry Month],$O$4),"",INDEX(Book!C$3:C$1200,SMALL(IF(BookTable[Entry Month]=$O$4,ROW(BookTable[Entry Month])-ROW(Book!$J$2)),ROWS(C$7:C182))))</f>
        <v/>
      </c>
      <c r="E182" s="1" t="e">
        <f>VLOOKUP(Shrawan10[[#This Row],[आपूर्तिकर्ताको नाम]],PartyTable[],2,FALSE)</f>
        <v>#N/A</v>
      </c>
      <c r="F182" s="1" t="str" cm="1">
        <f t="array" ref="F182">IF(ROWS(G$7:G182)&gt;COUNTIF(BookTable[Entry Month],$O$4),"",INDEX(Book!D$3:D$1200,SMALL(IF(BookTable[Entry Month]=$O$4,ROW(BookTable[Entry Month])-ROW(Book!$J$2)),ROWS(G$7:G182))))</f>
        <v/>
      </c>
      <c r="I18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82" s="6" t="str" cm="1">
        <f t="array" ref="J182">IF(ROWS(G$7:G182)&gt;COUNTIF(BookTable[Entry Month],$O$4),"",INDEX(Book!F$3:F$1200,SMALL(IF(BookTable[Entry Month]=$O$4,ROW(BookTable[Entry Month])-ROW(Book!$J$2)),ROWS(G$7:G182))))</f>
        <v/>
      </c>
      <c r="K182" s="6" t="str" cm="1">
        <f t="array" ref="K182">IF(ROWS(G$7:G182)&gt;COUNTIF(BookTable[Entry Month],$O$4),"",INDEX(Book!E$3:E$1200,SMALL(IF(BookTable[Entry Month]=$O$4,ROW(BookTable[Entry Month])-ROW(Book!$J$2)),ROWS(G$7:G182))))</f>
        <v/>
      </c>
      <c r="L182" s="6" t="e">
        <f>Shrawan10[[#This Row],[मूल्य (रु)]]*13%</f>
        <v>#VALUE!</v>
      </c>
    </row>
    <row r="183" spans="1:12" hidden="1" x14ac:dyDescent="0.25">
      <c r="A183" s="1" t="str">
        <f t="array" ref="A183">IF(ROWS(A$7:A183)&gt;COUNTIF(BookTable[Entry Month],$O$4),"",INDEX(Book!A$3:A$1200,SMALL(IF(BookTable[Entry Month]=$O$4,ROW(BookTable[Entry Month])-ROW(Book!$J$2)),ROWS(A$7:A183))))</f>
        <v/>
      </c>
      <c r="B183" s="1" t="str">
        <f t="array" ref="B183">IF(ROWS(B$7:B183)&gt;COUNTIF(BookTable[Entry Month],$O$4),"",INDEX(Book!B$3:B$1200,SMALL(IF(BookTable[Entry Month]=$O$4,ROW(BookTable[Entry Month])-ROW(Book!$J$2)),ROWS(B$7:B183))))</f>
        <v/>
      </c>
      <c r="D183" s="1" t="str">
        <f t="array" ref="D183">IF(ROWS(C$7:C183)&gt;COUNTIF(BookTable[Entry Month],$O$4),"",INDEX(Book!C$3:C$1200,SMALL(IF(BookTable[Entry Month]=$O$4,ROW(BookTable[Entry Month])-ROW(Book!$J$2)),ROWS(C$7:C183))))</f>
        <v/>
      </c>
      <c r="E183" s="1" t="e">
        <f>VLOOKUP(Shrawan10[[#This Row],[आपूर्तिकर्ताको नाम]],PartyTable[],2,FALSE)</f>
        <v>#N/A</v>
      </c>
      <c r="F183" s="1" t="str" cm="1">
        <f t="array" ref="F183">IF(ROWS(G$7:G183)&gt;COUNTIF(BookTable[Entry Month],$O$4),"",INDEX(Book!D$3:D$1200,SMALL(IF(BookTable[Entry Month]=$O$4,ROW(BookTable[Entry Month])-ROW(Book!$J$2)),ROWS(G$7:G183))))</f>
        <v/>
      </c>
      <c r="I18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83" s="6" t="str" cm="1">
        <f t="array" ref="J183">IF(ROWS(G$7:G183)&gt;COUNTIF(BookTable[Entry Month],$O$4),"",INDEX(Book!F$3:F$1200,SMALL(IF(BookTable[Entry Month]=$O$4,ROW(BookTable[Entry Month])-ROW(Book!$J$2)),ROWS(G$7:G183))))</f>
        <v/>
      </c>
      <c r="K183" s="6" t="str" cm="1">
        <f t="array" ref="K183">IF(ROWS(G$7:G183)&gt;COUNTIF(BookTable[Entry Month],$O$4),"",INDEX(Book!E$3:E$1200,SMALL(IF(BookTable[Entry Month]=$O$4,ROW(BookTable[Entry Month])-ROW(Book!$J$2)),ROWS(G$7:G183))))</f>
        <v/>
      </c>
      <c r="L183" s="6" t="e">
        <f>Shrawan10[[#This Row],[मूल्य (रु)]]*13%</f>
        <v>#VALUE!</v>
      </c>
    </row>
    <row r="184" spans="1:12" hidden="1" x14ac:dyDescent="0.25">
      <c r="A184" s="1" t="str">
        <f t="array" ref="A184">IF(ROWS(A$7:A184)&gt;COUNTIF(BookTable[Entry Month],$O$4),"",INDEX(Book!A$3:A$1200,SMALL(IF(BookTable[Entry Month]=$O$4,ROW(BookTable[Entry Month])-ROW(Book!$J$2)),ROWS(A$7:A184))))</f>
        <v/>
      </c>
      <c r="B184" s="1" t="str">
        <f t="array" ref="B184">IF(ROWS(B$7:B184)&gt;COUNTIF(BookTable[Entry Month],$O$4),"",INDEX(Book!B$3:B$1200,SMALL(IF(BookTable[Entry Month]=$O$4,ROW(BookTable[Entry Month])-ROW(Book!$J$2)),ROWS(B$7:B184))))</f>
        <v/>
      </c>
      <c r="D184" s="1" t="str">
        <f t="array" ref="D184">IF(ROWS(C$7:C184)&gt;COUNTIF(BookTable[Entry Month],$O$4),"",INDEX(Book!C$3:C$1200,SMALL(IF(BookTable[Entry Month]=$O$4,ROW(BookTable[Entry Month])-ROW(Book!$J$2)),ROWS(C$7:C184))))</f>
        <v/>
      </c>
      <c r="E184" s="1" t="e">
        <f>VLOOKUP(Shrawan10[[#This Row],[आपूर्तिकर्ताको नाम]],PartyTable[],2,FALSE)</f>
        <v>#N/A</v>
      </c>
      <c r="F184" s="1" t="str" cm="1">
        <f t="array" ref="F184">IF(ROWS(G$7:G184)&gt;COUNTIF(BookTable[Entry Month],$O$4),"",INDEX(Book!D$3:D$1200,SMALL(IF(BookTable[Entry Month]=$O$4,ROW(BookTable[Entry Month])-ROW(Book!$J$2)),ROWS(G$7:G184))))</f>
        <v/>
      </c>
      <c r="I18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84" s="6" t="str" cm="1">
        <f t="array" ref="J184">IF(ROWS(G$7:G184)&gt;COUNTIF(BookTable[Entry Month],$O$4),"",INDEX(Book!F$3:F$1200,SMALL(IF(BookTable[Entry Month]=$O$4,ROW(BookTable[Entry Month])-ROW(Book!$J$2)),ROWS(G$7:G184))))</f>
        <v/>
      </c>
      <c r="K184" s="6" t="str" cm="1">
        <f t="array" ref="K184">IF(ROWS(G$7:G184)&gt;COUNTIF(BookTable[Entry Month],$O$4),"",INDEX(Book!E$3:E$1200,SMALL(IF(BookTable[Entry Month]=$O$4,ROW(BookTable[Entry Month])-ROW(Book!$J$2)),ROWS(G$7:G184))))</f>
        <v/>
      </c>
      <c r="L184" s="6" t="e">
        <f>Shrawan10[[#This Row],[मूल्य (रु)]]*13%</f>
        <v>#VALUE!</v>
      </c>
    </row>
    <row r="185" spans="1:12" hidden="1" x14ac:dyDescent="0.25">
      <c r="A185" s="1" t="str">
        <f t="array" ref="A185">IF(ROWS(A$7:A185)&gt;COUNTIF(BookTable[Entry Month],$O$4),"",INDEX(Book!A$3:A$1200,SMALL(IF(BookTable[Entry Month]=$O$4,ROW(BookTable[Entry Month])-ROW(Book!$J$2)),ROWS(A$7:A185))))</f>
        <v/>
      </c>
      <c r="B185" s="1" t="str">
        <f t="array" ref="B185">IF(ROWS(B$7:B185)&gt;COUNTIF(BookTable[Entry Month],$O$4),"",INDEX(Book!B$3:B$1200,SMALL(IF(BookTable[Entry Month]=$O$4,ROW(BookTable[Entry Month])-ROW(Book!$J$2)),ROWS(B$7:B185))))</f>
        <v/>
      </c>
      <c r="D185" s="1" t="str">
        <f t="array" ref="D185">IF(ROWS(C$7:C185)&gt;COUNTIF(BookTable[Entry Month],$O$4),"",INDEX(Book!C$3:C$1200,SMALL(IF(BookTable[Entry Month]=$O$4,ROW(BookTable[Entry Month])-ROW(Book!$J$2)),ROWS(C$7:C185))))</f>
        <v/>
      </c>
      <c r="E185" s="1" t="e">
        <f>VLOOKUP(Shrawan10[[#This Row],[आपूर्तिकर्ताको नाम]],PartyTable[],2,FALSE)</f>
        <v>#N/A</v>
      </c>
      <c r="F185" s="1" t="str" cm="1">
        <f t="array" ref="F185">IF(ROWS(G$7:G185)&gt;COUNTIF(BookTable[Entry Month],$O$4),"",INDEX(Book!D$3:D$1200,SMALL(IF(BookTable[Entry Month]=$O$4,ROW(BookTable[Entry Month])-ROW(Book!$J$2)),ROWS(G$7:G185))))</f>
        <v/>
      </c>
      <c r="I18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85" s="6" t="str" cm="1">
        <f t="array" ref="J185">IF(ROWS(G$7:G185)&gt;COUNTIF(BookTable[Entry Month],$O$4),"",INDEX(Book!F$3:F$1200,SMALL(IF(BookTable[Entry Month]=$O$4,ROW(BookTable[Entry Month])-ROW(Book!$J$2)),ROWS(G$7:G185))))</f>
        <v/>
      </c>
      <c r="K185" s="6" t="str" cm="1">
        <f t="array" ref="K185">IF(ROWS(G$7:G185)&gt;COUNTIF(BookTable[Entry Month],$O$4),"",INDEX(Book!E$3:E$1200,SMALL(IF(BookTable[Entry Month]=$O$4,ROW(BookTable[Entry Month])-ROW(Book!$J$2)),ROWS(G$7:G185))))</f>
        <v/>
      </c>
      <c r="L185" s="6" t="e">
        <f>Shrawan10[[#This Row],[मूल्य (रु)]]*13%</f>
        <v>#VALUE!</v>
      </c>
    </row>
    <row r="186" spans="1:12" hidden="1" x14ac:dyDescent="0.25">
      <c r="A186" s="1" t="str">
        <f t="array" ref="A186">IF(ROWS(A$7:A186)&gt;COUNTIF(BookTable[Entry Month],$O$4),"",INDEX(Book!A$3:A$1200,SMALL(IF(BookTable[Entry Month]=$O$4,ROW(BookTable[Entry Month])-ROW(Book!$J$2)),ROWS(A$7:A186))))</f>
        <v/>
      </c>
      <c r="B186" s="1" t="str">
        <f t="array" ref="B186">IF(ROWS(B$7:B186)&gt;COUNTIF(BookTable[Entry Month],$O$4),"",INDEX(Book!B$3:B$1200,SMALL(IF(BookTable[Entry Month]=$O$4,ROW(BookTable[Entry Month])-ROW(Book!$J$2)),ROWS(B$7:B186))))</f>
        <v/>
      </c>
      <c r="D186" s="1" t="str">
        <f t="array" ref="D186">IF(ROWS(C$7:C186)&gt;COUNTIF(BookTable[Entry Month],$O$4),"",INDEX(Book!C$3:C$1200,SMALL(IF(BookTable[Entry Month]=$O$4,ROW(BookTable[Entry Month])-ROW(Book!$J$2)),ROWS(C$7:C186))))</f>
        <v/>
      </c>
      <c r="E186" s="1" t="e">
        <f>VLOOKUP(Shrawan10[[#This Row],[आपूर्तिकर्ताको नाम]],PartyTable[],2,FALSE)</f>
        <v>#N/A</v>
      </c>
      <c r="F186" s="1" t="str" cm="1">
        <f t="array" ref="F186">IF(ROWS(G$7:G186)&gt;COUNTIF(BookTable[Entry Month],$O$4),"",INDEX(Book!D$3:D$1200,SMALL(IF(BookTable[Entry Month]=$O$4,ROW(BookTable[Entry Month])-ROW(Book!$J$2)),ROWS(G$7:G186))))</f>
        <v/>
      </c>
      <c r="I18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86" s="6" t="str" cm="1">
        <f t="array" ref="J186">IF(ROWS(G$7:G186)&gt;COUNTIF(BookTable[Entry Month],$O$4),"",INDEX(Book!F$3:F$1200,SMALL(IF(BookTable[Entry Month]=$O$4,ROW(BookTable[Entry Month])-ROW(Book!$J$2)),ROWS(G$7:G186))))</f>
        <v/>
      </c>
      <c r="K186" s="6" t="str" cm="1">
        <f t="array" ref="K186">IF(ROWS(G$7:G186)&gt;COUNTIF(BookTable[Entry Month],$O$4),"",INDEX(Book!E$3:E$1200,SMALL(IF(BookTable[Entry Month]=$O$4,ROW(BookTable[Entry Month])-ROW(Book!$J$2)),ROWS(G$7:G186))))</f>
        <v/>
      </c>
      <c r="L186" s="6" t="e">
        <f>Shrawan10[[#This Row],[मूल्य (रु)]]*13%</f>
        <v>#VALUE!</v>
      </c>
    </row>
    <row r="187" spans="1:12" hidden="1" x14ac:dyDescent="0.25">
      <c r="A187" s="1" t="str">
        <f t="array" ref="A187">IF(ROWS(A$7:A187)&gt;COUNTIF(BookTable[Entry Month],$O$4),"",INDEX(Book!A$3:A$1200,SMALL(IF(BookTable[Entry Month]=$O$4,ROW(BookTable[Entry Month])-ROW(Book!$J$2)),ROWS(A$7:A187))))</f>
        <v/>
      </c>
      <c r="B187" s="1" t="str">
        <f t="array" ref="B187">IF(ROWS(B$7:B187)&gt;COUNTIF(BookTable[Entry Month],$O$4),"",INDEX(Book!B$3:B$1200,SMALL(IF(BookTable[Entry Month]=$O$4,ROW(BookTable[Entry Month])-ROW(Book!$J$2)),ROWS(B$7:B187))))</f>
        <v/>
      </c>
      <c r="D187" s="1" t="str">
        <f t="array" ref="D187">IF(ROWS(C$7:C187)&gt;COUNTIF(BookTable[Entry Month],$O$4),"",INDEX(Book!C$3:C$1200,SMALL(IF(BookTable[Entry Month]=$O$4,ROW(BookTable[Entry Month])-ROW(Book!$J$2)),ROWS(C$7:C187))))</f>
        <v/>
      </c>
      <c r="E187" s="1" t="e">
        <f>VLOOKUP(Shrawan10[[#This Row],[आपूर्तिकर्ताको नाम]],PartyTable[],2,FALSE)</f>
        <v>#N/A</v>
      </c>
      <c r="F187" s="1" t="str" cm="1">
        <f t="array" ref="F187">IF(ROWS(G$7:G187)&gt;COUNTIF(BookTable[Entry Month],$O$4),"",INDEX(Book!D$3:D$1200,SMALL(IF(BookTable[Entry Month]=$O$4,ROW(BookTable[Entry Month])-ROW(Book!$J$2)),ROWS(G$7:G187))))</f>
        <v/>
      </c>
      <c r="I18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87" s="6" t="str" cm="1">
        <f t="array" ref="J187">IF(ROWS(G$7:G187)&gt;COUNTIF(BookTable[Entry Month],$O$4),"",INDEX(Book!F$3:F$1200,SMALL(IF(BookTable[Entry Month]=$O$4,ROW(BookTable[Entry Month])-ROW(Book!$J$2)),ROWS(G$7:G187))))</f>
        <v/>
      </c>
      <c r="K187" s="6" t="str" cm="1">
        <f t="array" ref="K187">IF(ROWS(G$7:G187)&gt;COUNTIF(BookTable[Entry Month],$O$4),"",INDEX(Book!E$3:E$1200,SMALL(IF(BookTable[Entry Month]=$O$4,ROW(BookTable[Entry Month])-ROW(Book!$J$2)),ROWS(G$7:G187))))</f>
        <v/>
      </c>
      <c r="L187" s="6" t="e">
        <f>Shrawan10[[#This Row],[मूल्य (रु)]]*13%</f>
        <v>#VALUE!</v>
      </c>
    </row>
    <row r="188" spans="1:12" hidden="1" x14ac:dyDescent="0.25">
      <c r="A188" s="1" t="str">
        <f t="array" ref="A188">IF(ROWS(A$7:A188)&gt;COUNTIF(BookTable[Entry Month],$O$4),"",INDEX(Book!A$3:A$1200,SMALL(IF(BookTable[Entry Month]=$O$4,ROW(BookTable[Entry Month])-ROW(Book!$J$2)),ROWS(A$7:A188))))</f>
        <v/>
      </c>
      <c r="B188" s="1" t="str">
        <f t="array" ref="B188">IF(ROWS(B$7:B188)&gt;COUNTIF(BookTable[Entry Month],$O$4),"",INDEX(Book!B$3:B$1200,SMALL(IF(BookTable[Entry Month]=$O$4,ROW(BookTable[Entry Month])-ROW(Book!$J$2)),ROWS(B$7:B188))))</f>
        <v/>
      </c>
      <c r="D188" s="1" t="str">
        <f t="array" ref="D188">IF(ROWS(C$7:C188)&gt;COUNTIF(BookTable[Entry Month],$O$4),"",INDEX(Book!C$3:C$1200,SMALL(IF(BookTable[Entry Month]=$O$4,ROW(BookTable[Entry Month])-ROW(Book!$J$2)),ROWS(C$7:C188))))</f>
        <v/>
      </c>
      <c r="E188" s="1" t="e">
        <f>VLOOKUP(Shrawan10[[#This Row],[आपूर्तिकर्ताको नाम]],PartyTable[],2,FALSE)</f>
        <v>#N/A</v>
      </c>
      <c r="F188" s="1" t="str" cm="1">
        <f t="array" ref="F188">IF(ROWS(G$7:G188)&gt;COUNTIF(BookTable[Entry Month],$O$4),"",INDEX(Book!D$3:D$1200,SMALL(IF(BookTable[Entry Month]=$O$4,ROW(BookTable[Entry Month])-ROW(Book!$J$2)),ROWS(G$7:G188))))</f>
        <v/>
      </c>
      <c r="I18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88" s="6" t="str" cm="1">
        <f t="array" ref="J188">IF(ROWS(G$7:G188)&gt;COUNTIF(BookTable[Entry Month],$O$4),"",INDEX(Book!F$3:F$1200,SMALL(IF(BookTable[Entry Month]=$O$4,ROW(BookTable[Entry Month])-ROW(Book!$J$2)),ROWS(G$7:G188))))</f>
        <v/>
      </c>
      <c r="K188" s="6" t="str" cm="1">
        <f t="array" ref="K188">IF(ROWS(G$7:G188)&gt;COUNTIF(BookTable[Entry Month],$O$4),"",INDEX(Book!E$3:E$1200,SMALL(IF(BookTable[Entry Month]=$O$4,ROW(BookTable[Entry Month])-ROW(Book!$J$2)),ROWS(G$7:G188))))</f>
        <v/>
      </c>
      <c r="L188" s="6" t="e">
        <f>Shrawan10[[#This Row],[मूल्य (रु)]]*13%</f>
        <v>#VALUE!</v>
      </c>
    </row>
    <row r="189" spans="1:12" hidden="1" x14ac:dyDescent="0.25">
      <c r="A189" s="1" t="str">
        <f t="array" ref="A189">IF(ROWS(A$7:A189)&gt;COUNTIF(BookTable[Entry Month],$O$4),"",INDEX(Book!A$3:A$1200,SMALL(IF(BookTable[Entry Month]=$O$4,ROW(BookTable[Entry Month])-ROW(Book!$J$2)),ROWS(A$7:A189))))</f>
        <v/>
      </c>
      <c r="B189" s="1" t="str">
        <f t="array" ref="B189">IF(ROWS(B$7:B189)&gt;COUNTIF(BookTable[Entry Month],$O$4),"",INDEX(Book!B$3:B$1200,SMALL(IF(BookTable[Entry Month]=$O$4,ROW(BookTable[Entry Month])-ROW(Book!$J$2)),ROWS(B$7:B189))))</f>
        <v/>
      </c>
      <c r="D189" s="1" t="str">
        <f t="array" ref="D189">IF(ROWS(C$7:C189)&gt;COUNTIF(BookTable[Entry Month],$O$4),"",INDEX(Book!C$3:C$1200,SMALL(IF(BookTable[Entry Month]=$O$4,ROW(BookTable[Entry Month])-ROW(Book!$J$2)),ROWS(C$7:C189))))</f>
        <v/>
      </c>
      <c r="E189" s="1" t="e">
        <f>VLOOKUP(Shrawan10[[#This Row],[आपूर्तिकर्ताको नाम]],PartyTable[],2,FALSE)</f>
        <v>#N/A</v>
      </c>
      <c r="F189" s="1" t="str" cm="1">
        <f t="array" ref="F189">IF(ROWS(G$7:G189)&gt;COUNTIF(BookTable[Entry Month],$O$4),"",INDEX(Book!D$3:D$1200,SMALL(IF(BookTable[Entry Month]=$O$4,ROW(BookTable[Entry Month])-ROW(Book!$J$2)),ROWS(G$7:G189))))</f>
        <v/>
      </c>
      <c r="I18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89" s="6" t="str" cm="1">
        <f t="array" ref="J189">IF(ROWS(G$7:G189)&gt;COUNTIF(BookTable[Entry Month],$O$4),"",INDEX(Book!F$3:F$1200,SMALL(IF(BookTable[Entry Month]=$O$4,ROW(BookTable[Entry Month])-ROW(Book!$J$2)),ROWS(G$7:G189))))</f>
        <v/>
      </c>
      <c r="K189" s="6" t="str" cm="1">
        <f t="array" ref="K189">IF(ROWS(G$7:G189)&gt;COUNTIF(BookTable[Entry Month],$O$4),"",INDEX(Book!E$3:E$1200,SMALL(IF(BookTable[Entry Month]=$O$4,ROW(BookTable[Entry Month])-ROW(Book!$J$2)),ROWS(G$7:G189))))</f>
        <v/>
      </c>
      <c r="L189" s="6" t="e">
        <f>Shrawan10[[#This Row],[मूल्य (रु)]]*13%</f>
        <v>#VALUE!</v>
      </c>
    </row>
    <row r="190" spans="1:12" hidden="1" x14ac:dyDescent="0.25">
      <c r="A190" s="1" t="str">
        <f t="array" ref="A190">IF(ROWS(A$7:A190)&gt;COUNTIF(BookTable[Entry Month],$O$4),"",INDEX(Book!A$3:A$1200,SMALL(IF(BookTable[Entry Month]=$O$4,ROW(BookTable[Entry Month])-ROW(Book!$J$2)),ROWS(A$7:A190))))</f>
        <v/>
      </c>
      <c r="B190" s="1" t="str">
        <f t="array" ref="B190">IF(ROWS(B$7:B190)&gt;COUNTIF(BookTable[Entry Month],$O$4),"",INDEX(Book!B$3:B$1200,SMALL(IF(BookTable[Entry Month]=$O$4,ROW(BookTable[Entry Month])-ROW(Book!$J$2)),ROWS(B$7:B190))))</f>
        <v/>
      </c>
      <c r="D190" s="1" t="str">
        <f t="array" ref="D190">IF(ROWS(C$7:C190)&gt;COUNTIF(BookTable[Entry Month],$O$4),"",INDEX(Book!C$3:C$1200,SMALL(IF(BookTable[Entry Month]=$O$4,ROW(BookTable[Entry Month])-ROW(Book!$J$2)),ROWS(C$7:C190))))</f>
        <v/>
      </c>
      <c r="E190" s="1" t="e">
        <f>VLOOKUP(Shrawan10[[#This Row],[आपूर्तिकर्ताको नाम]],PartyTable[],2,FALSE)</f>
        <v>#N/A</v>
      </c>
      <c r="F190" s="1" t="str" cm="1">
        <f t="array" ref="F190">IF(ROWS(G$7:G190)&gt;COUNTIF(BookTable[Entry Month],$O$4),"",INDEX(Book!D$3:D$1200,SMALL(IF(BookTable[Entry Month]=$O$4,ROW(BookTable[Entry Month])-ROW(Book!$J$2)),ROWS(G$7:G190))))</f>
        <v/>
      </c>
      <c r="I19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90" s="6" t="str" cm="1">
        <f t="array" ref="J190">IF(ROWS(G$7:G190)&gt;COUNTIF(BookTable[Entry Month],$O$4),"",INDEX(Book!F$3:F$1200,SMALL(IF(BookTable[Entry Month]=$O$4,ROW(BookTable[Entry Month])-ROW(Book!$J$2)),ROWS(G$7:G190))))</f>
        <v/>
      </c>
      <c r="K190" s="6" t="str" cm="1">
        <f t="array" ref="K190">IF(ROWS(G$7:G190)&gt;COUNTIF(BookTable[Entry Month],$O$4),"",INDEX(Book!E$3:E$1200,SMALL(IF(BookTable[Entry Month]=$O$4,ROW(BookTable[Entry Month])-ROW(Book!$J$2)),ROWS(G$7:G190))))</f>
        <v/>
      </c>
      <c r="L190" s="6" t="e">
        <f>Shrawan10[[#This Row],[मूल्य (रु)]]*13%</f>
        <v>#VALUE!</v>
      </c>
    </row>
    <row r="191" spans="1:12" hidden="1" x14ac:dyDescent="0.25">
      <c r="A191" s="1" t="str">
        <f t="array" ref="A191">IF(ROWS(A$7:A191)&gt;COUNTIF(BookTable[Entry Month],$O$4),"",INDEX(Book!A$3:A$1200,SMALL(IF(BookTable[Entry Month]=$O$4,ROW(BookTable[Entry Month])-ROW(Book!$J$2)),ROWS(A$7:A191))))</f>
        <v/>
      </c>
      <c r="B191" s="1" t="str">
        <f t="array" ref="B191">IF(ROWS(B$7:B191)&gt;COUNTIF(BookTable[Entry Month],$O$4),"",INDEX(Book!B$3:B$1200,SMALL(IF(BookTable[Entry Month]=$O$4,ROW(BookTable[Entry Month])-ROW(Book!$J$2)),ROWS(B$7:B191))))</f>
        <v/>
      </c>
      <c r="D191" s="1" t="str">
        <f t="array" ref="D191">IF(ROWS(C$7:C191)&gt;COUNTIF(BookTable[Entry Month],$O$4),"",INDEX(Book!C$3:C$1200,SMALL(IF(BookTable[Entry Month]=$O$4,ROW(BookTable[Entry Month])-ROW(Book!$J$2)),ROWS(C$7:C191))))</f>
        <v/>
      </c>
      <c r="E191" s="1" t="e">
        <f>VLOOKUP(Shrawan10[[#This Row],[आपूर्तिकर्ताको नाम]],PartyTable[],2,FALSE)</f>
        <v>#N/A</v>
      </c>
      <c r="F191" s="1" t="str" cm="1">
        <f t="array" ref="F191">IF(ROWS(G$7:G191)&gt;COUNTIF(BookTable[Entry Month],$O$4),"",INDEX(Book!D$3:D$1200,SMALL(IF(BookTable[Entry Month]=$O$4,ROW(BookTable[Entry Month])-ROW(Book!$J$2)),ROWS(G$7:G191))))</f>
        <v/>
      </c>
      <c r="I19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91" s="6" t="str" cm="1">
        <f t="array" ref="J191">IF(ROWS(G$7:G191)&gt;COUNTIF(BookTable[Entry Month],$O$4),"",INDEX(Book!F$3:F$1200,SMALL(IF(BookTable[Entry Month]=$O$4,ROW(BookTable[Entry Month])-ROW(Book!$J$2)),ROWS(G$7:G191))))</f>
        <v/>
      </c>
      <c r="K191" s="6" t="str" cm="1">
        <f t="array" ref="K191">IF(ROWS(G$7:G191)&gt;COUNTIF(BookTable[Entry Month],$O$4),"",INDEX(Book!E$3:E$1200,SMALL(IF(BookTable[Entry Month]=$O$4,ROW(BookTable[Entry Month])-ROW(Book!$J$2)),ROWS(G$7:G191))))</f>
        <v/>
      </c>
      <c r="L191" s="6" t="e">
        <f>Shrawan10[[#This Row],[मूल्य (रु)]]*13%</f>
        <v>#VALUE!</v>
      </c>
    </row>
    <row r="192" spans="1:12" hidden="1" x14ac:dyDescent="0.25">
      <c r="A192" s="1" t="str">
        <f t="array" ref="A192">IF(ROWS(A$7:A192)&gt;COUNTIF(BookTable[Entry Month],$O$4),"",INDEX(Book!A$3:A$1200,SMALL(IF(BookTable[Entry Month]=$O$4,ROW(BookTable[Entry Month])-ROW(Book!$J$2)),ROWS(A$7:A192))))</f>
        <v/>
      </c>
      <c r="B192" s="1" t="str">
        <f t="array" ref="B192">IF(ROWS(B$7:B192)&gt;COUNTIF(BookTable[Entry Month],$O$4),"",INDEX(Book!B$3:B$1200,SMALL(IF(BookTable[Entry Month]=$O$4,ROW(BookTable[Entry Month])-ROW(Book!$J$2)),ROWS(B$7:B192))))</f>
        <v/>
      </c>
      <c r="D192" s="1" t="str">
        <f t="array" ref="D192">IF(ROWS(C$7:C192)&gt;COUNTIF(BookTable[Entry Month],$O$4),"",INDEX(Book!C$3:C$1200,SMALL(IF(BookTable[Entry Month]=$O$4,ROW(BookTable[Entry Month])-ROW(Book!$J$2)),ROWS(C$7:C192))))</f>
        <v/>
      </c>
      <c r="E192" s="1" t="e">
        <f>VLOOKUP(Shrawan10[[#This Row],[आपूर्तिकर्ताको नाम]],PartyTable[],2,FALSE)</f>
        <v>#N/A</v>
      </c>
      <c r="F192" s="1" t="str" cm="1">
        <f t="array" ref="F192">IF(ROWS(G$7:G192)&gt;COUNTIF(BookTable[Entry Month],$O$4),"",INDEX(Book!D$3:D$1200,SMALL(IF(BookTable[Entry Month]=$O$4,ROW(BookTable[Entry Month])-ROW(Book!$J$2)),ROWS(G$7:G192))))</f>
        <v/>
      </c>
      <c r="I19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92" s="6" t="str" cm="1">
        <f t="array" ref="J192">IF(ROWS(G$7:G192)&gt;COUNTIF(BookTable[Entry Month],$O$4),"",INDEX(Book!F$3:F$1200,SMALL(IF(BookTable[Entry Month]=$O$4,ROW(BookTable[Entry Month])-ROW(Book!$J$2)),ROWS(G$7:G192))))</f>
        <v/>
      </c>
      <c r="K192" s="6" t="str" cm="1">
        <f t="array" ref="K192">IF(ROWS(G$7:G192)&gt;COUNTIF(BookTable[Entry Month],$O$4),"",INDEX(Book!E$3:E$1200,SMALL(IF(BookTable[Entry Month]=$O$4,ROW(BookTable[Entry Month])-ROW(Book!$J$2)),ROWS(G$7:G192))))</f>
        <v/>
      </c>
      <c r="L192" s="6" t="e">
        <f>Shrawan10[[#This Row],[मूल्य (रु)]]*13%</f>
        <v>#VALUE!</v>
      </c>
    </row>
    <row r="193" spans="1:12" hidden="1" x14ac:dyDescent="0.25">
      <c r="A193" s="1" t="str">
        <f t="array" ref="A193">IF(ROWS(A$7:A193)&gt;COUNTIF(BookTable[Entry Month],$O$4),"",INDEX(Book!A$3:A$1200,SMALL(IF(BookTable[Entry Month]=$O$4,ROW(BookTable[Entry Month])-ROW(Book!$J$2)),ROWS(A$7:A193))))</f>
        <v/>
      </c>
      <c r="B193" s="1" t="str">
        <f t="array" ref="B193">IF(ROWS(B$7:B193)&gt;COUNTIF(BookTable[Entry Month],$O$4),"",INDEX(Book!B$3:B$1200,SMALL(IF(BookTable[Entry Month]=$O$4,ROW(BookTable[Entry Month])-ROW(Book!$J$2)),ROWS(B$7:B193))))</f>
        <v/>
      </c>
      <c r="D193" s="1" t="str">
        <f t="array" ref="D193">IF(ROWS(C$7:C193)&gt;COUNTIF(BookTable[Entry Month],$O$4),"",INDEX(Book!C$3:C$1200,SMALL(IF(BookTable[Entry Month]=$O$4,ROW(BookTable[Entry Month])-ROW(Book!$J$2)),ROWS(C$7:C193))))</f>
        <v/>
      </c>
      <c r="E193" s="1" t="e">
        <f>VLOOKUP(Shrawan10[[#This Row],[आपूर्तिकर्ताको नाम]],PartyTable[],2,FALSE)</f>
        <v>#N/A</v>
      </c>
      <c r="F193" s="1" t="str" cm="1">
        <f t="array" ref="F193">IF(ROWS(G$7:G193)&gt;COUNTIF(BookTable[Entry Month],$O$4),"",INDEX(Book!D$3:D$1200,SMALL(IF(BookTable[Entry Month]=$O$4,ROW(BookTable[Entry Month])-ROW(Book!$J$2)),ROWS(G$7:G193))))</f>
        <v/>
      </c>
      <c r="I19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93" s="6" t="str" cm="1">
        <f t="array" ref="J193">IF(ROWS(G$7:G193)&gt;COUNTIF(BookTable[Entry Month],$O$4),"",INDEX(Book!F$3:F$1200,SMALL(IF(BookTable[Entry Month]=$O$4,ROW(BookTable[Entry Month])-ROW(Book!$J$2)),ROWS(G$7:G193))))</f>
        <v/>
      </c>
      <c r="K193" s="6" t="str" cm="1">
        <f t="array" ref="K193">IF(ROWS(G$7:G193)&gt;COUNTIF(BookTable[Entry Month],$O$4),"",INDEX(Book!E$3:E$1200,SMALL(IF(BookTable[Entry Month]=$O$4,ROW(BookTable[Entry Month])-ROW(Book!$J$2)),ROWS(G$7:G193))))</f>
        <v/>
      </c>
      <c r="L193" s="6" t="e">
        <f>Shrawan10[[#This Row],[मूल्य (रु)]]*13%</f>
        <v>#VALUE!</v>
      </c>
    </row>
    <row r="194" spans="1:12" hidden="1" x14ac:dyDescent="0.25">
      <c r="A194" s="1" t="str">
        <f t="array" ref="A194">IF(ROWS(A$7:A194)&gt;COUNTIF(BookTable[Entry Month],$O$4),"",INDEX(Book!A$3:A$1200,SMALL(IF(BookTable[Entry Month]=$O$4,ROW(BookTable[Entry Month])-ROW(Book!$J$2)),ROWS(A$7:A194))))</f>
        <v/>
      </c>
      <c r="B194" s="1" t="str">
        <f t="array" ref="B194">IF(ROWS(B$7:B194)&gt;COUNTIF(BookTable[Entry Month],$O$4),"",INDEX(Book!B$3:B$1200,SMALL(IF(BookTable[Entry Month]=$O$4,ROW(BookTable[Entry Month])-ROW(Book!$J$2)),ROWS(B$7:B194))))</f>
        <v/>
      </c>
      <c r="D194" s="1" t="str">
        <f t="array" ref="D194">IF(ROWS(C$7:C194)&gt;COUNTIF(BookTable[Entry Month],$O$4),"",INDEX(Book!C$3:C$1200,SMALL(IF(BookTable[Entry Month]=$O$4,ROW(BookTable[Entry Month])-ROW(Book!$J$2)),ROWS(C$7:C194))))</f>
        <v/>
      </c>
      <c r="E194" s="1" t="e">
        <f>VLOOKUP(Shrawan10[[#This Row],[आपूर्तिकर्ताको नाम]],PartyTable[],2,FALSE)</f>
        <v>#N/A</v>
      </c>
      <c r="F194" s="1" t="str" cm="1">
        <f t="array" ref="F194">IF(ROWS(G$7:G194)&gt;COUNTIF(BookTable[Entry Month],$O$4),"",INDEX(Book!D$3:D$1200,SMALL(IF(BookTable[Entry Month]=$O$4,ROW(BookTable[Entry Month])-ROW(Book!$J$2)),ROWS(G$7:G194))))</f>
        <v/>
      </c>
      <c r="I19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94" s="6" t="str" cm="1">
        <f t="array" ref="J194">IF(ROWS(G$7:G194)&gt;COUNTIF(BookTable[Entry Month],$O$4),"",INDEX(Book!F$3:F$1200,SMALL(IF(BookTable[Entry Month]=$O$4,ROW(BookTable[Entry Month])-ROW(Book!$J$2)),ROWS(G$7:G194))))</f>
        <v/>
      </c>
      <c r="K194" s="6" t="str" cm="1">
        <f t="array" ref="K194">IF(ROWS(G$7:G194)&gt;COUNTIF(BookTable[Entry Month],$O$4),"",INDEX(Book!E$3:E$1200,SMALL(IF(BookTable[Entry Month]=$O$4,ROW(BookTable[Entry Month])-ROW(Book!$J$2)),ROWS(G$7:G194))))</f>
        <v/>
      </c>
      <c r="L194" s="6" t="e">
        <f>Shrawan10[[#This Row],[मूल्य (रु)]]*13%</f>
        <v>#VALUE!</v>
      </c>
    </row>
    <row r="195" spans="1:12" hidden="1" x14ac:dyDescent="0.25">
      <c r="A195" s="1" t="str">
        <f t="array" ref="A195">IF(ROWS(A$7:A195)&gt;COUNTIF(BookTable[Entry Month],$O$4),"",INDEX(Book!A$3:A$1200,SMALL(IF(BookTable[Entry Month]=$O$4,ROW(BookTable[Entry Month])-ROW(Book!$J$2)),ROWS(A$7:A195))))</f>
        <v/>
      </c>
      <c r="B195" s="1" t="str">
        <f t="array" ref="B195">IF(ROWS(B$7:B195)&gt;COUNTIF(BookTable[Entry Month],$O$4),"",INDEX(Book!B$3:B$1200,SMALL(IF(BookTable[Entry Month]=$O$4,ROW(BookTable[Entry Month])-ROW(Book!$J$2)),ROWS(B$7:B195))))</f>
        <v/>
      </c>
      <c r="D195" s="1" t="str">
        <f t="array" ref="D195">IF(ROWS(C$7:C195)&gt;COUNTIF(BookTable[Entry Month],$O$4),"",INDEX(Book!C$3:C$1200,SMALL(IF(BookTable[Entry Month]=$O$4,ROW(BookTable[Entry Month])-ROW(Book!$J$2)),ROWS(C$7:C195))))</f>
        <v/>
      </c>
      <c r="E195" s="1" t="e">
        <f>VLOOKUP(Shrawan10[[#This Row],[आपूर्तिकर्ताको नाम]],PartyTable[],2,FALSE)</f>
        <v>#N/A</v>
      </c>
      <c r="F195" s="1" t="str" cm="1">
        <f t="array" ref="F195">IF(ROWS(G$7:G195)&gt;COUNTIF(BookTable[Entry Month],$O$4),"",INDEX(Book!D$3:D$1200,SMALL(IF(BookTable[Entry Month]=$O$4,ROW(BookTable[Entry Month])-ROW(Book!$J$2)),ROWS(G$7:G195))))</f>
        <v/>
      </c>
      <c r="I19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95" s="6" t="str" cm="1">
        <f t="array" ref="J195">IF(ROWS(G$7:G195)&gt;COUNTIF(BookTable[Entry Month],$O$4),"",INDEX(Book!F$3:F$1200,SMALL(IF(BookTable[Entry Month]=$O$4,ROW(BookTable[Entry Month])-ROW(Book!$J$2)),ROWS(G$7:G195))))</f>
        <v/>
      </c>
      <c r="K195" s="6" t="str" cm="1">
        <f t="array" ref="K195">IF(ROWS(G$7:G195)&gt;COUNTIF(BookTable[Entry Month],$O$4),"",INDEX(Book!E$3:E$1200,SMALL(IF(BookTable[Entry Month]=$O$4,ROW(BookTable[Entry Month])-ROW(Book!$J$2)),ROWS(G$7:G195))))</f>
        <v/>
      </c>
      <c r="L195" s="6" t="e">
        <f>Shrawan10[[#This Row],[मूल्य (रु)]]*13%</f>
        <v>#VALUE!</v>
      </c>
    </row>
    <row r="196" spans="1:12" hidden="1" x14ac:dyDescent="0.25">
      <c r="A196" s="1" t="str">
        <f t="array" ref="A196">IF(ROWS(A$7:A196)&gt;COUNTIF(BookTable[Entry Month],$O$4),"",INDEX(Book!A$3:A$1200,SMALL(IF(BookTable[Entry Month]=$O$4,ROW(BookTable[Entry Month])-ROW(Book!$J$2)),ROWS(A$7:A196))))</f>
        <v/>
      </c>
      <c r="B196" s="1" t="str">
        <f t="array" ref="B196">IF(ROWS(B$7:B196)&gt;COUNTIF(BookTable[Entry Month],$O$4),"",INDEX(Book!B$3:B$1200,SMALL(IF(BookTable[Entry Month]=$O$4,ROW(BookTable[Entry Month])-ROW(Book!$J$2)),ROWS(B$7:B196))))</f>
        <v/>
      </c>
      <c r="D196" s="1" t="str">
        <f t="array" ref="D196">IF(ROWS(C$7:C196)&gt;COUNTIF(BookTable[Entry Month],$O$4),"",INDEX(Book!C$3:C$1200,SMALL(IF(BookTable[Entry Month]=$O$4,ROW(BookTable[Entry Month])-ROW(Book!$J$2)),ROWS(C$7:C196))))</f>
        <v/>
      </c>
      <c r="E196" s="1" t="e">
        <f>VLOOKUP(Shrawan10[[#This Row],[आपूर्तिकर्ताको नाम]],PartyTable[],2,FALSE)</f>
        <v>#N/A</v>
      </c>
      <c r="F196" s="1" t="str" cm="1">
        <f t="array" ref="F196">IF(ROWS(G$7:G196)&gt;COUNTIF(BookTable[Entry Month],$O$4),"",INDEX(Book!D$3:D$1200,SMALL(IF(BookTable[Entry Month]=$O$4,ROW(BookTable[Entry Month])-ROW(Book!$J$2)),ROWS(G$7:G196))))</f>
        <v/>
      </c>
      <c r="I19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96" s="6" t="str" cm="1">
        <f t="array" ref="J196">IF(ROWS(G$7:G196)&gt;COUNTIF(BookTable[Entry Month],$O$4),"",INDEX(Book!F$3:F$1200,SMALL(IF(BookTable[Entry Month]=$O$4,ROW(BookTable[Entry Month])-ROW(Book!$J$2)),ROWS(G$7:G196))))</f>
        <v/>
      </c>
      <c r="K196" s="6" t="str" cm="1">
        <f t="array" ref="K196">IF(ROWS(G$7:G196)&gt;COUNTIF(BookTable[Entry Month],$O$4),"",INDEX(Book!E$3:E$1200,SMALL(IF(BookTable[Entry Month]=$O$4,ROW(BookTable[Entry Month])-ROW(Book!$J$2)),ROWS(G$7:G196))))</f>
        <v/>
      </c>
      <c r="L196" s="6" t="e">
        <f>Shrawan10[[#This Row],[मूल्य (रु)]]*13%</f>
        <v>#VALUE!</v>
      </c>
    </row>
    <row r="197" spans="1:12" hidden="1" x14ac:dyDescent="0.25">
      <c r="A197" s="1" t="str">
        <f t="array" ref="A197">IF(ROWS(A$7:A197)&gt;COUNTIF(BookTable[Entry Month],$O$4),"",INDEX(Book!A$3:A$1200,SMALL(IF(BookTable[Entry Month]=$O$4,ROW(BookTable[Entry Month])-ROW(Book!$J$2)),ROWS(A$7:A197))))</f>
        <v/>
      </c>
      <c r="B197" s="1" t="str">
        <f t="array" ref="B197">IF(ROWS(B$7:B197)&gt;COUNTIF(BookTable[Entry Month],$O$4),"",INDEX(Book!B$3:B$1200,SMALL(IF(BookTable[Entry Month]=$O$4,ROW(BookTable[Entry Month])-ROW(Book!$J$2)),ROWS(B$7:B197))))</f>
        <v/>
      </c>
      <c r="D197" s="1" t="str">
        <f t="array" ref="D197">IF(ROWS(C$7:C197)&gt;COUNTIF(BookTable[Entry Month],$O$4),"",INDEX(Book!C$3:C$1200,SMALL(IF(BookTable[Entry Month]=$O$4,ROW(BookTable[Entry Month])-ROW(Book!$J$2)),ROWS(C$7:C197))))</f>
        <v/>
      </c>
      <c r="E197" s="1" t="e">
        <f>VLOOKUP(Shrawan10[[#This Row],[आपूर्तिकर्ताको नाम]],PartyTable[],2,FALSE)</f>
        <v>#N/A</v>
      </c>
      <c r="F197" s="1" t="str" cm="1">
        <f t="array" ref="F197">IF(ROWS(G$7:G197)&gt;COUNTIF(BookTable[Entry Month],$O$4),"",INDEX(Book!D$3:D$1200,SMALL(IF(BookTable[Entry Month]=$O$4,ROW(BookTable[Entry Month])-ROW(Book!$J$2)),ROWS(G$7:G197))))</f>
        <v/>
      </c>
      <c r="I19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97" s="6" t="str" cm="1">
        <f t="array" ref="J197">IF(ROWS(G$7:G197)&gt;COUNTIF(BookTable[Entry Month],$O$4),"",INDEX(Book!F$3:F$1200,SMALL(IF(BookTable[Entry Month]=$O$4,ROW(BookTable[Entry Month])-ROW(Book!$J$2)),ROWS(G$7:G197))))</f>
        <v/>
      </c>
      <c r="K197" s="6" t="str" cm="1">
        <f t="array" ref="K197">IF(ROWS(G$7:G197)&gt;COUNTIF(BookTable[Entry Month],$O$4),"",INDEX(Book!E$3:E$1200,SMALL(IF(BookTable[Entry Month]=$O$4,ROW(BookTable[Entry Month])-ROW(Book!$J$2)),ROWS(G$7:G197))))</f>
        <v/>
      </c>
      <c r="L197" s="6" t="e">
        <f>Shrawan10[[#This Row],[मूल्य (रु)]]*13%</f>
        <v>#VALUE!</v>
      </c>
    </row>
    <row r="198" spans="1:12" hidden="1" x14ac:dyDescent="0.25">
      <c r="A198" s="1" t="str">
        <f t="array" ref="A198">IF(ROWS(A$7:A198)&gt;COUNTIF(BookTable[Entry Month],$O$4),"",INDEX(Book!A$3:A$1200,SMALL(IF(BookTable[Entry Month]=$O$4,ROW(BookTable[Entry Month])-ROW(Book!$J$2)),ROWS(A$7:A198))))</f>
        <v/>
      </c>
      <c r="B198" s="1" t="str">
        <f t="array" ref="B198">IF(ROWS(B$7:B198)&gt;COUNTIF(BookTable[Entry Month],$O$4),"",INDEX(Book!B$3:B$1200,SMALL(IF(BookTable[Entry Month]=$O$4,ROW(BookTable[Entry Month])-ROW(Book!$J$2)),ROWS(B$7:B198))))</f>
        <v/>
      </c>
      <c r="D198" s="1" t="str">
        <f t="array" ref="D198">IF(ROWS(C$7:C198)&gt;COUNTIF(BookTable[Entry Month],$O$4),"",INDEX(Book!C$3:C$1200,SMALL(IF(BookTable[Entry Month]=$O$4,ROW(BookTable[Entry Month])-ROW(Book!$J$2)),ROWS(C$7:C198))))</f>
        <v/>
      </c>
      <c r="E198" s="1" t="e">
        <f>VLOOKUP(Shrawan10[[#This Row],[आपूर्तिकर्ताको नाम]],PartyTable[],2,FALSE)</f>
        <v>#N/A</v>
      </c>
      <c r="F198" s="1" t="str" cm="1">
        <f t="array" ref="F198">IF(ROWS(G$7:G198)&gt;COUNTIF(BookTable[Entry Month],$O$4),"",INDEX(Book!D$3:D$1200,SMALL(IF(BookTable[Entry Month]=$O$4,ROW(BookTable[Entry Month])-ROW(Book!$J$2)),ROWS(G$7:G198))))</f>
        <v/>
      </c>
      <c r="I19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98" s="6" t="str" cm="1">
        <f t="array" ref="J198">IF(ROWS(G$7:G198)&gt;COUNTIF(BookTable[Entry Month],$O$4),"",INDEX(Book!F$3:F$1200,SMALL(IF(BookTable[Entry Month]=$O$4,ROW(BookTable[Entry Month])-ROW(Book!$J$2)),ROWS(G$7:G198))))</f>
        <v/>
      </c>
      <c r="K198" s="6" t="str" cm="1">
        <f t="array" ref="K198">IF(ROWS(G$7:G198)&gt;COUNTIF(BookTable[Entry Month],$O$4),"",INDEX(Book!E$3:E$1200,SMALL(IF(BookTable[Entry Month]=$O$4,ROW(BookTable[Entry Month])-ROW(Book!$J$2)),ROWS(G$7:G198))))</f>
        <v/>
      </c>
      <c r="L198" s="6" t="e">
        <f>Shrawan10[[#This Row],[मूल्य (रु)]]*13%</f>
        <v>#VALUE!</v>
      </c>
    </row>
    <row r="199" spans="1:12" hidden="1" x14ac:dyDescent="0.25">
      <c r="A199" s="1" t="str">
        <f t="array" ref="A199">IF(ROWS(A$7:A199)&gt;COUNTIF(BookTable[Entry Month],$O$4),"",INDEX(Book!A$3:A$1200,SMALL(IF(BookTable[Entry Month]=$O$4,ROW(BookTable[Entry Month])-ROW(Book!$J$2)),ROWS(A$7:A199))))</f>
        <v/>
      </c>
      <c r="B199" s="1" t="str">
        <f t="array" ref="B199">IF(ROWS(B$7:B199)&gt;COUNTIF(BookTable[Entry Month],$O$4),"",INDEX(Book!B$3:B$1200,SMALL(IF(BookTable[Entry Month]=$O$4,ROW(BookTable[Entry Month])-ROW(Book!$J$2)),ROWS(B$7:B199))))</f>
        <v/>
      </c>
      <c r="D199" s="1" t="str">
        <f t="array" ref="D199">IF(ROWS(C$7:C199)&gt;COUNTIF(BookTable[Entry Month],$O$4),"",INDEX(Book!C$3:C$1200,SMALL(IF(BookTable[Entry Month]=$O$4,ROW(BookTable[Entry Month])-ROW(Book!$J$2)),ROWS(C$7:C199))))</f>
        <v/>
      </c>
      <c r="E199" s="1" t="e">
        <f>VLOOKUP(Shrawan10[[#This Row],[आपूर्तिकर्ताको नाम]],PartyTable[],2,FALSE)</f>
        <v>#N/A</v>
      </c>
      <c r="F199" s="1" t="str" cm="1">
        <f t="array" ref="F199">IF(ROWS(G$7:G199)&gt;COUNTIF(BookTable[Entry Month],$O$4),"",INDEX(Book!D$3:D$1200,SMALL(IF(BookTable[Entry Month]=$O$4,ROW(BookTable[Entry Month])-ROW(Book!$J$2)),ROWS(G$7:G199))))</f>
        <v/>
      </c>
      <c r="I19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199" s="6" t="str" cm="1">
        <f t="array" ref="J199">IF(ROWS(G$7:G199)&gt;COUNTIF(BookTable[Entry Month],$O$4),"",INDEX(Book!F$3:F$1200,SMALL(IF(BookTable[Entry Month]=$O$4,ROW(BookTable[Entry Month])-ROW(Book!$J$2)),ROWS(G$7:G199))))</f>
        <v/>
      </c>
      <c r="K199" s="6" t="str" cm="1">
        <f t="array" ref="K199">IF(ROWS(G$7:G199)&gt;COUNTIF(BookTable[Entry Month],$O$4),"",INDEX(Book!E$3:E$1200,SMALL(IF(BookTable[Entry Month]=$O$4,ROW(BookTable[Entry Month])-ROW(Book!$J$2)),ROWS(G$7:G199))))</f>
        <v/>
      </c>
      <c r="L199" s="6" t="e">
        <f>Shrawan10[[#This Row],[मूल्य (रु)]]*13%</f>
        <v>#VALUE!</v>
      </c>
    </row>
    <row r="200" spans="1:12" hidden="1" x14ac:dyDescent="0.25">
      <c r="A200" s="1" t="str">
        <f t="array" ref="A200">IF(ROWS(A$7:A200)&gt;COUNTIF(BookTable[Entry Month],$O$4),"",INDEX(Book!A$3:A$1200,SMALL(IF(BookTable[Entry Month]=$O$4,ROW(BookTable[Entry Month])-ROW(Book!$J$2)),ROWS(A$7:A200))))</f>
        <v/>
      </c>
      <c r="B200" s="1" t="str">
        <f t="array" ref="B200">IF(ROWS(B$7:B200)&gt;COUNTIF(BookTable[Entry Month],$O$4),"",INDEX(Book!B$3:B$1200,SMALL(IF(BookTable[Entry Month]=$O$4,ROW(BookTable[Entry Month])-ROW(Book!$J$2)),ROWS(B$7:B200))))</f>
        <v/>
      </c>
      <c r="D200" s="1" t="str">
        <f t="array" ref="D200">IF(ROWS(C$7:C200)&gt;COUNTIF(BookTable[Entry Month],$O$4),"",INDEX(Book!C$3:C$1200,SMALL(IF(BookTable[Entry Month]=$O$4,ROW(BookTable[Entry Month])-ROW(Book!$J$2)),ROWS(C$7:C200))))</f>
        <v/>
      </c>
      <c r="E200" s="1" t="e">
        <f>VLOOKUP(Shrawan10[[#This Row],[आपूर्तिकर्ताको नाम]],PartyTable[],2,FALSE)</f>
        <v>#N/A</v>
      </c>
      <c r="F200" s="1" t="str" cm="1">
        <f t="array" ref="F200">IF(ROWS(G$7:G200)&gt;COUNTIF(BookTable[Entry Month],$O$4),"",INDEX(Book!D$3:D$1200,SMALL(IF(BookTable[Entry Month]=$O$4,ROW(BookTable[Entry Month])-ROW(Book!$J$2)),ROWS(G$7:G200))))</f>
        <v/>
      </c>
      <c r="I20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00" s="6" t="str" cm="1">
        <f t="array" ref="J200">IF(ROWS(G$7:G200)&gt;COUNTIF(BookTable[Entry Month],$O$4),"",INDEX(Book!F$3:F$1200,SMALL(IF(BookTable[Entry Month]=$O$4,ROW(BookTable[Entry Month])-ROW(Book!$J$2)),ROWS(G$7:G200))))</f>
        <v/>
      </c>
      <c r="K200" s="6" t="str" cm="1">
        <f t="array" ref="K200">IF(ROWS(G$7:G200)&gt;COUNTIF(BookTable[Entry Month],$O$4),"",INDEX(Book!E$3:E$1200,SMALL(IF(BookTable[Entry Month]=$O$4,ROW(BookTable[Entry Month])-ROW(Book!$J$2)),ROWS(G$7:G200))))</f>
        <v/>
      </c>
      <c r="L200" s="6" t="e">
        <f>Shrawan10[[#This Row],[मूल्य (रु)]]*13%</f>
        <v>#VALUE!</v>
      </c>
    </row>
    <row r="201" spans="1:12" hidden="1" x14ac:dyDescent="0.25">
      <c r="A201" s="1" t="str">
        <f t="array" ref="A201">IF(ROWS(A$7:A201)&gt;COUNTIF(BookTable[Entry Month],$O$4),"",INDEX(Book!A$3:A$1200,SMALL(IF(BookTable[Entry Month]=$O$4,ROW(BookTable[Entry Month])-ROW(Book!$J$2)),ROWS(A$7:A201))))</f>
        <v/>
      </c>
      <c r="B201" s="1" t="str">
        <f t="array" ref="B201">IF(ROWS(B$7:B201)&gt;COUNTIF(BookTable[Entry Month],$O$4),"",INDEX(Book!B$3:B$1200,SMALL(IF(BookTable[Entry Month]=$O$4,ROW(BookTable[Entry Month])-ROW(Book!$J$2)),ROWS(B$7:B201))))</f>
        <v/>
      </c>
      <c r="D201" s="1" t="str">
        <f t="array" ref="D201">IF(ROWS(C$7:C201)&gt;COUNTIF(BookTable[Entry Month],$O$4),"",INDEX(Book!C$3:C$1200,SMALL(IF(BookTable[Entry Month]=$O$4,ROW(BookTable[Entry Month])-ROW(Book!$J$2)),ROWS(C$7:C201))))</f>
        <v/>
      </c>
      <c r="E201" s="1" t="e">
        <f>VLOOKUP(Shrawan10[[#This Row],[आपूर्तिकर्ताको नाम]],PartyTable[],2,FALSE)</f>
        <v>#N/A</v>
      </c>
      <c r="F201" s="1" t="str" cm="1">
        <f t="array" ref="F201">IF(ROWS(G$7:G201)&gt;COUNTIF(BookTable[Entry Month],$O$4),"",INDEX(Book!D$3:D$1200,SMALL(IF(BookTable[Entry Month]=$O$4,ROW(BookTable[Entry Month])-ROW(Book!$J$2)),ROWS(G$7:G201))))</f>
        <v/>
      </c>
      <c r="I20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01" s="6" t="str" cm="1">
        <f t="array" ref="J201">IF(ROWS(G$7:G201)&gt;COUNTIF(BookTable[Entry Month],$O$4),"",INDEX(Book!F$3:F$1200,SMALL(IF(BookTable[Entry Month]=$O$4,ROW(BookTable[Entry Month])-ROW(Book!$J$2)),ROWS(G$7:G201))))</f>
        <v/>
      </c>
      <c r="K201" s="6" t="str" cm="1">
        <f t="array" ref="K201">IF(ROWS(G$7:G201)&gt;COUNTIF(BookTable[Entry Month],$O$4),"",INDEX(Book!E$3:E$1200,SMALL(IF(BookTable[Entry Month]=$O$4,ROW(BookTable[Entry Month])-ROW(Book!$J$2)),ROWS(G$7:G201))))</f>
        <v/>
      </c>
      <c r="L201" s="6" t="e">
        <f>Shrawan10[[#This Row],[मूल्य (रु)]]*13%</f>
        <v>#VALUE!</v>
      </c>
    </row>
    <row r="202" spans="1:12" hidden="1" x14ac:dyDescent="0.25">
      <c r="A202" s="1" t="str">
        <f t="array" ref="A202">IF(ROWS(A$7:A202)&gt;COUNTIF(BookTable[Entry Month],$O$4),"",INDEX(Book!A$3:A$1200,SMALL(IF(BookTable[Entry Month]=$O$4,ROW(BookTable[Entry Month])-ROW(Book!$J$2)),ROWS(A$7:A202))))</f>
        <v/>
      </c>
      <c r="B202" s="1" t="str">
        <f t="array" ref="B202">IF(ROWS(B$7:B202)&gt;COUNTIF(BookTable[Entry Month],$O$4),"",INDEX(Book!B$3:B$1200,SMALL(IF(BookTable[Entry Month]=$O$4,ROW(BookTable[Entry Month])-ROW(Book!$J$2)),ROWS(B$7:B202))))</f>
        <v/>
      </c>
      <c r="D202" s="1" t="str">
        <f t="array" ref="D202">IF(ROWS(C$7:C202)&gt;COUNTIF(BookTable[Entry Month],$O$4),"",INDEX(Book!C$3:C$1200,SMALL(IF(BookTable[Entry Month]=$O$4,ROW(BookTable[Entry Month])-ROW(Book!$J$2)),ROWS(C$7:C202))))</f>
        <v/>
      </c>
      <c r="E202" s="1" t="e">
        <f>VLOOKUP(Shrawan10[[#This Row],[आपूर्तिकर्ताको नाम]],PartyTable[],2,FALSE)</f>
        <v>#N/A</v>
      </c>
      <c r="F202" s="1" t="str" cm="1">
        <f t="array" ref="F202">IF(ROWS(G$7:G202)&gt;COUNTIF(BookTable[Entry Month],$O$4),"",INDEX(Book!D$3:D$1200,SMALL(IF(BookTable[Entry Month]=$O$4,ROW(BookTable[Entry Month])-ROW(Book!$J$2)),ROWS(G$7:G202))))</f>
        <v/>
      </c>
      <c r="I20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02" s="6" t="str" cm="1">
        <f t="array" ref="J202">IF(ROWS(G$7:G202)&gt;COUNTIF(BookTable[Entry Month],$O$4),"",INDEX(Book!F$3:F$1200,SMALL(IF(BookTable[Entry Month]=$O$4,ROW(BookTable[Entry Month])-ROW(Book!$J$2)),ROWS(G$7:G202))))</f>
        <v/>
      </c>
      <c r="K202" s="6" t="str" cm="1">
        <f t="array" ref="K202">IF(ROWS(G$7:G202)&gt;COUNTIF(BookTable[Entry Month],$O$4),"",INDEX(Book!E$3:E$1200,SMALL(IF(BookTable[Entry Month]=$O$4,ROW(BookTable[Entry Month])-ROW(Book!$J$2)),ROWS(G$7:G202))))</f>
        <v/>
      </c>
      <c r="L202" s="6" t="e">
        <f>Shrawan10[[#This Row],[मूल्य (रु)]]*13%</f>
        <v>#VALUE!</v>
      </c>
    </row>
    <row r="203" spans="1:12" hidden="1" x14ac:dyDescent="0.25">
      <c r="A203" s="1" t="str">
        <f t="array" ref="A203">IF(ROWS(A$7:A203)&gt;COUNTIF(BookTable[Entry Month],$O$4),"",INDEX(Book!A$3:A$1200,SMALL(IF(BookTable[Entry Month]=$O$4,ROW(BookTable[Entry Month])-ROW(Book!$J$2)),ROWS(A$7:A203))))</f>
        <v/>
      </c>
      <c r="B203" s="1" t="str">
        <f t="array" ref="B203">IF(ROWS(B$7:B203)&gt;COUNTIF(BookTable[Entry Month],$O$4),"",INDEX(Book!B$3:B$1200,SMALL(IF(BookTable[Entry Month]=$O$4,ROW(BookTable[Entry Month])-ROW(Book!$J$2)),ROWS(B$7:B203))))</f>
        <v/>
      </c>
      <c r="D203" s="1" t="str">
        <f t="array" ref="D203">IF(ROWS(C$7:C203)&gt;COUNTIF(BookTable[Entry Month],$O$4),"",INDEX(Book!C$3:C$1200,SMALL(IF(BookTable[Entry Month]=$O$4,ROW(BookTable[Entry Month])-ROW(Book!$J$2)),ROWS(C$7:C203))))</f>
        <v/>
      </c>
      <c r="E203" s="1" t="e">
        <f>VLOOKUP(Shrawan10[[#This Row],[आपूर्तिकर्ताको नाम]],PartyTable[],2,FALSE)</f>
        <v>#N/A</v>
      </c>
      <c r="F203" s="1" t="str" cm="1">
        <f t="array" ref="F203">IF(ROWS(G$7:G203)&gt;COUNTIF(BookTable[Entry Month],$O$4),"",INDEX(Book!D$3:D$1200,SMALL(IF(BookTable[Entry Month]=$O$4,ROW(BookTable[Entry Month])-ROW(Book!$J$2)),ROWS(G$7:G203))))</f>
        <v/>
      </c>
      <c r="I20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03" s="6" t="str" cm="1">
        <f t="array" ref="J203">IF(ROWS(G$7:G203)&gt;COUNTIF(BookTable[Entry Month],$O$4),"",INDEX(Book!F$3:F$1200,SMALL(IF(BookTable[Entry Month]=$O$4,ROW(BookTable[Entry Month])-ROW(Book!$J$2)),ROWS(G$7:G203))))</f>
        <v/>
      </c>
      <c r="K203" s="6" t="str" cm="1">
        <f t="array" ref="K203">IF(ROWS(G$7:G203)&gt;COUNTIF(BookTable[Entry Month],$O$4),"",INDEX(Book!E$3:E$1200,SMALL(IF(BookTable[Entry Month]=$O$4,ROW(BookTable[Entry Month])-ROW(Book!$J$2)),ROWS(G$7:G203))))</f>
        <v/>
      </c>
      <c r="L203" s="6" t="e">
        <f>Shrawan10[[#This Row],[मूल्य (रु)]]*13%</f>
        <v>#VALUE!</v>
      </c>
    </row>
    <row r="204" spans="1:12" hidden="1" x14ac:dyDescent="0.25">
      <c r="A204" s="1" t="str">
        <f t="array" ref="A204">IF(ROWS(A$7:A204)&gt;COUNTIF(BookTable[Entry Month],$O$4),"",INDEX(Book!A$3:A$1200,SMALL(IF(BookTable[Entry Month]=$O$4,ROW(BookTable[Entry Month])-ROW(Book!$J$2)),ROWS(A$7:A204))))</f>
        <v/>
      </c>
      <c r="B204" s="1" t="str">
        <f t="array" ref="B204">IF(ROWS(B$7:B204)&gt;COUNTIF(BookTable[Entry Month],$O$4),"",INDEX(Book!B$3:B$1200,SMALL(IF(BookTable[Entry Month]=$O$4,ROW(BookTable[Entry Month])-ROW(Book!$J$2)),ROWS(B$7:B204))))</f>
        <v/>
      </c>
      <c r="D204" s="1" t="str">
        <f t="array" ref="D204">IF(ROWS(C$7:C204)&gt;COUNTIF(BookTable[Entry Month],$O$4),"",INDEX(Book!C$3:C$1200,SMALL(IF(BookTable[Entry Month]=$O$4,ROW(BookTable[Entry Month])-ROW(Book!$J$2)),ROWS(C$7:C204))))</f>
        <v/>
      </c>
      <c r="E204" s="1" t="e">
        <f>VLOOKUP(Shrawan10[[#This Row],[आपूर्तिकर्ताको नाम]],PartyTable[],2,FALSE)</f>
        <v>#N/A</v>
      </c>
      <c r="F204" s="1" t="str" cm="1">
        <f t="array" ref="F204">IF(ROWS(G$7:G204)&gt;COUNTIF(BookTable[Entry Month],$O$4),"",INDEX(Book!D$3:D$1200,SMALL(IF(BookTable[Entry Month]=$O$4,ROW(BookTable[Entry Month])-ROW(Book!$J$2)),ROWS(G$7:G204))))</f>
        <v/>
      </c>
      <c r="I20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04" s="6" t="str" cm="1">
        <f t="array" ref="J204">IF(ROWS(G$7:G204)&gt;COUNTIF(BookTable[Entry Month],$O$4),"",INDEX(Book!F$3:F$1200,SMALL(IF(BookTable[Entry Month]=$O$4,ROW(BookTable[Entry Month])-ROW(Book!$J$2)),ROWS(G$7:G204))))</f>
        <v/>
      </c>
      <c r="K204" s="6" t="str" cm="1">
        <f t="array" ref="K204">IF(ROWS(G$7:G204)&gt;COUNTIF(BookTable[Entry Month],$O$4),"",INDEX(Book!E$3:E$1200,SMALL(IF(BookTable[Entry Month]=$O$4,ROW(BookTable[Entry Month])-ROW(Book!$J$2)),ROWS(G$7:G204))))</f>
        <v/>
      </c>
      <c r="L204" s="6" t="e">
        <f>Shrawan10[[#This Row],[मूल्य (रु)]]*13%</f>
        <v>#VALUE!</v>
      </c>
    </row>
    <row r="205" spans="1:12" hidden="1" x14ac:dyDescent="0.25">
      <c r="A205" s="1" t="str">
        <f t="array" ref="A205">IF(ROWS(A$7:A205)&gt;COUNTIF(BookTable[Entry Month],$O$4),"",INDEX(Book!A$3:A$1200,SMALL(IF(BookTable[Entry Month]=$O$4,ROW(BookTable[Entry Month])-ROW(Book!$J$2)),ROWS(A$7:A205))))</f>
        <v/>
      </c>
      <c r="B205" s="1" t="str">
        <f t="array" ref="B205">IF(ROWS(B$7:B205)&gt;COUNTIF(BookTable[Entry Month],$O$4),"",INDEX(Book!B$3:B$1200,SMALL(IF(BookTable[Entry Month]=$O$4,ROW(BookTable[Entry Month])-ROW(Book!$J$2)),ROWS(B$7:B205))))</f>
        <v/>
      </c>
      <c r="D205" s="1" t="str">
        <f t="array" ref="D205">IF(ROWS(C$7:C205)&gt;COUNTIF(BookTable[Entry Month],$O$4),"",INDEX(Book!C$3:C$1200,SMALL(IF(BookTable[Entry Month]=$O$4,ROW(BookTable[Entry Month])-ROW(Book!$J$2)),ROWS(C$7:C205))))</f>
        <v/>
      </c>
      <c r="E205" s="1" t="e">
        <f>VLOOKUP(Shrawan10[[#This Row],[आपूर्तिकर्ताको नाम]],PartyTable[],2,FALSE)</f>
        <v>#N/A</v>
      </c>
      <c r="F205" s="1" t="str" cm="1">
        <f t="array" ref="F205">IF(ROWS(G$7:G205)&gt;COUNTIF(BookTable[Entry Month],$O$4),"",INDEX(Book!D$3:D$1200,SMALL(IF(BookTable[Entry Month]=$O$4,ROW(BookTable[Entry Month])-ROW(Book!$J$2)),ROWS(G$7:G205))))</f>
        <v/>
      </c>
      <c r="I20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05" s="6" t="str" cm="1">
        <f t="array" ref="J205">IF(ROWS(G$7:G205)&gt;COUNTIF(BookTable[Entry Month],$O$4),"",INDEX(Book!F$3:F$1200,SMALL(IF(BookTable[Entry Month]=$O$4,ROW(BookTable[Entry Month])-ROW(Book!$J$2)),ROWS(G$7:G205))))</f>
        <v/>
      </c>
      <c r="K205" s="6" t="str" cm="1">
        <f t="array" ref="K205">IF(ROWS(G$7:G205)&gt;COUNTIF(BookTable[Entry Month],$O$4),"",INDEX(Book!E$3:E$1200,SMALL(IF(BookTable[Entry Month]=$O$4,ROW(BookTable[Entry Month])-ROW(Book!$J$2)),ROWS(G$7:G205))))</f>
        <v/>
      </c>
      <c r="L205" s="6" t="e">
        <f>Shrawan10[[#This Row],[मूल्य (रु)]]*13%</f>
        <v>#VALUE!</v>
      </c>
    </row>
    <row r="206" spans="1:12" hidden="1" x14ac:dyDescent="0.25">
      <c r="A206" s="1" t="str">
        <f t="array" ref="A206">IF(ROWS(A$7:A206)&gt;COUNTIF(BookTable[Entry Month],$O$4),"",INDEX(Book!A$3:A$1200,SMALL(IF(BookTable[Entry Month]=$O$4,ROW(BookTable[Entry Month])-ROW(Book!$J$2)),ROWS(A$7:A206))))</f>
        <v/>
      </c>
      <c r="B206" s="1" t="str">
        <f t="array" ref="B206">IF(ROWS(B$7:B206)&gt;COUNTIF(BookTable[Entry Month],$O$4),"",INDEX(Book!B$3:B$1200,SMALL(IF(BookTable[Entry Month]=$O$4,ROW(BookTable[Entry Month])-ROW(Book!$J$2)),ROWS(B$7:B206))))</f>
        <v/>
      </c>
      <c r="D206" s="1" t="str">
        <f t="array" ref="D206">IF(ROWS(C$7:C206)&gt;COUNTIF(BookTable[Entry Month],$O$4),"",INDEX(Book!C$3:C$1200,SMALL(IF(BookTable[Entry Month]=$O$4,ROW(BookTable[Entry Month])-ROW(Book!$J$2)),ROWS(C$7:C206))))</f>
        <v/>
      </c>
      <c r="E206" s="1" t="e">
        <f>VLOOKUP(Shrawan10[[#This Row],[आपूर्तिकर्ताको नाम]],PartyTable[],2,FALSE)</f>
        <v>#N/A</v>
      </c>
      <c r="F206" s="1" t="str" cm="1">
        <f t="array" ref="F206">IF(ROWS(G$7:G206)&gt;COUNTIF(BookTable[Entry Month],$O$4),"",INDEX(Book!D$3:D$1200,SMALL(IF(BookTable[Entry Month]=$O$4,ROW(BookTable[Entry Month])-ROW(Book!$J$2)),ROWS(G$7:G206))))</f>
        <v/>
      </c>
      <c r="I20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06" s="6" t="str" cm="1">
        <f t="array" ref="J206">IF(ROWS(G$7:G206)&gt;COUNTIF(BookTable[Entry Month],$O$4),"",INDEX(Book!F$3:F$1200,SMALL(IF(BookTable[Entry Month]=$O$4,ROW(BookTable[Entry Month])-ROW(Book!$J$2)),ROWS(G$7:G206))))</f>
        <v/>
      </c>
      <c r="K206" s="6" t="str" cm="1">
        <f t="array" ref="K206">IF(ROWS(G$7:G206)&gt;COUNTIF(BookTable[Entry Month],$O$4),"",INDEX(Book!E$3:E$1200,SMALL(IF(BookTable[Entry Month]=$O$4,ROW(BookTable[Entry Month])-ROW(Book!$J$2)),ROWS(G$7:G206))))</f>
        <v/>
      </c>
      <c r="L206" s="6" t="e">
        <f>Shrawan10[[#This Row],[मूल्य (रु)]]*13%</f>
        <v>#VALUE!</v>
      </c>
    </row>
    <row r="207" spans="1:12" hidden="1" x14ac:dyDescent="0.25">
      <c r="A207" s="1" t="str">
        <f t="array" ref="A207">IF(ROWS(A$7:A207)&gt;COUNTIF(BookTable[Entry Month],$O$4),"",INDEX(Book!A$3:A$1200,SMALL(IF(BookTable[Entry Month]=$O$4,ROW(BookTable[Entry Month])-ROW(Book!$J$2)),ROWS(A$7:A207))))</f>
        <v/>
      </c>
      <c r="B207" s="1" t="str">
        <f t="array" ref="B207">IF(ROWS(B$7:B207)&gt;COUNTIF(BookTable[Entry Month],$O$4),"",INDEX(Book!B$3:B$1200,SMALL(IF(BookTable[Entry Month]=$O$4,ROW(BookTable[Entry Month])-ROW(Book!$J$2)),ROWS(B$7:B207))))</f>
        <v/>
      </c>
      <c r="D207" s="1" t="str">
        <f t="array" ref="D207">IF(ROWS(C$7:C207)&gt;COUNTIF(BookTable[Entry Month],$O$4),"",INDEX(Book!C$3:C$1200,SMALL(IF(BookTable[Entry Month]=$O$4,ROW(BookTable[Entry Month])-ROW(Book!$J$2)),ROWS(C$7:C207))))</f>
        <v/>
      </c>
      <c r="E207" s="1" t="e">
        <f>VLOOKUP(Shrawan10[[#This Row],[आपूर्तिकर्ताको नाम]],PartyTable[],2,FALSE)</f>
        <v>#N/A</v>
      </c>
      <c r="F207" s="1" t="str" cm="1">
        <f t="array" ref="F207">IF(ROWS(G$7:G207)&gt;COUNTIF(BookTable[Entry Month],$O$4),"",INDEX(Book!D$3:D$1200,SMALL(IF(BookTable[Entry Month]=$O$4,ROW(BookTable[Entry Month])-ROW(Book!$J$2)),ROWS(G$7:G207))))</f>
        <v/>
      </c>
      <c r="I20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07" s="6" t="str" cm="1">
        <f t="array" ref="J207">IF(ROWS(G$7:G207)&gt;COUNTIF(BookTable[Entry Month],$O$4),"",INDEX(Book!F$3:F$1200,SMALL(IF(BookTable[Entry Month]=$O$4,ROW(BookTable[Entry Month])-ROW(Book!$J$2)),ROWS(G$7:G207))))</f>
        <v/>
      </c>
      <c r="K207" s="6" t="str" cm="1">
        <f t="array" ref="K207">IF(ROWS(G$7:G207)&gt;COUNTIF(BookTable[Entry Month],$O$4),"",INDEX(Book!E$3:E$1200,SMALL(IF(BookTable[Entry Month]=$O$4,ROW(BookTable[Entry Month])-ROW(Book!$J$2)),ROWS(G$7:G207))))</f>
        <v/>
      </c>
      <c r="L207" s="6" t="e">
        <f>Shrawan10[[#This Row],[मूल्य (रु)]]*13%</f>
        <v>#VALUE!</v>
      </c>
    </row>
    <row r="208" spans="1:12" hidden="1" x14ac:dyDescent="0.25">
      <c r="A208" s="1" t="str">
        <f t="array" ref="A208">IF(ROWS(A$7:A208)&gt;COUNTIF(BookTable[Entry Month],$O$4),"",INDEX(Book!A$3:A$1200,SMALL(IF(BookTable[Entry Month]=$O$4,ROW(BookTable[Entry Month])-ROW(Book!$J$2)),ROWS(A$7:A208))))</f>
        <v/>
      </c>
      <c r="B208" s="1" t="str">
        <f t="array" ref="B208">IF(ROWS(B$7:B208)&gt;COUNTIF(BookTable[Entry Month],$O$4),"",INDEX(Book!B$3:B$1200,SMALL(IF(BookTable[Entry Month]=$O$4,ROW(BookTable[Entry Month])-ROW(Book!$J$2)),ROWS(B$7:B208))))</f>
        <v/>
      </c>
      <c r="D208" s="1" t="str">
        <f t="array" ref="D208">IF(ROWS(C$7:C208)&gt;COUNTIF(BookTable[Entry Month],$O$4),"",INDEX(Book!C$3:C$1200,SMALL(IF(BookTable[Entry Month]=$O$4,ROW(BookTable[Entry Month])-ROW(Book!$J$2)),ROWS(C$7:C208))))</f>
        <v/>
      </c>
      <c r="E208" s="1" t="e">
        <f>VLOOKUP(Shrawan10[[#This Row],[आपूर्तिकर्ताको नाम]],PartyTable[],2,FALSE)</f>
        <v>#N/A</v>
      </c>
      <c r="F208" s="1" t="str" cm="1">
        <f t="array" ref="F208">IF(ROWS(G$7:G208)&gt;COUNTIF(BookTable[Entry Month],$O$4),"",INDEX(Book!D$3:D$1200,SMALL(IF(BookTable[Entry Month]=$O$4,ROW(BookTable[Entry Month])-ROW(Book!$J$2)),ROWS(G$7:G208))))</f>
        <v/>
      </c>
      <c r="I20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08" s="6" t="str" cm="1">
        <f t="array" ref="J208">IF(ROWS(G$7:G208)&gt;COUNTIF(BookTable[Entry Month],$O$4),"",INDEX(Book!F$3:F$1200,SMALL(IF(BookTable[Entry Month]=$O$4,ROW(BookTable[Entry Month])-ROW(Book!$J$2)),ROWS(G$7:G208))))</f>
        <v/>
      </c>
      <c r="K208" s="6" t="str" cm="1">
        <f t="array" ref="K208">IF(ROWS(G$7:G208)&gt;COUNTIF(BookTable[Entry Month],$O$4),"",INDEX(Book!E$3:E$1200,SMALL(IF(BookTable[Entry Month]=$O$4,ROW(BookTable[Entry Month])-ROW(Book!$J$2)),ROWS(G$7:G208))))</f>
        <v/>
      </c>
      <c r="L208" s="6" t="e">
        <f>Shrawan10[[#This Row],[मूल्य (रु)]]*13%</f>
        <v>#VALUE!</v>
      </c>
    </row>
    <row r="209" spans="1:12" hidden="1" x14ac:dyDescent="0.25">
      <c r="A209" s="1" t="str">
        <f t="array" ref="A209">IF(ROWS(A$7:A209)&gt;COUNTIF(BookTable[Entry Month],$O$4),"",INDEX(Book!A$3:A$1200,SMALL(IF(BookTable[Entry Month]=$O$4,ROW(BookTable[Entry Month])-ROW(Book!$J$2)),ROWS(A$7:A209))))</f>
        <v/>
      </c>
      <c r="B209" s="1" t="str">
        <f t="array" ref="B209">IF(ROWS(B$7:B209)&gt;COUNTIF(BookTable[Entry Month],$O$4),"",INDEX(Book!B$3:B$1200,SMALL(IF(BookTable[Entry Month]=$O$4,ROW(BookTable[Entry Month])-ROW(Book!$J$2)),ROWS(B$7:B209))))</f>
        <v/>
      </c>
      <c r="D209" s="1" t="str">
        <f t="array" ref="D209">IF(ROWS(C$7:C209)&gt;COUNTIF(BookTable[Entry Month],$O$4),"",INDEX(Book!C$3:C$1200,SMALL(IF(BookTable[Entry Month]=$O$4,ROW(BookTable[Entry Month])-ROW(Book!$J$2)),ROWS(C$7:C209))))</f>
        <v/>
      </c>
      <c r="E209" s="1" t="e">
        <f>VLOOKUP(Shrawan10[[#This Row],[आपूर्तिकर्ताको नाम]],PartyTable[],2,FALSE)</f>
        <v>#N/A</v>
      </c>
      <c r="F209" s="1" t="str" cm="1">
        <f t="array" ref="F209">IF(ROWS(G$7:G209)&gt;COUNTIF(BookTable[Entry Month],$O$4),"",INDEX(Book!D$3:D$1200,SMALL(IF(BookTable[Entry Month]=$O$4,ROW(BookTable[Entry Month])-ROW(Book!$J$2)),ROWS(G$7:G209))))</f>
        <v/>
      </c>
      <c r="I20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09" s="6" t="str" cm="1">
        <f t="array" ref="J209">IF(ROWS(G$7:G209)&gt;COUNTIF(BookTable[Entry Month],$O$4),"",INDEX(Book!F$3:F$1200,SMALL(IF(BookTable[Entry Month]=$O$4,ROW(BookTable[Entry Month])-ROW(Book!$J$2)),ROWS(G$7:G209))))</f>
        <v/>
      </c>
      <c r="K209" s="6" t="str" cm="1">
        <f t="array" ref="K209">IF(ROWS(G$7:G209)&gt;COUNTIF(BookTable[Entry Month],$O$4),"",INDEX(Book!E$3:E$1200,SMALL(IF(BookTable[Entry Month]=$O$4,ROW(BookTable[Entry Month])-ROW(Book!$J$2)),ROWS(G$7:G209))))</f>
        <v/>
      </c>
      <c r="L209" s="6" t="e">
        <f>Shrawan10[[#This Row],[मूल्य (रु)]]*13%</f>
        <v>#VALUE!</v>
      </c>
    </row>
    <row r="210" spans="1:12" hidden="1" x14ac:dyDescent="0.25">
      <c r="A210" s="1" t="str">
        <f t="array" ref="A210">IF(ROWS(A$7:A210)&gt;COUNTIF(BookTable[Entry Month],$O$4),"",INDEX(Book!A$3:A$1200,SMALL(IF(BookTable[Entry Month]=$O$4,ROW(BookTable[Entry Month])-ROW(Book!$J$2)),ROWS(A$7:A210))))</f>
        <v/>
      </c>
      <c r="B210" s="1" t="str">
        <f t="array" ref="B210">IF(ROWS(B$7:B210)&gt;COUNTIF(BookTable[Entry Month],$O$4),"",INDEX(Book!B$3:B$1200,SMALL(IF(BookTable[Entry Month]=$O$4,ROW(BookTable[Entry Month])-ROW(Book!$J$2)),ROWS(B$7:B210))))</f>
        <v/>
      </c>
      <c r="D210" s="1" t="str">
        <f t="array" ref="D210">IF(ROWS(C$7:C210)&gt;COUNTIF(BookTable[Entry Month],$O$4),"",INDEX(Book!C$3:C$1200,SMALL(IF(BookTable[Entry Month]=$O$4,ROW(BookTable[Entry Month])-ROW(Book!$J$2)),ROWS(C$7:C210))))</f>
        <v/>
      </c>
      <c r="E210" s="1" t="e">
        <f>VLOOKUP(Shrawan10[[#This Row],[आपूर्तिकर्ताको नाम]],PartyTable[],2,FALSE)</f>
        <v>#N/A</v>
      </c>
      <c r="F210" s="1" t="str" cm="1">
        <f t="array" ref="F210">IF(ROWS(G$7:G210)&gt;COUNTIF(BookTable[Entry Month],$O$4),"",INDEX(Book!D$3:D$1200,SMALL(IF(BookTable[Entry Month]=$O$4,ROW(BookTable[Entry Month])-ROW(Book!$J$2)),ROWS(G$7:G210))))</f>
        <v/>
      </c>
      <c r="I21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10" s="6" t="str" cm="1">
        <f t="array" ref="J210">IF(ROWS(G$7:G210)&gt;COUNTIF(BookTable[Entry Month],$O$4),"",INDEX(Book!F$3:F$1200,SMALL(IF(BookTable[Entry Month]=$O$4,ROW(BookTable[Entry Month])-ROW(Book!$J$2)),ROWS(G$7:G210))))</f>
        <v/>
      </c>
      <c r="K210" s="6" t="str" cm="1">
        <f t="array" ref="K210">IF(ROWS(G$7:G210)&gt;COUNTIF(BookTable[Entry Month],$O$4),"",INDEX(Book!E$3:E$1200,SMALL(IF(BookTable[Entry Month]=$O$4,ROW(BookTable[Entry Month])-ROW(Book!$J$2)),ROWS(G$7:G210))))</f>
        <v/>
      </c>
      <c r="L210" s="6" t="e">
        <f>Shrawan10[[#This Row],[मूल्य (रु)]]*13%</f>
        <v>#VALUE!</v>
      </c>
    </row>
    <row r="211" spans="1:12" hidden="1" x14ac:dyDescent="0.25">
      <c r="A211" s="1" t="str">
        <f t="array" ref="A211">IF(ROWS(A$7:A211)&gt;COUNTIF(BookTable[Entry Month],$O$4),"",INDEX(Book!A$3:A$1200,SMALL(IF(BookTable[Entry Month]=$O$4,ROW(BookTable[Entry Month])-ROW(Book!$J$2)),ROWS(A$7:A211))))</f>
        <v/>
      </c>
      <c r="B211" s="1" t="str">
        <f t="array" ref="B211">IF(ROWS(B$7:B211)&gt;COUNTIF(BookTable[Entry Month],$O$4),"",INDEX(Book!B$3:B$1200,SMALL(IF(BookTable[Entry Month]=$O$4,ROW(BookTable[Entry Month])-ROW(Book!$J$2)),ROWS(B$7:B211))))</f>
        <v/>
      </c>
      <c r="D211" s="1" t="str">
        <f t="array" ref="D211">IF(ROWS(C$7:C211)&gt;COUNTIF(BookTable[Entry Month],$O$4),"",INDEX(Book!C$3:C$1200,SMALL(IF(BookTable[Entry Month]=$O$4,ROW(BookTable[Entry Month])-ROW(Book!$J$2)),ROWS(C$7:C211))))</f>
        <v/>
      </c>
      <c r="E211" s="1" t="e">
        <f>VLOOKUP(Shrawan10[[#This Row],[आपूर्तिकर्ताको नाम]],PartyTable[],2,FALSE)</f>
        <v>#N/A</v>
      </c>
      <c r="F211" s="1" t="str" cm="1">
        <f t="array" ref="F211">IF(ROWS(G$7:G211)&gt;COUNTIF(BookTable[Entry Month],$O$4),"",INDEX(Book!D$3:D$1200,SMALL(IF(BookTable[Entry Month]=$O$4,ROW(BookTable[Entry Month])-ROW(Book!$J$2)),ROWS(G$7:G211))))</f>
        <v/>
      </c>
      <c r="I21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11" s="6" t="str" cm="1">
        <f t="array" ref="J211">IF(ROWS(G$7:G211)&gt;COUNTIF(BookTable[Entry Month],$O$4),"",INDEX(Book!F$3:F$1200,SMALL(IF(BookTable[Entry Month]=$O$4,ROW(BookTable[Entry Month])-ROW(Book!$J$2)),ROWS(G$7:G211))))</f>
        <v/>
      </c>
      <c r="K211" s="6" t="str" cm="1">
        <f t="array" ref="K211">IF(ROWS(G$7:G211)&gt;COUNTIF(BookTable[Entry Month],$O$4),"",INDEX(Book!E$3:E$1200,SMALL(IF(BookTable[Entry Month]=$O$4,ROW(BookTable[Entry Month])-ROW(Book!$J$2)),ROWS(G$7:G211))))</f>
        <v/>
      </c>
      <c r="L211" s="6" t="e">
        <f>Shrawan10[[#This Row],[मूल्य (रु)]]*13%</f>
        <v>#VALUE!</v>
      </c>
    </row>
    <row r="212" spans="1:12" hidden="1" x14ac:dyDescent="0.25">
      <c r="A212" s="1" t="str">
        <f t="array" ref="A212">IF(ROWS(A$7:A212)&gt;COUNTIF(BookTable[Entry Month],$O$4),"",INDEX(Book!A$3:A$1200,SMALL(IF(BookTable[Entry Month]=$O$4,ROW(BookTable[Entry Month])-ROW(Book!$J$2)),ROWS(A$7:A212))))</f>
        <v/>
      </c>
      <c r="B212" s="1" t="str">
        <f t="array" ref="B212">IF(ROWS(B$7:B212)&gt;COUNTIF(BookTable[Entry Month],$O$4),"",INDEX(Book!B$3:B$1200,SMALL(IF(BookTable[Entry Month]=$O$4,ROW(BookTable[Entry Month])-ROW(Book!$J$2)),ROWS(B$7:B212))))</f>
        <v/>
      </c>
      <c r="D212" s="1" t="str">
        <f t="array" ref="D212">IF(ROWS(C$7:C212)&gt;COUNTIF(BookTable[Entry Month],$O$4),"",INDEX(Book!C$3:C$1200,SMALL(IF(BookTable[Entry Month]=$O$4,ROW(BookTable[Entry Month])-ROW(Book!$J$2)),ROWS(C$7:C212))))</f>
        <v/>
      </c>
      <c r="E212" s="1" t="e">
        <f>VLOOKUP(Shrawan10[[#This Row],[आपूर्तिकर्ताको नाम]],PartyTable[],2,FALSE)</f>
        <v>#N/A</v>
      </c>
      <c r="F212" s="1" t="str" cm="1">
        <f t="array" ref="F212">IF(ROWS(G$7:G212)&gt;COUNTIF(BookTable[Entry Month],$O$4),"",INDEX(Book!D$3:D$1200,SMALL(IF(BookTable[Entry Month]=$O$4,ROW(BookTable[Entry Month])-ROW(Book!$J$2)),ROWS(G$7:G212))))</f>
        <v/>
      </c>
      <c r="I21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12" s="6" t="str" cm="1">
        <f t="array" ref="J212">IF(ROWS(G$7:G212)&gt;COUNTIF(BookTable[Entry Month],$O$4),"",INDEX(Book!F$3:F$1200,SMALL(IF(BookTable[Entry Month]=$O$4,ROW(BookTable[Entry Month])-ROW(Book!$J$2)),ROWS(G$7:G212))))</f>
        <v/>
      </c>
      <c r="K212" s="6" t="str" cm="1">
        <f t="array" ref="K212">IF(ROWS(G$7:G212)&gt;COUNTIF(BookTable[Entry Month],$O$4),"",INDEX(Book!E$3:E$1200,SMALL(IF(BookTable[Entry Month]=$O$4,ROW(BookTable[Entry Month])-ROW(Book!$J$2)),ROWS(G$7:G212))))</f>
        <v/>
      </c>
      <c r="L212" s="6" t="e">
        <f>Shrawan10[[#This Row],[मूल्य (रु)]]*13%</f>
        <v>#VALUE!</v>
      </c>
    </row>
    <row r="213" spans="1:12" hidden="1" x14ac:dyDescent="0.25">
      <c r="A213" s="1" t="str">
        <f t="array" ref="A213">IF(ROWS(A$7:A213)&gt;COUNTIF(BookTable[Entry Month],$O$4),"",INDEX(Book!A$3:A$1200,SMALL(IF(BookTable[Entry Month]=$O$4,ROW(BookTable[Entry Month])-ROW(Book!$J$2)),ROWS(A$7:A213))))</f>
        <v/>
      </c>
      <c r="B213" s="1" t="str">
        <f t="array" ref="B213">IF(ROWS(B$7:B213)&gt;COUNTIF(BookTable[Entry Month],$O$4),"",INDEX(Book!B$3:B$1200,SMALL(IF(BookTable[Entry Month]=$O$4,ROW(BookTable[Entry Month])-ROW(Book!$J$2)),ROWS(B$7:B213))))</f>
        <v/>
      </c>
      <c r="D213" s="1" t="str">
        <f t="array" ref="D213">IF(ROWS(C$7:C213)&gt;COUNTIF(BookTable[Entry Month],$O$4),"",INDEX(Book!C$3:C$1200,SMALL(IF(BookTable[Entry Month]=$O$4,ROW(BookTable[Entry Month])-ROW(Book!$J$2)),ROWS(C$7:C213))))</f>
        <v/>
      </c>
      <c r="E213" s="1" t="e">
        <f>VLOOKUP(Shrawan10[[#This Row],[आपूर्तिकर्ताको नाम]],PartyTable[],2,FALSE)</f>
        <v>#N/A</v>
      </c>
      <c r="F213" s="1" t="str" cm="1">
        <f t="array" ref="F213">IF(ROWS(G$7:G213)&gt;COUNTIF(BookTable[Entry Month],$O$4),"",INDEX(Book!D$3:D$1200,SMALL(IF(BookTable[Entry Month]=$O$4,ROW(BookTable[Entry Month])-ROW(Book!$J$2)),ROWS(G$7:G213))))</f>
        <v/>
      </c>
      <c r="I21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13" s="6" t="str" cm="1">
        <f t="array" ref="J213">IF(ROWS(G$7:G213)&gt;COUNTIF(BookTable[Entry Month],$O$4),"",INDEX(Book!F$3:F$1200,SMALL(IF(BookTable[Entry Month]=$O$4,ROW(BookTable[Entry Month])-ROW(Book!$J$2)),ROWS(G$7:G213))))</f>
        <v/>
      </c>
      <c r="K213" s="6" t="str" cm="1">
        <f t="array" ref="K213">IF(ROWS(G$7:G213)&gt;COUNTIF(BookTable[Entry Month],$O$4),"",INDEX(Book!E$3:E$1200,SMALL(IF(BookTable[Entry Month]=$O$4,ROW(BookTable[Entry Month])-ROW(Book!$J$2)),ROWS(G$7:G213))))</f>
        <v/>
      </c>
      <c r="L213" s="6" t="e">
        <f>Shrawan10[[#This Row],[मूल्य (रु)]]*13%</f>
        <v>#VALUE!</v>
      </c>
    </row>
    <row r="214" spans="1:12" hidden="1" x14ac:dyDescent="0.25">
      <c r="A214" s="1" t="str">
        <f t="array" ref="A214">IF(ROWS(A$7:A214)&gt;COUNTIF(BookTable[Entry Month],$O$4),"",INDEX(Book!A$3:A$1200,SMALL(IF(BookTable[Entry Month]=$O$4,ROW(BookTable[Entry Month])-ROW(Book!$J$2)),ROWS(A$7:A214))))</f>
        <v/>
      </c>
      <c r="B214" s="1" t="str">
        <f t="array" ref="B214">IF(ROWS(B$7:B214)&gt;COUNTIF(BookTable[Entry Month],$O$4),"",INDEX(Book!B$3:B$1200,SMALL(IF(BookTable[Entry Month]=$O$4,ROW(BookTable[Entry Month])-ROW(Book!$J$2)),ROWS(B$7:B214))))</f>
        <v/>
      </c>
      <c r="D214" s="1" t="str">
        <f t="array" ref="D214">IF(ROWS(C$7:C214)&gt;COUNTIF(BookTable[Entry Month],$O$4),"",INDEX(Book!C$3:C$1200,SMALL(IF(BookTable[Entry Month]=$O$4,ROW(BookTable[Entry Month])-ROW(Book!$J$2)),ROWS(C$7:C214))))</f>
        <v/>
      </c>
      <c r="E214" s="1" t="e">
        <f>VLOOKUP(Shrawan10[[#This Row],[आपूर्तिकर्ताको नाम]],PartyTable[],2,FALSE)</f>
        <v>#N/A</v>
      </c>
      <c r="F214" s="1" t="str" cm="1">
        <f t="array" ref="F214">IF(ROWS(G$7:G214)&gt;COUNTIF(BookTable[Entry Month],$O$4),"",INDEX(Book!D$3:D$1200,SMALL(IF(BookTable[Entry Month]=$O$4,ROW(BookTable[Entry Month])-ROW(Book!$J$2)),ROWS(G$7:G214))))</f>
        <v/>
      </c>
      <c r="I21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14" s="6" t="str" cm="1">
        <f t="array" ref="J214">IF(ROWS(G$7:G214)&gt;COUNTIF(BookTable[Entry Month],$O$4),"",INDEX(Book!F$3:F$1200,SMALL(IF(BookTable[Entry Month]=$O$4,ROW(BookTable[Entry Month])-ROW(Book!$J$2)),ROWS(G$7:G214))))</f>
        <v/>
      </c>
      <c r="K214" s="6" t="str" cm="1">
        <f t="array" ref="K214">IF(ROWS(G$7:G214)&gt;COUNTIF(BookTable[Entry Month],$O$4),"",INDEX(Book!E$3:E$1200,SMALL(IF(BookTable[Entry Month]=$O$4,ROW(BookTable[Entry Month])-ROW(Book!$J$2)),ROWS(G$7:G214))))</f>
        <v/>
      </c>
      <c r="L214" s="6" t="e">
        <f>Shrawan10[[#This Row],[मूल्य (रु)]]*13%</f>
        <v>#VALUE!</v>
      </c>
    </row>
    <row r="215" spans="1:12" hidden="1" x14ac:dyDescent="0.25">
      <c r="A215" s="1" t="str">
        <f t="array" ref="A215">IF(ROWS(A$7:A215)&gt;COUNTIF(BookTable[Entry Month],$O$4),"",INDEX(Book!A$3:A$1200,SMALL(IF(BookTable[Entry Month]=$O$4,ROW(BookTable[Entry Month])-ROW(Book!$J$2)),ROWS(A$7:A215))))</f>
        <v/>
      </c>
      <c r="B215" s="1" t="str">
        <f t="array" ref="B215">IF(ROWS(B$7:B215)&gt;COUNTIF(BookTable[Entry Month],$O$4),"",INDEX(Book!B$3:B$1200,SMALL(IF(BookTable[Entry Month]=$O$4,ROW(BookTable[Entry Month])-ROW(Book!$J$2)),ROWS(B$7:B215))))</f>
        <v/>
      </c>
      <c r="D215" s="1" t="str">
        <f t="array" ref="D215">IF(ROWS(C$7:C215)&gt;COUNTIF(BookTable[Entry Month],$O$4),"",INDEX(Book!C$3:C$1200,SMALL(IF(BookTable[Entry Month]=$O$4,ROW(BookTable[Entry Month])-ROW(Book!$J$2)),ROWS(C$7:C215))))</f>
        <v/>
      </c>
      <c r="E215" s="1" t="e">
        <f>VLOOKUP(Shrawan10[[#This Row],[आपूर्तिकर्ताको नाम]],PartyTable[],2,FALSE)</f>
        <v>#N/A</v>
      </c>
      <c r="F215" s="1" t="str" cm="1">
        <f t="array" ref="F215">IF(ROWS(G$7:G215)&gt;COUNTIF(BookTable[Entry Month],$O$4),"",INDEX(Book!D$3:D$1200,SMALL(IF(BookTable[Entry Month]=$O$4,ROW(BookTable[Entry Month])-ROW(Book!$J$2)),ROWS(G$7:G215))))</f>
        <v/>
      </c>
      <c r="I21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15" s="6" t="str" cm="1">
        <f t="array" ref="J215">IF(ROWS(G$7:G215)&gt;COUNTIF(BookTable[Entry Month],$O$4),"",INDEX(Book!F$3:F$1200,SMALL(IF(BookTable[Entry Month]=$O$4,ROW(BookTable[Entry Month])-ROW(Book!$J$2)),ROWS(G$7:G215))))</f>
        <v/>
      </c>
      <c r="K215" s="6" t="str" cm="1">
        <f t="array" ref="K215">IF(ROWS(G$7:G215)&gt;COUNTIF(BookTable[Entry Month],$O$4),"",INDEX(Book!E$3:E$1200,SMALL(IF(BookTable[Entry Month]=$O$4,ROW(BookTable[Entry Month])-ROW(Book!$J$2)),ROWS(G$7:G215))))</f>
        <v/>
      </c>
      <c r="L215" s="6" t="e">
        <f>Shrawan10[[#This Row],[मूल्य (रु)]]*13%</f>
        <v>#VALUE!</v>
      </c>
    </row>
    <row r="216" spans="1:12" hidden="1" x14ac:dyDescent="0.25">
      <c r="A216" s="1" t="str">
        <f t="array" ref="A216">IF(ROWS(A$7:A216)&gt;COUNTIF(BookTable[Entry Month],$O$4),"",INDEX(Book!A$3:A$1200,SMALL(IF(BookTable[Entry Month]=$O$4,ROW(BookTable[Entry Month])-ROW(Book!$J$2)),ROWS(A$7:A216))))</f>
        <v/>
      </c>
      <c r="B216" s="1" t="str">
        <f t="array" ref="B216">IF(ROWS(B$7:B216)&gt;COUNTIF(BookTable[Entry Month],$O$4),"",INDEX(Book!B$3:B$1200,SMALL(IF(BookTable[Entry Month]=$O$4,ROW(BookTable[Entry Month])-ROW(Book!$J$2)),ROWS(B$7:B216))))</f>
        <v/>
      </c>
      <c r="D216" s="1" t="str">
        <f t="array" ref="D216">IF(ROWS(C$7:C216)&gt;COUNTIF(BookTable[Entry Month],$O$4),"",INDEX(Book!C$3:C$1200,SMALL(IF(BookTable[Entry Month]=$O$4,ROW(BookTable[Entry Month])-ROW(Book!$J$2)),ROWS(C$7:C216))))</f>
        <v/>
      </c>
      <c r="E216" s="1" t="e">
        <f>VLOOKUP(Shrawan10[[#This Row],[आपूर्तिकर्ताको नाम]],PartyTable[],2,FALSE)</f>
        <v>#N/A</v>
      </c>
      <c r="F216" s="1" t="str" cm="1">
        <f t="array" ref="F216">IF(ROWS(G$7:G216)&gt;COUNTIF(BookTable[Entry Month],$O$4),"",INDEX(Book!D$3:D$1200,SMALL(IF(BookTable[Entry Month]=$O$4,ROW(BookTable[Entry Month])-ROW(Book!$J$2)),ROWS(G$7:G216))))</f>
        <v/>
      </c>
      <c r="I21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16" s="6" t="str" cm="1">
        <f t="array" ref="J216">IF(ROWS(G$7:G216)&gt;COUNTIF(BookTable[Entry Month],$O$4),"",INDEX(Book!F$3:F$1200,SMALL(IF(BookTable[Entry Month]=$O$4,ROW(BookTable[Entry Month])-ROW(Book!$J$2)),ROWS(G$7:G216))))</f>
        <v/>
      </c>
      <c r="K216" s="6" t="str" cm="1">
        <f t="array" ref="K216">IF(ROWS(G$7:G216)&gt;COUNTIF(BookTable[Entry Month],$O$4),"",INDEX(Book!E$3:E$1200,SMALL(IF(BookTable[Entry Month]=$O$4,ROW(BookTable[Entry Month])-ROW(Book!$J$2)),ROWS(G$7:G216))))</f>
        <v/>
      </c>
      <c r="L216" s="6" t="e">
        <f>Shrawan10[[#This Row],[मूल्य (रु)]]*13%</f>
        <v>#VALUE!</v>
      </c>
    </row>
    <row r="217" spans="1:12" hidden="1" x14ac:dyDescent="0.25">
      <c r="A217" s="1" t="str">
        <f t="array" ref="A217">IF(ROWS(A$7:A217)&gt;COUNTIF(BookTable[Entry Month],$O$4),"",INDEX(Book!A$3:A$1200,SMALL(IF(BookTable[Entry Month]=$O$4,ROW(BookTable[Entry Month])-ROW(Book!$J$2)),ROWS(A$7:A217))))</f>
        <v/>
      </c>
      <c r="B217" s="1" t="str">
        <f t="array" ref="B217">IF(ROWS(B$7:B217)&gt;COUNTIF(BookTable[Entry Month],$O$4),"",INDEX(Book!B$3:B$1200,SMALL(IF(BookTable[Entry Month]=$O$4,ROW(BookTable[Entry Month])-ROW(Book!$J$2)),ROWS(B$7:B217))))</f>
        <v/>
      </c>
      <c r="D217" s="1" t="str">
        <f t="array" ref="D217">IF(ROWS(C$7:C217)&gt;COUNTIF(BookTable[Entry Month],$O$4),"",INDEX(Book!C$3:C$1200,SMALL(IF(BookTable[Entry Month]=$O$4,ROW(BookTable[Entry Month])-ROW(Book!$J$2)),ROWS(C$7:C217))))</f>
        <v/>
      </c>
      <c r="E217" s="1" t="e">
        <f>VLOOKUP(Shrawan10[[#This Row],[आपूर्तिकर्ताको नाम]],PartyTable[],2,FALSE)</f>
        <v>#N/A</v>
      </c>
      <c r="F217" s="1" t="str" cm="1">
        <f t="array" ref="F217">IF(ROWS(G$7:G217)&gt;COUNTIF(BookTable[Entry Month],$O$4),"",INDEX(Book!D$3:D$1200,SMALL(IF(BookTable[Entry Month]=$O$4,ROW(BookTable[Entry Month])-ROW(Book!$J$2)),ROWS(G$7:G217))))</f>
        <v/>
      </c>
      <c r="I21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17" s="6" t="str" cm="1">
        <f t="array" ref="J217">IF(ROWS(G$7:G217)&gt;COUNTIF(BookTable[Entry Month],$O$4),"",INDEX(Book!F$3:F$1200,SMALL(IF(BookTable[Entry Month]=$O$4,ROW(BookTable[Entry Month])-ROW(Book!$J$2)),ROWS(G$7:G217))))</f>
        <v/>
      </c>
      <c r="K217" s="6" t="str" cm="1">
        <f t="array" ref="K217">IF(ROWS(G$7:G217)&gt;COUNTIF(BookTable[Entry Month],$O$4),"",INDEX(Book!E$3:E$1200,SMALL(IF(BookTable[Entry Month]=$O$4,ROW(BookTable[Entry Month])-ROW(Book!$J$2)),ROWS(G$7:G217))))</f>
        <v/>
      </c>
      <c r="L217" s="6" t="e">
        <f>Shrawan10[[#This Row],[मूल्य (रु)]]*13%</f>
        <v>#VALUE!</v>
      </c>
    </row>
    <row r="218" spans="1:12" hidden="1" x14ac:dyDescent="0.25">
      <c r="A218" s="1" t="str">
        <f t="array" ref="A218">IF(ROWS(A$7:A218)&gt;COUNTIF(BookTable[Entry Month],$O$4),"",INDEX(Book!A$3:A$1200,SMALL(IF(BookTable[Entry Month]=$O$4,ROW(BookTable[Entry Month])-ROW(Book!$J$2)),ROWS(A$7:A218))))</f>
        <v/>
      </c>
      <c r="B218" s="1" t="str">
        <f t="array" ref="B218">IF(ROWS(B$7:B218)&gt;COUNTIF(BookTable[Entry Month],$O$4),"",INDEX(Book!B$3:B$1200,SMALL(IF(BookTable[Entry Month]=$O$4,ROW(BookTable[Entry Month])-ROW(Book!$J$2)),ROWS(B$7:B218))))</f>
        <v/>
      </c>
      <c r="D218" s="1" t="str">
        <f t="array" ref="D218">IF(ROWS(C$7:C218)&gt;COUNTIF(BookTable[Entry Month],$O$4),"",INDEX(Book!C$3:C$1200,SMALL(IF(BookTable[Entry Month]=$O$4,ROW(BookTable[Entry Month])-ROW(Book!$J$2)),ROWS(C$7:C218))))</f>
        <v/>
      </c>
      <c r="E218" s="1" t="e">
        <f>VLOOKUP(Shrawan10[[#This Row],[आपूर्तिकर्ताको नाम]],PartyTable[],2,FALSE)</f>
        <v>#N/A</v>
      </c>
      <c r="F218" s="1" t="str" cm="1">
        <f t="array" ref="F218">IF(ROWS(G$7:G218)&gt;COUNTIF(BookTable[Entry Month],$O$4),"",INDEX(Book!D$3:D$1200,SMALL(IF(BookTable[Entry Month]=$O$4,ROW(BookTable[Entry Month])-ROW(Book!$J$2)),ROWS(G$7:G218))))</f>
        <v/>
      </c>
      <c r="I21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18" s="6" t="str" cm="1">
        <f t="array" ref="J218">IF(ROWS(G$7:G218)&gt;COUNTIF(BookTable[Entry Month],$O$4),"",INDEX(Book!F$3:F$1200,SMALL(IF(BookTable[Entry Month]=$O$4,ROW(BookTable[Entry Month])-ROW(Book!$J$2)),ROWS(G$7:G218))))</f>
        <v/>
      </c>
      <c r="K218" s="6" t="str" cm="1">
        <f t="array" ref="K218">IF(ROWS(G$7:G218)&gt;COUNTIF(BookTable[Entry Month],$O$4),"",INDEX(Book!E$3:E$1200,SMALL(IF(BookTable[Entry Month]=$O$4,ROW(BookTable[Entry Month])-ROW(Book!$J$2)),ROWS(G$7:G218))))</f>
        <v/>
      </c>
      <c r="L218" s="6" t="e">
        <f>Shrawan10[[#This Row],[मूल्य (रु)]]*13%</f>
        <v>#VALUE!</v>
      </c>
    </row>
    <row r="219" spans="1:12" hidden="1" x14ac:dyDescent="0.25">
      <c r="A219" s="1" t="str">
        <f t="array" ref="A219">IF(ROWS(A$7:A219)&gt;COUNTIF(BookTable[Entry Month],$O$4),"",INDEX(Book!A$3:A$1200,SMALL(IF(BookTable[Entry Month]=$O$4,ROW(BookTable[Entry Month])-ROW(Book!$J$2)),ROWS(A$7:A219))))</f>
        <v/>
      </c>
      <c r="B219" s="1" t="str">
        <f t="array" ref="B219">IF(ROWS(B$7:B219)&gt;COUNTIF(BookTable[Entry Month],$O$4),"",INDEX(Book!B$3:B$1200,SMALL(IF(BookTable[Entry Month]=$O$4,ROW(BookTable[Entry Month])-ROW(Book!$J$2)),ROWS(B$7:B219))))</f>
        <v/>
      </c>
      <c r="D219" s="1" t="str">
        <f t="array" ref="D219">IF(ROWS(C$7:C219)&gt;COUNTIF(BookTable[Entry Month],$O$4),"",INDEX(Book!C$3:C$1200,SMALL(IF(BookTable[Entry Month]=$O$4,ROW(BookTable[Entry Month])-ROW(Book!$J$2)),ROWS(C$7:C219))))</f>
        <v/>
      </c>
      <c r="E219" s="1" t="e">
        <f>VLOOKUP(Shrawan10[[#This Row],[आपूर्तिकर्ताको नाम]],PartyTable[],2,FALSE)</f>
        <v>#N/A</v>
      </c>
      <c r="F219" s="1" t="str" cm="1">
        <f t="array" ref="F219">IF(ROWS(G$7:G219)&gt;COUNTIF(BookTable[Entry Month],$O$4),"",INDEX(Book!D$3:D$1200,SMALL(IF(BookTable[Entry Month]=$O$4,ROW(BookTable[Entry Month])-ROW(Book!$J$2)),ROWS(G$7:G219))))</f>
        <v/>
      </c>
      <c r="I21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19" s="6" t="str" cm="1">
        <f t="array" ref="J219">IF(ROWS(G$7:G219)&gt;COUNTIF(BookTable[Entry Month],$O$4),"",INDEX(Book!F$3:F$1200,SMALL(IF(BookTable[Entry Month]=$O$4,ROW(BookTable[Entry Month])-ROW(Book!$J$2)),ROWS(G$7:G219))))</f>
        <v/>
      </c>
      <c r="K219" s="6" t="str" cm="1">
        <f t="array" ref="K219">IF(ROWS(G$7:G219)&gt;COUNTIF(BookTable[Entry Month],$O$4),"",INDEX(Book!E$3:E$1200,SMALL(IF(BookTable[Entry Month]=$O$4,ROW(BookTable[Entry Month])-ROW(Book!$J$2)),ROWS(G$7:G219))))</f>
        <v/>
      </c>
      <c r="L219" s="6" t="e">
        <f>Shrawan10[[#This Row],[मूल्य (रु)]]*13%</f>
        <v>#VALUE!</v>
      </c>
    </row>
    <row r="220" spans="1:12" hidden="1" x14ac:dyDescent="0.25">
      <c r="A220" s="1" t="str">
        <f t="array" ref="A220">IF(ROWS(A$7:A220)&gt;COUNTIF(BookTable[Entry Month],$O$4),"",INDEX(Book!A$3:A$1200,SMALL(IF(BookTable[Entry Month]=$O$4,ROW(BookTable[Entry Month])-ROW(Book!$J$2)),ROWS(A$7:A220))))</f>
        <v/>
      </c>
      <c r="B220" s="1" t="str">
        <f t="array" ref="B220">IF(ROWS(B$7:B220)&gt;COUNTIF(BookTable[Entry Month],$O$4),"",INDEX(Book!B$3:B$1200,SMALL(IF(BookTable[Entry Month]=$O$4,ROW(BookTable[Entry Month])-ROW(Book!$J$2)),ROWS(B$7:B220))))</f>
        <v/>
      </c>
      <c r="D220" s="1" t="str">
        <f t="array" ref="D220">IF(ROWS(C$7:C220)&gt;COUNTIF(BookTable[Entry Month],$O$4),"",INDEX(Book!C$3:C$1200,SMALL(IF(BookTable[Entry Month]=$O$4,ROW(BookTable[Entry Month])-ROW(Book!$J$2)),ROWS(C$7:C220))))</f>
        <v/>
      </c>
      <c r="E220" s="1" t="e">
        <f>VLOOKUP(Shrawan10[[#This Row],[आपूर्तिकर्ताको नाम]],PartyTable[],2,FALSE)</f>
        <v>#N/A</v>
      </c>
      <c r="F220" s="1" t="str" cm="1">
        <f t="array" ref="F220">IF(ROWS(G$7:G220)&gt;COUNTIF(BookTable[Entry Month],$O$4),"",INDEX(Book!D$3:D$1200,SMALL(IF(BookTable[Entry Month]=$O$4,ROW(BookTable[Entry Month])-ROW(Book!$J$2)),ROWS(G$7:G220))))</f>
        <v/>
      </c>
      <c r="I22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20" s="6" t="str" cm="1">
        <f t="array" ref="J220">IF(ROWS(G$7:G220)&gt;COUNTIF(BookTable[Entry Month],$O$4),"",INDEX(Book!F$3:F$1200,SMALL(IF(BookTable[Entry Month]=$O$4,ROW(BookTable[Entry Month])-ROW(Book!$J$2)),ROWS(G$7:G220))))</f>
        <v/>
      </c>
      <c r="K220" s="6" t="str" cm="1">
        <f t="array" ref="K220">IF(ROWS(G$7:G220)&gt;COUNTIF(BookTable[Entry Month],$O$4),"",INDEX(Book!E$3:E$1200,SMALL(IF(BookTable[Entry Month]=$O$4,ROW(BookTable[Entry Month])-ROW(Book!$J$2)),ROWS(G$7:G220))))</f>
        <v/>
      </c>
      <c r="L220" s="6" t="e">
        <f>Shrawan10[[#This Row],[मूल्य (रु)]]*13%</f>
        <v>#VALUE!</v>
      </c>
    </row>
    <row r="221" spans="1:12" hidden="1" x14ac:dyDescent="0.25">
      <c r="A221" s="1" t="str">
        <f t="array" ref="A221">IF(ROWS(A$7:A221)&gt;COUNTIF(BookTable[Entry Month],$O$4),"",INDEX(Book!A$3:A$1200,SMALL(IF(BookTable[Entry Month]=$O$4,ROW(BookTable[Entry Month])-ROW(Book!$J$2)),ROWS(A$7:A221))))</f>
        <v/>
      </c>
      <c r="B221" s="1" t="str">
        <f t="array" ref="B221">IF(ROWS(B$7:B221)&gt;COUNTIF(BookTable[Entry Month],$O$4),"",INDEX(Book!B$3:B$1200,SMALL(IF(BookTable[Entry Month]=$O$4,ROW(BookTable[Entry Month])-ROW(Book!$J$2)),ROWS(B$7:B221))))</f>
        <v/>
      </c>
      <c r="D221" s="1" t="str">
        <f t="array" ref="D221">IF(ROWS(C$7:C221)&gt;COUNTIF(BookTable[Entry Month],$O$4),"",INDEX(Book!C$3:C$1200,SMALL(IF(BookTable[Entry Month]=$O$4,ROW(BookTable[Entry Month])-ROW(Book!$J$2)),ROWS(C$7:C221))))</f>
        <v/>
      </c>
      <c r="E221" s="1" t="e">
        <f>VLOOKUP(Shrawan10[[#This Row],[आपूर्तिकर्ताको नाम]],PartyTable[],2,FALSE)</f>
        <v>#N/A</v>
      </c>
      <c r="F221" s="1" t="str" cm="1">
        <f t="array" ref="F221">IF(ROWS(G$7:G221)&gt;COUNTIF(BookTable[Entry Month],$O$4),"",INDEX(Book!D$3:D$1200,SMALL(IF(BookTable[Entry Month]=$O$4,ROW(BookTable[Entry Month])-ROW(Book!$J$2)),ROWS(G$7:G221))))</f>
        <v/>
      </c>
      <c r="I22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21" s="6" t="str" cm="1">
        <f t="array" ref="J221">IF(ROWS(G$7:G221)&gt;COUNTIF(BookTable[Entry Month],$O$4),"",INDEX(Book!F$3:F$1200,SMALL(IF(BookTable[Entry Month]=$O$4,ROW(BookTable[Entry Month])-ROW(Book!$J$2)),ROWS(G$7:G221))))</f>
        <v/>
      </c>
      <c r="K221" s="6" t="str" cm="1">
        <f t="array" ref="K221">IF(ROWS(G$7:G221)&gt;COUNTIF(BookTable[Entry Month],$O$4),"",INDEX(Book!E$3:E$1200,SMALL(IF(BookTable[Entry Month]=$O$4,ROW(BookTable[Entry Month])-ROW(Book!$J$2)),ROWS(G$7:G221))))</f>
        <v/>
      </c>
      <c r="L221" s="6" t="e">
        <f>Shrawan10[[#This Row],[मूल्य (रु)]]*13%</f>
        <v>#VALUE!</v>
      </c>
    </row>
    <row r="222" spans="1:12" hidden="1" x14ac:dyDescent="0.25">
      <c r="A222" s="1" t="str">
        <f t="array" ref="A222">IF(ROWS(A$7:A222)&gt;COUNTIF(BookTable[Entry Month],$O$4),"",INDEX(Book!A$3:A$1200,SMALL(IF(BookTable[Entry Month]=$O$4,ROW(BookTable[Entry Month])-ROW(Book!$J$2)),ROWS(A$7:A222))))</f>
        <v/>
      </c>
      <c r="B222" s="1" t="str">
        <f t="array" ref="B222">IF(ROWS(B$7:B222)&gt;COUNTIF(BookTable[Entry Month],$O$4),"",INDEX(Book!B$3:B$1200,SMALL(IF(BookTable[Entry Month]=$O$4,ROW(BookTable[Entry Month])-ROW(Book!$J$2)),ROWS(B$7:B222))))</f>
        <v/>
      </c>
      <c r="D222" s="1" t="str">
        <f t="array" ref="D222">IF(ROWS(C$7:C222)&gt;COUNTIF(BookTable[Entry Month],$O$4),"",INDEX(Book!C$3:C$1200,SMALL(IF(BookTable[Entry Month]=$O$4,ROW(BookTable[Entry Month])-ROW(Book!$J$2)),ROWS(C$7:C222))))</f>
        <v/>
      </c>
      <c r="E222" s="1" t="e">
        <f>VLOOKUP(Shrawan10[[#This Row],[आपूर्तिकर्ताको नाम]],PartyTable[],2,FALSE)</f>
        <v>#N/A</v>
      </c>
      <c r="F222" s="1" t="str" cm="1">
        <f t="array" ref="F222">IF(ROWS(G$7:G222)&gt;COUNTIF(BookTable[Entry Month],$O$4),"",INDEX(Book!D$3:D$1200,SMALL(IF(BookTable[Entry Month]=$O$4,ROW(BookTable[Entry Month])-ROW(Book!$J$2)),ROWS(G$7:G222))))</f>
        <v/>
      </c>
      <c r="I22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22" s="6" t="str" cm="1">
        <f t="array" ref="J222">IF(ROWS(G$7:G222)&gt;COUNTIF(BookTable[Entry Month],$O$4),"",INDEX(Book!F$3:F$1200,SMALL(IF(BookTable[Entry Month]=$O$4,ROW(BookTable[Entry Month])-ROW(Book!$J$2)),ROWS(G$7:G222))))</f>
        <v/>
      </c>
      <c r="K222" s="6" t="str" cm="1">
        <f t="array" ref="K222">IF(ROWS(G$7:G222)&gt;COUNTIF(BookTable[Entry Month],$O$4),"",INDEX(Book!E$3:E$1200,SMALL(IF(BookTable[Entry Month]=$O$4,ROW(BookTable[Entry Month])-ROW(Book!$J$2)),ROWS(G$7:G222))))</f>
        <v/>
      </c>
      <c r="L222" s="6" t="e">
        <f>Shrawan10[[#This Row],[मूल्य (रु)]]*13%</f>
        <v>#VALUE!</v>
      </c>
    </row>
    <row r="223" spans="1:12" hidden="1" x14ac:dyDescent="0.25">
      <c r="A223" s="1" t="str">
        <f t="array" ref="A223">IF(ROWS(A$7:A223)&gt;COUNTIF(BookTable[Entry Month],$O$4),"",INDEX(Book!A$3:A$1200,SMALL(IF(BookTable[Entry Month]=$O$4,ROW(BookTable[Entry Month])-ROW(Book!$J$2)),ROWS(A$7:A223))))</f>
        <v/>
      </c>
      <c r="B223" s="1" t="str">
        <f t="array" ref="B223">IF(ROWS(B$7:B223)&gt;COUNTIF(BookTable[Entry Month],$O$4),"",INDEX(Book!B$3:B$1200,SMALL(IF(BookTable[Entry Month]=$O$4,ROW(BookTable[Entry Month])-ROW(Book!$J$2)),ROWS(B$7:B223))))</f>
        <v/>
      </c>
      <c r="D223" s="1" t="str">
        <f t="array" ref="D223">IF(ROWS(C$7:C223)&gt;COUNTIF(BookTable[Entry Month],$O$4),"",INDEX(Book!C$3:C$1200,SMALL(IF(BookTable[Entry Month]=$O$4,ROW(BookTable[Entry Month])-ROW(Book!$J$2)),ROWS(C$7:C223))))</f>
        <v/>
      </c>
      <c r="E223" s="1" t="e">
        <f>VLOOKUP(Shrawan10[[#This Row],[आपूर्तिकर्ताको नाम]],PartyTable[],2,FALSE)</f>
        <v>#N/A</v>
      </c>
      <c r="F223" s="1" t="str" cm="1">
        <f t="array" ref="F223">IF(ROWS(G$7:G223)&gt;COUNTIF(BookTable[Entry Month],$O$4),"",INDEX(Book!D$3:D$1200,SMALL(IF(BookTable[Entry Month]=$O$4,ROW(BookTable[Entry Month])-ROW(Book!$J$2)),ROWS(G$7:G223))))</f>
        <v/>
      </c>
      <c r="I22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23" s="6" t="str" cm="1">
        <f t="array" ref="J223">IF(ROWS(G$7:G223)&gt;COUNTIF(BookTable[Entry Month],$O$4),"",INDEX(Book!F$3:F$1200,SMALL(IF(BookTable[Entry Month]=$O$4,ROW(BookTable[Entry Month])-ROW(Book!$J$2)),ROWS(G$7:G223))))</f>
        <v/>
      </c>
      <c r="K223" s="6" t="str" cm="1">
        <f t="array" ref="K223">IF(ROWS(G$7:G223)&gt;COUNTIF(BookTable[Entry Month],$O$4),"",INDEX(Book!E$3:E$1200,SMALL(IF(BookTable[Entry Month]=$O$4,ROW(BookTable[Entry Month])-ROW(Book!$J$2)),ROWS(G$7:G223))))</f>
        <v/>
      </c>
      <c r="L223" s="6" t="e">
        <f>Shrawan10[[#This Row],[मूल्य (रु)]]*13%</f>
        <v>#VALUE!</v>
      </c>
    </row>
    <row r="224" spans="1:12" hidden="1" x14ac:dyDescent="0.25">
      <c r="A224" s="1" t="str">
        <f t="array" ref="A224">IF(ROWS(A$7:A224)&gt;COUNTIF(BookTable[Entry Month],$O$4),"",INDEX(Book!A$3:A$1200,SMALL(IF(BookTable[Entry Month]=$O$4,ROW(BookTable[Entry Month])-ROW(Book!$J$2)),ROWS(A$7:A224))))</f>
        <v/>
      </c>
      <c r="B224" s="1" t="str">
        <f t="array" ref="B224">IF(ROWS(B$7:B224)&gt;COUNTIF(BookTable[Entry Month],$O$4),"",INDEX(Book!B$3:B$1200,SMALL(IF(BookTable[Entry Month]=$O$4,ROW(BookTable[Entry Month])-ROW(Book!$J$2)),ROWS(B$7:B224))))</f>
        <v/>
      </c>
      <c r="D224" s="1" t="str">
        <f t="array" ref="D224">IF(ROWS(C$7:C224)&gt;COUNTIF(BookTable[Entry Month],$O$4),"",INDEX(Book!C$3:C$1200,SMALL(IF(BookTable[Entry Month]=$O$4,ROW(BookTable[Entry Month])-ROW(Book!$J$2)),ROWS(C$7:C224))))</f>
        <v/>
      </c>
      <c r="E224" s="1" t="e">
        <f>VLOOKUP(Shrawan10[[#This Row],[आपूर्तिकर्ताको नाम]],PartyTable[],2,FALSE)</f>
        <v>#N/A</v>
      </c>
      <c r="F224" s="1" t="str" cm="1">
        <f t="array" ref="F224">IF(ROWS(G$7:G224)&gt;COUNTIF(BookTable[Entry Month],$O$4),"",INDEX(Book!D$3:D$1200,SMALL(IF(BookTable[Entry Month]=$O$4,ROW(BookTable[Entry Month])-ROW(Book!$J$2)),ROWS(G$7:G224))))</f>
        <v/>
      </c>
      <c r="I22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24" s="6" t="str" cm="1">
        <f t="array" ref="J224">IF(ROWS(G$7:G224)&gt;COUNTIF(BookTable[Entry Month],$O$4),"",INDEX(Book!F$3:F$1200,SMALL(IF(BookTable[Entry Month]=$O$4,ROW(BookTable[Entry Month])-ROW(Book!$J$2)),ROWS(G$7:G224))))</f>
        <v/>
      </c>
      <c r="K224" s="6" t="str" cm="1">
        <f t="array" ref="K224">IF(ROWS(G$7:G224)&gt;COUNTIF(BookTable[Entry Month],$O$4),"",INDEX(Book!E$3:E$1200,SMALL(IF(BookTable[Entry Month]=$O$4,ROW(BookTable[Entry Month])-ROW(Book!$J$2)),ROWS(G$7:G224))))</f>
        <v/>
      </c>
      <c r="L224" s="6" t="e">
        <f>Shrawan10[[#This Row],[मूल्य (रु)]]*13%</f>
        <v>#VALUE!</v>
      </c>
    </row>
    <row r="225" spans="1:12" hidden="1" x14ac:dyDescent="0.25">
      <c r="A225" s="1" t="str">
        <f t="array" ref="A225">IF(ROWS(A$7:A225)&gt;COUNTIF(BookTable[Entry Month],$O$4),"",INDEX(Book!A$3:A$1200,SMALL(IF(BookTable[Entry Month]=$O$4,ROW(BookTable[Entry Month])-ROW(Book!$J$2)),ROWS(A$7:A225))))</f>
        <v/>
      </c>
      <c r="B225" s="1" t="str">
        <f t="array" ref="B225">IF(ROWS(B$7:B225)&gt;COUNTIF(BookTable[Entry Month],$O$4),"",INDEX(Book!B$3:B$1200,SMALL(IF(BookTable[Entry Month]=$O$4,ROW(BookTable[Entry Month])-ROW(Book!$J$2)),ROWS(B$7:B225))))</f>
        <v/>
      </c>
      <c r="D225" s="1" t="str">
        <f t="array" ref="D225">IF(ROWS(C$7:C225)&gt;COUNTIF(BookTable[Entry Month],$O$4),"",INDEX(Book!C$3:C$1200,SMALL(IF(BookTable[Entry Month]=$O$4,ROW(BookTable[Entry Month])-ROW(Book!$J$2)),ROWS(C$7:C225))))</f>
        <v/>
      </c>
      <c r="E225" s="1" t="e">
        <f>VLOOKUP(Shrawan10[[#This Row],[आपूर्तिकर्ताको नाम]],PartyTable[],2,FALSE)</f>
        <v>#N/A</v>
      </c>
      <c r="F225" s="1" t="str" cm="1">
        <f t="array" ref="F225">IF(ROWS(G$7:G225)&gt;COUNTIF(BookTable[Entry Month],$O$4),"",INDEX(Book!D$3:D$1200,SMALL(IF(BookTable[Entry Month]=$O$4,ROW(BookTable[Entry Month])-ROW(Book!$J$2)),ROWS(G$7:G225))))</f>
        <v/>
      </c>
      <c r="I22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25" s="6" t="str" cm="1">
        <f t="array" ref="J225">IF(ROWS(G$7:G225)&gt;COUNTIF(BookTable[Entry Month],$O$4),"",INDEX(Book!F$3:F$1200,SMALL(IF(BookTable[Entry Month]=$O$4,ROW(BookTable[Entry Month])-ROW(Book!$J$2)),ROWS(G$7:G225))))</f>
        <v/>
      </c>
      <c r="K225" s="6" t="str" cm="1">
        <f t="array" ref="K225">IF(ROWS(G$7:G225)&gt;COUNTIF(BookTable[Entry Month],$O$4),"",INDEX(Book!E$3:E$1200,SMALL(IF(BookTable[Entry Month]=$O$4,ROW(BookTable[Entry Month])-ROW(Book!$J$2)),ROWS(G$7:G225))))</f>
        <v/>
      </c>
      <c r="L225" s="6" t="e">
        <f>Shrawan10[[#This Row],[मूल्य (रु)]]*13%</f>
        <v>#VALUE!</v>
      </c>
    </row>
    <row r="226" spans="1:12" hidden="1" x14ac:dyDescent="0.25">
      <c r="A226" s="1" t="str">
        <f t="array" ref="A226">IF(ROWS(A$7:A226)&gt;COUNTIF(BookTable[Entry Month],$O$4),"",INDEX(Book!A$3:A$1200,SMALL(IF(BookTable[Entry Month]=$O$4,ROW(BookTable[Entry Month])-ROW(Book!$J$2)),ROWS(A$7:A226))))</f>
        <v/>
      </c>
      <c r="B226" s="1" t="str">
        <f t="array" ref="B226">IF(ROWS(B$7:B226)&gt;COUNTIF(BookTable[Entry Month],$O$4),"",INDEX(Book!B$3:B$1200,SMALL(IF(BookTable[Entry Month]=$O$4,ROW(BookTable[Entry Month])-ROW(Book!$J$2)),ROWS(B$7:B226))))</f>
        <v/>
      </c>
      <c r="D226" s="1" t="str">
        <f t="array" ref="D226">IF(ROWS(C$7:C226)&gt;COUNTIF(BookTable[Entry Month],$O$4),"",INDEX(Book!C$3:C$1200,SMALL(IF(BookTable[Entry Month]=$O$4,ROW(BookTable[Entry Month])-ROW(Book!$J$2)),ROWS(C$7:C226))))</f>
        <v/>
      </c>
      <c r="E226" s="1" t="e">
        <f>VLOOKUP(Shrawan10[[#This Row],[आपूर्तिकर्ताको नाम]],PartyTable[],2,FALSE)</f>
        <v>#N/A</v>
      </c>
      <c r="F226" s="1" t="str" cm="1">
        <f t="array" ref="F226">IF(ROWS(G$7:G226)&gt;COUNTIF(BookTable[Entry Month],$O$4),"",INDEX(Book!D$3:D$1200,SMALL(IF(BookTable[Entry Month]=$O$4,ROW(BookTable[Entry Month])-ROW(Book!$J$2)),ROWS(G$7:G226))))</f>
        <v/>
      </c>
      <c r="I22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26" s="6" t="str" cm="1">
        <f t="array" ref="J226">IF(ROWS(G$7:G226)&gt;COUNTIF(BookTable[Entry Month],$O$4),"",INDEX(Book!F$3:F$1200,SMALL(IF(BookTable[Entry Month]=$O$4,ROW(BookTable[Entry Month])-ROW(Book!$J$2)),ROWS(G$7:G226))))</f>
        <v/>
      </c>
      <c r="K226" s="6" t="str" cm="1">
        <f t="array" ref="K226">IF(ROWS(G$7:G226)&gt;COUNTIF(BookTable[Entry Month],$O$4),"",INDEX(Book!E$3:E$1200,SMALL(IF(BookTable[Entry Month]=$O$4,ROW(BookTable[Entry Month])-ROW(Book!$J$2)),ROWS(G$7:G226))))</f>
        <v/>
      </c>
      <c r="L226" s="6" t="e">
        <f>Shrawan10[[#This Row],[मूल्य (रु)]]*13%</f>
        <v>#VALUE!</v>
      </c>
    </row>
    <row r="227" spans="1:12" hidden="1" x14ac:dyDescent="0.25">
      <c r="A227" s="1" t="str">
        <f t="array" ref="A227">IF(ROWS(A$7:A227)&gt;COUNTIF(BookTable[Entry Month],$O$4),"",INDEX(Book!A$3:A$1200,SMALL(IF(BookTable[Entry Month]=$O$4,ROW(BookTable[Entry Month])-ROW(Book!$J$2)),ROWS(A$7:A227))))</f>
        <v/>
      </c>
      <c r="B227" s="1" t="str">
        <f t="array" ref="B227">IF(ROWS(B$7:B227)&gt;COUNTIF(BookTable[Entry Month],$O$4),"",INDEX(Book!B$3:B$1200,SMALL(IF(BookTable[Entry Month]=$O$4,ROW(BookTable[Entry Month])-ROW(Book!$J$2)),ROWS(B$7:B227))))</f>
        <v/>
      </c>
      <c r="D227" s="1" t="str">
        <f t="array" ref="D227">IF(ROWS(C$7:C227)&gt;COUNTIF(BookTable[Entry Month],$O$4),"",INDEX(Book!C$3:C$1200,SMALL(IF(BookTable[Entry Month]=$O$4,ROW(BookTable[Entry Month])-ROW(Book!$J$2)),ROWS(C$7:C227))))</f>
        <v/>
      </c>
      <c r="E227" s="1" t="e">
        <f>VLOOKUP(Shrawan10[[#This Row],[आपूर्तिकर्ताको नाम]],PartyTable[],2,FALSE)</f>
        <v>#N/A</v>
      </c>
      <c r="F227" s="1" t="str" cm="1">
        <f t="array" ref="F227">IF(ROWS(G$7:G227)&gt;COUNTIF(BookTable[Entry Month],$O$4),"",INDEX(Book!D$3:D$1200,SMALL(IF(BookTable[Entry Month]=$O$4,ROW(BookTable[Entry Month])-ROW(Book!$J$2)),ROWS(G$7:G227))))</f>
        <v/>
      </c>
      <c r="I22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27" s="6" t="str" cm="1">
        <f t="array" ref="J227">IF(ROWS(G$7:G227)&gt;COUNTIF(BookTable[Entry Month],$O$4),"",INDEX(Book!F$3:F$1200,SMALL(IF(BookTable[Entry Month]=$O$4,ROW(BookTable[Entry Month])-ROW(Book!$J$2)),ROWS(G$7:G227))))</f>
        <v/>
      </c>
      <c r="K227" s="6" t="str" cm="1">
        <f t="array" ref="K227">IF(ROWS(G$7:G227)&gt;COUNTIF(BookTable[Entry Month],$O$4),"",INDEX(Book!E$3:E$1200,SMALL(IF(BookTable[Entry Month]=$O$4,ROW(BookTable[Entry Month])-ROW(Book!$J$2)),ROWS(G$7:G227))))</f>
        <v/>
      </c>
      <c r="L227" s="6" t="e">
        <f>Shrawan10[[#This Row],[मूल्य (रु)]]*13%</f>
        <v>#VALUE!</v>
      </c>
    </row>
    <row r="228" spans="1:12" hidden="1" x14ac:dyDescent="0.25">
      <c r="A228" s="1" t="str">
        <f t="array" ref="A228">IF(ROWS(A$7:A228)&gt;COUNTIF(BookTable[Entry Month],$O$4),"",INDEX(Book!A$3:A$1200,SMALL(IF(BookTable[Entry Month]=$O$4,ROW(BookTable[Entry Month])-ROW(Book!$J$2)),ROWS(A$7:A228))))</f>
        <v/>
      </c>
      <c r="B228" s="1" t="str">
        <f t="array" ref="B228">IF(ROWS(B$7:B228)&gt;COUNTIF(BookTable[Entry Month],$O$4),"",INDEX(Book!B$3:B$1200,SMALL(IF(BookTable[Entry Month]=$O$4,ROW(BookTable[Entry Month])-ROW(Book!$J$2)),ROWS(B$7:B228))))</f>
        <v/>
      </c>
      <c r="D228" s="1" t="str">
        <f t="array" ref="D228">IF(ROWS(C$7:C228)&gt;COUNTIF(BookTable[Entry Month],$O$4),"",INDEX(Book!C$3:C$1200,SMALL(IF(BookTable[Entry Month]=$O$4,ROW(BookTable[Entry Month])-ROW(Book!$J$2)),ROWS(C$7:C228))))</f>
        <v/>
      </c>
      <c r="E228" s="1" t="e">
        <f>VLOOKUP(Shrawan10[[#This Row],[आपूर्तिकर्ताको नाम]],PartyTable[],2,FALSE)</f>
        <v>#N/A</v>
      </c>
      <c r="F228" s="1" t="str" cm="1">
        <f t="array" ref="F228">IF(ROWS(G$7:G228)&gt;COUNTIF(BookTable[Entry Month],$O$4),"",INDEX(Book!D$3:D$1200,SMALL(IF(BookTable[Entry Month]=$O$4,ROW(BookTable[Entry Month])-ROW(Book!$J$2)),ROWS(G$7:G228))))</f>
        <v/>
      </c>
      <c r="I22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28" s="6" t="str" cm="1">
        <f t="array" ref="J228">IF(ROWS(G$7:G228)&gt;COUNTIF(BookTable[Entry Month],$O$4),"",INDEX(Book!F$3:F$1200,SMALL(IF(BookTable[Entry Month]=$O$4,ROW(BookTable[Entry Month])-ROW(Book!$J$2)),ROWS(G$7:G228))))</f>
        <v/>
      </c>
      <c r="K228" s="6" t="str" cm="1">
        <f t="array" ref="K228">IF(ROWS(G$7:G228)&gt;COUNTIF(BookTable[Entry Month],$O$4),"",INDEX(Book!E$3:E$1200,SMALL(IF(BookTable[Entry Month]=$O$4,ROW(BookTable[Entry Month])-ROW(Book!$J$2)),ROWS(G$7:G228))))</f>
        <v/>
      </c>
      <c r="L228" s="6" t="e">
        <f>Shrawan10[[#This Row],[मूल्य (रु)]]*13%</f>
        <v>#VALUE!</v>
      </c>
    </row>
    <row r="229" spans="1:12" hidden="1" x14ac:dyDescent="0.25">
      <c r="A229" s="1" t="str">
        <f t="array" ref="A229">IF(ROWS(A$7:A229)&gt;COUNTIF(BookTable[Entry Month],$O$4),"",INDEX(Book!A$3:A$1200,SMALL(IF(BookTable[Entry Month]=$O$4,ROW(BookTable[Entry Month])-ROW(Book!$J$2)),ROWS(A$7:A229))))</f>
        <v/>
      </c>
      <c r="B229" s="1" t="str">
        <f t="array" ref="B229">IF(ROWS(B$7:B229)&gt;COUNTIF(BookTable[Entry Month],$O$4),"",INDEX(Book!B$3:B$1200,SMALL(IF(BookTable[Entry Month]=$O$4,ROW(BookTable[Entry Month])-ROW(Book!$J$2)),ROWS(B$7:B229))))</f>
        <v/>
      </c>
      <c r="D229" s="1" t="str">
        <f t="array" ref="D229">IF(ROWS(C$7:C229)&gt;COUNTIF(BookTable[Entry Month],$O$4),"",INDEX(Book!C$3:C$1200,SMALL(IF(BookTable[Entry Month]=$O$4,ROW(BookTable[Entry Month])-ROW(Book!$J$2)),ROWS(C$7:C229))))</f>
        <v/>
      </c>
      <c r="E229" s="1" t="e">
        <f>VLOOKUP(Shrawan10[[#This Row],[आपूर्तिकर्ताको नाम]],PartyTable[],2,FALSE)</f>
        <v>#N/A</v>
      </c>
      <c r="F229" s="1" t="str" cm="1">
        <f t="array" ref="F229">IF(ROWS(G$7:G229)&gt;COUNTIF(BookTable[Entry Month],$O$4),"",INDEX(Book!D$3:D$1200,SMALL(IF(BookTable[Entry Month]=$O$4,ROW(BookTable[Entry Month])-ROW(Book!$J$2)),ROWS(G$7:G229))))</f>
        <v/>
      </c>
      <c r="I22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29" s="6" t="str" cm="1">
        <f t="array" ref="J229">IF(ROWS(G$7:G229)&gt;COUNTIF(BookTable[Entry Month],$O$4),"",INDEX(Book!F$3:F$1200,SMALL(IF(BookTable[Entry Month]=$O$4,ROW(BookTable[Entry Month])-ROW(Book!$J$2)),ROWS(G$7:G229))))</f>
        <v/>
      </c>
      <c r="K229" s="6" t="str" cm="1">
        <f t="array" ref="K229">IF(ROWS(G$7:G229)&gt;COUNTIF(BookTable[Entry Month],$O$4),"",INDEX(Book!E$3:E$1200,SMALL(IF(BookTable[Entry Month]=$O$4,ROW(BookTable[Entry Month])-ROW(Book!$J$2)),ROWS(G$7:G229))))</f>
        <v/>
      </c>
      <c r="L229" s="6" t="e">
        <f>Shrawan10[[#This Row],[मूल्य (रु)]]*13%</f>
        <v>#VALUE!</v>
      </c>
    </row>
    <row r="230" spans="1:12" hidden="1" x14ac:dyDescent="0.25">
      <c r="A230" s="1" t="str">
        <f t="array" ref="A230">IF(ROWS(A$7:A230)&gt;COUNTIF(BookTable[Entry Month],$O$4),"",INDEX(Book!A$3:A$1200,SMALL(IF(BookTable[Entry Month]=$O$4,ROW(BookTable[Entry Month])-ROW(Book!$J$2)),ROWS(A$7:A230))))</f>
        <v/>
      </c>
      <c r="B230" s="1" t="str">
        <f t="array" ref="B230">IF(ROWS(B$7:B230)&gt;COUNTIF(BookTable[Entry Month],$O$4),"",INDEX(Book!B$3:B$1200,SMALL(IF(BookTable[Entry Month]=$O$4,ROW(BookTable[Entry Month])-ROW(Book!$J$2)),ROWS(B$7:B230))))</f>
        <v/>
      </c>
      <c r="D230" s="1" t="str">
        <f t="array" ref="D230">IF(ROWS(C$7:C230)&gt;COUNTIF(BookTable[Entry Month],$O$4),"",INDEX(Book!C$3:C$1200,SMALL(IF(BookTable[Entry Month]=$O$4,ROW(BookTable[Entry Month])-ROW(Book!$J$2)),ROWS(C$7:C230))))</f>
        <v/>
      </c>
      <c r="E230" s="1" t="e">
        <f>VLOOKUP(Shrawan10[[#This Row],[आपूर्तिकर्ताको नाम]],PartyTable[],2,FALSE)</f>
        <v>#N/A</v>
      </c>
      <c r="F230" s="1" t="str" cm="1">
        <f t="array" ref="F230">IF(ROWS(G$7:G230)&gt;COUNTIF(BookTable[Entry Month],$O$4),"",INDEX(Book!D$3:D$1200,SMALL(IF(BookTable[Entry Month]=$O$4,ROW(BookTable[Entry Month])-ROW(Book!$J$2)),ROWS(G$7:G230))))</f>
        <v/>
      </c>
      <c r="I23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30" s="6" t="str" cm="1">
        <f t="array" ref="J230">IF(ROWS(G$7:G230)&gt;COUNTIF(BookTable[Entry Month],$O$4),"",INDEX(Book!F$3:F$1200,SMALL(IF(BookTable[Entry Month]=$O$4,ROW(BookTable[Entry Month])-ROW(Book!$J$2)),ROWS(G$7:G230))))</f>
        <v/>
      </c>
      <c r="K230" s="6" t="str" cm="1">
        <f t="array" ref="K230">IF(ROWS(G$7:G230)&gt;COUNTIF(BookTable[Entry Month],$O$4),"",INDEX(Book!E$3:E$1200,SMALL(IF(BookTable[Entry Month]=$O$4,ROW(BookTable[Entry Month])-ROW(Book!$J$2)),ROWS(G$7:G230))))</f>
        <v/>
      </c>
      <c r="L230" s="6" t="e">
        <f>Shrawan10[[#This Row],[मूल्य (रु)]]*13%</f>
        <v>#VALUE!</v>
      </c>
    </row>
    <row r="231" spans="1:12" hidden="1" x14ac:dyDescent="0.25">
      <c r="A231" s="1" t="str">
        <f t="array" ref="A231">IF(ROWS(A$7:A231)&gt;COUNTIF(BookTable[Entry Month],$O$4),"",INDEX(Book!A$3:A$1200,SMALL(IF(BookTable[Entry Month]=$O$4,ROW(BookTable[Entry Month])-ROW(Book!$J$2)),ROWS(A$7:A231))))</f>
        <v/>
      </c>
      <c r="B231" s="1" t="str">
        <f t="array" ref="B231">IF(ROWS(B$7:B231)&gt;COUNTIF(BookTable[Entry Month],$O$4),"",INDEX(Book!B$3:B$1200,SMALL(IF(BookTable[Entry Month]=$O$4,ROW(BookTable[Entry Month])-ROW(Book!$J$2)),ROWS(B$7:B231))))</f>
        <v/>
      </c>
      <c r="D231" s="1" t="str">
        <f t="array" ref="D231">IF(ROWS(C$7:C231)&gt;COUNTIF(BookTable[Entry Month],$O$4),"",INDEX(Book!C$3:C$1200,SMALL(IF(BookTable[Entry Month]=$O$4,ROW(BookTable[Entry Month])-ROW(Book!$J$2)),ROWS(C$7:C231))))</f>
        <v/>
      </c>
      <c r="E231" s="1" t="e">
        <f>VLOOKUP(Shrawan10[[#This Row],[आपूर्तिकर्ताको नाम]],PartyTable[],2,FALSE)</f>
        <v>#N/A</v>
      </c>
      <c r="F231" s="1" t="str" cm="1">
        <f t="array" ref="F231">IF(ROWS(G$7:G231)&gt;COUNTIF(BookTable[Entry Month],$O$4),"",INDEX(Book!D$3:D$1200,SMALL(IF(BookTable[Entry Month]=$O$4,ROW(BookTable[Entry Month])-ROW(Book!$J$2)),ROWS(G$7:G231))))</f>
        <v/>
      </c>
      <c r="I23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31" s="6" t="str" cm="1">
        <f t="array" ref="J231">IF(ROWS(G$7:G231)&gt;COUNTIF(BookTable[Entry Month],$O$4),"",INDEX(Book!F$3:F$1200,SMALL(IF(BookTable[Entry Month]=$O$4,ROW(BookTable[Entry Month])-ROW(Book!$J$2)),ROWS(G$7:G231))))</f>
        <v/>
      </c>
      <c r="K231" s="6" t="str" cm="1">
        <f t="array" ref="K231">IF(ROWS(G$7:G231)&gt;COUNTIF(BookTable[Entry Month],$O$4),"",INDEX(Book!E$3:E$1200,SMALL(IF(BookTable[Entry Month]=$O$4,ROW(BookTable[Entry Month])-ROW(Book!$J$2)),ROWS(G$7:G231))))</f>
        <v/>
      </c>
      <c r="L231" s="6" t="e">
        <f>Shrawan10[[#This Row],[मूल्य (रु)]]*13%</f>
        <v>#VALUE!</v>
      </c>
    </row>
    <row r="232" spans="1:12" hidden="1" x14ac:dyDescent="0.25">
      <c r="A232" s="1" t="str">
        <f t="array" ref="A232">IF(ROWS(A$7:A232)&gt;COUNTIF(BookTable[Entry Month],$O$4),"",INDEX(Book!A$3:A$1200,SMALL(IF(BookTable[Entry Month]=$O$4,ROW(BookTable[Entry Month])-ROW(Book!$J$2)),ROWS(A$7:A232))))</f>
        <v/>
      </c>
      <c r="B232" s="1" t="str">
        <f t="array" ref="B232">IF(ROWS(B$7:B232)&gt;COUNTIF(BookTable[Entry Month],$O$4),"",INDEX(Book!B$3:B$1200,SMALL(IF(BookTable[Entry Month]=$O$4,ROW(BookTable[Entry Month])-ROW(Book!$J$2)),ROWS(B$7:B232))))</f>
        <v/>
      </c>
      <c r="D232" s="1" t="str">
        <f t="array" ref="D232">IF(ROWS(C$7:C232)&gt;COUNTIF(BookTable[Entry Month],$O$4),"",INDEX(Book!C$3:C$1200,SMALL(IF(BookTable[Entry Month]=$O$4,ROW(BookTable[Entry Month])-ROW(Book!$J$2)),ROWS(C$7:C232))))</f>
        <v/>
      </c>
      <c r="E232" s="1" t="e">
        <f>VLOOKUP(Shrawan10[[#This Row],[आपूर्तिकर्ताको नाम]],PartyTable[],2,FALSE)</f>
        <v>#N/A</v>
      </c>
      <c r="F232" s="1" t="str" cm="1">
        <f t="array" ref="F232">IF(ROWS(G$7:G232)&gt;COUNTIF(BookTable[Entry Month],$O$4),"",INDEX(Book!D$3:D$1200,SMALL(IF(BookTable[Entry Month]=$O$4,ROW(BookTable[Entry Month])-ROW(Book!$J$2)),ROWS(G$7:G232))))</f>
        <v/>
      </c>
      <c r="I23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32" s="6" t="str" cm="1">
        <f t="array" ref="J232">IF(ROWS(G$7:G232)&gt;COUNTIF(BookTable[Entry Month],$O$4),"",INDEX(Book!F$3:F$1200,SMALL(IF(BookTable[Entry Month]=$O$4,ROW(BookTable[Entry Month])-ROW(Book!$J$2)),ROWS(G$7:G232))))</f>
        <v/>
      </c>
      <c r="K232" s="6" t="str" cm="1">
        <f t="array" ref="K232">IF(ROWS(G$7:G232)&gt;COUNTIF(BookTable[Entry Month],$O$4),"",INDEX(Book!E$3:E$1200,SMALL(IF(BookTable[Entry Month]=$O$4,ROW(BookTable[Entry Month])-ROW(Book!$J$2)),ROWS(G$7:G232))))</f>
        <v/>
      </c>
      <c r="L232" s="6" t="e">
        <f>Shrawan10[[#This Row],[मूल्य (रु)]]*13%</f>
        <v>#VALUE!</v>
      </c>
    </row>
    <row r="233" spans="1:12" hidden="1" x14ac:dyDescent="0.25">
      <c r="A233" s="1" t="str">
        <f t="array" ref="A233">IF(ROWS(A$7:A233)&gt;COUNTIF(BookTable[Entry Month],$O$4),"",INDEX(Book!A$3:A$1200,SMALL(IF(BookTable[Entry Month]=$O$4,ROW(BookTable[Entry Month])-ROW(Book!$J$2)),ROWS(A$7:A233))))</f>
        <v/>
      </c>
      <c r="B233" s="1" t="str">
        <f t="array" ref="B233">IF(ROWS(B$7:B233)&gt;COUNTIF(BookTable[Entry Month],$O$4),"",INDEX(Book!B$3:B$1200,SMALL(IF(BookTable[Entry Month]=$O$4,ROW(BookTable[Entry Month])-ROW(Book!$J$2)),ROWS(B$7:B233))))</f>
        <v/>
      </c>
      <c r="D233" s="1" t="str">
        <f t="array" ref="D233">IF(ROWS(C$7:C233)&gt;COUNTIF(BookTable[Entry Month],$O$4),"",INDEX(Book!C$3:C$1200,SMALL(IF(BookTable[Entry Month]=$O$4,ROW(BookTable[Entry Month])-ROW(Book!$J$2)),ROWS(C$7:C233))))</f>
        <v/>
      </c>
      <c r="E233" s="1" t="e">
        <f>VLOOKUP(Shrawan10[[#This Row],[आपूर्तिकर्ताको नाम]],PartyTable[],2,FALSE)</f>
        <v>#N/A</v>
      </c>
      <c r="F233" s="1" t="str" cm="1">
        <f t="array" ref="F233">IF(ROWS(G$7:G233)&gt;COUNTIF(BookTable[Entry Month],$O$4),"",INDEX(Book!D$3:D$1200,SMALL(IF(BookTable[Entry Month]=$O$4,ROW(BookTable[Entry Month])-ROW(Book!$J$2)),ROWS(G$7:G233))))</f>
        <v/>
      </c>
      <c r="I23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33" s="6" t="str" cm="1">
        <f t="array" ref="J233">IF(ROWS(G$7:G233)&gt;COUNTIF(BookTable[Entry Month],$O$4),"",INDEX(Book!F$3:F$1200,SMALL(IF(BookTable[Entry Month]=$O$4,ROW(BookTable[Entry Month])-ROW(Book!$J$2)),ROWS(G$7:G233))))</f>
        <v/>
      </c>
      <c r="K233" s="6" t="str" cm="1">
        <f t="array" ref="K233">IF(ROWS(G$7:G233)&gt;COUNTIF(BookTable[Entry Month],$O$4),"",INDEX(Book!E$3:E$1200,SMALL(IF(BookTable[Entry Month]=$O$4,ROW(BookTable[Entry Month])-ROW(Book!$J$2)),ROWS(G$7:G233))))</f>
        <v/>
      </c>
      <c r="L233" s="6" t="e">
        <f>Shrawan10[[#This Row],[मूल्य (रु)]]*13%</f>
        <v>#VALUE!</v>
      </c>
    </row>
    <row r="234" spans="1:12" hidden="1" x14ac:dyDescent="0.25">
      <c r="A234" s="1" t="str">
        <f t="array" ref="A234">IF(ROWS(A$7:A234)&gt;COUNTIF(BookTable[Entry Month],$O$4),"",INDEX(Book!A$3:A$1200,SMALL(IF(BookTable[Entry Month]=$O$4,ROW(BookTable[Entry Month])-ROW(Book!$J$2)),ROWS(A$7:A234))))</f>
        <v/>
      </c>
      <c r="B234" s="1" t="str">
        <f t="array" ref="B234">IF(ROWS(B$7:B234)&gt;COUNTIF(BookTable[Entry Month],$O$4),"",INDEX(Book!B$3:B$1200,SMALL(IF(BookTable[Entry Month]=$O$4,ROW(BookTable[Entry Month])-ROW(Book!$J$2)),ROWS(B$7:B234))))</f>
        <v/>
      </c>
      <c r="D234" s="1" t="str">
        <f t="array" ref="D234">IF(ROWS(C$7:C234)&gt;COUNTIF(BookTable[Entry Month],$O$4),"",INDEX(Book!C$3:C$1200,SMALL(IF(BookTable[Entry Month]=$O$4,ROW(BookTable[Entry Month])-ROW(Book!$J$2)),ROWS(C$7:C234))))</f>
        <v/>
      </c>
      <c r="E234" s="1" t="e">
        <f>VLOOKUP(Shrawan10[[#This Row],[आपूर्तिकर्ताको नाम]],PartyTable[],2,FALSE)</f>
        <v>#N/A</v>
      </c>
      <c r="F234" s="1" t="str" cm="1">
        <f t="array" ref="F234">IF(ROWS(G$7:G234)&gt;COUNTIF(BookTable[Entry Month],$O$4),"",INDEX(Book!D$3:D$1200,SMALL(IF(BookTable[Entry Month]=$O$4,ROW(BookTable[Entry Month])-ROW(Book!$J$2)),ROWS(G$7:G234))))</f>
        <v/>
      </c>
      <c r="I23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34" s="6" t="str" cm="1">
        <f t="array" ref="J234">IF(ROWS(G$7:G234)&gt;COUNTIF(BookTable[Entry Month],$O$4),"",INDEX(Book!F$3:F$1200,SMALL(IF(BookTable[Entry Month]=$O$4,ROW(BookTable[Entry Month])-ROW(Book!$J$2)),ROWS(G$7:G234))))</f>
        <v/>
      </c>
      <c r="K234" s="6" t="str" cm="1">
        <f t="array" ref="K234">IF(ROWS(G$7:G234)&gt;COUNTIF(BookTable[Entry Month],$O$4),"",INDEX(Book!E$3:E$1200,SMALL(IF(BookTable[Entry Month]=$O$4,ROW(BookTable[Entry Month])-ROW(Book!$J$2)),ROWS(G$7:G234))))</f>
        <v/>
      </c>
      <c r="L234" s="6" t="e">
        <f>Shrawan10[[#This Row],[मूल्य (रु)]]*13%</f>
        <v>#VALUE!</v>
      </c>
    </row>
    <row r="235" spans="1:12" hidden="1" x14ac:dyDescent="0.25">
      <c r="A235" s="1" t="str">
        <f t="array" ref="A235">IF(ROWS(A$7:A235)&gt;COUNTIF(BookTable[Entry Month],$O$4),"",INDEX(Book!A$3:A$1200,SMALL(IF(BookTable[Entry Month]=$O$4,ROW(BookTable[Entry Month])-ROW(Book!$J$2)),ROWS(A$7:A235))))</f>
        <v/>
      </c>
      <c r="B235" s="1" t="str">
        <f t="array" ref="B235">IF(ROWS(B$7:B235)&gt;COUNTIF(BookTable[Entry Month],$O$4),"",INDEX(Book!B$3:B$1200,SMALL(IF(BookTable[Entry Month]=$O$4,ROW(BookTable[Entry Month])-ROW(Book!$J$2)),ROWS(B$7:B235))))</f>
        <v/>
      </c>
      <c r="D235" s="1" t="str">
        <f t="array" ref="D235">IF(ROWS(C$7:C235)&gt;COUNTIF(BookTable[Entry Month],$O$4),"",INDEX(Book!C$3:C$1200,SMALL(IF(BookTable[Entry Month]=$O$4,ROW(BookTable[Entry Month])-ROW(Book!$J$2)),ROWS(C$7:C235))))</f>
        <v/>
      </c>
      <c r="E235" s="1" t="e">
        <f>VLOOKUP(Shrawan10[[#This Row],[आपूर्तिकर्ताको नाम]],PartyTable[],2,FALSE)</f>
        <v>#N/A</v>
      </c>
      <c r="F235" s="1" t="str" cm="1">
        <f t="array" ref="F235">IF(ROWS(G$7:G235)&gt;COUNTIF(BookTable[Entry Month],$O$4),"",INDEX(Book!D$3:D$1200,SMALL(IF(BookTable[Entry Month]=$O$4,ROW(BookTable[Entry Month])-ROW(Book!$J$2)),ROWS(G$7:G235))))</f>
        <v/>
      </c>
      <c r="I23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35" s="6" t="str" cm="1">
        <f t="array" ref="J235">IF(ROWS(G$7:G235)&gt;COUNTIF(BookTable[Entry Month],$O$4),"",INDEX(Book!F$3:F$1200,SMALL(IF(BookTable[Entry Month]=$O$4,ROW(BookTable[Entry Month])-ROW(Book!$J$2)),ROWS(G$7:G235))))</f>
        <v/>
      </c>
      <c r="K235" s="6" t="str" cm="1">
        <f t="array" ref="K235">IF(ROWS(G$7:G235)&gt;COUNTIF(BookTable[Entry Month],$O$4),"",INDEX(Book!E$3:E$1200,SMALL(IF(BookTable[Entry Month]=$O$4,ROW(BookTable[Entry Month])-ROW(Book!$J$2)),ROWS(G$7:G235))))</f>
        <v/>
      </c>
      <c r="L235" s="6" t="e">
        <f>Shrawan10[[#This Row],[मूल्य (रु)]]*13%</f>
        <v>#VALUE!</v>
      </c>
    </row>
    <row r="236" spans="1:12" hidden="1" x14ac:dyDescent="0.25">
      <c r="A236" s="1" t="str">
        <f t="array" ref="A236">IF(ROWS(A$7:A236)&gt;COUNTIF(BookTable[Entry Month],$O$4),"",INDEX(Book!A$3:A$1200,SMALL(IF(BookTable[Entry Month]=$O$4,ROW(BookTable[Entry Month])-ROW(Book!$J$2)),ROWS(A$7:A236))))</f>
        <v/>
      </c>
      <c r="B236" s="1" t="str">
        <f t="array" ref="B236">IF(ROWS(B$7:B236)&gt;COUNTIF(BookTable[Entry Month],$O$4),"",INDEX(Book!B$3:B$1200,SMALL(IF(BookTable[Entry Month]=$O$4,ROW(BookTable[Entry Month])-ROW(Book!$J$2)),ROWS(B$7:B236))))</f>
        <v/>
      </c>
      <c r="D236" s="1" t="str">
        <f t="array" ref="D236">IF(ROWS(C$7:C236)&gt;COUNTIF(BookTable[Entry Month],$O$4),"",INDEX(Book!C$3:C$1200,SMALL(IF(BookTable[Entry Month]=$O$4,ROW(BookTable[Entry Month])-ROW(Book!$J$2)),ROWS(C$7:C236))))</f>
        <v/>
      </c>
      <c r="E236" s="1" t="e">
        <f>VLOOKUP(Shrawan10[[#This Row],[आपूर्तिकर्ताको नाम]],PartyTable[],2,FALSE)</f>
        <v>#N/A</v>
      </c>
      <c r="F236" s="1" t="str" cm="1">
        <f t="array" ref="F236">IF(ROWS(G$7:G236)&gt;COUNTIF(BookTable[Entry Month],$O$4),"",INDEX(Book!D$3:D$1200,SMALL(IF(BookTable[Entry Month]=$O$4,ROW(BookTable[Entry Month])-ROW(Book!$J$2)),ROWS(G$7:G236))))</f>
        <v/>
      </c>
      <c r="I23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36" s="6" t="str" cm="1">
        <f t="array" ref="J236">IF(ROWS(G$7:G236)&gt;COUNTIF(BookTable[Entry Month],$O$4),"",INDEX(Book!F$3:F$1200,SMALL(IF(BookTable[Entry Month]=$O$4,ROW(BookTable[Entry Month])-ROW(Book!$J$2)),ROWS(G$7:G236))))</f>
        <v/>
      </c>
      <c r="K236" s="6" t="str" cm="1">
        <f t="array" ref="K236">IF(ROWS(G$7:G236)&gt;COUNTIF(BookTable[Entry Month],$O$4),"",INDEX(Book!E$3:E$1200,SMALL(IF(BookTable[Entry Month]=$O$4,ROW(BookTable[Entry Month])-ROW(Book!$J$2)),ROWS(G$7:G236))))</f>
        <v/>
      </c>
      <c r="L236" s="6" t="e">
        <f>Shrawan10[[#This Row],[मूल्य (रु)]]*13%</f>
        <v>#VALUE!</v>
      </c>
    </row>
    <row r="237" spans="1:12" hidden="1" x14ac:dyDescent="0.25">
      <c r="A237" s="1" t="str">
        <f t="array" ref="A237">IF(ROWS(A$7:A237)&gt;COUNTIF(BookTable[Entry Month],$O$4),"",INDEX(Book!A$3:A$1200,SMALL(IF(BookTable[Entry Month]=$O$4,ROW(BookTable[Entry Month])-ROW(Book!$J$2)),ROWS(A$7:A237))))</f>
        <v/>
      </c>
      <c r="B237" s="1" t="str">
        <f t="array" ref="B237">IF(ROWS(B$7:B237)&gt;COUNTIF(BookTable[Entry Month],$O$4),"",INDEX(Book!B$3:B$1200,SMALL(IF(BookTable[Entry Month]=$O$4,ROW(BookTable[Entry Month])-ROW(Book!$J$2)),ROWS(B$7:B237))))</f>
        <v/>
      </c>
      <c r="D237" s="1" t="str">
        <f t="array" ref="D237">IF(ROWS(C$7:C237)&gt;COUNTIF(BookTable[Entry Month],$O$4),"",INDEX(Book!C$3:C$1200,SMALL(IF(BookTable[Entry Month]=$O$4,ROW(BookTable[Entry Month])-ROW(Book!$J$2)),ROWS(C$7:C237))))</f>
        <v/>
      </c>
      <c r="E237" s="1" t="e">
        <f>VLOOKUP(Shrawan10[[#This Row],[आपूर्तिकर्ताको नाम]],PartyTable[],2,FALSE)</f>
        <v>#N/A</v>
      </c>
      <c r="F237" s="1" t="str" cm="1">
        <f t="array" ref="F237">IF(ROWS(G$7:G237)&gt;COUNTIF(BookTable[Entry Month],$O$4),"",INDEX(Book!D$3:D$1200,SMALL(IF(BookTable[Entry Month]=$O$4,ROW(BookTable[Entry Month])-ROW(Book!$J$2)),ROWS(G$7:G237))))</f>
        <v/>
      </c>
      <c r="I23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37" s="6" t="str" cm="1">
        <f t="array" ref="J237">IF(ROWS(G$7:G237)&gt;COUNTIF(BookTable[Entry Month],$O$4),"",INDEX(Book!F$3:F$1200,SMALL(IF(BookTable[Entry Month]=$O$4,ROW(BookTable[Entry Month])-ROW(Book!$J$2)),ROWS(G$7:G237))))</f>
        <v/>
      </c>
      <c r="K237" s="6" t="str" cm="1">
        <f t="array" ref="K237">IF(ROWS(G$7:G237)&gt;COUNTIF(BookTable[Entry Month],$O$4),"",INDEX(Book!E$3:E$1200,SMALL(IF(BookTable[Entry Month]=$O$4,ROW(BookTable[Entry Month])-ROW(Book!$J$2)),ROWS(G$7:G237))))</f>
        <v/>
      </c>
      <c r="L237" s="6" t="e">
        <f>Shrawan10[[#This Row],[मूल्य (रु)]]*13%</f>
        <v>#VALUE!</v>
      </c>
    </row>
    <row r="238" spans="1:12" hidden="1" x14ac:dyDescent="0.25">
      <c r="A238" s="1" t="str">
        <f t="array" ref="A238">IF(ROWS(A$7:A238)&gt;COUNTIF(BookTable[Entry Month],$O$4),"",INDEX(Book!A$3:A$1200,SMALL(IF(BookTable[Entry Month]=$O$4,ROW(BookTable[Entry Month])-ROW(Book!$J$2)),ROWS(A$7:A238))))</f>
        <v/>
      </c>
      <c r="B238" s="1" t="str">
        <f t="array" ref="B238">IF(ROWS(B$7:B238)&gt;COUNTIF(BookTable[Entry Month],$O$4),"",INDEX(Book!B$3:B$1200,SMALL(IF(BookTable[Entry Month]=$O$4,ROW(BookTable[Entry Month])-ROW(Book!$J$2)),ROWS(B$7:B238))))</f>
        <v/>
      </c>
      <c r="D238" s="1" t="str">
        <f t="array" ref="D238">IF(ROWS(C$7:C238)&gt;COUNTIF(BookTable[Entry Month],$O$4),"",INDEX(Book!C$3:C$1200,SMALL(IF(BookTable[Entry Month]=$O$4,ROW(BookTable[Entry Month])-ROW(Book!$J$2)),ROWS(C$7:C238))))</f>
        <v/>
      </c>
      <c r="E238" s="1" t="e">
        <f>VLOOKUP(Shrawan10[[#This Row],[आपूर्तिकर्ताको नाम]],PartyTable[],2,FALSE)</f>
        <v>#N/A</v>
      </c>
      <c r="F238" s="1" t="str" cm="1">
        <f t="array" ref="F238">IF(ROWS(G$7:G238)&gt;COUNTIF(BookTable[Entry Month],$O$4),"",INDEX(Book!D$3:D$1200,SMALL(IF(BookTable[Entry Month]=$O$4,ROW(BookTable[Entry Month])-ROW(Book!$J$2)),ROWS(G$7:G238))))</f>
        <v/>
      </c>
      <c r="I23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38" s="6" t="str" cm="1">
        <f t="array" ref="J238">IF(ROWS(G$7:G238)&gt;COUNTIF(BookTable[Entry Month],$O$4),"",INDEX(Book!F$3:F$1200,SMALL(IF(BookTable[Entry Month]=$O$4,ROW(BookTable[Entry Month])-ROW(Book!$J$2)),ROWS(G$7:G238))))</f>
        <v/>
      </c>
      <c r="K238" s="6" t="str" cm="1">
        <f t="array" ref="K238">IF(ROWS(G$7:G238)&gt;COUNTIF(BookTable[Entry Month],$O$4),"",INDEX(Book!E$3:E$1200,SMALL(IF(BookTable[Entry Month]=$O$4,ROW(BookTable[Entry Month])-ROW(Book!$J$2)),ROWS(G$7:G238))))</f>
        <v/>
      </c>
      <c r="L238" s="6" t="e">
        <f>Shrawan10[[#This Row],[मूल्य (रु)]]*13%</f>
        <v>#VALUE!</v>
      </c>
    </row>
    <row r="239" spans="1:12" hidden="1" x14ac:dyDescent="0.25">
      <c r="A239" s="1" t="str">
        <f t="array" ref="A239">IF(ROWS(A$7:A239)&gt;COUNTIF(BookTable[Entry Month],$O$4),"",INDEX(Book!A$3:A$1200,SMALL(IF(BookTable[Entry Month]=$O$4,ROW(BookTable[Entry Month])-ROW(Book!$J$2)),ROWS(A$7:A239))))</f>
        <v/>
      </c>
      <c r="B239" s="1" t="str">
        <f t="array" ref="B239">IF(ROWS(B$7:B239)&gt;COUNTIF(BookTable[Entry Month],$O$4),"",INDEX(Book!B$3:B$1200,SMALL(IF(BookTable[Entry Month]=$O$4,ROW(BookTable[Entry Month])-ROW(Book!$J$2)),ROWS(B$7:B239))))</f>
        <v/>
      </c>
      <c r="D239" s="1" t="str">
        <f t="array" ref="D239">IF(ROWS(C$7:C239)&gt;COUNTIF(BookTable[Entry Month],$O$4),"",INDEX(Book!C$3:C$1200,SMALL(IF(BookTable[Entry Month]=$O$4,ROW(BookTable[Entry Month])-ROW(Book!$J$2)),ROWS(C$7:C239))))</f>
        <v/>
      </c>
      <c r="E239" s="1" t="e">
        <f>VLOOKUP(Shrawan10[[#This Row],[आपूर्तिकर्ताको नाम]],PartyTable[],2,FALSE)</f>
        <v>#N/A</v>
      </c>
      <c r="F239" s="1" t="str" cm="1">
        <f t="array" ref="F239">IF(ROWS(G$7:G239)&gt;COUNTIF(BookTable[Entry Month],$O$4),"",INDEX(Book!D$3:D$1200,SMALL(IF(BookTable[Entry Month]=$O$4,ROW(BookTable[Entry Month])-ROW(Book!$J$2)),ROWS(G$7:G239))))</f>
        <v/>
      </c>
      <c r="I23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39" s="6" t="str" cm="1">
        <f t="array" ref="J239">IF(ROWS(G$7:G239)&gt;COUNTIF(BookTable[Entry Month],$O$4),"",INDEX(Book!F$3:F$1200,SMALL(IF(BookTable[Entry Month]=$O$4,ROW(BookTable[Entry Month])-ROW(Book!$J$2)),ROWS(G$7:G239))))</f>
        <v/>
      </c>
      <c r="K239" s="6" t="str" cm="1">
        <f t="array" ref="K239">IF(ROWS(G$7:G239)&gt;COUNTIF(BookTable[Entry Month],$O$4),"",INDEX(Book!E$3:E$1200,SMALL(IF(BookTable[Entry Month]=$O$4,ROW(BookTable[Entry Month])-ROW(Book!$J$2)),ROWS(G$7:G239))))</f>
        <v/>
      </c>
      <c r="L239" s="6" t="e">
        <f>Shrawan10[[#This Row],[मूल्य (रु)]]*13%</f>
        <v>#VALUE!</v>
      </c>
    </row>
    <row r="240" spans="1:12" hidden="1" x14ac:dyDescent="0.25">
      <c r="A240" s="1" t="str">
        <f t="array" ref="A240">IF(ROWS(A$7:A240)&gt;COUNTIF(BookTable[Entry Month],$O$4),"",INDEX(Book!A$3:A$1200,SMALL(IF(BookTable[Entry Month]=$O$4,ROW(BookTable[Entry Month])-ROW(Book!$J$2)),ROWS(A$7:A240))))</f>
        <v/>
      </c>
      <c r="B240" s="1" t="str">
        <f t="array" ref="B240">IF(ROWS(B$7:B240)&gt;COUNTIF(BookTable[Entry Month],$O$4),"",INDEX(Book!B$3:B$1200,SMALL(IF(BookTable[Entry Month]=$O$4,ROW(BookTable[Entry Month])-ROW(Book!$J$2)),ROWS(B$7:B240))))</f>
        <v/>
      </c>
      <c r="D240" s="1" t="str">
        <f t="array" ref="D240">IF(ROWS(C$7:C240)&gt;COUNTIF(BookTable[Entry Month],$O$4),"",INDEX(Book!C$3:C$1200,SMALL(IF(BookTable[Entry Month]=$O$4,ROW(BookTable[Entry Month])-ROW(Book!$J$2)),ROWS(C$7:C240))))</f>
        <v/>
      </c>
      <c r="E240" s="1" t="e">
        <f>VLOOKUP(Shrawan10[[#This Row],[आपूर्तिकर्ताको नाम]],PartyTable[],2,FALSE)</f>
        <v>#N/A</v>
      </c>
      <c r="F240" s="1" t="str" cm="1">
        <f t="array" ref="F240">IF(ROWS(G$7:G240)&gt;COUNTIF(BookTable[Entry Month],$O$4),"",INDEX(Book!D$3:D$1200,SMALL(IF(BookTable[Entry Month]=$O$4,ROW(BookTable[Entry Month])-ROW(Book!$J$2)),ROWS(G$7:G240))))</f>
        <v/>
      </c>
      <c r="I240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40" s="6" t="str" cm="1">
        <f t="array" ref="J240">IF(ROWS(G$7:G240)&gt;COUNTIF(BookTable[Entry Month],$O$4),"",INDEX(Book!F$3:F$1200,SMALL(IF(BookTable[Entry Month]=$O$4,ROW(BookTable[Entry Month])-ROW(Book!$J$2)),ROWS(G$7:G240))))</f>
        <v/>
      </c>
      <c r="K240" s="6" t="str" cm="1">
        <f t="array" ref="K240">IF(ROWS(G$7:G240)&gt;COUNTIF(BookTable[Entry Month],$O$4),"",INDEX(Book!E$3:E$1200,SMALL(IF(BookTable[Entry Month]=$O$4,ROW(BookTable[Entry Month])-ROW(Book!$J$2)),ROWS(G$7:G240))))</f>
        <v/>
      </c>
      <c r="L240" s="6" t="e">
        <f>Shrawan10[[#This Row],[मूल्य (रु)]]*13%</f>
        <v>#VALUE!</v>
      </c>
    </row>
    <row r="241" spans="1:16" hidden="1" x14ac:dyDescent="0.25">
      <c r="A241" s="1" t="str">
        <f t="array" ref="A241">IF(ROWS(A$7:A241)&gt;COUNTIF(BookTable[Entry Month],$O$4),"",INDEX(Book!A$3:A$1200,SMALL(IF(BookTable[Entry Month]=$O$4,ROW(BookTable[Entry Month])-ROW(Book!$J$2)),ROWS(A$7:A241))))</f>
        <v/>
      </c>
      <c r="B241" s="1" t="str">
        <f t="array" ref="B241">IF(ROWS(B$7:B241)&gt;COUNTIF(BookTable[Entry Month],$O$4),"",INDEX(Book!B$3:B$1200,SMALL(IF(BookTable[Entry Month]=$O$4,ROW(BookTable[Entry Month])-ROW(Book!$J$2)),ROWS(B$7:B241))))</f>
        <v/>
      </c>
      <c r="D241" s="1" t="str">
        <f t="array" ref="D241">IF(ROWS(C$7:C241)&gt;COUNTIF(BookTable[Entry Month],$O$4),"",INDEX(Book!C$3:C$1200,SMALL(IF(BookTable[Entry Month]=$O$4,ROW(BookTable[Entry Month])-ROW(Book!$J$2)),ROWS(C$7:C241))))</f>
        <v/>
      </c>
      <c r="E241" s="1" t="e">
        <f>VLOOKUP(Shrawan10[[#This Row],[आपूर्तिकर्ताको नाम]],PartyTable[],2,FALSE)</f>
        <v>#N/A</v>
      </c>
      <c r="F241" s="1" t="str" cm="1">
        <f t="array" ref="F241">IF(ROWS(G$7:G241)&gt;COUNTIF(BookTable[Entry Month],$O$4),"",INDEX(Book!D$3:D$1200,SMALL(IF(BookTable[Entry Month]=$O$4,ROW(BookTable[Entry Month])-ROW(Book!$J$2)),ROWS(G$7:G241))))</f>
        <v/>
      </c>
      <c r="I241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41" s="6" t="str" cm="1">
        <f t="array" ref="J241">IF(ROWS(G$7:G241)&gt;COUNTIF(BookTable[Entry Month],$O$4),"",INDEX(Book!F$3:F$1200,SMALL(IF(BookTable[Entry Month]=$O$4,ROW(BookTable[Entry Month])-ROW(Book!$J$2)),ROWS(G$7:G241))))</f>
        <v/>
      </c>
      <c r="K241" s="6" t="str" cm="1">
        <f t="array" ref="K241">IF(ROWS(G$7:G241)&gt;COUNTIF(BookTable[Entry Month],$O$4),"",INDEX(Book!E$3:E$1200,SMALL(IF(BookTable[Entry Month]=$O$4,ROW(BookTable[Entry Month])-ROW(Book!$J$2)),ROWS(G$7:G241))))</f>
        <v/>
      </c>
      <c r="L241" s="6" t="e">
        <f>Shrawan10[[#This Row],[मूल्य (रु)]]*13%</f>
        <v>#VALUE!</v>
      </c>
    </row>
    <row r="242" spans="1:16" hidden="1" x14ac:dyDescent="0.25">
      <c r="A242" s="1" t="str">
        <f t="array" ref="A242">IF(ROWS(A$7:A242)&gt;COUNTIF(BookTable[Entry Month],$O$4),"",INDEX(Book!A$3:A$1200,SMALL(IF(BookTable[Entry Month]=$O$4,ROW(BookTable[Entry Month])-ROW(Book!$J$2)),ROWS(A$7:A242))))</f>
        <v/>
      </c>
      <c r="B242" s="1" t="str">
        <f t="array" ref="B242">IF(ROWS(B$7:B242)&gt;COUNTIF(BookTable[Entry Month],$O$4),"",INDEX(Book!B$3:B$1200,SMALL(IF(BookTable[Entry Month]=$O$4,ROW(BookTable[Entry Month])-ROW(Book!$J$2)),ROWS(B$7:B242))))</f>
        <v/>
      </c>
      <c r="D242" s="1" t="str">
        <f t="array" ref="D242">IF(ROWS(C$7:C242)&gt;COUNTIF(BookTable[Entry Month],$O$4),"",INDEX(Book!C$3:C$1200,SMALL(IF(BookTable[Entry Month]=$O$4,ROW(BookTable[Entry Month])-ROW(Book!$J$2)),ROWS(C$7:C242))))</f>
        <v/>
      </c>
      <c r="E242" s="1" t="e">
        <f>VLOOKUP(Shrawan10[[#This Row],[आपूर्तिकर्ताको नाम]],PartyTable[],2,FALSE)</f>
        <v>#N/A</v>
      </c>
      <c r="F242" s="1" t="str" cm="1">
        <f t="array" ref="F242">IF(ROWS(G$7:G242)&gt;COUNTIF(BookTable[Entry Month],$O$4),"",INDEX(Book!D$3:D$1200,SMALL(IF(BookTable[Entry Month]=$O$4,ROW(BookTable[Entry Month])-ROW(Book!$J$2)),ROWS(G$7:G242))))</f>
        <v/>
      </c>
      <c r="I242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42" s="6" t="str" cm="1">
        <f t="array" ref="J242">IF(ROWS(G$7:G242)&gt;COUNTIF(BookTable[Entry Month],$O$4),"",INDEX(Book!F$3:F$1200,SMALL(IF(BookTable[Entry Month]=$O$4,ROW(BookTable[Entry Month])-ROW(Book!$J$2)),ROWS(G$7:G242))))</f>
        <v/>
      </c>
      <c r="K242" s="6" t="str" cm="1">
        <f t="array" ref="K242">IF(ROWS(G$7:G242)&gt;COUNTIF(BookTable[Entry Month],$O$4),"",INDEX(Book!E$3:E$1200,SMALL(IF(BookTable[Entry Month]=$O$4,ROW(BookTable[Entry Month])-ROW(Book!$J$2)),ROWS(G$7:G242))))</f>
        <v/>
      </c>
      <c r="L242" s="6" t="e">
        <f>Shrawan10[[#This Row],[मूल्य (रु)]]*13%</f>
        <v>#VALUE!</v>
      </c>
    </row>
    <row r="243" spans="1:16" hidden="1" x14ac:dyDescent="0.25">
      <c r="A243" s="1" t="str">
        <f t="array" ref="A243">IF(ROWS(A$7:A243)&gt;COUNTIF(BookTable[Entry Month],$O$4),"",INDEX(Book!A$3:A$1200,SMALL(IF(BookTable[Entry Month]=$O$4,ROW(BookTable[Entry Month])-ROW(Book!$J$2)),ROWS(A$7:A243))))</f>
        <v/>
      </c>
      <c r="B243" s="1" t="str">
        <f t="array" ref="B243">IF(ROWS(B$7:B243)&gt;COUNTIF(BookTable[Entry Month],$O$4),"",INDEX(Book!B$3:B$1200,SMALL(IF(BookTable[Entry Month]=$O$4,ROW(BookTable[Entry Month])-ROW(Book!$J$2)),ROWS(B$7:B243))))</f>
        <v/>
      </c>
      <c r="D243" s="1" t="str">
        <f t="array" ref="D243">IF(ROWS(C$7:C243)&gt;COUNTIF(BookTable[Entry Month],$O$4),"",INDEX(Book!C$3:C$1200,SMALL(IF(BookTable[Entry Month]=$O$4,ROW(BookTable[Entry Month])-ROW(Book!$J$2)),ROWS(C$7:C243))))</f>
        <v/>
      </c>
      <c r="E243" s="1" t="e">
        <f>VLOOKUP(Shrawan10[[#This Row],[आपूर्तिकर्ताको नाम]],PartyTable[],2,FALSE)</f>
        <v>#N/A</v>
      </c>
      <c r="F243" s="1" t="str" cm="1">
        <f t="array" ref="F243">IF(ROWS(G$7:G243)&gt;COUNTIF(BookTable[Entry Month],$O$4),"",INDEX(Book!D$3:D$1200,SMALL(IF(BookTable[Entry Month]=$O$4,ROW(BookTable[Entry Month])-ROW(Book!$J$2)),ROWS(G$7:G243))))</f>
        <v/>
      </c>
      <c r="I243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43" s="6" t="str" cm="1">
        <f t="array" ref="J243">IF(ROWS(G$7:G243)&gt;COUNTIF(BookTable[Entry Month],$O$4),"",INDEX(Book!F$3:F$1200,SMALL(IF(BookTable[Entry Month]=$O$4,ROW(BookTable[Entry Month])-ROW(Book!$J$2)),ROWS(G$7:G243))))</f>
        <v/>
      </c>
      <c r="K243" s="6" t="str" cm="1">
        <f t="array" ref="K243">IF(ROWS(G$7:G243)&gt;COUNTIF(BookTable[Entry Month],$O$4),"",INDEX(Book!E$3:E$1200,SMALL(IF(BookTable[Entry Month]=$O$4,ROW(BookTable[Entry Month])-ROW(Book!$J$2)),ROWS(G$7:G243))))</f>
        <v/>
      </c>
      <c r="L243" s="6" t="e">
        <f>Shrawan10[[#This Row],[मूल्य (रु)]]*13%</f>
        <v>#VALUE!</v>
      </c>
    </row>
    <row r="244" spans="1:16" hidden="1" x14ac:dyDescent="0.25">
      <c r="A244" s="1" t="str">
        <f t="array" ref="A244">IF(ROWS(A$7:A244)&gt;COUNTIF(BookTable[Entry Month],$O$4),"",INDEX(Book!A$3:A$1200,SMALL(IF(BookTable[Entry Month]=$O$4,ROW(BookTable[Entry Month])-ROW(Book!$J$2)),ROWS(A$7:A244))))</f>
        <v/>
      </c>
      <c r="B244" s="1" t="str">
        <f t="array" ref="B244">IF(ROWS(B$7:B244)&gt;COUNTIF(BookTable[Entry Month],$O$4),"",INDEX(Book!B$3:B$1200,SMALL(IF(BookTable[Entry Month]=$O$4,ROW(BookTable[Entry Month])-ROW(Book!$J$2)),ROWS(B$7:B244))))</f>
        <v/>
      </c>
      <c r="D244" s="1" t="str">
        <f t="array" ref="D244">IF(ROWS(C$7:C244)&gt;COUNTIF(BookTable[Entry Month],$O$4),"",INDEX(Book!C$3:C$1200,SMALL(IF(BookTable[Entry Month]=$O$4,ROW(BookTable[Entry Month])-ROW(Book!$J$2)),ROWS(C$7:C244))))</f>
        <v/>
      </c>
      <c r="E244" s="1" t="e">
        <f>VLOOKUP(Shrawan10[[#This Row],[आपूर्तिकर्ताको नाम]],PartyTable[],2,FALSE)</f>
        <v>#N/A</v>
      </c>
      <c r="F244" s="1" t="str" cm="1">
        <f t="array" ref="F244">IF(ROWS(G$7:G244)&gt;COUNTIF(BookTable[Entry Month],$O$4),"",INDEX(Book!D$3:D$1200,SMALL(IF(BookTable[Entry Month]=$O$4,ROW(BookTable[Entry Month])-ROW(Book!$J$2)),ROWS(G$7:G244))))</f>
        <v/>
      </c>
      <c r="I244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44" s="6" t="str" cm="1">
        <f t="array" ref="J244">IF(ROWS(G$7:G244)&gt;COUNTIF(BookTable[Entry Month],$O$4),"",INDEX(Book!F$3:F$1200,SMALL(IF(BookTable[Entry Month]=$O$4,ROW(BookTable[Entry Month])-ROW(Book!$J$2)),ROWS(G$7:G244))))</f>
        <v/>
      </c>
      <c r="K244" s="6" t="str" cm="1">
        <f t="array" ref="K244">IF(ROWS(G$7:G244)&gt;COUNTIF(BookTable[Entry Month],$O$4),"",INDEX(Book!E$3:E$1200,SMALL(IF(BookTable[Entry Month]=$O$4,ROW(BookTable[Entry Month])-ROW(Book!$J$2)),ROWS(G$7:G244))))</f>
        <v/>
      </c>
      <c r="L244" s="6" t="e">
        <f>Shrawan10[[#This Row],[मूल्य (रु)]]*13%</f>
        <v>#VALUE!</v>
      </c>
    </row>
    <row r="245" spans="1:16" hidden="1" x14ac:dyDescent="0.25">
      <c r="A245" s="1" t="str">
        <f t="array" ref="A245">IF(ROWS(A$7:A245)&gt;COUNTIF(BookTable[Entry Month],$O$4),"",INDEX(Book!A$3:A$1200,SMALL(IF(BookTable[Entry Month]=$O$4,ROW(BookTable[Entry Month])-ROW(Book!$J$2)),ROWS(A$7:A245))))</f>
        <v/>
      </c>
      <c r="B245" s="1" t="str">
        <f t="array" ref="B245">IF(ROWS(B$7:B245)&gt;COUNTIF(BookTable[Entry Month],$O$4),"",INDEX(Book!B$3:B$1200,SMALL(IF(BookTable[Entry Month]=$O$4,ROW(BookTable[Entry Month])-ROW(Book!$J$2)),ROWS(B$7:B245))))</f>
        <v/>
      </c>
      <c r="D245" s="1" t="str">
        <f t="array" ref="D245">IF(ROWS(C$7:C245)&gt;COUNTIF(BookTable[Entry Month],$O$4),"",INDEX(Book!C$3:C$1200,SMALL(IF(BookTable[Entry Month]=$O$4,ROW(BookTable[Entry Month])-ROW(Book!$J$2)),ROWS(C$7:C245))))</f>
        <v/>
      </c>
      <c r="E245" s="1" t="e">
        <f>VLOOKUP(Shrawan10[[#This Row],[आपूर्तिकर्ताको नाम]],PartyTable[],2,FALSE)</f>
        <v>#N/A</v>
      </c>
      <c r="F245" s="1" t="str" cm="1">
        <f t="array" ref="F245">IF(ROWS(G$7:G245)&gt;COUNTIF(BookTable[Entry Month],$O$4),"",INDEX(Book!D$3:D$1200,SMALL(IF(BookTable[Entry Month]=$O$4,ROW(BookTable[Entry Month])-ROW(Book!$J$2)),ROWS(G$7:G245))))</f>
        <v/>
      </c>
      <c r="I245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45" s="6" t="str" cm="1">
        <f t="array" ref="J245">IF(ROWS(G$7:G245)&gt;COUNTIF(BookTable[Entry Month],$O$4),"",INDEX(Book!F$3:F$1200,SMALL(IF(BookTable[Entry Month]=$O$4,ROW(BookTable[Entry Month])-ROW(Book!$J$2)),ROWS(G$7:G245))))</f>
        <v/>
      </c>
      <c r="K245" s="6" t="str" cm="1">
        <f t="array" ref="K245">IF(ROWS(G$7:G245)&gt;COUNTIF(BookTable[Entry Month],$O$4),"",INDEX(Book!E$3:E$1200,SMALL(IF(BookTable[Entry Month]=$O$4,ROW(BookTable[Entry Month])-ROW(Book!$J$2)),ROWS(G$7:G245))))</f>
        <v/>
      </c>
      <c r="L245" s="6" t="e">
        <f>Shrawan10[[#This Row],[मूल्य (रु)]]*13%</f>
        <v>#VALUE!</v>
      </c>
    </row>
    <row r="246" spans="1:16" hidden="1" x14ac:dyDescent="0.25">
      <c r="A246" s="1" t="str">
        <f t="array" ref="A246">IF(ROWS(A$7:A246)&gt;COUNTIF(BookTable[Entry Month],$O$4),"",INDEX(Book!A$3:A$1200,SMALL(IF(BookTable[Entry Month]=$O$4,ROW(BookTable[Entry Month])-ROW(Book!$J$2)),ROWS(A$7:A246))))</f>
        <v/>
      </c>
      <c r="B246" s="1" t="str">
        <f t="array" ref="B246">IF(ROWS(B$7:B246)&gt;COUNTIF(BookTable[Entry Month],$O$4),"",INDEX(Book!B$3:B$1200,SMALL(IF(BookTable[Entry Month]=$O$4,ROW(BookTable[Entry Month])-ROW(Book!$J$2)),ROWS(B$7:B246))))</f>
        <v/>
      </c>
      <c r="D246" s="1" t="str">
        <f t="array" ref="D246">IF(ROWS(C$7:C246)&gt;COUNTIF(BookTable[Entry Month],$O$4),"",INDEX(Book!C$3:C$1200,SMALL(IF(BookTable[Entry Month]=$O$4,ROW(BookTable[Entry Month])-ROW(Book!$J$2)),ROWS(C$7:C246))))</f>
        <v/>
      </c>
      <c r="E246" s="1" t="e">
        <f>VLOOKUP(Shrawan10[[#This Row],[आपूर्तिकर्ताको नाम]],PartyTable[],2,FALSE)</f>
        <v>#N/A</v>
      </c>
      <c r="F246" s="1" t="str" cm="1">
        <f t="array" ref="F246">IF(ROWS(G$7:G246)&gt;COUNTIF(BookTable[Entry Month],$O$4),"",INDEX(Book!D$3:D$1200,SMALL(IF(BookTable[Entry Month]=$O$4,ROW(BookTable[Entry Month])-ROW(Book!$J$2)),ROWS(G$7:G246))))</f>
        <v/>
      </c>
      <c r="I246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46" s="6" t="str" cm="1">
        <f t="array" ref="J246">IF(ROWS(G$7:G246)&gt;COUNTIF(BookTable[Entry Month],$O$4),"",INDEX(Book!F$3:F$1200,SMALL(IF(BookTable[Entry Month]=$O$4,ROW(BookTable[Entry Month])-ROW(Book!$J$2)),ROWS(G$7:G246))))</f>
        <v/>
      </c>
      <c r="K246" s="6" t="str" cm="1">
        <f t="array" ref="K246">IF(ROWS(G$7:G246)&gt;COUNTIF(BookTable[Entry Month],$O$4),"",INDEX(Book!E$3:E$1200,SMALL(IF(BookTable[Entry Month]=$O$4,ROW(BookTable[Entry Month])-ROW(Book!$J$2)),ROWS(G$7:G246))))</f>
        <v/>
      </c>
      <c r="L246" s="6" t="e">
        <f>Shrawan10[[#This Row],[मूल्य (रु)]]*13%</f>
        <v>#VALUE!</v>
      </c>
    </row>
    <row r="247" spans="1:16" hidden="1" x14ac:dyDescent="0.25">
      <c r="A247" s="1" t="str">
        <f t="array" ref="A247">IF(ROWS(A$7:A247)&gt;COUNTIF(BookTable[Entry Month],$O$4),"",INDEX(Book!A$3:A$1200,SMALL(IF(BookTable[Entry Month]=$O$4,ROW(BookTable[Entry Month])-ROW(Book!$J$2)),ROWS(A$7:A247))))</f>
        <v/>
      </c>
      <c r="B247" s="1" t="str">
        <f t="array" ref="B247">IF(ROWS(B$7:B247)&gt;COUNTIF(BookTable[Entry Month],$O$4),"",INDEX(Book!B$3:B$1200,SMALL(IF(BookTable[Entry Month]=$O$4,ROW(BookTable[Entry Month])-ROW(Book!$J$2)),ROWS(B$7:B247))))</f>
        <v/>
      </c>
      <c r="D247" s="1" t="str">
        <f t="array" ref="D247">IF(ROWS(C$7:C247)&gt;COUNTIF(BookTable[Entry Month],$O$4),"",INDEX(Book!C$3:C$1200,SMALL(IF(BookTable[Entry Month]=$O$4,ROW(BookTable[Entry Month])-ROW(Book!$J$2)),ROWS(C$7:C247))))</f>
        <v/>
      </c>
      <c r="E247" s="1" t="e">
        <f>VLOOKUP(Shrawan10[[#This Row],[आपूर्तिकर्ताको नाम]],PartyTable[],2,FALSE)</f>
        <v>#N/A</v>
      </c>
      <c r="F247" s="1" t="str" cm="1">
        <f t="array" ref="F247">IF(ROWS(G$7:G247)&gt;COUNTIF(BookTable[Entry Month],$O$4),"",INDEX(Book!D$3:D$1200,SMALL(IF(BookTable[Entry Month]=$O$4,ROW(BookTable[Entry Month])-ROW(Book!$J$2)),ROWS(G$7:G247))))</f>
        <v/>
      </c>
      <c r="I247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47" s="6" t="str" cm="1">
        <f t="array" ref="J247">IF(ROWS(G$7:G247)&gt;COUNTIF(BookTable[Entry Month],$O$4),"",INDEX(Book!F$3:F$1200,SMALL(IF(BookTable[Entry Month]=$O$4,ROW(BookTable[Entry Month])-ROW(Book!$J$2)),ROWS(G$7:G247))))</f>
        <v/>
      </c>
      <c r="K247" s="6" t="str" cm="1">
        <f t="array" ref="K247">IF(ROWS(G$7:G247)&gt;COUNTIF(BookTable[Entry Month],$O$4),"",INDEX(Book!E$3:E$1200,SMALL(IF(BookTable[Entry Month]=$O$4,ROW(BookTable[Entry Month])-ROW(Book!$J$2)),ROWS(G$7:G247))))</f>
        <v/>
      </c>
      <c r="L247" s="6" t="e">
        <f>Shrawan10[[#This Row],[मूल्य (रु)]]*13%</f>
        <v>#VALUE!</v>
      </c>
    </row>
    <row r="248" spans="1:16" hidden="1" x14ac:dyDescent="0.25">
      <c r="A248" s="1" t="str">
        <f t="array" ref="A248">IF(ROWS(A$7:A248)&gt;COUNTIF(BookTable[Entry Month],$O$4),"",INDEX(Book!A$3:A$1200,SMALL(IF(BookTable[Entry Month]=$O$4,ROW(BookTable[Entry Month])-ROW(Book!$J$2)),ROWS(A$7:A248))))</f>
        <v/>
      </c>
      <c r="B248" s="1" t="str">
        <f t="array" ref="B248">IF(ROWS(B$7:B248)&gt;COUNTIF(BookTable[Entry Month],$O$4),"",INDEX(Book!B$3:B$1200,SMALL(IF(BookTable[Entry Month]=$O$4,ROW(BookTable[Entry Month])-ROW(Book!$J$2)),ROWS(B$7:B248))))</f>
        <v/>
      </c>
      <c r="D248" s="1" t="str">
        <f t="array" ref="D248">IF(ROWS(C$7:C248)&gt;COUNTIF(BookTable[Entry Month],$O$4),"",INDEX(Book!C$3:C$1200,SMALL(IF(BookTable[Entry Month]=$O$4,ROW(BookTable[Entry Month])-ROW(Book!$J$2)),ROWS(C$7:C248))))</f>
        <v/>
      </c>
      <c r="E248" s="1" t="e">
        <f>VLOOKUP(Shrawan10[[#This Row],[आपूर्तिकर्ताको नाम]],PartyTable[],2,FALSE)</f>
        <v>#N/A</v>
      </c>
      <c r="F248" s="1" t="str" cm="1">
        <f t="array" ref="F248">IF(ROWS(G$7:G248)&gt;COUNTIF(BookTable[Entry Month],$O$4),"",INDEX(Book!D$3:D$1200,SMALL(IF(BookTable[Entry Month]=$O$4,ROW(BookTable[Entry Month])-ROW(Book!$J$2)),ROWS(G$7:G248))))</f>
        <v/>
      </c>
      <c r="I248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48" s="6" t="str" cm="1">
        <f t="array" ref="J248">IF(ROWS(G$7:G248)&gt;COUNTIF(BookTable[Entry Month],$O$4),"",INDEX(Book!F$3:F$1200,SMALL(IF(BookTable[Entry Month]=$O$4,ROW(BookTable[Entry Month])-ROW(Book!$J$2)),ROWS(G$7:G248))))</f>
        <v/>
      </c>
      <c r="K248" s="6" t="str" cm="1">
        <f t="array" ref="K248">IF(ROWS(G$7:G248)&gt;COUNTIF(BookTable[Entry Month],$O$4),"",INDEX(Book!E$3:E$1200,SMALL(IF(BookTable[Entry Month]=$O$4,ROW(BookTable[Entry Month])-ROW(Book!$J$2)),ROWS(G$7:G248))))</f>
        <v/>
      </c>
      <c r="L248" s="6" t="e">
        <f>Shrawan10[[#This Row],[मूल्य (रु)]]*13%</f>
        <v>#VALUE!</v>
      </c>
    </row>
    <row r="249" spans="1:16" hidden="1" x14ac:dyDescent="0.25">
      <c r="A249" s="1" t="str">
        <f t="array" ref="A249">IF(ROWS(A$7:A249)&gt;COUNTIF(BookTable[Entry Month],$O$4),"",INDEX(Book!A$3:A$1200,SMALL(IF(BookTable[Entry Month]=$O$4,ROW(BookTable[Entry Month])-ROW(Book!$J$2)),ROWS(A$7:A249))))</f>
        <v/>
      </c>
      <c r="B249" s="1" t="str">
        <f t="array" ref="B249">IF(ROWS(B$7:B249)&gt;COUNTIF(BookTable[Entry Month],$O$4),"",INDEX(Book!B$3:B$1200,SMALL(IF(BookTable[Entry Month]=$O$4,ROW(BookTable[Entry Month])-ROW(Book!$J$2)),ROWS(B$7:B249))))</f>
        <v/>
      </c>
      <c r="D249" s="1" t="str">
        <f t="array" ref="D249">IF(ROWS(C$7:C249)&gt;COUNTIF(BookTable[Entry Month],$O$4),"",INDEX(Book!C$3:C$1200,SMALL(IF(BookTable[Entry Month]=$O$4,ROW(BookTable[Entry Month])-ROW(Book!$J$2)),ROWS(C$7:C249))))</f>
        <v/>
      </c>
      <c r="E249" s="1" t="e">
        <f>VLOOKUP(Shrawan10[[#This Row],[आपूर्तिकर्ताको नाम]],PartyTable[],2,FALSE)</f>
        <v>#N/A</v>
      </c>
      <c r="F249" s="1" t="str" cm="1">
        <f t="array" ref="F249">IF(ROWS(G$7:G249)&gt;COUNTIF(BookTable[Entry Month],$O$4),"",INDEX(Book!D$3:D$1200,SMALL(IF(BookTable[Entry Month]=$O$4,ROW(BookTable[Entry Month])-ROW(Book!$J$2)),ROWS(G$7:G249))))</f>
        <v/>
      </c>
      <c r="I249" s="6" t="e">
        <f>Shrawan10[[#This Row],[कर छुट हुने वस्तु वा सेवाको खरिद / पैठारी मूल्य (रु)]]+Shrawan10[[#This Row],[मूल्य (रु)]]</f>
        <v>#VALUE!</v>
      </c>
      <c r="J249" s="6" t="str" cm="1">
        <f t="array" ref="J249">IF(ROWS(G$7:G249)&gt;COUNTIF(BookTable[Entry Month],$O$4),"",INDEX(Book!F$3:F$1200,SMALL(IF(BookTable[Entry Month]=$O$4,ROW(BookTable[Entry Month])-ROW(Book!$J$2)),ROWS(G$7:G249))))</f>
        <v/>
      </c>
      <c r="K249" s="6" t="str" cm="1">
        <f t="array" ref="K249">IF(ROWS(G$7:G249)&gt;COUNTIF(BookTable[Entry Month],$O$4),"",INDEX(Book!E$3:E$1200,SMALL(IF(BookTable[Entry Month]=$O$4,ROW(BookTable[Entry Month])-ROW(Book!$J$2)),ROWS(G$7:G249))))</f>
        <v/>
      </c>
      <c r="L249" s="6" t="e">
        <f>Shrawan10[[#This Row],[मूल्य (रु)]]*13%</f>
        <v>#VALUE!</v>
      </c>
    </row>
    <row r="250" spans="1:16" ht="15.75" x14ac:dyDescent="0.25">
      <c r="A250" s="13" t="s">
        <v>39</v>
      </c>
      <c r="B250" s="13">
        <f>COUNTIF(BookTable[Entry Month],$O$4)</f>
        <v>0</v>
      </c>
      <c r="C250" s="13"/>
      <c r="D250" s="13"/>
      <c r="E250" s="13"/>
      <c r="F250" s="13"/>
      <c r="G250" s="13"/>
      <c r="H250" s="13"/>
      <c r="I250" s="13" t="e">
        <f>CEILING(SUBTOTAL(109,Shrawan10[जम्मा खरिद मूल्य (रु)]),1)</f>
        <v>#VALUE!</v>
      </c>
      <c r="J250" s="13">
        <f>CEILING(SUBTOTAL(109,Shrawan10[कर छुट हुने वस्तु वा सेवाको खरिद / पैठारी मूल्य (रु)]),1)</f>
        <v>0</v>
      </c>
      <c r="K250" s="13">
        <f>CEILING(SUBTOTAL(109,Shrawan10[मूल्य (रु)]),1)</f>
        <v>0</v>
      </c>
      <c r="L250" s="13" t="e">
        <f>CEILING(SUBTOTAL(109,Shrawan10[कर (रु)]),1)</f>
        <v>#VALUE!</v>
      </c>
      <c r="M250" s="13"/>
      <c r="N250" s="13"/>
      <c r="O250" s="13"/>
      <c r="P250" s="13"/>
    </row>
  </sheetData>
  <sheetProtection sheet="1" sort="0" autoFilter="0"/>
  <mergeCells count="7">
    <mergeCell ref="A1:P1"/>
    <mergeCell ref="A2:P2"/>
    <mergeCell ref="A5:H5"/>
    <mergeCell ref="I5:J5"/>
    <mergeCell ref="K5:L5"/>
    <mergeCell ref="M5:N5"/>
    <mergeCell ref="O5:P5"/>
  </mergeCells>
  <pageMargins left="0.25" right="0.25" top="0.75" bottom="0.75" header="0.3" footer="0.3"/>
  <pageSetup paperSize="9" scale="81" fitToHeight="0" orientation="landscape" horizontalDpi="0" verticalDpi="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AF77-98A1-40BB-A88D-D99FEFD3B3A5}">
  <sheetPr>
    <pageSetUpPr fitToPage="1"/>
  </sheetPr>
  <dimension ref="A1:P250"/>
  <sheetViews>
    <sheetView zoomScale="90" zoomScaleNormal="90" zoomScaleSheetLayoutView="70" workbookViewId="0">
      <selection activeCell="F259" sqref="F259"/>
    </sheetView>
  </sheetViews>
  <sheetFormatPr defaultColWidth="9.42578125" defaultRowHeight="15" x14ac:dyDescent="0.25"/>
  <cols>
    <col min="1" max="1" width="11.140625" style="1" bestFit="1" customWidth="1"/>
    <col min="2" max="2" width="8.28515625" style="1" customWidth="1"/>
    <col min="3" max="3" width="10.5703125" style="1" customWidth="1"/>
    <col min="4" max="4" width="25.7109375" style="1" customWidth="1"/>
    <col min="5" max="5" width="12.42578125" style="1" customWidth="1"/>
    <col min="6" max="6" width="29.7109375" style="1" bestFit="1" customWidth="1"/>
    <col min="7" max="7" width="16.7109375" style="1" bestFit="1" customWidth="1"/>
    <col min="8" max="8" width="11" style="1" customWidth="1"/>
    <col min="9" max="12" width="12.5703125" style="1" customWidth="1"/>
    <col min="13" max="16" width="6.140625" style="1" customWidth="1"/>
    <col min="17" max="16384" width="9.42578125" style="1"/>
  </cols>
  <sheetData>
    <row r="1" spans="1:16" x14ac:dyDescent="0.25">
      <c r="A1" s="66" t="s">
        <v>13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</row>
    <row r="2" spans="1:16" x14ac:dyDescent="0.25">
      <c r="A2" s="66" t="s">
        <v>14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</row>
    <row r="4" spans="1:16" x14ac:dyDescent="0.25">
      <c r="B4" s="4" t="s">
        <v>35</v>
      </c>
      <c r="C4" s="5">
        <f>_pan</f>
        <v>0</v>
      </c>
      <c r="D4" s="3"/>
      <c r="E4" s="4" t="s">
        <v>36</v>
      </c>
      <c r="F4" s="2">
        <f>_firm</f>
        <v>0</v>
      </c>
      <c r="K4" s="4" t="s">
        <v>38</v>
      </c>
      <c r="L4" s="2">
        <f>_fy1</f>
        <v>2080</v>
      </c>
      <c r="N4" s="4" t="s">
        <v>37</v>
      </c>
      <c r="O4" s="2" t="s">
        <v>58</v>
      </c>
    </row>
    <row r="5" spans="1:16" ht="53.25" customHeight="1" x14ac:dyDescent="0.25">
      <c r="A5" s="67" t="s">
        <v>15</v>
      </c>
      <c r="B5" s="68"/>
      <c r="C5" s="68"/>
      <c r="D5" s="68"/>
      <c r="E5" s="68"/>
      <c r="F5" s="68"/>
      <c r="G5" s="68"/>
      <c r="H5" s="69"/>
      <c r="I5" s="67"/>
      <c r="J5" s="69"/>
      <c r="K5" s="67" t="s">
        <v>16</v>
      </c>
      <c r="L5" s="69"/>
      <c r="M5" s="67" t="s">
        <v>17</v>
      </c>
      <c r="N5" s="69"/>
      <c r="O5" s="67" t="s">
        <v>18</v>
      </c>
      <c r="P5" s="69"/>
    </row>
    <row r="6" spans="1:16" ht="60" customHeight="1" x14ac:dyDescent="0.25">
      <c r="A6" s="8" t="s">
        <v>19</v>
      </c>
      <c r="B6" s="8" t="s">
        <v>20</v>
      </c>
      <c r="C6" s="8" t="s">
        <v>21</v>
      </c>
      <c r="D6" s="8" t="s">
        <v>22</v>
      </c>
      <c r="E6" s="8" t="s">
        <v>23</v>
      </c>
      <c r="F6" s="8" t="s">
        <v>24</v>
      </c>
      <c r="G6" s="8" t="s">
        <v>25</v>
      </c>
      <c r="H6" s="8" t="s">
        <v>26</v>
      </c>
      <c r="I6" s="8" t="s">
        <v>27</v>
      </c>
      <c r="J6" s="8" t="s">
        <v>28</v>
      </c>
      <c r="K6" s="8" t="s">
        <v>29</v>
      </c>
      <c r="L6" s="8" t="s">
        <v>30</v>
      </c>
      <c r="M6" s="8" t="s">
        <v>31</v>
      </c>
      <c r="N6" s="8" t="s">
        <v>32</v>
      </c>
      <c r="O6" s="8" t="s">
        <v>33</v>
      </c>
      <c r="P6" s="8" t="s">
        <v>34</v>
      </c>
    </row>
    <row r="7" spans="1:16" x14ac:dyDescent="0.25">
      <c r="A7" s="1" t="str">
        <f t="array" ref="A7">IF(ROWS(A$7:A7)&gt;COUNTIF(BookTable[Entry Month],$O$4),"",INDEX(Book!A$3:A$1200,SMALL(IF(BookTable[Entry Month]=$O$4,ROW(BookTable[Entry Month])-ROW(Book!$J$2)),ROWS(A$7:A7))))</f>
        <v/>
      </c>
      <c r="B7" s="1" t="str">
        <f t="array" ref="B7">IF(ROWS(B$7:B7)&gt;COUNTIF(BookTable[Entry Month],$O$4),"",INDEX(Book!B$3:B$1200,SMALL(IF(BookTable[Entry Month]=$O$4,ROW(BookTable[Entry Month])-ROW(Book!$J$2)),ROWS(B$7:B7))))</f>
        <v/>
      </c>
      <c r="D7" s="1" t="str">
        <f t="array" ref="D7">IF(ROWS(C$7:C7)&gt;COUNTIF(BookTable[Entry Month],$O$4),"",INDEX(Book!C$3:C$1200,SMALL(IF(BookTable[Entry Month]=$O$4,ROW(BookTable[Entry Month])-ROW(Book!$J$2)),ROWS(C$7:C7))))</f>
        <v/>
      </c>
      <c r="E7" s="26" t="e">
        <f>VLOOKUP(Shrawan9[[#This Row],[आपूर्तिकर्ताको नाम]],PartyTable[],2,FALSE)</f>
        <v>#N/A</v>
      </c>
      <c r="F7" s="26" t="str" cm="1">
        <f t="array" ref="F7">IF(ROWS(G$7:G7)&gt;COUNTIF(BookTable[Entry Month],$O$4),"",INDEX(Book!D$3:D$1200,SMALL(IF(BookTable[Entry Month]=$O$4,ROW(BookTable[Entry Month])-ROW(Book!$J$2)),ROWS(G$7:G7))))</f>
        <v/>
      </c>
      <c r="I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7" s="6" t="str" cm="1">
        <f t="array" ref="J7">IF(ROWS(G$7:G7)&gt;COUNTIF(BookTable[Entry Month],$O$4),"",INDEX(Book!F$3:F$1200,SMALL(IF(BookTable[Entry Month]=$O$4,ROW(BookTable[Entry Month])-ROW(Book!$J$2)),ROWS(G$7:G7))))</f>
        <v/>
      </c>
      <c r="K7" s="6" t="str" cm="1">
        <f t="array" ref="K7">IF(ROWS(G$7:G7)&gt;COUNTIF(BookTable[Entry Month],$O$4),"",INDEX(Book!E$3:E$1200,SMALL(IF(BookTable[Entry Month]=$O$4,ROW(BookTable[Entry Month])-ROW(Book!$J$2)),ROWS(G$7:G7))))</f>
        <v/>
      </c>
      <c r="L7" s="6" t="e">
        <f>Shrawan9[[#This Row],[मूल्य (रु)]]*13%</f>
        <v>#VALUE!</v>
      </c>
    </row>
    <row r="8" spans="1:16" hidden="1" x14ac:dyDescent="0.25">
      <c r="A8" s="1" t="str">
        <f t="array" ref="A8">IF(ROWS(A$7:A8)&gt;COUNTIF(BookTable[Entry Month],$O$4),"",INDEX(Book!A$3:A$1200,SMALL(IF(BookTable[Entry Month]=$O$4,ROW(BookTable[Entry Month])-ROW(Book!$J$2)),ROWS(A$7:A8))))</f>
        <v/>
      </c>
      <c r="B8" s="1" t="str">
        <f t="array" ref="B8">IF(ROWS(B$7:B8)&gt;COUNTIF(BookTable[Entry Month],$O$4),"",INDEX(Book!B$3:B$1200,SMALL(IF(BookTable[Entry Month]=$O$4,ROW(BookTable[Entry Month])-ROW(Book!$J$2)),ROWS(B$7:B8))))</f>
        <v/>
      </c>
      <c r="D8" s="1" t="str">
        <f t="array" ref="D8">IF(ROWS(C$7:C8)&gt;COUNTIF(BookTable[Entry Month],$O$4),"",INDEX(Book!C$3:C$1200,SMALL(IF(BookTable[Entry Month]=$O$4,ROW(BookTable[Entry Month])-ROW(Book!$J$2)),ROWS(C$7:C8))))</f>
        <v/>
      </c>
      <c r="E8" s="26" t="e">
        <f>VLOOKUP(Shrawan9[[#This Row],[आपूर्तिकर्ताको नाम]],PartyTable[],2,FALSE)</f>
        <v>#N/A</v>
      </c>
      <c r="F8" s="26" t="str" cm="1">
        <f t="array" ref="F8">IF(ROWS(G$7:G8)&gt;COUNTIF(BookTable[Entry Month],$O$4),"",INDEX(Book!D$3:D$1200,SMALL(IF(BookTable[Entry Month]=$O$4,ROW(BookTable[Entry Month])-ROW(Book!$J$2)),ROWS(G$7:G8))))</f>
        <v/>
      </c>
      <c r="I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8" s="6" t="str" cm="1">
        <f t="array" ref="J8">IF(ROWS(G$7:G8)&gt;COUNTIF(BookTable[Entry Month],$O$4),"",INDEX(Book!F$3:F$1200,SMALL(IF(BookTable[Entry Month]=$O$4,ROW(BookTable[Entry Month])-ROW(Book!$J$2)),ROWS(G$7:G8))))</f>
        <v/>
      </c>
      <c r="K8" s="6" t="str" cm="1">
        <f t="array" ref="K8">IF(ROWS(G$7:G8)&gt;COUNTIF(BookTable[Entry Month],$O$4),"",INDEX(Book!E$3:E$1200,SMALL(IF(BookTable[Entry Month]=$O$4,ROW(BookTable[Entry Month])-ROW(Book!$J$2)),ROWS(G$7:G8))))</f>
        <v/>
      </c>
      <c r="L8" s="6" t="e">
        <f>Shrawan9[[#This Row],[मूल्य (रु)]]*13%</f>
        <v>#VALUE!</v>
      </c>
    </row>
    <row r="9" spans="1:16" hidden="1" x14ac:dyDescent="0.25">
      <c r="A9" s="1" t="str">
        <f t="array" ref="A9">IF(ROWS(A$7:A9)&gt;COUNTIF(BookTable[Entry Month],$O$4),"",INDEX(Book!A$3:A$1200,SMALL(IF(BookTable[Entry Month]=$O$4,ROW(BookTable[Entry Month])-ROW(Book!$J$2)),ROWS(A$7:A9))))</f>
        <v/>
      </c>
      <c r="B9" s="1" t="str">
        <f t="array" ref="B9">IF(ROWS(B$7:B9)&gt;COUNTIF(BookTable[Entry Month],$O$4),"",INDEX(Book!B$3:B$1200,SMALL(IF(BookTable[Entry Month]=$O$4,ROW(BookTable[Entry Month])-ROW(Book!$J$2)),ROWS(B$7:B9))))</f>
        <v/>
      </c>
      <c r="D9" s="1" t="str">
        <f t="array" ref="D9">IF(ROWS(C$7:C9)&gt;COUNTIF(BookTable[Entry Month],$O$4),"",INDEX(Book!C$3:C$1200,SMALL(IF(BookTable[Entry Month]=$O$4,ROW(BookTable[Entry Month])-ROW(Book!$J$2)),ROWS(C$7:C9))))</f>
        <v/>
      </c>
      <c r="E9" s="26" t="e">
        <f>VLOOKUP(Shrawan9[[#This Row],[आपूर्तिकर्ताको नाम]],PartyTable[],2,FALSE)</f>
        <v>#N/A</v>
      </c>
      <c r="F9" s="26" t="str" cm="1">
        <f t="array" ref="F9">IF(ROWS(G$7:G9)&gt;COUNTIF(BookTable[Entry Month],$O$4),"",INDEX(Book!D$3:D$1200,SMALL(IF(BookTable[Entry Month]=$O$4,ROW(BookTable[Entry Month])-ROW(Book!$J$2)),ROWS(G$7:G9))))</f>
        <v/>
      </c>
      <c r="I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9" s="6" t="str" cm="1">
        <f t="array" ref="J9">IF(ROWS(G$7:G9)&gt;COUNTIF(BookTable[Entry Month],$O$4),"",INDEX(Book!F$3:F$1200,SMALL(IF(BookTable[Entry Month]=$O$4,ROW(BookTable[Entry Month])-ROW(Book!$J$2)),ROWS(G$7:G9))))</f>
        <v/>
      </c>
      <c r="K9" s="6" t="str" cm="1">
        <f t="array" ref="K9">IF(ROWS(G$7:G9)&gt;COUNTIF(BookTable[Entry Month],$O$4),"",INDEX(Book!E$3:E$1200,SMALL(IF(BookTable[Entry Month]=$O$4,ROW(BookTable[Entry Month])-ROW(Book!$J$2)),ROWS(G$7:G9))))</f>
        <v/>
      </c>
      <c r="L9" s="6" t="e">
        <f>Shrawan9[[#This Row],[मूल्य (रु)]]*13%</f>
        <v>#VALUE!</v>
      </c>
    </row>
    <row r="10" spans="1:16" hidden="1" x14ac:dyDescent="0.25">
      <c r="A10" s="1" t="str">
        <f t="array" ref="A10">IF(ROWS(A$7:A10)&gt;COUNTIF(BookTable[Entry Month],$O$4),"",INDEX(Book!A$3:A$1200,SMALL(IF(BookTable[Entry Month]=$O$4,ROW(BookTable[Entry Month])-ROW(Book!$J$2)),ROWS(A$7:A10))))</f>
        <v/>
      </c>
      <c r="B10" s="1" t="str">
        <f t="array" ref="B10">IF(ROWS(B$7:B10)&gt;COUNTIF(BookTable[Entry Month],$O$4),"",INDEX(Book!B$3:B$1200,SMALL(IF(BookTable[Entry Month]=$O$4,ROW(BookTable[Entry Month])-ROW(Book!$J$2)),ROWS(B$7:B10))))</f>
        <v/>
      </c>
      <c r="D10" s="1" t="str">
        <f t="array" ref="D10">IF(ROWS(C$7:C10)&gt;COUNTIF(BookTable[Entry Month],$O$4),"",INDEX(Book!C$3:C$1200,SMALL(IF(BookTable[Entry Month]=$O$4,ROW(BookTable[Entry Month])-ROW(Book!$J$2)),ROWS(C$7:C10))))</f>
        <v/>
      </c>
      <c r="E10" s="26" t="e">
        <f>VLOOKUP(Shrawan9[[#This Row],[आपूर्तिकर्ताको नाम]],PartyTable[],2,FALSE)</f>
        <v>#N/A</v>
      </c>
      <c r="F10" s="26" t="str" cm="1">
        <f t="array" ref="F10">IF(ROWS(G$7:G10)&gt;COUNTIF(BookTable[Entry Month],$O$4),"",INDEX(Book!D$3:D$1200,SMALL(IF(BookTable[Entry Month]=$O$4,ROW(BookTable[Entry Month])-ROW(Book!$J$2)),ROWS(G$7:G10))))</f>
        <v/>
      </c>
      <c r="I1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0" s="6" t="str" cm="1">
        <f t="array" ref="J10">IF(ROWS(G$7:G10)&gt;COUNTIF(BookTable[Entry Month],$O$4),"",INDEX(Book!F$3:F$1200,SMALL(IF(BookTable[Entry Month]=$O$4,ROW(BookTable[Entry Month])-ROW(Book!$J$2)),ROWS(G$7:G10))))</f>
        <v/>
      </c>
      <c r="K10" s="6" t="str" cm="1">
        <f t="array" ref="K10">IF(ROWS(G$7:G10)&gt;COUNTIF(BookTable[Entry Month],$O$4),"",INDEX(Book!E$3:E$1200,SMALL(IF(BookTable[Entry Month]=$O$4,ROW(BookTable[Entry Month])-ROW(Book!$J$2)),ROWS(G$7:G10))))</f>
        <v/>
      </c>
      <c r="L10" s="6" t="e">
        <f>Shrawan9[[#This Row],[मूल्य (रु)]]*13%</f>
        <v>#VALUE!</v>
      </c>
    </row>
    <row r="11" spans="1:16" hidden="1" x14ac:dyDescent="0.25">
      <c r="A11" s="1" t="str">
        <f t="array" ref="A11">IF(ROWS(A$7:A11)&gt;COUNTIF(BookTable[Entry Month],$O$4),"",INDEX(Book!A$3:A$1200,SMALL(IF(BookTable[Entry Month]=$O$4,ROW(BookTable[Entry Month])-ROW(Book!$J$2)),ROWS(A$7:A11))))</f>
        <v/>
      </c>
      <c r="B11" s="1" t="str">
        <f t="array" ref="B11">IF(ROWS(B$7:B11)&gt;COUNTIF(BookTable[Entry Month],$O$4),"",INDEX(Book!B$3:B$1200,SMALL(IF(BookTable[Entry Month]=$O$4,ROW(BookTable[Entry Month])-ROW(Book!$J$2)),ROWS(B$7:B11))))</f>
        <v/>
      </c>
      <c r="D11" s="1" t="str">
        <f t="array" ref="D11">IF(ROWS(C$7:C11)&gt;COUNTIF(BookTable[Entry Month],$O$4),"",INDEX(Book!C$3:C$1200,SMALL(IF(BookTable[Entry Month]=$O$4,ROW(BookTable[Entry Month])-ROW(Book!$J$2)),ROWS(C$7:C11))))</f>
        <v/>
      </c>
      <c r="E11" s="26" t="e">
        <f>VLOOKUP(Shrawan9[[#This Row],[आपूर्तिकर्ताको नाम]],PartyTable[],2,FALSE)</f>
        <v>#N/A</v>
      </c>
      <c r="F11" s="26" t="str" cm="1">
        <f t="array" ref="F11">IF(ROWS(G$7:G11)&gt;COUNTIF(BookTable[Entry Month],$O$4),"",INDEX(Book!D$3:D$1200,SMALL(IF(BookTable[Entry Month]=$O$4,ROW(BookTable[Entry Month])-ROW(Book!$J$2)),ROWS(G$7:G11))))</f>
        <v/>
      </c>
      <c r="I1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1" s="6" t="str" cm="1">
        <f t="array" ref="J11">IF(ROWS(G$7:G11)&gt;COUNTIF(BookTable[Entry Month],$O$4),"",INDEX(Book!F$3:F$1200,SMALL(IF(BookTable[Entry Month]=$O$4,ROW(BookTable[Entry Month])-ROW(Book!$J$2)),ROWS(G$7:G11))))</f>
        <v/>
      </c>
      <c r="K11" s="6" t="str" cm="1">
        <f t="array" ref="K11">IF(ROWS(G$7:G11)&gt;COUNTIF(BookTable[Entry Month],$O$4),"",INDEX(Book!E$3:E$1200,SMALL(IF(BookTable[Entry Month]=$O$4,ROW(BookTable[Entry Month])-ROW(Book!$J$2)),ROWS(G$7:G11))))</f>
        <v/>
      </c>
      <c r="L11" s="6" t="e">
        <f>Shrawan9[[#This Row],[मूल्य (रु)]]*13%</f>
        <v>#VALUE!</v>
      </c>
    </row>
    <row r="12" spans="1:16" hidden="1" x14ac:dyDescent="0.25">
      <c r="A12" s="1" t="str">
        <f t="array" ref="A12">IF(ROWS(A$7:A12)&gt;COUNTIF(BookTable[Entry Month],$O$4),"",INDEX(Book!A$3:A$1200,SMALL(IF(BookTable[Entry Month]=$O$4,ROW(BookTable[Entry Month])-ROW(Book!$J$2)),ROWS(A$7:A12))))</f>
        <v/>
      </c>
      <c r="B12" s="1" t="str">
        <f t="array" ref="B12">IF(ROWS(B$7:B12)&gt;COUNTIF(BookTable[Entry Month],$O$4),"",INDEX(Book!B$3:B$1200,SMALL(IF(BookTable[Entry Month]=$O$4,ROW(BookTable[Entry Month])-ROW(Book!$J$2)),ROWS(B$7:B12))))</f>
        <v/>
      </c>
      <c r="D12" s="1" t="str">
        <f t="array" ref="D12">IF(ROWS(C$7:C12)&gt;COUNTIF(BookTable[Entry Month],$O$4),"",INDEX(Book!C$3:C$1200,SMALL(IF(BookTable[Entry Month]=$O$4,ROW(BookTable[Entry Month])-ROW(Book!$J$2)),ROWS(C$7:C12))))</f>
        <v/>
      </c>
      <c r="E12" s="26" t="e">
        <f>VLOOKUP(Shrawan9[[#This Row],[आपूर्तिकर्ताको नाम]],PartyTable[],2,FALSE)</f>
        <v>#N/A</v>
      </c>
      <c r="F12" s="26" t="str" cm="1">
        <f t="array" ref="F12">IF(ROWS(G$7:G12)&gt;COUNTIF(BookTable[Entry Month],$O$4),"",INDEX(Book!D$3:D$1200,SMALL(IF(BookTable[Entry Month]=$O$4,ROW(BookTable[Entry Month])-ROW(Book!$J$2)),ROWS(G$7:G12))))</f>
        <v/>
      </c>
      <c r="I1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2" s="6" t="str" cm="1">
        <f t="array" ref="J12">IF(ROWS(G$7:G12)&gt;COUNTIF(BookTable[Entry Month],$O$4),"",INDEX(Book!F$3:F$1200,SMALL(IF(BookTable[Entry Month]=$O$4,ROW(BookTable[Entry Month])-ROW(Book!$J$2)),ROWS(G$7:G12))))</f>
        <v/>
      </c>
      <c r="K12" s="6" t="str" cm="1">
        <f t="array" ref="K12">IF(ROWS(G$7:G12)&gt;COUNTIF(BookTable[Entry Month],$O$4),"",INDEX(Book!E$3:E$1200,SMALL(IF(BookTable[Entry Month]=$O$4,ROW(BookTable[Entry Month])-ROW(Book!$J$2)),ROWS(G$7:G12))))</f>
        <v/>
      </c>
      <c r="L12" s="6" t="e">
        <f>Shrawan9[[#This Row],[मूल्य (रु)]]*13%</f>
        <v>#VALUE!</v>
      </c>
    </row>
    <row r="13" spans="1:16" hidden="1" x14ac:dyDescent="0.25">
      <c r="A13" s="1" t="str">
        <f t="array" ref="A13">IF(ROWS(A$7:A13)&gt;COUNTIF(BookTable[Entry Month],$O$4),"",INDEX(Book!A$3:A$1200,SMALL(IF(BookTable[Entry Month]=$O$4,ROW(BookTable[Entry Month])-ROW(Book!$J$2)),ROWS(A$7:A13))))</f>
        <v/>
      </c>
      <c r="B13" s="1" t="str">
        <f t="array" ref="B13">IF(ROWS(B$7:B13)&gt;COUNTIF(BookTable[Entry Month],$O$4),"",INDEX(Book!B$3:B$1200,SMALL(IF(BookTable[Entry Month]=$O$4,ROW(BookTable[Entry Month])-ROW(Book!$J$2)),ROWS(B$7:B13))))</f>
        <v/>
      </c>
      <c r="D13" s="1" t="str">
        <f t="array" ref="D13">IF(ROWS(C$7:C13)&gt;COUNTIF(BookTable[Entry Month],$O$4),"",INDEX(Book!C$3:C$1200,SMALL(IF(BookTable[Entry Month]=$O$4,ROW(BookTable[Entry Month])-ROW(Book!$J$2)),ROWS(C$7:C13))))</f>
        <v/>
      </c>
      <c r="E13" s="26" t="e">
        <f>VLOOKUP(Shrawan9[[#This Row],[आपूर्तिकर्ताको नाम]],PartyTable[],2,FALSE)</f>
        <v>#N/A</v>
      </c>
      <c r="F13" s="26" t="str" cm="1">
        <f t="array" ref="F13">IF(ROWS(G$7:G13)&gt;COUNTIF(BookTable[Entry Month],$O$4),"",INDEX(Book!D$3:D$1200,SMALL(IF(BookTable[Entry Month]=$O$4,ROW(BookTable[Entry Month])-ROW(Book!$J$2)),ROWS(G$7:G13))))</f>
        <v/>
      </c>
      <c r="I1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3" s="6" t="str" cm="1">
        <f t="array" ref="J13">IF(ROWS(G$7:G13)&gt;COUNTIF(BookTable[Entry Month],$O$4),"",INDEX(Book!F$3:F$1200,SMALL(IF(BookTable[Entry Month]=$O$4,ROW(BookTable[Entry Month])-ROW(Book!$J$2)),ROWS(G$7:G13))))</f>
        <v/>
      </c>
      <c r="K13" s="6" t="str" cm="1">
        <f t="array" ref="K13">IF(ROWS(G$7:G13)&gt;COUNTIF(BookTable[Entry Month],$O$4),"",INDEX(Book!E$3:E$1200,SMALL(IF(BookTable[Entry Month]=$O$4,ROW(BookTable[Entry Month])-ROW(Book!$J$2)),ROWS(G$7:G13))))</f>
        <v/>
      </c>
      <c r="L13" s="6" t="e">
        <f>Shrawan9[[#This Row],[मूल्य (रु)]]*13%</f>
        <v>#VALUE!</v>
      </c>
    </row>
    <row r="14" spans="1:16" hidden="1" x14ac:dyDescent="0.25">
      <c r="A14" s="1" t="str">
        <f t="array" ref="A14">IF(ROWS(A$7:A14)&gt;COUNTIF(BookTable[Entry Month],$O$4),"",INDEX(Book!A$3:A$1200,SMALL(IF(BookTable[Entry Month]=$O$4,ROW(BookTable[Entry Month])-ROW(Book!$J$2)),ROWS(A$7:A14))))</f>
        <v/>
      </c>
      <c r="B14" s="1" t="str">
        <f t="array" ref="B14">IF(ROWS(B$7:B14)&gt;COUNTIF(BookTable[Entry Month],$O$4),"",INDEX(Book!B$3:B$1200,SMALL(IF(BookTable[Entry Month]=$O$4,ROW(BookTable[Entry Month])-ROW(Book!$J$2)),ROWS(B$7:B14))))</f>
        <v/>
      </c>
      <c r="D14" s="1" t="str">
        <f t="array" ref="D14">IF(ROWS(C$7:C14)&gt;COUNTIF(BookTable[Entry Month],$O$4),"",INDEX(Book!C$3:C$1200,SMALL(IF(BookTable[Entry Month]=$O$4,ROW(BookTable[Entry Month])-ROW(Book!$J$2)),ROWS(C$7:C14))))</f>
        <v/>
      </c>
      <c r="E14" s="26" t="e">
        <f>VLOOKUP(Shrawan9[[#This Row],[आपूर्तिकर्ताको नाम]],PartyTable[],2,FALSE)</f>
        <v>#N/A</v>
      </c>
      <c r="F14" s="26" t="str" cm="1">
        <f t="array" ref="F14">IF(ROWS(G$7:G14)&gt;COUNTIF(BookTable[Entry Month],$O$4),"",INDEX(Book!D$3:D$1200,SMALL(IF(BookTable[Entry Month]=$O$4,ROW(BookTable[Entry Month])-ROW(Book!$J$2)),ROWS(G$7:G14))))</f>
        <v/>
      </c>
      <c r="I1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4" s="6" t="str" cm="1">
        <f t="array" ref="J14">IF(ROWS(G$7:G14)&gt;COUNTIF(BookTable[Entry Month],$O$4),"",INDEX(Book!F$3:F$1200,SMALL(IF(BookTable[Entry Month]=$O$4,ROW(BookTable[Entry Month])-ROW(Book!$J$2)),ROWS(G$7:G14))))</f>
        <v/>
      </c>
      <c r="K14" s="6" t="str" cm="1">
        <f t="array" ref="K14">IF(ROWS(G$7:G14)&gt;COUNTIF(BookTable[Entry Month],$O$4),"",INDEX(Book!E$3:E$1200,SMALL(IF(BookTable[Entry Month]=$O$4,ROW(BookTable[Entry Month])-ROW(Book!$J$2)),ROWS(G$7:G14))))</f>
        <v/>
      </c>
      <c r="L14" s="6" t="e">
        <f>Shrawan9[[#This Row],[मूल्य (रु)]]*13%</f>
        <v>#VALUE!</v>
      </c>
    </row>
    <row r="15" spans="1:16" hidden="1" x14ac:dyDescent="0.25">
      <c r="A15" s="1" t="str">
        <f t="array" ref="A15">IF(ROWS(A$7:A15)&gt;COUNTIF(BookTable[Entry Month],$O$4),"",INDEX(Book!A$3:A$1200,SMALL(IF(BookTable[Entry Month]=$O$4,ROW(BookTable[Entry Month])-ROW(Book!$J$2)),ROWS(A$7:A15))))</f>
        <v/>
      </c>
      <c r="B15" s="12" t="str">
        <f t="array" ref="B15">IF(ROWS(B$7:B15)&gt;COUNTIF(BookTable[Entry Month],$O$4),"",INDEX(Book!B$3:B$1200,SMALL(IF(BookTable[Entry Month]=$O$4,ROW(BookTable[Entry Month])-ROW(Book!$J$2)),ROWS(B$7:B15))))</f>
        <v/>
      </c>
      <c r="D15" s="1" t="str">
        <f t="array" ref="D15">IF(ROWS(C$7:C15)&gt;COUNTIF(BookTable[Entry Month],$O$4),"",INDEX(Book!C$3:C$1200,SMALL(IF(BookTable[Entry Month]=$O$4,ROW(BookTable[Entry Month])-ROW(Book!$J$2)),ROWS(C$7:C15))))</f>
        <v/>
      </c>
      <c r="E15" s="26" t="e">
        <f>VLOOKUP(Shrawan9[[#This Row],[आपूर्तिकर्ताको नाम]],PartyTable[],2,FALSE)</f>
        <v>#N/A</v>
      </c>
      <c r="F15" s="26" t="str" cm="1">
        <f t="array" ref="F15">IF(ROWS(G$7:G15)&gt;COUNTIF(BookTable[Entry Month],$O$4),"",INDEX(Book!D$3:D$1200,SMALL(IF(BookTable[Entry Month]=$O$4,ROW(BookTable[Entry Month])-ROW(Book!$J$2)),ROWS(G$7:G15))))</f>
        <v/>
      </c>
      <c r="I1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5" s="6" t="str" cm="1">
        <f t="array" ref="J15">IF(ROWS(G$7:G15)&gt;COUNTIF(BookTable[Entry Month],$O$4),"",INDEX(Book!F$3:F$1200,SMALL(IF(BookTable[Entry Month]=$O$4,ROW(BookTable[Entry Month])-ROW(Book!$J$2)),ROWS(G$7:G15))))</f>
        <v/>
      </c>
      <c r="K15" s="6" t="str" cm="1">
        <f t="array" ref="K15">IF(ROWS(G$7:G15)&gt;COUNTIF(BookTable[Entry Month],$O$4),"",INDEX(Book!E$3:E$1200,SMALL(IF(BookTable[Entry Month]=$O$4,ROW(BookTable[Entry Month])-ROW(Book!$J$2)),ROWS(G$7:G15))))</f>
        <v/>
      </c>
      <c r="L15" s="6" t="e">
        <f>Shrawan9[[#This Row],[मूल्य (रु)]]*13%</f>
        <v>#VALUE!</v>
      </c>
    </row>
    <row r="16" spans="1:16" hidden="1" x14ac:dyDescent="0.25">
      <c r="A16" s="1" t="str">
        <f t="array" ref="A16">IF(ROWS(A$7:A16)&gt;COUNTIF(BookTable[Entry Month],$O$4),"",INDEX(Book!A$3:A$1200,SMALL(IF(BookTable[Entry Month]=$O$4,ROW(BookTable[Entry Month])-ROW(Book!$J$2)),ROWS(A$7:A16))))</f>
        <v/>
      </c>
      <c r="B16" s="1" t="str">
        <f t="array" ref="B16">IF(ROWS(B$7:B16)&gt;COUNTIF(BookTable[Entry Month],$O$4),"",INDEX(Book!B$3:B$1200,SMALL(IF(BookTable[Entry Month]=$O$4,ROW(BookTable[Entry Month])-ROW(Book!$J$2)),ROWS(B$7:B16))))</f>
        <v/>
      </c>
      <c r="D16" s="1" t="str">
        <f t="array" ref="D16">IF(ROWS(C$7:C16)&gt;COUNTIF(BookTable[Entry Month],$O$4),"",INDEX(Book!C$3:C$1200,SMALL(IF(BookTable[Entry Month]=$O$4,ROW(BookTable[Entry Month])-ROW(Book!$J$2)),ROWS(C$7:C16))))</f>
        <v/>
      </c>
      <c r="E16" s="26" t="e">
        <f>VLOOKUP(Shrawan9[[#This Row],[आपूर्तिकर्ताको नाम]],PartyTable[],2,FALSE)</f>
        <v>#N/A</v>
      </c>
      <c r="F16" s="26" t="str" cm="1">
        <f t="array" ref="F16">IF(ROWS(G$7:G16)&gt;COUNTIF(BookTable[Entry Month],$O$4),"",INDEX(Book!D$3:D$1200,SMALL(IF(BookTable[Entry Month]=$O$4,ROW(BookTable[Entry Month])-ROW(Book!$J$2)),ROWS(G$7:G16))))</f>
        <v/>
      </c>
      <c r="I1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6" s="6" t="str" cm="1">
        <f t="array" ref="J16">IF(ROWS(G$7:G16)&gt;COUNTIF(BookTable[Entry Month],$O$4),"",INDEX(Book!F$3:F$1200,SMALL(IF(BookTable[Entry Month]=$O$4,ROW(BookTable[Entry Month])-ROW(Book!$J$2)),ROWS(G$7:G16))))</f>
        <v/>
      </c>
      <c r="K16" s="6" t="str" cm="1">
        <f t="array" ref="K16">IF(ROWS(G$7:G16)&gt;COUNTIF(BookTable[Entry Month],$O$4),"",INDEX(Book!E$3:E$1200,SMALL(IF(BookTable[Entry Month]=$O$4,ROW(BookTable[Entry Month])-ROW(Book!$J$2)),ROWS(G$7:G16))))</f>
        <v/>
      </c>
      <c r="L16" s="6" t="e">
        <f>Shrawan9[[#This Row],[मूल्य (रु)]]*13%</f>
        <v>#VALUE!</v>
      </c>
    </row>
    <row r="17" spans="1:12" hidden="1" x14ac:dyDescent="0.25">
      <c r="A17" s="1" t="str">
        <f t="array" ref="A17">IF(ROWS(A$7:A17)&gt;COUNTIF(BookTable[Entry Month],$O$4),"",INDEX(Book!A$3:A$1200,SMALL(IF(BookTable[Entry Month]=$O$4,ROW(BookTable[Entry Month])-ROW(Book!$J$2)),ROWS(A$7:A17))))</f>
        <v/>
      </c>
      <c r="B17" s="1" t="str">
        <f t="array" ref="B17">IF(ROWS(B$7:B17)&gt;COUNTIF(BookTable[Entry Month],$O$4),"",INDEX(Book!B$3:B$1200,SMALL(IF(BookTable[Entry Month]=$O$4,ROW(BookTable[Entry Month])-ROW(Book!$J$2)),ROWS(B$7:B17))))</f>
        <v/>
      </c>
      <c r="D17" s="1" t="str">
        <f t="array" ref="D17">IF(ROWS(C$7:C17)&gt;COUNTIF(BookTable[Entry Month],$O$4),"",INDEX(Book!C$3:C$1200,SMALL(IF(BookTable[Entry Month]=$O$4,ROW(BookTable[Entry Month])-ROW(Book!$J$2)),ROWS(C$7:C17))))</f>
        <v/>
      </c>
      <c r="E17" s="26" t="e">
        <f>VLOOKUP(Shrawan9[[#This Row],[आपूर्तिकर्ताको नाम]],PartyTable[],2,FALSE)</f>
        <v>#N/A</v>
      </c>
      <c r="F17" s="26" t="str" cm="1">
        <f t="array" ref="F17">IF(ROWS(G$7:G17)&gt;COUNTIF(BookTable[Entry Month],$O$4),"",INDEX(Book!D$3:D$1200,SMALL(IF(BookTable[Entry Month]=$O$4,ROW(BookTable[Entry Month])-ROW(Book!$J$2)),ROWS(G$7:G17))))</f>
        <v/>
      </c>
      <c r="I1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7" s="6" t="str" cm="1">
        <f t="array" ref="J17">IF(ROWS(G$7:G17)&gt;COUNTIF(BookTable[Entry Month],$O$4),"",INDEX(Book!F$3:F$1200,SMALL(IF(BookTable[Entry Month]=$O$4,ROW(BookTable[Entry Month])-ROW(Book!$J$2)),ROWS(G$7:G17))))</f>
        <v/>
      </c>
      <c r="K17" s="6" t="str" cm="1">
        <f t="array" ref="K17">IF(ROWS(G$7:G17)&gt;COUNTIF(BookTable[Entry Month],$O$4),"",INDEX(Book!E$3:E$1200,SMALL(IF(BookTable[Entry Month]=$O$4,ROW(BookTable[Entry Month])-ROW(Book!$J$2)),ROWS(G$7:G17))))</f>
        <v/>
      </c>
      <c r="L17" s="6" t="e">
        <f>Shrawan9[[#This Row],[मूल्य (रु)]]*13%</f>
        <v>#VALUE!</v>
      </c>
    </row>
    <row r="18" spans="1:12" hidden="1" x14ac:dyDescent="0.25">
      <c r="A18" s="1" t="str">
        <f t="array" ref="A18">IF(ROWS(A$7:A18)&gt;COUNTIF(BookTable[Entry Month],$O$4),"",INDEX(Book!A$3:A$1200,SMALL(IF(BookTable[Entry Month]=$O$4,ROW(BookTable[Entry Month])-ROW(Book!$J$2)),ROWS(A$7:A18))))</f>
        <v/>
      </c>
      <c r="B18" s="1" t="str">
        <f t="array" ref="B18">IF(ROWS(B$7:B18)&gt;COUNTIF(BookTable[Entry Month],$O$4),"",INDEX(Book!B$3:B$1200,SMALL(IF(BookTable[Entry Month]=$O$4,ROW(BookTable[Entry Month])-ROW(Book!$J$2)),ROWS(B$7:B18))))</f>
        <v/>
      </c>
      <c r="D18" s="1" t="str">
        <f t="array" ref="D18">IF(ROWS(C$7:C18)&gt;COUNTIF(BookTable[Entry Month],$O$4),"",INDEX(Book!C$3:C$1200,SMALL(IF(BookTable[Entry Month]=$O$4,ROW(BookTable[Entry Month])-ROW(Book!$J$2)),ROWS(C$7:C18))))</f>
        <v/>
      </c>
      <c r="E18" s="26" t="e">
        <f>VLOOKUP(Shrawan9[[#This Row],[आपूर्तिकर्ताको नाम]],PartyTable[],2,FALSE)</f>
        <v>#N/A</v>
      </c>
      <c r="F18" s="26" t="str" cm="1">
        <f t="array" ref="F18">IF(ROWS(G$7:G18)&gt;COUNTIF(BookTable[Entry Month],$O$4),"",INDEX(Book!D$3:D$1200,SMALL(IF(BookTable[Entry Month]=$O$4,ROW(BookTable[Entry Month])-ROW(Book!$J$2)),ROWS(G$7:G18))))</f>
        <v/>
      </c>
      <c r="I1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8" s="6" t="str" cm="1">
        <f t="array" ref="J18">IF(ROWS(G$7:G18)&gt;COUNTIF(BookTable[Entry Month],$O$4),"",INDEX(Book!F$3:F$1200,SMALL(IF(BookTable[Entry Month]=$O$4,ROW(BookTable[Entry Month])-ROW(Book!$J$2)),ROWS(G$7:G18))))</f>
        <v/>
      </c>
      <c r="K18" s="6" t="str" cm="1">
        <f t="array" ref="K18">IF(ROWS(G$7:G18)&gt;COUNTIF(BookTable[Entry Month],$O$4),"",INDEX(Book!E$3:E$1200,SMALL(IF(BookTable[Entry Month]=$O$4,ROW(BookTable[Entry Month])-ROW(Book!$J$2)),ROWS(G$7:G18))))</f>
        <v/>
      </c>
      <c r="L18" s="6" t="e">
        <f>Shrawan9[[#This Row],[मूल्य (रु)]]*13%</f>
        <v>#VALUE!</v>
      </c>
    </row>
    <row r="19" spans="1:12" hidden="1" x14ac:dyDescent="0.25">
      <c r="A19" s="1" t="str">
        <f t="array" ref="A19">IF(ROWS(A$7:A19)&gt;COUNTIF(BookTable[Entry Month],$O$4),"",INDEX(Book!A$3:A$1200,SMALL(IF(BookTable[Entry Month]=$O$4,ROW(BookTable[Entry Month])-ROW(Book!$J$2)),ROWS(A$7:A19))))</f>
        <v/>
      </c>
      <c r="B19" s="1" t="str">
        <f t="array" ref="B19">IF(ROWS(B$7:B19)&gt;COUNTIF(BookTable[Entry Month],$O$4),"",INDEX(Book!B$3:B$1200,SMALL(IF(BookTable[Entry Month]=$O$4,ROW(BookTable[Entry Month])-ROW(Book!$J$2)),ROWS(B$7:B19))))</f>
        <v/>
      </c>
      <c r="D19" s="1" t="str">
        <f t="array" ref="D19">IF(ROWS(C$7:C19)&gt;COUNTIF(BookTable[Entry Month],$O$4),"",INDEX(Book!C$3:C$1200,SMALL(IF(BookTable[Entry Month]=$O$4,ROW(BookTable[Entry Month])-ROW(Book!$J$2)),ROWS(C$7:C19))))</f>
        <v/>
      </c>
      <c r="E19" s="26" t="e">
        <f>VLOOKUP(Shrawan9[[#This Row],[आपूर्तिकर्ताको नाम]],PartyTable[],2,FALSE)</f>
        <v>#N/A</v>
      </c>
      <c r="F19" s="26" t="str" cm="1">
        <f t="array" ref="F19">IF(ROWS(G$7:G19)&gt;COUNTIF(BookTable[Entry Month],$O$4),"",INDEX(Book!D$3:D$1200,SMALL(IF(BookTable[Entry Month]=$O$4,ROW(BookTable[Entry Month])-ROW(Book!$J$2)),ROWS(G$7:G19))))</f>
        <v/>
      </c>
      <c r="I1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9" s="6" t="str" cm="1">
        <f t="array" ref="J19">IF(ROWS(G$7:G19)&gt;COUNTIF(BookTable[Entry Month],$O$4),"",INDEX(Book!F$3:F$1200,SMALL(IF(BookTable[Entry Month]=$O$4,ROW(BookTable[Entry Month])-ROW(Book!$J$2)),ROWS(G$7:G19))))</f>
        <v/>
      </c>
      <c r="K19" s="6" t="str" cm="1">
        <f t="array" ref="K19">IF(ROWS(G$7:G19)&gt;COUNTIF(BookTable[Entry Month],$O$4),"",INDEX(Book!E$3:E$1200,SMALL(IF(BookTable[Entry Month]=$O$4,ROW(BookTable[Entry Month])-ROW(Book!$J$2)),ROWS(G$7:G19))))</f>
        <v/>
      </c>
      <c r="L19" s="6" t="e">
        <f>Shrawan9[[#This Row],[मूल्य (रु)]]*13%</f>
        <v>#VALUE!</v>
      </c>
    </row>
    <row r="20" spans="1:12" hidden="1" x14ac:dyDescent="0.25">
      <c r="A20" s="1" t="str">
        <f t="array" ref="A20">IF(ROWS(A$7:A20)&gt;COUNTIF(BookTable[Entry Month],$O$4),"",INDEX(Book!A$3:A$1200,SMALL(IF(BookTable[Entry Month]=$O$4,ROW(BookTable[Entry Month])-ROW(Book!$J$2)),ROWS(A$7:A20))))</f>
        <v/>
      </c>
      <c r="B20" s="12" t="str">
        <f t="array" ref="B20">IF(ROWS(B$7:B20)&gt;COUNTIF(BookTable[Entry Month],$O$4),"",INDEX(Book!B$3:B$1200,SMALL(IF(BookTable[Entry Month]=$O$4,ROW(BookTable[Entry Month])-ROW(Book!$J$2)),ROWS(B$7:B20))))</f>
        <v/>
      </c>
      <c r="D20" s="1" t="str">
        <f t="array" ref="D20">IF(ROWS(C$7:C20)&gt;COUNTIF(BookTable[Entry Month],$O$4),"",INDEX(Book!C$3:C$1200,SMALL(IF(BookTable[Entry Month]=$O$4,ROW(BookTable[Entry Month])-ROW(Book!$J$2)),ROWS(C$7:C20))))</f>
        <v/>
      </c>
      <c r="E20" s="26" t="e">
        <f>VLOOKUP(Shrawan9[[#This Row],[आपूर्तिकर्ताको नाम]],PartyTable[],2,FALSE)</f>
        <v>#N/A</v>
      </c>
      <c r="F20" s="26" t="str" cm="1">
        <f t="array" ref="F20">IF(ROWS(G$7:G20)&gt;COUNTIF(BookTable[Entry Month],$O$4),"",INDEX(Book!D$3:D$1200,SMALL(IF(BookTable[Entry Month]=$O$4,ROW(BookTable[Entry Month])-ROW(Book!$J$2)),ROWS(G$7:G20))))</f>
        <v/>
      </c>
      <c r="I2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0" s="6" t="str" cm="1">
        <f t="array" ref="J20">IF(ROWS(G$7:G20)&gt;COUNTIF(BookTable[Entry Month],$O$4),"",INDEX(Book!F$3:F$1200,SMALL(IF(BookTable[Entry Month]=$O$4,ROW(BookTable[Entry Month])-ROW(Book!$J$2)),ROWS(G$7:G20))))</f>
        <v/>
      </c>
      <c r="K20" s="6" t="str" cm="1">
        <f t="array" ref="K20">IF(ROWS(G$7:G20)&gt;COUNTIF(BookTable[Entry Month],$O$4),"",INDEX(Book!E$3:E$1200,SMALL(IF(BookTable[Entry Month]=$O$4,ROW(BookTable[Entry Month])-ROW(Book!$J$2)),ROWS(G$7:G20))))</f>
        <v/>
      </c>
      <c r="L20" s="6" t="e">
        <f>Shrawan9[[#This Row],[मूल्य (रु)]]*13%</f>
        <v>#VALUE!</v>
      </c>
    </row>
    <row r="21" spans="1:12" hidden="1" x14ac:dyDescent="0.25">
      <c r="A21" s="1" t="str">
        <f t="array" ref="A21">IF(ROWS(A$7:A21)&gt;COUNTIF(BookTable[Entry Month],$O$4),"",INDEX(Book!A$3:A$1200,SMALL(IF(BookTable[Entry Month]=$O$4,ROW(BookTable[Entry Month])-ROW(Book!$J$2)),ROWS(A$7:A21))))</f>
        <v/>
      </c>
      <c r="B21" s="1" t="str">
        <f t="array" ref="B21">IF(ROWS(B$7:B21)&gt;COUNTIF(BookTable[Entry Month],$O$4),"",INDEX(Book!B$3:B$1200,SMALL(IF(BookTable[Entry Month]=$O$4,ROW(BookTable[Entry Month])-ROW(Book!$J$2)),ROWS(B$7:B21))))</f>
        <v/>
      </c>
      <c r="D21" s="1" t="str">
        <f t="array" ref="D21">IF(ROWS(C$7:C21)&gt;COUNTIF(BookTable[Entry Month],$O$4),"",INDEX(Book!C$3:C$1200,SMALL(IF(BookTable[Entry Month]=$O$4,ROW(BookTable[Entry Month])-ROW(Book!$J$2)),ROWS(C$7:C21))))</f>
        <v/>
      </c>
      <c r="E21" s="26" t="e">
        <f>VLOOKUP(Shrawan9[[#This Row],[आपूर्तिकर्ताको नाम]],PartyTable[],2,FALSE)</f>
        <v>#N/A</v>
      </c>
      <c r="F21" s="26" t="str" cm="1">
        <f t="array" ref="F21">IF(ROWS(G$7:G21)&gt;COUNTIF(BookTable[Entry Month],$O$4),"",INDEX(Book!D$3:D$1200,SMALL(IF(BookTable[Entry Month]=$O$4,ROW(BookTable[Entry Month])-ROW(Book!$J$2)),ROWS(G$7:G21))))</f>
        <v/>
      </c>
      <c r="I2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1" s="6" t="str" cm="1">
        <f t="array" ref="J21">IF(ROWS(G$7:G21)&gt;COUNTIF(BookTable[Entry Month],$O$4),"",INDEX(Book!F$3:F$1200,SMALL(IF(BookTable[Entry Month]=$O$4,ROW(BookTable[Entry Month])-ROW(Book!$J$2)),ROWS(G$7:G21))))</f>
        <v/>
      </c>
      <c r="K21" s="6" t="str" cm="1">
        <f t="array" ref="K21">IF(ROWS(G$7:G21)&gt;COUNTIF(BookTable[Entry Month],$O$4),"",INDEX(Book!E$3:E$1200,SMALL(IF(BookTable[Entry Month]=$O$4,ROW(BookTable[Entry Month])-ROW(Book!$J$2)),ROWS(G$7:G21))))</f>
        <v/>
      </c>
      <c r="L21" s="6" t="e">
        <f>Shrawan9[[#This Row],[मूल्य (रु)]]*13%</f>
        <v>#VALUE!</v>
      </c>
    </row>
    <row r="22" spans="1:12" hidden="1" x14ac:dyDescent="0.25">
      <c r="A22" s="1" t="str">
        <f t="array" ref="A22">IF(ROWS(A$7:A22)&gt;COUNTIF(BookTable[Entry Month],$O$4),"",INDEX(Book!A$3:A$1200,SMALL(IF(BookTable[Entry Month]=$O$4,ROW(BookTable[Entry Month])-ROW(Book!$J$2)),ROWS(A$7:A22))))</f>
        <v/>
      </c>
      <c r="B22" s="1" t="str">
        <f t="array" ref="B22">IF(ROWS(B$7:B22)&gt;COUNTIF(BookTable[Entry Month],$O$4),"",INDEX(Book!B$3:B$1200,SMALL(IF(BookTable[Entry Month]=$O$4,ROW(BookTable[Entry Month])-ROW(Book!$J$2)),ROWS(B$7:B22))))</f>
        <v/>
      </c>
      <c r="D22" s="1" t="str">
        <f t="array" ref="D22">IF(ROWS(C$7:C22)&gt;COUNTIF(BookTable[Entry Month],$O$4),"",INDEX(Book!C$3:C$1200,SMALL(IF(BookTable[Entry Month]=$O$4,ROW(BookTable[Entry Month])-ROW(Book!$J$2)),ROWS(C$7:C22))))</f>
        <v/>
      </c>
      <c r="E22" s="26" t="e">
        <f>VLOOKUP(Shrawan9[[#This Row],[आपूर्तिकर्ताको नाम]],PartyTable[],2,FALSE)</f>
        <v>#N/A</v>
      </c>
      <c r="F22" s="26" t="str" cm="1">
        <f t="array" ref="F22">IF(ROWS(G$7:G22)&gt;COUNTIF(BookTable[Entry Month],$O$4),"",INDEX(Book!D$3:D$1200,SMALL(IF(BookTable[Entry Month]=$O$4,ROW(BookTable[Entry Month])-ROW(Book!$J$2)),ROWS(G$7:G22))))</f>
        <v/>
      </c>
      <c r="I2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2" s="6" t="str" cm="1">
        <f t="array" ref="J22">IF(ROWS(G$7:G22)&gt;COUNTIF(BookTable[Entry Month],$O$4),"",INDEX(Book!F$3:F$1200,SMALL(IF(BookTable[Entry Month]=$O$4,ROW(BookTable[Entry Month])-ROW(Book!$J$2)),ROWS(G$7:G22))))</f>
        <v/>
      </c>
      <c r="K22" s="6" t="str" cm="1">
        <f t="array" ref="K22">IF(ROWS(G$7:G22)&gt;COUNTIF(BookTable[Entry Month],$O$4),"",INDEX(Book!E$3:E$1200,SMALL(IF(BookTable[Entry Month]=$O$4,ROW(BookTable[Entry Month])-ROW(Book!$J$2)),ROWS(G$7:G22))))</f>
        <v/>
      </c>
      <c r="L22" s="6" t="e">
        <f>Shrawan9[[#This Row],[मूल्य (रु)]]*13%</f>
        <v>#VALUE!</v>
      </c>
    </row>
    <row r="23" spans="1:12" hidden="1" x14ac:dyDescent="0.25">
      <c r="A23" s="1" t="str">
        <f t="array" ref="A23">IF(ROWS(A$7:A23)&gt;COUNTIF(BookTable[Entry Month],$O$4),"",INDEX(Book!A$3:A$1200,SMALL(IF(BookTable[Entry Month]=$O$4,ROW(BookTable[Entry Month])-ROW(Book!$J$2)),ROWS(A$7:A23))))</f>
        <v/>
      </c>
      <c r="B23" s="1" t="str">
        <f t="array" ref="B23">IF(ROWS(B$7:B23)&gt;COUNTIF(BookTable[Entry Month],$O$4),"",INDEX(Book!B$3:B$1200,SMALL(IF(BookTable[Entry Month]=$O$4,ROW(BookTable[Entry Month])-ROW(Book!$J$2)),ROWS(B$7:B23))))</f>
        <v/>
      </c>
      <c r="D23" s="1" t="str">
        <f t="array" ref="D23">IF(ROWS(C$7:C23)&gt;COUNTIF(BookTable[Entry Month],$O$4),"",INDEX(Book!C$3:C$1200,SMALL(IF(BookTable[Entry Month]=$O$4,ROW(BookTable[Entry Month])-ROW(Book!$J$2)),ROWS(C$7:C23))))</f>
        <v/>
      </c>
      <c r="E23" s="26" t="e">
        <f>VLOOKUP(Shrawan9[[#This Row],[आपूर्तिकर्ताको नाम]],PartyTable[],2,FALSE)</f>
        <v>#N/A</v>
      </c>
      <c r="F23" s="26" t="str" cm="1">
        <f t="array" ref="F23">IF(ROWS(G$7:G23)&gt;COUNTIF(BookTable[Entry Month],$O$4),"",INDEX(Book!D$3:D$1200,SMALL(IF(BookTable[Entry Month]=$O$4,ROW(BookTable[Entry Month])-ROW(Book!$J$2)),ROWS(G$7:G23))))</f>
        <v/>
      </c>
      <c r="I2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3" s="6" t="str" cm="1">
        <f t="array" ref="J23">IF(ROWS(G$7:G23)&gt;COUNTIF(BookTable[Entry Month],$O$4),"",INDEX(Book!F$3:F$1200,SMALL(IF(BookTable[Entry Month]=$O$4,ROW(BookTable[Entry Month])-ROW(Book!$J$2)),ROWS(G$7:G23))))</f>
        <v/>
      </c>
      <c r="K23" s="6" t="str" cm="1">
        <f t="array" ref="K23">IF(ROWS(G$7:G23)&gt;COUNTIF(BookTable[Entry Month],$O$4),"",INDEX(Book!E$3:E$1200,SMALL(IF(BookTable[Entry Month]=$O$4,ROW(BookTable[Entry Month])-ROW(Book!$J$2)),ROWS(G$7:G23))))</f>
        <v/>
      </c>
      <c r="L23" s="6" t="e">
        <f>Shrawan9[[#This Row],[मूल्य (रु)]]*13%</f>
        <v>#VALUE!</v>
      </c>
    </row>
    <row r="24" spans="1:12" hidden="1" x14ac:dyDescent="0.25">
      <c r="A24" s="1" t="str">
        <f t="array" ref="A24">IF(ROWS(A$7:A24)&gt;COUNTIF(BookTable[Entry Month],$O$4),"",INDEX(Book!A$3:A$1200,SMALL(IF(BookTable[Entry Month]=$O$4,ROW(BookTable[Entry Month])-ROW(Book!$J$2)),ROWS(A$7:A24))))</f>
        <v/>
      </c>
      <c r="B24" s="1" t="str">
        <f t="array" ref="B24">IF(ROWS(B$7:B24)&gt;COUNTIF(BookTable[Entry Month],$O$4),"",INDEX(Book!B$3:B$1200,SMALL(IF(BookTable[Entry Month]=$O$4,ROW(BookTable[Entry Month])-ROW(Book!$J$2)),ROWS(B$7:B24))))</f>
        <v/>
      </c>
      <c r="D24" s="1" t="str">
        <f t="array" ref="D24">IF(ROWS(C$7:C24)&gt;COUNTIF(BookTable[Entry Month],$O$4),"",INDEX(Book!C$3:C$1200,SMALL(IF(BookTable[Entry Month]=$O$4,ROW(BookTable[Entry Month])-ROW(Book!$J$2)),ROWS(C$7:C24))))</f>
        <v/>
      </c>
      <c r="E24" s="26" t="e">
        <f>VLOOKUP(Shrawan9[[#This Row],[आपूर्तिकर्ताको नाम]],PartyTable[],2,FALSE)</f>
        <v>#N/A</v>
      </c>
      <c r="F24" s="26" t="str" cm="1">
        <f t="array" ref="F24">IF(ROWS(G$7:G24)&gt;COUNTIF(BookTable[Entry Month],$O$4),"",INDEX(Book!D$3:D$1200,SMALL(IF(BookTable[Entry Month]=$O$4,ROW(BookTable[Entry Month])-ROW(Book!$J$2)),ROWS(G$7:G24))))</f>
        <v/>
      </c>
      <c r="I2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4" s="6" t="str" cm="1">
        <f t="array" ref="J24">IF(ROWS(G$7:G24)&gt;COUNTIF(BookTable[Entry Month],$O$4),"",INDEX(Book!F$3:F$1200,SMALL(IF(BookTable[Entry Month]=$O$4,ROW(BookTable[Entry Month])-ROW(Book!$J$2)),ROWS(G$7:G24))))</f>
        <v/>
      </c>
      <c r="K24" s="6" t="str" cm="1">
        <f t="array" ref="K24">IF(ROWS(G$7:G24)&gt;COUNTIF(BookTable[Entry Month],$O$4),"",INDEX(Book!E$3:E$1200,SMALL(IF(BookTable[Entry Month]=$O$4,ROW(BookTable[Entry Month])-ROW(Book!$J$2)),ROWS(G$7:G24))))</f>
        <v/>
      </c>
      <c r="L24" s="6" t="e">
        <f>Shrawan9[[#This Row],[मूल्य (रु)]]*13%</f>
        <v>#VALUE!</v>
      </c>
    </row>
    <row r="25" spans="1:12" hidden="1" x14ac:dyDescent="0.25">
      <c r="A25" s="1" t="str">
        <f t="array" ref="A25">IF(ROWS(A$7:A25)&gt;COUNTIF(BookTable[Entry Month],$O$4),"",INDEX(Book!A$3:A$1200,SMALL(IF(BookTable[Entry Month]=$O$4,ROW(BookTable[Entry Month])-ROW(Book!$J$2)),ROWS(A$7:A25))))</f>
        <v/>
      </c>
      <c r="B25" s="1" t="str">
        <f t="array" ref="B25">IF(ROWS(B$7:B25)&gt;COUNTIF(BookTable[Entry Month],$O$4),"",INDEX(Book!B$3:B$1200,SMALL(IF(BookTable[Entry Month]=$O$4,ROW(BookTable[Entry Month])-ROW(Book!$J$2)),ROWS(B$7:B25))))</f>
        <v/>
      </c>
      <c r="D25" s="1" t="str">
        <f t="array" ref="D25">IF(ROWS(C$7:C25)&gt;COUNTIF(BookTable[Entry Month],$O$4),"",INDEX(Book!C$3:C$1200,SMALL(IF(BookTable[Entry Month]=$O$4,ROW(BookTable[Entry Month])-ROW(Book!$J$2)),ROWS(C$7:C25))))</f>
        <v/>
      </c>
      <c r="E25" s="26" t="e">
        <f>VLOOKUP(Shrawan9[[#This Row],[आपूर्तिकर्ताको नाम]],PartyTable[],2,FALSE)</f>
        <v>#N/A</v>
      </c>
      <c r="F25" s="26" t="str" cm="1">
        <f t="array" ref="F25">IF(ROWS(G$7:G25)&gt;COUNTIF(BookTable[Entry Month],$O$4),"",INDEX(Book!D$3:D$1200,SMALL(IF(BookTable[Entry Month]=$O$4,ROW(BookTable[Entry Month])-ROW(Book!$J$2)),ROWS(G$7:G25))))</f>
        <v/>
      </c>
      <c r="I2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5" s="6" t="str" cm="1">
        <f t="array" ref="J25">IF(ROWS(G$7:G25)&gt;COUNTIF(BookTable[Entry Month],$O$4),"",INDEX(Book!F$3:F$1200,SMALL(IF(BookTable[Entry Month]=$O$4,ROW(BookTable[Entry Month])-ROW(Book!$J$2)),ROWS(G$7:G25))))</f>
        <v/>
      </c>
      <c r="K25" s="6" t="str" cm="1">
        <f t="array" ref="K25">IF(ROWS(G$7:G25)&gt;COUNTIF(BookTable[Entry Month],$O$4),"",INDEX(Book!E$3:E$1200,SMALL(IF(BookTable[Entry Month]=$O$4,ROW(BookTable[Entry Month])-ROW(Book!$J$2)),ROWS(G$7:G25))))</f>
        <v/>
      </c>
      <c r="L25" s="6" t="e">
        <f>Shrawan9[[#This Row],[मूल्य (रु)]]*13%</f>
        <v>#VALUE!</v>
      </c>
    </row>
    <row r="26" spans="1:12" hidden="1" x14ac:dyDescent="0.25">
      <c r="A26" s="1" t="str">
        <f t="array" ref="A26">IF(ROWS(A$7:A26)&gt;COUNTIF(BookTable[Entry Month],$O$4),"",INDEX(Book!A$3:A$1200,SMALL(IF(BookTable[Entry Month]=$O$4,ROW(BookTable[Entry Month])-ROW(Book!$J$2)),ROWS(A$7:A26))))</f>
        <v/>
      </c>
      <c r="B26" s="1" t="str">
        <f t="array" ref="B26">IF(ROWS(B$7:B26)&gt;COUNTIF(BookTable[Entry Month],$O$4),"",INDEX(Book!B$3:B$1200,SMALL(IF(BookTable[Entry Month]=$O$4,ROW(BookTable[Entry Month])-ROW(Book!$J$2)),ROWS(B$7:B26))))</f>
        <v/>
      </c>
      <c r="D26" s="1" t="str">
        <f t="array" ref="D26">IF(ROWS(C$7:C26)&gt;COUNTIF(BookTable[Entry Month],$O$4),"",INDEX(Book!C$3:C$1200,SMALL(IF(BookTable[Entry Month]=$O$4,ROW(BookTable[Entry Month])-ROW(Book!$J$2)),ROWS(C$7:C26))))</f>
        <v/>
      </c>
      <c r="E26" s="26" t="e">
        <f>VLOOKUP(Shrawan9[[#This Row],[आपूर्तिकर्ताको नाम]],PartyTable[],2,FALSE)</f>
        <v>#N/A</v>
      </c>
      <c r="F26" s="26" t="str" cm="1">
        <f t="array" ref="F26">IF(ROWS(G$7:G26)&gt;COUNTIF(BookTable[Entry Month],$O$4),"",INDEX(Book!D$3:D$1200,SMALL(IF(BookTable[Entry Month]=$O$4,ROW(BookTable[Entry Month])-ROW(Book!$J$2)),ROWS(G$7:G26))))</f>
        <v/>
      </c>
      <c r="I2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6" s="6" t="str" cm="1">
        <f t="array" ref="J26">IF(ROWS(G$7:G26)&gt;COUNTIF(BookTable[Entry Month],$O$4),"",INDEX(Book!F$3:F$1200,SMALL(IF(BookTable[Entry Month]=$O$4,ROW(BookTable[Entry Month])-ROW(Book!$J$2)),ROWS(G$7:G26))))</f>
        <v/>
      </c>
      <c r="K26" s="6" t="str" cm="1">
        <f t="array" ref="K26">IF(ROWS(G$7:G26)&gt;COUNTIF(BookTable[Entry Month],$O$4),"",INDEX(Book!E$3:E$1200,SMALL(IF(BookTable[Entry Month]=$O$4,ROW(BookTable[Entry Month])-ROW(Book!$J$2)),ROWS(G$7:G26))))</f>
        <v/>
      </c>
      <c r="L26" s="6" t="e">
        <f>Shrawan9[[#This Row],[मूल्य (रु)]]*13%</f>
        <v>#VALUE!</v>
      </c>
    </row>
    <row r="27" spans="1:12" hidden="1" x14ac:dyDescent="0.25">
      <c r="A27" s="1" t="str">
        <f t="array" ref="A27">IF(ROWS(A$7:A27)&gt;COUNTIF(BookTable[Entry Month],$O$4),"",INDEX(Book!A$3:A$1200,SMALL(IF(BookTable[Entry Month]=$O$4,ROW(BookTable[Entry Month])-ROW(Book!$J$2)),ROWS(A$7:A27))))</f>
        <v/>
      </c>
      <c r="B27" s="1" t="str">
        <f t="array" ref="B27">IF(ROWS(B$7:B27)&gt;COUNTIF(BookTable[Entry Month],$O$4),"",INDEX(Book!B$3:B$1200,SMALL(IF(BookTable[Entry Month]=$O$4,ROW(BookTable[Entry Month])-ROW(Book!$J$2)),ROWS(B$7:B27))))</f>
        <v/>
      </c>
      <c r="D27" s="1" t="str">
        <f t="array" ref="D27">IF(ROWS(C$7:C27)&gt;COUNTIF(BookTable[Entry Month],$O$4),"",INDEX(Book!C$3:C$1200,SMALL(IF(BookTable[Entry Month]=$O$4,ROW(BookTable[Entry Month])-ROW(Book!$J$2)),ROWS(C$7:C27))))</f>
        <v/>
      </c>
      <c r="E27" s="26" t="e">
        <f>VLOOKUP(Shrawan9[[#This Row],[आपूर्तिकर्ताको नाम]],PartyTable[],2,FALSE)</f>
        <v>#N/A</v>
      </c>
      <c r="F27" s="26" t="str" cm="1">
        <f t="array" ref="F27">IF(ROWS(G$7:G27)&gt;COUNTIF(BookTable[Entry Month],$O$4),"",INDEX(Book!D$3:D$1200,SMALL(IF(BookTable[Entry Month]=$O$4,ROW(BookTable[Entry Month])-ROW(Book!$J$2)),ROWS(G$7:G27))))</f>
        <v/>
      </c>
      <c r="I2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7" s="6" t="str" cm="1">
        <f t="array" ref="J27">IF(ROWS(G$7:G27)&gt;COUNTIF(BookTable[Entry Month],$O$4),"",INDEX(Book!F$3:F$1200,SMALL(IF(BookTable[Entry Month]=$O$4,ROW(BookTable[Entry Month])-ROW(Book!$J$2)),ROWS(G$7:G27))))</f>
        <v/>
      </c>
      <c r="K27" s="6" t="str" cm="1">
        <f t="array" ref="K27">IF(ROWS(G$7:G27)&gt;COUNTIF(BookTable[Entry Month],$O$4),"",INDEX(Book!E$3:E$1200,SMALL(IF(BookTable[Entry Month]=$O$4,ROW(BookTable[Entry Month])-ROW(Book!$J$2)),ROWS(G$7:G27))))</f>
        <v/>
      </c>
      <c r="L27" s="6" t="e">
        <f>Shrawan9[[#This Row],[मूल्य (रु)]]*13%</f>
        <v>#VALUE!</v>
      </c>
    </row>
    <row r="28" spans="1:12" hidden="1" x14ac:dyDescent="0.25">
      <c r="A28" s="1" t="str">
        <f t="array" ref="A28">IF(ROWS(A$7:A28)&gt;COUNTIF(BookTable[Entry Month],$O$4),"",INDEX(Book!A$3:A$1200,SMALL(IF(BookTable[Entry Month]=$O$4,ROW(BookTable[Entry Month])-ROW(Book!$J$2)),ROWS(A$7:A28))))</f>
        <v/>
      </c>
      <c r="B28" s="1" t="str">
        <f t="array" ref="B28">IF(ROWS(B$7:B28)&gt;COUNTIF(BookTable[Entry Month],$O$4),"",INDEX(Book!B$3:B$1200,SMALL(IF(BookTable[Entry Month]=$O$4,ROW(BookTable[Entry Month])-ROW(Book!$J$2)),ROWS(B$7:B28))))</f>
        <v/>
      </c>
      <c r="D28" s="1" t="str">
        <f t="array" ref="D28">IF(ROWS(C$7:C28)&gt;COUNTIF(BookTable[Entry Month],$O$4),"",INDEX(Book!C$3:C$1200,SMALL(IF(BookTable[Entry Month]=$O$4,ROW(BookTable[Entry Month])-ROW(Book!$J$2)),ROWS(C$7:C28))))</f>
        <v/>
      </c>
      <c r="E28" s="26" t="e">
        <f>VLOOKUP(Shrawan9[[#This Row],[आपूर्तिकर्ताको नाम]],PartyTable[],2,FALSE)</f>
        <v>#N/A</v>
      </c>
      <c r="F28" s="26" t="str" cm="1">
        <f t="array" ref="F28">IF(ROWS(G$7:G28)&gt;COUNTIF(BookTable[Entry Month],$O$4),"",INDEX(Book!D$3:D$1200,SMALL(IF(BookTable[Entry Month]=$O$4,ROW(BookTable[Entry Month])-ROW(Book!$J$2)),ROWS(G$7:G28))))</f>
        <v/>
      </c>
      <c r="I2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8" s="6" t="str" cm="1">
        <f t="array" ref="J28">IF(ROWS(G$7:G28)&gt;COUNTIF(BookTable[Entry Month],$O$4),"",INDEX(Book!F$3:F$1200,SMALL(IF(BookTable[Entry Month]=$O$4,ROW(BookTable[Entry Month])-ROW(Book!$J$2)),ROWS(G$7:G28))))</f>
        <v/>
      </c>
      <c r="K28" s="6" t="str" cm="1">
        <f t="array" ref="K28">IF(ROWS(G$7:G28)&gt;COUNTIF(BookTable[Entry Month],$O$4),"",INDEX(Book!E$3:E$1200,SMALL(IF(BookTable[Entry Month]=$O$4,ROW(BookTable[Entry Month])-ROW(Book!$J$2)),ROWS(G$7:G28))))</f>
        <v/>
      </c>
      <c r="L28" s="6" t="e">
        <f>Shrawan9[[#This Row],[मूल्य (रु)]]*13%</f>
        <v>#VALUE!</v>
      </c>
    </row>
    <row r="29" spans="1:12" hidden="1" x14ac:dyDescent="0.25">
      <c r="A29" s="1" t="str">
        <f t="array" ref="A29">IF(ROWS(A$7:A29)&gt;COUNTIF(BookTable[Entry Month],$O$4),"",INDEX(Book!A$3:A$1200,SMALL(IF(BookTable[Entry Month]=$O$4,ROW(BookTable[Entry Month])-ROW(Book!$J$2)),ROWS(A$7:A29))))</f>
        <v/>
      </c>
      <c r="B29" s="1" t="str">
        <f t="array" ref="B29">IF(ROWS(B$7:B29)&gt;COUNTIF(BookTable[Entry Month],$O$4),"",INDEX(Book!B$3:B$1200,SMALL(IF(BookTable[Entry Month]=$O$4,ROW(BookTable[Entry Month])-ROW(Book!$J$2)),ROWS(B$7:B29))))</f>
        <v/>
      </c>
      <c r="D29" s="1" t="str">
        <f t="array" ref="D29">IF(ROWS(C$7:C29)&gt;COUNTIF(BookTable[Entry Month],$O$4),"",INDEX(Book!C$3:C$1200,SMALL(IF(BookTable[Entry Month]=$O$4,ROW(BookTable[Entry Month])-ROW(Book!$J$2)),ROWS(C$7:C29))))</f>
        <v/>
      </c>
      <c r="E29" s="26" t="e">
        <f>VLOOKUP(Shrawan9[[#This Row],[आपूर्तिकर्ताको नाम]],PartyTable[],2,FALSE)</f>
        <v>#N/A</v>
      </c>
      <c r="F29" s="26" t="str" cm="1">
        <f t="array" ref="F29">IF(ROWS(G$7:G29)&gt;COUNTIF(BookTable[Entry Month],$O$4),"",INDEX(Book!D$3:D$1200,SMALL(IF(BookTable[Entry Month]=$O$4,ROW(BookTable[Entry Month])-ROW(Book!$J$2)),ROWS(G$7:G29))))</f>
        <v/>
      </c>
      <c r="I2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9" s="6" t="str" cm="1">
        <f t="array" ref="J29">IF(ROWS(G$7:G29)&gt;COUNTIF(BookTable[Entry Month],$O$4),"",INDEX(Book!F$3:F$1200,SMALL(IF(BookTable[Entry Month]=$O$4,ROW(BookTable[Entry Month])-ROW(Book!$J$2)),ROWS(G$7:G29))))</f>
        <v/>
      </c>
      <c r="K29" s="6" t="str" cm="1">
        <f t="array" ref="K29">IF(ROWS(G$7:G29)&gt;COUNTIF(BookTable[Entry Month],$O$4),"",INDEX(Book!E$3:E$1200,SMALL(IF(BookTable[Entry Month]=$O$4,ROW(BookTable[Entry Month])-ROW(Book!$J$2)),ROWS(G$7:G29))))</f>
        <v/>
      </c>
      <c r="L29" s="6" t="e">
        <f>Shrawan9[[#This Row],[मूल्य (रु)]]*13%</f>
        <v>#VALUE!</v>
      </c>
    </row>
    <row r="30" spans="1:12" hidden="1" x14ac:dyDescent="0.25">
      <c r="A30" s="1" t="str">
        <f t="array" ref="A30">IF(ROWS(A$7:A30)&gt;COUNTIF(BookTable[Entry Month],$O$4),"",INDEX(Book!A$3:A$1200,SMALL(IF(BookTable[Entry Month]=$O$4,ROW(BookTable[Entry Month])-ROW(Book!$J$2)),ROWS(A$7:A30))))</f>
        <v/>
      </c>
      <c r="B30" s="1" t="str">
        <f t="array" ref="B30">IF(ROWS(B$7:B30)&gt;COUNTIF(BookTable[Entry Month],$O$4),"",INDEX(Book!B$3:B$1200,SMALL(IF(BookTable[Entry Month]=$O$4,ROW(BookTable[Entry Month])-ROW(Book!$J$2)),ROWS(B$7:B30))))</f>
        <v/>
      </c>
      <c r="D30" s="1" t="str">
        <f t="array" ref="D30">IF(ROWS(C$7:C30)&gt;COUNTIF(BookTable[Entry Month],$O$4),"",INDEX(Book!C$3:C$1200,SMALL(IF(BookTable[Entry Month]=$O$4,ROW(BookTable[Entry Month])-ROW(Book!$J$2)),ROWS(C$7:C30))))</f>
        <v/>
      </c>
      <c r="E30" s="26" t="e">
        <f>VLOOKUP(Shrawan9[[#This Row],[आपूर्तिकर्ताको नाम]],PartyTable[],2,FALSE)</f>
        <v>#N/A</v>
      </c>
      <c r="F30" s="26" t="str" cm="1">
        <f t="array" ref="F30">IF(ROWS(G$7:G30)&gt;COUNTIF(BookTable[Entry Month],$O$4),"",INDEX(Book!D$3:D$1200,SMALL(IF(BookTable[Entry Month]=$O$4,ROW(BookTable[Entry Month])-ROW(Book!$J$2)),ROWS(G$7:G30))))</f>
        <v/>
      </c>
      <c r="I3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30" s="6" t="str" cm="1">
        <f t="array" ref="J30">IF(ROWS(G$7:G30)&gt;COUNTIF(BookTable[Entry Month],$O$4),"",INDEX(Book!F$3:F$1200,SMALL(IF(BookTable[Entry Month]=$O$4,ROW(BookTable[Entry Month])-ROW(Book!$J$2)),ROWS(G$7:G30))))</f>
        <v/>
      </c>
      <c r="K30" s="6" t="str" cm="1">
        <f t="array" ref="K30">IF(ROWS(G$7:G30)&gt;COUNTIF(BookTable[Entry Month],$O$4),"",INDEX(Book!E$3:E$1200,SMALL(IF(BookTable[Entry Month]=$O$4,ROW(BookTable[Entry Month])-ROW(Book!$J$2)),ROWS(G$7:G30))))</f>
        <v/>
      </c>
      <c r="L30" s="6" t="e">
        <f>Shrawan9[[#This Row],[मूल्य (रु)]]*13%</f>
        <v>#VALUE!</v>
      </c>
    </row>
    <row r="31" spans="1:12" hidden="1" x14ac:dyDescent="0.25">
      <c r="A31" s="1" t="str">
        <f t="array" ref="A31">IF(ROWS(A$7:A31)&gt;COUNTIF(BookTable[Entry Month],$O$4),"",INDEX(Book!A$3:A$1200,SMALL(IF(BookTable[Entry Month]=$O$4,ROW(BookTable[Entry Month])-ROW(Book!$J$2)),ROWS(A$7:A31))))</f>
        <v/>
      </c>
      <c r="B31" s="1" t="str">
        <f t="array" ref="B31">IF(ROWS(B$7:B31)&gt;COUNTIF(BookTable[Entry Month],$O$4),"",INDEX(Book!B$3:B$1200,SMALL(IF(BookTable[Entry Month]=$O$4,ROW(BookTable[Entry Month])-ROW(Book!$J$2)),ROWS(B$7:B31))))</f>
        <v/>
      </c>
      <c r="D31" s="1" t="str">
        <f t="array" ref="D31">IF(ROWS(C$7:C31)&gt;COUNTIF(BookTable[Entry Month],$O$4),"",INDEX(Book!C$3:C$1200,SMALL(IF(BookTable[Entry Month]=$O$4,ROW(BookTable[Entry Month])-ROW(Book!$J$2)),ROWS(C$7:C31))))</f>
        <v/>
      </c>
      <c r="E31" s="26" t="e">
        <f>VLOOKUP(Shrawan9[[#This Row],[आपूर्तिकर्ताको नाम]],PartyTable[],2,FALSE)</f>
        <v>#N/A</v>
      </c>
      <c r="F31" s="26" t="str" cm="1">
        <f t="array" ref="F31">IF(ROWS(G$7:G31)&gt;COUNTIF(BookTable[Entry Month],$O$4),"",INDEX(Book!D$3:D$1200,SMALL(IF(BookTable[Entry Month]=$O$4,ROW(BookTable[Entry Month])-ROW(Book!$J$2)),ROWS(G$7:G31))))</f>
        <v/>
      </c>
      <c r="I3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31" s="6" t="str" cm="1">
        <f t="array" ref="J31">IF(ROWS(G$7:G31)&gt;COUNTIF(BookTable[Entry Month],$O$4),"",INDEX(Book!F$3:F$1200,SMALL(IF(BookTable[Entry Month]=$O$4,ROW(BookTable[Entry Month])-ROW(Book!$J$2)),ROWS(G$7:G31))))</f>
        <v/>
      </c>
      <c r="K31" s="6" t="str" cm="1">
        <f t="array" ref="K31">IF(ROWS(G$7:G31)&gt;COUNTIF(BookTable[Entry Month],$O$4),"",INDEX(Book!E$3:E$1200,SMALL(IF(BookTable[Entry Month]=$O$4,ROW(BookTable[Entry Month])-ROW(Book!$J$2)),ROWS(G$7:G31))))</f>
        <v/>
      </c>
      <c r="L31" s="6" t="e">
        <f>Shrawan9[[#This Row],[मूल्य (रु)]]*13%</f>
        <v>#VALUE!</v>
      </c>
    </row>
    <row r="32" spans="1:12" hidden="1" x14ac:dyDescent="0.25">
      <c r="A32" s="1" t="str">
        <f t="array" ref="A32">IF(ROWS(A$7:A32)&gt;COUNTIF(BookTable[Entry Month],$O$4),"",INDEX(Book!A$3:A$1200,SMALL(IF(BookTable[Entry Month]=$O$4,ROW(BookTable[Entry Month])-ROW(Book!$J$2)),ROWS(A$7:A32))))</f>
        <v/>
      </c>
      <c r="B32" s="1" t="str">
        <f t="array" ref="B32">IF(ROWS(B$7:B32)&gt;COUNTIF(BookTable[Entry Month],$O$4),"",INDEX(Book!B$3:B$1200,SMALL(IF(BookTable[Entry Month]=$O$4,ROW(BookTable[Entry Month])-ROW(Book!$J$2)),ROWS(B$7:B32))))</f>
        <v/>
      </c>
      <c r="D32" s="1" t="str">
        <f t="array" ref="D32">IF(ROWS(C$7:C32)&gt;COUNTIF(BookTable[Entry Month],$O$4),"",INDEX(Book!C$3:C$1200,SMALL(IF(BookTable[Entry Month]=$O$4,ROW(BookTable[Entry Month])-ROW(Book!$J$2)),ROWS(C$7:C32))))</f>
        <v/>
      </c>
      <c r="E32" s="26" t="e">
        <f>VLOOKUP(Shrawan9[[#This Row],[आपूर्तिकर्ताको नाम]],PartyTable[],2,FALSE)</f>
        <v>#N/A</v>
      </c>
      <c r="F32" s="26" t="str" cm="1">
        <f t="array" ref="F32">IF(ROWS(G$7:G32)&gt;COUNTIF(BookTable[Entry Month],$O$4),"",INDEX(Book!D$3:D$1200,SMALL(IF(BookTable[Entry Month]=$O$4,ROW(BookTable[Entry Month])-ROW(Book!$J$2)),ROWS(G$7:G32))))</f>
        <v/>
      </c>
      <c r="I3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32" s="6" t="str" cm="1">
        <f t="array" ref="J32">IF(ROWS(G$7:G32)&gt;COUNTIF(BookTable[Entry Month],$O$4),"",INDEX(Book!F$3:F$1200,SMALL(IF(BookTable[Entry Month]=$O$4,ROW(BookTable[Entry Month])-ROW(Book!$J$2)),ROWS(G$7:G32))))</f>
        <v/>
      </c>
      <c r="K32" s="6" t="str" cm="1">
        <f t="array" ref="K32">IF(ROWS(G$7:G32)&gt;COUNTIF(BookTable[Entry Month],$O$4),"",INDEX(Book!E$3:E$1200,SMALL(IF(BookTable[Entry Month]=$O$4,ROW(BookTable[Entry Month])-ROW(Book!$J$2)),ROWS(G$7:G32))))</f>
        <v/>
      </c>
      <c r="L32" s="6" t="e">
        <f>Shrawan9[[#This Row],[मूल्य (रु)]]*13%</f>
        <v>#VALUE!</v>
      </c>
    </row>
    <row r="33" spans="1:12" hidden="1" x14ac:dyDescent="0.25">
      <c r="A33" s="1" t="str">
        <f t="array" ref="A33">IF(ROWS(A$7:A33)&gt;COUNTIF(BookTable[Entry Month],$O$4),"",INDEX(Book!A$3:A$1200,SMALL(IF(BookTable[Entry Month]=$O$4,ROW(BookTable[Entry Month])-ROW(Book!$J$2)),ROWS(A$7:A33))))</f>
        <v/>
      </c>
      <c r="B33" s="1" t="str">
        <f t="array" ref="B33">IF(ROWS(B$7:B33)&gt;COUNTIF(BookTable[Entry Month],$O$4),"",INDEX(Book!B$3:B$1200,SMALL(IF(BookTable[Entry Month]=$O$4,ROW(BookTable[Entry Month])-ROW(Book!$J$2)),ROWS(B$7:B33))))</f>
        <v/>
      </c>
      <c r="D33" s="1" t="str">
        <f t="array" ref="D33">IF(ROWS(C$7:C33)&gt;COUNTIF(BookTable[Entry Month],$O$4),"",INDEX(Book!C$3:C$1200,SMALL(IF(BookTable[Entry Month]=$O$4,ROW(BookTable[Entry Month])-ROW(Book!$J$2)),ROWS(C$7:C33))))</f>
        <v/>
      </c>
      <c r="E33" s="26" t="e">
        <f>VLOOKUP(Shrawan9[[#This Row],[आपूर्तिकर्ताको नाम]],PartyTable[],2,FALSE)</f>
        <v>#N/A</v>
      </c>
      <c r="F33" s="26" t="str" cm="1">
        <f t="array" ref="F33">IF(ROWS(G$7:G33)&gt;COUNTIF(BookTable[Entry Month],$O$4),"",INDEX(Book!D$3:D$1200,SMALL(IF(BookTable[Entry Month]=$O$4,ROW(BookTable[Entry Month])-ROW(Book!$J$2)),ROWS(G$7:G33))))</f>
        <v/>
      </c>
      <c r="I3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33" s="6" t="str" cm="1">
        <f t="array" ref="J33">IF(ROWS(G$7:G33)&gt;COUNTIF(BookTable[Entry Month],$O$4),"",INDEX(Book!F$3:F$1200,SMALL(IF(BookTable[Entry Month]=$O$4,ROW(BookTable[Entry Month])-ROW(Book!$J$2)),ROWS(G$7:G33))))</f>
        <v/>
      </c>
      <c r="K33" s="6" t="str" cm="1">
        <f t="array" ref="K33">IF(ROWS(G$7:G33)&gt;COUNTIF(BookTable[Entry Month],$O$4),"",INDEX(Book!E$3:E$1200,SMALL(IF(BookTable[Entry Month]=$O$4,ROW(BookTable[Entry Month])-ROW(Book!$J$2)),ROWS(G$7:G33))))</f>
        <v/>
      </c>
      <c r="L33" s="6" t="e">
        <f>Shrawan9[[#This Row],[मूल्य (रु)]]*13%</f>
        <v>#VALUE!</v>
      </c>
    </row>
    <row r="34" spans="1:12" hidden="1" x14ac:dyDescent="0.25">
      <c r="A34" s="1" t="str">
        <f t="array" ref="A34">IF(ROWS(A$7:A34)&gt;COUNTIF(BookTable[Entry Month],$O$4),"",INDEX(Book!A$3:A$1200,SMALL(IF(BookTable[Entry Month]=$O$4,ROW(BookTable[Entry Month])-ROW(Book!$J$2)),ROWS(A$7:A34))))</f>
        <v/>
      </c>
      <c r="B34" s="1" t="str">
        <f t="array" ref="B34">IF(ROWS(B$7:B34)&gt;COUNTIF(BookTable[Entry Month],$O$4),"",INDEX(Book!B$3:B$1200,SMALL(IF(BookTable[Entry Month]=$O$4,ROW(BookTable[Entry Month])-ROW(Book!$J$2)),ROWS(B$7:B34))))</f>
        <v/>
      </c>
      <c r="D34" s="1" t="str">
        <f t="array" ref="D34">IF(ROWS(C$7:C34)&gt;COUNTIF(BookTable[Entry Month],$O$4),"",INDEX(Book!C$3:C$1200,SMALL(IF(BookTable[Entry Month]=$O$4,ROW(BookTable[Entry Month])-ROW(Book!$J$2)),ROWS(C$7:C34))))</f>
        <v/>
      </c>
      <c r="E34" s="26" t="e">
        <f>VLOOKUP(Shrawan9[[#This Row],[आपूर्तिकर्ताको नाम]],PartyTable[],2,FALSE)</f>
        <v>#N/A</v>
      </c>
      <c r="F34" s="26" t="str" cm="1">
        <f t="array" ref="F34">IF(ROWS(G$7:G34)&gt;COUNTIF(BookTable[Entry Month],$O$4),"",INDEX(Book!D$3:D$1200,SMALL(IF(BookTable[Entry Month]=$O$4,ROW(BookTable[Entry Month])-ROW(Book!$J$2)),ROWS(G$7:G34))))</f>
        <v/>
      </c>
      <c r="I3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34" s="6" t="str" cm="1">
        <f t="array" ref="J34">IF(ROWS(G$7:G34)&gt;COUNTIF(BookTable[Entry Month],$O$4),"",INDEX(Book!F$3:F$1200,SMALL(IF(BookTable[Entry Month]=$O$4,ROW(BookTable[Entry Month])-ROW(Book!$J$2)),ROWS(G$7:G34))))</f>
        <v/>
      </c>
      <c r="K34" s="6" t="str" cm="1">
        <f t="array" ref="K34">IF(ROWS(G$7:G34)&gt;COUNTIF(BookTable[Entry Month],$O$4),"",INDEX(Book!E$3:E$1200,SMALL(IF(BookTable[Entry Month]=$O$4,ROW(BookTable[Entry Month])-ROW(Book!$J$2)),ROWS(G$7:G34))))</f>
        <v/>
      </c>
      <c r="L34" s="6" t="e">
        <f>Shrawan9[[#This Row],[मूल्य (रु)]]*13%</f>
        <v>#VALUE!</v>
      </c>
    </row>
    <row r="35" spans="1:12" hidden="1" x14ac:dyDescent="0.25">
      <c r="A35" s="1" t="str">
        <f t="array" ref="A35">IF(ROWS(A$7:A35)&gt;COUNTIF(BookTable[Entry Month],$O$4),"",INDEX(Book!A$3:A$1200,SMALL(IF(BookTable[Entry Month]=$O$4,ROW(BookTable[Entry Month])-ROW(Book!$J$2)),ROWS(A$7:A35))))</f>
        <v/>
      </c>
      <c r="B35" s="1" t="str">
        <f t="array" ref="B35">IF(ROWS(B$7:B35)&gt;COUNTIF(BookTable[Entry Month],$O$4),"",INDEX(Book!B$3:B$1200,SMALL(IF(BookTable[Entry Month]=$O$4,ROW(BookTable[Entry Month])-ROW(Book!$J$2)),ROWS(B$7:B35))))</f>
        <v/>
      </c>
      <c r="D35" s="1" t="str">
        <f t="array" ref="D35">IF(ROWS(C$7:C35)&gt;COUNTIF(BookTable[Entry Month],$O$4),"",INDEX(Book!C$3:C$1200,SMALL(IF(BookTable[Entry Month]=$O$4,ROW(BookTable[Entry Month])-ROW(Book!$J$2)),ROWS(C$7:C35))))</f>
        <v/>
      </c>
      <c r="E35" s="26" t="e">
        <f>VLOOKUP(Shrawan9[[#This Row],[आपूर्तिकर्ताको नाम]],PartyTable[],2,FALSE)</f>
        <v>#N/A</v>
      </c>
      <c r="F35" s="26" t="str" cm="1">
        <f t="array" ref="F35">IF(ROWS(G$7:G35)&gt;COUNTIF(BookTable[Entry Month],$O$4),"",INDEX(Book!D$3:D$1200,SMALL(IF(BookTable[Entry Month]=$O$4,ROW(BookTable[Entry Month])-ROW(Book!$J$2)),ROWS(G$7:G35))))</f>
        <v/>
      </c>
      <c r="I3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35" s="6" t="str" cm="1">
        <f t="array" ref="J35">IF(ROWS(G$7:G35)&gt;COUNTIF(BookTable[Entry Month],$O$4),"",INDEX(Book!F$3:F$1200,SMALL(IF(BookTable[Entry Month]=$O$4,ROW(BookTable[Entry Month])-ROW(Book!$J$2)),ROWS(G$7:G35))))</f>
        <v/>
      </c>
      <c r="K35" s="6" t="str" cm="1">
        <f t="array" ref="K35">IF(ROWS(G$7:G35)&gt;COUNTIF(BookTable[Entry Month],$O$4),"",INDEX(Book!E$3:E$1200,SMALL(IF(BookTable[Entry Month]=$O$4,ROW(BookTable[Entry Month])-ROW(Book!$J$2)),ROWS(G$7:G35))))</f>
        <v/>
      </c>
      <c r="L35" s="6" t="e">
        <f>Shrawan9[[#This Row],[मूल्य (रु)]]*13%</f>
        <v>#VALUE!</v>
      </c>
    </row>
    <row r="36" spans="1:12" hidden="1" x14ac:dyDescent="0.25">
      <c r="A36" s="1" t="str">
        <f t="array" ref="A36">IF(ROWS(A$7:A36)&gt;COUNTIF(BookTable[Entry Month],$O$4),"",INDEX(Book!A$3:A$1200,SMALL(IF(BookTable[Entry Month]=$O$4,ROW(BookTable[Entry Month])-ROW(Book!$J$2)),ROWS(A$7:A36))))</f>
        <v/>
      </c>
      <c r="B36" s="1" t="str">
        <f t="array" ref="B36">IF(ROWS(B$7:B36)&gt;COUNTIF(BookTable[Entry Month],$O$4),"",INDEX(Book!B$3:B$1200,SMALL(IF(BookTable[Entry Month]=$O$4,ROW(BookTable[Entry Month])-ROW(Book!$J$2)),ROWS(B$7:B36))))</f>
        <v/>
      </c>
      <c r="D36" s="1" t="str">
        <f t="array" ref="D36">IF(ROWS(C$7:C36)&gt;COUNTIF(BookTable[Entry Month],$O$4),"",INDEX(Book!C$3:C$1200,SMALL(IF(BookTable[Entry Month]=$O$4,ROW(BookTable[Entry Month])-ROW(Book!$J$2)),ROWS(C$7:C36))))</f>
        <v/>
      </c>
      <c r="E36" s="26" t="e">
        <f>VLOOKUP(Shrawan9[[#This Row],[आपूर्तिकर्ताको नाम]],PartyTable[],2,FALSE)</f>
        <v>#N/A</v>
      </c>
      <c r="F36" s="26" t="str" cm="1">
        <f t="array" ref="F36">IF(ROWS(G$7:G36)&gt;COUNTIF(BookTable[Entry Month],$O$4),"",INDEX(Book!D$3:D$1200,SMALL(IF(BookTable[Entry Month]=$O$4,ROW(BookTable[Entry Month])-ROW(Book!$J$2)),ROWS(G$7:G36))))</f>
        <v/>
      </c>
      <c r="I3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36" s="6" t="str" cm="1">
        <f t="array" ref="J36">IF(ROWS(G$7:G36)&gt;COUNTIF(BookTable[Entry Month],$O$4),"",INDEX(Book!F$3:F$1200,SMALL(IF(BookTable[Entry Month]=$O$4,ROW(BookTable[Entry Month])-ROW(Book!$J$2)),ROWS(G$7:G36))))</f>
        <v/>
      </c>
      <c r="K36" s="6" t="str" cm="1">
        <f t="array" ref="K36">IF(ROWS(G$7:G36)&gt;COUNTIF(BookTable[Entry Month],$O$4),"",INDEX(Book!E$3:E$1200,SMALL(IF(BookTable[Entry Month]=$O$4,ROW(BookTable[Entry Month])-ROW(Book!$J$2)),ROWS(G$7:G36))))</f>
        <v/>
      </c>
      <c r="L36" s="6" t="e">
        <f>Shrawan9[[#This Row],[मूल्य (रु)]]*13%</f>
        <v>#VALUE!</v>
      </c>
    </row>
    <row r="37" spans="1:12" hidden="1" x14ac:dyDescent="0.25">
      <c r="A37" s="1" t="str">
        <f t="array" ref="A37">IF(ROWS(A$7:A37)&gt;COUNTIF(BookTable[Entry Month],$O$4),"",INDEX(Book!A$3:A$1200,SMALL(IF(BookTable[Entry Month]=$O$4,ROW(BookTable[Entry Month])-ROW(Book!$J$2)),ROWS(A$7:A37))))</f>
        <v/>
      </c>
      <c r="B37" s="1" t="str">
        <f t="array" ref="B37">IF(ROWS(B$7:B37)&gt;COUNTIF(BookTable[Entry Month],$O$4),"",INDEX(Book!B$3:B$1200,SMALL(IF(BookTable[Entry Month]=$O$4,ROW(BookTable[Entry Month])-ROW(Book!$J$2)),ROWS(B$7:B37))))</f>
        <v/>
      </c>
      <c r="D37" s="1" t="str">
        <f t="array" ref="D37">IF(ROWS(C$7:C37)&gt;COUNTIF(BookTable[Entry Month],$O$4),"",INDEX(Book!C$3:C$1200,SMALL(IF(BookTable[Entry Month]=$O$4,ROW(BookTable[Entry Month])-ROW(Book!$J$2)),ROWS(C$7:C37))))</f>
        <v/>
      </c>
      <c r="E37" s="26" t="e">
        <f>VLOOKUP(Shrawan9[[#This Row],[आपूर्तिकर्ताको नाम]],PartyTable[],2,FALSE)</f>
        <v>#N/A</v>
      </c>
      <c r="F37" s="26" t="str" cm="1">
        <f t="array" ref="F37">IF(ROWS(G$7:G37)&gt;COUNTIF(BookTable[Entry Month],$O$4),"",INDEX(Book!D$3:D$1200,SMALL(IF(BookTable[Entry Month]=$O$4,ROW(BookTable[Entry Month])-ROW(Book!$J$2)),ROWS(G$7:G37))))</f>
        <v/>
      </c>
      <c r="I3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37" s="6" t="str" cm="1">
        <f t="array" ref="J37">IF(ROWS(G$7:G37)&gt;COUNTIF(BookTable[Entry Month],$O$4),"",INDEX(Book!F$3:F$1200,SMALL(IF(BookTable[Entry Month]=$O$4,ROW(BookTable[Entry Month])-ROW(Book!$J$2)),ROWS(G$7:G37))))</f>
        <v/>
      </c>
      <c r="K37" s="6" t="str" cm="1">
        <f t="array" ref="K37">IF(ROWS(G$7:G37)&gt;COUNTIF(BookTable[Entry Month],$O$4),"",INDEX(Book!E$3:E$1200,SMALL(IF(BookTable[Entry Month]=$O$4,ROW(BookTable[Entry Month])-ROW(Book!$J$2)),ROWS(G$7:G37))))</f>
        <v/>
      </c>
      <c r="L37" s="6" t="e">
        <f>Shrawan9[[#This Row],[मूल्य (रु)]]*13%</f>
        <v>#VALUE!</v>
      </c>
    </row>
    <row r="38" spans="1:12" hidden="1" x14ac:dyDescent="0.25">
      <c r="A38" s="1" t="str">
        <f t="array" ref="A38">IF(ROWS(A$7:A38)&gt;COUNTIF(BookTable[Entry Month],$O$4),"",INDEX(Book!A$3:A$1200,SMALL(IF(BookTable[Entry Month]=$O$4,ROW(BookTable[Entry Month])-ROW(Book!$J$2)),ROWS(A$7:A38))))</f>
        <v/>
      </c>
      <c r="B38" s="1" t="str">
        <f t="array" ref="B38">IF(ROWS(B$7:B38)&gt;COUNTIF(BookTable[Entry Month],$O$4),"",INDEX(Book!B$3:B$1200,SMALL(IF(BookTable[Entry Month]=$O$4,ROW(BookTable[Entry Month])-ROW(Book!$J$2)),ROWS(B$7:B38))))</f>
        <v/>
      </c>
      <c r="D38" s="1" t="str">
        <f t="array" ref="D38">IF(ROWS(C$7:C38)&gt;COUNTIF(BookTable[Entry Month],$O$4),"",INDEX(Book!C$3:C$1200,SMALL(IF(BookTable[Entry Month]=$O$4,ROW(BookTable[Entry Month])-ROW(Book!$J$2)),ROWS(C$7:C38))))</f>
        <v/>
      </c>
      <c r="E38" s="26" t="e">
        <f>VLOOKUP(Shrawan9[[#This Row],[आपूर्तिकर्ताको नाम]],PartyTable[],2,FALSE)</f>
        <v>#N/A</v>
      </c>
      <c r="F38" s="26" t="str" cm="1">
        <f t="array" ref="F38">IF(ROWS(G$7:G38)&gt;COUNTIF(BookTable[Entry Month],$O$4),"",INDEX(Book!D$3:D$1200,SMALL(IF(BookTable[Entry Month]=$O$4,ROW(BookTable[Entry Month])-ROW(Book!$J$2)),ROWS(G$7:G38))))</f>
        <v/>
      </c>
      <c r="I3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38" s="6" t="str" cm="1">
        <f t="array" ref="J38">IF(ROWS(G$7:G38)&gt;COUNTIF(BookTable[Entry Month],$O$4),"",INDEX(Book!F$3:F$1200,SMALL(IF(BookTable[Entry Month]=$O$4,ROW(BookTable[Entry Month])-ROW(Book!$J$2)),ROWS(G$7:G38))))</f>
        <v/>
      </c>
      <c r="K38" s="6" t="str" cm="1">
        <f t="array" ref="K38">IF(ROWS(G$7:G38)&gt;COUNTIF(BookTable[Entry Month],$O$4),"",INDEX(Book!E$3:E$1200,SMALL(IF(BookTable[Entry Month]=$O$4,ROW(BookTable[Entry Month])-ROW(Book!$J$2)),ROWS(G$7:G38))))</f>
        <v/>
      </c>
      <c r="L38" s="6" t="e">
        <f>Shrawan9[[#This Row],[मूल्य (रु)]]*13%</f>
        <v>#VALUE!</v>
      </c>
    </row>
    <row r="39" spans="1:12" hidden="1" x14ac:dyDescent="0.25">
      <c r="A39" s="1" t="str">
        <f t="array" ref="A39">IF(ROWS(A$7:A39)&gt;COUNTIF(BookTable[Entry Month],$O$4),"",INDEX(Book!A$3:A$1200,SMALL(IF(BookTable[Entry Month]=$O$4,ROW(BookTable[Entry Month])-ROW(Book!$J$2)),ROWS(A$7:A39))))</f>
        <v/>
      </c>
      <c r="B39" s="1" t="str">
        <f t="array" ref="B39">IF(ROWS(B$7:B39)&gt;COUNTIF(BookTable[Entry Month],$O$4),"",INDEX(Book!B$3:B$1200,SMALL(IF(BookTable[Entry Month]=$O$4,ROW(BookTable[Entry Month])-ROW(Book!$J$2)),ROWS(B$7:B39))))</f>
        <v/>
      </c>
      <c r="D39" s="1" t="str">
        <f t="array" ref="D39">IF(ROWS(C$7:C39)&gt;COUNTIF(BookTable[Entry Month],$O$4),"",INDEX(Book!C$3:C$1200,SMALL(IF(BookTable[Entry Month]=$O$4,ROW(BookTable[Entry Month])-ROW(Book!$J$2)),ROWS(C$7:C39))))</f>
        <v/>
      </c>
      <c r="E39" s="26" t="e">
        <f>VLOOKUP(Shrawan9[[#This Row],[आपूर्तिकर्ताको नाम]],PartyTable[],2,FALSE)</f>
        <v>#N/A</v>
      </c>
      <c r="F39" s="26" t="str" cm="1">
        <f t="array" ref="F39">IF(ROWS(G$7:G39)&gt;COUNTIF(BookTable[Entry Month],$O$4),"",INDEX(Book!D$3:D$1200,SMALL(IF(BookTable[Entry Month]=$O$4,ROW(BookTable[Entry Month])-ROW(Book!$J$2)),ROWS(G$7:G39))))</f>
        <v/>
      </c>
      <c r="I3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39" s="6" t="str" cm="1">
        <f t="array" ref="J39">IF(ROWS(G$7:G39)&gt;COUNTIF(BookTable[Entry Month],$O$4),"",INDEX(Book!F$3:F$1200,SMALL(IF(BookTable[Entry Month]=$O$4,ROW(BookTable[Entry Month])-ROW(Book!$J$2)),ROWS(G$7:G39))))</f>
        <v/>
      </c>
      <c r="K39" s="6" t="str" cm="1">
        <f t="array" ref="K39">IF(ROWS(G$7:G39)&gt;COUNTIF(BookTable[Entry Month],$O$4),"",INDEX(Book!E$3:E$1200,SMALL(IF(BookTable[Entry Month]=$O$4,ROW(BookTable[Entry Month])-ROW(Book!$J$2)),ROWS(G$7:G39))))</f>
        <v/>
      </c>
      <c r="L39" s="6" t="e">
        <f>Shrawan9[[#This Row],[मूल्य (रु)]]*13%</f>
        <v>#VALUE!</v>
      </c>
    </row>
    <row r="40" spans="1:12" hidden="1" x14ac:dyDescent="0.25">
      <c r="A40" s="1" t="str">
        <f t="array" ref="A40">IF(ROWS(A$7:A40)&gt;COUNTIF(BookTable[Entry Month],$O$4),"",INDEX(Book!A$3:A$1200,SMALL(IF(BookTable[Entry Month]=$O$4,ROW(BookTable[Entry Month])-ROW(Book!$J$2)),ROWS(A$7:A40))))</f>
        <v/>
      </c>
      <c r="B40" s="1" t="str">
        <f t="array" ref="B40">IF(ROWS(B$7:B40)&gt;COUNTIF(BookTable[Entry Month],$O$4),"",INDEX(Book!B$3:B$1200,SMALL(IF(BookTable[Entry Month]=$O$4,ROW(BookTable[Entry Month])-ROW(Book!$J$2)),ROWS(B$7:B40))))</f>
        <v/>
      </c>
      <c r="D40" s="1" t="str">
        <f t="array" ref="D40">IF(ROWS(C$7:C40)&gt;COUNTIF(BookTable[Entry Month],$O$4),"",INDEX(Book!C$3:C$1200,SMALL(IF(BookTable[Entry Month]=$O$4,ROW(BookTable[Entry Month])-ROW(Book!$J$2)),ROWS(C$7:C40))))</f>
        <v/>
      </c>
      <c r="E40" s="26" t="e">
        <f>VLOOKUP(Shrawan9[[#This Row],[आपूर्तिकर्ताको नाम]],PartyTable[],2,FALSE)</f>
        <v>#N/A</v>
      </c>
      <c r="F40" s="26" t="str" cm="1">
        <f t="array" ref="F40">IF(ROWS(G$7:G40)&gt;COUNTIF(BookTable[Entry Month],$O$4),"",INDEX(Book!D$3:D$1200,SMALL(IF(BookTable[Entry Month]=$O$4,ROW(BookTable[Entry Month])-ROW(Book!$J$2)),ROWS(G$7:G40))))</f>
        <v/>
      </c>
      <c r="I4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40" s="6" t="str" cm="1">
        <f t="array" ref="J40">IF(ROWS(G$7:G40)&gt;COUNTIF(BookTable[Entry Month],$O$4),"",INDEX(Book!F$3:F$1200,SMALL(IF(BookTable[Entry Month]=$O$4,ROW(BookTable[Entry Month])-ROW(Book!$J$2)),ROWS(G$7:G40))))</f>
        <v/>
      </c>
      <c r="K40" s="6" t="str" cm="1">
        <f t="array" ref="K40">IF(ROWS(G$7:G40)&gt;COUNTIF(BookTable[Entry Month],$O$4),"",INDEX(Book!E$3:E$1200,SMALL(IF(BookTable[Entry Month]=$O$4,ROW(BookTable[Entry Month])-ROW(Book!$J$2)),ROWS(G$7:G40))))</f>
        <v/>
      </c>
      <c r="L40" s="6" t="e">
        <f>Shrawan9[[#This Row],[मूल्य (रु)]]*13%</f>
        <v>#VALUE!</v>
      </c>
    </row>
    <row r="41" spans="1:12" hidden="1" x14ac:dyDescent="0.25">
      <c r="A41" s="1" t="str">
        <f t="array" ref="A41">IF(ROWS(A$7:A41)&gt;COUNTIF(BookTable[Entry Month],$O$4),"",INDEX(Book!A$3:A$1200,SMALL(IF(BookTable[Entry Month]=$O$4,ROW(BookTable[Entry Month])-ROW(Book!$J$2)),ROWS(A$7:A41))))</f>
        <v/>
      </c>
      <c r="B41" s="1" t="str">
        <f t="array" ref="B41">IF(ROWS(B$7:B41)&gt;COUNTIF(BookTable[Entry Month],$O$4),"",INDEX(Book!B$3:B$1200,SMALL(IF(BookTable[Entry Month]=$O$4,ROW(BookTable[Entry Month])-ROW(Book!$J$2)),ROWS(B$7:B41))))</f>
        <v/>
      </c>
      <c r="D41" s="1" t="str">
        <f t="array" ref="D41">IF(ROWS(C$7:C41)&gt;COUNTIF(BookTable[Entry Month],$O$4),"",INDEX(Book!C$3:C$1200,SMALL(IF(BookTable[Entry Month]=$O$4,ROW(BookTable[Entry Month])-ROW(Book!$J$2)),ROWS(C$7:C41))))</f>
        <v/>
      </c>
      <c r="E41" s="26" t="e">
        <f>VLOOKUP(Shrawan9[[#This Row],[आपूर्तिकर्ताको नाम]],PartyTable[],2,FALSE)</f>
        <v>#N/A</v>
      </c>
      <c r="F41" s="26" t="str" cm="1">
        <f t="array" ref="F41">IF(ROWS(G$7:G41)&gt;COUNTIF(BookTable[Entry Month],$O$4),"",INDEX(Book!D$3:D$1200,SMALL(IF(BookTable[Entry Month]=$O$4,ROW(BookTable[Entry Month])-ROW(Book!$J$2)),ROWS(G$7:G41))))</f>
        <v/>
      </c>
      <c r="I4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41" s="6" t="str" cm="1">
        <f t="array" ref="J41">IF(ROWS(G$7:G41)&gt;COUNTIF(BookTable[Entry Month],$O$4),"",INDEX(Book!F$3:F$1200,SMALL(IF(BookTable[Entry Month]=$O$4,ROW(BookTable[Entry Month])-ROW(Book!$J$2)),ROWS(G$7:G41))))</f>
        <v/>
      </c>
      <c r="K41" s="6" t="str" cm="1">
        <f t="array" ref="K41">IF(ROWS(G$7:G41)&gt;COUNTIF(BookTable[Entry Month],$O$4),"",INDEX(Book!E$3:E$1200,SMALL(IF(BookTable[Entry Month]=$O$4,ROW(BookTable[Entry Month])-ROW(Book!$J$2)),ROWS(G$7:G41))))</f>
        <v/>
      </c>
      <c r="L41" s="6" t="e">
        <f>Shrawan9[[#This Row],[मूल्य (रु)]]*13%</f>
        <v>#VALUE!</v>
      </c>
    </row>
    <row r="42" spans="1:12" hidden="1" x14ac:dyDescent="0.25">
      <c r="A42" s="1" t="str">
        <f t="array" ref="A42">IF(ROWS(A$7:A42)&gt;COUNTIF(BookTable[Entry Month],$O$4),"",INDEX(Book!A$3:A$1200,SMALL(IF(BookTable[Entry Month]=$O$4,ROW(BookTable[Entry Month])-ROW(Book!$J$2)),ROWS(A$7:A42))))</f>
        <v/>
      </c>
      <c r="B42" s="1" t="str">
        <f t="array" ref="B42">IF(ROWS(B$7:B42)&gt;COUNTIF(BookTable[Entry Month],$O$4),"",INDEX(Book!B$3:B$1200,SMALL(IF(BookTable[Entry Month]=$O$4,ROW(BookTable[Entry Month])-ROW(Book!$J$2)),ROWS(B$7:B42))))</f>
        <v/>
      </c>
      <c r="D42" s="1" t="str">
        <f t="array" ref="D42">IF(ROWS(C$7:C42)&gt;COUNTIF(BookTable[Entry Month],$O$4),"",INDEX(Book!C$3:C$1200,SMALL(IF(BookTable[Entry Month]=$O$4,ROW(BookTable[Entry Month])-ROW(Book!$J$2)),ROWS(C$7:C42))))</f>
        <v/>
      </c>
      <c r="E42" s="26" t="e">
        <f>VLOOKUP(Shrawan9[[#This Row],[आपूर्तिकर्ताको नाम]],PartyTable[],2,FALSE)</f>
        <v>#N/A</v>
      </c>
      <c r="F42" s="26" t="str" cm="1">
        <f t="array" ref="F42">IF(ROWS(G$7:G42)&gt;COUNTIF(BookTable[Entry Month],$O$4),"",INDEX(Book!D$3:D$1200,SMALL(IF(BookTable[Entry Month]=$O$4,ROW(BookTable[Entry Month])-ROW(Book!$J$2)),ROWS(G$7:G42))))</f>
        <v/>
      </c>
      <c r="I4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42" s="6" t="str" cm="1">
        <f t="array" ref="J42">IF(ROWS(G$7:G42)&gt;COUNTIF(BookTable[Entry Month],$O$4),"",INDEX(Book!F$3:F$1200,SMALL(IF(BookTable[Entry Month]=$O$4,ROW(BookTable[Entry Month])-ROW(Book!$J$2)),ROWS(G$7:G42))))</f>
        <v/>
      </c>
      <c r="K42" s="6" t="str" cm="1">
        <f t="array" ref="K42">IF(ROWS(G$7:G42)&gt;COUNTIF(BookTable[Entry Month],$O$4),"",INDEX(Book!E$3:E$1200,SMALL(IF(BookTable[Entry Month]=$O$4,ROW(BookTable[Entry Month])-ROW(Book!$J$2)),ROWS(G$7:G42))))</f>
        <v/>
      </c>
      <c r="L42" s="6" t="e">
        <f>Shrawan9[[#This Row],[मूल्य (रु)]]*13%</f>
        <v>#VALUE!</v>
      </c>
    </row>
    <row r="43" spans="1:12" hidden="1" x14ac:dyDescent="0.25">
      <c r="A43" s="1" t="str">
        <f t="array" ref="A43">IF(ROWS(A$7:A43)&gt;COUNTIF(BookTable[Entry Month],$O$4),"",INDEX(Book!A$3:A$1200,SMALL(IF(BookTable[Entry Month]=$O$4,ROW(BookTable[Entry Month])-ROW(Book!$J$2)),ROWS(A$7:A43))))</f>
        <v/>
      </c>
      <c r="B43" s="1" t="str">
        <f t="array" ref="B43">IF(ROWS(B$7:B43)&gt;COUNTIF(BookTable[Entry Month],$O$4),"",INDEX(Book!B$3:B$1200,SMALL(IF(BookTable[Entry Month]=$O$4,ROW(BookTable[Entry Month])-ROW(Book!$J$2)),ROWS(B$7:B43))))</f>
        <v/>
      </c>
      <c r="D43" s="1" t="str">
        <f t="array" ref="D43">IF(ROWS(C$7:C43)&gt;COUNTIF(BookTable[Entry Month],$O$4),"",INDEX(Book!C$3:C$1200,SMALL(IF(BookTable[Entry Month]=$O$4,ROW(BookTable[Entry Month])-ROW(Book!$J$2)),ROWS(C$7:C43))))</f>
        <v/>
      </c>
      <c r="E43" s="26" t="e">
        <f>VLOOKUP(Shrawan9[[#This Row],[आपूर्तिकर्ताको नाम]],PartyTable[],2,FALSE)</f>
        <v>#N/A</v>
      </c>
      <c r="F43" s="26" t="str" cm="1">
        <f t="array" ref="F43">IF(ROWS(G$7:G43)&gt;COUNTIF(BookTable[Entry Month],$O$4),"",INDEX(Book!D$3:D$1200,SMALL(IF(BookTable[Entry Month]=$O$4,ROW(BookTable[Entry Month])-ROW(Book!$J$2)),ROWS(G$7:G43))))</f>
        <v/>
      </c>
      <c r="I4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43" s="6" t="str" cm="1">
        <f t="array" ref="J43">IF(ROWS(G$7:G43)&gt;COUNTIF(BookTable[Entry Month],$O$4),"",INDEX(Book!F$3:F$1200,SMALL(IF(BookTable[Entry Month]=$O$4,ROW(BookTable[Entry Month])-ROW(Book!$J$2)),ROWS(G$7:G43))))</f>
        <v/>
      </c>
      <c r="K43" s="6" t="str" cm="1">
        <f t="array" ref="K43">IF(ROWS(G$7:G43)&gt;COUNTIF(BookTable[Entry Month],$O$4),"",INDEX(Book!E$3:E$1200,SMALL(IF(BookTable[Entry Month]=$O$4,ROW(BookTable[Entry Month])-ROW(Book!$J$2)),ROWS(G$7:G43))))</f>
        <v/>
      </c>
      <c r="L43" s="6" t="e">
        <f>Shrawan9[[#This Row],[मूल्य (रु)]]*13%</f>
        <v>#VALUE!</v>
      </c>
    </row>
    <row r="44" spans="1:12" hidden="1" x14ac:dyDescent="0.25">
      <c r="A44" s="1" t="str">
        <f t="array" ref="A44">IF(ROWS(A$7:A44)&gt;COUNTIF(BookTable[Entry Month],$O$4),"",INDEX(Book!A$3:A$1200,SMALL(IF(BookTable[Entry Month]=$O$4,ROW(BookTable[Entry Month])-ROW(Book!$J$2)),ROWS(A$7:A44))))</f>
        <v/>
      </c>
      <c r="B44" s="1" t="str">
        <f t="array" ref="B44">IF(ROWS(B$7:B44)&gt;COUNTIF(BookTable[Entry Month],$O$4),"",INDEX(Book!B$3:B$1200,SMALL(IF(BookTable[Entry Month]=$O$4,ROW(BookTable[Entry Month])-ROW(Book!$J$2)),ROWS(B$7:B44))))</f>
        <v/>
      </c>
      <c r="D44" s="1" t="str">
        <f t="array" ref="D44">IF(ROWS(C$7:C44)&gt;COUNTIF(BookTable[Entry Month],$O$4),"",INDEX(Book!C$3:C$1200,SMALL(IF(BookTable[Entry Month]=$O$4,ROW(BookTable[Entry Month])-ROW(Book!$J$2)),ROWS(C$7:C44))))</f>
        <v/>
      </c>
      <c r="E44" s="26" t="e">
        <f>VLOOKUP(Shrawan9[[#This Row],[आपूर्तिकर्ताको नाम]],PartyTable[],2,FALSE)</f>
        <v>#N/A</v>
      </c>
      <c r="F44" s="26" t="str" cm="1">
        <f t="array" ref="F44">IF(ROWS(G$7:G44)&gt;COUNTIF(BookTable[Entry Month],$O$4),"",INDEX(Book!D$3:D$1200,SMALL(IF(BookTable[Entry Month]=$O$4,ROW(BookTable[Entry Month])-ROW(Book!$J$2)),ROWS(G$7:G44))))</f>
        <v/>
      </c>
      <c r="I4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44" s="6" t="str" cm="1">
        <f t="array" ref="J44">IF(ROWS(G$7:G44)&gt;COUNTIF(BookTable[Entry Month],$O$4),"",INDEX(Book!F$3:F$1200,SMALL(IF(BookTable[Entry Month]=$O$4,ROW(BookTable[Entry Month])-ROW(Book!$J$2)),ROWS(G$7:G44))))</f>
        <v/>
      </c>
      <c r="K44" s="6" t="str" cm="1">
        <f t="array" ref="K44">IF(ROWS(G$7:G44)&gt;COUNTIF(BookTable[Entry Month],$O$4),"",INDEX(Book!E$3:E$1200,SMALL(IF(BookTable[Entry Month]=$O$4,ROW(BookTable[Entry Month])-ROW(Book!$J$2)),ROWS(G$7:G44))))</f>
        <v/>
      </c>
      <c r="L44" s="6" t="e">
        <f>Shrawan9[[#This Row],[मूल्य (रु)]]*13%</f>
        <v>#VALUE!</v>
      </c>
    </row>
    <row r="45" spans="1:12" hidden="1" x14ac:dyDescent="0.25">
      <c r="A45" s="1" t="str">
        <f t="array" ref="A45">IF(ROWS(A$7:A45)&gt;COUNTIF(BookTable[Entry Month],$O$4),"",INDEX(Book!A$3:A$1200,SMALL(IF(BookTable[Entry Month]=$O$4,ROW(BookTable[Entry Month])-ROW(Book!$J$2)),ROWS(A$7:A45))))</f>
        <v/>
      </c>
      <c r="B45" s="1" t="str">
        <f t="array" ref="B45">IF(ROWS(B$7:B45)&gt;COUNTIF(BookTable[Entry Month],$O$4),"",INDEX(Book!B$3:B$1200,SMALL(IF(BookTable[Entry Month]=$O$4,ROW(BookTable[Entry Month])-ROW(Book!$J$2)),ROWS(B$7:B45))))</f>
        <v/>
      </c>
      <c r="D45" s="1" t="str">
        <f t="array" ref="D45">IF(ROWS(C$7:C45)&gt;COUNTIF(BookTable[Entry Month],$O$4),"",INDEX(Book!C$3:C$1200,SMALL(IF(BookTable[Entry Month]=$O$4,ROW(BookTable[Entry Month])-ROW(Book!$J$2)),ROWS(C$7:C45))))</f>
        <v/>
      </c>
      <c r="E45" s="26" t="e">
        <f>VLOOKUP(Shrawan9[[#This Row],[आपूर्तिकर्ताको नाम]],PartyTable[],2,FALSE)</f>
        <v>#N/A</v>
      </c>
      <c r="F45" s="26" t="str" cm="1">
        <f t="array" ref="F45">IF(ROWS(G$7:G45)&gt;COUNTIF(BookTable[Entry Month],$O$4),"",INDEX(Book!D$3:D$1200,SMALL(IF(BookTable[Entry Month]=$O$4,ROW(BookTable[Entry Month])-ROW(Book!$J$2)),ROWS(G$7:G45))))</f>
        <v/>
      </c>
      <c r="I4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45" s="6" t="str" cm="1">
        <f t="array" ref="J45">IF(ROWS(G$7:G45)&gt;COUNTIF(BookTable[Entry Month],$O$4),"",INDEX(Book!F$3:F$1200,SMALL(IF(BookTable[Entry Month]=$O$4,ROW(BookTable[Entry Month])-ROW(Book!$J$2)),ROWS(G$7:G45))))</f>
        <v/>
      </c>
      <c r="K45" s="6" t="str" cm="1">
        <f t="array" ref="K45">IF(ROWS(G$7:G45)&gt;COUNTIF(BookTable[Entry Month],$O$4),"",INDEX(Book!E$3:E$1200,SMALL(IF(BookTable[Entry Month]=$O$4,ROW(BookTable[Entry Month])-ROW(Book!$J$2)),ROWS(G$7:G45))))</f>
        <v/>
      </c>
      <c r="L45" s="6" t="e">
        <f>Shrawan9[[#This Row],[मूल्य (रु)]]*13%</f>
        <v>#VALUE!</v>
      </c>
    </row>
    <row r="46" spans="1:12" hidden="1" x14ac:dyDescent="0.25">
      <c r="A46" s="1" t="str">
        <f t="array" ref="A46">IF(ROWS(A$7:A46)&gt;COUNTIF(BookTable[Entry Month],$O$4),"",INDEX(Book!A$3:A$1200,SMALL(IF(BookTable[Entry Month]=$O$4,ROW(BookTable[Entry Month])-ROW(Book!$J$2)),ROWS(A$7:A46))))</f>
        <v/>
      </c>
      <c r="B46" s="12" t="str">
        <f t="array" ref="B46">IF(ROWS(B$7:B46)&gt;COUNTIF(BookTable[Entry Month],$O$4),"",INDEX(Book!B$3:B$1200,SMALL(IF(BookTable[Entry Month]=$O$4,ROW(BookTable[Entry Month])-ROW(Book!$J$2)),ROWS(B$7:B46))))</f>
        <v/>
      </c>
      <c r="D46" s="1" t="str">
        <f t="array" ref="D46">IF(ROWS(C$7:C46)&gt;COUNTIF(BookTable[Entry Month],$O$4),"",INDEX(Book!C$3:C$1200,SMALL(IF(BookTable[Entry Month]=$O$4,ROW(BookTable[Entry Month])-ROW(Book!$J$2)),ROWS(C$7:C46))))</f>
        <v/>
      </c>
      <c r="E46" s="26" t="e">
        <f>VLOOKUP(Shrawan9[[#This Row],[आपूर्तिकर्ताको नाम]],PartyTable[],2,FALSE)</f>
        <v>#N/A</v>
      </c>
      <c r="F46" s="26" t="str" cm="1">
        <f t="array" ref="F46">IF(ROWS(G$7:G46)&gt;COUNTIF(BookTable[Entry Month],$O$4),"",INDEX(Book!D$3:D$1200,SMALL(IF(BookTable[Entry Month]=$O$4,ROW(BookTable[Entry Month])-ROW(Book!$J$2)),ROWS(G$7:G46))))</f>
        <v/>
      </c>
      <c r="I4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46" s="6" t="str" cm="1">
        <f t="array" ref="J46">IF(ROWS(G$7:G46)&gt;COUNTIF(BookTable[Entry Month],$O$4),"",INDEX(Book!F$3:F$1200,SMALL(IF(BookTable[Entry Month]=$O$4,ROW(BookTable[Entry Month])-ROW(Book!$J$2)),ROWS(G$7:G46))))</f>
        <v/>
      </c>
      <c r="K46" s="6" t="str" cm="1">
        <f t="array" ref="K46">IF(ROWS(G$7:G46)&gt;COUNTIF(BookTable[Entry Month],$O$4),"",INDEX(Book!E$3:E$1200,SMALL(IF(BookTable[Entry Month]=$O$4,ROW(BookTable[Entry Month])-ROW(Book!$J$2)),ROWS(G$7:G46))))</f>
        <v/>
      </c>
      <c r="L46" s="6" t="e">
        <f>Shrawan9[[#This Row],[मूल्य (रु)]]*13%</f>
        <v>#VALUE!</v>
      </c>
    </row>
    <row r="47" spans="1:12" hidden="1" x14ac:dyDescent="0.25">
      <c r="A47" s="1" t="str">
        <f t="array" ref="A47">IF(ROWS(A$7:A47)&gt;COUNTIF(BookTable[Entry Month],$O$4),"",INDEX(Book!A$3:A$1200,SMALL(IF(BookTable[Entry Month]=$O$4,ROW(BookTable[Entry Month])-ROW(Book!$J$2)),ROWS(A$7:A47))))</f>
        <v/>
      </c>
      <c r="B47" s="1" t="str">
        <f t="array" ref="B47">IF(ROWS(B$7:B47)&gt;COUNTIF(BookTable[Entry Month],$O$4),"",INDEX(Book!B$3:B$1200,SMALL(IF(BookTable[Entry Month]=$O$4,ROW(BookTable[Entry Month])-ROW(Book!$J$2)),ROWS(B$7:B47))))</f>
        <v/>
      </c>
      <c r="D47" s="1" t="str">
        <f t="array" ref="D47">IF(ROWS(C$7:C47)&gt;COUNTIF(BookTable[Entry Month],$O$4),"",INDEX(Book!C$3:C$1200,SMALL(IF(BookTable[Entry Month]=$O$4,ROW(BookTable[Entry Month])-ROW(Book!$J$2)),ROWS(C$7:C47))))</f>
        <v/>
      </c>
      <c r="E47" s="26" t="e">
        <f>VLOOKUP(Shrawan9[[#This Row],[आपूर्तिकर्ताको नाम]],PartyTable[],2,FALSE)</f>
        <v>#N/A</v>
      </c>
      <c r="F47" s="26" t="str" cm="1">
        <f t="array" ref="F47">IF(ROWS(G$7:G47)&gt;COUNTIF(BookTable[Entry Month],$O$4),"",INDEX(Book!D$3:D$1200,SMALL(IF(BookTable[Entry Month]=$O$4,ROW(BookTable[Entry Month])-ROW(Book!$J$2)),ROWS(G$7:G47))))</f>
        <v/>
      </c>
      <c r="I4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47" s="6" t="str" cm="1">
        <f t="array" ref="J47">IF(ROWS(G$7:G47)&gt;COUNTIF(BookTable[Entry Month],$O$4),"",INDEX(Book!F$3:F$1200,SMALL(IF(BookTable[Entry Month]=$O$4,ROW(BookTable[Entry Month])-ROW(Book!$J$2)),ROWS(G$7:G47))))</f>
        <v/>
      </c>
      <c r="K47" s="6" t="str" cm="1">
        <f t="array" ref="K47">IF(ROWS(G$7:G47)&gt;COUNTIF(BookTable[Entry Month],$O$4),"",INDEX(Book!E$3:E$1200,SMALL(IF(BookTable[Entry Month]=$O$4,ROW(BookTable[Entry Month])-ROW(Book!$J$2)),ROWS(G$7:G47))))</f>
        <v/>
      </c>
      <c r="L47" s="6" t="e">
        <f>Shrawan9[[#This Row],[मूल्य (रु)]]*13%</f>
        <v>#VALUE!</v>
      </c>
    </row>
    <row r="48" spans="1:12" hidden="1" x14ac:dyDescent="0.25">
      <c r="A48" s="1" t="str">
        <f t="array" ref="A48">IF(ROWS(A$7:A48)&gt;COUNTIF(BookTable[Entry Month],$O$4),"",INDEX(Book!A$3:A$1200,SMALL(IF(BookTable[Entry Month]=$O$4,ROW(BookTable[Entry Month])-ROW(Book!$J$2)),ROWS(A$7:A48))))</f>
        <v/>
      </c>
      <c r="B48" s="1" t="str">
        <f t="array" ref="B48">IF(ROWS(B$7:B48)&gt;COUNTIF(BookTable[Entry Month],$O$4),"",INDEX(Book!B$3:B$1200,SMALL(IF(BookTable[Entry Month]=$O$4,ROW(BookTable[Entry Month])-ROW(Book!$J$2)),ROWS(B$7:B48))))</f>
        <v/>
      </c>
      <c r="D48" s="1" t="str">
        <f t="array" ref="D48">IF(ROWS(C$7:C48)&gt;COUNTIF(BookTable[Entry Month],$O$4),"",INDEX(Book!C$3:C$1200,SMALL(IF(BookTable[Entry Month]=$O$4,ROW(BookTable[Entry Month])-ROW(Book!$J$2)),ROWS(C$7:C48))))</f>
        <v/>
      </c>
      <c r="E48" s="26" t="e">
        <f>VLOOKUP(Shrawan9[[#This Row],[आपूर्तिकर्ताको नाम]],PartyTable[],2,FALSE)</f>
        <v>#N/A</v>
      </c>
      <c r="F48" s="26" t="str" cm="1">
        <f t="array" ref="F48">IF(ROWS(G$7:G48)&gt;COUNTIF(BookTable[Entry Month],$O$4),"",INDEX(Book!D$3:D$1200,SMALL(IF(BookTable[Entry Month]=$O$4,ROW(BookTable[Entry Month])-ROW(Book!$J$2)),ROWS(G$7:G48))))</f>
        <v/>
      </c>
      <c r="I4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48" s="6" t="str" cm="1">
        <f t="array" ref="J48">IF(ROWS(G$7:G48)&gt;COUNTIF(BookTable[Entry Month],$O$4),"",INDEX(Book!F$3:F$1200,SMALL(IF(BookTable[Entry Month]=$O$4,ROW(BookTable[Entry Month])-ROW(Book!$J$2)),ROWS(G$7:G48))))</f>
        <v/>
      </c>
      <c r="K48" s="6" t="str" cm="1">
        <f t="array" ref="K48">IF(ROWS(G$7:G48)&gt;COUNTIF(BookTable[Entry Month],$O$4),"",INDEX(Book!E$3:E$1200,SMALL(IF(BookTable[Entry Month]=$O$4,ROW(BookTable[Entry Month])-ROW(Book!$J$2)),ROWS(G$7:G48))))</f>
        <v/>
      </c>
      <c r="L48" s="6" t="e">
        <f>Shrawan9[[#This Row],[मूल्य (रु)]]*13%</f>
        <v>#VALUE!</v>
      </c>
    </row>
    <row r="49" spans="1:12" hidden="1" x14ac:dyDescent="0.25">
      <c r="A49" s="1" t="str">
        <f t="array" ref="A49">IF(ROWS(A$7:A49)&gt;COUNTIF(BookTable[Entry Month],$O$4),"",INDEX(Book!A$3:A$1200,SMALL(IF(BookTable[Entry Month]=$O$4,ROW(BookTable[Entry Month])-ROW(Book!$J$2)),ROWS(A$7:A49))))</f>
        <v/>
      </c>
      <c r="B49" s="1" t="str">
        <f t="array" ref="B49">IF(ROWS(B$7:B49)&gt;COUNTIF(BookTable[Entry Month],$O$4),"",INDEX(Book!B$3:B$1200,SMALL(IF(BookTable[Entry Month]=$O$4,ROW(BookTable[Entry Month])-ROW(Book!$J$2)),ROWS(B$7:B49))))</f>
        <v/>
      </c>
      <c r="D49" s="1" t="str">
        <f t="array" ref="D49">IF(ROWS(C$7:C49)&gt;COUNTIF(BookTable[Entry Month],$O$4),"",INDEX(Book!C$3:C$1200,SMALL(IF(BookTable[Entry Month]=$O$4,ROW(BookTable[Entry Month])-ROW(Book!$J$2)),ROWS(C$7:C49))))</f>
        <v/>
      </c>
      <c r="E49" s="26" t="e">
        <f>VLOOKUP(Shrawan9[[#This Row],[आपूर्तिकर्ताको नाम]],PartyTable[],2,FALSE)</f>
        <v>#N/A</v>
      </c>
      <c r="F49" s="26" t="str" cm="1">
        <f t="array" ref="F49">IF(ROWS(G$7:G49)&gt;COUNTIF(BookTable[Entry Month],$O$4),"",INDEX(Book!D$3:D$1200,SMALL(IF(BookTable[Entry Month]=$O$4,ROW(BookTable[Entry Month])-ROW(Book!$J$2)),ROWS(G$7:G49))))</f>
        <v/>
      </c>
      <c r="I4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49" s="6" t="str" cm="1">
        <f t="array" ref="J49">IF(ROWS(G$7:G49)&gt;COUNTIF(BookTable[Entry Month],$O$4),"",INDEX(Book!F$3:F$1200,SMALL(IF(BookTable[Entry Month]=$O$4,ROW(BookTable[Entry Month])-ROW(Book!$J$2)),ROWS(G$7:G49))))</f>
        <v/>
      </c>
      <c r="K49" s="6" t="str" cm="1">
        <f t="array" ref="K49">IF(ROWS(G$7:G49)&gt;COUNTIF(BookTable[Entry Month],$O$4),"",INDEX(Book!E$3:E$1200,SMALL(IF(BookTable[Entry Month]=$O$4,ROW(BookTable[Entry Month])-ROW(Book!$J$2)),ROWS(G$7:G49))))</f>
        <v/>
      </c>
      <c r="L49" s="6" t="e">
        <f>Shrawan9[[#This Row],[मूल्य (रु)]]*13%</f>
        <v>#VALUE!</v>
      </c>
    </row>
    <row r="50" spans="1:12" hidden="1" x14ac:dyDescent="0.25">
      <c r="A50" s="1" t="str">
        <f t="array" ref="A50">IF(ROWS(A$7:A50)&gt;COUNTIF(BookTable[Entry Month],$O$4),"",INDEX(Book!A$3:A$1200,SMALL(IF(BookTable[Entry Month]=$O$4,ROW(BookTable[Entry Month])-ROW(Book!$J$2)),ROWS(A$7:A50))))</f>
        <v/>
      </c>
      <c r="B50" s="12" t="str">
        <f t="array" ref="B50">IF(ROWS(B$7:B50)&gt;COUNTIF(BookTable[Entry Month],$O$4),"",INDEX(Book!B$3:B$1200,SMALL(IF(BookTable[Entry Month]=$O$4,ROW(BookTable[Entry Month])-ROW(Book!$J$2)),ROWS(B$7:B50))))</f>
        <v/>
      </c>
      <c r="D50" s="1" t="str">
        <f t="array" ref="D50">IF(ROWS(C$7:C50)&gt;COUNTIF(BookTable[Entry Month],$O$4),"",INDEX(Book!C$3:C$1200,SMALL(IF(BookTable[Entry Month]=$O$4,ROW(BookTable[Entry Month])-ROW(Book!$J$2)),ROWS(C$7:C50))))</f>
        <v/>
      </c>
      <c r="E50" s="26" t="e">
        <f>VLOOKUP(Shrawan9[[#This Row],[आपूर्तिकर्ताको नाम]],PartyTable[],2,FALSE)</f>
        <v>#N/A</v>
      </c>
      <c r="F50" s="26" t="str" cm="1">
        <f t="array" ref="F50">IF(ROWS(G$7:G50)&gt;COUNTIF(BookTable[Entry Month],$O$4),"",INDEX(Book!D$3:D$1200,SMALL(IF(BookTable[Entry Month]=$O$4,ROW(BookTable[Entry Month])-ROW(Book!$J$2)),ROWS(G$7:G50))))</f>
        <v/>
      </c>
      <c r="I5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50" s="6" t="str" cm="1">
        <f t="array" ref="J50">IF(ROWS(G$7:G50)&gt;COUNTIF(BookTable[Entry Month],$O$4),"",INDEX(Book!F$3:F$1200,SMALL(IF(BookTable[Entry Month]=$O$4,ROW(BookTable[Entry Month])-ROW(Book!$J$2)),ROWS(G$7:G50))))</f>
        <v/>
      </c>
      <c r="K50" s="6" t="str" cm="1">
        <f t="array" ref="K50">IF(ROWS(G$7:G50)&gt;COUNTIF(BookTable[Entry Month],$O$4),"",INDEX(Book!E$3:E$1200,SMALL(IF(BookTable[Entry Month]=$O$4,ROW(BookTable[Entry Month])-ROW(Book!$J$2)),ROWS(G$7:G50))))</f>
        <v/>
      </c>
      <c r="L50" s="6" t="e">
        <f>Shrawan9[[#This Row],[मूल्य (रु)]]*13%</f>
        <v>#VALUE!</v>
      </c>
    </row>
    <row r="51" spans="1:12" hidden="1" x14ac:dyDescent="0.25">
      <c r="A51" s="1" t="str">
        <f t="array" ref="A51">IF(ROWS(A$7:A51)&gt;COUNTIF(BookTable[Entry Month],$O$4),"",INDEX(Book!A$3:A$1200,SMALL(IF(BookTable[Entry Month]=$O$4,ROW(BookTable[Entry Month])-ROW(Book!$J$2)),ROWS(A$7:A51))))</f>
        <v/>
      </c>
      <c r="B51" s="1" t="str">
        <f t="array" ref="B51">IF(ROWS(B$7:B51)&gt;COUNTIF(BookTable[Entry Month],$O$4),"",INDEX(Book!B$3:B$1200,SMALL(IF(BookTable[Entry Month]=$O$4,ROW(BookTable[Entry Month])-ROW(Book!$J$2)),ROWS(B$7:B51))))</f>
        <v/>
      </c>
      <c r="D51" s="1" t="str">
        <f t="array" ref="D51">IF(ROWS(C$7:C51)&gt;COUNTIF(BookTable[Entry Month],$O$4),"",INDEX(Book!C$3:C$1200,SMALL(IF(BookTable[Entry Month]=$O$4,ROW(BookTable[Entry Month])-ROW(Book!$J$2)),ROWS(C$7:C51))))</f>
        <v/>
      </c>
      <c r="E51" s="26" t="e">
        <f>VLOOKUP(Shrawan9[[#This Row],[आपूर्तिकर्ताको नाम]],PartyTable[],2,FALSE)</f>
        <v>#N/A</v>
      </c>
      <c r="F51" s="26" t="str" cm="1">
        <f t="array" ref="F51">IF(ROWS(G$7:G51)&gt;COUNTIF(BookTable[Entry Month],$O$4),"",INDEX(Book!D$3:D$1200,SMALL(IF(BookTable[Entry Month]=$O$4,ROW(BookTable[Entry Month])-ROW(Book!$J$2)),ROWS(G$7:G51))))</f>
        <v/>
      </c>
      <c r="I5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51" s="6" t="str" cm="1">
        <f t="array" ref="J51">IF(ROWS(G$7:G51)&gt;COUNTIF(BookTable[Entry Month],$O$4),"",INDEX(Book!F$3:F$1200,SMALL(IF(BookTable[Entry Month]=$O$4,ROW(BookTable[Entry Month])-ROW(Book!$J$2)),ROWS(G$7:G51))))</f>
        <v/>
      </c>
      <c r="K51" s="6" t="str" cm="1">
        <f t="array" ref="K51">IF(ROWS(G$7:G51)&gt;COUNTIF(BookTable[Entry Month],$O$4),"",INDEX(Book!E$3:E$1200,SMALL(IF(BookTable[Entry Month]=$O$4,ROW(BookTable[Entry Month])-ROW(Book!$J$2)),ROWS(G$7:G51))))</f>
        <v/>
      </c>
      <c r="L51" s="6" t="e">
        <f>Shrawan9[[#This Row],[मूल्य (रु)]]*13%</f>
        <v>#VALUE!</v>
      </c>
    </row>
    <row r="52" spans="1:12" hidden="1" x14ac:dyDescent="0.25">
      <c r="A52" s="1" t="str">
        <f t="array" ref="A52">IF(ROWS(A$7:A52)&gt;COUNTIF(BookTable[Entry Month],$O$4),"",INDEX(Book!A$3:A$1200,SMALL(IF(BookTable[Entry Month]=$O$4,ROW(BookTable[Entry Month])-ROW(Book!$J$2)),ROWS(A$7:A52))))</f>
        <v/>
      </c>
      <c r="B52" s="12" t="str">
        <f t="array" ref="B52">IF(ROWS(B$7:B52)&gt;COUNTIF(BookTable[Entry Month],$O$4),"",INDEX(Book!B$3:B$1200,SMALL(IF(BookTable[Entry Month]=$O$4,ROW(BookTable[Entry Month])-ROW(Book!$J$2)),ROWS(B$7:B52))))</f>
        <v/>
      </c>
      <c r="D52" s="1" t="str">
        <f t="array" ref="D52">IF(ROWS(C$7:C52)&gt;COUNTIF(BookTable[Entry Month],$O$4),"",INDEX(Book!C$3:C$1200,SMALL(IF(BookTable[Entry Month]=$O$4,ROW(BookTable[Entry Month])-ROW(Book!$J$2)),ROWS(C$7:C52))))</f>
        <v/>
      </c>
      <c r="E52" s="26" t="e">
        <f>VLOOKUP(Shrawan9[[#This Row],[आपूर्तिकर्ताको नाम]],PartyTable[],2,FALSE)</f>
        <v>#N/A</v>
      </c>
      <c r="F52" s="26" t="str" cm="1">
        <f t="array" ref="F52">IF(ROWS(G$7:G52)&gt;COUNTIF(BookTable[Entry Month],$O$4),"",INDEX(Book!D$3:D$1200,SMALL(IF(BookTable[Entry Month]=$O$4,ROW(BookTable[Entry Month])-ROW(Book!$J$2)),ROWS(G$7:G52))))</f>
        <v/>
      </c>
      <c r="I5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52" s="6" t="str" cm="1">
        <f t="array" ref="J52">IF(ROWS(G$7:G52)&gt;COUNTIF(BookTable[Entry Month],$O$4),"",INDEX(Book!F$3:F$1200,SMALL(IF(BookTable[Entry Month]=$O$4,ROW(BookTable[Entry Month])-ROW(Book!$J$2)),ROWS(G$7:G52))))</f>
        <v/>
      </c>
      <c r="K52" s="6" t="str" cm="1">
        <f t="array" ref="K52">IF(ROWS(G$7:G52)&gt;COUNTIF(BookTable[Entry Month],$O$4),"",INDEX(Book!E$3:E$1200,SMALL(IF(BookTable[Entry Month]=$O$4,ROW(BookTable[Entry Month])-ROW(Book!$J$2)),ROWS(G$7:G52))))</f>
        <v/>
      </c>
      <c r="L52" s="6" t="e">
        <f>Shrawan9[[#This Row],[मूल्य (रु)]]*13%</f>
        <v>#VALUE!</v>
      </c>
    </row>
    <row r="53" spans="1:12" hidden="1" x14ac:dyDescent="0.25">
      <c r="A53" s="1" t="str">
        <f t="array" ref="A53">IF(ROWS(A$7:A53)&gt;COUNTIF(BookTable[Entry Month],$O$4),"",INDEX(Book!A$3:A$1200,SMALL(IF(BookTable[Entry Month]=$O$4,ROW(BookTable[Entry Month])-ROW(Book!$J$2)),ROWS(A$7:A53))))</f>
        <v/>
      </c>
      <c r="B53" s="1" t="str">
        <f t="array" ref="B53">IF(ROWS(B$7:B53)&gt;COUNTIF(BookTable[Entry Month],$O$4),"",INDEX(Book!B$3:B$1200,SMALL(IF(BookTable[Entry Month]=$O$4,ROW(BookTable[Entry Month])-ROW(Book!$J$2)),ROWS(B$7:B53))))</f>
        <v/>
      </c>
      <c r="D53" s="1" t="str">
        <f t="array" ref="D53">IF(ROWS(C$7:C53)&gt;COUNTIF(BookTable[Entry Month],$O$4),"",INDEX(Book!C$3:C$1200,SMALL(IF(BookTable[Entry Month]=$O$4,ROW(BookTable[Entry Month])-ROW(Book!$J$2)),ROWS(C$7:C53))))</f>
        <v/>
      </c>
      <c r="E53" s="26" t="e">
        <f>VLOOKUP(Shrawan9[[#This Row],[आपूर्तिकर्ताको नाम]],PartyTable[],2,FALSE)</f>
        <v>#N/A</v>
      </c>
      <c r="F53" s="26" t="str" cm="1">
        <f t="array" ref="F53">IF(ROWS(G$7:G53)&gt;COUNTIF(BookTable[Entry Month],$O$4),"",INDEX(Book!D$3:D$1200,SMALL(IF(BookTable[Entry Month]=$O$4,ROW(BookTable[Entry Month])-ROW(Book!$J$2)),ROWS(G$7:G53))))</f>
        <v/>
      </c>
      <c r="I5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53" s="6" t="str" cm="1">
        <f t="array" ref="J53">IF(ROWS(G$7:G53)&gt;COUNTIF(BookTable[Entry Month],$O$4),"",INDEX(Book!F$3:F$1200,SMALL(IF(BookTable[Entry Month]=$O$4,ROW(BookTable[Entry Month])-ROW(Book!$J$2)),ROWS(G$7:G53))))</f>
        <v/>
      </c>
      <c r="K53" s="6" t="str" cm="1">
        <f t="array" ref="K53">IF(ROWS(G$7:G53)&gt;COUNTIF(BookTable[Entry Month],$O$4),"",INDEX(Book!E$3:E$1200,SMALL(IF(BookTable[Entry Month]=$O$4,ROW(BookTable[Entry Month])-ROW(Book!$J$2)),ROWS(G$7:G53))))</f>
        <v/>
      </c>
      <c r="L53" s="6" t="e">
        <f>Shrawan9[[#This Row],[मूल्य (रु)]]*13%</f>
        <v>#VALUE!</v>
      </c>
    </row>
    <row r="54" spans="1:12" hidden="1" x14ac:dyDescent="0.25">
      <c r="A54" s="1" t="str">
        <f t="array" ref="A54">IF(ROWS(A$7:A54)&gt;COUNTIF(BookTable[Entry Month],$O$4),"",INDEX(Book!A$3:A$1200,SMALL(IF(BookTable[Entry Month]=$O$4,ROW(BookTable[Entry Month])-ROW(Book!$J$2)),ROWS(A$7:A54))))</f>
        <v/>
      </c>
      <c r="B54" s="1" t="str">
        <f t="array" ref="B54">IF(ROWS(B$7:B54)&gt;COUNTIF(BookTable[Entry Month],$O$4),"",INDEX(Book!B$3:B$1200,SMALL(IF(BookTable[Entry Month]=$O$4,ROW(BookTable[Entry Month])-ROW(Book!$J$2)),ROWS(B$7:B54))))</f>
        <v/>
      </c>
      <c r="D54" s="1" t="str">
        <f t="array" ref="D54">IF(ROWS(C$7:C54)&gt;COUNTIF(BookTable[Entry Month],$O$4),"",INDEX(Book!C$3:C$1200,SMALL(IF(BookTable[Entry Month]=$O$4,ROW(BookTable[Entry Month])-ROW(Book!$J$2)),ROWS(C$7:C54))))</f>
        <v/>
      </c>
      <c r="E54" s="26" t="e">
        <f>VLOOKUP(Shrawan9[[#This Row],[आपूर्तिकर्ताको नाम]],PartyTable[],2,FALSE)</f>
        <v>#N/A</v>
      </c>
      <c r="F54" s="26" t="str" cm="1">
        <f t="array" ref="F54">IF(ROWS(G$7:G54)&gt;COUNTIF(BookTable[Entry Month],$O$4),"",INDEX(Book!D$3:D$1200,SMALL(IF(BookTable[Entry Month]=$O$4,ROW(BookTable[Entry Month])-ROW(Book!$J$2)),ROWS(G$7:G54))))</f>
        <v/>
      </c>
      <c r="I5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54" s="6" t="str" cm="1">
        <f t="array" ref="J54">IF(ROWS(G$7:G54)&gt;COUNTIF(BookTable[Entry Month],$O$4),"",INDEX(Book!F$3:F$1200,SMALL(IF(BookTable[Entry Month]=$O$4,ROW(BookTable[Entry Month])-ROW(Book!$J$2)),ROWS(G$7:G54))))</f>
        <v/>
      </c>
      <c r="K54" s="6" t="str" cm="1">
        <f t="array" ref="K54">IF(ROWS(G$7:G54)&gt;COUNTIF(BookTable[Entry Month],$O$4),"",INDEX(Book!E$3:E$1200,SMALL(IF(BookTable[Entry Month]=$O$4,ROW(BookTable[Entry Month])-ROW(Book!$J$2)),ROWS(G$7:G54))))</f>
        <v/>
      </c>
      <c r="L54" s="6" t="e">
        <f>Shrawan9[[#This Row],[मूल्य (रु)]]*13%</f>
        <v>#VALUE!</v>
      </c>
    </row>
    <row r="55" spans="1:12" hidden="1" x14ac:dyDescent="0.25">
      <c r="A55" s="1" t="str">
        <f t="array" ref="A55">IF(ROWS(A$7:A55)&gt;COUNTIF(BookTable[Entry Month],$O$4),"",INDEX(Book!A$3:A$1200,SMALL(IF(BookTable[Entry Month]=$O$4,ROW(BookTable[Entry Month])-ROW(Book!$J$2)),ROWS(A$7:A55))))</f>
        <v/>
      </c>
      <c r="B55" s="1" t="str">
        <f t="array" ref="B55">IF(ROWS(B$7:B55)&gt;COUNTIF(BookTable[Entry Month],$O$4),"",INDEX(Book!B$3:B$1200,SMALL(IF(BookTable[Entry Month]=$O$4,ROW(BookTable[Entry Month])-ROW(Book!$J$2)),ROWS(B$7:B55))))</f>
        <v/>
      </c>
      <c r="D55" s="1" t="str">
        <f t="array" ref="D55">IF(ROWS(C$7:C55)&gt;COUNTIF(BookTable[Entry Month],$O$4),"",INDEX(Book!C$3:C$1200,SMALL(IF(BookTable[Entry Month]=$O$4,ROW(BookTable[Entry Month])-ROW(Book!$J$2)),ROWS(C$7:C55))))</f>
        <v/>
      </c>
      <c r="E55" s="26" t="e">
        <f>VLOOKUP(Shrawan9[[#This Row],[आपूर्तिकर्ताको नाम]],PartyTable[],2,FALSE)</f>
        <v>#N/A</v>
      </c>
      <c r="F55" s="26" t="str" cm="1">
        <f t="array" ref="F55">IF(ROWS(G$7:G55)&gt;COUNTIF(BookTable[Entry Month],$O$4),"",INDEX(Book!D$3:D$1200,SMALL(IF(BookTable[Entry Month]=$O$4,ROW(BookTable[Entry Month])-ROW(Book!$J$2)),ROWS(G$7:G55))))</f>
        <v/>
      </c>
      <c r="I5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55" s="6" t="str" cm="1">
        <f t="array" ref="J55">IF(ROWS(G$7:G55)&gt;COUNTIF(BookTable[Entry Month],$O$4),"",INDEX(Book!F$3:F$1200,SMALL(IF(BookTable[Entry Month]=$O$4,ROW(BookTable[Entry Month])-ROW(Book!$J$2)),ROWS(G$7:G55))))</f>
        <v/>
      </c>
      <c r="K55" s="6" t="str" cm="1">
        <f t="array" ref="K55">IF(ROWS(G$7:G55)&gt;COUNTIF(BookTable[Entry Month],$O$4),"",INDEX(Book!E$3:E$1200,SMALL(IF(BookTable[Entry Month]=$O$4,ROW(BookTable[Entry Month])-ROW(Book!$J$2)),ROWS(G$7:G55))))</f>
        <v/>
      </c>
      <c r="L55" s="6" t="e">
        <f>Shrawan9[[#This Row],[मूल्य (रु)]]*13%</f>
        <v>#VALUE!</v>
      </c>
    </row>
    <row r="56" spans="1:12" hidden="1" x14ac:dyDescent="0.25">
      <c r="A56" s="1" t="str">
        <f t="array" ref="A56">IF(ROWS(A$7:A56)&gt;COUNTIF(BookTable[Entry Month],$O$4),"",INDEX(Book!A$3:A$1200,SMALL(IF(BookTable[Entry Month]=$O$4,ROW(BookTable[Entry Month])-ROW(Book!$J$2)),ROWS(A$7:A56))))</f>
        <v/>
      </c>
      <c r="B56" s="1" t="str">
        <f t="array" ref="B56">IF(ROWS(B$7:B56)&gt;COUNTIF(BookTable[Entry Month],$O$4),"",INDEX(Book!B$3:B$1200,SMALL(IF(BookTable[Entry Month]=$O$4,ROW(BookTable[Entry Month])-ROW(Book!$J$2)),ROWS(B$7:B56))))</f>
        <v/>
      </c>
      <c r="D56" s="1" t="str">
        <f t="array" ref="D56">IF(ROWS(C$7:C56)&gt;COUNTIF(BookTable[Entry Month],$O$4),"",INDEX(Book!C$3:C$1200,SMALL(IF(BookTable[Entry Month]=$O$4,ROW(BookTable[Entry Month])-ROW(Book!$J$2)),ROWS(C$7:C56))))</f>
        <v/>
      </c>
      <c r="E56" s="26" t="e">
        <f>VLOOKUP(Shrawan9[[#This Row],[आपूर्तिकर्ताको नाम]],PartyTable[],2,FALSE)</f>
        <v>#N/A</v>
      </c>
      <c r="F56" s="26" t="str" cm="1">
        <f t="array" ref="F56">IF(ROWS(G$7:G56)&gt;COUNTIF(BookTable[Entry Month],$O$4),"",INDEX(Book!D$3:D$1200,SMALL(IF(BookTable[Entry Month]=$O$4,ROW(BookTable[Entry Month])-ROW(Book!$J$2)),ROWS(G$7:G56))))</f>
        <v/>
      </c>
      <c r="I5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56" s="6" t="str" cm="1">
        <f t="array" ref="J56">IF(ROWS(G$7:G56)&gt;COUNTIF(BookTable[Entry Month],$O$4),"",INDEX(Book!F$3:F$1200,SMALL(IF(BookTable[Entry Month]=$O$4,ROW(BookTable[Entry Month])-ROW(Book!$J$2)),ROWS(G$7:G56))))</f>
        <v/>
      </c>
      <c r="K56" s="6" t="str" cm="1">
        <f t="array" ref="K56">IF(ROWS(G$7:G56)&gt;COUNTIF(BookTable[Entry Month],$O$4),"",INDEX(Book!E$3:E$1200,SMALL(IF(BookTable[Entry Month]=$O$4,ROW(BookTable[Entry Month])-ROW(Book!$J$2)),ROWS(G$7:G56))))</f>
        <v/>
      </c>
      <c r="L56" s="6" t="e">
        <f>Shrawan9[[#This Row],[मूल्य (रु)]]*13%</f>
        <v>#VALUE!</v>
      </c>
    </row>
    <row r="57" spans="1:12" hidden="1" x14ac:dyDescent="0.25">
      <c r="A57" s="1" t="str">
        <f t="array" ref="A57">IF(ROWS(A$7:A57)&gt;COUNTIF(BookTable[Entry Month],$O$4),"",INDEX(Book!A$3:A$1200,SMALL(IF(BookTable[Entry Month]=$O$4,ROW(BookTable[Entry Month])-ROW(Book!$J$2)),ROWS(A$7:A57))))</f>
        <v/>
      </c>
      <c r="B57" s="1" t="str">
        <f t="array" ref="B57">IF(ROWS(B$7:B57)&gt;COUNTIF(BookTable[Entry Month],$O$4),"",INDEX(Book!B$3:B$1200,SMALL(IF(BookTable[Entry Month]=$O$4,ROW(BookTable[Entry Month])-ROW(Book!$J$2)),ROWS(B$7:B57))))</f>
        <v/>
      </c>
      <c r="D57" s="1" t="str">
        <f t="array" ref="D57">IF(ROWS(C$7:C57)&gt;COUNTIF(BookTable[Entry Month],$O$4),"",INDEX(Book!C$3:C$1200,SMALL(IF(BookTable[Entry Month]=$O$4,ROW(BookTable[Entry Month])-ROW(Book!$J$2)),ROWS(C$7:C57))))</f>
        <v/>
      </c>
      <c r="E57" s="26" t="e">
        <f>VLOOKUP(Shrawan9[[#This Row],[आपूर्तिकर्ताको नाम]],PartyTable[],2,FALSE)</f>
        <v>#N/A</v>
      </c>
      <c r="F57" s="26" t="str" cm="1">
        <f t="array" ref="F57">IF(ROWS(G$7:G57)&gt;COUNTIF(BookTable[Entry Month],$O$4),"",INDEX(Book!D$3:D$1200,SMALL(IF(BookTable[Entry Month]=$O$4,ROW(BookTable[Entry Month])-ROW(Book!$J$2)),ROWS(G$7:G57))))</f>
        <v/>
      </c>
      <c r="I5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57" s="6" t="str" cm="1">
        <f t="array" ref="J57">IF(ROWS(G$7:G57)&gt;COUNTIF(BookTable[Entry Month],$O$4),"",INDEX(Book!F$3:F$1200,SMALL(IF(BookTable[Entry Month]=$O$4,ROW(BookTable[Entry Month])-ROW(Book!$J$2)),ROWS(G$7:G57))))</f>
        <v/>
      </c>
      <c r="K57" s="6" t="str" cm="1">
        <f t="array" ref="K57">IF(ROWS(G$7:G57)&gt;COUNTIF(BookTable[Entry Month],$O$4),"",INDEX(Book!E$3:E$1200,SMALL(IF(BookTable[Entry Month]=$O$4,ROW(BookTable[Entry Month])-ROW(Book!$J$2)),ROWS(G$7:G57))))</f>
        <v/>
      </c>
      <c r="L57" s="6" t="e">
        <f>Shrawan9[[#This Row],[मूल्य (रु)]]*13%</f>
        <v>#VALUE!</v>
      </c>
    </row>
    <row r="58" spans="1:12" hidden="1" x14ac:dyDescent="0.25">
      <c r="A58" s="1" t="str">
        <f t="array" ref="A58">IF(ROWS(A$7:A58)&gt;COUNTIF(BookTable[Entry Month],$O$4),"",INDEX(Book!A$3:A$1200,SMALL(IF(BookTable[Entry Month]=$O$4,ROW(BookTable[Entry Month])-ROW(Book!$J$2)),ROWS(A$7:A58))))</f>
        <v/>
      </c>
      <c r="B58" s="12" t="str">
        <f t="array" ref="B58">IF(ROWS(B$7:B58)&gt;COUNTIF(BookTable[Entry Month],$O$4),"",INDEX(Book!B$3:B$1200,SMALL(IF(BookTable[Entry Month]=$O$4,ROW(BookTable[Entry Month])-ROW(Book!$J$2)),ROWS(B$7:B58))))</f>
        <v/>
      </c>
      <c r="D58" s="1" t="str">
        <f t="array" ref="D58">IF(ROWS(C$7:C58)&gt;COUNTIF(BookTable[Entry Month],$O$4),"",INDEX(Book!C$3:C$1200,SMALL(IF(BookTable[Entry Month]=$O$4,ROW(BookTable[Entry Month])-ROW(Book!$J$2)),ROWS(C$7:C58))))</f>
        <v/>
      </c>
      <c r="E58" s="26" t="e">
        <f>VLOOKUP(Shrawan9[[#This Row],[आपूर्तिकर्ताको नाम]],PartyTable[],2,FALSE)</f>
        <v>#N/A</v>
      </c>
      <c r="F58" s="26" t="str" cm="1">
        <f t="array" ref="F58">IF(ROWS(G$7:G58)&gt;COUNTIF(BookTable[Entry Month],$O$4),"",INDEX(Book!D$3:D$1200,SMALL(IF(BookTable[Entry Month]=$O$4,ROW(BookTable[Entry Month])-ROW(Book!$J$2)),ROWS(G$7:G58))))</f>
        <v/>
      </c>
      <c r="I5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58" s="6" t="str" cm="1">
        <f t="array" ref="J58">IF(ROWS(G$7:G58)&gt;COUNTIF(BookTable[Entry Month],$O$4),"",INDEX(Book!F$3:F$1200,SMALL(IF(BookTable[Entry Month]=$O$4,ROW(BookTable[Entry Month])-ROW(Book!$J$2)),ROWS(G$7:G58))))</f>
        <v/>
      </c>
      <c r="K58" s="6" t="str" cm="1">
        <f t="array" ref="K58">IF(ROWS(G$7:G58)&gt;COUNTIF(BookTable[Entry Month],$O$4),"",INDEX(Book!E$3:E$1200,SMALL(IF(BookTable[Entry Month]=$O$4,ROW(BookTable[Entry Month])-ROW(Book!$J$2)),ROWS(G$7:G58))))</f>
        <v/>
      </c>
      <c r="L58" s="6" t="e">
        <f>Shrawan9[[#This Row],[मूल्य (रु)]]*13%</f>
        <v>#VALUE!</v>
      </c>
    </row>
    <row r="59" spans="1:12" hidden="1" x14ac:dyDescent="0.25">
      <c r="A59" s="1" t="str">
        <f t="array" ref="A59">IF(ROWS(A$7:A59)&gt;COUNTIF(BookTable[Entry Month],$O$4),"",INDEX(Book!A$3:A$1200,SMALL(IF(BookTable[Entry Month]=$O$4,ROW(BookTable[Entry Month])-ROW(Book!$J$2)),ROWS(A$7:A59))))</f>
        <v/>
      </c>
      <c r="B59" s="1" t="str">
        <f t="array" ref="B59">IF(ROWS(B$7:B59)&gt;COUNTIF(BookTable[Entry Month],$O$4),"",INDEX(Book!B$3:B$1200,SMALL(IF(BookTable[Entry Month]=$O$4,ROW(BookTable[Entry Month])-ROW(Book!$J$2)),ROWS(B$7:B59))))</f>
        <v/>
      </c>
      <c r="D59" s="1" t="str">
        <f t="array" ref="D59">IF(ROWS(C$7:C59)&gt;COUNTIF(BookTable[Entry Month],$O$4),"",INDEX(Book!C$3:C$1200,SMALL(IF(BookTable[Entry Month]=$O$4,ROW(BookTable[Entry Month])-ROW(Book!$J$2)),ROWS(C$7:C59))))</f>
        <v/>
      </c>
      <c r="E59" s="26" t="e">
        <f>VLOOKUP(Shrawan9[[#This Row],[आपूर्तिकर्ताको नाम]],PartyTable[],2,FALSE)</f>
        <v>#N/A</v>
      </c>
      <c r="F59" s="26" t="str" cm="1">
        <f t="array" ref="F59">IF(ROWS(G$7:G59)&gt;COUNTIF(BookTable[Entry Month],$O$4),"",INDEX(Book!D$3:D$1200,SMALL(IF(BookTable[Entry Month]=$O$4,ROW(BookTable[Entry Month])-ROW(Book!$J$2)),ROWS(G$7:G59))))</f>
        <v/>
      </c>
      <c r="I5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59" s="6" t="str" cm="1">
        <f t="array" ref="J59">IF(ROWS(G$7:G59)&gt;COUNTIF(BookTable[Entry Month],$O$4),"",INDEX(Book!F$3:F$1200,SMALL(IF(BookTable[Entry Month]=$O$4,ROW(BookTable[Entry Month])-ROW(Book!$J$2)),ROWS(G$7:G59))))</f>
        <v/>
      </c>
      <c r="K59" s="6" t="str" cm="1">
        <f t="array" ref="K59">IF(ROWS(G$7:G59)&gt;COUNTIF(BookTable[Entry Month],$O$4),"",INDEX(Book!E$3:E$1200,SMALL(IF(BookTable[Entry Month]=$O$4,ROW(BookTable[Entry Month])-ROW(Book!$J$2)),ROWS(G$7:G59))))</f>
        <v/>
      </c>
      <c r="L59" s="6" t="e">
        <f>Shrawan9[[#This Row],[मूल्य (रु)]]*13%</f>
        <v>#VALUE!</v>
      </c>
    </row>
    <row r="60" spans="1:12" hidden="1" x14ac:dyDescent="0.25">
      <c r="A60" s="1" t="str">
        <f t="array" ref="A60">IF(ROWS(A$7:A60)&gt;COUNTIF(BookTable[Entry Month],$O$4),"",INDEX(Book!A$3:A$1200,SMALL(IF(BookTable[Entry Month]=$O$4,ROW(BookTable[Entry Month])-ROW(Book!$J$2)),ROWS(A$7:A60))))</f>
        <v/>
      </c>
      <c r="B60" s="1" t="str">
        <f t="array" ref="B60">IF(ROWS(B$7:B60)&gt;COUNTIF(BookTable[Entry Month],$O$4),"",INDEX(Book!B$3:B$1200,SMALL(IF(BookTable[Entry Month]=$O$4,ROW(BookTable[Entry Month])-ROW(Book!$J$2)),ROWS(B$7:B60))))</f>
        <v/>
      </c>
      <c r="D60" s="1" t="str">
        <f t="array" ref="D60">IF(ROWS(C$7:C60)&gt;COUNTIF(BookTable[Entry Month],$O$4),"",INDEX(Book!C$3:C$1200,SMALL(IF(BookTable[Entry Month]=$O$4,ROW(BookTable[Entry Month])-ROW(Book!$J$2)),ROWS(C$7:C60))))</f>
        <v/>
      </c>
      <c r="E60" s="26" t="e">
        <f>VLOOKUP(Shrawan9[[#This Row],[आपूर्तिकर्ताको नाम]],PartyTable[],2,FALSE)</f>
        <v>#N/A</v>
      </c>
      <c r="F60" s="26" t="str" cm="1">
        <f t="array" ref="F60">IF(ROWS(G$7:G60)&gt;COUNTIF(BookTable[Entry Month],$O$4),"",INDEX(Book!D$3:D$1200,SMALL(IF(BookTable[Entry Month]=$O$4,ROW(BookTable[Entry Month])-ROW(Book!$J$2)),ROWS(G$7:G60))))</f>
        <v/>
      </c>
      <c r="I6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60" s="6" t="str" cm="1">
        <f t="array" ref="J60">IF(ROWS(G$7:G60)&gt;COUNTIF(BookTable[Entry Month],$O$4),"",INDEX(Book!F$3:F$1200,SMALL(IF(BookTable[Entry Month]=$O$4,ROW(BookTable[Entry Month])-ROW(Book!$J$2)),ROWS(G$7:G60))))</f>
        <v/>
      </c>
      <c r="K60" s="6" t="str" cm="1">
        <f t="array" ref="K60">IF(ROWS(G$7:G60)&gt;COUNTIF(BookTable[Entry Month],$O$4),"",INDEX(Book!E$3:E$1200,SMALL(IF(BookTable[Entry Month]=$O$4,ROW(BookTable[Entry Month])-ROW(Book!$J$2)),ROWS(G$7:G60))))</f>
        <v/>
      </c>
      <c r="L60" s="6" t="e">
        <f>Shrawan9[[#This Row],[मूल्य (रु)]]*13%</f>
        <v>#VALUE!</v>
      </c>
    </row>
    <row r="61" spans="1:12" hidden="1" x14ac:dyDescent="0.25">
      <c r="A61" s="1" t="str">
        <f t="array" ref="A61">IF(ROWS(A$7:A61)&gt;COUNTIF(BookTable[Entry Month],$O$4),"",INDEX(Book!A$3:A$1200,SMALL(IF(BookTable[Entry Month]=$O$4,ROW(BookTable[Entry Month])-ROW(Book!$J$2)),ROWS(A$7:A61))))</f>
        <v/>
      </c>
      <c r="B61" s="1" t="str">
        <f t="array" ref="B61">IF(ROWS(B$7:B61)&gt;COUNTIF(BookTable[Entry Month],$O$4),"",INDEX(Book!B$3:B$1200,SMALL(IF(BookTable[Entry Month]=$O$4,ROW(BookTable[Entry Month])-ROW(Book!$J$2)),ROWS(B$7:B61))))</f>
        <v/>
      </c>
      <c r="D61" s="1" t="str">
        <f t="array" ref="D61">IF(ROWS(C$7:C61)&gt;COUNTIF(BookTable[Entry Month],$O$4),"",INDEX(Book!C$3:C$1200,SMALL(IF(BookTable[Entry Month]=$O$4,ROW(BookTable[Entry Month])-ROW(Book!$J$2)),ROWS(C$7:C61))))</f>
        <v/>
      </c>
      <c r="E61" s="26" t="e">
        <f>VLOOKUP(Shrawan9[[#This Row],[आपूर्तिकर्ताको नाम]],PartyTable[],2,FALSE)</f>
        <v>#N/A</v>
      </c>
      <c r="F61" s="26" t="str" cm="1">
        <f t="array" ref="F61">IF(ROWS(G$7:G61)&gt;COUNTIF(BookTable[Entry Month],$O$4),"",INDEX(Book!D$3:D$1200,SMALL(IF(BookTable[Entry Month]=$O$4,ROW(BookTable[Entry Month])-ROW(Book!$J$2)),ROWS(G$7:G61))))</f>
        <v/>
      </c>
      <c r="I6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61" s="6" t="str" cm="1">
        <f t="array" ref="J61">IF(ROWS(G$7:G61)&gt;COUNTIF(BookTable[Entry Month],$O$4),"",INDEX(Book!F$3:F$1200,SMALL(IF(BookTable[Entry Month]=$O$4,ROW(BookTable[Entry Month])-ROW(Book!$J$2)),ROWS(G$7:G61))))</f>
        <v/>
      </c>
      <c r="K61" s="6" t="str" cm="1">
        <f t="array" ref="K61">IF(ROWS(G$7:G61)&gt;COUNTIF(BookTable[Entry Month],$O$4),"",INDEX(Book!E$3:E$1200,SMALL(IF(BookTable[Entry Month]=$O$4,ROW(BookTable[Entry Month])-ROW(Book!$J$2)),ROWS(G$7:G61))))</f>
        <v/>
      </c>
      <c r="L61" s="6" t="e">
        <f>Shrawan9[[#This Row],[मूल्य (रु)]]*13%</f>
        <v>#VALUE!</v>
      </c>
    </row>
    <row r="62" spans="1:12" hidden="1" x14ac:dyDescent="0.25">
      <c r="A62" s="1" t="str">
        <f t="array" ref="A62">IF(ROWS(A$7:A62)&gt;COUNTIF(BookTable[Entry Month],$O$4),"",INDEX(Book!A$3:A$1200,SMALL(IF(BookTable[Entry Month]=$O$4,ROW(BookTable[Entry Month])-ROW(Book!$J$2)),ROWS(A$7:A62))))</f>
        <v/>
      </c>
      <c r="B62" s="1" t="str">
        <f t="array" ref="B62">IF(ROWS(B$7:B62)&gt;COUNTIF(BookTable[Entry Month],$O$4),"",INDEX(Book!B$3:B$1200,SMALL(IF(BookTable[Entry Month]=$O$4,ROW(BookTable[Entry Month])-ROW(Book!$J$2)),ROWS(B$7:B62))))</f>
        <v/>
      </c>
      <c r="D62" s="1" t="str">
        <f t="array" ref="D62">IF(ROWS(C$7:C62)&gt;COUNTIF(BookTable[Entry Month],$O$4),"",INDEX(Book!C$3:C$1200,SMALL(IF(BookTable[Entry Month]=$O$4,ROW(BookTable[Entry Month])-ROW(Book!$J$2)),ROWS(C$7:C62))))</f>
        <v/>
      </c>
      <c r="E62" s="26" t="e">
        <f>VLOOKUP(Shrawan9[[#This Row],[आपूर्तिकर्ताको नाम]],PartyTable[],2,FALSE)</f>
        <v>#N/A</v>
      </c>
      <c r="F62" s="26" t="str" cm="1">
        <f t="array" ref="F62">IF(ROWS(G$7:G62)&gt;COUNTIF(BookTable[Entry Month],$O$4),"",INDEX(Book!D$3:D$1200,SMALL(IF(BookTable[Entry Month]=$O$4,ROW(BookTable[Entry Month])-ROW(Book!$J$2)),ROWS(G$7:G62))))</f>
        <v/>
      </c>
      <c r="I6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62" s="6" t="str" cm="1">
        <f t="array" ref="J62">IF(ROWS(G$7:G62)&gt;COUNTIF(BookTable[Entry Month],$O$4),"",INDEX(Book!F$3:F$1200,SMALL(IF(BookTable[Entry Month]=$O$4,ROW(BookTable[Entry Month])-ROW(Book!$J$2)),ROWS(G$7:G62))))</f>
        <v/>
      </c>
      <c r="K62" s="6" t="str" cm="1">
        <f t="array" ref="K62">IF(ROWS(G$7:G62)&gt;COUNTIF(BookTable[Entry Month],$O$4),"",INDEX(Book!E$3:E$1200,SMALL(IF(BookTable[Entry Month]=$O$4,ROW(BookTable[Entry Month])-ROW(Book!$J$2)),ROWS(G$7:G62))))</f>
        <v/>
      </c>
      <c r="L62" s="6" t="e">
        <f>Shrawan9[[#This Row],[मूल्य (रु)]]*13%</f>
        <v>#VALUE!</v>
      </c>
    </row>
    <row r="63" spans="1:12" hidden="1" x14ac:dyDescent="0.25">
      <c r="A63" s="1" t="str">
        <f t="array" ref="A63">IF(ROWS(A$7:A63)&gt;COUNTIF(BookTable[Entry Month],$O$4),"",INDEX(Book!A$3:A$1200,SMALL(IF(BookTable[Entry Month]=$O$4,ROW(BookTable[Entry Month])-ROW(Book!$J$2)),ROWS(A$7:A63))))</f>
        <v/>
      </c>
      <c r="B63" s="1" t="str">
        <f t="array" ref="B63">IF(ROWS(B$7:B63)&gt;COUNTIF(BookTable[Entry Month],$O$4),"",INDEX(Book!B$3:B$1200,SMALL(IF(BookTable[Entry Month]=$O$4,ROW(BookTable[Entry Month])-ROW(Book!$J$2)),ROWS(B$7:B63))))</f>
        <v/>
      </c>
      <c r="D63" s="1" t="str">
        <f t="array" ref="D63">IF(ROWS(C$7:C63)&gt;COUNTIF(BookTable[Entry Month],$O$4),"",INDEX(Book!C$3:C$1200,SMALL(IF(BookTable[Entry Month]=$O$4,ROW(BookTable[Entry Month])-ROW(Book!$J$2)),ROWS(C$7:C63))))</f>
        <v/>
      </c>
      <c r="E63" s="26" t="e">
        <f>VLOOKUP(Shrawan9[[#This Row],[आपूर्तिकर्ताको नाम]],PartyTable[],2,FALSE)</f>
        <v>#N/A</v>
      </c>
      <c r="F63" s="26" t="str" cm="1">
        <f t="array" ref="F63">IF(ROWS(G$7:G63)&gt;COUNTIF(BookTable[Entry Month],$O$4),"",INDEX(Book!D$3:D$1200,SMALL(IF(BookTable[Entry Month]=$O$4,ROW(BookTable[Entry Month])-ROW(Book!$J$2)),ROWS(G$7:G63))))</f>
        <v/>
      </c>
      <c r="I6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63" s="6" t="str" cm="1">
        <f t="array" ref="J63">IF(ROWS(G$7:G63)&gt;COUNTIF(BookTable[Entry Month],$O$4),"",INDEX(Book!F$3:F$1200,SMALL(IF(BookTable[Entry Month]=$O$4,ROW(BookTable[Entry Month])-ROW(Book!$J$2)),ROWS(G$7:G63))))</f>
        <v/>
      </c>
      <c r="K63" s="6" t="str" cm="1">
        <f t="array" ref="K63">IF(ROWS(G$7:G63)&gt;COUNTIF(BookTable[Entry Month],$O$4),"",INDEX(Book!E$3:E$1200,SMALL(IF(BookTable[Entry Month]=$O$4,ROW(BookTable[Entry Month])-ROW(Book!$J$2)),ROWS(G$7:G63))))</f>
        <v/>
      </c>
      <c r="L63" s="6" t="e">
        <f>Shrawan9[[#This Row],[मूल्य (रु)]]*13%</f>
        <v>#VALUE!</v>
      </c>
    </row>
    <row r="64" spans="1:12" hidden="1" x14ac:dyDescent="0.25">
      <c r="A64" s="1" t="str">
        <f t="array" ref="A64">IF(ROWS(A$7:A64)&gt;COUNTIF(BookTable[Entry Month],$O$4),"",INDEX(Book!A$3:A$1200,SMALL(IF(BookTable[Entry Month]=$O$4,ROW(BookTable[Entry Month])-ROW(Book!$J$2)),ROWS(A$7:A64))))</f>
        <v/>
      </c>
      <c r="B64" s="1" t="str">
        <f t="array" ref="B64">IF(ROWS(B$7:B64)&gt;COUNTIF(BookTable[Entry Month],$O$4),"",INDEX(Book!B$3:B$1200,SMALL(IF(BookTable[Entry Month]=$O$4,ROW(BookTable[Entry Month])-ROW(Book!$J$2)),ROWS(B$7:B64))))</f>
        <v/>
      </c>
      <c r="D64" s="1" t="str">
        <f t="array" ref="D64">IF(ROWS(C$7:C64)&gt;COUNTIF(BookTable[Entry Month],$O$4),"",INDEX(Book!C$3:C$1200,SMALL(IF(BookTable[Entry Month]=$O$4,ROW(BookTable[Entry Month])-ROW(Book!$J$2)),ROWS(C$7:C64))))</f>
        <v/>
      </c>
      <c r="E64" s="26" t="e">
        <f>VLOOKUP(Shrawan9[[#This Row],[आपूर्तिकर्ताको नाम]],PartyTable[],2,FALSE)</f>
        <v>#N/A</v>
      </c>
      <c r="F64" s="26" t="str" cm="1">
        <f t="array" ref="F64">IF(ROWS(G$7:G64)&gt;COUNTIF(BookTable[Entry Month],$O$4),"",INDEX(Book!D$3:D$1200,SMALL(IF(BookTable[Entry Month]=$O$4,ROW(BookTable[Entry Month])-ROW(Book!$J$2)),ROWS(G$7:G64))))</f>
        <v/>
      </c>
      <c r="I6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64" s="6" t="str" cm="1">
        <f t="array" ref="J64">IF(ROWS(G$7:G64)&gt;COUNTIF(BookTable[Entry Month],$O$4),"",INDEX(Book!F$3:F$1200,SMALL(IF(BookTable[Entry Month]=$O$4,ROW(BookTable[Entry Month])-ROW(Book!$J$2)),ROWS(G$7:G64))))</f>
        <v/>
      </c>
      <c r="K64" s="6" t="str" cm="1">
        <f t="array" ref="K64">IF(ROWS(G$7:G64)&gt;COUNTIF(BookTable[Entry Month],$O$4),"",INDEX(Book!E$3:E$1200,SMALL(IF(BookTable[Entry Month]=$O$4,ROW(BookTable[Entry Month])-ROW(Book!$J$2)),ROWS(G$7:G64))))</f>
        <v/>
      </c>
      <c r="L64" s="6" t="e">
        <f>Shrawan9[[#This Row],[मूल्य (रु)]]*13%</f>
        <v>#VALUE!</v>
      </c>
    </row>
    <row r="65" spans="1:12" hidden="1" x14ac:dyDescent="0.25">
      <c r="A65" s="1" t="str">
        <f t="array" ref="A65">IF(ROWS(A$7:A65)&gt;COUNTIF(BookTable[Entry Month],$O$4),"",INDEX(Book!A$3:A$1200,SMALL(IF(BookTable[Entry Month]=$O$4,ROW(BookTable[Entry Month])-ROW(Book!$J$2)),ROWS(A$7:A65))))</f>
        <v/>
      </c>
      <c r="B65" s="12" t="str">
        <f t="array" ref="B65">IF(ROWS(B$7:B65)&gt;COUNTIF(BookTable[Entry Month],$O$4),"",INDEX(Book!B$3:B$1200,SMALL(IF(BookTable[Entry Month]=$O$4,ROW(BookTable[Entry Month])-ROW(Book!$J$2)),ROWS(B$7:B65))))</f>
        <v/>
      </c>
      <c r="D65" s="1" t="str">
        <f t="array" ref="D65">IF(ROWS(C$7:C65)&gt;COUNTIF(BookTable[Entry Month],$O$4),"",INDEX(Book!C$3:C$1200,SMALL(IF(BookTable[Entry Month]=$O$4,ROW(BookTable[Entry Month])-ROW(Book!$J$2)),ROWS(C$7:C65))))</f>
        <v/>
      </c>
      <c r="E65" s="26" t="e">
        <f>VLOOKUP(Shrawan9[[#This Row],[आपूर्तिकर्ताको नाम]],PartyTable[],2,FALSE)</f>
        <v>#N/A</v>
      </c>
      <c r="F65" s="26" t="str" cm="1">
        <f t="array" ref="F65">IF(ROWS(G$7:G65)&gt;COUNTIF(BookTable[Entry Month],$O$4),"",INDEX(Book!D$3:D$1200,SMALL(IF(BookTable[Entry Month]=$O$4,ROW(BookTable[Entry Month])-ROW(Book!$J$2)),ROWS(G$7:G65))))</f>
        <v/>
      </c>
      <c r="I6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65" s="6" t="str" cm="1">
        <f t="array" ref="J65">IF(ROWS(G$7:G65)&gt;COUNTIF(BookTable[Entry Month],$O$4),"",INDEX(Book!F$3:F$1200,SMALL(IF(BookTable[Entry Month]=$O$4,ROW(BookTable[Entry Month])-ROW(Book!$J$2)),ROWS(G$7:G65))))</f>
        <v/>
      </c>
      <c r="K65" s="6" t="str" cm="1">
        <f t="array" ref="K65">IF(ROWS(G$7:G65)&gt;COUNTIF(BookTable[Entry Month],$O$4),"",INDEX(Book!E$3:E$1200,SMALL(IF(BookTable[Entry Month]=$O$4,ROW(BookTable[Entry Month])-ROW(Book!$J$2)),ROWS(G$7:G65))))</f>
        <v/>
      </c>
      <c r="L65" s="6" t="e">
        <f>Shrawan9[[#This Row],[मूल्य (रु)]]*13%</f>
        <v>#VALUE!</v>
      </c>
    </row>
    <row r="66" spans="1:12" hidden="1" x14ac:dyDescent="0.25">
      <c r="A66" s="1" t="str">
        <f t="array" ref="A66">IF(ROWS(A$7:A66)&gt;COUNTIF(BookTable[Entry Month],$O$4),"",INDEX(Book!A$3:A$1200,SMALL(IF(BookTable[Entry Month]=$O$4,ROW(BookTable[Entry Month])-ROW(Book!$J$2)),ROWS(A$7:A66))))</f>
        <v/>
      </c>
      <c r="B66" s="1" t="str">
        <f t="array" ref="B66">IF(ROWS(B$7:B66)&gt;COUNTIF(BookTable[Entry Month],$O$4),"",INDEX(Book!B$3:B$1200,SMALL(IF(BookTable[Entry Month]=$O$4,ROW(BookTable[Entry Month])-ROW(Book!$J$2)),ROWS(B$7:B66))))</f>
        <v/>
      </c>
      <c r="D66" s="1" t="str">
        <f t="array" ref="D66">IF(ROWS(C$7:C66)&gt;COUNTIF(BookTable[Entry Month],$O$4),"",INDEX(Book!C$3:C$1200,SMALL(IF(BookTable[Entry Month]=$O$4,ROW(BookTable[Entry Month])-ROW(Book!$J$2)),ROWS(C$7:C66))))</f>
        <v/>
      </c>
      <c r="E66" s="26" t="e">
        <f>VLOOKUP(Shrawan9[[#This Row],[आपूर्तिकर्ताको नाम]],PartyTable[],2,FALSE)</f>
        <v>#N/A</v>
      </c>
      <c r="F66" s="26" t="str" cm="1">
        <f t="array" ref="F66">IF(ROWS(G$7:G66)&gt;COUNTIF(BookTable[Entry Month],$O$4),"",INDEX(Book!D$3:D$1200,SMALL(IF(BookTable[Entry Month]=$O$4,ROW(BookTable[Entry Month])-ROW(Book!$J$2)),ROWS(G$7:G66))))</f>
        <v/>
      </c>
      <c r="I6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66" s="6" t="str" cm="1">
        <f t="array" ref="J66">IF(ROWS(G$7:G66)&gt;COUNTIF(BookTable[Entry Month],$O$4),"",INDEX(Book!F$3:F$1200,SMALL(IF(BookTable[Entry Month]=$O$4,ROW(BookTable[Entry Month])-ROW(Book!$J$2)),ROWS(G$7:G66))))</f>
        <v/>
      </c>
      <c r="K66" s="6" t="str" cm="1">
        <f t="array" ref="K66">IF(ROWS(G$7:G66)&gt;COUNTIF(BookTable[Entry Month],$O$4),"",INDEX(Book!E$3:E$1200,SMALL(IF(BookTable[Entry Month]=$O$4,ROW(BookTable[Entry Month])-ROW(Book!$J$2)),ROWS(G$7:G66))))</f>
        <v/>
      </c>
      <c r="L66" s="6" t="e">
        <f>Shrawan9[[#This Row],[मूल्य (रु)]]*13%</f>
        <v>#VALUE!</v>
      </c>
    </row>
    <row r="67" spans="1:12" hidden="1" x14ac:dyDescent="0.25">
      <c r="A67" s="1" t="str">
        <f t="array" ref="A67">IF(ROWS(A$7:A67)&gt;COUNTIF(BookTable[Entry Month],$O$4),"",INDEX(Book!A$3:A$1200,SMALL(IF(BookTable[Entry Month]=$O$4,ROW(BookTable[Entry Month])-ROW(Book!$J$2)),ROWS(A$7:A67))))</f>
        <v/>
      </c>
      <c r="B67" s="1" t="str">
        <f t="array" ref="B67">IF(ROWS(B$7:B67)&gt;COUNTIF(BookTable[Entry Month],$O$4),"",INDEX(Book!B$3:B$1200,SMALL(IF(BookTable[Entry Month]=$O$4,ROW(BookTable[Entry Month])-ROW(Book!$J$2)),ROWS(B$7:B67))))</f>
        <v/>
      </c>
      <c r="D67" s="1" t="str">
        <f t="array" ref="D67">IF(ROWS(C$7:C67)&gt;COUNTIF(BookTable[Entry Month],$O$4),"",INDEX(Book!C$3:C$1200,SMALL(IF(BookTable[Entry Month]=$O$4,ROW(BookTable[Entry Month])-ROW(Book!$J$2)),ROWS(C$7:C67))))</f>
        <v/>
      </c>
      <c r="E67" s="26" t="e">
        <f>VLOOKUP(Shrawan9[[#This Row],[आपूर्तिकर्ताको नाम]],PartyTable[],2,FALSE)</f>
        <v>#N/A</v>
      </c>
      <c r="F67" s="26" t="str" cm="1">
        <f t="array" ref="F67">IF(ROWS(G$7:G67)&gt;COUNTIF(BookTable[Entry Month],$O$4),"",INDEX(Book!D$3:D$1200,SMALL(IF(BookTable[Entry Month]=$O$4,ROW(BookTable[Entry Month])-ROW(Book!$J$2)),ROWS(G$7:G67))))</f>
        <v/>
      </c>
      <c r="I6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67" s="6" t="str" cm="1">
        <f t="array" ref="J67">IF(ROWS(G$7:G67)&gt;COUNTIF(BookTable[Entry Month],$O$4),"",INDEX(Book!F$3:F$1200,SMALL(IF(BookTable[Entry Month]=$O$4,ROW(BookTable[Entry Month])-ROW(Book!$J$2)),ROWS(G$7:G67))))</f>
        <v/>
      </c>
      <c r="K67" s="6" t="str" cm="1">
        <f t="array" ref="K67">IF(ROWS(G$7:G67)&gt;COUNTIF(BookTable[Entry Month],$O$4),"",INDEX(Book!E$3:E$1200,SMALL(IF(BookTable[Entry Month]=$O$4,ROW(BookTable[Entry Month])-ROW(Book!$J$2)),ROWS(G$7:G67))))</f>
        <v/>
      </c>
      <c r="L67" s="6" t="e">
        <f>Shrawan9[[#This Row],[मूल्य (रु)]]*13%</f>
        <v>#VALUE!</v>
      </c>
    </row>
    <row r="68" spans="1:12" hidden="1" x14ac:dyDescent="0.25">
      <c r="A68" s="1" t="str">
        <f t="array" ref="A68">IF(ROWS(A$7:A68)&gt;COUNTIF(BookTable[Entry Month],$O$4),"",INDEX(Book!A$3:A$1200,SMALL(IF(BookTable[Entry Month]=$O$4,ROW(BookTable[Entry Month])-ROW(Book!$J$2)),ROWS(A$7:A68))))</f>
        <v/>
      </c>
      <c r="B68" s="1" t="str">
        <f t="array" ref="B68">IF(ROWS(B$7:B68)&gt;COUNTIF(BookTable[Entry Month],$O$4),"",INDEX(Book!B$3:B$1200,SMALL(IF(BookTable[Entry Month]=$O$4,ROW(BookTable[Entry Month])-ROW(Book!$J$2)),ROWS(B$7:B68))))</f>
        <v/>
      </c>
      <c r="D68" s="1" t="str">
        <f t="array" ref="D68">IF(ROWS(C$7:C68)&gt;COUNTIF(BookTable[Entry Month],$O$4),"",INDEX(Book!C$3:C$1200,SMALL(IF(BookTable[Entry Month]=$O$4,ROW(BookTable[Entry Month])-ROW(Book!$J$2)),ROWS(C$7:C68))))</f>
        <v/>
      </c>
      <c r="E68" s="26" t="e">
        <f>VLOOKUP(Shrawan9[[#This Row],[आपूर्तिकर्ताको नाम]],PartyTable[],2,FALSE)</f>
        <v>#N/A</v>
      </c>
      <c r="F68" s="26" t="str" cm="1">
        <f t="array" ref="F68">IF(ROWS(G$7:G68)&gt;COUNTIF(BookTable[Entry Month],$O$4),"",INDEX(Book!D$3:D$1200,SMALL(IF(BookTable[Entry Month]=$O$4,ROW(BookTable[Entry Month])-ROW(Book!$J$2)),ROWS(G$7:G68))))</f>
        <v/>
      </c>
      <c r="I6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68" s="6" t="str" cm="1">
        <f t="array" ref="J68">IF(ROWS(G$7:G68)&gt;COUNTIF(BookTable[Entry Month],$O$4),"",INDEX(Book!F$3:F$1200,SMALL(IF(BookTable[Entry Month]=$O$4,ROW(BookTable[Entry Month])-ROW(Book!$J$2)),ROWS(G$7:G68))))</f>
        <v/>
      </c>
      <c r="K68" s="6" t="str" cm="1">
        <f t="array" ref="K68">IF(ROWS(G$7:G68)&gt;COUNTIF(BookTable[Entry Month],$O$4),"",INDEX(Book!E$3:E$1200,SMALL(IF(BookTable[Entry Month]=$O$4,ROW(BookTable[Entry Month])-ROW(Book!$J$2)),ROWS(G$7:G68))))</f>
        <v/>
      </c>
      <c r="L68" s="6" t="e">
        <f>Shrawan9[[#This Row],[मूल्य (रु)]]*13%</f>
        <v>#VALUE!</v>
      </c>
    </row>
    <row r="69" spans="1:12" hidden="1" x14ac:dyDescent="0.25">
      <c r="A69" s="1" t="str">
        <f t="array" ref="A69">IF(ROWS(A$7:A69)&gt;COUNTIF(BookTable[Entry Month],$O$4),"",INDEX(Book!A$3:A$1200,SMALL(IF(BookTable[Entry Month]=$O$4,ROW(BookTable[Entry Month])-ROW(Book!$J$2)),ROWS(A$7:A69))))</f>
        <v/>
      </c>
      <c r="B69" s="12" t="str">
        <f t="array" ref="B69">IF(ROWS(B$7:B69)&gt;COUNTIF(BookTable[Entry Month],$O$4),"",INDEX(Book!B$3:B$1200,SMALL(IF(BookTable[Entry Month]=$O$4,ROW(BookTable[Entry Month])-ROW(Book!$J$2)),ROWS(B$7:B69))))</f>
        <v/>
      </c>
      <c r="D69" s="1" t="str">
        <f t="array" ref="D69">IF(ROWS(C$7:C69)&gt;COUNTIF(BookTable[Entry Month],$O$4),"",INDEX(Book!C$3:C$1200,SMALL(IF(BookTable[Entry Month]=$O$4,ROW(BookTable[Entry Month])-ROW(Book!$J$2)),ROWS(C$7:C69))))</f>
        <v/>
      </c>
      <c r="E69" s="26" t="e">
        <f>VLOOKUP(Shrawan9[[#This Row],[आपूर्तिकर्ताको नाम]],PartyTable[],2,FALSE)</f>
        <v>#N/A</v>
      </c>
      <c r="F69" s="26" t="str" cm="1">
        <f t="array" ref="F69">IF(ROWS(G$7:G69)&gt;COUNTIF(BookTable[Entry Month],$O$4),"",INDEX(Book!D$3:D$1200,SMALL(IF(BookTable[Entry Month]=$O$4,ROW(BookTable[Entry Month])-ROW(Book!$J$2)),ROWS(G$7:G69))))</f>
        <v/>
      </c>
      <c r="I6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69" s="6" t="str" cm="1">
        <f t="array" ref="J69">IF(ROWS(G$7:G69)&gt;COUNTIF(BookTable[Entry Month],$O$4),"",INDEX(Book!F$3:F$1200,SMALL(IF(BookTable[Entry Month]=$O$4,ROW(BookTable[Entry Month])-ROW(Book!$J$2)),ROWS(G$7:G69))))</f>
        <v/>
      </c>
      <c r="K69" s="6" t="str" cm="1">
        <f t="array" ref="K69">IF(ROWS(G$7:G69)&gt;COUNTIF(BookTable[Entry Month],$O$4),"",INDEX(Book!E$3:E$1200,SMALL(IF(BookTable[Entry Month]=$O$4,ROW(BookTable[Entry Month])-ROW(Book!$J$2)),ROWS(G$7:G69))))</f>
        <v/>
      </c>
      <c r="L69" s="6" t="e">
        <f>Shrawan9[[#This Row],[मूल्य (रु)]]*13%</f>
        <v>#VALUE!</v>
      </c>
    </row>
    <row r="70" spans="1:12" hidden="1" x14ac:dyDescent="0.25">
      <c r="A70" s="1" t="str">
        <f t="array" ref="A70">IF(ROWS(A$7:A70)&gt;COUNTIF(BookTable[Entry Month],$O$4),"",INDEX(Book!A$3:A$1200,SMALL(IF(BookTable[Entry Month]=$O$4,ROW(BookTable[Entry Month])-ROW(Book!$J$2)),ROWS(A$7:A70))))</f>
        <v/>
      </c>
      <c r="B70" s="1" t="str">
        <f t="array" ref="B70">IF(ROWS(B$7:B70)&gt;COUNTIF(BookTable[Entry Month],$O$4),"",INDEX(Book!B$3:B$1200,SMALL(IF(BookTable[Entry Month]=$O$4,ROW(BookTable[Entry Month])-ROW(Book!$J$2)),ROWS(B$7:B70))))</f>
        <v/>
      </c>
      <c r="D70" s="1" t="str">
        <f t="array" ref="D70">IF(ROWS(C$7:C70)&gt;COUNTIF(BookTable[Entry Month],$O$4),"",INDEX(Book!C$3:C$1200,SMALL(IF(BookTable[Entry Month]=$O$4,ROW(BookTable[Entry Month])-ROW(Book!$J$2)),ROWS(C$7:C70))))</f>
        <v/>
      </c>
      <c r="E70" s="26" t="e">
        <f>VLOOKUP(Shrawan9[[#This Row],[आपूर्तिकर्ताको नाम]],PartyTable[],2,FALSE)</f>
        <v>#N/A</v>
      </c>
      <c r="F70" s="26" t="str" cm="1">
        <f t="array" ref="F70">IF(ROWS(G$7:G70)&gt;COUNTIF(BookTable[Entry Month],$O$4),"",INDEX(Book!D$3:D$1200,SMALL(IF(BookTable[Entry Month]=$O$4,ROW(BookTable[Entry Month])-ROW(Book!$J$2)),ROWS(G$7:G70))))</f>
        <v/>
      </c>
      <c r="I7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70" s="6" t="str" cm="1">
        <f t="array" ref="J70">IF(ROWS(G$7:G70)&gt;COUNTIF(BookTable[Entry Month],$O$4),"",INDEX(Book!F$3:F$1200,SMALL(IF(BookTable[Entry Month]=$O$4,ROW(BookTable[Entry Month])-ROW(Book!$J$2)),ROWS(G$7:G70))))</f>
        <v/>
      </c>
      <c r="K70" s="6" t="str" cm="1">
        <f t="array" ref="K70">IF(ROWS(G$7:G70)&gt;COUNTIF(BookTable[Entry Month],$O$4),"",INDEX(Book!E$3:E$1200,SMALL(IF(BookTable[Entry Month]=$O$4,ROW(BookTable[Entry Month])-ROW(Book!$J$2)),ROWS(G$7:G70))))</f>
        <v/>
      </c>
      <c r="L70" s="6" t="e">
        <f>Shrawan9[[#This Row],[मूल्य (रु)]]*13%</f>
        <v>#VALUE!</v>
      </c>
    </row>
    <row r="71" spans="1:12" hidden="1" x14ac:dyDescent="0.25">
      <c r="A71" s="1" t="str">
        <f t="array" ref="A71">IF(ROWS(A$7:A71)&gt;COUNTIF(BookTable[Entry Month],$O$4),"",INDEX(Book!A$3:A$1200,SMALL(IF(BookTable[Entry Month]=$O$4,ROW(BookTable[Entry Month])-ROW(Book!$J$2)),ROWS(A$7:A71))))</f>
        <v/>
      </c>
      <c r="B71" s="1" t="str">
        <f t="array" ref="B71">IF(ROWS(B$7:B71)&gt;COUNTIF(BookTable[Entry Month],$O$4),"",INDEX(Book!B$3:B$1200,SMALL(IF(BookTable[Entry Month]=$O$4,ROW(BookTable[Entry Month])-ROW(Book!$J$2)),ROWS(B$7:B71))))</f>
        <v/>
      </c>
      <c r="D71" s="1" t="str">
        <f t="array" ref="D71">IF(ROWS(C$7:C71)&gt;COUNTIF(BookTable[Entry Month],$O$4),"",INDEX(Book!C$3:C$1200,SMALL(IF(BookTable[Entry Month]=$O$4,ROW(BookTable[Entry Month])-ROW(Book!$J$2)),ROWS(C$7:C71))))</f>
        <v/>
      </c>
      <c r="E71" s="26" t="e">
        <f>VLOOKUP(Shrawan9[[#This Row],[आपूर्तिकर्ताको नाम]],PartyTable[],2,FALSE)</f>
        <v>#N/A</v>
      </c>
      <c r="F71" s="26" t="str" cm="1">
        <f t="array" ref="F71">IF(ROWS(G$7:G71)&gt;COUNTIF(BookTable[Entry Month],$O$4),"",INDEX(Book!D$3:D$1200,SMALL(IF(BookTable[Entry Month]=$O$4,ROW(BookTable[Entry Month])-ROW(Book!$J$2)),ROWS(G$7:G71))))</f>
        <v/>
      </c>
      <c r="I7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71" s="6" t="str" cm="1">
        <f t="array" ref="J71">IF(ROWS(G$7:G71)&gt;COUNTIF(BookTable[Entry Month],$O$4),"",INDEX(Book!F$3:F$1200,SMALL(IF(BookTable[Entry Month]=$O$4,ROW(BookTable[Entry Month])-ROW(Book!$J$2)),ROWS(G$7:G71))))</f>
        <v/>
      </c>
      <c r="K71" s="6" t="str" cm="1">
        <f t="array" ref="K71">IF(ROWS(G$7:G71)&gt;COUNTIF(BookTable[Entry Month],$O$4),"",INDEX(Book!E$3:E$1200,SMALL(IF(BookTable[Entry Month]=$O$4,ROW(BookTable[Entry Month])-ROW(Book!$J$2)),ROWS(G$7:G71))))</f>
        <v/>
      </c>
      <c r="L71" s="6" t="e">
        <f>Shrawan9[[#This Row],[मूल्य (रु)]]*13%</f>
        <v>#VALUE!</v>
      </c>
    </row>
    <row r="72" spans="1:12" hidden="1" x14ac:dyDescent="0.25">
      <c r="A72" s="1" t="str">
        <f t="array" ref="A72">IF(ROWS(A$7:A72)&gt;COUNTIF(BookTable[Entry Month],$O$4),"",INDEX(Book!A$3:A$1200,SMALL(IF(BookTable[Entry Month]=$O$4,ROW(BookTable[Entry Month])-ROW(Book!$J$2)),ROWS(A$7:A72))))</f>
        <v/>
      </c>
      <c r="B72" s="1" t="str">
        <f t="array" ref="B72">IF(ROWS(B$7:B72)&gt;COUNTIF(BookTable[Entry Month],$O$4),"",INDEX(Book!B$3:B$1200,SMALL(IF(BookTable[Entry Month]=$O$4,ROW(BookTable[Entry Month])-ROW(Book!$J$2)),ROWS(B$7:B72))))</f>
        <v/>
      </c>
      <c r="D72" s="1" t="str">
        <f t="array" ref="D72">IF(ROWS(C$7:C72)&gt;COUNTIF(BookTable[Entry Month],$O$4),"",INDEX(Book!C$3:C$1200,SMALL(IF(BookTable[Entry Month]=$O$4,ROW(BookTable[Entry Month])-ROW(Book!$J$2)),ROWS(C$7:C72))))</f>
        <v/>
      </c>
      <c r="E72" s="26" t="e">
        <f>VLOOKUP(Shrawan9[[#This Row],[आपूर्तिकर्ताको नाम]],PartyTable[],2,FALSE)</f>
        <v>#N/A</v>
      </c>
      <c r="F72" s="26" t="str" cm="1">
        <f t="array" ref="F72">IF(ROWS(G$7:G72)&gt;COUNTIF(BookTable[Entry Month],$O$4),"",INDEX(Book!D$3:D$1200,SMALL(IF(BookTable[Entry Month]=$O$4,ROW(BookTable[Entry Month])-ROW(Book!$J$2)),ROWS(G$7:G72))))</f>
        <v/>
      </c>
      <c r="I7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72" s="6" t="str" cm="1">
        <f t="array" ref="J72">IF(ROWS(G$7:G72)&gt;COUNTIF(BookTable[Entry Month],$O$4),"",INDEX(Book!F$3:F$1200,SMALL(IF(BookTable[Entry Month]=$O$4,ROW(BookTable[Entry Month])-ROW(Book!$J$2)),ROWS(G$7:G72))))</f>
        <v/>
      </c>
      <c r="K72" s="6" t="str" cm="1">
        <f t="array" ref="K72">IF(ROWS(G$7:G72)&gt;COUNTIF(BookTable[Entry Month],$O$4),"",INDEX(Book!E$3:E$1200,SMALL(IF(BookTable[Entry Month]=$O$4,ROW(BookTable[Entry Month])-ROW(Book!$J$2)),ROWS(G$7:G72))))</f>
        <v/>
      </c>
      <c r="L72" s="6" t="e">
        <f>Shrawan9[[#This Row],[मूल्य (रु)]]*13%</f>
        <v>#VALUE!</v>
      </c>
    </row>
    <row r="73" spans="1:12" hidden="1" x14ac:dyDescent="0.25">
      <c r="A73" s="1" t="str">
        <f t="array" ref="A73">IF(ROWS(A$7:A73)&gt;COUNTIF(BookTable[Entry Month],$O$4),"",INDEX(Book!A$3:A$1200,SMALL(IF(BookTable[Entry Month]=$O$4,ROW(BookTable[Entry Month])-ROW(Book!$J$2)),ROWS(A$7:A73))))</f>
        <v/>
      </c>
      <c r="B73" s="1" t="str">
        <f t="array" ref="B73">IF(ROWS(B$7:B73)&gt;COUNTIF(BookTable[Entry Month],$O$4),"",INDEX(Book!B$3:B$1200,SMALL(IF(BookTable[Entry Month]=$O$4,ROW(BookTable[Entry Month])-ROW(Book!$J$2)),ROWS(B$7:B73))))</f>
        <v/>
      </c>
      <c r="D73" s="1" t="str">
        <f t="array" ref="D73">IF(ROWS(C$7:C73)&gt;COUNTIF(BookTable[Entry Month],$O$4),"",INDEX(Book!C$3:C$1200,SMALL(IF(BookTable[Entry Month]=$O$4,ROW(BookTable[Entry Month])-ROW(Book!$J$2)),ROWS(C$7:C73))))</f>
        <v/>
      </c>
      <c r="E73" s="26" t="e">
        <f>VLOOKUP(Shrawan9[[#This Row],[आपूर्तिकर्ताको नाम]],PartyTable[],2,FALSE)</f>
        <v>#N/A</v>
      </c>
      <c r="F73" s="26" t="str" cm="1">
        <f t="array" ref="F73">IF(ROWS(G$7:G73)&gt;COUNTIF(BookTable[Entry Month],$O$4),"",INDEX(Book!D$3:D$1200,SMALL(IF(BookTable[Entry Month]=$O$4,ROW(BookTable[Entry Month])-ROW(Book!$J$2)),ROWS(G$7:G73))))</f>
        <v/>
      </c>
      <c r="I7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73" s="6" t="str" cm="1">
        <f t="array" ref="J73">IF(ROWS(G$7:G73)&gt;COUNTIF(BookTable[Entry Month],$O$4),"",INDEX(Book!F$3:F$1200,SMALL(IF(BookTable[Entry Month]=$O$4,ROW(BookTable[Entry Month])-ROW(Book!$J$2)),ROWS(G$7:G73))))</f>
        <v/>
      </c>
      <c r="K73" s="6" t="str" cm="1">
        <f t="array" ref="K73">IF(ROWS(G$7:G73)&gt;COUNTIF(BookTable[Entry Month],$O$4),"",INDEX(Book!E$3:E$1200,SMALL(IF(BookTable[Entry Month]=$O$4,ROW(BookTable[Entry Month])-ROW(Book!$J$2)),ROWS(G$7:G73))))</f>
        <v/>
      </c>
      <c r="L73" s="6" t="e">
        <f>Shrawan9[[#This Row],[मूल्य (रु)]]*13%</f>
        <v>#VALUE!</v>
      </c>
    </row>
    <row r="74" spans="1:12" hidden="1" x14ac:dyDescent="0.25">
      <c r="A74" s="1" t="str">
        <f t="array" ref="A74">IF(ROWS(A$7:A74)&gt;COUNTIF(BookTable[Entry Month],$O$4),"",INDEX(Book!A$3:A$1200,SMALL(IF(BookTable[Entry Month]=$O$4,ROW(BookTable[Entry Month])-ROW(Book!$J$2)),ROWS(A$7:A74))))</f>
        <v/>
      </c>
      <c r="B74" s="1" t="str">
        <f t="array" ref="B74">IF(ROWS(B$7:B74)&gt;COUNTIF(BookTable[Entry Month],$O$4),"",INDEX(Book!B$3:B$1200,SMALL(IF(BookTable[Entry Month]=$O$4,ROW(BookTable[Entry Month])-ROW(Book!$J$2)),ROWS(B$7:B74))))</f>
        <v/>
      </c>
      <c r="D74" s="1" t="str">
        <f t="array" ref="D74">IF(ROWS(C$7:C74)&gt;COUNTIF(BookTable[Entry Month],$O$4),"",INDEX(Book!C$3:C$1200,SMALL(IF(BookTable[Entry Month]=$O$4,ROW(BookTable[Entry Month])-ROW(Book!$J$2)),ROWS(C$7:C74))))</f>
        <v/>
      </c>
      <c r="E74" s="26" t="e">
        <f>VLOOKUP(Shrawan9[[#This Row],[आपूर्तिकर्ताको नाम]],PartyTable[],2,FALSE)</f>
        <v>#N/A</v>
      </c>
      <c r="F74" s="26" t="str" cm="1">
        <f t="array" ref="F74">IF(ROWS(G$7:G74)&gt;COUNTIF(BookTable[Entry Month],$O$4),"",INDEX(Book!D$3:D$1200,SMALL(IF(BookTable[Entry Month]=$O$4,ROW(BookTable[Entry Month])-ROW(Book!$J$2)),ROWS(G$7:G74))))</f>
        <v/>
      </c>
      <c r="I7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74" s="6" t="str" cm="1">
        <f t="array" ref="J74">IF(ROWS(G$7:G74)&gt;COUNTIF(BookTable[Entry Month],$O$4),"",INDEX(Book!F$3:F$1200,SMALL(IF(BookTable[Entry Month]=$O$4,ROW(BookTable[Entry Month])-ROW(Book!$J$2)),ROWS(G$7:G74))))</f>
        <v/>
      </c>
      <c r="K74" s="6" t="str" cm="1">
        <f t="array" ref="K74">IF(ROWS(G$7:G74)&gt;COUNTIF(BookTable[Entry Month],$O$4),"",INDEX(Book!E$3:E$1200,SMALL(IF(BookTable[Entry Month]=$O$4,ROW(BookTable[Entry Month])-ROW(Book!$J$2)),ROWS(G$7:G74))))</f>
        <v/>
      </c>
      <c r="L74" s="6" t="e">
        <f>Shrawan9[[#This Row],[मूल्य (रु)]]*13%</f>
        <v>#VALUE!</v>
      </c>
    </row>
    <row r="75" spans="1:12" hidden="1" x14ac:dyDescent="0.25">
      <c r="A75" s="1" t="str">
        <f t="array" ref="A75">IF(ROWS(A$7:A75)&gt;COUNTIF(BookTable[Entry Month],$O$4),"",INDEX(Book!A$3:A$1200,SMALL(IF(BookTable[Entry Month]=$O$4,ROW(BookTable[Entry Month])-ROW(Book!$J$2)),ROWS(A$7:A75))))</f>
        <v/>
      </c>
      <c r="B75" s="1" t="str">
        <f t="array" ref="B75">IF(ROWS(B$7:B75)&gt;COUNTIF(BookTable[Entry Month],$O$4),"",INDEX(Book!B$3:B$1200,SMALL(IF(BookTable[Entry Month]=$O$4,ROW(BookTable[Entry Month])-ROW(Book!$J$2)),ROWS(B$7:B75))))</f>
        <v/>
      </c>
      <c r="D75" s="1" t="str">
        <f t="array" ref="D75">IF(ROWS(C$7:C75)&gt;COUNTIF(BookTable[Entry Month],$O$4),"",INDEX(Book!C$3:C$1200,SMALL(IF(BookTable[Entry Month]=$O$4,ROW(BookTable[Entry Month])-ROW(Book!$J$2)),ROWS(C$7:C75))))</f>
        <v/>
      </c>
      <c r="E75" s="26" t="e">
        <f>VLOOKUP(Shrawan9[[#This Row],[आपूर्तिकर्ताको नाम]],PartyTable[],2,FALSE)</f>
        <v>#N/A</v>
      </c>
      <c r="F75" s="26" t="str" cm="1">
        <f t="array" ref="F75">IF(ROWS(G$7:G75)&gt;COUNTIF(BookTable[Entry Month],$O$4),"",INDEX(Book!D$3:D$1200,SMALL(IF(BookTable[Entry Month]=$O$4,ROW(BookTable[Entry Month])-ROW(Book!$J$2)),ROWS(G$7:G75))))</f>
        <v/>
      </c>
      <c r="I7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75" s="6" t="str" cm="1">
        <f t="array" ref="J75">IF(ROWS(G$7:G75)&gt;COUNTIF(BookTable[Entry Month],$O$4),"",INDEX(Book!F$3:F$1200,SMALL(IF(BookTable[Entry Month]=$O$4,ROW(BookTable[Entry Month])-ROW(Book!$J$2)),ROWS(G$7:G75))))</f>
        <v/>
      </c>
      <c r="K75" s="6" t="str" cm="1">
        <f t="array" ref="K75">IF(ROWS(G$7:G75)&gt;COUNTIF(BookTable[Entry Month],$O$4),"",INDEX(Book!E$3:E$1200,SMALL(IF(BookTable[Entry Month]=$O$4,ROW(BookTable[Entry Month])-ROW(Book!$J$2)),ROWS(G$7:G75))))</f>
        <v/>
      </c>
      <c r="L75" s="6" t="e">
        <f>Shrawan9[[#This Row],[मूल्य (रु)]]*13%</f>
        <v>#VALUE!</v>
      </c>
    </row>
    <row r="76" spans="1:12" hidden="1" x14ac:dyDescent="0.25">
      <c r="A76" s="1" t="str">
        <f t="array" ref="A76">IF(ROWS(A$7:A76)&gt;COUNTIF(BookTable[Entry Month],$O$4),"",INDEX(Book!A$3:A$1200,SMALL(IF(BookTable[Entry Month]=$O$4,ROW(BookTable[Entry Month])-ROW(Book!$J$2)),ROWS(A$7:A76))))</f>
        <v/>
      </c>
      <c r="B76" s="1" t="str">
        <f t="array" ref="B76">IF(ROWS(B$7:B76)&gt;COUNTIF(BookTable[Entry Month],$O$4),"",INDEX(Book!B$3:B$1200,SMALL(IF(BookTable[Entry Month]=$O$4,ROW(BookTable[Entry Month])-ROW(Book!$J$2)),ROWS(B$7:B76))))</f>
        <v/>
      </c>
      <c r="D76" s="1" t="str">
        <f t="array" ref="D76">IF(ROWS(C$7:C76)&gt;COUNTIF(BookTable[Entry Month],$O$4),"",INDEX(Book!C$3:C$1200,SMALL(IF(BookTable[Entry Month]=$O$4,ROW(BookTable[Entry Month])-ROW(Book!$J$2)),ROWS(C$7:C76))))</f>
        <v/>
      </c>
      <c r="E76" s="26" t="e">
        <f>VLOOKUP(Shrawan9[[#This Row],[आपूर्तिकर्ताको नाम]],PartyTable[],2,FALSE)</f>
        <v>#N/A</v>
      </c>
      <c r="F76" s="26" t="str" cm="1">
        <f t="array" ref="F76">IF(ROWS(G$7:G76)&gt;COUNTIF(BookTable[Entry Month],$O$4),"",INDEX(Book!D$3:D$1200,SMALL(IF(BookTable[Entry Month]=$O$4,ROW(BookTable[Entry Month])-ROW(Book!$J$2)),ROWS(G$7:G76))))</f>
        <v/>
      </c>
      <c r="I7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76" s="6" t="str" cm="1">
        <f t="array" ref="J76">IF(ROWS(G$7:G76)&gt;COUNTIF(BookTable[Entry Month],$O$4),"",INDEX(Book!F$3:F$1200,SMALL(IF(BookTable[Entry Month]=$O$4,ROW(BookTable[Entry Month])-ROW(Book!$J$2)),ROWS(G$7:G76))))</f>
        <v/>
      </c>
      <c r="K76" s="6" t="str" cm="1">
        <f t="array" ref="K76">IF(ROWS(G$7:G76)&gt;COUNTIF(BookTable[Entry Month],$O$4),"",INDEX(Book!E$3:E$1200,SMALL(IF(BookTable[Entry Month]=$O$4,ROW(BookTable[Entry Month])-ROW(Book!$J$2)),ROWS(G$7:G76))))</f>
        <v/>
      </c>
      <c r="L76" s="6" t="e">
        <f>Shrawan9[[#This Row],[मूल्य (रु)]]*13%</f>
        <v>#VALUE!</v>
      </c>
    </row>
    <row r="77" spans="1:12" hidden="1" x14ac:dyDescent="0.25">
      <c r="A77" s="1" t="str">
        <f t="array" ref="A77">IF(ROWS(A$7:A77)&gt;COUNTIF(BookTable[Entry Month],$O$4),"",INDEX(Book!A$3:A$1200,SMALL(IF(BookTable[Entry Month]=$O$4,ROW(BookTable[Entry Month])-ROW(Book!$J$2)),ROWS(A$7:A77))))</f>
        <v/>
      </c>
      <c r="B77" s="1" t="str">
        <f t="array" ref="B77">IF(ROWS(B$7:B77)&gt;COUNTIF(BookTable[Entry Month],$O$4),"",INDEX(Book!B$3:B$1200,SMALL(IF(BookTable[Entry Month]=$O$4,ROW(BookTable[Entry Month])-ROW(Book!$J$2)),ROWS(B$7:B77))))</f>
        <v/>
      </c>
      <c r="D77" s="1" t="str">
        <f t="array" ref="D77">IF(ROWS(C$7:C77)&gt;COUNTIF(BookTable[Entry Month],$O$4),"",INDEX(Book!C$3:C$1200,SMALL(IF(BookTable[Entry Month]=$O$4,ROW(BookTable[Entry Month])-ROW(Book!$J$2)),ROWS(C$7:C77))))</f>
        <v/>
      </c>
      <c r="E77" s="26" t="e">
        <f>VLOOKUP(Shrawan9[[#This Row],[आपूर्तिकर्ताको नाम]],PartyTable[],2,FALSE)</f>
        <v>#N/A</v>
      </c>
      <c r="F77" s="26" t="str" cm="1">
        <f t="array" ref="F77">IF(ROWS(G$7:G77)&gt;COUNTIF(BookTable[Entry Month],$O$4),"",INDEX(Book!D$3:D$1200,SMALL(IF(BookTable[Entry Month]=$O$4,ROW(BookTable[Entry Month])-ROW(Book!$J$2)),ROWS(G$7:G77))))</f>
        <v/>
      </c>
      <c r="I7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77" s="6" t="str" cm="1">
        <f t="array" ref="J77">IF(ROWS(G$7:G77)&gt;COUNTIF(BookTable[Entry Month],$O$4),"",INDEX(Book!F$3:F$1200,SMALL(IF(BookTable[Entry Month]=$O$4,ROW(BookTable[Entry Month])-ROW(Book!$J$2)),ROWS(G$7:G77))))</f>
        <v/>
      </c>
      <c r="K77" s="6" t="str" cm="1">
        <f t="array" ref="K77">IF(ROWS(G$7:G77)&gt;COUNTIF(BookTable[Entry Month],$O$4),"",INDEX(Book!E$3:E$1200,SMALL(IF(BookTable[Entry Month]=$O$4,ROW(BookTable[Entry Month])-ROW(Book!$J$2)),ROWS(G$7:G77))))</f>
        <v/>
      </c>
      <c r="L77" s="6" t="e">
        <f>Shrawan9[[#This Row],[मूल्य (रु)]]*13%</f>
        <v>#VALUE!</v>
      </c>
    </row>
    <row r="78" spans="1:12" hidden="1" x14ac:dyDescent="0.25">
      <c r="A78" s="1" t="str">
        <f t="array" ref="A78">IF(ROWS(A$7:A78)&gt;COUNTIF(BookTable[Entry Month],$O$4),"",INDEX(Book!A$3:A$1200,SMALL(IF(BookTable[Entry Month]=$O$4,ROW(BookTable[Entry Month])-ROW(Book!$J$2)),ROWS(A$7:A78))))</f>
        <v/>
      </c>
      <c r="B78" s="1" t="str">
        <f t="array" ref="B78">IF(ROWS(B$7:B78)&gt;COUNTIF(BookTable[Entry Month],$O$4),"",INDEX(Book!B$3:B$1200,SMALL(IF(BookTable[Entry Month]=$O$4,ROW(BookTable[Entry Month])-ROW(Book!$J$2)),ROWS(B$7:B78))))</f>
        <v/>
      </c>
      <c r="D78" s="1" t="str">
        <f t="array" ref="D78">IF(ROWS(C$7:C78)&gt;COUNTIF(BookTable[Entry Month],$O$4),"",INDEX(Book!C$3:C$1200,SMALL(IF(BookTable[Entry Month]=$O$4,ROW(BookTable[Entry Month])-ROW(Book!$J$2)),ROWS(C$7:C78))))</f>
        <v/>
      </c>
      <c r="E78" s="26" t="e">
        <f>VLOOKUP(Shrawan9[[#This Row],[आपूर्तिकर्ताको नाम]],PartyTable[],2,FALSE)</f>
        <v>#N/A</v>
      </c>
      <c r="F78" s="26" t="str" cm="1">
        <f t="array" ref="F78">IF(ROWS(G$7:G78)&gt;COUNTIF(BookTable[Entry Month],$O$4),"",INDEX(Book!D$3:D$1200,SMALL(IF(BookTable[Entry Month]=$O$4,ROW(BookTable[Entry Month])-ROW(Book!$J$2)),ROWS(G$7:G78))))</f>
        <v/>
      </c>
      <c r="I7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78" s="6" t="str" cm="1">
        <f t="array" ref="J78">IF(ROWS(G$7:G78)&gt;COUNTIF(BookTable[Entry Month],$O$4),"",INDEX(Book!F$3:F$1200,SMALL(IF(BookTable[Entry Month]=$O$4,ROW(BookTable[Entry Month])-ROW(Book!$J$2)),ROWS(G$7:G78))))</f>
        <v/>
      </c>
      <c r="K78" s="6" t="str" cm="1">
        <f t="array" ref="K78">IF(ROWS(G$7:G78)&gt;COUNTIF(BookTable[Entry Month],$O$4),"",INDEX(Book!E$3:E$1200,SMALL(IF(BookTable[Entry Month]=$O$4,ROW(BookTable[Entry Month])-ROW(Book!$J$2)),ROWS(G$7:G78))))</f>
        <v/>
      </c>
      <c r="L78" s="6" t="e">
        <f>Shrawan9[[#This Row],[मूल्य (रु)]]*13%</f>
        <v>#VALUE!</v>
      </c>
    </row>
    <row r="79" spans="1:12" hidden="1" x14ac:dyDescent="0.25">
      <c r="A79" s="1" t="str">
        <f t="array" ref="A79">IF(ROWS(A$7:A79)&gt;COUNTIF(BookTable[Entry Month],$O$4),"",INDEX(Book!A$3:A$1200,SMALL(IF(BookTable[Entry Month]=$O$4,ROW(BookTable[Entry Month])-ROW(Book!$J$2)),ROWS(A$7:A79))))</f>
        <v/>
      </c>
      <c r="B79" s="1" t="str">
        <f t="array" ref="B79">IF(ROWS(B$7:B79)&gt;COUNTIF(BookTable[Entry Month],$O$4),"",INDEX(Book!B$3:B$1200,SMALL(IF(BookTable[Entry Month]=$O$4,ROW(BookTable[Entry Month])-ROW(Book!$J$2)),ROWS(B$7:B79))))</f>
        <v/>
      </c>
      <c r="D79" s="1" t="str">
        <f t="array" ref="D79">IF(ROWS(C$7:C79)&gt;COUNTIF(BookTable[Entry Month],$O$4),"",INDEX(Book!C$3:C$1200,SMALL(IF(BookTable[Entry Month]=$O$4,ROW(BookTable[Entry Month])-ROW(Book!$J$2)),ROWS(C$7:C79))))</f>
        <v/>
      </c>
      <c r="E79" s="26" t="e">
        <f>VLOOKUP(Shrawan9[[#This Row],[आपूर्तिकर्ताको नाम]],PartyTable[],2,FALSE)</f>
        <v>#N/A</v>
      </c>
      <c r="F79" s="26" t="str" cm="1">
        <f t="array" ref="F79">IF(ROWS(G$7:G79)&gt;COUNTIF(BookTable[Entry Month],$O$4),"",INDEX(Book!D$3:D$1200,SMALL(IF(BookTable[Entry Month]=$O$4,ROW(BookTable[Entry Month])-ROW(Book!$J$2)),ROWS(G$7:G79))))</f>
        <v/>
      </c>
      <c r="I7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79" s="6" t="str" cm="1">
        <f t="array" ref="J79">IF(ROWS(G$7:G79)&gt;COUNTIF(BookTable[Entry Month],$O$4),"",INDEX(Book!F$3:F$1200,SMALL(IF(BookTable[Entry Month]=$O$4,ROW(BookTable[Entry Month])-ROW(Book!$J$2)),ROWS(G$7:G79))))</f>
        <v/>
      </c>
      <c r="K79" s="6" t="str" cm="1">
        <f t="array" ref="K79">IF(ROWS(G$7:G79)&gt;COUNTIF(BookTable[Entry Month],$O$4),"",INDEX(Book!E$3:E$1200,SMALL(IF(BookTable[Entry Month]=$O$4,ROW(BookTable[Entry Month])-ROW(Book!$J$2)),ROWS(G$7:G79))))</f>
        <v/>
      </c>
      <c r="L79" s="6" t="e">
        <f>Shrawan9[[#This Row],[मूल्य (रु)]]*13%</f>
        <v>#VALUE!</v>
      </c>
    </row>
    <row r="80" spans="1:12" hidden="1" x14ac:dyDescent="0.25">
      <c r="A80" s="1" t="str">
        <f t="array" ref="A80">IF(ROWS(A$7:A80)&gt;COUNTIF(BookTable[Entry Month],$O$4),"",INDEX(Book!A$3:A$1200,SMALL(IF(BookTable[Entry Month]=$O$4,ROW(BookTable[Entry Month])-ROW(Book!$J$2)),ROWS(A$7:A80))))</f>
        <v/>
      </c>
      <c r="B80" s="1" t="str">
        <f t="array" ref="B80">IF(ROWS(B$7:B80)&gt;COUNTIF(BookTable[Entry Month],$O$4),"",INDEX(Book!B$3:B$1200,SMALL(IF(BookTable[Entry Month]=$O$4,ROW(BookTable[Entry Month])-ROW(Book!$J$2)),ROWS(B$7:B80))))</f>
        <v/>
      </c>
      <c r="D80" s="1" t="str">
        <f t="array" ref="D80">IF(ROWS(C$7:C80)&gt;COUNTIF(BookTable[Entry Month],$O$4),"",INDEX(Book!C$3:C$1200,SMALL(IF(BookTable[Entry Month]=$O$4,ROW(BookTable[Entry Month])-ROW(Book!$J$2)),ROWS(C$7:C80))))</f>
        <v/>
      </c>
      <c r="E80" s="26" t="e">
        <f>VLOOKUP(Shrawan9[[#This Row],[आपूर्तिकर्ताको नाम]],PartyTable[],2,FALSE)</f>
        <v>#N/A</v>
      </c>
      <c r="F80" s="26" t="str" cm="1">
        <f t="array" ref="F80">IF(ROWS(G$7:G80)&gt;COUNTIF(BookTable[Entry Month],$O$4),"",INDEX(Book!D$3:D$1200,SMALL(IF(BookTable[Entry Month]=$O$4,ROW(BookTable[Entry Month])-ROW(Book!$J$2)),ROWS(G$7:G80))))</f>
        <v/>
      </c>
      <c r="I8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80" s="6" t="str" cm="1">
        <f t="array" ref="J80">IF(ROWS(G$7:G80)&gt;COUNTIF(BookTable[Entry Month],$O$4),"",INDEX(Book!F$3:F$1200,SMALL(IF(BookTable[Entry Month]=$O$4,ROW(BookTable[Entry Month])-ROW(Book!$J$2)),ROWS(G$7:G80))))</f>
        <v/>
      </c>
      <c r="K80" s="6" t="str" cm="1">
        <f t="array" ref="K80">IF(ROWS(G$7:G80)&gt;COUNTIF(BookTable[Entry Month],$O$4),"",INDEX(Book!E$3:E$1200,SMALL(IF(BookTable[Entry Month]=$O$4,ROW(BookTable[Entry Month])-ROW(Book!$J$2)),ROWS(G$7:G80))))</f>
        <v/>
      </c>
      <c r="L80" s="6" t="e">
        <f>Shrawan9[[#This Row],[मूल्य (रु)]]*13%</f>
        <v>#VALUE!</v>
      </c>
    </row>
    <row r="81" spans="1:12" hidden="1" x14ac:dyDescent="0.25">
      <c r="A81" s="1" t="str">
        <f t="array" ref="A81">IF(ROWS(A$7:A81)&gt;COUNTIF(BookTable[Entry Month],$O$4),"",INDEX(Book!A$3:A$1200,SMALL(IF(BookTable[Entry Month]=$O$4,ROW(BookTable[Entry Month])-ROW(Book!$J$2)),ROWS(A$7:A81))))</f>
        <v/>
      </c>
      <c r="B81" s="1" t="str">
        <f t="array" ref="B81">IF(ROWS(B$7:B81)&gt;COUNTIF(BookTable[Entry Month],$O$4),"",INDEX(Book!B$3:B$1200,SMALL(IF(BookTable[Entry Month]=$O$4,ROW(BookTable[Entry Month])-ROW(Book!$J$2)),ROWS(B$7:B81))))</f>
        <v/>
      </c>
      <c r="D81" s="1" t="str">
        <f t="array" ref="D81">IF(ROWS(C$7:C81)&gt;COUNTIF(BookTable[Entry Month],$O$4),"",INDEX(Book!C$3:C$1200,SMALL(IF(BookTable[Entry Month]=$O$4,ROW(BookTable[Entry Month])-ROW(Book!$J$2)),ROWS(C$7:C81))))</f>
        <v/>
      </c>
      <c r="E81" s="26" t="e">
        <f>VLOOKUP(Shrawan9[[#This Row],[आपूर्तिकर्ताको नाम]],PartyTable[],2,FALSE)</f>
        <v>#N/A</v>
      </c>
      <c r="F81" s="26" t="str" cm="1">
        <f t="array" ref="F81">IF(ROWS(G$7:G81)&gt;COUNTIF(BookTable[Entry Month],$O$4),"",INDEX(Book!D$3:D$1200,SMALL(IF(BookTable[Entry Month]=$O$4,ROW(BookTable[Entry Month])-ROW(Book!$J$2)),ROWS(G$7:G81))))</f>
        <v/>
      </c>
      <c r="I8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81" s="6" t="str" cm="1">
        <f t="array" ref="J81">IF(ROWS(G$7:G81)&gt;COUNTIF(BookTable[Entry Month],$O$4),"",INDEX(Book!F$3:F$1200,SMALL(IF(BookTable[Entry Month]=$O$4,ROW(BookTable[Entry Month])-ROW(Book!$J$2)),ROWS(G$7:G81))))</f>
        <v/>
      </c>
      <c r="K81" s="6" t="str" cm="1">
        <f t="array" ref="K81">IF(ROWS(G$7:G81)&gt;COUNTIF(BookTable[Entry Month],$O$4),"",INDEX(Book!E$3:E$1200,SMALL(IF(BookTable[Entry Month]=$O$4,ROW(BookTable[Entry Month])-ROW(Book!$J$2)),ROWS(G$7:G81))))</f>
        <v/>
      </c>
      <c r="L81" s="6" t="e">
        <f>Shrawan9[[#This Row],[मूल्य (रु)]]*13%</f>
        <v>#VALUE!</v>
      </c>
    </row>
    <row r="82" spans="1:12" hidden="1" x14ac:dyDescent="0.25">
      <c r="A82" s="1" t="str">
        <f t="array" ref="A82">IF(ROWS(A$7:A82)&gt;COUNTIF(BookTable[Entry Month],$O$4),"",INDEX(Book!A$3:A$1200,SMALL(IF(BookTable[Entry Month]=$O$4,ROW(BookTable[Entry Month])-ROW(Book!$J$2)),ROWS(A$7:A82))))</f>
        <v/>
      </c>
      <c r="B82" s="1" t="str">
        <f t="array" ref="B82">IF(ROWS(B$7:B82)&gt;COUNTIF(BookTable[Entry Month],$O$4),"",INDEX(Book!B$3:B$1200,SMALL(IF(BookTable[Entry Month]=$O$4,ROW(BookTable[Entry Month])-ROW(Book!$J$2)),ROWS(B$7:B82))))</f>
        <v/>
      </c>
      <c r="D82" s="1" t="str">
        <f t="array" ref="D82">IF(ROWS(C$7:C82)&gt;COUNTIF(BookTable[Entry Month],$O$4),"",INDEX(Book!C$3:C$1200,SMALL(IF(BookTable[Entry Month]=$O$4,ROW(BookTable[Entry Month])-ROW(Book!$J$2)),ROWS(C$7:C82))))</f>
        <v/>
      </c>
      <c r="E82" s="26" t="e">
        <f>VLOOKUP(Shrawan9[[#This Row],[आपूर्तिकर्ताको नाम]],PartyTable[],2,FALSE)</f>
        <v>#N/A</v>
      </c>
      <c r="F82" s="26" t="str" cm="1">
        <f t="array" ref="F82">IF(ROWS(G$7:G82)&gt;COUNTIF(BookTable[Entry Month],$O$4),"",INDEX(Book!D$3:D$1200,SMALL(IF(BookTable[Entry Month]=$O$4,ROW(BookTable[Entry Month])-ROW(Book!$J$2)),ROWS(G$7:G82))))</f>
        <v/>
      </c>
      <c r="I8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82" s="6" t="str" cm="1">
        <f t="array" ref="J82">IF(ROWS(G$7:G82)&gt;COUNTIF(BookTable[Entry Month],$O$4),"",INDEX(Book!F$3:F$1200,SMALL(IF(BookTable[Entry Month]=$O$4,ROW(BookTable[Entry Month])-ROW(Book!$J$2)),ROWS(G$7:G82))))</f>
        <v/>
      </c>
      <c r="K82" s="6" t="str" cm="1">
        <f t="array" ref="K82">IF(ROWS(G$7:G82)&gt;COUNTIF(BookTable[Entry Month],$O$4),"",INDEX(Book!E$3:E$1200,SMALL(IF(BookTable[Entry Month]=$O$4,ROW(BookTable[Entry Month])-ROW(Book!$J$2)),ROWS(G$7:G82))))</f>
        <v/>
      </c>
      <c r="L82" s="6" t="e">
        <f>Shrawan9[[#This Row],[मूल्य (रु)]]*13%</f>
        <v>#VALUE!</v>
      </c>
    </row>
    <row r="83" spans="1:12" hidden="1" x14ac:dyDescent="0.25">
      <c r="A83" s="1" t="str">
        <f t="array" ref="A83">IF(ROWS(A$7:A83)&gt;COUNTIF(BookTable[Entry Month],$O$4),"",INDEX(Book!A$3:A$1200,SMALL(IF(BookTable[Entry Month]=$O$4,ROW(BookTable[Entry Month])-ROW(Book!$J$2)),ROWS(A$7:A83))))</f>
        <v/>
      </c>
      <c r="B83" s="1" t="str">
        <f t="array" ref="B83">IF(ROWS(B$7:B83)&gt;COUNTIF(BookTable[Entry Month],$O$4),"",INDEX(Book!B$3:B$1200,SMALL(IF(BookTable[Entry Month]=$O$4,ROW(BookTable[Entry Month])-ROW(Book!$J$2)),ROWS(B$7:B83))))</f>
        <v/>
      </c>
      <c r="D83" s="1" t="str">
        <f t="array" ref="D83">IF(ROWS(C$7:C83)&gt;COUNTIF(BookTable[Entry Month],$O$4),"",INDEX(Book!C$3:C$1200,SMALL(IF(BookTable[Entry Month]=$O$4,ROW(BookTable[Entry Month])-ROW(Book!$J$2)),ROWS(C$7:C83))))</f>
        <v/>
      </c>
      <c r="E83" s="26" t="e">
        <f>VLOOKUP(Shrawan9[[#This Row],[आपूर्तिकर्ताको नाम]],PartyTable[],2,FALSE)</f>
        <v>#N/A</v>
      </c>
      <c r="F83" s="26" t="str" cm="1">
        <f t="array" ref="F83">IF(ROWS(G$7:G83)&gt;COUNTIF(BookTable[Entry Month],$O$4),"",INDEX(Book!D$3:D$1200,SMALL(IF(BookTable[Entry Month]=$O$4,ROW(BookTable[Entry Month])-ROW(Book!$J$2)),ROWS(G$7:G83))))</f>
        <v/>
      </c>
      <c r="I8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83" s="6" t="str" cm="1">
        <f t="array" ref="J83">IF(ROWS(G$7:G83)&gt;COUNTIF(BookTable[Entry Month],$O$4),"",INDEX(Book!F$3:F$1200,SMALL(IF(BookTable[Entry Month]=$O$4,ROW(BookTable[Entry Month])-ROW(Book!$J$2)),ROWS(G$7:G83))))</f>
        <v/>
      </c>
      <c r="K83" s="6" t="str" cm="1">
        <f t="array" ref="K83">IF(ROWS(G$7:G83)&gt;COUNTIF(BookTable[Entry Month],$O$4),"",INDEX(Book!E$3:E$1200,SMALL(IF(BookTable[Entry Month]=$O$4,ROW(BookTable[Entry Month])-ROW(Book!$J$2)),ROWS(G$7:G83))))</f>
        <v/>
      </c>
      <c r="L83" s="6" t="e">
        <f>Shrawan9[[#This Row],[मूल्य (रु)]]*13%</f>
        <v>#VALUE!</v>
      </c>
    </row>
    <row r="84" spans="1:12" hidden="1" x14ac:dyDescent="0.25">
      <c r="A84" s="1" t="str">
        <f t="array" ref="A84">IF(ROWS(A$7:A84)&gt;COUNTIF(BookTable[Entry Month],$O$4),"",INDEX(Book!A$3:A$1200,SMALL(IF(BookTable[Entry Month]=$O$4,ROW(BookTable[Entry Month])-ROW(Book!$J$2)),ROWS(A$7:A84))))</f>
        <v/>
      </c>
      <c r="B84" s="1" t="str">
        <f t="array" ref="B84">IF(ROWS(B$7:B84)&gt;COUNTIF(BookTable[Entry Month],$O$4),"",INDEX(Book!B$3:B$1200,SMALL(IF(BookTable[Entry Month]=$O$4,ROW(BookTable[Entry Month])-ROW(Book!$J$2)),ROWS(B$7:B84))))</f>
        <v/>
      </c>
      <c r="D84" s="1" t="str">
        <f t="array" ref="D84">IF(ROWS(C$7:C84)&gt;COUNTIF(BookTable[Entry Month],$O$4),"",INDEX(Book!C$3:C$1200,SMALL(IF(BookTable[Entry Month]=$O$4,ROW(BookTable[Entry Month])-ROW(Book!$J$2)),ROWS(C$7:C84))))</f>
        <v/>
      </c>
      <c r="E84" s="26" t="e">
        <f>VLOOKUP(Shrawan9[[#This Row],[आपूर्तिकर्ताको नाम]],PartyTable[],2,FALSE)</f>
        <v>#N/A</v>
      </c>
      <c r="F84" s="26" t="str" cm="1">
        <f t="array" ref="F84">IF(ROWS(G$7:G84)&gt;COUNTIF(BookTable[Entry Month],$O$4),"",INDEX(Book!D$3:D$1200,SMALL(IF(BookTable[Entry Month]=$O$4,ROW(BookTable[Entry Month])-ROW(Book!$J$2)),ROWS(G$7:G84))))</f>
        <v/>
      </c>
      <c r="I8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84" s="6" t="str" cm="1">
        <f t="array" ref="J84">IF(ROWS(G$7:G84)&gt;COUNTIF(BookTable[Entry Month],$O$4),"",INDEX(Book!F$3:F$1200,SMALL(IF(BookTable[Entry Month]=$O$4,ROW(BookTable[Entry Month])-ROW(Book!$J$2)),ROWS(G$7:G84))))</f>
        <v/>
      </c>
      <c r="K84" s="6" t="str" cm="1">
        <f t="array" ref="K84">IF(ROWS(G$7:G84)&gt;COUNTIF(BookTable[Entry Month],$O$4),"",INDEX(Book!E$3:E$1200,SMALL(IF(BookTable[Entry Month]=$O$4,ROW(BookTable[Entry Month])-ROW(Book!$J$2)),ROWS(G$7:G84))))</f>
        <v/>
      </c>
      <c r="L84" s="6" t="e">
        <f>Shrawan9[[#This Row],[मूल्य (रु)]]*13%</f>
        <v>#VALUE!</v>
      </c>
    </row>
    <row r="85" spans="1:12" hidden="1" x14ac:dyDescent="0.25">
      <c r="A85" s="1" t="str">
        <f t="array" ref="A85">IF(ROWS(A$7:A85)&gt;COUNTIF(BookTable[Entry Month],$O$4),"",INDEX(Book!A$3:A$1200,SMALL(IF(BookTable[Entry Month]=$O$4,ROW(BookTable[Entry Month])-ROW(Book!$J$2)),ROWS(A$7:A85))))</f>
        <v/>
      </c>
      <c r="B85" s="1" t="str">
        <f t="array" ref="B85">IF(ROWS(B$7:B85)&gt;COUNTIF(BookTable[Entry Month],$O$4),"",INDEX(Book!B$3:B$1200,SMALL(IF(BookTable[Entry Month]=$O$4,ROW(BookTable[Entry Month])-ROW(Book!$J$2)),ROWS(B$7:B85))))</f>
        <v/>
      </c>
      <c r="D85" s="1" t="str">
        <f t="array" ref="D85">IF(ROWS(C$7:C85)&gt;COUNTIF(BookTable[Entry Month],$O$4),"",INDEX(Book!C$3:C$1200,SMALL(IF(BookTable[Entry Month]=$O$4,ROW(BookTable[Entry Month])-ROW(Book!$J$2)),ROWS(C$7:C85))))</f>
        <v/>
      </c>
      <c r="E85" s="26" t="e">
        <f>VLOOKUP(Shrawan9[[#This Row],[आपूर्तिकर्ताको नाम]],PartyTable[],2,FALSE)</f>
        <v>#N/A</v>
      </c>
      <c r="F85" s="26" t="str" cm="1">
        <f t="array" ref="F85">IF(ROWS(G$7:G85)&gt;COUNTIF(BookTable[Entry Month],$O$4),"",INDEX(Book!D$3:D$1200,SMALL(IF(BookTable[Entry Month]=$O$4,ROW(BookTable[Entry Month])-ROW(Book!$J$2)),ROWS(G$7:G85))))</f>
        <v/>
      </c>
      <c r="I8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85" s="6" t="str" cm="1">
        <f t="array" ref="J85">IF(ROWS(G$7:G85)&gt;COUNTIF(BookTable[Entry Month],$O$4),"",INDEX(Book!F$3:F$1200,SMALL(IF(BookTable[Entry Month]=$O$4,ROW(BookTable[Entry Month])-ROW(Book!$J$2)),ROWS(G$7:G85))))</f>
        <v/>
      </c>
      <c r="K85" s="6" t="str" cm="1">
        <f t="array" ref="K85">IF(ROWS(G$7:G85)&gt;COUNTIF(BookTable[Entry Month],$O$4),"",INDEX(Book!E$3:E$1200,SMALL(IF(BookTable[Entry Month]=$O$4,ROW(BookTable[Entry Month])-ROW(Book!$J$2)),ROWS(G$7:G85))))</f>
        <v/>
      </c>
      <c r="L85" s="6" t="e">
        <f>Shrawan9[[#This Row],[मूल्य (रु)]]*13%</f>
        <v>#VALUE!</v>
      </c>
    </row>
    <row r="86" spans="1:12" hidden="1" x14ac:dyDescent="0.25">
      <c r="A86" s="1" t="str">
        <f t="array" ref="A86">IF(ROWS(A$7:A86)&gt;COUNTIF(BookTable[Entry Month],$O$4),"",INDEX(Book!A$3:A$1200,SMALL(IF(BookTable[Entry Month]=$O$4,ROW(BookTable[Entry Month])-ROW(Book!$J$2)),ROWS(A$7:A86))))</f>
        <v/>
      </c>
      <c r="B86" s="1" t="str">
        <f t="array" ref="B86">IF(ROWS(B$7:B86)&gt;COUNTIF(BookTable[Entry Month],$O$4),"",INDEX(Book!B$3:B$1200,SMALL(IF(BookTable[Entry Month]=$O$4,ROW(BookTable[Entry Month])-ROW(Book!$J$2)),ROWS(B$7:B86))))</f>
        <v/>
      </c>
      <c r="D86" s="1" t="str">
        <f t="array" ref="D86">IF(ROWS(C$7:C86)&gt;COUNTIF(BookTable[Entry Month],$O$4),"",INDEX(Book!C$3:C$1200,SMALL(IF(BookTable[Entry Month]=$O$4,ROW(BookTable[Entry Month])-ROW(Book!$J$2)),ROWS(C$7:C86))))</f>
        <v/>
      </c>
      <c r="E86" s="1" t="e">
        <f>VLOOKUP(Shrawan9[[#This Row],[आपूर्तिकर्ताको नाम]],PartyTable[],2,FALSE)</f>
        <v>#N/A</v>
      </c>
      <c r="F86" s="1" t="str" cm="1">
        <f t="array" ref="F86">IF(ROWS(G$7:G86)&gt;COUNTIF(BookTable[Entry Month],$O$4),"",INDEX(Book!D$3:D$1200,SMALL(IF(BookTable[Entry Month]=$O$4,ROW(BookTable[Entry Month])-ROW(Book!$J$2)),ROWS(G$7:G86))))</f>
        <v/>
      </c>
      <c r="I8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86" s="6" t="str" cm="1">
        <f t="array" ref="J86">IF(ROWS(G$7:G86)&gt;COUNTIF(BookTable[Entry Month],$O$4),"",INDEX(Book!F$3:F$1200,SMALL(IF(BookTable[Entry Month]=$O$4,ROW(BookTable[Entry Month])-ROW(Book!$J$2)),ROWS(G$7:G86))))</f>
        <v/>
      </c>
      <c r="K86" s="6" t="str" cm="1">
        <f t="array" ref="K86">IF(ROWS(G$7:G86)&gt;COUNTIF(BookTable[Entry Month],$O$4),"",INDEX(Book!E$3:E$1200,SMALL(IF(BookTable[Entry Month]=$O$4,ROW(BookTable[Entry Month])-ROW(Book!$J$2)),ROWS(G$7:G86))))</f>
        <v/>
      </c>
      <c r="L86" s="6" t="e">
        <f>Shrawan9[[#This Row],[मूल्य (रु)]]*13%</f>
        <v>#VALUE!</v>
      </c>
    </row>
    <row r="87" spans="1:12" hidden="1" x14ac:dyDescent="0.25">
      <c r="A87" s="1" t="str">
        <f t="array" ref="A87">IF(ROWS(A$7:A87)&gt;COUNTIF(BookTable[Entry Month],$O$4),"",INDEX(Book!A$3:A$1200,SMALL(IF(BookTable[Entry Month]=$O$4,ROW(BookTable[Entry Month])-ROW(Book!$J$2)),ROWS(A$7:A87))))</f>
        <v/>
      </c>
      <c r="B87" s="1" t="str">
        <f t="array" ref="B87">IF(ROWS(B$7:B87)&gt;COUNTIF(BookTable[Entry Month],$O$4),"",INDEX(Book!B$3:B$1200,SMALL(IF(BookTable[Entry Month]=$O$4,ROW(BookTable[Entry Month])-ROW(Book!$J$2)),ROWS(B$7:B87))))</f>
        <v/>
      </c>
      <c r="D87" s="1" t="str">
        <f t="array" ref="D87">IF(ROWS(C$7:C87)&gt;COUNTIF(BookTable[Entry Month],$O$4),"",INDEX(Book!C$3:C$1200,SMALL(IF(BookTable[Entry Month]=$O$4,ROW(BookTable[Entry Month])-ROW(Book!$J$2)),ROWS(C$7:C87))))</f>
        <v/>
      </c>
      <c r="E87" s="1" t="e">
        <f>VLOOKUP(Shrawan9[[#This Row],[आपूर्तिकर्ताको नाम]],PartyTable[],2,FALSE)</f>
        <v>#N/A</v>
      </c>
      <c r="F87" s="1" t="str" cm="1">
        <f t="array" ref="F87">IF(ROWS(G$7:G87)&gt;COUNTIF(BookTable[Entry Month],$O$4),"",INDEX(Book!D$3:D$1200,SMALL(IF(BookTable[Entry Month]=$O$4,ROW(BookTable[Entry Month])-ROW(Book!$J$2)),ROWS(G$7:G87))))</f>
        <v/>
      </c>
      <c r="I8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87" s="6" t="str" cm="1">
        <f t="array" ref="J87">IF(ROWS(G$7:G87)&gt;COUNTIF(BookTable[Entry Month],$O$4),"",INDEX(Book!F$3:F$1200,SMALL(IF(BookTable[Entry Month]=$O$4,ROW(BookTable[Entry Month])-ROW(Book!$J$2)),ROWS(G$7:G87))))</f>
        <v/>
      </c>
      <c r="K87" s="6" t="str" cm="1">
        <f t="array" ref="K87">IF(ROWS(G$7:G87)&gt;COUNTIF(BookTable[Entry Month],$O$4),"",INDEX(Book!E$3:E$1200,SMALL(IF(BookTable[Entry Month]=$O$4,ROW(BookTable[Entry Month])-ROW(Book!$J$2)),ROWS(G$7:G87))))</f>
        <v/>
      </c>
      <c r="L87" s="6" t="e">
        <f>Shrawan9[[#This Row],[मूल्य (रु)]]*13%</f>
        <v>#VALUE!</v>
      </c>
    </row>
    <row r="88" spans="1:12" hidden="1" x14ac:dyDescent="0.25">
      <c r="A88" s="1" t="str">
        <f t="array" ref="A88">IF(ROWS(A$7:A88)&gt;COUNTIF(BookTable[Entry Month],$O$4),"",INDEX(Book!A$3:A$1200,SMALL(IF(BookTable[Entry Month]=$O$4,ROW(BookTable[Entry Month])-ROW(Book!$J$2)),ROWS(A$7:A88))))</f>
        <v/>
      </c>
      <c r="B88" s="1" t="str">
        <f t="array" ref="B88">IF(ROWS(B$7:B88)&gt;COUNTIF(BookTable[Entry Month],$O$4),"",INDEX(Book!B$3:B$1200,SMALL(IF(BookTable[Entry Month]=$O$4,ROW(BookTable[Entry Month])-ROW(Book!$J$2)),ROWS(B$7:B88))))</f>
        <v/>
      </c>
      <c r="D88" s="1" t="str">
        <f t="array" ref="D88">IF(ROWS(C$7:C88)&gt;COUNTIF(BookTable[Entry Month],$O$4),"",INDEX(Book!C$3:C$1200,SMALL(IF(BookTable[Entry Month]=$O$4,ROW(BookTable[Entry Month])-ROW(Book!$J$2)),ROWS(C$7:C88))))</f>
        <v/>
      </c>
      <c r="E88" s="1" t="e">
        <f>VLOOKUP(Shrawan9[[#This Row],[आपूर्तिकर्ताको नाम]],PartyTable[],2,FALSE)</f>
        <v>#N/A</v>
      </c>
      <c r="F88" s="1" t="str" cm="1">
        <f t="array" ref="F88">IF(ROWS(G$7:G88)&gt;COUNTIF(BookTable[Entry Month],$O$4),"",INDEX(Book!D$3:D$1200,SMALL(IF(BookTable[Entry Month]=$O$4,ROW(BookTable[Entry Month])-ROW(Book!$J$2)),ROWS(G$7:G88))))</f>
        <v/>
      </c>
      <c r="I8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88" s="6" t="str" cm="1">
        <f t="array" ref="J88">IF(ROWS(G$7:G88)&gt;COUNTIF(BookTable[Entry Month],$O$4),"",INDEX(Book!F$3:F$1200,SMALL(IF(BookTable[Entry Month]=$O$4,ROW(BookTable[Entry Month])-ROW(Book!$J$2)),ROWS(G$7:G88))))</f>
        <v/>
      </c>
      <c r="K88" s="6" t="str" cm="1">
        <f t="array" ref="K88">IF(ROWS(G$7:G88)&gt;COUNTIF(BookTable[Entry Month],$O$4),"",INDEX(Book!E$3:E$1200,SMALL(IF(BookTable[Entry Month]=$O$4,ROW(BookTable[Entry Month])-ROW(Book!$J$2)),ROWS(G$7:G88))))</f>
        <v/>
      </c>
      <c r="L88" s="6" t="e">
        <f>Shrawan9[[#This Row],[मूल्य (रु)]]*13%</f>
        <v>#VALUE!</v>
      </c>
    </row>
    <row r="89" spans="1:12" hidden="1" x14ac:dyDescent="0.25">
      <c r="A89" s="1" t="str">
        <f t="array" ref="A89">IF(ROWS(A$7:A89)&gt;COUNTIF(BookTable[Entry Month],$O$4),"",INDEX(Book!A$3:A$1200,SMALL(IF(BookTable[Entry Month]=$O$4,ROW(BookTable[Entry Month])-ROW(Book!$J$2)),ROWS(A$7:A89))))</f>
        <v/>
      </c>
      <c r="B89" s="1" t="str">
        <f t="array" ref="B89">IF(ROWS(B$7:B89)&gt;COUNTIF(BookTable[Entry Month],$O$4),"",INDEX(Book!B$3:B$1200,SMALL(IF(BookTable[Entry Month]=$O$4,ROW(BookTable[Entry Month])-ROW(Book!$J$2)),ROWS(B$7:B89))))</f>
        <v/>
      </c>
      <c r="D89" s="1" t="str">
        <f t="array" ref="D89">IF(ROWS(C$7:C89)&gt;COUNTIF(BookTable[Entry Month],$O$4),"",INDEX(Book!C$3:C$1200,SMALL(IF(BookTable[Entry Month]=$O$4,ROW(BookTable[Entry Month])-ROW(Book!$J$2)),ROWS(C$7:C89))))</f>
        <v/>
      </c>
      <c r="E89" s="1" t="e">
        <f>VLOOKUP(Shrawan9[[#This Row],[आपूर्तिकर्ताको नाम]],PartyTable[],2,FALSE)</f>
        <v>#N/A</v>
      </c>
      <c r="F89" s="1" t="str" cm="1">
        <f t="array" ref="F89">IF(ROWS(G$7:G89)&gt;COUNTIF(BookTable[Entry Month],$O$4),"",INDEX(Book!D$3:D$1200,SMALL(IF(BookTable[Entry Month]=$O$4,ROW(BookTable[Entry Month])-ROW(Book!$J$2)),ROWS(G$7:G89))))</f>
        <v/>
      </c>
      <c r="I8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89" s="6" t="str" cm="1">
        <f t="array" ref="J89">IF(ROWS(G$7:G89)&gt;COUNTIF(BookTable[Entry Month],$O$4),"",INDEX(Book!F$3:F$1200,SMALL(IF(BookTable[Entry Month]=$O$4,ROW(BookTable[Entry Month])-ROW(Book!$J$2)),ROWS(G$7:G89))))</f>
        <v/>
      </c>
      <c r="K89" s="6" t="str" cm="1">
        <f t="array" ref="K89">IF(ROWS(G$7:G89)&gt;COUNTIF(BookTable[Entry Month],$O$4),"",INDEX(Book!E$3:E$1200,SMALL(IF(BookTable[Entry Month]=$O$4,ROW(BookTable[Entry Month])-ROW(Book!$J$2)),ROWS(G$7:G89))))</f>
        <v/>
      </c>
      <c r="L89" s="6" t="e">
        <f>Shrawan9[[#This Row],[मूल्य (रु)]]*13%</f>
        <v>#VALUE!</v>
      </c>
    </row>
    <row r="90" spans="1:12" hidden="1" x14ac:dyDescent="0.25">
      <c r="A90" s="1" t="str">
        <f t="array" ref="A90">IF(ROWS(A$7:A90)&gt;COUNTIF(BookTable[Entry Month],$O$4),"",INDEX(Book!A$3:A$1200,SMALL(IF(BookTable[Entry Month]=$O$4,ROW(BookTable[Entry Month])-ROW(Book!$J$2)),ROWS(A$7:A90))))</f>
        <v/>
      </c>
      <c r="B90" s="1" t="str">
        <f t="array" ref="B90">IF(ROWS(B$7:B90)&gt;COUNTIF(BookTable[Entry Month],$O$4),"",INDEX(Book!B$3:B$1200,SMALL(IF(BookTable[Entry Month]=$O$4,ROW(BookTable[Entry Month])-ROW(Book!$J$2)),ROWS(B$7:B90))))</f>
        <v/>
      </c>
      <c r="D90" s="1" t="str">
        <f t="array" ref="D90">IF(ROWS(C$7:C90)&gt;COUNTIF(BookTable[Entry Month],$O$4),"",INDEX(Book!C$3:C$1200,SMALL(IF(BookTable[Entry Month]=$O$4,ROW(BookTable[Entry Month])-ROW(Book!$J$2)),ROWS(C$7:C90))))</f>
        <v/>
      </c>
      <c r="E90" s="1" t="e">
        <f>VLOOKUP(Shrawan9[[#This Row],[आपूर्तिकर्ताको नाम]],PartyTable[],2,FALSE)</f>
        <v>#N/A</v>
      </c>
      <c r="F90" s="1" t="str" cm="1">
        <f t="array" ref="F90">IF(ROWS(G$7:G90)&gt;COUNTIF(BookTable[Entry Month],$O$4),"",INDEX(Book!D$3:D$1200,SMALL(IF(BookTable[Entry Month]=$O$4,ROW(BookTable[Entry Month])-ROW(Book!$J$2)),ROWS(G$7:G90))))</f>
        <v/>
      </c>
      <c r="I9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90" s="6" t="str" cm="1">
        <f t="array" ref="J90">IF(ROWS(G$7:G90)&gt;COUNTIF(BookTable[Entry Month],$O$4),"",INDEX(Book!F$3:F$1200,SMALL(IF(BookTable[Entry Month]=$O$4,ROW(BookTable[Entry Month])-ROW(Book!$J$2)),ROWS(G$7:G90))))</f>
        <v/>
      </c>
      <c r="K90" s="6" t="str" cm="1">
        <f t="array" ref="K90">IF(ROWS(G$7:G90)&gt;COUNTIF(BookTable[Entry Month],$O$4),"",INDEX(Book!E$3:E$1200,SMALL(IF(BookTable[Entry Month]=$O$4,ROW(BookTable[Entry Month])-ROW(Book!$J$2)),ROWS(G$7:G90))))</f>
        <v/>
      </c>
      <c r="L90" s="6" t="e">
        <f>Shrawan9[[#This Row],[मूल्य (रु)]]*13%</f>
        <v>#VALUE!</v>
      </c>
    </row>
    <row r="91" spans="1:12" hidden="1" x14ac:dyDescent="0.25">
      <c r="A91" s="1" t="str">
        <f t="array" ref="A91">IF(ROWS(A$7:A91)&gt;COUNTIF(BookTable[Entry Month],$O$4),"",INDEX(Book!A$3:A$1200,SMALL(IF(BookTable[Entry Month]=$O$4,ROW(BookTable[Entry Month])-ROW(Book!$J$2)),ROWS(A$7:A91))))</f>
        <v/>
      </c>
      <c r="B91" s="1" t="str">
        <f t="array" ref="B91">IF(ROWS(B$7:B91)&gt;COUNTIF(BookTable[Entry Month],$O$4),"",INDEX(Book!B$3:B$1200,SMALL(IF(BookTable[Entry Month]=$O$4,ROW(BookTable[Entry Month])-ROW(Book!$J$2)),ROWS(B$7:B91))))</f>
        <v/>
      </c>
      <c r="D91" s="1" t="str">
        <f t="array" ref="D91">IF(ROWS(C$7:C91)&gt;COUNTIF(BookTable[Entry Month],$O$4),"",INDEX(Book!C$3:C$1200,SMALL(IF(BookTable[Entry Month]=$O$4,ROW(BookTable[Entry Month])-ROW(Book!$J$2)),ROWS(C$7:C91))))</f>
        <v/>
      </c>
      <c r="E91" s="1" t="e">
        <f>VLOOKUP(Shrawan9[[#This Row],[आपूर्तिकर्ताको नाम]],PartyTable[],2,FALSE)</f>
        <v>#N/A</v>
      </c>
      <c r="F91" s="1" t="str" cm="1">
        <f t="array" ref="F91">IF(ROWS(G$7:G91)&gt;COUNTIF(BookTable[Entry Month],$O$4),"",INDEX(Book!D$3:D$1200,SMALL(IF(BookTable[Entry Month]=$O$4,ROW(BookTable[Entry Month])-ROW(Book!$J$2)),ROWS(G$7:G91))))</f>
        <v/>
      </c>
      <c r="I9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91" s="6" t="str" cm="1">
        <f t="array" ref="J91">IF(ROWS(G$7:G91)&gt;COUNTIF(BookTable[Entry Month],$O$4),"",INDEX(Book!F$3:F$1200,SMALL(IF(BookTable[Entry Month]=$O$4,ROW(BookTable[Entry Month])-ROW(Book!$J$2)),ROWS(G$7:G91))))</f>
        <v/>
      </c>
      <c r="K91" s="6" t="str" cm="1">
        <f t="array" ref="K91">IF(ROWS(G$7:G91)&gt;COUNTIF(BookTable[Entry Month],$O$4),"",INDEX(Book!E$3:E$1200,SMALL(IF(BookTable[Entry Month]=$O$4,ROW(BookTable[Entry Month])-ROW(Book!$J$2)),ROWS(G$7:G91))))</f>
        <v/>
      </c>
      <c r="L91" s="6" t="e">
        <f>Shrawan9[[#This Row],[मूल्य (रु)]]*13%</f>
        <v>#VALUE!</v>
      </c>
    </row>
    <row r="92" spans="1:12" hidden="1" x14ac:dyDescent="0.25">
      <c r="A92" s="1" t="str">
        <f t="array" ref="A92">IF(ROWS(A$7:A92)&gt;COUNTIF(BookTable[Entry Month],$O$4),"",INDEX(Book!A$3:A$1200,SMALL(IF(BookTable[Entry Month]=$O$4,ROW(BookTable[Entry Month])-ROW(Book!$J$2)),ROWS(A$7:A92))))</f>
        <v/>
      </c>
      <c r="B92" s="1" t="str">
        <f t="array" ref="B92">IF(ROWS(B$7:B92)&gt;COUNTIF(BookTable[Entry Month],$O$4),"",INDEX(Book!B$3:B$1200,SMALL(IF(BookTable[Entry Month]=$O$4,ROW(BookTable[Entry Month])-ROW(Book!$J$2)),ROWS(B$7:B92))))</f>
        <v/>
      </c>
      <c r="D92" s="1" t="str">
        <f t="array" ref="D92">IF(ROWS(C$7:C92)&gt;COUNTIF(BookTable[Entry Month],$O$4),"",INDEX(Book!C$3:C$1200,SMALL(IF(BookTable[Entry Month]=$O$4,ROW(BookTable[Entry Month])-ROW(Book!$J$2)),ROWS(C$7:C92))))</f>
        <v/>
      </c>
      <c r="E92" s="1" t="e">
        <f>VLOOKUP(Shrawan9[[#This Row],[आपूर्तिकर्ताको नाम]],PartyTable[],2,FALSE)</f>
        <v>#N/A</v>
      </c>
      <c r="F92" s="1" t="str" cm="1">
        <f t="array" ref="F92">IF(ROWS(G$7:G92)&gt;COUNTIF(BookTable[Entry Month],$O$4),"",INDEX(Book!D$3:D$1200,SMALL(IF(BookTable[Entry Month]=$O$4,ROW(BookTable[Entry Month])-ROW(Book!$J$2)),ROWS(G$7:G92))))</f>
        <v/>
      </c>
      <c r="I9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92" s="6" t="str" cm="1">
        <f t="array" ref="J92">IF(ROWS(G$7:G92)&gt;COUNTIF(BookTable[Entry Month],$O$4),"",INDEX(Book!F$3:F$1200,SMALL(IF(BookTable[Entry Month]=$O$4,ROW(BookTable[Entry Month])-ROW(Book!$J$2)),ROWS(G$7:G92))))</f>
        <v/>
      </c>
      <c r="K92" s="6" t="str" cm="1">
        <f t="array" ref="K92">IF(ROWS(G$7:G92)&gt;COUNTIF(BookTable[Entry Month],$O$4),"",INDEX(Book!E$3:E$1200,SMALL(IF(BookTable[Entry Month]=$O$4,ROW(BookTable[Entry Month])-ROW(Book!$J$2)),ROWS(G$7:G92))))</f>
        <v/>
      </c>
      <c r="L92" s="6" t="e">
        <f>Shrawan9[[#This Row],[मूल्य (रु)]]*13%</f>
        <v>#VALUE!</v>
      </c>
    </row>
    <row r="93" spans="1:12" hidden="1" x14ac:dyDescent="0.25">
      <c r="A93" s="1" t="str">
        <f t="array" ref="A93">IF(ROWS(A$7:A93)&gt;COUNTIF(BookTable[Entry Month],$O$4),"",INDEX(Book!A$3:A$1200,SMALL(IF(BookTable[Entry Month]=$O$4,ROW(BookTable[Entry Month])-ROW(Book!$J$2)),ROWS(A$7:A93))))</f>
        <v/>
      </c>
      <c r="B93" s="1" t="str">
        <f t="array" ref="B93">IF(ROWS(B$7:B93)&gt;COUNTIF(BookTable[Entry Month],$O$4),"",INDEX(Book!B$3:B$1200,SMALL(IF(BookTable[Entry Month]=$O$4,ROW(BookTable[Entry Month])-ROW(Book!$J$2)),ROWS(B$7:B93))))</f>
        <v/>
      </c>
      <c r="D93" s="1" t="str">
        <f t="array" ref="D93">IF(ROWS(C$7:C93)&gt;COUNTIF(BookTable[Entry Month],$O$4),"",INDEX(Book!C$3:C$1200,SMALL(IF(BookTable[Entry Month]=$O$4,ROW(BookTable[Entry Month])-ROW(Book!$J$2)),ROWS(C$7:C93))))</f>
        <v/>
      </c>
      <c r="E93" s="1" t="e">
        <f>VLOOKUP(Shrawan9[[#This Row],[आपूर्तिकर्ताको नाम]],PartyTable[],2,FALSE)</f>
        <v>#N/A</v>
      </c>
      <c r="F93" s="1" t="str" cm="1">
        <f t="array" ref="F93">IF(ROWS(G$7:G93)&gt;COUNTIF(BookTable[Entry Month],$O$4),"",INDEX(Book!D$3:D$1200,SMALL(IF(BookTable[Entry Month]=$O$4,ROW(BookTable[Entry Month])-ROW(Book!$J$2)),ROWS(G$7:G93))))</f>
        <v/>
      </c>
      <c r="I9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93" s="6" t="str" cm="1">
        <f t="array" ref="J93">IF(ROWS(G$7:G93)&gt;COUNTIF(BookTable[Entry Month],$O$4),"",INDEX(Book!F$3:F$1200,SMALL(IF(BookTable[Entry Month]=$O$4,ROW(BookTable[Entry Month])-ROW(Book!$J$2)),ROWS(G$7:G93))))</f>
        <v/>
      </c>
      <c r="K93" s="6" t="str" cm="1">
        <f t="array" ref="K93">IF(ROWS(G$7:G93)&gt;COUNTIF(BookTable[Entry Month],$O$4),"",INDEX(Book!E$3:E$1200,SMALL(IF(BookTable[Entry Month]=$O$4,ROW(BookTable[Entry Month])-ROW(Book!$J$2)),ROWS(G$7:G93))))</f>
        <v/>
      </c>
      <c r="L93" s="6" t="e">
        <f>Shrawan9[[#This Row],[मूल्य (रु)]]*13%</f>
        <v>#VALUE!</v>
      </c>
    </row>
    <row r="94" spans="1:12" hidden="1" x14ac:dyDescent="0.25">
      <c r="A94" s="1" t="str">
        <f t="array" ref="A94">IF(ROWS(A$7:A94)&gt;COUNTIF(BookTable[Entry Month],$O$4),"",INDEX(Book!A$3:A$1200,SMALL(IF(BookTable[Entry Month]=$O$4,ROW(BookTable[Entry Month])-ROW(Book!$J$2)),ROWS(A$7:A94))))</f>
        <v/>
      </c>
      <c r="B94" s="1" t="str">
        <f t="array" ref="B94">IF(ROWS(B$7:B94)&gt;COUNTIF(BookTable[Entry Month],$O$4),"",INDEX(Book!B$3:B$1200,SMALL(IF(BookTable[Entry Month]=$O$4,ROW(BookTable[Entry Month])-ROW(Book!$J$2)),ROWS(B$7:B94))))</f>
        <v/>
      </c>
      <c r="D94" s="1" t="str">
        <f t="array" ref="D94">IF(ROWS(C$7:C94)&gt;COUNTIF(BookTable[Entry Month],$O$4),"",INDEX(Book!C$3:C$1200,SMALL(IF(BookTable[Entry Month]=$O$4,ROW(BookTable[Entry Month])-ROW(Book!$J$2)),ROWS(C$7:C94))))</f>
        <v/>
      </c>
      <c r="E94" s="1" t="e">
        <f>VLOOKUP(Shrawan9[[#This Row],[आपूर्तिकर्ताको नाम]],PartyTable[],2,FALSE)</f>
        <v>#N/A</v>
      </c>
      <c r="F94" s="1" t="str" cm="1">
        <f t="array" ref="F94">IF(ROWS(G$7:G94)&gt;COUNTIF(BookTable[Entry Month],$O$4),"",INDEX(Book!D$3:D$1200,SMALL(IF(BookTable[Entry Month]=$O$4,ROW(BookTable[Entry Month])-ROW(Book!$J$2)),ROWS(G$7:G94))))</f>
        <v/>
      </c>
      <c r="I9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94" s="6" t="str" cm="1">
        <f t="array" ref="J94">IF(ROWS(G$7:G94)&gt;COUNTIF(BookTable[Entry Month],$O$4),"",INDEX(Book!F$3:F$1200,SMALL(IF(BookTable[Entry Month]=$O$4,ROW(BookTable[Entry Month])-ROW(Book!$J$2)),ROWS(G$7:G94))))</f>
        <v/>
      </c>
      <c r="K94" s="6" t="str" cm="1">
        <f t="array" ref="K94">IF(ROWS(G$7:G94)&gt;COUNTIF(BookTable[Entry Month],$O$4),"",INDEX(Book!E$3:E$1200,SMALL(IF(BookTable[Entry Month]=$O$4,ROW(BookTable[Entry Month])-ROW(Book!$J$2)),ROWS(G$7:G94))))</f>
        <v/>
      </c>
      <c r="L94" s="6" t="e">
        <f>Shrawan9[[#This Row],[मूल्य (रु)]]*13%</f>
        <v>#VALUE!</v>
      </c>
    </row>
    <row r="95" spans="1:12" hidden="1" x14ac:dyDescent="0.25">
      <c r="A95" s="1" t="str">
        <f t="array" ref="A95">IF(ROWS(A$7:A95)&gt;COUNTIF(BookTable[Entry Month],$O$4),"",INDEX(Book!A$3:A$1200,SMALL(IF(BookTable[Entry Month]=$O$4,ROW(BookTable[Entry Month])-ROW(Book!$J$2)),ROWS(A$7:A95))))</f>
        <v/>
      </c>
      <c r="B95" s="1" t="str">
        <f t="array" ref="B95">IF(ROWS(B$7:B95)&gt;COUNTIF(BookTable[Entry Month],$O$4),"",INDEX(Book!B$3:B$1200,SMALL(IF(BookTable[Entry Month]=$O$4,ROW(BookTable[Entry Month])-ROW(Book!$J$2)),ROWS(B$7:B95))))</f>
        <v/>
      </c>
      <c r="D95" s="1" t="str">
        <f t="array" ref="D95">IF(ROWS(C$7:C95)&gt;COUNTIF(BookTable[Entry Month],$O$4),"",INDEX(Book!C$3:C$1200,SMALL(IF(BookTable[Entry Month]=$O$4,ROW(BookTable[Entry Month])-ROW(Book!$J$2)),ROWS(C$7:C95))))</f>
        <v/>
      </c>
      <c r="E95" s="1" t="e">
        <f>VLOOKUP(Shrawan9[[#This Row],[आपूर्तिकर्ताको नाम]],PartyTable[],2,FALSE)</f>
        <v>#N/A</v>
      </c>
      <c r="F95" s="1" t="str" cm="1">
        <f t="array" ref="F95">IF(ROWS(G$7:G95)&gt;COUNTIF(BookTable[Entry Month],$O$4),"",INDEX(Book!D$3:D$1200,SMALL(IF(BookTable[Entry Month]=$O$4,ROW(BookTable[Entry Month])-ROW(Book!$J$2)),ROWS(G$7:G95))))</f>
        <v/>
      </c>
      <c r="I9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95" s="6" t="str" cm="1">
        <f t="array" ref="J95">IF(ROWS(G$7:G95)&gt;COUNTIF(BookTable[Entry Month],$O$4),"",INDEX(Book!F$3:F$1200,SMALL(IF(BookTable[Entry Month]=$O$4,ROW(BookTable[Entry Month])-ROW(Book!$J$2)),ROWS(G$7:G95))))</f>
        <v/>
      </c>
      <c r="K95" s="6" t="str" cm="1">
        <f t="array" ref="K95">IF(ROWS(G$7:G95)&gt;COUNTIF(BookTable[Entry Month],$O$4),"",INDEX(Book!E$3:E$1200,SMALL(IF(BookTable[Entry Month]=$O$4,ROW(BookTable[Entry Month])-ROW(Book!$J$2)),ROWS(G$7:G95))))</f>
        <v/>
      </c>
      <c r="L95" s="6" t="e">
        <f>Shrawan9[[#This Row],[मूल्य (रु)]]*13%</f>
        <v>#VALUE!</v>
      </c>
    </row>
    <row r="96" spans="1:12" hidden="1" x14ac:dyDescent="0.25">
      <c r="A96" s="1" t="str">
        <f t="array" ref="A96">IF(ROWS(A$7:A96)&gt;COUNTIF(BookTable[Entry Month],$O$4),"",INDEX(Book!A$3:A$1200,SMALL(IF(BookTable[Entry Month]=$O$4,ROW(BookTable[Entry Month])-ROW(Book!$J$2)),ROWS(A$7:A96))))</f>
        <v/>
      </c>
      <c r="B96" s="1" t="str">
        <f t="array" ref="B96">IF(ROWS(B$7:B96)&gt;COUNTIF(BookTable[Entry Month],$O$4),"",INDEX(Book!B$3:B$1200,SMALL(IF(BookTable[Entry Month]=$O$4,ROW(BookTable[Entry Month])-ROW(Book!$J$2)),ROWS(B$7:B96))))</f>
        <v/>
      </c>
      <c r="D96" s="1" t="str">
        <f t="array" ref="D96">IF(ROWS(C$7:C96)&gt;COUNTIF(BookTable[Entry Month],$O$4),"",INDEX(Book!C$3:C$1200,SMALL(IF(BookTable[Entry Month]=$O$4,ROW(BookTable[Entry Month])-ROW(Book!$J$2)),ROWS(C$7:C96))))</f>
        <v/>
      </c>
      <c r="E96" s="1" t="e">
        <f>VLOOKUP(Shrawan9[[#This Row],[आपूर्तिकर्ताको नाम]],PartyTable[],2,FALSE)</f>
        <v>#N/A</v>
      </c>
      <c r="F96" s="1" t="str" cm="1">
        <f t="array" ref="F96">IF(ROWS(G$7:G96)&gt;COUNTIF(BookTable[Entry Month],$O$4),"",INDEX(Book!D$3:D$1200,SMALL(IF(BookTable[Entry Month]=$O$4,ROW(BookTable[Entry Month])-ROW(Book!$J$2)),ROWS(G$7:G96))))</f>
        <v/>
      </c>
      <c r="I9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96" s="6" t="str" cm="1">
        <f t="array" ref="J96">IF(ROWS(G$7:G96)&gt;COUNTIF(BookTable[Entry Month],$O$4),"",INDEX(Book!F$3:F$1200,SMALL(IF(BookTable[Entry Month]=$O$4,ROW(BookTable[Entry Month])-ROW(Book!$J$2)),ROWS(G$7:G96))))</f>
        <v/>
      </c>
      <c r="K96" s="6" t="str" cm="1">
        <f t="array" ref="K96">IF(ROWS(G$7:G96)&gt;COUNTIF(BookTable[Entry Month],$O$4),"",INDEX(Book!E$3:E$1200,SMALL(IF(BookTable[Entry Month]=$O$4,ROW(BookTable[Entry Month])-ROW(Book!$J$2)),ROWS(G$7:G96))))</f>
        <v/>
      </c>
      <c r="L96" s="6" t="e">
        <f>Shrawan9[[#This Row],[मूल्य (रु)]]*13%</f>
        <v>#VALUE!</v>
      </c>
    </row>
    <row r="97" spans="1:12" hidden="1" x14ac:dyDescent="0.25">
      <c r="A97" s="1" t="str">
        <f t="array" ref="A97">IF(ROWS(A$7:A97)&gt;COUNTIF(BookTable[Entry Month],$O$4),"",INDEX(Book!A$3:A$1200,SMALL(IF(BookTable[Entry Month]=$O$4,ROW(BookTable[Entry Month])-ROW(Book!$J$2)),ROWS(A$7:A97))))</f>
        <v/>
      </c>
      <c r="B97" s="1" t="str">
        <f t="array" ref="B97">IF(ROWS(B$7:B97)&gt;COUNTIF(BookTable[Entry Month],$O$4),"",INDEX(Book!B$3:B$1200,SMALL(IF(BookTable[Entry Month]=$O$4,ROW(BookTable[Entry Month])-ROW(Book!$J$2)),ROWS(B$7:B97))))</f>
        <v/>
      </c>
      <c r="D97" s="1" t="str">
        <f t="array" ref="D97">IF(ROWS(C$7:C97)&gt;COUNTIF(BookTable[Entry Month],$O$4),"",INDEX(Book!C$3:C$1200,SMALL(IF(BookTable[Entry Month]=$O$4,ROW(BookTable[Entry Month])-ROW(Book!$J$2)),ROWS(C$7:C97))))</f>
        <v/>
      </c>
      <c r="E97" s="1" t="e">
        <f>VLOOKUP(Shrawan9[[#This Row],[आपूर्तिकर्ताको नाम]],PartyTable[],2,FALSE)</f>
        <v>#N/A</v>
      </c>
      <c r="F97" s="1" t="str" cm="1">
        <f t="array" ref="F97">IF(ROWS(G$7:G97)&gt;COUNTIF(BookTable[Entry Month],$O$4),"",INDEX(Book!D$3:D$1200,SMALL(IF(BookTable[Entry Month]=$O$4,ROW(BookTable[Entry Month])-ROW(Book!$J$2)),ROWS(G$7:G97))))</f>
        <v/>
      </c>
      <c r="I9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97" s="6" t="str" cm="1">
        <f t="array" ref="J97">IF(ROWS(G$7:G97)&gt;COUNTIF(BookTable[Entry Month],$O$4),"",INDEX(Book!F$3:F$1200,SMALL(IF(BookTable[Entry Month]=$O$4,ROW(BookTable[Entry Month])-ROW(Book!$J$2)),ROWS(G$7:G97))))</f>
        <v/>
      </c>
      <c r="K97" s="6" t="str" cm="1">
        <f t="array" ref="K97">IF(ROWS(G$7:G97)&gt;COUNTIF(BookTable[Entry Month],$O$4),"",INDEX(Book!E$3:E$1200,SMALL(IF(BookTable[Entry Month]=$O$4,ROW(BookTable[Entry Month])-ROW(Book!$J$2)),ROWS(G$7:G97))))</f>
        <v/>
      </c>
      <c r="L97" s="6" t="e">
        <f>Shrawan9[[#This Row],[मूल्य (रु)]]*13%</f>
        <v>#VALUE!</v>
      </c>
    </row>
    <row r="98" spans="1:12" hidden="1" x14ac:dyDescent="0.25">
      <c r="A98" s="1" t="str">
        <f t="array" ref="A98">IF(ROWS(A$7:A98)&gt;COUNTIF(BookTable[Entry Month],$O$4),"",INDEX(Book!A$3:A$1200,SMALL(IF(BookTable[Entry Month]=$O$4,ROW(BookTable[Entry Month])-ROW(Book!$J$2)),ROWS(A$7:A98))))</f>
        <v/>
      </c>
      <c r="B98" s="1" t="str">
        <f t="array" ref="B98">IF(ROWS(B$7:B98)&gt;COUNTIF(BookTable[Entry Month],$O$4),"",INDEX(Book!B$3:B$1200,SMALL(IF(BookTable[Entry Month]=$O$4,ROW(BookTable[Entry Month])-ROW(Book!$J$2)),ROWS(B$7:B98))))</f>
        <v/>
      </c>
      <c r="D98" s="1" t="str">
        <f t="array" ref="D98">IF(ROWS(C$7:C98)&gt;COUNTIF(BookTable[Entry Month],$O$4),"",INDEX(Book!C$3:C$1200,SMALL(IF(BookTable[Entry Month]=$O$4,ROW(BookTable[Entry Month])-ROW(Book!$J$2)),ROWS(C$7:C98))))</f>
        <v/>
      </c>
      <c r="E98" s="1" t="e">
        <f>VLOOKUP(Shrawan9[[#This Row],[आपूर्तिकर्ताको नाम]],PartyTable[],2,FALSE)</f>
        <v>#N/A</v>
      </c>
      <c r="F98" s="1" t="str" cm="1">
        <f t="array" ref="F98">IF(ROWS(G$7:G98)&gt;COUNTIF(BookTable[Entry Month],$O$4),"",INDEX(Book!D$3:D$1200,SMALL(IF(BookTable[Entry Month]=$O$4,ROW(BookTable[Entry Month])-ROW(Book!$J$2)),ROWS(G$7:G98))))</f>
        <v/>
      </c>
      <c r="I9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98" s="6" t="str" cm="1">
        <f t="array" ref="J98">IF(ROWS(G$7:G98)&gt;COUNTIF(BookTable[Entry Month],$O$4),"",INDEX(Book!F$3:F$1200,SMALL(IF(BookTable[Entry Month]=$O$4,ROW(BookTable[Entry Month])-ROW(Book!$J$2)),ROWS(G$7:G98))))</f>
        <v/>
      </c>
      <c r="K98" s="6" t="str" cm="1">
        <f t="array" ref="K98">IF(ROWS(G$7:G98)&gt;COUNTIF(BookTable[Entry Month],$O$4),"",INDEX(Book!E$3:E$1200,SMALL(IF(BookTable[Entry Month]=$O$4,ROW(BookTable[Entry Month])-ROW(Book!$J$2)),ROWS(G$7:G98))))</f>
        <v/>
      </c>
      <c r="L98" s="6" t="e">
        <f>Shrawan9[[#This Row],[मूल्य (रु)]]*13%</f>
        <v>#VALUE!</v>
      </c>
    </row>
    <row r="99" spans="1:12" hidden="1" x14ac:dyDescent="0.25">
      <c r="A99" s="1" t="str">
        <f t="array" ref="A99">IF(ROWS(A$7:A99)&gt;COUNTIF(BookTable[Entry Month],$O$4),"",INDEX(Book!A$3:A$1200,SMALL(IF(BookTable[Entry Month]=$O$4,ROW(BookTable[Entry Month])-ROW(Book!$J$2)),ROWS(A$7:A99))))</f>
        <v/>
      </c>
      <c r="B99" s="1" t="str">
        <f t="array" ref="B99">IF(ROWS(B$7:B99)&gt;COUNTIF(BookTable[Entry Month],$O$4),"",INDEX(Book!B$3:B$1200,SMALL(IF(BookTable[Entry Month]=$O$4,ROW(BookTable[Entry Month])-ROW(Book!$J$2)),ROWS(B$7:B99))))</f>
        <v/>
      </c>
      <c r="D99" s="1" t="str">
        <f t="array" ref="D99">IF(ROWS(C$7:C99)&gt;COUNTIF(BookTable[Entry Month],$O$4),"",INDEX(Book!C$3:C$1200,SMALL(IF(BookTable[Entry Month]=$O$4,ROW(BookTable[Entry Month])-ROW(Book!$J$2)),ROWS(C$7:C99))))</f>
        <v/>
      </c>
      <c r="E99" s="1" t="e">
        <f>VLOOKUP(Shrawan9[[#This Row],[आपूर्तिकर्ताको नाम]],PartyTable[],2,FALSE)</f>
        <v>#N/A</v>
      </c>
      <c r="F99" s="1" t="str" cm="1">
        <f t="array" ref="F99">IF(ROWS(G$7:G99)&gt;COUNTIF(BookTable[Entry Month],$O$4),"",INDEX(Book!D$3:D$1200,SMALL(IF(BookTable[Entry Month]=$O$4,ROW(BookTable[Entry Month])-ROW(Book!$J$2)),ROWS(G$7:G99))))</f>
        <v/>
      </c>
      <c r="I9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99" s="6" t="str" cm="1">
        <f t="array" ref="J99">IF(ROWS(G$7:G99)&gt;COUNTIF(BookTable[Entry Month],$O$4),"",INDEX(Book!F$3:F$1200,SMALL(IF(BookTable[Entry Month]=$O$4,ROW(BookTable[Entry Month])-ROW(Book!$J$2)),ROWS(G$7:G99))))</f>
        <v/>
      </c>
      <c r="K99" s="6" t="str" cm="1">
        <f t="array" ref="K99">IF(ROWS(G$7:G99)&gt;COUNTIF(BookTable[Entry Month],$O$4),"",INDEX(Book!E$3:E$1200,SMALL(IF(BookTable[Entry Month]=$O$4,ROW(BookTable[Entry Month])-ROW(Book!$J$2)),ROWS(G$7:G99))))</f>
        <v/>
      </c>
      <c r="L99" s="6" t="e">
        <f>Shrawan9[[#This Row],[मूल्य (रु)]]*13%</f>
        <v>#VALUE!</v>
      </c>
    </row>
    <row r="100" spans="1:12" hidden="1" x14ac:dyDescent="0.25">
      <c r="A100" s="1" t="str">
        <f t="array" ref="A100">IF(ROWS(A$7:A100)&gt;COUNTIF(BookTable[Entry Month],$O$4),"",INDEX(Book!A$3:A$1200,SMALL(IF(BookTable[Entry Month]=$O$4,ROW(BookTable[Entry Month])-ROW(Book!$J$2)),ROWS(A$7:A100))))</f>
        <v/>
      </c>
      <c r="B100" s="1" t="str">
        <f t="array" ref="B100">IF(ROWS(B$7:B100)&gt;COUNTIF(BookTable[Entry Month],$O$4),"",INDEX(Book!B$3:B$1200,SMALL(IF(BookTable[Entry Month]=$O$4,ROW(BookTable[Entry Month])-ROW(Book!$J$2)),ROWS(B$7:B100))))</f>
        <v/>
      </c>
      <c r="D100" s="1" t="str">
        <f t="array" ref="D100">IF(ROWS(C$7:C100)&gt;COUNTIF(BookTable[Entry Month],$O$4),"",INDEX(Book!C$3:C$1200,SMALL(IF(BookTable[Entry Month]=$O$4,ROW(BookTable[Entry Month])-ROW(Book!$J$2)),ROWS(C$7:C100))))</f>
        <v/>
      </c>
      <c r="E100" s="1" t="e">
        <f>VLOOKUP(Shrawan9[[#This Row],[आपूर्तिकर्ताको नाम]],PartyTable[],2,FALSE)</f>
        <v>#N/A</v>
      </c>
      <c r="F100" s="1" t="str" cm="1">
        <f t="array" ref="F100">IF(ROWS(G$7:G100)&gt;COUNTIF(BookTable[Entry Month],$O$4),"",INDEX(Book!D$3:D$1200,SMALL(IF(BookTable[Entry Month]=$O$4,ROW(BookTable[Entry Month])-ROW(Book!$J$2)),ROWS(G$7:G100))))</f>
        <v/>
      </c>
      <c r="I10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00" s="6" t="str" cm="1">
        <f t="array" ref="J100">IF(ROWS(G$7:G100)&gt;COUNTIF(BookTable[Entry Month],$O$4),"",INDEX(Book!F$3:F$1200,SMALL(IF(BookTable[Entry Month]=$O$4,ROW(BookTable[Entry Month])-ROW(Book!$J$2)),ROWS(G$7:G100))))</f>
        <v/>
      </c>
      <c r="K100" s="6" t="str" cm="1">
        <f t="array" ref="K100">IF(ROWS(G$7:G100)&gt;COUNTIF(BookTable[Entry Month],$O$4),"",INDEX(Book!E$3:E$1200,SMALL(IF(BookTable[Entry Month]=$O$4,ROW(BookTable[Entry Month])-ROW(Book!$J$2)),ROWS(G$7:G100))))</f>
        <v/>
      </c>
      <c r="L100" s="6" t="e">
        <f>Shrawan9[[#This Row],[मूल्य (रु)]]*13%</f>
        <v>#VALUE!</v>
      </c>
    </row>
    <row r="101" spans="1:12" hidden="1" x14ac:dyDescent="0.25">
      <c r="A101" s="1" t="str">
        <f t="array" ref="A101">IF(ROWS(A$7:A101)&gt;COUNTIF(BookTable[Entry Month],$O$4),"",INDEX(Book!A$3:A$1200,SMALL(IF(BookTable[Entry Month]=$O$4,ROW(BookTable[Entry Month])-ROW(Book!$J$2)),ROWS(A$7:A101))))</f>
        <v/>
      </c>
      <c r="B101" s="1" t="str">
        <f t="array" ref="B101">IF(ROWS(B$7:B101)&gt;COUNTIF(BookTable[Entry Month],$O$4),"",INDEX(Book!B$3:B$1200,SMALL(IF(BookTable[Entry Month]=$O$4,ROW(BookTable[Entry Month])-ROW(Book!$J$2)),ROWS(B$7:B101))))</f>
        <v/>
      </c>
      <c r="D101" s="1" t="str">
        <f t="array" ref="D101">IF(ROWS(C$7:C101)&gt;COUNTIF(BookTable[Entry Month],$O$4),"",INDEX(Book!C$3:C$1200,SMALL(IF(BookTable[Entry Month]=$O$4,ROW(BookTable[Entry Month])-ROW(Book!$J$2)),ROWS(C$7:C101))))</f>
        <v/>
      </c>
      <c r="E101" s="1" t="e">
        <f>VLOOKUP(Shrawan9[[#This Row],[आपूर्तिकर्ताको नाम]],PartyTable[],2,FALSE)</f>
        <v>#N/A</v>
      </c>
      <c r="F101" s="1" t="str" cm="1">
        <f t="array" ref="F101">IF(ROWS(G$7:G101)&gt;COUNTIF(BookTable[Entry Month],$O$4),"",INDEX(Book!D$3:D$1200,SMALL(IF(BookTable[Entry Month]=$O$4,ROW(BookTable[Entry Month])-ROW(Book!$J$2)),ROWS(G$7:G101))))</f>
        <v/>
      </c>
      <c r="I10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01" s="6" t="str" cm="1">
        <f t="array" ref="J101">IF(ROWS(G$7:G101)&gt;COUNTIF(BookTable[Entry Month],$O$4),"",INDEX(Book!F$3:F$1200,SMALL(IF(BookTable[Entry Month]=$O$4,ROW(BookTable[Entry Month])-ROW(Book!$J$2)),ROWS(G$7:G101))))</f>
        <v/>
      </c>
      <c r="K101" s="6" t="str" cm="1">
        <f t="array" ref="K101">IF(ROWS(G$7:G101)&gt;COUNTIF(BookTable[Entry Month],$O$4),"",INDEX(Book!E$3:E$1200,SMALL(IF(BookTable[Entry Month]=$O$4,ROW(BookTable[Entry Month])-ROW(Book!$J$2)),ROWS(G$7:G101))))</f>
        <v/>
      </c>
      <c r="L101" s="6" t="e">
        <f>Shrawan9[[#This Row],[मूल्य (रु)]]*13%</f>
        <v>#VALUE!</v>
      </c>
    </row>
    <row r="102" spans="1:12" hidden="1" x14ac:dyDescent="0.25">
      <c r="A102" s="1" t="str">
        <f t="array" ref="A102">IF(ROWS(A$7:A102)&gt;COUNTIF(BookTable[Entry Month],$O$4),"",INDEX(Book!A$3:A$1200,SMALL(IF(BookTable[Entry Month]=$O$4,ROW(BookTable[Entry Month])-ROW(Book!$J$2)),ROWS(A$7:A102))))</f>
        <v/>
      </c>
      <c r="B102" s="1" t="str">
        <f t="array" ref="B102">IF(ROWS(B$7:B102)&gt;COUNTIF(BookTable[Entry Month],$O$4),"",INDEX(Book!B$3:B$1200,SMALL(IF(BookTable[Entry Month]=$O$4,ROW(BookTable[Entry Month])-ROW(Book!$J$2)),ROWS(B$7:B102))))</f>
        <v/>
      </c>
      <c r="D102" s="1" t="str">
        <f t="array" ref="D102">IF(ROWS(C$7:C102)&gt;COUNTIF(BookTable[Entry Month],$O$4),"",INDEX(Book!C$3:C$1200,SMALL(IF(BookTable[Entry Month]=$O$4,ROW(BookTable[Entry Month])-ROW(Book!$J$2)),ROWS(C$7:C102))))</f>
        <v/>
      </c>
      <c r="E102" s="1" t="e">
        <f>VLOOKUP(Shrawan9[[#This Row],[आपूर्तिकर्ताको नाम]],PartyTable[],2,FALSE)</f>
        <v>#N/A</v>
      </c>
      <c r="F102" s="1" t="str" cm="1">
        <f t="array" ref="F102">IF(ROWS(G$7:G102)&gt;COUNTIF(BookTable[Entry Month],$O$4),"",INDEX(Book!D$3:D$1200,SMALL(IF(BookTable[Entry Month]=$O$4,ROW(BookTable[Entry Month])-ROW(Book!$J$2)),ROWS(G$7:G102))))</f>
        <v/>
      </c>
      <c r="I10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02" s="6" t="str" cm="1">
        <f t="array" ref="J102">IF(ROWS(G$7:G102)&gt;COUNTIF(BookTable[Entry Month],$O$4),"",INDEX(Book!F$3:F$1200,SMALL(IF(BookTable[Entry Month]=$O$4,ROW(BookTable[Entry Month])-ROW(Book!$J$2)),ROWS(G$7:G102))))</f>
        <v/>
      </c>
      <c r="K102" s="6" t="str" cm="1">
        <f t="array" ref="K102">IF(ROWS(G$7:G102)&gt;COUNTIF(BookTable[Entry Month],$O$4),"",INDEX(Book!E$3:E$1200,SMALL(IF(BookTable[Entry Month]=$O$4,ROW(BookTable[Entry Month])-ROW(Book!$J$2)),ROWS(G$7:G102))))</f>
        <v/>
      </c>
      <c r="L102" s="6" t="e">
        <f>Shrawan9[[#This Row],[मूल्य (रु)]]*13%</f>
        <v>#VALUE!</v>
      </c>
    </row>
    <row r="103" spans="1:12" hidden="1" x14ac:dyDescent="0.25">
      <c r="A103" s="1" t="str">
        <f t="array" ref="A103">IF(ROWS(A$7:A103)&gt;COUNTIF(BookTable[Entry Month],$O$4),"",INDEX(Book!A$3:A$1200,SMALL(IF(BookTable[Entry Month]=$O$4,ROW(BookTable[Entry Month])-ROW(Book!$J$2)),ROWS(A$7:A103))))</f>
        <v/>
      </c>
      <c r="B103" s="1" t="str">
        <f t="array" ref="B103">IF(ROWS(B$7:B103)&gt;COUNTIF(BookTable[Entry Month],$O$4),"",INDEX(Book!B$3:B$1200,SMALL(IF(BookTable[Entry Month]=$O$4,ROW(BookTable[Entry Month])-ROW(Book!$J$2)),ROWS(B$7:B103))))</f>
        <v/>
      </c>
      <c r="D103" s="1" t="str">
        <f t="array" ref="D103">IF(ROWS(C$7:C103)&gt;COUNTIF(BookTable[Entry Month],$O$4),"",INDEX(Book!C$3:C$1200,SMALL(IF(BookTable[Entry Month]=$O$4,ROW(BookTable[Entry Month])-ROW(Book!$J$2)),ROWS(C$7:C103))))</f>
        <v/>
      </c>
      <c r="E103" s="1" t="e">
        <f>VLOOKUP(Shrawan9[[#This Row],[आपूर्तिकर्ताको नाम]],PartyTable[],2,FALSE)</f>
        <v>#N/A</v>
      </c>
      <c r="F103" s="1" t="str" cm="1">
        <f t="array" ref="F103">IF(ROWS(G$7:G103)&gt;COUNTIF(BookTable[Entry Month],$O$4),"",INDEX(Book!D$3:D$1200,SMALL(IF(BookTable[Entry Month]=$O$4,ROW(BookTable[Entry Month])-ROW(Book!$J$2)),ROWS(G$7:G103))))</f>
        <v/>
      </c>
      <c r="I10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03" s="6" t="str" cm="1">
        <f t="array" ref="J103">IF(ROWS(G$7:G103)&gt;COUNTIF(BookTable[Entry Month],$O$4),"",INDEX(Book!F$3:F$1200,SMALL(IF(BookTable[Entry Month]=$O$4,ROW(BookTable[Entry Month])-ROW(Book!$J$2)),ROWS(G$7:G103))))</f>
        <v/>
      </c>
      <c r="K103" s="6" t="str" cm="1">
        <f t="array" ref="K103">IF(ROWS(G$7:G103)&gt;COUNTIF(BookTable[Entry Month],$O$4),"",INDEX(Book!E$3:E$1200,SMALL(IF(BookTable[Entry Month]=$O$4,ROW(BookTable[Entry Month])-ROW(Book!$J$2)),ROWS(G$7:G103))))</f>
        <v/>
      </c>
      <c r="L103" s="6" t="e">
        <f>Shrawan9[[#This Row],[मूल्य (रु)]]*13%</f>
        <v>#VALUE!</v>
      </c>
    </row>
    <row r="104" spans="1:12" hidden="1" x14ac:dyDescent="0.25">
      <c r="A104" s="1" t="str">
        <f t="array" ref="A104">IF(ROWS(A$7:A104)&gt;COUNTIF(BookTable[Entry Month],$O$4),"",INDEX(Book!A$3:A$1200,SMALL(IF(BookTable[Entry Month]=$O$4,ROW(BookTable[Entry Month])-ROW(Book!$J$2)),ROWS(A$7:A104))))</f>
        <v/>
      </c>
      <c r="B104" s="1" t="str">
        <f t="array" ref="B104">IF(ROWS(B$7:B104)&gt;COUNTIF(BookTable[Entry Month],$O$4),"",INDEX(Book!B$3:B$1200,SMALL(IF(BookTable[Entry Month]=$O$4,ROW(BookTable[Entry Month])-ROW(Book!$J$2)),ROWS(B$7:B104))))</f>
        <v/>
      </c>
      <c r="D104" s="1" t="str">
        <f t="array" ref="D104">IF(ROWS(C$7:C104)&gt;COUNTIF(BookTable[Entry Month],$O$4),"",INDEX(Book!C$3:C$1200,SMALL(IF(BookTable[Entry Month]=$O$4,ROW(BookTable[Entry Month])-ROW(Book!$J$2)),ROWS(C$7:C104))))</f>
        <v/>
      </c>
      <c r="E104" s="1" t="e">
        <f>VLOOKUP(Shrawan9[[#This Row],[आपूर्तिकर्ताको नाम]],PartyTable[],2,FALSE)</f>
        <v>#N/A</v>
      </c>
      <c r="F104" s="1" t="str" cm="1">
        <f t="array" ref="F104">IF(ROWS(G$7:G104)&gt;COUNTIF(BookTable[Entry Month],$O$4),"",INDEX(Book!D$3:D$1200,SMALL(IF(BookTable[Entry Month]=$O$4,ROW(BookTable[Entry Month])-ROW(Book!$J$2)),ROWS(G$7:G104))))</f>
        <v/>
      </c>
      <c r="I10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04" s="6" t="str" cm="1">
        <f t="array" ref="J104">IF(ROWS(G$7:G104)&gt;COUNTIF(BookTable[Entry Month],$O$4),"",INDEX(Book!F$3:F$1200,SMALL(IF(BookTable[Entry Month]=$O$4,ROW(BookTable[Entry Month])-ROW(Book!$J$2)),ROWS(G$7:G104))))</f>
        <v/>
      </c>
      <c r="K104" s="6" t="str" cm="1">
        <f t="array" ref="K104">IF(ROWS(G$7:G104)&gt;COUNTIF(BookTable[Entry Month],$O$4),"",INDEX(Book!E$3:E$1200,SMALL(IF(BookTable[Entry Month]=$O$4,ROW(BookTable[Entry Month])-ROW(Book!$J$2)),ROWS(G$7:G104))))</f>
        <v/>
      </c>
      <c r="L104" s="6" t="e">
        <f>Shrawan9[[#This Row],[मूल्य (रु)]]*13%</f>
        <v>#VALUE!</v>
      </c>
    </row>
    <row r="105" spans="1:12" hidden="1" x14ac:dyDescent="0.25">
      <c r="A105" s="1" t="str">
        <f t="array" ref="A105">IF(ROWS(A$7:A105)&gt;COUNTIF(BookTable[Entry Month],$O$4),"",INDEX(Book!A$3:A$1200,SMALL(IF(BookTable[Entry Month]=$O$4,ROW(BookTable[Entry Month])-ROW(Book!$J$2)),ROWS(A$7:A105))))</f>
        <v/>
      </c>
      <c r="B105" s="1" t="str">
        <f t="array" ref="B105">IF(ROWS(B$7:B105)&gt;COUNTIF(BookTable[Entry Month],$O$4),"",INDEX(Book!B$3:B$1200,SMALL(IF(BookTable[Entry Month]=$O$4,ROW(BookTable[Entry Month])-ROW(Book!$J$2)),ROWS(B$7:B105))))</f>
        <v/>
      </c>
      <c r="D105" s="1" t="str">
        <f t="array" ref="D105">IF(ROWS(C$7:C105)&gt;COUNTIF(BookTable[Entry Month],$O$4),"",INDEX(Book!C$3:C$1200,SMALL(IF(BookTable[Entry Month]=$O$4,ROW(BookTable[Entry Month])-ROW(Book!$J$2)),ROWS(C$7:C105))))</f>
        <v/>
      </c>
      <c r="E105" s="1" t="e">
        <f>VLOOKUP(Shrawan9[[#This Row],[आपूर्तिकर्ताको नाम]],PartyTable[],2,FALSE)</f>
        <v>#N/A</v>
      </c>
      <c r="F105" s="1" t="str" cm="1">
        <f t="array" ref="F105">IF(ROWS(G$7:G105)&gt;COUNTIF(BookTable[Entry Month],$O$4),"",INDEX(Book!D$3:D$1200,SMALL(IF(BookTable[Entry Month]=$O$4,ROW(BookTable[Entry Month])-ROW(Book!$J$2)),ROWS(G$7:G105))))</f>
        <v/>
      </c>
      <c r="I10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05" s="6" t="str" cm="1">
        <f t="array" ref="J105">IF(ROWS(G$7:G105)&gt;COUNTIF(BookTable[Entry Month],$O$4),"",INDEX(Book!F$3:F$1200,SMALL(IF(BookTable[Entry Month]=$O$4,ROW(BookTable[Entry Month])-ROW(Book!$J$2)),ROWS(G$7:G105))))</f>
        <v/>
      </c>
      <c r="K105" s="6" t="str" cm="1">
        <f t="array" ref="K105">IF(ROWS(G$7:G105)&gt;COUNTIF(BookTable[Entry Month],$O$4),"",INDEX(Book!E$3:E$1200,SMALL(IF(BookTable[Entry Month]=$O$4,ROW(BookTable[Entry Month])-ROW(Book!$J$2)),ROWS(G$7:G105))))</f>
        <v/>
      </c>
      <c r="L105" s="6" t="e">
        <f>Shrawan9[[#This Row],[मूल्य (रु)]]*13%</f>
        <v>#VALUE!</v>
      </c>
    </row>
    <row r="106" spans="1:12" hidden="1" x14ac:dyDescent="0.25">
      <c r="A106" s="1" t="str">
        <f t="array" ref="A106">IF(ROWS(A$7:A106)&gt;COUNTIF(BookTable[Entry Month],$O$4),"",INDEX(Book!A$3:A$1200,SMALL(IF(BookTable[Entry Month]=$O$4,ROW(BookTable[Entry Month])-ROW(Book!$J$2)),ROWS(A$7:A106))))</f>
        <v/>
      </c>
      <c r="B106" s="1" t="str">
        <f t="array" ref="B106">IF(ROWS(B$7:B106)&gt;COUNTIF(BookTable[Entry Month],$O$4),"",INDEX(Book!B$3:B$1200,SMALL(IF(BookTable[Entry Month]=$O$4,ROW(BookTable[Entry Month])-ROW(Book!$J$2)),ROWS(B$7:B106))))</f>
        <v/>
      </c>
      <c r="D106" s="1" t="str">
        <f t="array" ref="D106">IF(ROWS(C$7:C106)&gt;COUNTIF(BookTable[Entry Month],$O$4),"",INDEX(Book!C$3:C$1200,SMALL(IF(BookTable[Entry Month]=$O$4,ROW(BookTable[Entry Month])-ROW(Book!$J$2)),ROWS(C$7:C106))))</f>
        <v/>
      </c>
      <c r="E106" s="1" t="e">
        <f>VLOOKUP(Shrawan9[[#This Row],[आपूर्तिकर्ताको नाम]],PartyTable[],2,FALSE)</f>
        <v>#N/A</v>
      </c>
      <c r="F106" s="1" t="str" cm="1">
        <f t="array" ref="F106">IF(ROWS(G$7:G106)&gt;COUNTIF(BookTable[Entry Month],$O$4),"",INDEX(Book!D$3:D$1200,SMALL(IF(BookTable[Entry Month]=$O$4,ROW(BookTable[Entry Month])-ROW(Book!$J$2)),ROWS(G$7:G106))))</f>
        <v/>
      </c>
      <c r="I10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06" s="6" t="str" cm="1">
        <f t="array" ref="J106">IF(ROWS(G$7:G106)&gt;COUNTIF(BookTable[Entry Month],$O$4),"",INDEX(Book!F$3:F$1200,SMALL(IF(BookTable[Entry Month]=$O$4,ROW(BookTable[Entry Month])-ROW(Book!$J$2)),ROWS(G$7:G106))))</f>
        <v/>
      </c>
      <c r="K106" s="6" t="str" cm="1">
        <f t="array" ref="K106">IF(ROWS(G$7:G106)&gt;COUNTIF(BookTable[Entry Month],$O$4),"",INDEX(Book!E$3:E$1200,SMALL(IF(BookTable[Entry Month]=$O$4,ROW(BookTable[Entry Month])-ROW(Book!$J$2)),ROWS(G$7:G106))))</f>
        <v/>
      </c>
      <c r="L106" s="6" t="e">
        <f>Shrawan9[[#This Row],[मूल्य (रु)]]*13%</f>
        <v>#VALUE!</v>
      </c>
    </row>
    <row r="107" spans="1:12" hidden="1" x14ac:dyDescent="0.25">
      <c r="A107" s="1" t="str">
        <f t="array" ref="A107">IF(ROWS(A$7:A107)&gt;COUNTIF(BookTable[Entry Month],$O$4),"",INDEX(Book!A$3:A$1200,SMALL(IF(BookTable[Entry Month]=$O$4,ROW(BookTable[Entry Month])-ROW(Book!$J$2)),ROWS(A$7:A107))))</f>
        <v/>
      </c>
      <c r="B107" s="1" t="str">
        <f t="array" ref="B107">IF(ROWS(B$7:B107)&gt;COUNTIF(BookTable[Entry Month],$O$4),"",INDEX(Book!B$3:B$1200,SMALL(IF(BookTable[Entry Month]=$O$4,ROW(BookTable[Entry Month])-ROW(Book!$J$2)),ROWS(B$7:B107))))</f>
        <v/>
      </c>
      <c r="D107" s="1" t="str">
        <f t="array" ref="D107">IF(ROWS(C$7:C107)&gt;COUNTIF(BookTable[Entry Month],$O$4),"",INDEX(Book!C$3:C$1200,SMALL(IF(BookTable[Entry Month]=$O$4,ROW(BookTable[Entry Month])-ROW(Book!$J$2)),ROWS(C$7:C107))))</f>
        <v/>
      </c>
      <c r="E107" s="1" t="e">
        <f>VLOOKUP(Shrawan9[[#This Row],[आपूर्तिकर्ताको नाम]],PartyTable[],2,FALSE)</f>
        <v>#N/A</v>
      </c>
      <c r="F107" s="1" t="str" cm="1">
        <f t="array" ref="F107">IF(ROWS(G$7:G107)&gt;COUNTIF(BookTable[Entry Month],$O$4),"",INDEX(Book!D$3:D$1200,SMALL(IF(BookTable[Entry Month]=$O$4,ROW(BookTable[Entry Month])-ROW(Book!$J$2)),ROWS(G$7:G107))))</f>
        <v/>
      </c>
      <c r="I10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07" s="6" t="str" cm="1">
        <f t="array" ref="J107">IF(ROWS(G$7:G107)&gt;COUNTIF(BookTable[Entry Month],$O$4),"",INDEX(Book!F$3:F$1200,SMALL(IF(BookTable[Entry Month]=$O$4,ROW(BookTable[Entry Month])-ROW(Book!$J$2)),ROWS(G$7:G107))))</f>
        <v/>
      </c>
      <c r="K107" s="6" t="str" cm="1">
        <f t="array" ref="K107">IF(ROWS(G$7:G107)&gt;COUNTIF(BookTable[Entry Month],$O$4),"",INDEX(Book!E$3:E$1200,SMALL(IF(BookTable[Entry Month]=$O$4,ROW(BookTable[Entry Month])-ROW(Book!$J$2)),ROWS(G$7:G107))))</f>
        <v/>
      </c>
      <c r="L107" s="6" t="e">
        <f>Shrawan9[[#This Row],[मूल्य (रु)]]*13%</f>
        <v>#VALUE!</v>
      </c>
    </row>
    <row r="108" spans="1:12" hidden="1" x14ac:dyDescent="0.25">
      <c r="A108" s="1" t="str">
        <f t="array" ref="A108">IF(ROWS(A$7:A108)&gt;COUNTIF(BookTable[Entry Month],$O$4),"",INDEX(Book!A$3:A$1200,SMALL(IF(BookTable[Entry Month]=$O$4,ROW(BookTable[Entry Month])-ROW(Book!$J$2)),ROWS(A$7:A108))))</f>
        <v/>
      </c>
      <c r="B108" s="1" t="str">
        <f t="array" ref="B108">IF(ROWS(B$7:B108)&gt;COUNTIF(BookTable[Entry Month],$O$4),"",INDEX(Book!B$3:B$1200,SMALL(IF(BookTable[Entry Month]=$O$4,ROW(BookTable[Entry Month])-ROW(Book!$J$2)),ROWS(B$7:B108))))</f>
        <v/>
      </c>
      <c r="D108" s="1" t="str">
        <f t="array" ref="D108">IF(ROWS(C$7:C108)&gt;COUNTIF(BookTable[Entry Month],$O$4),"",INDEX(Book!C$3:C$1200,SMALL(IF(BookTable[Entry Month]=$O$4,ROW(BookTable[Entry Month])-ROW(Book!$J$2)),ROWS(C$7:C108))))</f>
        <v/>
      </c>
      <c r="E108" s="1" t="e">
        <f>VLOOKUP(Shrawan9[[#This Row],[आपूर्तिकर्ताको नाम]],PartyTable[],2,FALSE)</f>
        <v>#N/A</v>
      </c>
      <c r="F108" s="1" t="str" cm="1">
        <f t="array" ref="F108">IF(ROWS(G$7:G108)&gt;COUNTIF(BookTable[Entry Month],$O$4),"",INDEX(Book!D$3:D$1200,SMALL(IF(BookTable[Entry Month]=$O$4,ROW(BookTable[Entry Month])-ROW(Book!$J$2)),ROWS(G$7:G108))))</f>
        <v/>
      </c>
      <c r="I10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08" s="6" t="str" cm="1">
        <f t="array" ref="J108">IF(ROWS(G$7:G108)&gt;COUNTIF(BookTable[Entry Month],$O$4),"",INDEX(Book!F$3:F$1200,SMALL(IF(BookTable[Entry Month]=$O$4,ROW(BookTable[Entry Month])-ROW(Book!$J$2)),ROWS(G$7:G108))))</f>
        <v/>
      </c>
      <c r="K108" s="6" t="str" cm="1">
        <f t="array" ref="K108">IF(ROWS(G$7:G108)&gt;COUNTIF(BookTable[Entry Month],$O$4),"",INDEX(Book!E$3:E$1200,SMALL(IF(BookTable[Entry Month]=$O$4,ROW(BookTable[Entry Month])-ROW(Book!$J$2)),ROWS(G$7:G108))))</f>
        <v/>
      </c>
      <c r="L108" s="6" t="e">
        <f>Shrawan9[[#This Row],[मूल्य (रु)]]*13%</f>
        <v>#VALUE!</v>
      </c>
    </row>
    <row r="109" spans="1:12" hidden="1" x14ac:dyDescent="0.25">
      <c r="A109" s="1" t="str">
        <f t="array" ref="A109">IF(ROWS(A$7:A109)&gt;COUNTIF(BookTable[Entry Month],$O$4),"",INDEX(Book!A$3:A$1200,SMALL(IF(BookTable[Entry Month]=$O$4,ROW(BookTable[Entry Month])-ROW(Book!$J$2)),ROWS(A$7:A109))))</f>
        <v/>
      </c>
      <c r="B109" s="1" t="str">
        <f t="array" ref="B109">IF(ROWS(B$7:B109)&gt;COUNTIF(BookTable[Entry Month],$O$4),"",INDEX(Book!B$3:B$1200,SMALL(IF(BookTable[Entry Month]=$O$4,ROW(BookTable[Entry Month])-ROW(Book!$J$2)),ROWS(B$7:B109))))</f>
        <v/>
      </c>
      <c r="D109" s="1" t="str">
        <f t="array" ref="D109">IF(ROWS(C$7:C109)&gt;COUNTIF(BookTable[Entry Month],$O$4),"",INDEX(Book!C$3:C$1200,SMALL(IF(BookTable[Entry Month]=$O$4,ROW(BookTable[Entry Month])-ROW(Book!$J$2)),ROWS(C$7:C109))))</f>
        <v/>
      </c>
      <c r="E109" s="1" t="e">
        <f>VLOOKUP(Shrawan9[[#This Row],[आपूर्तिकर्ताको नाम]],PartyTable[],2,FALSE)</f>
        <v>#N/A</v>
      </c>
      <c r="F109" s="1" t="str" cm="1">
        <f t="array" ref="F109">IF(ROWS(G$7:G109)&gt;COUNTIF(BookTable[Entry Month],$O$4),"",INDEX(Book!D$3:D$1200,SMALL(IF(BookTable[Entry Month]=$O$4,ROW(BookTable[Entry Month])-ROW(Book!$J$2)),ROWS(G$7:G109))))</f>
        <v/>
      </c>
      <c r="I10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09" s="6" t="str" cm="1">
        <f t="array" ref="J109">IF(ROWS(G$7:G109)&gt;COUNTIF(BookTable[Entry Month],$O$4),"",INDEX(Book!F$3:F$1200,SMALL(IF(BookTable[Entry Month]=$O$4,ROW(BookTable[Entry Month])-ROW(Book!$J$2)),ROWS(G$7:G109))))</f>
        <v/>
      </c>
      <c r="K109" s="6" t="str" cm="1">
        <f t="array" ref="K109">IF(ROWS(G$7:G109)&gt;COUNTIF(BookTable[Entry Month],$O$4),"",INDEX(Book!E$3:E$1200,SMALL(IF(BookTable[Entry Month]=$O$4,ROW(BookTable[Entry Month])-ROW(Book!$J$2)),ROWS(G$7:G109))))</f>
        <v/>
      </c>
      <c r="L109" s="6" t="e">
        <f>Shrawan9[[#This Row],[मूल्य (रु)]]*13%</f>
        <v>#VALUE!</v>
      </c>
    </row>
    <row r="110" spans="1:12" hidden="1" x14ac:dyDescent="0.25">
      <c r="A110" s="1" t="str">
        <f t="array" ref="A110">IF(ROWS(A$7:A110)&gt;COUNTIF(BookTable[Entry Month],$O$4),"",INDEX(Book!A$3:A$1200,SMALL(IF(BookTable[Entry Month]=$O$4,ROW(BookTable[Entry Month])-ROW(Book!$J$2)),ROWS(A$7:A110))))</f>
        <v/>
      </c>
      <c r="B110" s="1" t="str">
        <f t="array" ref="B110">IF(ROWS(B$7:B110)&gt;COUNTIF(BookTable[Entry Month],$O$4),"",INDEX(Book!B$3:B$1200,SMALL(IF(BookTable[Entry Month]=$O$4,ROW(BookTable[Entry Month])-ROW(Book!$J$2)),ROWS(B$7:B110))))</f>
        <v/>
      </c>
      <c r="D110" s="1" t="str">
        <f t="array" ref="D110">IF(ROWS(C$7:C110)&gt;COUNTIF(BookTable[Entry Month],$O$4),"",INDEX(Book!C$3:C$1200,SMALL(IF(BookTable[Entry Month]=$O$4,ROW(BookTable[Entry Month])-ROW(Book!$J$2)),ROWS(C$7:C110))))</f>
        <v/>
      </c>
      <c r="E110" s="1" t="e">
        <f>VLOOKUP(Shrawan9[[#This Row],[आपूर्तिकर्ताको नाम]],PartyTable[],2,FALSE)</f>
        <v>#N/A</v>
      </c>
      <c r="F110" s="1" t="str" cm="1">
        <f t="array" ref="F110">IF(ROWS(G$7:G110)&gt;COUNTIF(BookTable[Entry Month],$O$4),"",INDEX(Book!D$3:D$1200,SMALL(IF(BookTable[Entry Month]=$O$4,ROW(BookTable[Entry Month])-ROW(Book!$J$2)),ROWS(G$7:G110))))</f>
        <v/>
      </c>
      <c r="I11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10" s="6" t="str" cm="1">
        <f t="array" ref="J110">IF(ROWS(G$7:G110)&gt;COUNTIF(BookTable[Entry Month],$O$4),"",INDEX(Book!F$3:F$1200,SMALL(IF(BookTable[Entry Month]=$O$4,ROW(BookTable[Entry Month])-ROW(Book!$J$2)),ROWS(G$7:G110))))</f>
        <v/>
      </c>
      <c r="K110" s="6" t="str" cm="1">
        <f t="array" ref="K110">IF(ROWS(G$7:G110)&gt;COUNTIF(BookTable[Entry Month],$O$4),"",INDEX(Book!E$3:E$1200,SMALL(IF(BookTable[Entry Month]=$O$4,ROW(BookTable[Entry Month])-ROW(Book!$J$2)),ROWS(G$7:G110))))</f>
        <v/>
      </c>
      <c r="L110" s="6" t="e">
        <f>Shrawan9[[#This Row],[मूल्य (रु)]]*13%</f>
        <v>#VALUE!</v>
      </c>
    </row>
    <row r="111" spans="1:12" hidden="1" x14ac:dyDescent="0.25">
      <c r="A111" s="1" t="str">
        <f t="array" ref="A111">IF(ROWS(A$7:A111)&gt;COUNTIF(BookTable[Entry Month],$O$4),"",INDEX(Book!A$3:A$1200,SMALL(IF(BookTable[Entry Month]=$O$4,ROW(BookTable[Entry Month])-ROW(Book!$J$2)),ROWS(A$7:A111))))</f>
        <v/>
      </c>
      <c r="B111" s="1" t="str">
        <f t="array" ref="B111">IF(ROWS(B$7:B111)&gt;COUNTIF(BookTable[Entry Month],$O$4),"",INDEX(Book!B$3:B$1200,SMALL(IF(BookTable[Entry Month]=$O$4,ROW(BookTable[Entry Month])-ROW(Book!$J$2)),ROWS(B$7:B111))))</f>
        <v/>
      </c>
      <c r="D111" s="1" t="str">
        <f t="array" ref="D111">IF(ROWS(C$7:C111)&gt;COUNTIF(BookTable[Entry Month],$O$4),"",INDEX(Book!C$3:C$1200,SMALL(IF(BookTable[Entry Month]=$O$4,ROW(BookTable[Entry Month])-ROW(Book!$J$2)),ROWS(C$7:C111))))</f>
        <v/>
      </c>
      <c r="E111" s="1" t="e">
        <f>VLOOKUP(Shrawan9[[#This Row],[आपूर्तिकर्ताको नाम]],PartyTable[],2,FALSE)</f>
        <v>#N/A</v>
      </c>
      <c r="F111" s="1" t="str" cm="1">
        <f t="array" ref="F111">IF(ROWS(G$7:G111)&gt;COUNTIF(BookTable[Entry Month],$O$4),"",INDEX(Book!D$3:D$1200,SMALL(IF(BookTable[Entry Month]=$O$4,ROW(BookTable[Entry Month])-ROW(Book!$J$2)),ROWS(G$7:G111))))</f>
        <v/>
      </c>
      <c r="I11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11" s="6" t="str" cm="1">
        <f t="array" ref="J111">IF(ROWS(G$7:G111)&gt;COUNTIF(BookTable[Entry Month],$O$4),"",INDEX(Book!F$3:F$1200,SMALL(IF(BookTable[Entry Month]=$O$4,ROW(BookTable[Entry Month])-ROW(Book!$J$2)),ROWS(G$7:G111))))</f>
        <v/>
      </c>
      <c r="K111" s="6" t="str" cm="1">
        <f t="array" ref="K111">IF(ROWS(G$7:G111)&gt;COUNTIF(BookTable[Entry Month],$O$4),"",INDEX(Book!E$3:E$1200,SMALL(IF(BookTable[Entry Month]=$O$4,ROW(BookTable[Entry Month])-ROW(Book!$J$2)),ROWS(G$7:G111))))</f>
        <v/>
      </c>
      <c r="L111" s="6" t="e">
        <f>Shrawan9[[#This Row],[मूल्य (रु)]]*13%</f>
        <v>#VALUE!</v>
      </c>
    </row>
    <row r="112" spans="1:12" hidden="1" x14ac:dyDescent="0.25">
      <c r="A112" s="1" t="str">
        <f t="array" ref="A112">IF(ROWS(A$7:A112)&gt;COUNTIF(BookTable[Entry Month],$O$4),"",INDEX(Book!A$3:A$1200,SMALL(IF(BookTable[Entry Month]=$O$4,ROW(BookTable[Entry Month])-ROW(Book!$J$2)),ROWS(A$7:A112))))</f>
        <v/>
      </c>
      <c r="B112" s="1" t="str">
        <f t="array" ref="B112">IF(ROWS(B$7:B112)&gt;COUNTIF(BookTable[Entry Month],$O$4),"",INDEX(Book!B$3:B$1200,SMALL(IF(BookTable[Entry Month]=$O$4,ROW(BookTable[Entry Month])-ROW(Book!$J$2)),ROWS(B$7:B112))))</f>
        <v/>
      </c>
      <c r="D112" s="1" t="str">
        <f t="array" ref="D112">IF(ROWS(C$7:C112)&gt;COUNTIF(BookTable[Entry Month],$O$4),"",INDEX(Book!C$3:C$1200,SMALL(IF(BookTable[Entry Month]=$O$4,ROW(BookTable[Entry Month])-ROW(Book!$J$2)),ROWS(C$7:C112))))</f>
        <v/>
      </c>
      <c r="E112" s="1" t="e">
        <f>VLOOKUP(Shrawan9[[#This Row],[आपूर्तिकर्ताको नाम]],PartyTable[],2,FALSE)</f>
        <v>#N/A</v>
      </c>
      <c r="F112" s="1" t="str" cm="1">
        <f t="array" ref="F112">IF(ROWS(G$7:G112)&gt;COUNTIF(BookTable[Entry Month],$O$4),"",INDEX(Book!D$3:D$1200,SMALL(IF(BookTable[Entry Month]=$O$4,ROW(BookTable[Entry Month])-ROW(Book!$J$2)),ROWS(G$7:G112))))</f>
        <v/>
      </c>
      <c r="I11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12" s="6" t="str" cm="1">
        <f t="array" ref="J112">IF(ROWS(G$7:G112)&gt;COUNTIF(BookTable[Entry Month],$O$4),"",INDEX(Book!F$3:F$1200,SMALL(IF(BookTable[Entry Month]=$O$4,ROW(BookTable[Entry Month])-ROW(Book!$J$2)),ROWS(G$7:G112))))</f>
        <v/>
      </c>
      <c r="K112" s="6" t="str" cm="1">
        <f t="array" ref="K112">IF(ROWS(G$7:G112)&gt;COUNTIF(BookTable[Entry Month],$O$4),"",INDEX(Book!E$3:E$1200,SMALL(IF(BookTable[Entry Month]=$O$4,ROW(BookTable[Entry Month])-ROW(Book!$J$2)),ROWS(G$7:G112))))</f>
        <v/>
      </c>
      <c r="L112" s="6" t="e">
        <f>Shrawan9[[#This Row],[मूल्य (रु)]]*13%</f>
        <v>#VALUE!</v>
      </c>
    </row>
    <row r="113" spans="1:12" hidden="1" x14ac:dyDescent="0.25">
      <c r="A113" s="1" t="str">
        <f t="array" ref="A113">IF(ROWS(A$7:A113)&gt;COUNTIF(BookTable[Entry Month],$O$4),"",INDEX(Book!A$3:A$1200,SMALL(IF(BookTable[Entry Month]=$O$4,ROW(BookTable[Entry Month])-ROW(Book!$J$2)),ROWS(A$7:A113))))</f>
        <v/>
      </c>
      <c r="B113" s="1" t="str">
        <f t="array" ref="B113">IF(ROWS(B$7:B113)&gt;COUNTIF(BookTable[Entry Month],$O$4),"",INDEX(Book!B$3:B$1200,SMALL(IF(BookTable[Entry Month]=$O$4,ROW(BookTable[Entry Month])-ROW(Book!$J$2)),ROWS(B$7:B113))))</f>
        <v/>
      </c>
      <c r="D113" s="1" t="str">
        <f t="array" ref="D113">IF(ROWS(C$7:C113)&gt;COUNTIF(BookTable[Entry Month],$O$4),"",INDEX(Book!C$3:C$1200,SMALL(IF(BookTable[Entry Month]=$O$4,ROW(BookTable[Entry Month])-ROW(Book!$J$2)),ROWS(C$7:C113))))</f>
        <v/>
      </c>
      <c r="E113" s="1" t="e">
        <f>VLOOKUP(Shrawan9[[#This Row],[आपूर्तिकर्ताको नाम]],PartyTable[],2,FALSE)</f>
        <v>#N/A</v>
      </c>
      <c r="F113" s="1" t="str" cm="1">
        <f t="array" ref="F113">IF(ROWS(G$7:G113)&gt;COUNTIF(BookTable[Entry Month],$O$4),"",INDEX(Book!D$3:D$1200,SMALL(IF(BookTable[Entry Month]=$O$4,ROW(BookTable[Entry Month])-ROW(Book!$J$2)),ROWS(G$7:G113))))</f>
        <v/>
      </c>
      <c r="I11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13" s="6" t="str" cm="1">
        <f t="array" ref="J113">IF(ROWS(G$7:G113)&gt;COUNTIF(BookTable[Entry Month],$O$4),"",INDEX(Book!F$3:F$1200,SMALL(IF(BookTable[Entry Month]=$O$4,ROW(BookTable[Entry Month])-ROW(Book!$J$2)),ROWS(G$7:G113))))</f>
        <v/>
      </c>
      <c r="K113" s="6" t="str" cm="1">
        <f t="array" ref="K113">IF(ROWS(G$7:G113)&gt;COUNTIF(BookTable[Entry Month],$O$4),"",INDEX(Book!E$3:E$1200,SMALL(IF(BookTable[Entry Month]=$O$4,ROW(BookTable[Entry Month])-ROW(Book!$J$2)),ROWS(G$7:G113))))</f>
        <v/>
      </c>
      <c r="L113" s="6" t="e">
        <f>Shrawan9[[#This Row],[मूल्य (रु)]]*13%</f>
        <v>#VALUE!</v>
      </c>
    </row>
    <row r="114" spans="1:12" hidden="1" x14ac:dyDescent="0.25">
      <c r="A114" s="1" t="str">
        <f t="array" ref="A114">IF(ROWS(A$7:A114)&gt;COUNTIF(BookTable[Entry Month],$O$4),"",INDEX(Book!A$3:A$1200,SMALL(IF(BookTable[Entry Month]=$O$4,ROW(BookTable[Entry Month])-ROW(Book!$J$2)),ROWS(A$7:A114))))</f>
        <v/>
      </c>
      <c r="B114" s="1" t="str">
        <f t="array" ref="B114">IF(ROWS(B$7:B114)&gt;COUNTIF(BookTable[Entry Month],$O$4),"",INDEX(Book!B$3:B$1200,SMALL(IF(BookTable[Entry Month]=$O$4,ROW(BookTable[Entry Month])-ROW(Book!$J$2)),ROWS(B$7:B114))))</f>
        <v/>
      </c>
      <c r="D114" s="1" t="str">
        <f t="array" ref="D114">IF(ROWS(C$7:C114)&gt;COUNTIF(BookTable[Entry Month],$O$4),"",INDEX(Book!C$3:C$1200,SMALL(IF(BookTable[Entry Month]=$O$4,ROW(BookTable[Entry Month])-ROW(Book!$J$2)),ROWS(C$7:C114))))</f>
        <v/>
      </c>
      <c r="E114" s="1" t="e">
        <f>VLOOKUP(Shrawan9[[#This Row],[आपूर्तिकर्ताको नाम]],PartyTable[],2,FALSE)</f>
        <v>#N/A</v>
      </c>
      <c r="F114" s="1" t="str" cm="1">
        <f t="array" ref="F114">IF(ROWS(G$7:G114)&gt;COUNTIF(BookTable[Entry Month],$O$4),"",INDEX(Book!D$3:D$1200,SMALL(IF(BookTable[Entry Month]=$O$4,ROW(BookTable[Entry Month])-ROW(Book!$J$2)),ROWS(G$7:G114))))</f>
        <v/>
      </c>
      <c r="I11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14" s="6" t="str" cm="1">
        <f t="array" ref="J114">IF(ROWS(G$7:G114)&gt;COUNTIF(BookTable[Entry Month],$O$4),"",INDEX(Book!F$3:F$1200,SMALL(IF(BookTable[Entry Month]=$O$4,ROW(BookTable[Entry Month])-ROW(Book!$J$2)),ROWS(G$7:G114))))</f>
        <v/>
      </c>
      <c r="K114" s="6" t="str" cm="1">
        <f t="array" ref="K114">IF(ROWS(G$7:G114)&gt;COUNTIF(BookTable[Entry Month],$O$4),"",INDEX(Book!E$3:E$1200,SMALL(IF(BookTable[Entry Month]=$O$4,ROW(BookTable[Entry Month])-ROW(Book!$J$2)),ROWS(G$7:G114))))</f>
        <v/>
      </c>
      <c r="L114" s="6" t="e">
        <f>Shrawan9[[#This Row],[मूल्य (रु)]]*13%</f>
        <v>#VALUE!</v>
      </c>
    </row>
    <row r="115" spans="1:12" hidden="1" x14ac:dyDescent="0.25">
      <c r="A115" s="1" t="str">
        <f t="array" ref="A115">IF(ROWS(A$7:A115)&gt;COUNTIF(BookTable[Entry Month],$O$4),"",INDEX(Book!A$3:A$1200,SMALL(IF(BookTable[Entry Month]=$O$4,ROW(BookTable[Entry Month])-ROW(Book!$J$2)),ROWS(A$7:A115))))</f>
        <v/>
      </c>
      <c r="B115" s="1" t="str">
        <f t="array" ref="B115">IF(ROWS(B$7:B115)&gt;COUNTIF(BookTable[Entry Month],$O$4),"",INDEX(Book!B$3:B$1200,SMALL(IF(BookTable[Entry Month]=$O$4,ROW(BookTable[Entry Month])-ROW(Book!$J$2)),ROWS(B$7:B115))))</f>
        <v/>
      </c>
      <c r="D115" s="1" t="str">
        <f t="array" ref="D115">IF(ROWS(C$7:C115)&gt;COUNTIF(BookTable[Entry Month],$O$4),"",INDEX(Book!C$3:C$1200,SMALL(IF(BookTable[Entry Month]=$O$4,ROW(BookTable[Entry Month])-ROW(Book!$J$2)),ROWS(C$7:C115))))</f>
        <v/>
      </c>
      <c r="E115" s="1" t="e">
        <f>VLOOKUP(Shrawan9[[#This Row],[आपूर्तिकर्ताको नाम]],PartyTable[],2,FALSE)</f>
        <v>#N/A</v>
      </c>
      <c r="F115" s="1" t="str" cm="1">
        <f t="array" ref="F115">IF(ROWS(G$7:G115)&gt;COUNTIF(BookTable[Entry Month],$O$4),"",INDEX(Book!D$3:D$1200,SMALL(IF(BookTable[Entry Month]=$O$4,ROW(BookTable[Entry Month])-ROW(Book!$J$2)),ROWS(G$7:G115))))</f>
        <v/>
      </c>
      <c r="I11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15" s="6" t="str" cm="1">
        <f t="array" ref="J115">IF(ROWS(G$7:G115)&gt;COUNTIF(BookTable[Entry Month],$O$4),"",INDEX(Book!F$3:F$1200,SMALL(IF(BookTable[Entry Month]=$O$4,ROW(BookTable[Entry Month])-ROW(Book!$J$2)),ROWS(G$7:G115))))</f>
        <v/>
      </c>
      <c r="K115" s="6" t="str" cm="1">
        <f t="array" ref="K115">IF(ROWS(G$7:G115)&gt;COUNTIF(BookTable[Entry Month],$O$4),"",INDEX(Book!E$3:E$1200,SMALL(IF(BookTable[Entry Month]=$O$4,ROW(BookTable[Entry Month])-ROW(Book!$J$2)),ROWS(G$7:G115))))</f>
        <v/>
      </c>
      <c r="L115" s="6" t="e">
        <f>Shrawan9[[#This Row],[मूल्य (रु)]]*13%</f>
        <v>#VALUE!</v>
      </c>
    </row>
    <row r="116" spans="1:12" hidden="1" x14ac:dyDescent="0.25">
      <c r="A116" s="1" t="str">
        <f t="array" ref="A116">IF(ROWS(A$7:A116)&gt;COUNTIF(BookTable[Entry Month],$O$4),"",INDEX(Book!A$3:A$1200,SMALL(IF(BookTable[Entry Month]=$O$4,ROW(BookTable[Entry Month])-ROW(Book!$J$2)),ROWS(A$7:A116))))</f>
        <v/>
      </c>
      <c r="B116" s="1" t="str">
        <f t="array" ref="B116">IF(ROWS(B$7:B116)&gt;COUNTIF(BookTable[Entry Month],$O$4),"",INDEX(Book!B$3:B$1200,SMALL(IF(BookTable[Entry Month]=$O$4,ROW(BookTable[Entry Month])-ROW(Book!$J$2)),ROWS(B$7:B116))))</f>
        <v/>
      </c>
      <c r="D116" s="1" t="str">
        <f t="array" ref="D116">IF(ROWS(C$7:C116)&gt;COUNTIF(BookTable[Entry Month],$O$4),"",INDEX(Book!C$3:C$1200,SMALL(IF(BookTable[Entry Month]=$O$4,ROW(BookTable[Entry Month])-ROW(Book!$J$2)),ROWS(C$7:C116))))</f>
        <v/>
      </c>
      <c r="E116" s="1" t="e">
        <f>VLOOKUP(Shrawan9[[#This Row],[आपूर्तिकर्ताको नाम]],PartyTable[],2,FALSE)</f>
        <v>#N/A</v>
      </c>
      <c r="F116" s="1" t="str" cm="1">
        <f t="array" ref="F116">IF(ROWS(G$7:G116)&gt;COUNTIF(BookTable[Entry Month],$O$4),"",INDEX(Book!D$3:D$1200,SMALL(IF(BookTable[Entry Month]=$O$4,ROW(BookTable[Entry Month])-ROW(Book!$J$2)),ROWS(G$7:G116))))</f>
        <v/>
      </c>
      <c r="I11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16" s="6" t="str" cm="1">
        <f t="array" ref="J116">IF(ROWS(G$7:G116)&gt;COUNTIF(BookTable[Entry Month],$O$4),"",INDEX(Book!F$3:F$1200,SMALL(IF(BookTable[Entry Month]=$O$4,ROW(BookTable[Entry Month])-ROW(Book!$J$2)),ROWS(G$7:G116))))</f>
        <v/>
      </c>
      <c r="K116" s="6" t="str" cm="1">
        <f t="array" ref="K116">IF(ROWS(G$7:G116)&gt;COUNTIF(BookTable[Entry Month],$O$4),"",INDEX(Book!E$3:E$1200,SMALL(IF(BookTable[Entry Month]=$O$4,ROW(BookTable[Entry Month])-ROW(Book!$J$2)),ROWS(G$7:G116))))</f>
        <v/>
      </c>
      <c r="L116" s="6" t="e">
        <f>Shrawan9[[#This Row],[मूल्य (रु)]]*13%</f>
        <v>#VALUE!</v>
      </c>
    </row>
    <row r="117" spans="1:12" hidden="1" x14ac:dyDescent="0.25">
      <c r="A117" s="1" t="str">
        <f t="array" ref="A117">IF(ROWS(A$7:A117)&gt;COUNTIF(BookTable[Entry Month],$O$4),"",INDEX(Book!A$3:A$1200,SMALL(IF(BookTable[Entry Month]=$O$4,ROW(BookTable[Entry Month])-ROW(Book!$J$2)),ROWS(A$7:A117))))</f>
        <v/>
      </c>
      <c r="B117" s="1" t="str">
        <f t="array" ref="B117">IF(ROWS(B$7:B117)&gt;COUNTIF(BookTable[Entry Month],$O$4),"",INDEX(Book!B$3:B$1200,SMALL(IF(BookTable[Entry Month]=$O$4,ROW(BookTable[Entry Month])-ROW(Book!$J$2)),ROWS(B$7:B117))))</f>
        <v/>
      </c>
      <c r="D117" s="1" t="str">
        <f t="array" ref="D117">IF(ROWS(C$7:C117)&gt;COUNTIF(BookTable[Entry Month],$O$4),"",INDEX(Book!C$3:C$1200,SMALL(IF(BookTable[Entry Month]=$O$4,ROW(BookTable[Entry Month])-ROW(Book!$J$2)),ROWS(C$7:C117))))</f>
        <v/>
      </c>
      <c r="E117" s="1" t="e">
        <f>VLOOKUP(Shrawan9[[#This Row],[आपूर्तिकर्ताको नाम]],PartyTable[],2,FALSE)</f>
        <v>#N/A</v>
      </c>
      <c r="F117" s="1" t="str" cm="1">
        <f t="array" ref="F117">IF(ROWS(G$7:G117)&gt;COUNTIF(BookTable[Entry Month],$O$4),"",INDEX(Book!D$3:D$1200,SMALL(IF(BookTable[Entry Month]=$O$4,ROW(BookTable[Entry Month])-ROW(Book!$J$2)),ROWS(G$7:G117))))</f>
        <v/>
      </c>
      <c r="I11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17" s="6" t="str" cm="1">
        <f t="array" ref="J117">IF(ROWS(G$7:G117)&gt;COUNTIF(BookTable[Entry Month],$O$4),"",INDEX(Book!F$3:F$1200,SMALL(IF(BookTable[Entry Month]=$O$4,ROW(BookTable[Entry Month])-ROW(Book!$J$2)),ROWS(G$7:G117))))</f>
        <v/>
      </c>
      <c r="K117" s="6" t="str" cm="1">
        <f t="array" ref="K117">IF(ROWS(G$7:G117)&gt;COUNTIF(BookTable[Entry Month],$O$4),"",INDEX(Book!E$3:E$1200,SMALL(IF(BookTable[Entry Month]=$O$4,ROW(BookTable[Entry Month])-ROW(Book!$J$2)),ROWS(G$7:G117))))</f>
        <v/>
      </c>
      <c r="L117" s="6" t="e">
        <f>Shrawan9[[#This Row],[मूल्य (रु)]]*13%</f>
        <v>#VALUE!</v>
      </c>
    </row>
    <row r="118" spans="1:12" hidden="1" x14ac:dyDescent="0.25">
      <c r="A118" s="1" t="str">
        <f t="array" ref="A118">IF(ROWS(A$7:A118)&gt;COUNTIF(BookTable[Entry Month],$O$4),"",INDEX(Book!A$3:A$1200,SMALL(IF(BookTable[Entry Month]=$O$4,ROW(BookTable[Entry Month])-ROW(Book!$J$2)),ROWS(A$7:A118))))</f>
        <v/>
      </c>
      <c r="B118" s="1" t="str">
        <f t="array" ref="B118">IF(ROWS(B$7:B118)&gt;COUNTIF(BookTable[Entry Month],$O$4),"",INDEX(Book!B$3:B$1200,SMALL(IF(BookTable[Entry Month]=$O$4,ROW(BookTable[Entry Month])-ROW(Book!$J$2)),ROWS(B$7:B118))))</f>
        <v/>
      </c>
      <c r="D118" s="1" t="str">
        <f t="array" ref="D118">IF(ROWS(C$7:C118)&gt;COUNTIF(BookTable[Entry Month],$O$4),"",INDEX(Book!C$3:C$1200,SMALL(IF(BookTable[Entry Month]=$O$4,ROW(BookTable[Entry Month])-ROW(Book!$J$2)),ROWS(C$7:C118))))</f>
        <v/>
      </c>
      <c r="E118" s="1" t="e">
        <f>VLOOKUP(Shrawan9[[#This Row],[आपूर्तिकर्ताको नाम]],PartyTable[],2,FALSE)</f>
        <v>#N/A</v>
      </c>
      <c r="F118" s="1" t="str" cm="1">
        <f t="array" ref="F118">IF(ROWS(G$7:G118)&gt;COUNTIF(BookTable[Entry Month],$O$4),"",INDEX(Book!D$3:D$1200,SMALL(IF(BookTable[Entry Month]=$O$4,ROW(BookTable[Entry Month])-ROW(Book!$J$2)),ROWS(G$7:G118))))</f>
        <v/>
      </c>
      <c r="I11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18" s="6" t="str" cm="1">
        <f t="array" ref="J118">IF(ROWS(G$7:G118)&gt;COUNTIF(BookTable[Entry Month],$O$4),"",INDEX(Book!F$3:F$1200,SMALL(IF(BookTable[Entry Month]=$O$4,ROW(BookTable[Entry Month])-ROW(Book!$J$2)),ROWS(G$7:G118))))</f>
        <v/>
      </c>
      <c r="K118" s="6" t="str" cm="1">
        <f t="array" ref="K118">IF(ROWS(G$7:G118)&gt;COUNTIF(BookTable[Entry Month],$O$4),"",INDEX(Book!E$3:E$1200,SMALL(IF(BookTable[Entry Month]=$O$4,ROW(BookTable[Entry Month])-ROW(Book!$J$2)),ROWS(G$7:G118))))</f>
        <v/>
      </c>
      <c r="L118" s="6" t="e">
        <f>Shrawan9[[#This Row],[मूल्य (रु)]]*13%</f>
        <v>#VALUE!</v>
      </c>
    </row>
    <row r="119" spans="1:12" hidden="1" x14ac:dyDescent="0.25">
      <c r="A119" s="1" t="str">
        <f t="array" ref="A119">IF(ROWS(A$7:A119)&gt;COUNTIF(BookTable[Entry Month],$O$4),"",INDEX(Book!A$3:A$1200,SMALL(IF(BookTable[Entry Month]=$O$4,ROW(BookTable[Entry Month])-ROW(Book!$J$2)),ROWS(A$7:A119))))</f>
        <v/>
      </c>
      <c r="B119" s="1" t="str">
        <f t="array" ref="B119">IF(ROWS(B$7:B119)&gt;COUNTIF(BookTable[Entry Month],$O$4),"",INDEX(Book!B$3:B$1200,SMALL(IF(BookTable[Entry Month]=$O$4,ROW(BookTable[Entry Month])-ROW(Book!$J$2)),ROWS(B$7:B119))))</f>
        <v/>
      </c>
      <c r="D119" s="1" t="str">
        <f t="array" ref="D119">IF(ROWS(C$7:C119)&gt;COUNTIF(BookTable[Entry Month],$O$4),"",INDEX(Book!C$3:C$1200,SMALL(IF(BookTable[Entry Month]=$O$4,ROW(BookTable[Entry Month])-ROW(Book!$J$2)),ROWS(C$7:C119))))</f>
        <v/>
      </c>
      <c r="E119" s="1" t="e">
        <f>VLOOKUP(Shrawan9[[#This Row],[आपूर्तिकर्ताको नाम]],PartyTable[],2,FALSE)</f>
        <v>#N/A</v>
      </c>
      <c r="F119" s="1" t="str" cm="1">
        <f t="array" ref="F119">IF(ROWS(G$7:G119)&gt;COUNTIF(BookTable[Entry Month],$O$4),"",INDEX(Book!D$3:D$1200,SMALL(IF(BookTable[Entry Month]=$O$4,ROW(BookTable[Entry Month])-ROW(Book!$J$2)),ROWS(G$7:G119))))</f>
        <v/>
      </c>
      <c r="I11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19" s="6" t="str" cm="1">
        <f t="array" ref="J119">IF(ROWS(G$7:G119)&gt;COUNTIF(BookTable[Entry Month],$O$4),"",INDEX(Book!F$3:F$1200,SMALL(IF(BookTable[Entry Month]=$O$4,ROW(BookTable[Entry Month])-ROW(Book!$J$2)),ROWS(G$7:G119))))</f>
        <v/>
      </c>
      <c r="K119" s="6" t="str" cm="1">
        <f t="array" ref="K119">IF(ROWS(G$7:G119)&gt;COUNTIF(BookTable[Entry Month],$O$4),"",INDEX(Book!E$3:E$1200,SMALL(IF(BookTable[Entry Month]=$O$4,ROW(BookTable[Entry Month])-ROW(Book!$J$2)),ROWS(G$7:G119))))</f>
        <v/>
      </c>
      <c r="L119" s="6" t="e">
        <f>Shrawan9[[#This Row],[मूल्य (रु)]]*13%</f>
        <v>#VALUE!</v>
      </c>
    </row>
    <row r="120" spans="1:12" hidden="1" x14ac:dyDescent="0.25">
      <c r="A120" s="1" t="str">
        <f t="array" ref="A120">IF(ROWS(A$7:A120)&gt;COUNTIF(BookTable[Entry Month],$O$4),"",INDEX(Book!A$3:A$1200,SMALL(IF(BookTable[Entry Month]=$O$4,ROW(BookTable[Entry Month])-ROW(Book!$J$2)),ROWS(A$7:A120))))</f>
        <v/>
      </c>
      <c r="B120" s="1" t="str">
        <f t="array" ref="B120">IF(ROWS(B$7:B120)&gt;COUNTIF(BookTable[Entry Month],$O$4),"",INDEX(Book!B$3:B$1200,SMALL(IF(BookTable[Entry Month]=$O$4,ROW(BookTable[Entry Month])-ROW(Book!$J$2)),ROWS(B$7:B120))))</f>
        <v/>
      </c>
      <c r="D120" s="1" t="str">
        <f t="array" ref="D120">IF(ROWS(C$7:C120)&gt;COUNTIF(BookTable[Entry Month],$O$4),"",INDEX(Book!C$3:C$1200,SMALL(IF(BookTable[Entry Month]=$O$4,ROW(BookTable[Entry Month])-ROW(Book!$J$2)),ROWS(C$7:C120))))</f>
        <v/>
      </c>
      <c r="E120" s="1" t="e">
        <f>VLOOKUP(Shrawan9[[#This Row],[आपूर्तिकर्ताको नाम]],PartyTable[],2,FALSE)</f>
        <v>#N/A</v>
      </c>
      <c r="F120" s="1" t="str" cm="1">
        <f t="array" ref="F120">IF(ROWS(G$7:G120)&gt;COUNTIF(BookTable[Entry Month],$O$4),"",INDEX(Book!D$3:D$1200,SMALL(IF(BookTable[Entry Month]=$O$4,ROW(BookTable[Entry Month])-ROW(Book!$J$2)),ROWS(G$7:G120))))</f>
        <v/>
      </c>
      <c r="I12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20" s="6" t="str" cm="1">
        <f t="array" ref="J120">IF(ROWS(G$7:G120)&gt;COUNTIF(BookTable[Entry Month],$O$4),"",INDEX(Book!F$3:F$1200,SMALL(IF(BookTable[Entry Month]=$O$4,ROW(BookTable[Entry Month])-ROW(Book!$J$2)),ROWS(G$7:G120))))</f>
        <v/>
      </c>
      <c r="K120" s="6" t="str" cm="1">
        <f t="array" ref="K120">IF(ROWS(G$7:G120)&gt;COUNTIF(BookTable[Entry Month],$O$4),"",INDEX(Book!E$3:E$1200,SMALL(IF(BookTable[Entry Month]=$O$4,ROW(BookTable[Entry Month])-ROW(Book!$J$2)),ROWS(G$7:G120))))</f>
        <v/>
      </c>
      <c r="L120" s="6" t="e">
        <f>Shrawan9[[#This Row],[मूल्य (रु)]]*13%</f>
        <v>#VALUE!</v>
      </c>
    </row>
    <row r="121" spans="1:12" hidden="1" x14ac:dyDescent="0.25">
      <c r="A121" s="1" t="str">
        <f t="array" ref="A121">IF(ROWS(A$7:A121)&gt;COUNTIF(BookTable[Entry Month],$O$4),"",INDEX(Book!A$3:A$1200,SMALL(IF(BookTable[Entry Month]=$O$4,ROW(BookTable[Entry Month])-ROW(Book!$J$2)),ROWS(A$7:A121))))</f>
        <v/>
      </c>
      <c r="B121" s="1" t="str">
        <f t="array" ref="B121">IF(ROWS(B$7:B121)&gt;COUNTIF(BookTable[Entry Month],$O$4),"",INDEX(Book!B$3:B$1200,SMALL(IF(BookTable[Entry Month]=$O$4,ROW(BookTable[Entry Month])-ROW(Book!$J$2)),ROWS(B$7:B121))))</f>
        <v/>
      </c>
      <c r="D121" s="1" t="str">
        <f t="array" ref="D121">IF(ROWS(C$7:C121)&gt;COUNTIF(BookTable[Entry Month],$O$4),"",INDEX(Book!C$3:C$1200,SMALL(IF(BookTable[Entry Month]=$O$4,ROW(BookTable[Entry Month])-ROW(Book!$J$2)),ROWS(C$7:C121))))</f>
        <v/>
      </c>
      <c r="E121" s="1" t="e">
        <f>VLOOKUP(Shrawan9[[#This Row],[आपूर्तिकर्ताको नाम]],PartyTable[],2,FALSE)</f>
        <v>#N/A</v>
      </c>
      <c r="F121" s="1" t="str" cm="1">
        <f t="array" ref="F121">IF(ROWS(G$7:G121)&gt;COUNTIF(BookTable[Entry Month],$O$4),"",INDEX(Book!D$3:D$1200,SMALL(IF(BookTable[Entry Month]=$O$4,ROW(BookTable[Entry Month])-ROW(Book!$J$2)),ROWS(G$7:G121))))</f>
        <v/>
      </c>
      <c r="I12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21" s="6" t="str" cm="1">
        <f t="array" ref="J121">IF(ROWS(G$7:G121)&gt;COUNTIF(BookTable[Entry Month],$O$4),"",INDEX(Book!F$3:F$1200,SMALL(IF(BookTable[Entry Month]=$O$4,ROW(BookTable[Entry Month])-ROW(Book!$J$2)),ROWS(G$7:G121))))</f>
        <v/>
      </c>
      <c r="K121" s="6" t="str" cm="1">
        <f t="array" ref="K121">IF(ROWS(G$7:G121)&gt;COUNTIF(BookTable[Entry Month],$O$4),"",INDEX(Book!E$3:E$1200,SMALL(IF(BookTable[Entry Month]=$O$4,ROW(BookTable[Entry Month])-ROW(Book!$J$2)),ROWS(G$7:G121))))</f>
        <v/>
      </c>
      <c r="L121" s="6" t="e">
        <f>Shrawan9[[#This Row],[मूल्य (रु)]]*13%</f>
        <v>#VALUE!</v>
      </c>
    </row>
    <row r="122" spans="1:12" hidden="1" x14ac:dyDescent="0.25">
      <c r="A122" s="1" t="str">
        <f t="array" ref="A122">IF(ROWS(A$7:A122)&gt;COUNTIF(BookTable[Entry Month],$O$4),"",INDEX(Book!A$3:A$1200,SMALL(IF(BookTable[Entry Month]=$O$4,ROW(BookTable[Entry Month])-ROW(Book!$J$2)),ROWS(A$7:A122))))</f>
        <v/>
      </c>
      <c r="B122" s="1" t="str">
        <f t="array" ref="B122">IF(ROWS(B$7:B122)&gt;COUNTIF(BookTable[Entry Month],$O$4),"",INDEX(Book!B$3:B$1200,SMALL(IF(BookTable[Entry Month]=$O$4,ROW(BookTable[Entry Month])-ROW(Book!$J$2)),ROWS(B$7:B122))))</f>
        <v/>
      </c>
      <c r="D122" s="1" t="str">
        <f t="array" ref="D122">IF(ROWS(C$7:C122)&gt;COUNTIF(BookTable[Entry Month],$O$4),"",INDEX(Book!C$3:C$1200,SMALL(IF(BookTable[Entry Month]=$O$4,ROW(BookTable[Entry Month])-ROW(Book!$J$2)),ROWS(C$7:C122))))</f>
        <v/>
      </c>
      <c r="E122" s="1" t="e">
        <f>VLOOKUP(Shrawan9[[#This Row],[आपूर्तिकर्ताको नाम]],PartyTable[],2,FALSE)</f>
        <v>#N/A</v>
      </c>
      <c r="F122" s="1" t="str" cm="1">
        <f t="array" ref="F122">IF(ROWS(G$7:G122)&gt;COUNTIF(BookTable[Entry Month],$O$4),"",INDEX(Book!D$3:D$1200,SMALL(IF(BookTable[Entry Month]=$O$4,ROW(BookTable[Entry Month])-ROW(Book!$J$2)),ROWS(G$7:G122))))</f>
        <v/>
      </c>
      <c r="I12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22" s="6" t="str" cm="1">
        <f t="array" ref="J122">IF(ROWS(G$7:G122)&gt;COUNTIF(BookTable[Entry Month],$O$4),"",INDEX(Book!F$3:F$1200,SMALL(IF(BookTable[Entry Month]=$O$4,ROW(BookTable[Entry Month])-ROW(Book!$J$2)),ROWS(G$7:G122))))</f>
        <v/>
      </c>
      <c r="K122" s="6" t="str" cm="1">
        <f t="array" ref="K122">IF(ROWS(G$7:G122)&gt;COUNTIF(BookTable[Entry Month],$O$4),"",INDEX(Book!E$3:E$1200,SMALL(IF(BookTable[Entry Month]=$O$4,ROW(BookTable[Entry Month])-ROW(Book!$J$2)),ROWS(G$7:G122))))</f>
        <v/>
      </c>
      <c r="L122" s="6" t="e">
        <f>Shrawan9[[#This Row],[मूल्य (रु)]]*13%</f>
        <v>#VALUE!</v>
      </c>
    </row>
    <row r="123" spans="1:12" hidden="1" x14ac:dyDescent="0.25">
      <c r="A123" s="1" t="str">
        <f t="array" ref="A123">IF(ROWS(A$7:A123)&gt;COUNTIF(BookTable[Entry Month],$O$4),"",INDEX(Book!A$3:A$1200,SMALL(IF(BookTable[Entry Month]=$O$4,ROW(BookTable[Entry Month])-ROW(Book!$J$2)),ROWS(A$7:A123))))</f>
        <v/>
      </c>
      <c r="B123" s="1" t="str">
        <f t="array" ref="B123">IF(ROWS(B$7:B123)&gt;COUNTIF(BookTable[Entry Month],$O$4),"",INDEX(Book!B$3:B$1200,SMALL(IF(BookTable[Entry Month]=$O$4,ROW(BookTable[Entry Month])-ROW(Book!$J$2)),ROWS(B$7:B123))))</f>
        <v/>
      </c>
      <c r="D123" s="1" t="str">
        <f t="array" ref="D123">IF(ROWS(C$7:C123)&gt;COUNTIF(BookTable[Entry Month],$O$4),"",INDEX(Book!C$3:C$1200,SMALL(IF(BookTable[Entry Month]=$O$4,ROW(BookTable[Entry Month])-ROW(Book!$J$2)),ROWS(C$7:C123))))</f>
        <v/>
      </c>
      <c r="E123" s="1" t="e">
        <f>VLOOKUP(Shrawan9[[#This Row],[आपूर्तिकर्ताको नाम]],PartyTable[],2,FALSE)</f>
        <v>#N/A</v>
      </c>
      <c r="F123" s="1" t="str" cm="1">
        <f t="array" ref="F123">IF(ROWS(G$7:G123)&gt;COUNTIF(BookTable[Entry Month],$O$4),"",INDEX(Book!D$3:D$1200,SMALL(IF(BookTable[Entry Month]=$O$4,ROW(BookTable[Entry Month])-ROW(Book!$J$2)),ROWS(G$7:G123))))</f>
        <v/>
      </c>
      <c r="I12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23" s="6" t="str" cm="1">
        <f t="array" ref="J123">IF(ROWS(G$7:G123)&gt;COUNTIF(BookTable[Entry Month],$O$4),"",INDEX(Book!F$3:F$1200,SMALL(IF(BookTable[Entry Month]=$O$4,ROW(BookTable[Entry Month])-ROW(Book!$J$2)),ROWS(G$7:G123))))</f>
        <v/>
      </c>
      <c r="K123" s="6" t="str" cm="1">
        <f t="array" ref="K123">IF(ROWS(G$7:G123)&gt;COUNTIF(BookTable[Entry Month],$O$4),"",INDEX(Book!E$3:E$1200,SMALL(IF(BookTable[Entry Month]=$O$4,ROW(BookTable[Entry Month])-ROW(Book!$J$2)),ROWS(G$7:G123))))</f>
        <v/>
      </c>
      <c r="L123" s="6" t="e">
        <f>Shrawan9[[#This Row],[मूल्य (रु)]]*13%</f>
        <v>#VALUE!</v>
      </c>
    </row>
    <row r="124" spans="1:12" hidden="1" x14ac:dyDescent="0.25">
      <c r="A124" s="1" t="str">
        <f t="array" ref="A124">IF(ROWS(A$7:A124)&gt;COUNTIF(BookTable[Entry Month],$O$4),"",INDEX(Book!A$3:A$1200,SMALL(IF(BookTable[Entry Month]=$O$4,ROW(BookTable[Entry Month])-ROW(Book!$J$2)),ROWS(A$7:A124))))</f>
        <v/>
      </c>
      <c r="B124" s="1" t="str">
        <f t="array" ref="B124">IF(ROWS(B$7:B124)&gt;COUNTIF(BookTable[Entry Month],$O$4),"",INDEX(Book!B$3:B$1200,SMALL(IF(BookTable[Entry Month]=$O$4,ROW(BookTable[Entry Month])-ROW(Book!$J$2)),ROWS(B$7:B124))))</f>
        <v/>
      </c>
      <c r="D124" s="1" t="str">
        <f t="array" ref="D124">IF(ROWS(C$7:C124)&gt;COUNTIF(BookTable[Entry Month],$O$4),"",INDEX(Book!C$3:C$1200,SMALL(IF(BookTable[Entry Month]=$O$4,ROW(BookTable[Entry Month])-ROW(Book!$J$2)),ROWS(C$7:C124))))</f>
        <v/>
      </c>
      <c r="E124" s="1" t="e">
        <f>VLOOKUP(Shrawan9[[#This Row],[आपूर्तिकर्ताको नाम]],PartyTable[],2,FALSE)</f>
        <v>#N/A</v>
      </c>
      <c r="F124" s="1" t="str" cm="1">
        <f t="array" ref="F124">IF(ROWS(G$7:G124)&gt;COUNTIF(BookTable[Entry Month],$O$4),"",INDEX(Book!D$3:D$1200,SMALL(IF(BookTable[Entry Month]=$O$4,ROW(BookTable[Entry Month])-ROW(Book!$J$2)),ROWS(G$7:G124))))</f>
        <v/>
      </c>
      <c r="I12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24" s="6" t="str" cm="1">
        <f t="array" ref="J124">IF(ROWS(G$7:G124)&gt;COUNTIF(BookTable[Entry Month],$O$4),"",INDEX(Book!F$3:F$1200,SMALL(IF(BookTable[Entry Month]=$O$4,ROW(BookTable[Entry Month])-ROW(Book!$J$2)),ROWS(G$7:G124))))</f>
        <v/>
      </c>
      <c r="K124" s="6" t="str" cm="1">
        <f t="array" ref="K124">IF(ROWS(G$7:G124)&gt;COUNTIF(BookTable[Entry Month],$O$4),"",INDEX(Book!E$3:E$1200,SMALL(IF(BookTable[Entry Month]=$O$4,ROW(BookTable[Entry Month])-ROW(Book!$J$2)),ROWS(G$7:G124))))</f>
        <v/>
      </c>
      <c r="L124" s="6" t="e">
        <f>Shrawan9[[#This Row],[मूल्य (रु)]]*13%</f>
        <v>#VALUE!</v>
      </c>
    </row>
    <row r="125" spans="1:12" hidden="1" x14ac:dyDescent="0.25">
      <c r="A125" s="1" t="str">
        <f t="array" ref="A125">IF(ROWS(A$7:A125)&gt;COUNTIF(BookTable[Entry Month],$O$4),"",INDEX(Book!A$3:A$1200,SMALL(IF(BookTable[Entry Month]=$O$4,ROW(BookTable[Entry Month])-ROW(Book!$J$2)),ROWS(A$7:A125))))</f>
        <v/>
      </c>
      <c r="B125" s="1" t="str">
        <f t="array" ref="B125">IF(ROWS(B$7:B125)&gt;COUNTIF(BookTable[Entry Month],$O$4),"",INDEX(Book!B$3:B$1200,SMALL(IF(BookTable[Entry Month]=$O$4,ROW(BookTable[Entry Month])-ROW(Book!$J$2)),ROWS(B$7:B125))))</f>
        <v/>
      </c>
      <c r="D125" s="1" t="str">
        <f t="array" ref="D125">IF(ROWS(C$7:C125)&gt;COUNTIF(BookTable[Entry Month],$O$4),"",INDEX(Book!C$3:C$1200,SMALL(IF(BookTable[Entry Month]=$O$4,ROW(BookTable[Entry Month])-ROW(Book!$J$2)),ROWS(C$7:C125))))</f>
        <v/>
      </c>
      <c r="E125" s="1" t="e">
        <f>VLOOKUP(Shrawan9[[#This Row],[आपूर्तिकर्ताको नाम]],PartyTable[],2,FALSE)</f>
        <v>#N/A</v>
      </c>
      <c r="F125" s="1" t="str" cm="1">
        <f t="array" ref="F125">IF(ROWS(G$7:G125)&gt;COUNTIF(BookTable[Entry Month],$O$4),"",INDEX(Book!D$3:D$1200,SMALL(IF(BookTable[Entry Month]=$O$4,ROW(BookTable[Entry Month])-ROW(Book!$J$2)),ROWS(G$7:G125))))</f>
        <v/>
      </c>
      <c r="I12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25" s="6" t="str" cm="1">
        <f t="array" ref="J125">IF(ROWS(G$7:G125)&gt;COUNTIF(BookTable[Entry Month],$O$4),"",INDEX(Book!F$3:F$1200,SMALL(IF(BookTable[Entry Month]=$O$4,ROW(BookTable[Entry Month])-ROW(Book!$J$2)),ROWS(G$7:G125))))</f>
        <v/>
      </c>
      <c r="K125" s="6" t="str" cm="1">
        <f t="array" ref="K125">IF(ROWS(G$7:G125)&gt;COUNTIF(BookTable[Entry Month],$O$4),"",INDEX(Book!E$3:E$1200,SMALL(IF(BookTable[Entry Month]=$O$4,ROW(BookTable[Entry Month])-ROW(Book!$J$2)),ROWS(G$7:G125))))</f>
        <v/>
      </c>
      <c r="L125" s="6" t="e">
        <f>Shrawan9[[#This Row],[मूल्य (रु)]]*13%</f>
        <v>#VALUE!</v>
      </c>
    </row>
    <row r="126" spans="1:12" hidden="1" x14ac:dyDescent="0.25">
      <c r="A126" s="1" t="str">
        <f t="array" ref="A126">IF(ROWS(A$7:A126)&gt;COUNTIF(BookTable[Entry Month],$O$4),"",INDEX(Book!A$3:A$1200,SMALL(IF(BookTable[Entry Month]=$O$4,ROW(BookTable[Entry Month])-ROW(Book!$J$2)),ROWS(A$7:A126))))</f>
        <v/>
      </c>
      <c r="B126" s="1" t="str">
        <f t="array" ref="B126">IF(ROWS(B$7:B126)&gt;COUNTIF(BookTable[Entry Month],$O$4),"",INDEX(Book!B$3:B$1200,SMALL(IF(BookTable[Entry Month]=$O$4,ROW(BookTable[Entry Month])-ROW(Book!$J$2)),ROWS(B$7:B126))))</f>
        <v/>
      </c>
      <c r="D126" s="1" t="str">
        <f t="array" ref="D126">IF(ROWS(C$7:C126)&gt;COUNTIF(BookTable[Entry Month],$O$4),"",INDEX(Book!C$3:C$1200,SMALL(IF(BookTable[Entry Month]=$O$4,ROW(BookTable[Entry Month])-ROW(Book!$J$2)),ROWS(C$7:C126))))</f>
        <v/>
      </c>
      <c r="E126" s="1" t="e">
        <f>VLOOKUP(Shrawan9[[#This Row],[आपूर्तिकर्ताको नाम]],PartyTable[],2,FALSE)</f>
        <v>#N/A</v>
      </c>
      <c r="F126" s="1" t="str" cm="1">
        <f t="array" ref="F126">IF(ROWS(G$7:G126)&gt;COUNTIF(BookTable[Entry Month],$O$4),"",INDEX(Book!D$3:D$1200,SMALL(IF(BookTable[Entry Month]=$O$4,ROW(BookTable[Entry Month])-ROW(Book!$J$2)),ROWS(G$7:G126))))</f>
        <v/>
      </c>
      <c r="I12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26" s="6" t="str" cm="1">
        <f t="array" ref="J126">IF(ROWS(G$7:G126)&gt;COUNTIF(BookTable[Entry Month],$O$4),"",INDEX(Book!F$3:F$1200,SMALL(IF(BookTable[Entry Month]=$O$4,ROW(BookTable[Entry Month])-ROW(Book!$J$2)),ROWS(G$7:G126))))</f>
        <v/>
      </c>
      <c r="K126" s="6" t="str" cm="1">
        <f t="array" ref="K126">IF(ROWS(G$7:G126)&gt;COUNTIF(BookTable[Entry Month],$O$4),"",INDEX(Book!E$3:E$1200,SMALL(IF(BookTable[Entry Month]=$O$4,ROW(BookTable[Entry Month])-ROW(Book!$J$2)),ROWS(G$7:G126))))</f>
        <v/>
      </c>
      <c r="L126" s="6" t="e">
        <f>Shrawan9[[#This Row],[मूल्य (रु)]]*13%</f>
        <v>#VALUE!</v>
      </c>
    </row>
    <row r="127" spans="1:12" hidden="1" x14ac:dyDescent="0.25">
      <c r="A127" s="1" t="str">
        <f t="array" ref="A127">IF(ROWS(A$7:A127)&gt;COUNTIF(BookTable[Entry Month],$O$4),"",INDEX(Book!A$3:A$1200,SMALL(IF(BookTable[Entry Month]=$O$4,ROW(BookTable[Entry Month])-ROW(Book!$J$2)),ROWS(A$7:A127))))</f>
        <v/>
      </c>
      <c r="B127" s="1" t="str">
        <f t="array" ref="B127">IF(ROWS(B$7:B127)&gt;COUNTIF(BookTable[Entry Month],$O$4),"",INDEX(Book!B$3:B$1200,SMALL(IF(BookTable[Entry Month]=$O$4,ROW(BookTable[Entry Month])-ROW(Book!$J$2)),ROWS(B$7:B127))))</f>
        <v/>
      </c>
      <c r="D127" s="1" t="str">
        <f t="array" ref="D127">IF(ROWS(C$7:C127)&gt;COUNTIF(BookTable[Entry Month],$O$4),"",INDEX(Book!C$3:C$1200,SMALL(IF(BookTable[Entry Month]=$O$4,ROW(BookTable[Entry Month])-ROW(Book!$J$2)),ROWS(C$7:C127))))</f>
        <v/>
      </c>
      <c r="E127" s="1" t="e">
        <f>VLOOKUP(Shrawan9[[#This Row],[आपूर्तिकर्ताको नाम]],PartyTable[],2,FALSE)</f>
        <v>#N/A</v>
      </c>
      <c r="F127" s="1" t="str" cm="1">
        <f t="array" ref="F127">IF(ROWS(G$7:G127)&gt;COUNTIF(BookTable[Entry Month],$O$4),"",INDEX(Book!D$3:D$1200,SMALL(IF(BookTable[Entry Month]=$O$4,ROW(BookTable[Entry Month])-ROW(Book!$J$2)),ROWS(G$7:G127))))</f>
        <v/>
      </c>
      <c r="I12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27" s="6" t="str" cm="1">
        <f t="array" ref="J127">IF(ROWS(G$7:G127)&gt;COUNTIF(BookTable[Entry Month],$O$4),"",INDEX(Book!F$3:F$1200,SMALL(IF(BookTable[Entry Month]=$O$4,ROW(BookTable[Entry Month])-ROW(Book!$J$2)),ROWS(G$7:G127))))</f>
        <v/>
      </c>
      <c r="K127" s="6" t="str" cm="1">
        <f t="array" ref="K127">IF(ROWS(G$7:G127)&gt;COUNTIF(BookTable[Entry Month],$O$4),"",INDEX(Book!E$3:E$1200,SMALL(IF(BookTable[Entry Month]=$O$4,ROW(BookTable[Entry Month])-ROW(Book!$J$2)),ROWS(G$7:G127))))</f>
        <v/>
      </c>
      <c r="L127" s="6" t="e">
        <f>Shrawan9[[#This Row],[मूल्य (रु)]]*13%</f>
        <v>#VALUE!</v>
      </c>
    </row>
    <row r="128" spans="1:12" hidden="1" x14ac:dyDescent="0.25">
      <c r="A128" s="1" t="str">
        <f t="array" ref="A128">IF(ROWS(A$7:A128)&gt;COUNTIF(BookTable[Entry Month],$O$4),"",INDEX(Book!A$3:A$1200,SMALL(IF(BookTable[Entry Month]=$O$4,ROW(BookTable[Entry Month])-ROW(Book!$J$2)),ROWS(A$7:A128))))</f>
        <v/>
      </c>
      <c r="B128" s="1" t="str">
        <f t="array" ref="B128">IF(ROWS(B$7:B128)&gt;COUNTIF(BookTable[Entry Month],$O$4),"",INDEX(Book!B$3:B$1200,SMALL(IF(BookTable[Entry Month]=$O$4,ROW(BookTable[Entry Month])-ROW(Book!$J$2)),ROWS(B$7:B128))))</f>
        <v/>
      </c>
      <c r="D128" s="1" t="str">
        <f t="array" ref="D128">IF(ROWS(C$7:C128)&gt;COUNTIF(BookTable[Entry Month],$O$4),"",INDEX(Book!C$3:C$1200,SMALL(IF(BookTable[Entry Month]=$O$4,ROW(BookTable[Entry Month])-ROW(Book!$J$2)),ROWS(C$7:C128))))</f>
        <v/>
      </c>
      <c r="E128" s="1" t="e">
        <f>VLOOKUP(Shrawan9[[#This Row],[आपूर्तिकर्ताको नाम]],PartyTable[],2,FALSE)</f>
        <v>#N/A</v>
      </c>
      <c r="F128" s="1" t="str" cm="1">
        <f t="array" ref="F128">IF(ROWS(G$7:G128)&gt;COUNTIF(BookTable[Entry Month],$O$4),"",INDEX(Book!D$3:D$1200,SMALL(IF(BookTable[Entry Month]=$O$4,ROW(BookTable[Entry Month])-ROW(Book!$J$2)),ROWS(G$7:G128))))</f>
        <v/>
      </c>
      <c r="I12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28" s="6" t="str" cm="1">
        <f t="array" ref="J128">IF(ROWS(G$7:G128)&gt;COUNTIF(BookTable[Entry Month],$O$4),"",INDEX(Book!F$3:F$1200,SMALL(IF(BookTable[Entry Month]=$O$4,ROW(BookTable[Entry Month])-ROW(Book!$J$2)),ROWS(G$7:G128))))</f>
        <v/>
      </c>
      <c r="K128" s="6" t="str" cm="1">
        <f t="array" ref="K128">IF(ROWS(G$7:G128)&gt;COUNTIF(BookTable[Entry Month],$O$4),"",INDEX(Book!E$3:E$1200,SMALL(IF(BookTable[Entry Month]=$O$4,ROW(BookTable[Entry Month])-ROW(Book!$J$2)),ROWS(G$7:G128))))</f>
        <v/>
      </c>
      <c r="L128" s="6" t="e">
        <f>Shrawan9[[#This Row],[मूल्य (रु)]]*13%</f>
        <v>#VALUE!</v>
      </c>
    </row>
    <row r="129" spans="1:12" hidden="1" x14ac:dyDescent="0.25">
      <c r="A129" s="1" t="str">
        <f t="array" ref="A129">IF(ROWS(A$7:A129)&gt;COUNTIF(BookTable[Entry Month],$O$4),"",INDEX(Book!A$3:A$1200,SMALL(IF(BookTable[Entry Month]=$O$4,ROW(BookTable[Entry Month])-ROW(Book!$J$2)),ROWS(A$7:A129))))</f>
        <v/>
      </c>
      <c r="B129" s="1" t="str">
        <f t="array" ref="B129">IF(ROWS(B$7:B129)&gt;COUNTIF(BookTable[Entry Month],$O$4),"",INDEX(Book!B$3:B$1200,SMALL(IF(BookTable[Entry Month]=$O$4,ROW(BookTable[Entry Month])-ROW(Book!$J$2)),ROWS(B$7:B129))))</f>
        <v/>
      </c>
      <c r="D129" s="1" t="str">
        <f t="array" ref="D129">IF(ROWS(C$7:C129)&gt;COUNTIF(BookTable[Entry Month],$O$4),"",INDEX(Book!C$3:C$1200,SMALL(IF(BookTable[Entry Month]=$O$4,ROW(BookTable[Entry Month])-ROW(Book!$J$2)),ROWS(C$7:C129))))</f>
        <v/>
      </c>
      <c r="E129" s="1" t="e">
        <f>VLOOKUP(Shrawan9[[#This Row],[आपूर्तिकर्ताको नाम]],PartyTable[],2,FALSE)</f>
        <v>#N/A</v>
      </c>
      <c r="F129" s="1" t="str" cm="1">
        <f t="array" ref="F129">IF(ROWS(G$7:G129)&gt;COUNTIF(BookTable[Entry Month],$O$4),"",INDEX(Book!D$3:D$1200,SMALL(IF(BookTable[Entry Month]=$O$4,ROW(BookTable[Entry Month])-ROW(Book!$J$2)),ROWS(G$7:G129))))</f>
        <v/>
      </c>
      <c r="I12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29" s="6" t="str" cm="1">
        <f t="array" ref="J129">IF(ROWS(G$7:G129)&gt;COUNTIF(BookTable[Entry Month],$O$4),"",INDEX(Book!F$3:F$1200,SMALL(IF(BookTable[Entry Month]=$O$4,ROW(BookTable[Entry Month])-ROW(Book!$J$2)),ROWS(G$7:G129))))</f>
        <v/>
      </c>
      <c r="K129" s="6" t="str" cm="1">
        <f t="array" ref="K129">IF(ROWS(G$7:G129)&gt;COUNTIF(BookTable[Entry Month],$O$4),"",INDEX(Book!E$3:E$1200,SMALL(IF(BookTable[Entry Month]=$O$4,ROW(BookTable[Entry Month])-ROW(Book!$J$2)),ROWS(G$7:G129))))</f>
        <v/>
      </c>
      <c r="L129" s="6" t="e">
        <f>Shrawan9[[#This Row],[मूल्य (रु)]]*13%</f>
        <v>#VALUE!</v>
      </c>
    </row>
    <row r="130" spans="1:12" hidden="1" x14ac:dyDescent="0.25">
      <c r="A130" s="1" t="str">
        <f t="array" ref="A130">IF(ROWS(A$7:A130)&gt;COUNTIF(BookTable[Entry Month],$O$4),"",INDEX(Book!A$3:A$1200,SMALL(IF(BookTable[Entry Month]=$O$4,ROW(BookTable[Entry Month])-ROW(Book!$J$2)),ROWS(A$7:A130))))</f>
        <v/>
      </c>
      <c r="B130" s="1" t="str">
        <f t="array" ref="B130">IF(ROWS(B$7:B130)&gt;COUNTIF(BookTable[Entry Month],$O$4),"",INDEX(Book!B$3:B$1200,SMALL(IF(BookTable[Entry Month]=$O$4,ROW(BookTable[Entry Month])-ROW(Book!$J$2)),ROWS(B$7:B130))))</f>
        <v/>
      </c>
      <c r="D130" s="1" t="str">
        <f t="array" ref="D130">IF(ROWS(C$7:C130)&gt;COUNTIF(BookTable[Entry Month],$O$4),"",INDEX(Book!C$3:C$1200,SMALL(IF(BookTable[Entry Month]=$O$4,ROW(BookTable[Entry Month])-ROW(Book!$J$2)),ROWS(C$7:C130))))</f>
        <v/>
      </c>
      <c r="E130" s="1" t="e">
        <f>VLOOKUP(Shrawan9[[#This Row],[आपूर्तिकर्ताको नाम]],PartyTable[],2,FALSE)</f>
        <v>#N/A</v>
      </c>
      <c r="F130" s="1" t="str" cm="1">
        <f t="array" ref="F130">IF(ROWS(G$7:G130)&gt;COUNTIF(BookTable[Entry Month],$O$4),"",INDEX(Book!D$3:D$1200,SMALL(IF(BookTable[Entry Month]=$O$4,ROW(BookTable[Entry Month])-ROW(Book!$J$2)),ROWS(G$7:G130))))</f>
        <v/>
      </c>
      <c r="I13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30" s="6" t="str" cm="1">
        <f t="array" ref="J130">IF(ROWS(G$7:G130)&gt;COUNTIF(BookTable[Entry Month],$O$4),"",INDEX(Book!F$3:F$1200,SMALL(IF(BookTable[Entry Month]=$O$4,ROW(BookTable[Entry Month])-ROW(Book!$J$2)),ROWS(G$7:G130))))</f>
        <v/>
      </c>
      <c r="K130" s="6" t="str" cm="1">
        <f t="array" ref="K130">IF(ROWS(G$7:G130)&gt;COUNTIF(BookTable[Entry Month],$O$4),"",INDEX(Book!E$3:E$1200,SMALL(IF(BookTable[Entry Month]=$O$4,ROW(BookTable[Entry Month])-ROW(Book!$J$2)),ROWS(G$7:G130))))</f>
        <v/>
      </c>
      <c r="L130" s="6" t="e">
        <f>Shrawan9[[#This Row],[मूल्य (रु)]]*13%</f>
        <v>#VALUE!</v>
      </c>
    </row>
    <row r="131" spans="1:12" hidden="1" x14ac:dyDescent="0.25">
      <c r="A131" s="1" t="str">
        <f t="array" ref="A131">IF(ROWS(A$7:A131)&gt;COUNTIF(BookTable[Entry Month],$O$4),"",INDEX(Book!A$3:A$1200,SMALL(IF(BookTable[Entry Month]=$O$4,ROW(BookTable[Entry Month])-ROW(Book!$J$2)),ROWS(A$7:A131))))</f>
        <v/>
      </c>
      <c r="B131" s="1" t="str">
        <f t="array" ref="B131">IF(ROWS(B$7:B131)&gt;COUNTIF(BookTable[Entry Month],$O$4),"",INDEX(Book!B$3:B$1200,SMALL(IF(BookTable[Entry Month]=$O$4,ROW(BookTable[Entry Month])-ROW(Book!$J$2)),ROWS(B$7:B131))))</f>
        <v/>
      </c>
      <c r="D131" s="1" t="str">
        <f t="array" ref="D131">IF(ROWS(C$7:C131)&gt;COUNTIF(BookTable[Entry Month],$O$4),"",INDEX(Book!C$3:C$1200,SMALL(IF(BookTable[Entry Month]=$O$4,ROW(BookTable[Entry Month])-ROW(Book!$J$2)),ROWS(C$7:C131))))</f>
        <v/>
      </c>
      <c r="E131" s="1" t="e">
        <f>VLOOKUP(Shrawan9[[#This Row],[आपूर्तिकर्ताको नाम]],PartyTable[],2,FALSE)</f>
        <v>#N/A</v>
      </c>
      <c r="F131" s="1" t="str" cm="1">
        <f t="array" ref="F131">IF(ROWS(G$7:G131)&gt;COUNTIF(BookTable[Entry Month],$O$4),"",INDEX(Book!D$3:D$1200,SMALL(IF(BookTable[Entry Month]=$O$4,ROW(BookTable[Entry Month])-ROW(Book!$J$2)),ROWS(G$7:G131))))</f>
        <v/>
      </c>
      <c r="I13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31" s="6" t="str" cm="1">
        <f t="array" ref="J131">IF(ROWS(G$7:G131)&gt;COUNTIF(BookTable[Entry Month],$O$4),"",INDEX(Book!F$3:F$1200,SMALL(IF(BookTable[Entry Month]=$O$4,ROW(BookTable[Entry Month])-ROW(Book!$J$2)),ROWS(G$7:G131))))</f>
        <v/>
      </c>
      <c r="K131" s="6" t="str" cm="1">
        <f t="array" ref="K131">IF(ROWS(G$7:G131)&gt;COUNTIF(BookTable[Entry Month],$O$4),"",INDEX(Book!E$3:E$1200,SMALL(IF(BookTable[Entry Month]=$O$4,ROW(BookTable[Entry Month])-ROW(Book!$J$2)),ROWS(G$7:G131))))</f>
        <v/>
      </c>
      <c r="L131" s="6" t="e">
        <f>Shrawan9[[#This Row],[मूल्य (रु)]]*13%</f>
        <v>#VALUE!</v>
      </c>
    </row>
    <row r="132" spans="1:12" hidden="1" x14ac:dyDescent="0.25">
      <c r="A132" s="1" t="str">
        <f t="array" ref="A132">IF(ROWS(A$7:A132)&gt;COUNTIF(BookTable[Entry Month],$O$4),"",INDEX(Book!A$3:A$1200,SMALL(IF(BookTable[Entry Month]=$O$4,ROW(BookTable[Entry Month])-ROW(Book!$J$2)),ROWS(A$7:A132))))</f>
        <v/>
      </c>
      <c r="B132" s="1" t="str">
        <f t="array" ref="B132">IF(ROWS(B$7:B132)&gt;COUNTIF(BookTable[Entry Month],$O$4),"",INDEX(Book!B$3:B$1200,SMALL(IF(BookTable[Entry Month]=$O$4,ROW(BookTable[Entry Month])-ROW(Book!$J$2)),ROWS(B$7:B132))))</f>
        <v/>
      </c>
      <c r="D132" s="1" t="str">
        <f t="array" ref="D132">IF(ROWS(C$7:C132)&gt;COUNTIF(BookTable[Entry Month],$O$4),"",INDEX(Book!C$3:C$1200,SMALL(IF(BookTable[Entry Month]=$O$4,ROW(BookTable[Entry Month])-ROW(Book!$J$2)),ROWS(C$7:C132))))</f>
        <v/>
      </c>
      <c r="E132" s="1" t="e">
        <f>VLOOKUP(Shrawan9[[#This Row],[आपूर्तिकर्ताको नाम]],PartyTable[],2,FALSE)</f>
        <v>#N/A</v>
      </c>
      <c r="F132" s="1" t="str" cm="1">
        <f t="array" ref="F132">IF(ROWS(G$7:G132)&gt;COUNTIF(BookTable[Entry Month],$O$4),"",INDEX(Book!D$3:D$1200,SMALL(IF(BookTable[Entry Month]=$O$4,ROW(BookTable[Entry Month])-ROW(Book!$J$2)),ROWS(G$7:G132))))</f>
        <v/>
      </c>
      <c r="I13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32" s="6" t="str" cm="1">
        <f t="array" ref="J132">IF(ROWS(G$7:G132)&gt;COUNTIF(BookTable[Entry Month],$O$4),"",INDEX(Book!F$3:F$1200,SMALL(IF(BookTable[Entry Month]=$O$4,ROW(BookTable[Entry Month])-ROW(Book!$J$2)),ROWS(G$7:G132))))</f>
        <v/>
      </c>
      <c r="K132" s="6" t="str" cm="1">
        <f t="array" ref="K132">IF(ROWS(G$7:G132)&gt;COUNTIF(BookTable[Entry Month],$O$4),"",INDEX(Book!E$3:E$1200,SMALL(IF(BookTable[Entry Month]=$O$4,ROW(BookTable[Entry Month])-ROW(Book!$J$2)),ROWS(G$7:G132))))</f>
        <v/>
      </c>
      <c r="L132" s="6" t="e">
        <f>Shrawan9[[#This Row],[मूल्य (रु)]]*13%</f>
        <v>#VALUE!</v>
      </c>
    </row>
    <row r="133" spans="1:12" hidden="1" x14ac:dyDescent="0.25">
      <c r="A133" s="1" t="str">
        <f t="array" ref="A133">IF(ROWS(A$7:A133)&gt;COUNTIF(BookTable[Entry Month],$O$4),"",INDEX(Book!A$3:A$1200,SMALL(IF(BookTable[Entry Month]=$O$4,ROW(BookTable[Entry Month])-ROW(Book!$J$2)),ROWS(A$7:A133))))</f>
        <v/>
      </c>
      <c r="B133" s="1" t="str">
        <f t="array" ref="B133">IF(ROWS(B$7:B133)&gt;COUNTIF(BookTable[Entry Month],$O$4),"",INDEX(Book!B$3:B$1200,SMALL(IF(BookTable[Entry Month]=$O$4,ROW(BookTable[Entry Month])-ROW(Book!$J$2)),ROWS(B$7:B133))))</f>
        <v/>
      </c>
      <c r="D133" s="1" t="str">
        <f t="array" ref="D133">IF(ROWS(C$7:C133)&gt;COUNTIF(BookTable[Entry Month],$O$4),"",INDEX(Book!C$3:C$1200,SMALL(IF(BookTable[Entry Month]=$O$4,ROW(BookTable[Entry Month])-ROW(Book!$J$2)),ROWS(C$7:C133))))</f>
        <v/>
      </c>
      <c r="E133" s="1" t="e">
        <f>VLOOKUP(Shrawan9[[#This Row],[आपूर्तिकर्ताको नाम]],PartyTable[],2,FALSE)</f>
        <v>#N/A</v>
      </c>
      <c r="F133" s="1" t="str" cm="1">
        <f t="array" ref="F133">IF(ROWS(G$7:G133)&gt;COUNTIF(BookTable[Entry Month],$O$4),"",INDEX(Book!D$3:D$1200,SMALL(IF(BookTable[Entry Month]=$O$4,ROW(BookTable[Entry Month])-ROW(Book!$J$2)),ROWS(G$7:G133))))</f>
        <v/>
      </c>
      <c r="I13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33" s="6" t="str" cm="1">
        <f t="array" ref="J133">IF(ROWS(G$7:G133)&gt;COUNTIF(BookTable[Entry Month],$O$4),"",INDEX(Book!F$3:F$1200,SMALL(IF(BookTable[Entry Month]=$O$4,ROW(BookTable[Entry Month])-ROW(Book!$J$2)),ROWS(G$7:G133))))</f>
        <v/>
      </c>
      <c r="K133" s="6" t="str" cm="1">
        <f t="array" ref="K133">IF(ROWS(G$7:G133)&gt;COUNTIF(BookTable[Entry Month],$O$4),"",INDEX(Book!E$3:E$1200,SMALL(IF(BookTable[Entry Month]=$O$4,ROW(BookTable[Entry Month])-ROW(Book!$J$2)),ROWS(G$7:G133))))</f>
        <v/>
      </c>
      <c r="L133" s="6" t="e">
        <f>Shrawan9[[#This Row],[मूल्य (रु)]]*13%</f>
        <v>#VALUE!</v>
      </c>
    </row>
    <row r="134" spans="1:12" hidden="1" x14ac:dyDescent="0.25">
      <c r="A134" s="1" t="str">
        <f t="array" ref="A134">IF(ROWS(A$7:A134)&gt;COUNTIF(BookTable[Entry Month],$O$4),"",INDEX(Book!A$3:A$1200,SMALL(IF(BookTable[Entry Month]=$O$4,ROW(BookTable[Entry Month])-ROW(Book!$J$2)),ROWS(A$7:A134))))</f>
        <v/>
      </c>
      <c r="B134" s="1" t="str">
        <f t="array" ref="B134">IF(ROWS(B$7:B134)&gt;COUNTIF(BookTable[Entry Month],$O$4),"",INDEX(Book!B$3:B$1200,SMALL(IF(BookTable[Entry Month]=$O$4,ROW(BookTable[Entry Month])-ROW(Book!$J$2)),ROWS(B$7:B134))))</f>
        <v/>
      </c>
      <c r="D134" s="1" t="str">
        <f t="array" ref="D134">IF(ROWS(C$7:C134)&gt;COUNTIF(BookTable[Entry Month],$O$4),"",INDEX(Book!C$3:C$1200,SMALL(IF(BookTable[Entry Month]=$O$4,ROW(BookTable[Entry Month])-ROW(Book!$J$2)),ROWS(C$7:C134))))</f>
        <v/>
      </c>
      <c r="E134" s="1" t="e">
        <f>VLOOKUP(Shrawan9[[#This Row],[आपूर्तिकर्ताको नाम]],PartyTable[],2,FALSE)</f>
        <v>#N/A</v>
      </c>
      <c r="F134" s="1" t="str" cm="1">
        <f t="array" ref="F134">IF(ROWS(G$7:G134)&gt;COUNTIF(BookTable[Entry Month],$O$4),"",INDEX(Book!D$3:D$1200,SMALL(IF(BookTable[Entry Month]=$O$4,ROW(BookTable[Entry Month])-ROW(Book!$J$2)),ROWS(G$7:G134))))</f>
        <v/>
      </c>
      <c r="I13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34" s="6" t="str" cm="1">
        <f t="array" ref="J134">IF(ROWS(G$7:G134)&gt;COUNTIF(BookTable[Entry Month],$O$4),"",INDEX(Book!F$3:F$1200,SMALL(IF(BookTable[Entry Month]=$O$4,ROW(BookTable[Entry Month])-ROW(Book!$J$2)),ROWS(G$7:G134))))</f>
        <v/>
      </c>
      <c r="K134" s="6" t="str" cm="1">
        <f t="array" ref="K134">IF(ROWS(G$7:G134)&gt;COUNTIF(BookTable[Entry Month],$O$4),"",INDEX(Book!E$3:E$1200,SMALL(IF(BookTable[Entry Month]=$O$4,ROW(BookTable[Entry Month])-ROW(Book!$J$2)),ROWS(G$7:G134))))</f>
        <v/>
      </c>
      <c r="L134" s="6" t="e">
        <f>Shrawan9[[#This Row],[मूल्य (रु)]]*13%</f>
        <v>#VALUE!</v>
      </c>
    </row>
    <row r="135" spans="1:12" hidden="1" x14ac:dyDescent="0.25">
      <c r="A135" s="1" t="str">
        <f t="array" ref="A135">IF(ROWS(A$7:A135)&gt;COUNTIF(BookTable[Entry Month],$O$4),"",INDEX(Book!A$3:A$1200,SMALL(IF(BookTable[Entry Month]=$O$4,ROW(BookTable[Entry Month])-ROW(Book!$J$2)),ROWS(A$7:A135))))</f>
        <v/>
      </c>
      <c r="B135" s="1" t="str">
        <f t="array" ref="B135">IF(ROWS(B$7:B135)&gt;COUNTIF(BookTable[Entry Month],$O$4),"",INDEX(Book!B$3:B$1200,SMALL(IF(BookTable[Entry Month]=$O$4,ROW(BookTable[Entry Month])-ROW(Book!$J$2)),ROWS(B$7:B135))))</f>
        <v/>
      </c>
      <c r="D135" s="1" t="str">
        <f t="array" ref="D135">IF(ROWS(C$7:C135)&gt;COUNTIF(BookTable[Entry Month],$O$4),"",INDEX(Book!C$3:C$1200,SMALL(IF(BookTable[Entry Month]=$O$4,ROW(BookTable[Entry Month])-ROW(Book!$J$2)),ROWS(C$7:C135))))</f>
        <v/>
      </c>
      <c r="E135" s="1" t="e">
        <f>VLOOKUP(Shrawan9[[#This Row],[आपूर्तिकर्ताको नाम]],PartyTable[],2,FALSE)</f>
        <v>#N/A</v>
      </c>
      <c r="F135" s="1" t="str" cm="1">
        <f t="array" ref="F135">IF(ROWS(G$7:G135)&gt;COUNTIF(BookTable[Entry Month],$O$4),"",INDEX(Book!D$3:D$1200,SMALL(IF(BookTable[Entry Month]=$O$4,ROW(BookTable[Entry Month])-ROW(Book!$J$2)),ROWS(G$7:G135))))</f>
        <v/>
      </c>
      <c r="I13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35" s="6" t="str" cm="1">
        <f t="array" ref="J135">IF(ROWS(G$7:G135)&gt;COUNTIF(BookTable[Entry Month],$O$4),"",INDEX(Book!F$3:F$1200,SMALL(IF(BookTable[Entry Month]=$O$4,ROW(BookTable[Entry Month])-ROW(Book!$J$2)),ROWS(G$7:G135))))</f>
        <v/>
      </c>
      <c r="K135" s="6" t="str" cm="1">
        <f t="array" ref="K135">IF(ROWS(G$7:G135)&gt;COUNTIF(BookTable[Entry Month],$O$4),"",INDEX(Book!E$3:E$1200,SMALL(IF(BookTable[Entry Month]=$O$4,ROW(BookTable[Entry Month])-ROW(Book!$J$2)),ROWS(G$7:G135))))</f>
        <v/>
      </c>
      <c r="L135" s="6" t="e">
        <f>Shrawan9[[#This Row],[मूल्य (रु)]]*13%</f>
        <v>#VALUE!</v>
      </c>
    </row>
    <row r="136" spans="1:12" hidden="1" x14ac:dyDescent="0.25">
      <c r="A136" s="1" t="str">
        <f t="array" ref="A136">IF(ROWS(A$7:A136)&gt;COUNTIF(BookTable[Entry Month],$O$4),"",INDEX(Book!A$3:A$1200,SMALL(IF(BookTable[Entry Month]=$O$4,ROW(BookTable[Entry Month])-ROW(Book!$J$2)),ROWS(A$7:A136))))</f>
        <v/>
      </c>
      <c r="B136" s="1" t="str">
        <f t="array" ref="B136">IF(ROWS(B$7:B136)&gt;COUNTIF(BookTable[Entry Month],$O$4),"",INDEX(Book!B$3:B$1200,SMALL(IF(BookTable[Entry Month]=$O$4,ROW(BookTable[Entry Month])-ROW(Book!$J$2)),ROWS(B$7:B136))))</f>
        <v/>
      </c>
      <c r="D136" s="1" t="str">
        <f t="array" ref="D136">IF(ROWS(C$7:C136)&gt;COUNTIF(BookTable[Entry Month],$O$4),"",INDEX(Book!C$3:C$1200,SMALL(IF(BookTable[Entry Month]=$O$4,ROW(BookTable[Entry Month])-ROW(Book!$J$2)),ROWS(C$7:C136))))</f>
        <v/>
      </c>
      <c r="E136" s="1" t="e">
        <f>VLOOKUP(Shrawan9[[#This Row],[आपूर्तिकर्ताको नाम]],PartyTable[],2,FALSE)</f>
        <v>#N/A</v>
      </c>
      <c r="F136" s="1" t="str" cm="1">
        <f t="array" ref="F136">IF(ROWS(G$7:G136)&gt;COUNTIF(BookTable[Entry Month],$O$4),"",INDEX(Book!D$3:D$1200,SMALL(IF(BookTable[Entry Month]=$O$4,ROW(BookTable[Entry Month])-ROW(Book!$J$2)),ROWS(G$7:G136))))</f>
        <v/>
      </c>
      <c r="I13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36" s="6" t="str" cm="1">
        <f t="array" ref="J136">IF(ROWS(G$7:G136)&gt;COUNTIF(BookTable[Entry Month],$O$4),"",INDEX(Book!F$3:F$1200,SMALL(IF(BookTable[Entry Month]=$O$4,ROW(BookTable[Entry Month])-ROW(Book!$J$2)),ROWS(G$7:G136))))</f>
        <v/>
      </c>
      <c r="K136" s="6" t="str" cm="1">
        <f t="array" ref="K136">IF(ROWS(G$7:G136)&gt;COUNTIF(BookTable[Entry Month],$O$4),"",INDEX(Book!E$3:E$1200,SMALL(IF(BookTable[Entry Month]=$O$4,ROW(BookTable[Entry Month])-ROW(Book!$J$2)),ROWS(G$7:G136))))</f>
        <v/>
      </c>
      <c r="L136" s="6" t="e">
        <f>Shrawan9[[#This Row],[मूल्य (रु)]]*13%</f>
        <v>#VALUE!</v>
      </c>
    </row>
    <row r="137" spans="1:12" hidden="1" x14ac:dyDescent="0.25">
      <c r="A137" s="1" t="str">
        <f t="array" ref="A137">IF(ROWS(A$7:A137)&gt;COUNTIF(BookTable[Entry Month],$O$4),"",INDEX(Book!A$3:A$1200,SMALL(IF(BookTable[Entry Month]=$O$4,ROW(BookTable[Entry Month])-ROW(Book!$J$2)),ROWS(A$7:A137))))</f>
        <v/>
      </c>
      <c r="B137" s="1" t="str">
        <f t="array" ref="B137">IF(ROWS(B$7:B137)&gt;COUNTIF(BookTable[Entry Month],$O$4),"",INDEX(Book!B$3:B$1200,SMALL(IF(BookTable[Entry Month]=$O$4,ROW(BookTable[Entry Month])-ROW(Book!$J$2)),ROWS(B$7:B137))))</f>
        <v/>
      </c>
      <c r="D137" s="1" t="str">
        <f t="array" ref="D137">IF(ROWS(C$7:C137)&gt;COUNTIF(BookTable[Entry Month],$O$4),"",INDEX(Book!C$3:C$1200,SMALL(IF(BookTable[Entry Month]=$O$4,ROW(BookTable[Entry Month])-ROW(Book!$J$2)),ROWS(C$7:C137))))</f>
        <v/>
      </c>
      <c r="E137" s="1" t="e">
        <f>VLOOKUP(Shrawan9[[#This Row],[आपूर्तिकर्ताको नाम]],PartyTable[],2,FALSE)</f>
        <v>#N/A</v>
      </c>
      <c r="F137" s="1" t="str" cm="1">
        <f t="array" ref="F137">IF(ROWS(G$7:G137)&gt;COUNTIF(BookTable[Entry Month],$O$4),"",INDEX(Book!D$3:D$1200,SMALL(IF(BookTable[Entry Month]=$O$4,ROW(BookTable[Entry Month])-ROW(Book!$J$2)),ROWS(G$7:G137))))</f>
        <v/>
      </c>
      <c r="I13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37" s="6" t="str" cm="1">
        <f t="array" ref="J137">IF(ROWS(G$7:G137)&gt;COUNTIF(BookTable[Entry Month],$O$4),"",INDEX(Book!F$3:F$1200,SMALL(IF(BookTable[Entry Month]=$O$4,ROW(BookTable[Entry Month])-ROW(Book!$J$2)),ROWS(G$7:G137))))</f>
        <v/>
      </c>
      <c r="K137" s="6" t="str" cm="1">
        <f t="array" ref="K137">IF(ROWS(G$7:G137)&gt;COUNTIF(BookTable[Entry Month],$O$4),"",INDEX(Book!E$3:E$1200,SMALL(IF(BookTable[Entry Month]=$O$4,ROW(BookTable[Entry Month])-ROW(Book!$J$2)),ROWS(G$7:G137))))</f>
        <v/>
      </c>
      <c r="L137" s="6" t="e">
        <f>Shrawan9[[#This Row],[मूल्य (रु)]]*13%</f>
        <v>#VALUE!</v>
      </c>
    </row>
    <row r="138" spans="1:12" hidden="1" x14ac:dyDescent="0.25">
      <c r="A138" s="1" t="str">
        <f t="array" ref="A138">IF(ROWS(A$7:A138)&gt;COUNTIF(BookTable[Entry Month],$O$4),"",INDEX(Book!A$3:A$1200,SMALL(IF(BookTable[Entry Month]=$O$4,ROW(BookTable[Entry Month])-ROW(Book!$J$2)),ROWS(A$7:A138))))</f>
        <v/>
      </c>
      <c r="B138" s="1" t="str">
        <f t="array" ref="B138">IF(ROWS(B$7:B138)&gt;COUNTIF(BookTable[Entry Month],$O$4),"",INDEX(Book!B$3:B$1200,SMALL(IF(BookTable[Entry Month]=$O$4,ROW(BookTable[Entry Month])-ROW(Book!$J$2)),ROWS(B$7:B138))))</f>
        <v/>
      </c>
      <c r="D138" s="1" t="str">
        <f t="array" ref="D138">IF(ROWS(C$7:C138)&gt;COUNTIF(BookTable[Entry Month],$O$4),"",INDEX(Book!C$3:C$1200,SMALL(IF(BookTable[Entry Month]=$O$4,ROW(BookTable[Entry Month])-ROW(Book!$J$2)),ROWS(C$7:C138))))</f>
        <v/>
      </c>
      <c r="E138" s="1" t="e">
        <f>VLOOKUP(Shrawan9[[#This Row],[आपूर्तिकर्ताको नाम]],PartyTable[],2,FALSE)</f>
        <v>#N/A</v>
      </c>
      <c r="F138" s="1" t="str" cm="1">
        <f t="array" ref="F138">IF(ROWS(G$7:G138)&gt;COUNTIF(BookTable[Entry Month],$O$4),"",INDEX(Book!D$3:D$1200,SMALL(IF(BookTable[Entry Month]=$O$4,ROW(BookTable[Entry Month])-ROW(Book!$J$2)),ROWS(G$7:G138))))</f>
        <v/>
      </c>
      <c r="I13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38" s="6" t="str" cm="1">
        <f t="array" ref="J138">IF(ROWS(G$7:G138)&gt;COUNTIF(BookTable[Entry Month],$O$4),"",INDEX(Book!F$3:F$1200,SMALL(IF(BookTable[Entry Month]=$O$4,ROW(BookTable[Entry Month])-ROW(Book!$J$2)),ROWS(G$7:G138))))</f>
        <v/>
      </c>
      <c r="K138" s="6" t="str" cm="1">
        <f t="array" ref="K138">IF(ROWS(G$7:G138)&gt;COUNTIF(BookTable[Entry Month],$O$4),"",INDEX(Book!E$3:E$1200,SMALL(IF(BookTable[Entry Month]=$O$4,ROW(BookTable[Entry Month])-ROW(Book!$J$2)),ROWS(G$7:G138))))</f>
        <v/>
      </c>
      <c r="L138" s="6" t="e">
        <f>Shrawan9[[#This Row],[मूल्य (रु)]]*13%</f>
        <v>#VALUE!</v>
      </c>
    </row>
    <row r="139" spans="1:12" hidden="1" x14ac:dyDescent="0.25">
      <c r="A139" s="1" t="str">
        <f t="array" ref="A139">IF(ROWS(A$7:A139)&gt;COUNTIF(BookTable[Entry Month],$O$4),"",INDEX(Book!A$3:A$1200,SMALL(IF(BookTable[Entry Month]=$O$4,ROW(BookTable[Entry Month])-ROW(Book!$J$2)),ROWS(A$7:A139))))</f>
        <v/>
      </c>
      <c r="B139" s="1" t="str">
        <f t="array" ref="B139">IF(ROWS(B$7:B139)&gt;COUNTIF(BookTable[Entry Month],$O$4),"",INDEX(Book!B$3:B$1200,SMALL(IF(BookTable[Entry Month]=$O$4,ROW(BookTable[Entry Month])-ROW(Book!$J$2)),ROWS(B$7:B139))))</f>
        <v/>
      </c>
      <c r="D139" s="1" t="str">
        <f t="array" ref="D139">IF(ROWS(C$7:C139)&gt;COUNTIF(BookTable[Entry Month],$O$4),"",INDEX(Book!C$3:C$1200,SMALL(IF(BookTable[Entry Month]=$O$4,ROW(BookTable[Entry Month])-ROW(Book!$J$2)),ROWS(C$7:C139))))</f>
        <v/>
      </c>
      <c r="E139" s="1" t="e">
        <f>VLOOKUP(Shrawan9[[#This Row],[आपूर्तिकर्ताको नाम]],PartyTable[],2,FALSE)</f>
        <v>#N/A</v>
      </c>
      <c r="F139" s="1" t="str" cm="1">
        <f t="array" ref="F139">IF(ROWS(G$7:G139)&gt;COUNTIF(BookTable[Entry Month],$O$4),"",INDEX(Book!D$3:D$1200,SMALL(IF(BookTable[Entry Month]=$O$4,ROW(BookTable[Entry Month])-ROW(Book!$J$2)),ROWS(G$7:G139))))</f>
        <v/>
      </c>
      <c r="I13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39" s="6" t="str" cm="1">
        <f t="array" ref="J139">IF(ROWS(G$7:G139)&gt;COUNTIF(BookTable[Entry Month],$O$4),"",INDEX(Book!F$3:F$1200,SMALL(IF(BookTable[Entry Month]=$O$4,ROW(BookTable[Entry Month])-ROW(Book!$J$2)),ROWS(G$7:G139))))</f>
        <v/>
      </c>
      <c r="K139" s="6" t="str" cm="1">
        <f t="array" ref="K139">IF(ROWS(G$7:G139)&gt;COUNTIF(BookTable[Entry Month],$O$4),"",INDEX(Book!E$3:E$1200,SMALL(IF(BookTable[Entry Month]=$O$4,ROW(BookTable[Entry Month])-ROW(Book!$J$2)),ROWS(G$7:G139))))</f>
        <v/>
      </c>
      <c r="L139" s="6" t="e">
        <f>Shrawan9[[#This Row],[मूल्य (रु)]]*13%</f>
        <v>#VALUE!</v>
      </c>
    </row>
    <row r="140" spans="1:12" hidden="1" x14ac:dyDescent="0.25">
      <c r="A140" s="1" t="str">
        <f t="array" ref="A140">IF(ROWS(A$7:A140)&gt;COUNTIF(BookTable[Entry Month],$O$4),"",INDEX(Book!A$3:A$1200,SMALL(IF(BookTable[Entry Month]=$O$4,ROW(BookTable[Entry Month])-ROW(Book!$J$2)),ROWS(A$7:A140))))</f>
        <v/>
      </c>
      <c r="B140" s="1" t="str">
        <f t="array" ref="B140">IF(ROWS(B$7:B140)&gt;COUNTIF(BookTable[Entry Month],$O$4),"",INDEX(Book!B$3:B$1200,SMALL(IF(BookTable[Entry Month]=$O$4,ROW(BookTable[Entry Month])-ROW(Book!$J$2)),ROWS(B$7:B140))))</f>
        <v/>
      </c>
      <c r="D140" s="1" t="str">
        <f t="array" ref="D140">IF(ROWS(C$7:C140)&gt;COUNTIF(BookTable[Entry Month],$O$4),"",INDEX(Book!C$3:C$1200,SMALL(IF(BookTable[Entry Month]=$O$4,ROW(BookTable[Entry Month])-ROW(Book!$J$2)),ROWS(C$7:C140))))</f>
        <v/>
      </c>
      <c r="E140" s="1" t="e">
        <f>VLOOKUP(Shrawan9[[#This Row],[आपूर्तिकर्ताको नाम]],PartyTable[],2,FALSE)</f>
        <v>#N/A</v>
      </c>
      <c r="F140" s="1" t="str" cm="1">
        <f t="array" ref="F140">IF(ROWS(G$7:G140)&gt;COUNTIF(BookTable[Entry Month],$O$4),"",INDEX(Book!D$3:D$1200,SMALL(IF(BookTable[Entry Month]=$O$4,ROW(BookTable[Entry Month])-ROW(Book!$J$2)),ROWS(G$7:G140))))</f>
        <v/>
      </c>
      <c r="I14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40" s="6" t="str" cm="1">
        <f t="array" ref="J140">IF(ROWS(G$7:G140)&gt;COUNTIF(BookTable[Entry Month],$O$4),"",INDEX(Book!F$3:F$1200,SMALL(IF(BookTable[Entry Month]=$O$4,ROW(BookTable[Entry Month])-ROW(Book!$J$2)),ROWS(G$7:G140))))</f>
        <v/>
      </c>
      <c r="K140" s="6" t="str" cm="1">
        <f t="array" ref="K140">IF(ROWS(G$7:G140)&gt;COUNTIF(BookTable[Entry Month],$O$4),"",INDEX(Book!E$3:E$1200,SMALL(IF(BookTable[Entry Month]=$O$4,ROW(BookTable[Entry Month])-ROW(Book!$J$2)),ROWS(G$7:G140))))</f>
        <v/>
      </c>
      <c r="L140" s="6" t="e">
        <f>Shrawan9[[#This Row],[मूल्य (रु)]]*13%</f>
        <v>#VALUE!</v>
      </c>
    </row>
    <row r="141" spans="1:12" hidden="1" x14ac:dyDescent="0.25">
      <c r="A141" s="1" t="str">
        <f t="array" ref="A141">IF(ROWS(A$7:A141)&gt;COUNTIF(BookTable[Entry Month],$O$4),"",INDEX(Book!A$3:A$1200,SMALL(IF(BookTable[Entry Month]=$O$4,ROW(BookTable[Entry Month])-ROW(Book!$J$2)),ROWS(A$7:A141))))</f>
        <v/>
      </c>
      <c r="B141" s="1" t="str">
        <f t="array" ref="B141">IF(ROWS(B$7:B141)&gt;COUNTIF(BookTable[Entry Month],$O$4),"",INDEX(Book!B$3:B$1200,SMALL(IF(BookTable[Entry Month]=$O$4,ROW(BookTable[Entry Month])-ROW(Book!$J$2)),ROWS(B$7:B141))))</f>
        <v/>
      </c>
      <c r="D141" s="1" t="str">
        <f t="array" ref="D141">IF(ROWS(C$7:C141)&gt;COUNTIF(BookTable[Entry Month],$O$4),"",INDEX(Book!C$3:C$1200,SMALL(IF(BookTable[Entry Month]=$O$4,ROW(BookTable[Entry Month])-ROW(Book!$J$2)),ROWS(C$7:C141))))</f>
        <v/>
      </c>
      <c r="E141" s="1" t="e">
        <f>VLOOKUP(Shrawan9[[#This Row],[आपूर्तिकर्ताको नाम]],PartyTable[],2,FALSE)</f>
        <v>#N/A</v>
      </c>
      <c r="F141" s="1" t="str" cm="1">
        <f t="array" ref="F141">IF(ROWS(G$7:G141)&gt;COUNTIF(BookTable[Entry Month],$O$4),"",INDEX(Book!D$3:D$1200,SMALL(IF(BookTable[Entry Month]=$O$4,ROW(BookTable[Entry Month])-ROW(Book!$J$2)),ROWS(G$7:G141))))</f>
        <v/>
      </c>
      <c r="I14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41" s="6" t="str" cm="1">
        <f t="array" ref="J141">IF(ROWS(G$7:G141)&gt;COUNTIF(BookTable[Entry Month],$O$4),"",INDEX(Book!F$3:F$1200,SMALL(IF(BookTable[Entry Month]=$O$4,ROW(BookTable[Entry Month])-ROW(Book!$J$2)),ROWS(G$7:G141))))</f>
        <v/>
      </c>
      <c r="K141" s="6" t="str" cm="1">
        <f t="array" ref="K141">IF(ROWS(G$7:G141)&gt;COUNTIF(BookTable[Entry Month],$O$4),"",INDEX(Book!E$3:E$1200,SMALL(IF(BookTable[Entry Month]=$O$4,ROW(BookTable[Entry Month])-ROW(Book!$J$2)),ROWS(G$7:G141))))</f>
        <v/>
      </c>
      <c r="L141" s="6" t="e">
        <f>Shrawan9[[#This Row],[मूल्य (रु)]]*13%</f>
        <v>#VALUE!</v>
      </c>
    </row>
    <row r="142" spans="1:12" hidden="1" x14ac:dyDescent="0.25">
      <c r="A142" s="1" t="str">
        <f t="array" ref="A142">IF(ROWS(A$7:A142)&gt;COUNTIF(BookTable[Entry Month],$O$4),"",INDEX(Book!A$3:A$1200,SMALL(IF(BookTable[Entry Month]=$O$4,ROW(BookTable[Entry Month])-ROW(Book!$J$2)),ROWS(A$7:A142))))</f>
        <v/>
      </c>
      <c r="B142" s="1" t="str">
        <f t="array" ref="B142">IF(ROWS(B$7:B142)&gt;COUNTIF(BookTable[Entry Month],$O$4),"",INDEX(Book!B$3:B$1200,SMALL(IF(BookTable[Entry Month]=$O$4,ROW(BookTable[Entry Month])-ROW(Book!$J$2)),ROWS(B$7:B142))))</f>
        <v/>
      </c>
      <c r="D142" s="1" t="str">
        <f t="array" ref="D142">IF(ROWS(C$7:C142)&gt;COUNTIF(BookTable[Entry Month],$O$4),"",INDEX(Book!C$3:C$1200,SMALL(IF(BookTable[Entry Month]=$O$4,ROW(BookTable[Entry Month])-ROW(Book!$J$2)),ROWS(C$7:C142))))</f>
        <v/>
      </c>
      <c r="E142" s="1" t="e">
        <f>VLOOKUP(Shrawan9[[#This Row],[आपूर्तिकर्ताको नाम]],PartyTable[],2,FALSE)</f>
        <v>#N/A</v>
      </c>
      <c r="F142" s="1" t="str" cm="1">
        <f t="array" ref="F142">IF(ROWS(G$7:G142)&gt;COUNTIF(BookTable[Entry Month],$O$4),"",INDEX(Book!D$3:D$1200,SMALL(IF(BookTable[Entry Month]=$O$4,ROW(BookTable[Entry Month])-ROW(Book!$J$2)),ROWS(G$7:G142))))</f>
        <v/>
      </c>
      <c r="I14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42" s="6" t="str" cm="1">
        <f t="array" ref="J142">IF(ROWS(G$7:G142)&gt;COUNTIF(BookTable[Entry Month],$O$4),"",INDEX(Book!F$3:F$1200,SMALL(IF(BookTable[Entry Month]=$O$4,ROW(BookTable[Entry Month])-ROW(Book!$J$2)),ROWS(G$7:G142))))</f>
        <v/>
      </c>
      <c r="K142" s="6" t="str" cm="1">
        <f t="array" ref="K142">IF(ROWS(G$7:G142)&gt;COUNTIF(BookTable[Entry Month],$O$4),"",INDEX(Book!E$3:E$1200,SMALL(IF(BookTable[Entry Month]=$O$4,ROW(BookTable[Entry Month])-ROW(Book!$J$2)),ROWS(G$7:G142))))</f>
        <v/>
      </c>
      <c r="L142" s="6" t="e">
        <f>Shrawan9[[#This Row],[मूल्य (रु)]]*13%</f>
        <v>#VALUE!</v>
      </c>
    </row>
    <row r="143" spans="1:12" hidden="1" x14ac:dyDescent="0.25">
      <c r="A143" s="1" t="str">
        <f t="array" ref="A143">IF(ROWS(A$7:A143)&gt;COUNTIF(BookTable[Entry Month],$O$4),"",INDEX(Book!A$3:A$1200,SMALL(IF(BookTable[Entry Month]=$O$4,ROW(BookTable[Entry Month])-ROW(Book!$J$2)),ROWS(A$7:A143))))</f>
        <v/>
      </c>
      <c r="B143" s="1" t="str">
        <f t="array" ref="B143">IF(ROWS(B$7:B143)&gt;COUNTIF(BookTable[Entry Month],$O$4),"",INDEX(Book!B$3:B$1200,SMALL(IF(BookTable[Entry Month]=$O$4,ROW(BookTable[Entry Month])-ROW(Book!$J$2)),ROWS(B$7:B143))))</f>
        <v/>
      </c>
      <c r="D143" s="1" t="str">
        <f t="array" ref="D143">IF(ROWS(C$7:C143)&gt;COUNTIF(BookTable[Entry Month],$O$4),"",INDEX(Book!C$3:C$1200,SMALL(IF(BookTable[Entry Month]=$O$4,ROW(BookTable[Entry Month])-ROW(Book!$J$2)),ROWS(C$7:C143))))</f>
        <v/>
      </c>
      <c r="E143" s="1" t="e">
        <f>VLOOKUP(Shrawan9[[#This Row],[आपूर्तिकर्ताको नाम]],PartyTable[],2,FALSE)</f>
        <v>#N/A</v>
      </c>
      <c r="F143" s="1" t="str" cm="1">
        <f t="array" ref="F143">IF(ROWS(G$7:G143)&gt;COUNTIF(BookTable[Entry Month],$O$4),"",INDEX(Book!D$3:D$1200,SMALL(IF(BookTable[Entry Month]=$O$4,ROW(BookTable[Entry Month])-ROW(Book!$J$2)),ROWS(G$7:G143))))</f>
        <v/>
      </c>
      <c r="I14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43" s="6" t="str" cm="1">
        <f t="array" ref="J143">IF(ROWS(G$7:G143)&gt;COUNTIF(BookTable[Entry Month],$O$4),"",INDEX(Book!F$3:F$1200,SMALL(IF(BookTable[Entry Month]=$O$4,ROW(BookTable[Entry Month])-ROW(Book!$J$2)),ROWS(G$7:G143))))</f>
        <v/>
      </c>
      <c r="K143" s="6" t="str" cm="1">
        <f t="array" ref="K143">IF(ROWS(G$7:G143)&gt;COUNTIF(BookTable[Entry Month],$O$4),"",INDEX(Book!E$3:E$1200,SMALL(IF(BookTable[Entry Month]=$O$4,ROW(BookTable[Entry Month])-ROW(Book!$J$2)),ROWS(G$7:G143))))</f>
        <v/>
      </c>
      <c r="L143" s="6" t="e">
        <f>Shrawan9[[#This Row],[मूल्य (रु)]]*13%</f>
        <v>#VALUE!</v>
      </c>
    </row>
    <row r="144" spans="1:12" hidden="1" x14ac:dyDescent="0.25">
      <c r="A144" s="1" t="str">
        <f t="array" ref="A144">IF(ROWS(A$7:A144)&gt;COUNTIF(BookTable[Entry Month],$O$4),"",INDEX(Book!A$3:A$1200,SMALL(IF(BookTable[Entry Month]=$O$4,ROW(BookTable[Entry Month])-ROW(Book!$J$2)),ROWS(A$7:A144))))</f>
        <v/>
      </c>
      <c r="B144" s="1" t="str">
        <f t="array" ref="B144">IF(ROWS(B$7:B144)&gt;COUNTIF(BookTable[Entry Month],$O$4),"",INDEX(Book!B$3:B$1200,SMALL(IF(BookTable[Entry Month]=$O$4,ROW(BookTable[Entry Month])-ROW(Book!$J$2)),ROWS(B$7:B144))))</f>
        <v/>
      </c>
      <c r="D144" s="1" t="str">
        <f t="array" ref="D144">IF(ROWS(C$7:C144)&gt;COUNTIF(BookTable[Entry Month],$O$4),"",INDEX(Book!C$3:C$1200,SMALL(IF(BookTable[Entry Month]=$O$4,ROW(BookTable[Entry Month])-ROW(Book!$J$2)),ROWS(C$7:C144))))</f>
        <v/>
      </c>
      <c r="E144" s="1" t="e">
        <f>VLOOKUP(Shrawan9[[#This Row],[आपूर्तिकर्ताको नाम]],PartyTable[],2,FALSE)</f>
        <v>#N/A</v>
      </c>
      <c r="F144" s="1" t="str" cm="1">
        <f t="array" ref="F144">IF(ROWS(G$7:G144)&gt;COUNTIF(BookTable[Entry Month],$O$4),"",INDEX(Book!D$3:D$1200,SMALL(IF(BookTable[Entry Month]=$O$4,ROW(BookTable[Entry Month])-ROW(Book!$J$2)),ROWS(G$7:G144))))</f>
        <v/>
      </c>
      <c r="I14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44" s="6" t="str" cm="1">
        <f t="array" ref="J144">IF(ROWS(G$7:G144)&gt;COUNTIF(BookTable[Entry Month],$O$4),"",INDEX(Book!F$3:F$1200,SMALL(IF(BookTable[Entry Month]=$O$4,ROW(BookTable[Entry Month])-ROW(Book!$J$2)),ROWS(G$7:G144))))</f>
        <v/>
      </c>
      <c r="K144" s="6" t="str" cm="1">
        <f t="array" ref="K144">IF(ROWS(G$7:G144)&gt;COUNTIF(BookTable[Entry Month],$O$4),"",INDEX(Book!E$3:E$1200,SMALL(IF(BookTable[Entry Month]=$O$4,ROW(BookTable[Entry Month])-ROW(Book!$J$2)),ROWS(G$7:G144))))</f>
        <v/>
      </c>
      <c r="L144" s="6" t="e">
        <f>Shrawan9[[#This Row],[मूल्य (रु)]]*13%</f>
        <v>#VALUE!</v>
      </c>
    </row>
    <row r="145" spans="1:12" hidden="1" x14ac:dyDescent="0.25">
      <c r="A145" s="1" t="str">
        <f t="array" ref="A145">IF(ROWS(A$7:A145)&gt;COUNTIF(BookTable[Entry Month],$O$4),"",INDEX(Book!A$3:A$1200,SMALL(IF(BookTable[Entry Month]=$O$4,ROW(BookTable[Entry Month])-ROW(Book!$J$2)),ROWS(A$7:A145))))</f>
        <v/>
      </c>
      <c r="B145" s="1" t="str">
        <f t="array" ref="B145">IF(ROWS(B$7:B145)&gt;COUNTIF(BookTable[Entry Month],$O$4),"",INDEX(Book!B$3:B$1200,SMALL(IF(BookTable[Entry Month]=$O$4,ROW(BookTable[Entry Month])-ROW(Book!$J$2)),ROWS(B$7:B145))))</f>
        <v/>
      </c>
      <c r="D145" s="1" t="str">
        <f t="array" ref="D145">IF(ROWS(C$7:C145)&gt;COUNTIF(BookTable[Entry Month],$O$4),"",INDEX(Book!C$3:C$1200,SMALL(IF(BookTable[Entry Month]=$O$4,ROW(BookTable[Entry Month])-ROW(Book!$J$2)),ROWS(C$7:C145))))</f>
        <v/>
      </c>
      <c r="E145" s="1" t="e">
        <f>VLOOKUP(Shrawan9[[#This Row],[आपूर्तिकर्ताको नाम]],PartyTable[],2,FALSE)</f>
        <v>#N/A</v>
      </c>
      <c r="F145" s="1" t="str" cm="1">
        <f t="array" ref="F145">IF(ROWS(G$7:G145)&gt;COUNTIF(BookTable[Entry Month],$O$4),"",INDEX(Book!D$3:D$1200,SMALL(IF(BookTable[Entry Month]=$O$4,ROW(BookTable[Entry Month])-ROW(Book!$J$2)),ROWS(G$7:G145))))</f>
        <v/>
      </c>
      <c r="I14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45" s="6" t="str" cm="1">
        <f t="array" ref="J145">IF(ROWS(G$7:G145)&gt;COUNTIF(BookTable[Entry Month],$O$4),"",INDEX(Book!F$3:F$1200,SMALL(IF(BookTable[Entry Month]=$O$4,ROW(BookTable[Entry Month])-ROW(Book!$J$2)),ROWS(G$7:G145))))</f>
        <v/>
      </c>
      <c r="K145" s="6" t="str" cm="1">
        <f t="array" ref="K145">IF(ROWS(G$7:G145)&gt;COUNTIF(BookTable[Entry Month],$O$4),"",INDEX(Book!E$3:E$1200,SMALL(IF(BookTable[Entry Month]=$O$4,ROW(BookTable[Entry Month])-ROW(Book!$J$2)),ROWS(G$7:G145))))</f>
        <v/>
      </c>
      <c r="L145" s="6" t="e">
        <f>Shrawan9[[#This Row],[मूल्य (रु)]]*13%</f>
        <v>#VALUE!</v>
      </c>
    </row>
    <row r="146" spans="1:12" hidden="1" x14ac:dyDescent="0.25">
      <c r="A146" s="1" t="str">
        <f t="array" ref="A146">IF(ROWS(A$7:A146)&gt;COUNTIF(BookTable[Entry Month],$O$4),"",INDEX(Book!A$3:A$1200,SMALL(IF(BookTable[Entry Month]=$O$4,ROW(BookTable[Entry Month])-ROW(Book!$J$2)),ROWS(A$7:A146))))</f>
        <v/>
      </c>
      <c r="B146" s="1" t="str">
        <f t="array" ref="B146">IF(ROWS(B$7:B146)&gt;COUNTIF(BookTable[Entry Month],$O$4),"",INDEX(Book!B$3:B$1200,SMALL(IF(BookTable[Entry Month]=$O$4,ROW(BookTable[Entry Month])-ROW(Book!$J$2)),ROWS(B$7:B146))))</f>
        <v/>
      </c>
      <c r="D146" s="1" t="str">
        <f t="array" ref="D146">IF(ROWS(C$7:C146)&gt;COUNTIF(BookTable[Entry Month],$O$4),"",INDEX(Book!C$3:C$1200,SMALL(IF(BookTable[Entry Month]=$O$4,ROW(BookTable[Entry Month])-ROW(Book!$J$2)),ROWS(C$7:C146))))</f>
        <v/>
      </c>
      <c r="E146" s="1" t="e">
        <f>VLOOKUP(Shrawan9[[#This Row],[आपूर्तिकर्ताको नाम]],PartyTable[],2,FALSE)</f>
        <v>#N/A</v>
      </c>
      <c r="F146" s="1" t="str" cm="1">
        <f t="array" ref="F146">IF(ROWS(G$7:G146)&gt;COUNTIF(BookTable[Entry Month],$O$4),"",INDEX(Book!D$3:D$1200,SMALL(IF(BookTable[Entry Month]=$O$4,ROW(BookTable[Entry Month])-ROW(Book!$J$2)),ROWS(G$7:G146))))</f>
        <v/>
      </c>
      <c r="I14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46" s="6" t="str" cm="1">
        <f t="array" ref="J146">IF(ROWS(G$7:G146)&gt;COUNTIF(BookTable[Entry Month],$O$4),"",INDEX(Book!F$3:F$1200,SMALL(IF(BookTable[Entry Month]=$O$4,ROW(BookTable[Entry Month])-ROW(Book!$J$2)),ROWS(G$7:G146))))</f>
        <v/>
      </c>
      <c r="K146" s="6" t="str" cm="1">
        <f t="array" ref="K146">IF(ROWS(G$7:G146)&gt;COUNTIF(BookTable[Entry Month],$O$4),"",INDEX(Book!E$3:E$1200,SMALL(IF(BookTable[Entry Month]=$O$4,ROW(BookTable[Entry Month])-ROW(Book!$J$2)),ROWS(G$7:G146))))</f>
        <v/>
      </c>
      <c r="L146" s="6" t="e">
        <f>Shrawan9[[#This Row],[मूल्य (रु)]]*13%</f>
        <v>#VALUE!</v>
      </c>
    </row>
    <row r="147" spans="1:12" hidden="1" x14ac:dyDescent="0.25">
      <c r="A147" s="1" t="str">
        <f t="array" ref="A147">IF(ROWS(A$7:A147)&gt;COUNTIF(BookTable[Entry Month],$O$4),"",INDEX(Book!A$3:A$1200,SMALL(IF(BookTable[Entry Month]=$O$4,ROW(BookTable[Entry Month])-ROW(Book!$J$2)),ROWS(A$7:A147))))</f>
        <v/>
      </c>
      <c r="B147" s="1" t="str">
        <f t="array" ref="B147">IF(ROWS(B$7:B147)&gt;COUNTIF(BookTable[Entry Month],$O$4),"",INDEX(Book!B$3:B$1200,SMALL(IF(BookTable[Entry Month]=$O$4,ROW(BookTable[Entry Month])-ROW(Book!$J$2)),ROWS(B$7:B147))))</f>
        <v/>
      </c>
      <c r="D147" s="1" t="str">
        <f t="array" ref="D147">IF(ROWS(C$7:C147)&gt;COUNTIF(BookTable[Entry Month],$O$4),"",INDEX(Book!C$3:C$1200,SMALL(IF(BookTable[Entry Month]=$O$4,ROW(BookTable[Entry Month])-ROW(Book!$J$2)),ROWS(C$7:C147))))</f>
        <v/>
      </c>
      <c r="E147" s="1" t="e">
        <f>VLOOKUP(Shrawan9[[#This Row],[आपूर्तिकर्ताको नाम]],PartyTable[],2,FALSE)</f>
        <v>#N/A</v>
      </c>
      <c r="F147" s="1" t="str" cm="1">
        <f t="array" ref="F147">IF(ROWS(G$7:G147)&gt;COUNTIF(BookTable[Entry Month],$O$4),"",INDEX(Book!D$3:D$1200,SMALL(IF(BookTable[Entry Month]=$O$4,ROW(BookTable[Entry Month])-ROW(Book!$J$2)),ROWS(G$7:G147))))</f>
        <v/>
      </c>
      <c r="I14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47" s="6" t="str" cm="1">
        <f t="array" ref="J147">IF(ROWS(G$7:G147)&gt;COUNTIF(BookTable[Entry Month],$O$4),"",INDEX(Book!F$3:F$1200,SMALL(IF(BookTable[Entry Month]=$O$4,ROW(BookTable[Entry Month])-ROW(Book!$J$2)),ROWS(G$7:G147))))</f>
        <v/>
      </c>
      <c r="K147" s="6" t="str" cm="1">
        <f t="array" ref="K147">IF(ROWS(G$7:G147)&gt;COUNTIF(BookTable[Entry Month],$O$4),"",INDEX(Book!E$3:E$1200,SMALL(IF(BookTable[Entry Month]=$O$4,ROW(BookTable[Entry Month])-ROW(Book!$J$2)),ROWS(G$7:G147))))</f>
        <v/>
      </c>
      <c r="L147" s="6" t="e">
        <f>Shrawan9[[#This Row],[मूल्य (रु)]]*13%</f>
        <v>#VALUE!</v>
      </c>
    </row>
    <row r="148" spans="1:12" hidden="1" x14ac:dyDescent="0.25">
      <c r="A148" s="1" t="str">
        <f t="array" ref="A148">IF(ROWS(A$7:A148)&gt;COUNTIF(BookTable[Entry Month],$O$4),"",INDEX(Book!A$3:A$1200,SMALL(IF(BookTable[Entry Month]=$O$4,ROW(BookTable[Entry Month])-ROW(Book!$J$2)),ROWS(A$7:A148))))</f>
        <v/>
      </c>
      <c r="B148" s="1" t="str">
        <f t="array" ref="B148">IF(ROWS(B$7:B148)&gt;COUNTIF(BookTable[Entry Month],$O$4),"",INDEX(Book!B$3:B$1200,SMALL(IF(BookTable[Entry Month]=$O$4,ROW(BookTable[Entry Month])-ROW(Book!$J$2)),ROWS(B$7:B148))))</f>
        <v/>
      </c>
      <c r="D148" s="1" t="str">
        <f t="array" ref="D148">IF(ROWS(C$7:C148)&gt;COUNTIF(BookTable[Entry Month],$O$4),"",INDEX(Book!C$3:C$1200,SMALL(IF(BookTable[Entry Month]=$O$4,ROW(BookTable[Entry Month])-ROW(Book!$J$2)),ROWS(C$7:C148))))</f>
        <v/>
      </c>
      <c r="E148" s="1" t="e">
        <f>VLOOKUP(Shrawan9[[#This Row],[आपूर्तिकर्ताको नाम]],PartyTable[],2,FALSE)</f>
        <v>#N/A</v>
      </c>
      <c r="F148" s="1" t="str" cm="1">
        <f t="array" ref="F148">IF(ROWS(G$7:G148)&gt;COUNTIF(BookTable[Entry Month],$O$4),"",INDEX(Book!D$3:D$1200,SMALL(IF(BookTable[Entry Month]=$O$4,ROW(BookTable[Entry Month])-ROW(Book!$J$2)),ROWS(G$7:G148))))</f>
        <v/>
      </c>
      <c r="I14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48" s="6" t="str" cm="1">
        <f t="array" ref="J148">IF(ROWS(G$7:G148)&gt;COUNTIF(BookTable[Entry Month],$O$4),"",INDEX(Book!F$3:F$1200,SMALL(IF(BookTable[Entry Month]=$O$4,ROW(BookTable[Entry Month])-ROW(Book!$J$2)),ROWS(G$7:G148))))</f>
        <v/>
      </c>
      <c r="K148" s="6" t="str" cm="1">
        <f t="array" ref="K148">IF(ROWS(G$7:G148)&gt;COUNTIF(BookTable[Entry Month],$O$4),"",INDEX(Book!E$3:E$1200,SMALL(IF(BookTable[Entry Month]=$O$4,ROW(BookTable[Entry Month])-ROW(Book!$J$2)),ROWS(G$7:G148))))</f>
        <v/>
      </c>
      <c r="L148" s="6" t="e">
        <f>Shrawan9[[#This Row],[मूल्य (रु)]]*13%</f>
        <v>#VALUE!</v>
      </c>
    </row>
    <row r="149" spans="1:12" hidden="1" x14ac:dyDescent="0.25">
      <c r="A149" s="1" t="str">
        <f t="array" ref="A149">IF(ROWS(A$7:A149)&gt;COUNTIF(BookTable[Entry Month],$O$4),"",INDEX(Book!A$3:A$1200,SMALL(IF(BookTable[Entry Month]=$O$4,ROW(BookTable[Entry Month])-ROW(Book!$J$2)),ROWS(A$7:A149))))</f>
        <v/>
      </c>
      <c r="B149" s="1" t="str">
        <f t="array" ref="B149">IF(ROWS(B$7:B149)&gt;COUNTIF(BookTable[Entry Month],$O$4),"",INDEX(Book!B$3:B$1200,SMALL(IF(BookTable[Entry Month]=$O$4,ROW(BookTable[Entry Month])-ROW(Book!$J$2)),ROWS(B$7:B149))))</f>
        <v/>
      </c>
      <c r="D149" s="1" t="str">
        <f t="array" ref="D149">IF(ROWS(C$7:C149)&gt;COUNTIF(BookTable[Entry Month],$O$4),"",INDEX(Book!C$3:C$1200,SMALL(IF(BookTable[Entry Month]=$O$4,ROW(BookTable[Entry Month])-ROW(Book!$J$2)),ROWS(C$7:C149))))</f>
        <v/>
      </c>
      <c r="E149" s="1" t="e">
        <f>VLOOKUP(Shrawan9[[#This Row],[आपूर्तिकर्ताको नाम]],PartyTable[],2,FALSE)</f>
        <v>#N/A</v>
      </c>
      <c r="F149" s="1" t="str" cm="1">
        <f t="array" ref="F149">IF(ROWS(G$7:G149)&gt;COUNTIF(BookTable[Entry Month],$O$4),"",INDEX(Book!D$3:D$1200,SMALL(IF(BookTable[Entry Month]=$O$4,ROW(BookTable[Entry Month])-ROW(Book!$J$2)),ROWS(G$7:G149))))</f>
        <v/>
      </c>
      <c r="I14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49" s="6" t="str" cm="1">
        <f t="array" ref="J149">IF(ROWS(G$7:G149)&gt;COUNTIF(BookTable[Entry Month],$O$4),"",INDEX(Book!F$3:F$1200,SMALL(IF(BookTable[Entry Month]=$O$4,ROW(BookTable[Entry Month])-ROW(Book!$J$2)),ROWS(G$7:G149))))</f>
        <v/>
      </c>
      <c r="K149" s="6" t="str" cm="1">
        <f t="array" ref="K149">IF(ROWS(G$7:G149)&gt;COUNTIF(BookTable[Entry Month],$O$4),"",INDEX(Book!E$3:E$1200,SMALL(IF(BookTable[Entry Month]=$O$4,ROW(BookTable[Entry Month])-ROW(Book!$J$2)),ROWS(G$7:G149))))</f>
        <v/>
      </c>
      <c r="L149" s="6" t="e">
        <f>Shrawan9[[#This Row],[मूल्य (रु)]]*13%</f>
        <v>#VALUE!</v>
      </c>
    </row>
    <row r="150" spans="1:12" hidden="1" x14ac:dyDescent="0.25">
      <c r="A150" s="1" t="str">
        <f t="array" ref="A150">IF(ROWS(A$7:A150)&gt;COUNTIF(BookTable[Entry Month],$O$4),"",INDEX(Book!A$3:A$1200,SMALL(IF(BookTable[Entry Month]=$O$4,ROW(BookTable[Entry Month])-ROW(Book!$J$2)),ROWS(A$7:A150))))</f>
        <v/>
      </c>
      <c r="B150" s="1" t="str">
        <f t="array" ref="B150">IF(ROWS(B$7:B150)&gt;COUNTIF(BookTable[Entry Month],$O$4),"",INDEX(Book!B$3:B$1200,SMALL(IF(BookTable[Entry Month]=$O$4,ROW(BookTable[Entry Month])-ROW(Book!$J$2)),ROWS(B$7:B150))))</f>
        <v/>
      </c>
      <c r="D150" s="1" t="str">
        <f t="array" ref="D150">IF(ROWS(C$7:C150)&gt;COUNTIF(BookTable[Entry Month],$O$4),"",INDEX(Book!C$3:C$1200,SMALL(IF(BookTable[Entry Month]=$O$4,ROW(BookTable[Entry Month])-ROW(Book!$J$2)),ROWS(C$7:C150))))</f>
        <v/>
      </c>
      <c r="E150" s="1" t="e">
        <f>VLOOKUP(Shrawan9[[#This Row],[आपूर्तिकर्ताको नाम]],PartyTable[],2,FALSE)</f>
        <v>#N/A</v>
      </c>
      <c r="F150" s="1" t="str" cm="1">
        <f t="array" ref="F150">IF(ROWS(G$7:G150)&gt;COUNTIF(BookTable[Entry Month],$O$4),"",INDEX(Book!D$3:D$1200,SMALL(IF(BookTable[Entry Month]=$O$4,ROW(BookTable[Entry Month])-ROW(Book!$J$2)),ROWS(G$7:G150))))</f>
        <v/>
      </c>
      <c r="I15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50" s="6" t="str" cm="1">
        <f t="array" ref="J150">IF(ROWS(G$7:G150)&gt;COUNTIF(BookTable[Entry Month],$O$4),"",INDEX(Book!F$3:F$1200,SMALL(IF(BookTable[Entry Month]=$O$4,ROW(BookTable[Entry Month])-ROW(Book!$J$2)),ROWS(G$7:G150))))</f>
        <v/>
      </c>
      <c r="K150" s="6" t="str" cm="1">
        <f t="array" ref="K150">IF(ROWS(G$7:G150)&gt;COUNTIF(BookTable[Entry Month],$O$4),"",INDEX(Book!E$3:E$1200,SMALL(IF(BookTable[Entry Month]=$O$4,ROW(BookTable[Entry Month])-ROW(Book!$J$2)),ROWS(G$7:G150))))</f>
        <v/>
      </c>
      <c r="L150" s="6" t="e">
        <f>Shrawan9[[#This Row],[मूल्य (रु)]]*13%</f>
        <v>#VALUE!</v>
      </c>
    </row>
    <row r="151" spans="1:12" hidden="1" x14ac:dyDescent="0.25">
      <c r="A151" s="1" t="str">
        <f t="array" ref="A151">IF(ROWS(A$7:A151)&gt;COUNTIF(BookTable[Entry Month],$O$4),"",INDEX(Book!A$3:A$1200,SMALL(IF(BookTable[Entry Month]=$O$4,ROW(BookTable[Entry Month])-ROW(Book!$J$2)),ROWS(A$7:A151))))</f>
        <v/>
      </c>
      <c r="B151" s="1" t="str">
        <f t="array" ref="B151">IF(ROWS(B$7:B151)&gt;COUNTIF(BookTable[Entry Month],$O$4),"",INDEX(Book!B$3:B$1200,SMALL(IF(BookTable[Entry Month]=$O$4,ROW(BookTable[Entry Month])-ROW(Book!$J$2)),ROWS(B$7:B151))))</f>
        <v/>
      </c>
      <c r="D151" s="1" t="str">
        <f t="array" ref="D151">IF(ROWS(C$7:C151)&gt;COUNTIF(BookTable[Entry Month],$O$4),"",INDEX(Book!C$3:C$1200,SMALL(IF(BookTable[Entry Month]=$O$4,ROW(BookTable[Entry Month])-ROW(Book!$J$2)),ROWS(C$7:C151))))</f>
        <v/>
      </c>
      <c r="E151" s="1" t="e">
        <f>VLOOKUP(Shrawan9[[#This Row],[आपूर्तिकर्ताको नाम]],PartyTable[],2,FALSE)</f>
        <v>#N/A</v>
      </c>
      <c r="F151" s="1" t="str" cm="1">
        <f t="array" ref="F151">IF(ROWS(G$7:G151)&gt;COUNTIF(BookTable[Entry Month],$O$4),"",INDEX(Book!D$3:D$1200,SMALL(IF(BookTable[Entry Month]=$O$4,ROW(BookTable[Entry Month])-ROW(Book!$J$2)),ROWS(G$7:G151))))</f>
        <v/>
      </c>
      <c r="I15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51" s="6" t="str" cm="1">
        <f t="array" ref="J151">IF(ROWS(G$7:G151)&gt;COUNTIF(BookTable[Entry Month],$O$4),"",INDEX(Book!F$3:F$1200,SMALL(IF(BookTable[Entry Month]=$O$4,ROW(BookTable[Entry Month])-ROW(Book!$J$2)),ROWS(G$7:G151))))</f>
        <v/>
      </c>
      <c r="K151" s="6" t="str" cm="1">
        <f t="array" ref="K151">IF(ROWS(G$7:G151)&gt;COUNTIF(BookTable[Entry Month],$O$4),"",INDEX(Book!E$3:E$1200,SMALL(IF(BookTable[Entry Month]=$O$4,ROW(BookTable[Entry Month])-ROW(Book!$J$2)),ROWS(G$7:G151))))</f>
        <v/>
      </c>
      <c r="L151" s="6" t="e">
        <f>Shrawan9[[#This Row],[मूल्य (रु)]]*13%</f>
        <v>#VALUE!</v>
      </c>
    </row>
    <row r="152" spans="1:12" hidden="1" x14ac:dyDescent="0.25">
      <c r="A152" s="1" t="str">
        <f t="array" ref="A152">IF(ROWS(A$7:A152)&gt;COUNTIF(BookTable[Entry Month],$O$4),"",INDEX(Book!A$3:A$1200,SMALL(IF(BookTable[Entry Month]=$O$4,ROW(BookTable[Entry Month])-ROW(Book!$J$2)),ROWS(A$7:A152))))</f>
        <v/>
      </c>
      <c r="B152" s="1" t="str">
        <f t="array" ref="B152">IF(ROWS(B$7:B152)&gt;COUNTIF(BookTable[Entry Month],$O$4),"",INDEX(Book!B$3:B$1200,SMALL(IF(BookTable[Entry Month]=$O$4,ROW(BookTable[Entry Month])-ROW(Book!$J$2)),ROWS(B$7:B152))))</f>
        <v/>
      </c>
      <c r="D152" s="1" t="str">
        <f t="array" ref="D152">IF(ROWS(C$7:C152)&gt;COUNTIF(BookTable[Entry Month],$O$4),"",INDEX(Book!C$3:C$1200,SMALL(IF(BookTable[Entry Month]=$O$4,ROW(BookTable[Entry Month])-ROW(Book!$J$2)),ROWS(C$7:C152))))</f>
        <v/>
      </c>
      <c r="E152" s="1" t="e">
        <f>VLOOKUP(Shrawan9[[#This Row],[आपूर्तिकर्ताको नाम]],PartyTable[],2,FALSE)</f>
        <v>#N/A</v>
      </c>
      <c r="F152" s="1" t="str" cm="1">
        <f t="array" ref="F152">IF(ROWS(G$7:G152)&gt;COUNTIF(BookTable[Entry Month],$O$4),"",INDEX(Book!D$3:D$1200,SMALL(IF(BookTable[Entry Month]=$O$4,ROW(BookTable[Entry Month])-ROW(Book!$J$2)),ROWS(G$7:G152))))</f>
        <v/>
      </c>
      <c r="I15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52" s="6" t="str" cm="1">
        <f t="array" ref="J152">IF(ROWS(G$7:G152)&gt;COUNTIF(BookTable[Entry Month],$O$4),"",INDEX(Book!F$3:F$1200,SMALL(IF(BookTable[Entry Month]=$O$4,ROW(BookTable[Entry Month])-ROW(Book!$J$2)),ROWS(G$7:G152))))</f>
        <v/>
      </c>
      <c r="K152" s="6" t="str" cm="1">
        <f t="array" ref="K152">IF(ROWS(G$7:G152)&gt;COUNTIF(BookTable[Entry Month],$O$4),"",INDEX(Book!E$3:E$1200,SMALL(IF(BookTable[Entry Month]=$O$4,ROW(BookTable[Entry Month])-ROW(Book!$J$2)),ROWS(G$7:G152))))</f>
        <v/>
      </c>
      <c r="L152" s="6" t="e">
        <f>Shrawan9[[#This Row],[मूल्य (रु)]]*13%</f>
        <v>#VALUE!</v>
      </c>
    </row>
    <row r="153" spans="1:12" hidden="1" x14ac:dyDescent="0.25">
      <c r="A153" s="1" t="str">
        <f t="array" ref="A153">IF(ROWS(A$7:A153)&gt;COUNTIF(BookTable[Entry Month],$O$4),"",INDEX(Book!A$3:A$1200,SMALL(IF(BookTable[Entry Month]=$O$4,ROW(BookTable[Entry Month])-ROW(Book!$J$2)),ROWS(A$7:A153))))</f>
        <v/>
      </c>
      <c r="B153" s="1" t="str">
        <f t="array" ref="B153">IF(ROWS(B$7:B153)&gt;COUNTIF(BookTable[Entry Month],$O$4),"",INDEX(Book!B$3:B$1200,SMALL(IF(BookTable[Entry Month]=$O$4,ROW(BookTable[Entry Month])-ROW(Book!$J$2)),ROWS(B$7:B153))))</f>
        <v/>
      </c>
      <c r="D153" s="1" t="str">
        <f t="array" ref="D153">IF(ROWS(C$7:C153)&gt;COUNTIF(BookTable[Entry Month],$O$4),"",INDEX(Book!C$3:C$1200,SMALL(IF(BookTable[Entry Month]=$O$4,ROW(BookTable[Entry Month])-ROW(Book!$J$2)),ROWS(C$7:C153))))</f>
        <v/>
      </c>
      <c r="E153" s="1" t="e">
        <f>VLOOKUP(Shrawan9[[#This Row],[आपूर्तिकर्ताको नाम]],PartyTable[],2,FALSE)</f>
        <v>#N/A</v>
      </c>
      <c r="F153" s="1" t="str" cm="1">
        <f t="array" ref="F153">IF(ROWS(G$7:G153)&gt;COUNTIF(BookTable[Entry Month],$O$4),"",INDEX(Book!D$3:D$1200,SMALL(IF(BookTable[Entry Month]=$O$4,ROW(BookTable[Entry Month])-ROW(Book!$J$2)),ROWS(G$7:G153))))</f>
        <v/>
      </c>
      <c r="I15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53" s="6" t="str" cm="1">
        <f t="array" ref="J153">IF(ROWS(G$7:G153)&gt;COUNTIF(BookTable[Entry Month],$O$4),"",INDEX(Book!F$3:F$1200,SMALL(IF(BookTable[Entry Month]=$O$4,ROW(BookTable[Entry Month])-ROW(Book!$J$2)),ROWS(G$7:G153))))</f>
        <v/>
      </c>
      <c r="K153" s="6" t="str" cm="1">
        <f t="array" ref="K153">IF(ROWS(G$7:G153)&gt;COUNTIF(BookTable[Entry Month],$O$4),"",INDEX(Book!E$3:E$1200,SMALL(IF(BookTable[Entry Month]=$O$4,ROW(BookTable[Entry Month])-ROW(Book!$J$2)),ROWS(G$7:G153))))</f>
        <v/>
      </c>
      <c r="L153" s="6" t="e">
        <f>Shrawan9[[#This Row],[मूल्य (रु)]]*13%</f>
        <v>#VALUE!</v>
      </c>
    </row>
    <row r="154" spans="1:12" hidden="1" x14ac:dyDescent="0.25">
      <c r="A154" s="1" t="str">
        <f t="array" ref="A154">IF(ROWS(A$7:A154)&gt;COUNTIF(BookTable[Entry Month],$O$4),"",INDEX(Book!A$3:A$1200,SMALL(IF(BookTable[Entry Month]=$O$4,ROW(BookTable[Entry Month])-ROW(Book!$J$2)),ROWS(A$7:A154))))</f>
        <v/>
      </c>
      <c r="B154" s="1" t="str">
        <f t="array" ref="B154">IF(ROWS(B$7:B154)&gt;COUNTIF(BookTable[Entry Month],$O$4),"",INDEX(Book!B$3:B$1200,SMALL(IF(BookTable[Entry Month]=$O$4,ROW(BookTable[Entry Month])-ROW(Book!$J$2)),ROWS(B$7:B154))))</f>
        <v/>
      </c>
      <c r="D154" s="1" t="str">
        <f t="array" ref="D154">IF(ROWS(C$7:C154)&gt;COUNTIF(BookTable[Entry Month],$O$4),"",INDEX(Book!C$3:C$1200,SMALL(IF(BookTable[Entry Month]=$O$4,ROW(BookTable[Entry Month])-ROW(Book!$J$2)),ROWS(C$7:C154))))</f>
        <v/>
      </c>
      <c r="E154" s="1" t="e">
        <f>VLOOKUP(Shrawan9[[#This Row],[आपूर्तिकर्ताको नाम]],PartyTable[],2,FALSE)</f>
        <v>#N/A</v>
      </c>
      <c r="F154" s="1" t="str" cm="1">
        <f t="array" ref="F154">IF(ROWS(G$7:G154)&gt;COUNTIF(BookTable[Entry Month],$O$4),"",INDEX(Book!D$3:D$1200,SMALL(IF(BookTable[Entry Month]=$O$4,ROW(BookTable[Entry Month])-ROW(Book!$J$2)),ROWS(G$7:G154))))</f>
        <v/>
      </c>
      <c r="I15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54" s="6" t="str" cm="1">
        <f t="array" ref="J154">IF(ROWS(G$7:G154)&gt;COUNTIF(BookTable[Entry Month],$O$4),"",INDEX(Book!F$3:F$1200,SMALL(IF(BookTable[Entry Month]=$O$4,ROW(BookTable[Entry Month])-ROW(Book!$J$2)),ROWS(G$7:G154))))</f>
        <v/>
      </c>
      <c r="K154" s="6" t="str" cm="1">
        <f t="array" ref="K154">IF(ROWS(G$7:G154)&gt;COUNTIF(BookTable[Entry Month],$O$4),"",INDEX(Book!E$3:E$1200,SMALL(IF(BookTable[Entry Month]=$O$4,ROW(BookTable[Entry Month])-ROW(Book!$J$2)),ROWS(G$7:G154))))</f>
        <v/>
      </c>
      <c r="L154" s="6" t="e">
        <f>Shrawan9[[#This Row],[मूल्य (रु)]]*13%</f>
        <v>#VALUE!</v>
      </c>
    </row>
    <row r="155" spans="1:12" hidden="1" x14ac:dyDescent="0.25">
      <c r="A155" s="1" t="str">
        <f t="array" ref="A155">IF(ROWS(A$7:A155)&gt;COUNTIF(BookTable[Entry Month],$O$4),"",INDEX(Book!A$3:A$1200,SMALL(IF(BookTable[Entry Month]=$O$4,ROW(BookTable[Entry Month])-ROW(Book!$J$2)),ROWS(A$7:A155))))</f>
        <v/>
      </c>
      <c r="B155" s="1" t="str">
        <f t="array" ref="B155">IF(ROWS(B$7:B155)&gt;COUNTIF(BookTable[Entry Month],$O$4),"",INDEX(Book!B$3:B$1200,SMALL(IF(BookTable[Entry Month]=$O$4,ROW(BookTable[Entry Month])-ROW(Book!$J$2)),ROWS(B$7:B155))))</f>
        <v/>
      </c>
      <c r="D155" s="1" t="str">
        <f t="array" ref="D155">IF(ROWS(C$7:C155)&gt;COUNTIF(BookTable[Entry Month],$O$4),"",INDEX(Book!C$3:C$1200,SMALL(IF(BookTable[Entry Month]=$O$4,ROW(BookTable[Entry Month])-ROW(Book!$J$2)),ROWS(C$7:C155))))</f>
        <v/>
      </c>
      <c r="E155" s="1" t="e">
        <f>VLOOKUP(Shrawan9[[#This Row],[आपूर्तिकर्ताको नाम]],PartyTable[],2,FALSE)</f>
        <v>#N/A</v>
      </c>
      <c r="F155" s="1" t="str" cm="1">
        <f t="array" ref="F155">IF(ROWS(G$7:G155)&gt;COUNTIF(BookTable[Entry Month],$O$4),"",INDEX(Book!D$3:D$1200,SMALL(IF(BookTable[Entry Month]=$O$4,ROW(BookTable[Entry Month])-ROW(Book!$J$2)),ROWS(G$7:G155))))</f>
        <v/>
      </c>
      <c r="I15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55" s="6" t="str" cm="1">
        <f t="array" ref="J155">IF(ROWS(G$7:G155)&gt;COUNTIF(BookTable[Entry Month],$O$4),"",INDEX(Book!F$3:F$1200,SMALL(IF(BookTable[Entry Month]=$O$4,ROW(BookTable[Entry Month])-ROW(Book!$J$2)),ROWS(G$7:G155))))</f>
        <v/>
      </c>
      <c r="K155" s="6" t="str" cm="1">
        <f t="array" ref="K155">IF(ROWS(G$7:G155)&gt;COUNTIF(BookTable[Entry Month],$O$4),"",INDEX(Book!E$3:E$1200,SMALL(IF(BookTable[Entry Month]=$O$4,ROW(BookTable[Entry Month])-ROW(Book!$J$2)),ROWS(G$7:G155))))</f>
        <v/>
      </c>
      <c r="L155" s="6" t="e">
        <f>Shrawan9[[#This Row],[मूल्य (रु)]]*13%</f>
        <v>#VALUE!</v>
      </c>
    </row>
    <row r="156" spans="1:12" hidden="1" x14ac:dyDescent="0.25">
      <c r="A156" s="1" t="str">
        <f t="array" ref="A156">IF(ROWS(A$7:A156)&gt;COUNTIF(BookTable[Entry Month],$O$4),"",INDEX(Book!A$3:A$1200,SMALL(IF(BookTable[Entry Month]=$O$4,ROW(BookTable[Entry Month])-ROW(Book!$J$2)),ROWS(A$7:A156))))</f>
        <v/>
      </c>
      <c r="B156" s="1" t="str">
        <f t="array" ref="B156">IF(ROWS(B$7:B156)&gt;COUNTIF(BookTable[Entry Month],$O$4),"",INDEX(Book!B$3:B$1200,SMALL(IF(BookTable[Entry Month]=$O$4,ROW(BookTable[Entry Month])-ROW(Book!$J$2)),ROWS(B$7:B156))))</f>
        <v/>
      </c>
      <c r="D156" s="1" t="str">
        <f t="array" ref="D156">IF(ROWS(C$7:C156)&gt;COUNTIF(BookTable[Entry Month],$O$4),"",INDEX(Book!C$3:C$1200,SMALL(IF(BookTable[Entry Month]=$O$4,ROW(BookTable[Entry Month])-ROW(Book!$J$2)),ROWS(C$7:C156))))</f>
        <v/>
      </c>
      <c r="E156" s="1" t="e">
        <f>VLOOKUP(Shrawan9[[#This Row],[आपूर्तिकर्ताको नाम]],PartyTable[],2,FALSE)</f>
        <v>#N/A</v>
      </c>
      <c r="F156" s="1" t="str" cm="1">
        <f t="array" ref="F156">IF(ROWS(G$7:G156)&gt;COUNTIF(BookTable[Entry Month],$O$4),"",INDEX(Book!D$3:D$1200,SMALL(IF(BookTable[Entry Month]=$O$4,ROW(BookTable[Entry Month])-ROW(Book!$J$2)),ROWS(G$7:G156))))</f>
        <v/>
      </c>
      <c r="I15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56" s="6" t="str" cm="1">
        <f t="array" ref="J156">IF(ROWS(G$7:G156)&gt;COUNTIF(BookTable[Entry Month],$O$4),"",INDEX(Book!F$3:F$1200,SMALL(IF(BookTable[Entry Month]=$O$4,ROW(BookTable[Entry Month])-ROW(Book!$J$2)),ROWS(G$7:G156))))</f>
        <v/>
      </c>
      <c r="K156" s="6" t="str" cm="1">
        <f t="array" ref="K156">IF(ROWS(G$7:G156)&gt;COUNTIF(BookTable[Entry Month],$O$4),"",INDEX(Book!E$3:E$1200,SMALL(IF(BookTable[Entry Month]=$O$4,ROW(BookTable[Entry Month])-ROW(Book!$J$2)),ROWS(G$7:G156))))</f>
        <v/>
      </c>
      <c r="L156" s="6" t="e">
        <f>Shrawan9[[#This Row],[मूल्य (रु)]]*13%</f>
        <v>#VALUE!</v>
      </c>
    </row>
    <row r="157" spans="1:12" hidden="1" x14ac:dyDescent="0.25">
      <c r="A157" s="1" t="str">
        <f t="array" ref="A157">IF(ROWS(A$7:A157)&gt;COUNTIF(BookTable[Entry Month],$O$4),"",INDEX(Book!A$3:A$1200,SMALL(IF(BookTable[Entry Month]=$O$4,ROW(BookTable[Entry Month])-ROW(Book!$J$2)),ROWS(A$7:A157))))</f>
        <v/>
      </c>
      <c r="B157" s="1" t="str">
        <f t="array" ref="B157">IF(ROWS(B$7:B157)&gt;COUNTIF(BookTable[Entry Month],$O$4),"",INDEX(Book!B$3:B$1200,SMALL(IF(BookTable[Entry Month]=$O$4,ROW(BookTable[Entry Month])-ROW(Book!$J$2)),ROWS(B$7:B157))))</f>
        <v/>
      </c>
      <c r="D157" s="1" t="str">
        <f t="array" ref="D157">IF(ROWS(C$7:C157)&gt;COUNTIF(BookTable[Entry Month],$O$4),"",INDEX(Book!C$3:C$1200,SMALL(IF(BookTable[Entry Month]=$O$4,ROW(BookTable[Entry Month])-ROW(Book!$J$2)),ROWS(C$7:C157))))</f>
        <v/>
      </c>
      <c r="E157" s="1" t="e">
        <f>VLOOKUP(Shrawan9[[#This Row],[आपूर्तिकर्ताको नाम]],PartyTable[],2,FALSE)</f>
        <v>#N/A</v>
      </c>
      <c r="F157" s="1" t="str" cm="1">
        <f t="array" ref="F157">IF(ROWS(G$7:G157)&gt;COUNTIF(BookTable[Entry Month],$O$4),"",INDEX(Book!D$3:D$1200,SMALL(IF(BookTable[Entry Month]=$O$4,ROW(BookTable[Entry Month])-ROW(Book!$J$2)),ROWS(G$7:G157))))</f>
        <v/>
      </c>
      <c r="I15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57" s="6" t="str" cm="1">
        <f t="array" ref="J157">IF(ROWS(G$7:G157)&gt;COUNTIF(BookTable[Entry Month],$O$4),"",INDEX(Book!F$3:F$1200,SMALL(IF(BookTable[Entry Month]=$O$4,ROW(BookTable[Entry Month])-ROW(Book!$J$2)),ROWS(G$7:G157))))</f>
        <v/>
      </c>
      <c r="K157" s="6" t="str" cm="1">
        <f t="array" ref="K157">IF(ROWS(G$7:G157)&gt;COUNTIF(BookTable[Entry Month],$O$4),"",INDEX(Book!E$3:E$1200,SMALL(IF(BookTable[Entry Month]=$O$4,ROW(BookTable[Entry Month])-ROW(Book!$J$2)),ROWS(G$7:G157))))</f>
        <v/>
      </c>
      <c r="L157" s="6" t="e">
        <f>Shrawan9[[#This Row],[मूल्य (रु)]]*13%</f>
        <v>#VALUE!</v>
      </c>
    </row>
    <row r="158" spans="1:12" hidden="1" x14ac:dyDescent="0.25">
      <c r="A158" s="1" t="str">
        <f t="array" ref="A158">IF(ROWS(A$7:A158)&gt;COUNTIF(BookTable[Entry Month],$O$4),"",INDEX(Book!A$3:A$1200,SMALL(IF(BookTable[Entry Month]=$O$4,ROW(BookTable[Entry Month])-ROW(Book!$J$2)),ROWS(A$7:A158))))</f>
        <v/>
      </c>
      <c r="B158" s="1" t="str">
        <f t="array" ref="B158">IF(ROWS(B$7:B158)&gt;COUNTIF(BookTable[Entry Month],$O$4),"",INDEX(Book!B$3:B$1200,SMALL(IF(BookTable[Entry Month]=$O$4,ROW(BookTable[Entry Month])-ROW(Book!$J$2)),ROWS(B$7:B158))))</f>
        <v/>
      </c>
      <c r="D158" s="1" t="str">
        <f t="array" ref="D158">IF(ROWS(C$7:C158)&gt;COUNTIF(BookTable[Entry Month],$O$4),"",INDEX(Book!C$3:C$1200,SMALL(IF(BookTable[Entry Month]=$O$4,ROW(BookTable[Entry Month])-ROW(Book!$J$2)),ROWS(C$7:C158))))</f>
        <v/>
      </c>
      <c r="E158" s="1" t="e">
        <f>VLOOKUP(Shrawan9[[#This Row],[आपूर्तिकर्ताको नाम]],PartyTable[],2,FALSE)</f>
        <v>#N/A</v>
      </c>
      <c r="F158" s="1" t="str" cm="1">
        <f t="array" ref="F158">IF(ROWS(G$7:G158)&gt;COUNTIF(BookTable[Entry Month],$O$4),"",INDEX(Book!D$3:D$1200,SMALL(IF(BookTable[Entry Month]=$O$4,ROW(BookTable[Entry Month])-ROW(Book!$J$2)),ROWS(G$7:G158))))</f>
        <v/>
      </c>
      <c r="I15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58" s="6" t="str" cm="1">
        <f t="array" ref="J158">IF(ROWS(G$7:G158)&gt;COUNTIF(BookTable[Entry Month],$O$4),"",INDEX(Book!F$3:F$1200,SMALL(IF(BookTable[Entry Month]=$O$4,ROW(BookTable[Entry Month])-ROW(Book!$J$2)),ROWS(G$7:G158))))</f>
        <v/>
      </c>
      <c r="K158" s="6" t="str" cm="1">
        <f t="array" ref="K158">IF(ROWS(G$7:G158)&gt;COUNTIF(BookTable[Entry Month],$O$4),"",INDEX(Book!E$3:E$1200,SMALL(IF(BookTable[Entry Month]=$O$4,ROW(BookTable[Entry Month])-ROW(Book!$J$2)),ROWS(G$7:G158))))</f>
        <v/>
      </c>
      <c r="L158" s="6" t="e">
        <f>Shrawan9[[#This Row],[मूल्य (रु)]]*13%</f>
        <v>#VALUE!</v>
      </c>
    </row>
    <row r="159" spans="1:12" hidden="1" x14ac:dyDescent="0.25">
      <c r="A159" s="1" t="str">
        <f t="array" ref="A159">IF(ROWS(A$7:A159)&gt;COUNTIF(BookTable[Entry Month],$O$4),"",INDEX(Book!A$3:A$1200,SMALL(IF(BookTable[Entry Month]=$O$4,ROW(BookTable[Entry Month])-ROW(Book!$J$2)),ROWS(A$7:A159))))</f>
        <v/>
      </c>
      <c r="B159" s="1" t="str">
        <f t="array" ref="B159">IF(ROWS(B$7:B159)&gt;COUNTIF(BookTable[Entry Month],$O$4),"",INDEX(Book!B$3:B$1200,SMALL(IF(BookTable[Entry Month]=$O$4,ROW(BookTable[Entry Month])-ROW(Book!$J$2)),ROWS(B$7:B159))))</f>
        <v/>
      </c>
      <c r="D159" s="1" t="str">
        <f t="array" ref="D159">IF(ROWS(C$7:C159)&gt;COUNTIF(BookTable[Entry Month],$O$4),"",INDEX(Book!C$3:C$1200,SMALL(IF(BookTable[Entry Month]=$O$4,ROW(BookTable[Entry Month])-ROW(Book!$J$2)),ROWS(C$7:C159))))</f>
        <v/>
      </c>
      <c r="E159" s="1" t="e">
        <f>VLOOKUP(Shrawan9[[#This Row],[आपूर्तिकर्ताको नाम]],PartyTable[],2,FALSE)</f>
        <v>#N/A</v>
      </c>
      <c r="F159" s="1" t="str" cm="1">
        <f t="array" ref="F159">IF(ROWS(G$7:G159)&gt;COUNTIF(BookTable[Entry Month],$O$4),"",INDEX(Book!D$3:D$1200,SMALL(IF(BookTable[Entry Month]=$O$4,ROW(BookTable[Entry Month])-ROW(Book!$J$2)),ROWS(G$7:G159))))</f>
        <v/>
      </c>
      <c r="I15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59" s="6" t="str" cm="1">
        <f t="array" ref="J159">IF(ROWS(G$7:G159)&gt;COUNTIF(BookTable[Entry Month],$O$4),"",INDEX(Book!F$3:F$1200,SMALL(IF(BookTable[Entry Month]=$O$4,ROW(BookTable[Entry Month])-ROW(Book!$J$2)),ROWS(G$7:G159))))</f>
        <v/>
      </c>
      <c r="K159" s="6" t="str" cm="1">
        <f t="array" ref="K159">IF(ROWS(G$7:G159)&gt;COUNTIF(BookTable[Entry Month],$O$4),"",INDEX(Book!E$3:E$1200,SMALL(IF(BookTable[Entry Month]=$O$4,ROW(BookTable[Entry Month])-ROW(Book!$J$2)),ROWS(G$7:G159))))</f>
        <v/>
      </c>
      <c r="L159" s="6" t="e">
        <f>Shrawan9[[#This Row],[मूल्य (रु)]]*13%</f>
        <v>#VALUE!</v>
      </c>
    </row>
    <row r="160" spans="1:12" hidden="1" x14ac:dyDescent="0.25">
      <c r="A160" s="1" t="str">
        <f t="array" ref="A160">IF(ROWS(A$7:A160)&gt;COUNTIF(BookTable[Entry Month],$O$4),"",INDEX(Book!A$3:A$1200,SMALL(IF(BookTable[Entry Month]=$O$4,ROW(BookTable[Entry Month])-ROW(Book!$J$2)),ROWS(A$7:A160))))</f>
        <v/>
      </c>
      <c r="B160" s="1" t="str">
        <f t="array" ref="B160">IF(ROWS(B$7:B160)&gt;COUNTIF(BookTable[Entry Month],$O$4),"",INDEX(Book!B$3:B$1200,SMALL(IF(BookTable[Entry Month]=$O$4,ROW(BookTable[Entry Month])-ROW(Book!$J$2)),ROWS(B$7:B160))))</f>
        <v/>
      </c>
      <c r="D160" s="1" t="str">
        <f t="array" ref="D160">IF(ROWS(C$7:C160)&gt;COUNTIF(BookTable[Entry Month],$O$4),"",INDEX(Book!C$3:C$1200,SMALL(IF(BookTable[Entry Month]=$O$4,ROW(BookTable[Entry Month])-ROW(Book!$J$2)),ROWS(C$7:C160))))</f>
        <v/>
      </c>
      <c r="E160" s="1" t="e">
        <f>VLOOKUP(Shrawan9[[#This Row],[आपूर्तिकर्ताको नाम]],PartyTable[],2,FALSE)</f>
        <v>#N/A</v>
      </c>
      <c r="F160" s="1" t="str" cm="1">
        <f t="array" ref="F160">IF(ROWS(G$7:G160)&gt;COUNTIF(BookTable[Entry Month],$O$4),"",INDEX(Book!D$3:D$1200,SMALL(IF(BookTable[Entry Month]=$O$4,ROW(BookTable[Entry Month])-ROW(Book!$J$2)),ROWS(G$7:G160))))</f>
        <v/>
      </c>
      <c r="I16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60" s="6" t="str" cm="1">
        <f t="array" ref="J160">IF(ROWS(G$7:G160)&gt;COUNTIF(BookTable[Entry Month],$O$4),"",INDEX(Book!F$3:F$1200,SMALL(IF(BookTable[Entry Month]=$O$4,ROW(BookTable[Entry Month])-ROW(Book!$J$2)),ROWS(G$7:G160))))</f>
        <v/>
      </c>
      <c r="K160" s="6" t="str" cm="1">
        <f t="array" ref="K160">IF(ROWS(G$7:G160)&gt;COUNTIF(BookTable[Entry Month],$O$4),"",INDEX(Book!E$3:E$1200,SMALL(IF(BookTable[Entry Month]=$O$4,ROW(BookTable[Entry Month])-ROW(Book!$J$2)),ROWS(G$7:G160))))</f>
        <v/>
      </c>
      <c r="L160" s="6" t="e">
        <f>Shrawan9[[#This Row],[मूल्य (रु)]]*13%</f>
        <v>#VALUE!</v>
      </c>
    </row>
    <row r="161" spans="1:12" hidden="1" x14ac:dyDescent="0.25">
      <c r="A161" s="1" t="str">
        <f t="array" ref="A161">IF(ROWS(A$7:A161)&gt;COUNTIF(BookTable[Entry Month],$O$4),"",INDEX(Book!A$3:A$1200,SMALL(IF(BookTable[Entry Month]=$O$4,ROW(BookTable[Entry Month])-ROW(Book!$J$2)),ROWS(A$7:A161))))</f>
        <v/>
      </c>
      <c r="B161" s="1" t="str">
        <f t="array" ref="B161">IF(ROWS(B$7:B161)&gt;COUNTIF(BookTable[Entry Month],$O$4),"",INDEX(Book!B$3:B$1200,SMALL(IF(BookTable[Entry Month]=$O$4,ROW(BookTable[Entry Month])-ROW(Book!$J$2)),ROWS(B$7:B161))))</f>
        <v/>
      </c>
      <c r="D161" s="1" t="str">
        <f t="array" ref="D161">IF(ROWS(C$7:C161)&gt;COUNTIF(BookTable[Entry Month],$O$4),"",INDEX(Book!C$3:C$1200,SMALL(IF(BookTable[Entry Month]=$O$4,ROW(BookTable[Entry Month])-ROW(Book!$J$2)),ROWS(C$7:C161))))</f>
        <v/>
      </c>
      <c r="E161" s="1" t="e">
        <f>VLOOKUP(Shrawan9[[#This Row],[आपूर्तिकर्ताको नाम]],PartyTable[],2,FALSE)</f>
        <v>#N/A</v>
      </c>
      <c r="F161" s="1" t="str" cm="1">
        <f t="array" ref="F161">IF(ROWS(G$7:G161)&gt;COUNTIF(BookTable[Entry Month],$O$4),"",INDEX(Book!D$3:D$1200,SMALL(IF(BookTable[Entry Month]=$O$4,ROW(BookTable[Entry Month])-ROW(Book!$J$2)),ROWS(G$7:G161))))</f>
        <v/>
      </c>
      <c r="I16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61" s="6" t="str" cm="1">
        <f t="array" ref="J161">IF(ROWS(G$7:G161)&gt;COUNTIF(BookTable[Entry Month],$O$4),"",INDEX(Book!F$3:F$1200,SMALL(IF(BookTable[Entry Month]=$O$4,ROW(BookTable[Entry Month])-ROW(Book!$J$2)),ROWS(G$7:G161))))</f>
        <v/>
      </c>
      <c r="K161" s="6" t="str" cm="1">
        <f t="array" ref="K161">IF(ROWS(G$7:G161)&gt;COUNTIF(BookTable[Entry Month],$O$4),"",INDEX(Book!E$3:E$1200,SMALL(IF(BookTable[Entry Month]=$O$4,ROW(BookTable[Entry Month])-ROW(Book!$J$2)),ROWS(G$7:G161))))</f>
        <v/>
      </c>
      <c r="L161" s="6" t="e">
        <f>Shrawan9[[#This Row],[मूल्य (रु)]]*13%</f>
        <v>#VALUE!</v>
      </c>
    </row>
    <row r="162" spans="1:12" hidden="1" x14ac:dyDescent="0.25">
      <c r="A162" s="1" t="str">
        <f t="array" ref="A162">IF(ROWS(A$7:A162)&gt;COUNTIF(BookTable[Entry Month],$O$4),"",INDEX(Book!A$3:A$1200,SMALL(IF(BookTable[Entry Month]=$O$4,ROW(BookTable[Entry Month])-ROW(Book!$J$2)),ROWS(A$7:A162))))</f>
        <v/>
      </c>
      <c r="B162" s="1" t="str">
        <f t="array" ref="B162">IF(ROWS(B$7:B162)&gt;COUNTIF(BookTable[Entry Month],$O$4),"",INDEX(Book!B$3:B$1200,SMALL(IF(BookTable[Entry Month]=$O$4,ROW(BookTable[Entry Month])-ROW(Book!$J$2)),ROWS(B$7:B162))))</f>
        <v/>
      </c>
      <c r="D162" s="1" t="str">
        <f t="array" ref="D162">IF(ROWS(C$7:C162)&gt;COUNTIF(BookTable[Entry Month],$O$4),"",INDEX(Book!C$3:C$1200,SMALL(IF(BookTable[Entry Month]=$O$4,ROW(BookTable[Entry Month])-ROW(Book!$J$2)),ROWS(C$7:C162))))</f>
        <v/>
      </c>
      <c r="E162" s="1" t="e">
        <f>VLOOKUP(Shrawan9[[#This Row],[आपूर्तिकर्ताको नाम]],PartyTable[],2,FALSE)</f>
        <v>#N/A</v>
      </c>
      <c r="F162" s="1" t="str" cm="1">
        <f t="array" ref="F162">IF(ROWS(G$7:G162)&gt;COUNTIF(BookTable[Entry Month],$O$4),"",INDEX(Book!D$3:D$1200,SMALL(IF(BookTable[Entry Month]=$O$4,ROW(BookTable[Entry Month])-ROW(Book!$J$2)),ROWS(G$7:G162))))</f>
        <v/>
      </c>
      <c r="I16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62" s="6" t="str" cm="1">
        <f t="array" ref="J162">IF(ROWS(G$7:G162)&gt;COUNTIF(BookTable[Entry Month],$O$4),"",INDEX(Book!F$3:F$1200,SMALL(IF(BookTable[Entry Month]=$O$4,ROW(BookTable[Entry Month])-ROW(Book!$J$2)),ROWS(G$7:G162))))</f>
        <v/>
      </c>
      <c r="K162" s="6" t="str" cm="1">
        <f t="array" ref="K162">IF(ROWS(G$7:G162)&gt;COUNTIF(BookTable[Entry Month],$O$4),"",INDEX(Book!E$3:E$1200,SMALL(IF(BookTable[Entry Month]=$O$4,ROW(BookTable[Entry Month])-ROW(Book!$J$2)),ROWS(G$7:G162))))</f>
        <v/>
      </c>
      <c r="L162" s="6" t="e">
        <f>Shrawan9[[#This Row],[मूल्य (रु)]]*13%</f>
        <v>#VALUE!</v>
      </c>
    </row>
    <row r="163" spans="1:12" hidden="1" x14ac:dyDescent="0.25">
      <c r="A163" s="1" t="str">
        <f t="array" ref="A163">IF(ROWS(A$7:A163)&gt;COUNTIF(BookTable[Entry Month],$O$4),"",INDEX(Book!A$3:A$1200,SMALL(IF(BookTable[Entry Month]=$O$4,ROW(BookTable[Entry Month])-ROW(Book!$J$2)),ROWS(A$7:A163))))</f>
        <v/>
      </c>
      <c r="B163" s="1" t="str">
        <f t="array" ref="B163">IF(ROWS(B$7:B163)&gt;COUNTIF(BookTable[Entry Month],$O$4),"",INDEX(Book!B$3:B$1200,SMALL(IF(BookTable[Entry Month]=$O$4,ROW(BookTable[Entry Month])-ROW(Book!$J$2)),ROWS(B$7:B163))))</f>
        <v/>
      </c>
      <c r="D163" s="1" t="str">
        <f t="array" ref="D163">IF(ROWS(C$7:C163)&gt;COUNTIF(BookTable[Entry Month],$O$4),"",INDEX(Book!C$3:C$1200,SMALL(IF(BookTable[Entry Month]=$O$4,ROW(BookTable[Entry Month])-ROW(Book!$J$2)),ROWS(C$7:C163))))</f>
        <v/>
      </c>
      <c r="E163" s="1" t="e">
        <f>VLOOKUP(Shrawan9[[#This Row],[आपूर्तिकर्ताको नाम]],PartyTable[],2,FALSE)</f>
        <v>#N/A</v>
      </c>
      <c r="F163" s="1" t="str" cm="1">
        <f t="array" ref="F163">IF(ROWS(G$7:G163)&gt;COUNTIF(BookTable[Entry Month],$O$4),"",INDEX(Book!D$3:D$1200,SMALL(IF(BookTable[Entry Month]=$O$4,ROW(BookTable[Entry Month])-ROW(Book!$J$2)),ROWS(G$7:G163))))</f>
        <v/>
      </c>
      <c r="I16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63" s="6" t="str" cm="1">
        <f t="array" ref="J163">IF(ROWS(G$7:G163)&gt;COUNTIF(BookTable[Entry Month],$O$4),"",INDEX(Book!F$3:F$1200,SMALL(IF(BookTable[Entry Month]=$O$4,ROW(BookTable[Entry Month])-ROW(Book!$J$2)),ROWS(G$7:G163))))</f>
        <v/>
      </c>
      <c r="K163" s="6" t="str" cm="1">
        <f t="array" ref="K163">IF(ROWS(G$7:G163)&gt;COUNTIF(BookTable[Entry Month],$O$4),"",INDEX(Book!E$3:E$1200,SMALL(IF(BookTable[Entry Month]=$O$4,ROW(BookTable[Entry Month])-ROW(Book!$J$2)),ROWS(G$7:G163))))</f>
        <v/>
      </c>
      <c r="L163" s="6" t="e">
        <f>Shrawan9[[#This Row],[मूल्य (रु)]]*13%</f>
        <v>#VALUE!</v>
      </c>
    </row>
    <row r="164" spans="1:12" hidden="1" x14ac:dyDescent="0.25">
      <c r="A164" s="1" t="str">
        <f t="array" ref="A164">IF(ROWS(A$7:A164)&gt;COUNTIF(BookTable[Entry Month],$O$4),"",INDEX(Book!A$3:A$1200,SMALL(IF(BookTable[Entry Month]=$O$4,ROW(BookTable[Entry Month])-ROW(Book!$J$2)),ROWS(A$7:A164))))</f>
        <v/>
      </c>
      <c r="B164" s="1" t="str">
        <f t="array" ref="B164">IF(ROWS(B$7:B164)&gt;COUNTIF(BookTable[Entry Month],$O$4),"",INDEX(Book!B$3:B$1200,SMALL(IF(BookTable[Entry Month]=$O$4,ROW(BookTable[Entry Month])-ROW(Book!$J$2)),ROWS(B$7:B164))))</f>
        <v/>
      </c>
      <c r="D164" s="1" t="str">
        <f t="array" ref="D164">IF(ROWS(C$7:C164)&gt;COUNTIF(BookTable[Entry Month],$O$4),"",INDEX(Book!C$3:C$1200,SMALL(IF(BookTable[Entry Month]=$O$4,ROW(BookTable[Entry Month])-ROW(Book!$J$2)),ROWS(C$7:C164))))</f>
        <v/>
      </c>
      <c r="E164" s="1" t="e">
        <f>VLOOKUP(Shrawan9[[#This Row],[आपूर्तिकर्ताको नाम]],PartyTable[],2,FALSE)</f>
        <v>#N/A</v>
      </c>
      <c r="F164" s="1" t="str" cm="1">
        <f t="array" ref="F164">IF(ROWS(G$7:G164)&gt;COUNTIF(BookTable[Entry Month],$O$4),"",INDEX(Book!D$3:D$1200,SMALL(IF(BookTable[Entry Month]=$O$4,ROW(BookTable[Entry Month])-ROW(Book!$J$2)),ROWS(G$7:G164))))</f>
        <v/>
      </c>
      <c r="I16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64" s="6" t="str" cm="1">
        <f t="array" ref="J164">IF(ROWS(G$7:G164)&gt;COUNTIF(BookTable[Entry Month],$O$4),"",INDEX(Book!F$3:F$1200,SMALL(IF(BookTable[Entry Month]=$O$4,ROW(BookTable[Entry Month])-ROW(Book!$J$2)),ROWS(G$7:G164))))</f>
        <v/>
      </c>
      <c r="K164" s="6" t="str" cm="1">
        <f t="array" ref="K164">IF(ROWS(G$7:G164)&gt;COUNTIF(BookTable[Entry Month],$O$4),"",INDEX(Book!E$3:E$1200,SMALL(IF(BookTable[Entry Month]=$O$4,ROW(BookTable[Entry Month])-ROW(Book!$J$2)),ROWS(G$7:G164))))</f>
        <v/>
      </c>
      <c r="L164" s="6" t="e">
        <f>Shrawan9[[#This Row],[मूल्य (रु)]]*13%</f>
        <v>#VALUE!</v>
      </c>
    </row>
    <row r="165" spans="1:12" hidden="1" x14ac:dyDescent="0.25">
      <c r="A165" s="1" t="str">
        <f t="array" ref="A165">IF(ROWS(A$7:A165)&gt;COUNTIF(BookTable[Entry Month],$O$4),"",INDEX(Book!A$3:A$1200,SMALL(IF(BookTable[Entry Month]=$O$4,ROW(BookTable[Entry Month])-ROW(Book!$J$2)),ROWS(A$7:A165))))</f>
        <v/>
      </c>
      <c r="B165" s="1" t="str">
        <f t="array" ref="B165">IF(ROWS(B$7:B165)&gt;COUNTIF(BookTable[Entry Month],$O$4),"",INDEX(Book!B$3:B$1200,SMALL(IF(BookTable[Entry Month]=$O$4,ROW(BookTable[Entry Month])-ROW(Book!$J$2)),ROWS(B$7:B165))))</f>
        <v/>
      </c>
      <c r="D165" s="1" t="str">
        <f t="array" ref="D165">IF(ROWS(C$7:C165)&gt;COUNTIF(BookTable[Entry Month],$O$4),"",INDEX(Book!C$3:C$1200,SMALL(IF(BookTable[Entry Month]=$O$4,ROW(BookTable[Entry Month])-ROW(Book!$J$2)),ROWS(C$7:C165))))</f>
        <v/>
      </c>
      <c r="E165" s="1" t="e">
        <f>VLOOKUP(Shrawan9[[#This Row],[आपूर्तिकर्ताको नाम]],PartyTable[],2,FALSE)</f>
        <v>#N/A</v>
      </c>
      <c r="F165" s="1" t="str" cm="1">
        <f t="array" ref="F165">IF(ROWS(G$7:G165)&gt;COUNTIF(BookTable[Entry Month],$O$4),"",INDEX(Book!D$3:D$1200,SMALL(IF(BookTable[Entry Month]=$O$4,ROW(BookTable[Entry Month])-ROW(Book!$J$2)),ROWS(G$7:G165))))</f>
        <v/>
      </c>
      <c r="I16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65" s="6" t="str" cm="1">
        <f t="array" ref="J165">IF(ROWS(G$7:G165)&gt;COUNTIF(BookTable[Entry Month],$O$4),"",INDEX(Book!F$3:F$1200,SMALL(IF(BookTable[Entry Month]=$O$4,ROW(BookTable[Entry Month])-ROW(Book!$J$2)),ROWS(G$7:G165))))</f>
        <v/>
      </c>
      <c r="K165" s="6" t="str" cm="1">
        <f t="array" ref="K165">IF(ROWS(G$7:G165)&gt;COUNTIF(BookTable[Entry Month],$O$4),"",INDEX(Book!E$3:E$1200,SMALL(IF(BookTable[Entry Month]=$O$4,ROW(BookTable[Entry Month])-ROW(Book!$J$2)),ROWS(G$7:G165))))</f>
        <v/>
      </c>
      <c r="L165" s="6" t="e">
        <f>Shrawan9[[#This Row],[मूल्य (रु)]]*13%</f>
        <v>#VALUE!</v>
      </c>
    </row>
    <row r="166" spans="1:12" hidden="1" x14ac:dyDescent="0.25">
      <c r="A166" s="1" t="str">
        <f t="array" ref="A166">IF(ROWS(A$7:A166)&gt;COUNTIF(BookTable[Entry Month],$O$4),"",INDEX(Book!A$3:A$1200,SMALL(IF(BookTable[Entry Month]=$O$4,ROW(BookTable[Entry Month])-ROW(Book!$J$2)),ROWS(A$7:A166))))</f>
        <v/>
      </c>
      <c r="B166" s="1" t="str">
        <f t="array" ref="B166">IF(ROWS(B$7:B166)&gt;COUNTIF(BookTable[Entry Month],$O$4),"",INDEX(Book!B$3:B$1200,SMALL(IF(BookTable[Entry Month]=$O$4,ROW(BookTable[Entry Month])-ROW(Book!$J$2)),ROWS(B$7:B166))))</f>
        <v/>
      </c>
      <c r="D166" s="1" t="str">
        <f t="array" ref="D166">IF(ROWS(C$7:C166)&gt;COUNTIF(BookTable[Entry Month],$O$4),"",INDEX(Book!C$3:C$1200,SMALL(IF(BookTable[Entry Month]=$O$4,ROW(BookTable[Entry Month])-ROW(Book!$J$2)),ROWS(C$7:C166))))</f>
        <v/>
      </c>
      <c r="E166" s="1" t="e">
        <f>VLOOKUP(Shrawan9[[#This Row],[आपूर्तिकर्ताको नाम]],PartyTable[],2,FALSE)</f>
        <v>#N/A</v>
      </c>
      <c r="F166" s="1" t="str" cm="1">
        <f t="array" ref="F166">IF(ROWS(G$7:G166)&gt;COUNTIF(BookTable[Entry Month],$O$4),"",INDEX(Book!D$3:D$1200,SMALL(IF(BookTable[Entry Month]=$O$4,ROW(BookTable[Entry Month])-ROW(Book!$J$2)),ROWS(G$7:G166))))</f>
        <v/>
      </c>
      <c r="I16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66" s="6" t="str" cm="1">
        <f t="array" ref="J166">IF(ROWS(G$7:G166)&gt;COUNTIF(BookTable[Entry Month],$O$4),"",INDEX(Book!F$3:F$1200,SMALL(IF(BookTable[Entry Month]=$O$4,ROW(BookTable[Entry Month])-ROW(Book!$J$2)),ROWS(G$7:G166))))</f>
        <v/>
      </c>
      <c r="K166" s="6" t="str" cm="1">
        <f t="array" ref="K166">IF(ROWS(G$7:G166)&gt;COUNTIF(BookTable[Entry Month],$O$4),"",INDEX(Book!E$3:E$1200,SMALL(IF(BookTable[Entry Month]=$O$4,ROW(BookTable[Entry Month])-ROW(Book!$J$2)),ROWS(G$7:G166))))</f>
        <v/>
      </c>
      <c r="L166" s="6" t="e">
        <f>Shrawan9[[#This Row],[मूल्य (रु)]]*13%</f>
        <v>#VALUE!</v>
      </c>
    </row>
    <row r="167" spans="1:12" hidden="1" x14ac:dyDescent="0.25">
      <c r="A167" s="1" t="str">
        <f t="array" ref="A167">IF(ROWS(A$7:A167)&gt;COUNTIF(BookTable[Entry Month],$O$4),"",INDEX(Book!A$3:A$1200,SMALL(IF(BookTable[Entry Month]=$O$4,ROW(BookTable[Entry Month])-ROW(Book!$J$2)),ROWS(A$7:A167))))</f>
        <v/>
      </c>
      <c r="B167" s="1" t="str">
        <f t="array" ref="B167">IF(ROWS(B$7:B167)&gt;COUNTIF(BookTable[Entry Month],$O$4),"",INDEX(Book!B$3:B$1200,SMALL(IF(BookTable[Entry Month]=$O$4,ROW(BookTable[Entry Month])-ROW(Book!$J$2)),ROWS(B$7:B167))))</f>
        <v/>
      </c>
      <c r="D167" s="1" t="str">
        <f t="array" ref="D167">IF(ROWS(C$7:C167)&gt;COUNTIF(BookTable[Entry Month],$O$4),"",INDEX(Book!C$3:C$1200,SMALL(IF(BookTable[Entry Month]=$O$4,ROW(BookTable[Entry Month])-ROW(Book!$J$2)),ROWS(C$7:C167))))</f>
        <v/>
      </c>
      <c r="E167" s="1" t="e">
        <f>VLOOKUP(Shrawan9[[#This Row],[आपूर्तिकर्ताको नाम]],PartyTable[],2,FALSE)</f>
        <v>#N/A</v>
      </c>
      <c r="F167" s="1" t="str" cm="1">
        <f t="array" ref="F167">IF(ROWS(G$7:G167)&gt;COUNTIF(BookTable[Entry Month],$O$4),"",INDEX(Book!D$3:D$1200,SMALL(IF(BookTable[Entry Month]=$O$4,ROW(BookTable[Entry Month])-ROW(Book!$J$2)),ROWS(G$7:G167))))</f>
        <v/>
      </c>
      <c r="I16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67" s="6" t="str" cm="1">
        <f t="array" ref="J167">IF(ROWS(G$7:G167)&gt;COUNTIF(BookTable[Entry Month],$O$4),"",INDEX(Book!F$3:F$1200,SMALL(IF(BookTable[Entry Month]=$O$4,ROW(BookTable[Entry Month])-ROW(Book!$J$2)),ROWS(G$7:G167))))</f>
        <v/>
      </c>
      <c r="K167" s="6" t="str" cm="1">
        <f t="array" ref="K167">IF(ROWS(G$7:G167)&gt;COUNTIF(BookTable[Entry Month],$O$4),"",INDEX(Book!E$3:E$1200,SMALL(IF(BookTable[Entry Month]=$O$4,ROW(BookTable[Entry Month])-ROW(Book!$J$2)),ROWS(G$7:G167))))</f>
        <v/>
      </c>
      <c r="L167" s="6" t="e">
        <f>Shrawan9[[#This Row],[मूल्य (रु)]]*13%</f>
        <v>#VALUE!</v>
      </c>
    </row>
    <row r="168" spans="1:12" hidden="1" x14ac:dyDescent="0.25">
      <c r="A168" s="1" t="str">
        <f t="array" ref="A168">IF(ROWS(A$7:A168)&gt;COUNTIF(BookTable[Entry Month],$O$4),"",INDEX(Book!A$3:A$1200,SMALL(IF(BookTable[Entry Month]=$O$4,ROW(BookTable[Entry Month])-ROW(Book!$J$2)),ROWS(A$7:A168))))</f>
        <v/>
      </c>
      <c r="B168" s="1" t="str">
        <f t="array" ref="B168">IF(ROWS(B$7:B168)&gt;COUNTIF(BookTable[Entry Month],$O$4),"",INDEX(Book!B$3:B$1200,SMALL(IF(BookTable[Entry Month]=$O$4,ROW(BookTable[Entry Month])-ROW(Book!$J$2)),ROWS(B$7:B168))))</f>
        <v/>
      </c>
      <c r="D168" s="1" t="str">
        <f t="array" ref="D168">IF(ROWS(C$7:C168)&gt;COUNTIF(BookTable[Entry Month],$O$4),"",INDEX(Book!C$3:C$1200,SMALL(IF(BookTable[Entry Month]=$O$4,ROW(BookTable[Entry Month])-ROW(Book!$J$2)),ROWS(C$7:C168))))</f>
        <v/>
      </c>
      <c r="E168" s="1" t="e">
        <f>VLOOKUP(Shrawan9[[#This Row],[आपूर्तिकर्ताको नाम]],PartyTable[],2,FALSE)</f>
        <v>#N/A</v>
      </c>
      <c r="F168" s="1" t="str" cm="1">
        <f t="array" ref="F168">IF(ROWS(G$7:G168)&gt;COUNTIF(BookTable[Entry Month],$O$4),"",INDEX(Book!D$3:D$1200,SMALL(IF(BookTable[Entry Month]=$O$4,ROW(BookTable[Entry Month])-ROW(Book!$J$2)),ROWS(G$7:G168))))</f>
        <v/>
      </c>
      <c r="I16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68" s="6" t="str" cm="1">
        <f t="array" ref="J168">IF(ROWS(G$7:G168)&gt;COUNTIF(BookTable[Entry Month],$O$4),"",INDEX(Book!F$3:F$1200,SMALL(IF(BookTable[Entry Month]=$O$4,ROW(BookTable[Entry Month])-ROW(Book!$J$2)),ROWS(G$7:G168))))</f>
        <v/>
      </c>
      <c r="K168" s="6" t="str" cm="1">
        <f t="array" ref="K168">IF(ROWS(G$7:G168)&gt;COUNTIF(BookTable[Entry Month],$O$4),"",INDEX(Book!E$3:E$1200,SMALL(IF(BookTable[Entry Month]=$O$4,ROW(BookTable[Entry Month])-ROW(Book!$J$2)),ROWS(G$7:G168))))</f>
        <v/>
      </c>
      <c r="L168" s="6" t="e">
        <f>Shrawan9[[#This Row],[मूल्य (रु)]]*13%</f>
        <v>#VALUE!</v>
      </c>
    </row>
    <row r="169" spans="1:12" hidden="1" x14ac:dyDescent="0.25">
      <c r="A169" s="1" t="str">
        <f t="array" ref="A169">IF(ROWS(A$7:A169)&gt;COUNTIF(BookTable[Entry Month],$O$4),"",INDEX(Book!A$3:A$1200,SMALL(IF(BookTable[Entry Month]=$O$4,ROW(BookTable[Entry Month])-ROW(Book!$J$2)),ROWS(A$7:A169))))</f>
        <v/>
      </c>
      <c r="B169" s="1" t="str">
        <f t="array" ref="B169">IF(ROWS(B$7:B169)&gt;COUNTIF(BookTable[Entry Month],$O$4),"",INDEX(Book!B$3:B$1200,SMALL(IF(BookTable[Entry Month]=$O$4,ROW(BookTable[Entry Month])-ROW(Book!$J$2)),ROWS(B$7:B169))))</f>
        <v/>
      </c>
      <c r="D169" s="1" t="str">
        <f t="array" ref="D169">IF(ROWS(C$7:C169)&gt;COUNTIF(BookTable[Entry Month],$O$4),"",INDEX(Book!C$3:C$1200,SMALL(IF(BookTable[Entry Month]=$O$4,ROW(BookTable[Entry Month])-ROW(Book!$J$2)),ROWS(C$7:C169))))</f>
        <v/>
      </c>
      <c r="E169" s="1" t="e">
        <f>VLOOKUP(Shrawan9[[#This Row],[आपूर्तिकर्ताको नाम]],PartyTable[],2,FALSE)</f>
        <v>#N/A</v>
      </c>
      <c r="F169" s="1" t="str" cm="1">
        <f t="array" ref="F169">IF(ROWS(G$7:G169)&gt;COUNTIF(BookTable[Entry Month],$O$4),"",INDEX(Book!D$3:D$1200,SMALL(IF(BookTable[Entry Month]=$O$4,ROW(BookTable[Entry Month])-ROW(Book!$J$2)),ROWS(G$7:G169))))</f>
        <v/>
      </c>
      <c r="I16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69" s="6" t="str" cm="1">
        <f t="array" ref="J169">IF(ROWS(G$7:G169)&gt;COUNTIF(BookTable[Entry Month],$O$4),"",INDEX(Book!F$3:F$1200,SMALL(IF(BookTable[Entry Month]=$O$4,ROW(BookTable[Entry Month])-ROW(Book!$J$2)),ROWS(G$7:G169))))</f>
        <v/>
      </c>
      <c r="K169" s="6" t="str" cm="1">
        <f t="array" ref="K169">IF(ROWS(G$7:G169)&gt;COUNTIF(BookTable[Entry Month],$O$4),"",INDEX(Book!E$3:E$1200,SMALL(IF(BookTable[Entry Month]=$O$4,ROW(BookTable[Entry Month])-ROW(Book!$J$2)),ROWS(G$7:G169))))</f>
        <v/>
      </c>
      <c r="L169" s="6" t="e">
        <f>Shrawan9[[#This Row],[मूल्य (रु)]]*13%</f>
        <v>#VALUE!</v>
      </c>
    </row>
    <row r="170" spans="1:12" hidden="1" x14ac:dyDescent="0.25">
      <c r="A170" s="1" t="str">
        <f t="array" ref="A170">IF(ROWS(A$7:A170)&gt;COUNTIF(BookTable[Entry Month],$O$4),"",INDEX(Book!A$3:A$1200,SMALL(IF(BookTable[Entry Month]=$O$4,ROW(BookTable[Entry Month])-ROW(Book!$J$2)),ROWS(A$7:A170))))</f>
        <v/>
      </c>
      <c r="B170" s="1" t="str">
        <f t="array" ref="B170">IF(ROWS(B$7:B170)&gt;COUNTIF(BookTable[Entry Month],$O$4),"",INDEX(Book!B$3:B$1200,SMALL(IF(BookTable[Entry Month]=$O$4,ROW(BookTable[Entry Month])-ROW(Book!$J$2)),ROWS(B$7:B170))))</f>
        <v/>
      </c>
      <c r="D170" s="1" t="str">
        <f t="array" ref="D170">IF(ROWS(C$7:C170)&gt;COUNTIF(BookTable[Entry Month],$O$4),"",INDEX(Book!C$3:C$1200,SMALL(IF(BookTable[Entry Month]=$O$4,ROW(BookTable[Entry Month])-ROW(Book!$J$2)),ROWS(C$7:C170))))</f>
        <v/>
      </c>
      <c r="E170" s="1" t="e">
        <f>VLOOKUP(Shrawan9[[#This Row],[आपूर्तिकर्ताको नाम]],PartyTable[],2,FALSE)</f>
        <v>#N/A</v>
      </c>
      <c r="F170" s="1" t="str" cm="1">
        <f t="array" ref="F170">IF(ROWS(G$7:G170)&gt;COUNTIF(BookTable[Entry Month],$O$4),"",INDEX(Book!D$3:D$1200,SMALL(IF(BookTable[Entry Month]=$O$4,ROW(BookTable[Entry Month])-ROW(Book!$J$2)),ROWS(G$7:G170))))</f>
        <v/>
      </c>
      <c r="I17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70" s="6" t="str" cm="1">
        <f t="array" ref="J170">IF(ROWS(G$7:G170)&gt;COUNTIF(BookTable[Entry Month],$O$4),"",INDEX(Book!F$3:F$1200,SMALL(IF(BookTable[Entry Month]=$O$4,ROW(BookTable[Entry Month])-ROW(Book!$J$2)),ROWS(G$7:G170))))</f>
        <v/>
      </c>
      <c r="K170" s="6" t="str" cm="1">
        <f t="array" ref="K170">IF(ROWS(G$7:G170)&gt;COUNTIF(BookTable[Entry Month],$O$4),"",INDEX(Book!E$3:E$1200,SMALL(IF(BookTable[Entry Month]=$O$4,ROW(BookTable[Entry Month])-ROW(Book!$J$2)),ROWS(G$7:G170))))</f>
        <v/>
      </c>
      <c r="L170" s="6" t="e">
        <f>Shrawan9[[#This Row],[मूल्य (रु)]]*13%</f>
        <v>#VALUE!</v>
      </c>
    </row>
    <row r="171" spans="1:12" hidden="1" x14ac:dyDescent="0.25">
      <c r="A171" s="1" t="str">
        <f t="array" ref="A171">IF(ROWS(A$7:A171)&gt;COUNTIF(BookTable[Entry Month],$O$4),"",INDEX(Book!A$3:A$1200,SMALL(IF(BookTable[Entry Month]=$O$4,ROW(BookTable[Entry Month])-ROW(Book!$J$2)),ROWS(A$7:A171))))</f>
        <v/>
      </c>
      <c r="B171" s="1" t="str">
        <f t="array" ref="B171">IF(ROWS(B$7:B171)&gt;COUNTIF(BookTable[Entry Month],$O$4),"",INDEX(Book!B$3:B$1200,SMALL(IF(BookTable[Entry Month]=$O$4,ROW(BookTable[Entry Month])-ROW(Book!$J$2)),ROWS(B$7:B171))))</f>
        <v/>
      </c>
      <c r="D171" s="1" t="str">
        <f t="array" ref="D171">IF(ROWS(C$7:C171)&gt;COUNTIF(BookTable[Entry Month],$O$4),"",INDEX(Book!C$3:C$1200,SMALL(IF(BookTable[Entry Month]=$O$4,ROW(BookTable[Entry Month])-ROW(Book!$J$2)),ROWS(C$7:C171))))</f>
        <v/>
      </c>
      <c r="E171" s="1" t="e">
        <f>VLOOKUP(Shrawan9[[#This Row],[आपूर्तिकर्ताको नाम]],PartyTable[],2,FALSE)</f>
        <v>#N/A</v>
      </c>
      <c r="F171" s="1" t="str" cm="1">
        <f t="array" ref="F171">IF(ROWS(G$7:G171)&gt;COUNTIF(BookTable[Entry Month],$O$4),"",INDEX(Book!D$3:D$1200,SMALL(IF(BookTable[Entry Month]=$O$4,ROW(BookTable[Entry Month])-ROW(Book!$J$2)),ROWS(G$7:G171))))</f>
        <v/>
      </c>
      <c r="I17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71" s="6" t="str" cm="1">
        <f t="array" ref="J171">IF(ROWS(G$7:G171)&gt;COUNTIF(BookTable[Entry Month],$O$4),"",INDEX(Book!F$3:F$1200,SMALL(IF(BookTable[Entry Month]=$O$4,ROW(BookTable[Entry Month])-ROW(Book!$J$2)),ROWS(G$7:G171))))</f>
        <v/>
      </c>
      <c r="K171" s="6" t="str" cm="1">
        <f t="array" ref="K171">IF(ROWS(G$7:G171)&gt;COUNTIF(BookTable[Entry Month],$O$4),"",INDEX(Book!E$3:E$1200,SMALL(IF(BookTable[Entry Month]=$O$4,ROW(BookTable[Entry Month])-ROW(Book!$J$2)),ROWS(G$7:G171))))</f>
        <v/>
      </c>
      <c r="L171" s="6" t="e">
        <f>Shrawan9[[#This Row],[मूल्य (रु)]]*13%</f>
        <v>#VALUE!</v>
      </c>
    </row>
    <row r="172" spans="1:12" hidden="1" x14ac:dyDescent="0.25">
      <c r="A172" s="1" t="str">
        <f t="array" ref="A172">IF(ROWS(A$7:A172)&gt;COUNTIF(BookTable[Entry Month],$O$4),"",INDEX(Book!A$3:A$1200,SMALL(IF(BookTable[Entry Month]=$O$4,ROW(BookTable[Entry Month])-ROW(Book!$J$2)),ROWS(A$7:A172))))</f>
        <v/>
      </c>
      <c r="B172" s="1" t="str">
        <f t="array" ref="B172">IF(ROWS(B$7:B172)&gt;COUNTIF(BookTable[Entry Month],$O$4),"",INDEX(Book!B$3:B$1200,SMALL(IF(BookTable[Entry Month]=$O$4,ROW(BookTable[Entry Month])-ROW(Book!$J$2)),ROWS(B$7:B172))))</f>
        <v/>
      </c>
      <c r="D172" s="1" t="str">
        <f t="array" ref="D172">IF(ROWS(C$7:C172)&gt;COUNTIF(BookTable[Entry Month],$O$4),"",INDEX(Book!C$3:C$1200,SMALL(IF(BookTable[Entry Month]=$O$4,ROW(BookTable[Entry Month])-ROW(Book!$J$2)),ROWS(C$7:C172))))</f>
        <v/>
      </c>
      <c r="E172" s="1" t="e">
        <f>VLOOKUP(Shrawan9[[#This Row],[आपूर्तिकर्ताको नाम]],PartyTable[],2,FALSE)</f>
        <v>#N/A</v>
      </c>
      <c r="F172" s="1" t="str" cm="1">
        <f t="array" ref="F172">IF(ROWS(G$7:G172)&gt;COUNTIF(BookTable[Entry Month],$O$4),"",INDEX(Book!D$3:D$1200,SMALL(IF(BookTable[Entry Month]=$O$4,ROW(BookTable[Entry Month])-ROW(Book!$J$2)),ROWS(G$7:G172))))</f>
        <v/>
      </c>
      <c r="I17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72" s="6" t="str" cm="1">
        <f t="array" ref="J172">IF(ROWS(G$7:G172)&gt;COUNTIF(BookTable[Entry Month],$O$4),"",INDEX(Book!F$3:F$1200,SMALL(IF(BookTable[Entry Month]=$O$4,ROW(BookTable[Entry Month])-ROW(Book!$J$2)),ROWS(G$7:G172))))</f>
        <v/>
      </c>
      <c r="K172" s="6" t="str" cm="1">
        <f t="array" ref="K172">IF(ROWS(G$7:G172)&gt;COUNTIF(BookTable[Entry Month],$O$4),"",INDEX(Book!E$3:E$1200,SMALL(IF(BookTable[Entry Month]=$O$4,ROW(BookTable[Entry Month])-ROW(Book!$J$2)),ROWS(G$7:G172))))</f>
        <v/>
      </c>
      <c r="L172" s="6" t="e">
        <f>Shrawan9[[#This Row],[मूल्य (रु)]]*13%</f>
        <v>#VALUE!</v>
      </c>
    </row>
    <row r="173" spans="1:12" hidden="1" x14ac:dyDescent="0.25">
      <c r="A173" s="1" t="str">
        <f t="array" ref="A173">IF(ROWS(A$7:A173)&gt;COUNTIF(BookTable[Entry Month],$O$4),"",INDEX(Book!A$3:A$1200,SMALL(IF(BookTable[Entry Month]=$O$4,ROW(BookTable[Entry Month])-ROW(Book!$J$2)),ROWS(A$7:A173))))</f>
        <v/>
      </c>
      <c r="B173" s="1" t="str">
        <f t="array" ref="B173">IF(ROWS(B$7:B173)&gt;COUNTIF(BookTable[Entry Month],$O$4),"",INDEX(Book!B$3:B$1200,SMALL(IF(BookTable[Entry Month]=$O$4,ROW(BookTable[Entry Month])-ROW(Book!$J$2)),ROWS(B$7:B173))))</f>
        <v/>
      </c>
      <c r="D173" s="1" t="str">
        <f t="array" ref="D173">IF(ROWS(C$7:C173)&gt;COUNTIF(BookTable[Entry Month],$O$4),"",INDEX(Book!C$3:C$1200,SMALL(IF(BookTable[Entry Month]=$O$4,ROW(BookTable[Entry Month])-ROW(Book!$J$2)),ROWS(C$7:C173))))</f>
        <v/>
      </c>
      <c r="E173" s="1" t="e">
        <f>VLOOKUP(Shrawan9[[#This Row],[आपूर्तिकर्ताको नाम]],PartyTable[],2,FALSE)</f>
        <v>#N/A</v>
      </c>
      <c r="F173" s="1" t="str" cm="1">
        <f t="array" ref="F173">IF(ROWS(G$7:G173)&gt;COUNTIF(BookTable[Entry Month],$O$4),"",INDEX(Book!D$3:D$1200,SMALL(IF(BookTable[Entry Month]=$O$4,ROW(BookTable[Entry Month])-ROW(Book!$J$2)),ROWS(G$7:G173))))</f>
        <v/>
      </c>
      <c r="I17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73" s="6" t="str" cm="1">
        <f t="array" ref="J173">IF(ROWS(G$7:G173)&gt;COUNTIF(BookTable[Entry Month],$O$4),"",INDEX(Book!F$3:F$1200,SMALL(IF(BookTable[Entry Month]=$O$4,ROW(BookTable[Entry Month])-ROW(Book!$J$2)),ROWS(G$7:G173))))</f>
        <v/>
      </c>
      <c r="K173" s="6" t="str" cm="1">
        <f t="array" ref="K173">IF(ROWS(G$7:G173)&gt;COUNTIF(BookTable[Entry Month],$O$4),"",INDEX(Book!E$3:E$1200,SMALL(IF(BookTable[Entry Month]=$O$4,ROW(BookTable[Entry Month])-ROW(Book!$J$2)),ROWS(G$7:G173))))</f>
        <v/>
      </c>
      <c r="L173" s="6" t="e">
        <f>Shrawan9[[#This Row],[मूल्य (रु)]]*13%</f>
        <v>#VALUE!</v>
      </c>
    </row>
    <row r="174" spans="1:12" hidden="1" x14ac:dyDescent="0.25">
      <c r="A174" s="1" t="str">
        <f t="array" ref="A174">IF(ROWS(A$7:A174)&gt;COUNTIF(BookTable[Entry Month],$O$4),"",INDEX(Book!A$3:A$1200,SMALL(IF(BookTable[Entry Month]=$O$4,ROW(BookTable[Entry Month])-ROW(Book!$J$2)),ROWS(A$7:A174))))</f>
        <v/>
      </c>
      <c r="B174" s="1" t="str">
        <f t="array" ref="B174">IF(ROWS(B$7:B174)&gt;COUNTIF(BookTable[Entry Month],$O$4),"",INDEX(Book!B$3:B$1200,SMALL(IF(BookTable[Entry Month]=$O$4,ROW(BookTable[Entry Month])-ROW(Book!$J$2)),ROWS(B$7:B174))))</f>
        <v/>
      </c>
      <c r="D174" s="1" t="str">
        <f t="array" ref="D174">IF(ROWS(C$7:C174)&gt;COUNTIF(BookTable[Entry Month],$O$4),"",INDEX(Book!C$3:C$1200,SMALL(IF(BookTable[Entry Month]=$O$4,ROW(BookTable[Entry Month])-ROW(Book!$J$2)),ROWS(C$7:C174))))</f>
        <v/>
      </c>
      <c r="E174" s="1" t="e">
        <f>VLOOKUP(Shrawan9[[#This Row],[आपूर्तिकर्ताको नाम]],PartyTable[],2,FALSE)</f>
        <v>#N/A</v>
      </c>
      <c r="F174" s="1" t="str" cm="1">
        <f t="array" ref="F174">IF(ROWS(G$7:G174)&gt;COUNTIF(BookTable[Entry Month],$O$4),"",INDEX(Book!D$3:D$1200,SMALL(IF(BookTable[Entry Month]=$O$4,ROW(BookTable[Entry Month])-ROW(Book!$J$2)),ROWS(G$7:G174))))</f>
        <v/>
      </c>
      <c r="I17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74" s="6" t="str" cm="1">
        <f t="array" ref="J174">IF(ROWS(G$7:G174)&gt;COUNTIF(BookTable[Entry Month],$O$4),"",INDEX(Book!F$3:F$1200,SMALL(IF(BookTable[Entry Month]=$O$4,ROW(BookTable[Entry Month])-ROW(Book!$J$2)),ROWS(G$7:G174))))</f>
        <v/>
      </c>
      <c r="K174" s="6" t="str" cm="1">
        <f t="array" ref="K174">IF(ROWS(G$7:G174)&gt;COUNTIF(BookTable[Entry Month],$O$4),"",INDEX(Book!E$3:E$1200,SMALL(IF(BookTable[Entry Month]=$O$4,ROW(BookTable[Entry Month])-ROW(Book!$J$2)),ROWS(G$7:G174))))</f>
        <v/>
      </c>
      <c r="L174" s="6" t="e">
        <f>Shrawan9[[#This Row],[मूल्य (रु)]]*13%</f>
        <v>#VALUE!</v>
      </c>
    </row>
    <row r="175" spans="1:12" hidden="1" x14ac:dyDescent="0.25">
      <c r="A175" s="1" t="str">
        <f t="array" ref="A175">IF(ROWS(A$7:A175)&gt;COUNTIF(BookTable[Entry Month],$O$4),"",INDEX(Book!A$3:A$1200,SMALL(IF(BookTable[Entry Month]=$O$4,ROW(BookTable[Entry Month])-ROW(Book!$J$2)),ROWS(A$7:A175))))</f>
        <v/>
      </c>
      <c r="B175" s="1" t="str">
        <f t="array" ref="B175">IF(ROWS(B$7:B175)&gt;COUNTIF(BookTable[Entry Month],$O$4),"",INDEX(Book!B$3:B$1200,SMALL(IF(BookTable[Entry Month]=$O$4,ROW(BookTable[Entry Month])-ROW(Book!$J$2)),ROWS(B$7:B175))))</f>
        <v/>
      </c>
      <c r="D175" s="1" t="str">
        <f t="array" ref="D175">IF(ROWS(C$7:C175)&gt;COUNTIF(BookTable[Entry Month],$O$4),"",INDEX(Book!C$3:C$1200,SMALL(IF(BookTable[Entry Month]=$O$4,ROW(BookTable[Entry Month])-ROW(Book!$J$2)),ROWS(C$7:C175))))</f>
        <v/>
      </c>
      <c r="E175" s="1" t="e">
        <f>VLOOKUP(Shrawan9[[#This Row],[आपूर्तिकर्ताको नाम]],PartyTable[],2,FALSE)</f>
        <v>#N/A</v>
      </c>
      <c r="F175" s="1" t="str" cm="1">
        <f t="array" ref="F175">IF(ROWS(G$7:G175)&gt;COUNTIF(BookTable[Entry Month],$O$4),"",INDEX(Book!D$3:D$1200,SMALL(IF(BookTable[Entry Month]=$O$4,ROW(BookTable[Entry Month])-ROW(Book!$J$2)),ROWS(G$7:G175))))</f>
        <v/>
      </c>
      <c r="I17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75" s="6" t="str" cm="1">
        <f t="array" ref="J175">IF(ROWS(G$7:G175)&gt;COUNTIF(BookTable[Entry Month],$O$4),"",INDEX(Book!F$3:F$1200,SMALL(IF(BookTable[Entry Month]=$O$4,ROW(BookTable[Entry Month])-ROW(Book!$J$2)),ROWS(G$7:G175))))</f>
        <v/>
      </c>
      <c r="K175" s="6" t="str" cm="1">
        <f t="array" ref="K175">IF(ROWS(G$7:G175)&gt;COUNTIF(BookTable[Entry Month],$O$4),"",INDEX(Book!E$3:E$1200,SMALL(IF(BookTable[Entry Month]=$O$4,ROW(BookTable[Entry Month])-ROW(Book!$J$2)),ROWS(G$7:G175))))</f>
        <v/>
      </c>
      <c r="L175" s="6" t="e">
        <f>Shrawan9[[#This Row],[मूल्य (रु)]]*13%</f>
        <v>#VALUE!</v>
      </c>
    </row>
    <row r="176" spans="1:12" hidden="1" x14ac:dyDescent="0.25">
      <c r="A176" s="1" t="str">
        <f t="array" ref="A176">IF(ROWS(A$7:A176)&gt;COUNTIF(BookTable[Entry Month],$O$4),"",INDEX(Book!A$3:A$1200,SMALL(IF(BookTable[Entry Month]=$O$4,ROW(BookTable[Entry Month])-ROW(Book!$J$2)),ROWS(A$7:A176))))</f>
        <v/>
      </c>
      <c r="B176" s="1" t="str">
        <f t="array" ref="B176">IF(ROWS(B$7:B176)&gt;COUNTIF(BookTable[Entry Month],$O$4),"",INDEX(Book!B$3:B$1200,SMALL(IF(BookTable[Entry Month]=$O$4,ROW(BookTable[Entry Month])-ROW(Book!$J$2)),ROWS(B$7:B176))))</f>
        <v/>
      </c>
      <c r="D176" s="1" t="str">
        <f t="array" ref="D176">IF(ROWS(C$7:C176)&gt;COUNTIF(BookTable[Entry Month],$O$4),"",INDEX(Book!C$3:C$1200,SMALL(IF(BookTable[Entry Month]=$O$4,ROW(BookTable[Entry Month])-ROW(Book!$J$2)),ROWS(C$7:C176))))</f>
        <v/>
      </c>
      <c r="E176" s="1" t="e">
        <f>VLOOKUP(Shrawan9[[#This Row],[आपूर्तिकर्ताको नाम]],PartyTable[],2,FALSE)</f>
        <v>#N/A</v>
      </c>
      <c r="F176" s="1" t="str" cm="1">
        <f t="array" ref="F176">IF(ROWS(G$7:G176)&gt;COUNTIF(BookTable[Entry Month],$O$4),"",INDEX(Book!D$3:D$1200,SMALL(IF(BookTable[Entry Month]=$O$4,ROW(BookTable[Entry Month])-ROW(Book!$J$2)),ROWS(G$7:G176))))</f>
        <v/>
      </c>
      <c r="I17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76" s="6" t="str" cm="1">
        <f t="array" ref="J176">IF(ROWS(G$7:G176)&gt;COUNTIF(BookTable[Entry Month],$O$4),"",INDEX(Book!F$3:F$1200,SMALL(IF(BookTable[Entry Month]=$O$4,ROW(BookTable[Entry Month])-ROW(Book!$J$2)),ROWS(G$7:G176))))</f>
        <v/>
      </c>
      <c r="K176" s="6" t="str" cm="1">
        <f t="array" ref="K176">IF(ROWS(G$7:G176)&gt;COUNTIF(BookTable[Entry Month],$O$4),"",INDEX(Book!E$3:E$1200,SMALL(IF(BookTable[Entry Month]=$O$4,ROW(BookTable[Entry Month])-ROW(Book!$J$2)),ROWS(G$7:G176))))</f>
        <v/>
      </c>
      <c r="L176" s="6" t="e">
        <f>Shrawan9[[#This Row],[मूल्य (रु)]]*13%</f>
        <v>#VALUE!</v>
      </c>
    </row>
    <row r="177" spans="1:12" hidden="1" x14ac:dyDescent="0.25">
      <c r="A177" s="1" t="str">
        <f t="array" ref="A177">IF(ROWS(A$7:A177)&gt;COUNTIF(BookTable[Entry Month],$O$4),"",INDEX(Book!A$3:A$1200,SMALL(IF(BookTable[Entry Month]=$O$4,ROW(BookTable[Entry Month])-ROW(Book!$J$2)),ROWS(A$7:A177))))</f>
        <v/>
      </c>
      <c r="B177" s="1" t="str">
        <f t="array" ref="B177">IF(ROWS(B$7:B177)&gt;COUNTIF(BookTable[Entry Month],$O$4),"",INDEX(Book!B$3:B$1200,SMALL(IF(BookTable[Entry Month]=$O$4,ROW(BookTable[Entry Month])-ROW(Book!$J$2)),ROWS(B$7:B177))))</f>
        <v/>
      </c>
      <c r="D177" s="1" t="str">
        <f t="array" ref="D177">IF(ROWS(C$7:C177)&gt;COUNTIF(BookTable[Entry Month],$O$4),"",INDEX(Book!C$3:C$1200,SMALL(IF(BookTable[Entry Month]=$O$4,ROW(BookTable[Entry Month])-ROW(Book!$J$2)),ROWS(C$7:C177))))</f>
        <v/>
      </c>
      <c r="E177" s="1" t="e">
        <f>VLOOKUP(Shrawan9[[#This Row],[आपूर्तिकर्ताको नाम]],PartyTable[],2,FALSE)</f>
        <v>#N/A</v>
      </c>
      <c r="F177" s="1" t="str" cm="1">
        <f t="array" ref="F177">IF(ROWS(G$7:G177)&gt;COUNTIF(BookTable[Entry Month],$O$4),"",INDEX(Book!D$3:D$1200,SMALL(IF(BookTable[Entry Month]=$O$4,ROW(BookTable[Entry Month])-ROW(Book!$J$2)),ROWS(G$7:G177))))</f>
        <v/>
      </c>
      <c r="I17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77" s="6" t="str" cm="1">
        <f t="array" ref="J177">IF(ROWS(G$7:G177)&gt;COUNTIF(BookTable[Entry Month],$O$4),"",INDEX(Book!F$3:F$1200,SMALL(IF(BookTable[Entry Month]=$O$4,ROW(BookTable[Entry Month])-ROW(Book!$J$2)),ROWS(G$7:G177))))</f>
        <v/>
      </c>
      <c r="K177" s="6" t="str" cm="1">
        <f t="array" ref="K177">IF(ROWS(G$7:G177)&gt;COUNTIF(BookTable[Entry Month],$O$4),"",INDEX(Book!E$3:E$1200,SMALL(IF(BookTable[Entry Month]=$O$4,ROW(BookTable[Entry Month])-ROW(Book!$J$2)),ROWS(G$7:G177))))</f>
        <v/>
      </c>
      <c r="L177" s="6" t="e">
        <f>Shrawan9[[#This Row],[मूल्य (रु)]]*13%</f>
        <v>#VALUE!</v>
      </c>
    </row>
    <row r="178" spans="1:12" hidden="1" x14ac:dyDescent="0.25">
      <c r="A178" s="1" t="str">
        <f t="array" ref="A178">IF(ROWS(A$7:A178)&gt;COUNTIF(BookTable[Entry Month],$O$4),"",INDEX(Book!A$3:A$1200,SMALL(IF(BookTable[Entry Month]=$O$4,ROW(BookTable[Entry Month])-ROW(Book!$J$2)),ROWS(A$7:A178))))</f>
        <v/>
      </c>
      <c r="B178" s="1" t="str">
        <f t="array" ref="B178">IF(ROWS(B$7:B178)&gt;COUNTIF(BookTable[Entry Month],$O$4),"",INDEX(Book!B$3:B$1200,SMALL(IF(BookTable[Entry Month]=$O$4,ROW(BookTable[Entry Month])-ROW(Book!$J$2)),ROWS(B$7:B178))))</f>
        <v/>
      </c>
      <c r="D178" s="1" t="str">
        <f t="array" ref="D178">IF(ROWS(C$7:C178)&gt;COUNTIF(BookTable[Entry Month],$O$4),"",INDEX(Book!C$3:C$1200,SMALL(IF(BookTable[Entry Month]=$O$4,ROW(BookTable[Entry Month])-ROW(Book!$J$2)),ROWS(C$7:C178))))</f>
        <v/>
      </c>
      <c r="E178" s="1" t="e">
        <f>VLOOKUP(Shrawan9[[#This Row],[आपूर्तिकर्ताको नाम]],PartyTable[],2,FALSE)</f>
        <v>#N/A</v>
      </c>
      <c r="F178" s="1" t="str" cm="1">
        <f t="array" ref="F178">IF(ROWS(G$7:G178)&gt;COUNTIF(BookTable[Entry Month],$O$4),"",INDEX(Book!D$3:D$1200,SMALL(IF(BookTable[Entry Month]=$O$4,ROW(BookTable[Entry Month])-ROW(Book!$J$2)),ROWS(G$7:G178))))</f>
        <v/>
      </c>
      <c r="I17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78" s="6" t="str" cm="1">
        <f t="array" ref="J178">IF(ROWS(G$7:G178)&gt;COUNTIF(BookTable[Entry Month],$O$4),"",INDEX(Book!F$3:F$1200,SMALL(IF(BookTable[Entry Month]=$O$4,ROW(BookTable[Entry Month])-ROW(Book!$J$2)),ROWS(G$7:G178))))</f>
        <v/>
      </c>
      <c r="K178" s="6" t="str" cm="1">
        <f t="array" ref="K178">IF(ROWS(G$7:G178)&gt;COUNTIF(BookTable[Entry Month],$O$4),"",INDEX(Book!E$3:E$1200,SMALL(IF(BookTable[Entry Month]=$O$4,ROW(BookTable[Entry Month])-ROW(Book!$J$2)),ROWS(G$7:G178))))</f>
        <v/>
      </c>
      <c r="L178" s="6" t="e">
        <f>Shrawan9[[#This Row],[मूल्य (रु)]]*13%</f>
        <v>#VALUE!</v>
      </c>
    </row>
    <row r="179" spans="1:12" hidden="1" x14ac:dyDescent="0.25">
      <c r="A179" s="1" t="str">
        <f t="array" ref="A179">IF(ROWS(A$7:A179)&gt;COUNTIF(BookTable[Entry Month],$O$4),"",INDEX(Book!A$3:A$1200,SMALL(IF(BookTable[Entry Month]=$O$4,ROW(BookTable[Entry Month])-ROW(Book!$J$2)),ROWS(A$7:A179))))</f>
        <v/>
      </c>
      <c r="B179" s="1" t="str">
        <f t="array" ref="B179">IF(ROWS(B$7:B179)&gt;COUNTIF(BookTable[Entry Month],$O$4),"",INDEX(Book!B$3:B$1200,SMALL(IF(BookTable[Entry Month]=$O$4,ROW(BookTable[Entry Month])-ROW(Book!$J$2)),ROWS(B$7:B179))))</f>
        <v/>
      </c>
      <c r="D179" s="1" t="str">
        <f t="array" ref="D179">IF(ROWS(C$7:C179)&gt;COUNTIF(BookTable[Entry Month],$O$4),"",INDEX(Book!C$3:C$1200,SMALL(IF(BookTable[Entry Month]=$O$4,ROW(BookTable[Entry Month])-ROW(Book!$J$2)),ROWS(C$7:C179))))</f>
        <v/>
      </c>
      <c r="E179" s="1" t="e">
        <f>VLOOKUP(Shrawan9[[#This Row],[आपूर्तिकर्ताको नाम]],PartyTable[],2,FALSE)</f>
        <v>#N/A</v>
      </c>
      <c r="F179" s="1" t="str" cm="1">
        <f t="array" ref="F179">IF(ROWS(G$7:G179)&gt;COUNTIF(BookTable[Entry Month],$O$4),"",INDEX(Book!D$3:D$1200,SMALL(IF(BookTable[Entry Month]=$O$4,ROW(BookTable[Entry Month])-ROW(Book!$J$2)),ROWS(G$7:G179))))</f>
        <v/>
      </c>
      <c r="I17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79" s="6" t="str" cm="1">
        <f t="array" ref="J179">IF(ROWS(G$7:G179)&gt;COUNTIF(BookTable[Entry Month],$O$4),"",INDEX(Book!F$3:F$1200,SMALL(IF(BookTable[Entry Month]=$O$4,ROW(BookTable[Entry Month])-ROW(Book!$J$2)),ROWS(G$7:G179))))</f>
        <v/>
      </c>
      <c r="K179" s="6" t="str" cm="1">
        <f t="array" ref="K179">IF(ROWS(G$7:G179)&gt;COUNTIF(BookTable[Entry Month],$O$4),"",INDEX(Book!E$3:E$1200,SMALL(IF(BookTable[Entry Month]=$O$4,ROW(BookTable[Entry Month])-ROW(Book!$J$2)),ROWS(G$7:G179))))</f>
        <v/>
      </c>
      <c r="L179" s="6" t="e">
        <f>Shrawan9[[#This Row],[मूल्य (रु)]]*13%</f>
        <v>#VALUE!</v>
      </c>
    </row>
    <row r="180" spans="1:12" hidden="1" x14ac:dyDescent="0.25">
      <c r="A180" s="1" t="str">
        <f t="array" ref="A180">IF(ROWS(A$7:A180)&gt;COUNTIF(BookTable[Entry Month],$O$4),"",INDEX(Book!A$3:A$1200,SMALL(IF(BookTable[Entry Month]=$O$4,ROW(BookTable[Entry Month])-ROW(Book!$J$2)),ROWS(A$7:A180))))</f>
        <v/>
      </c>
      <c r="B180" s="1" t="str">
        <f t="array" ref="B180">IF(ROWS(B$7:B180)&gt;COUNTIF(BookTable[Entry Month],$O$4),"",INDEX(Book!B$3:B$1200,SMALL(IF(BookTable[Entry Month]=$O$4,ROW(BookTable[Entry Month])-ROW(Book!$J$2)),ROWS(B$7:B180))))</f>
        <v/>
      </c>
      <c r="D180" s="1" t="str">
        <f t="array" ref="D180">IF(ROWS(C$7:C180)&gt;COUNTIF(BookTable[Entry Month],$O$4),"",INDEX(Book!C$3:C$1200,SMALL(IF(BookTable[Entry Month]=$O$4,ROW(BookTable[Entry Month])-ROW(Book!$J$2)),ROWS(C$7:C180))))</f>
        <v/>
      </c>
      <c r="E180" s="1" t="e">
        <f>VLOOKUP(Shrawan9[[#This Row],[आपूर्तिकर्ताको नाम]],PartyTable[],2,FALSE)</f>
        <v>#N/A</v>
      </c>
      <c r="F180" s="1" t="str" cm="1">
        <f t="array" ref="F180">IF(ROWS(G$7:G180)&gt;COUNTIF(BookTable[Entry Month],$O$4),"",INDEX(Book!D$3:D$1200,SMALL(IF(BookTable[Entry Month]=$O$4,ROW(BookTable[Entry Month])-ROW(Book!$J$2)),ROWS(G$7:G180))))</f>
        <v/>
      </c>
      <c r="I18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80" s="6" t="str" cm="1">
        <f t="array" ref="J180">IF(ROWS(G$7:G180)&gt;COUNTIF(BookTable[Entry Month],$O$4),"",INDEX(Book!F$3:F$1200,SMALL(IF(BookTable[Entry Month]=$O$4,ROW(BookTable[Entry Month])-ROW(Book!$J$2)),ROWS(G$7:G180))))</f>
        <v/>
      </c>
      <c r="K180" s="6" t="str" cm="1">
        <f t="array" ref="K180">IF(ROWS(G$7:G180)&gt;COUNTIF(BookTable[Entry Month],$O$4),"",INDEX(Book!E$3:E$1200,SMALL(IF(BookTable[Entry Month]=$O$4,ROW(BookTable[Entry Month])-ROW(Book!$J$2)),ROWS(G$7:G180))))</f>
        <v/>
      </c>
      <c r="L180" s="6" t="e">
        <f>Shrawan9[[#This Row],[मूल्य (रु)]]*13%</f>
        <v>#VALUE!</v>
      </c>
    </row>
    <row r="181" spans="1:12" hidden="1" x14ac:dyDescent="0.25">
      <c r="A181" s="1" t="str">
        <f t="array" ref="A181">IF(ROWS(A$7:A181)&gt;COUNTIF(BookTable[Entry Month],$O$4),"",INDEX(Book!A$3:A$1200,SMALL(IF(BookTable[Entry Month]=$O$4,ROW(BookTable[Entry Month])-ROW(Book!$J$2)),ROWS(A$7:A181))))</f>
        <v/>
      </c>
      <c r="B181" s="1" t="str">
        <f t="array" ref="B181">IF(ROWS(B$7:B181)&gt;COUNTIF(BookTable[Entry Month],$O$4),"",INDEX(Book!B$3:B$1200,SMALL(IF(BookTable[Entry Month]=$O$4,ROW(BookTable[Entry Month])-ROW(Book!$J$2)),ROWS(B$7:B181))))</f>
        <v/>
      </c>
      <c r="D181" s="1" t="str">
        <f t="array" ref="D181">IF(ROWS(C$7:C181)&gt;COUNTIF(BookTable[Entry Month],$O$4),"",INDEX(Book!C$3:C$1200,SMALL(IF(BookTable[Entry Month]=$O$4,ROW(BookTable[Entry Month])-ROW(Book!$J$2)),ROWS(C$7:C181))))</f>
        <v/>
      </c>
      <c r="E181" s="1" t="e">
        <f>VLOOKUP(Shrawan9[[#This Row],[आपूर्तिकर्ताको नाम]],PartyTable[],2,FALSE)</f>
        <v>#N/A</v>
      </c>
      <c r="F181" s="1" t="str" cm="1">
        <f t="array" ref="F181">IF(ROWS(G$7:G181)&gt;COUNTIF(BookTable[Entry Month],$O$4),"",INDEX(Book!D$3:D$1200,SMALL(IF(BookTable[Entry Month]=$O$4,ROW(BookTable[Entry Month])-ROW(Book!$J$2)),ROWS(G$7:G181))))</f>
        <v/>
      </c>
      <c r="I18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81" s="6" t="str" cm="1">
        <f t="array" ref="J181">IF(ROWS(G$7:G181)&gt;COUNTIF(BookTable[Entry Month],$O$4),"",INDEX(Book!F$3:F$1200,SMALL(IF(BookTable[Entry Month]=$O$4,ROW(BookTable[Entry Month])-ROW(Book!$J$2)),ROWS(G$7:G181))))</f>
        <v/>
      </c>
      <c r="K181" s="6" t="str" cm="1">
        <f t="array" ref="K181">IF(ROWS(G$7:G181)&gt;COUNTIF(BookTable[Entry Month],$O$4),"",INDEX(Book!E$3:E$1200,SMALL(IF(BookTable[Entry Month]=$O$4,ROW(BookTable[Entry Month])-ROW(Book!$J$2)),ROWS(G$7:G181))))</f>
        <v/>
      </c>
      <c r="L181" s="6" t="e">
        <f>Shrawan9[[#This Row],[मूल्य (रु)]]*13%</f>
        <v>#VALUE!</v>
      </c>
    </row>
    <row r="182" spans="1:12" hidden="1" x14ac:dyDescent="0.25">
      <c r="A182" s="1" t="str">
        <f t="array" ref="A182">IF(ROWS(A$7:A182)&gt;COUNTIF(BookTable[Entry Month],$O$4),"",INDEX(Book!A$3:A$1200,SMALL(IF(BookTable[Entry Month]=$O$4,ROW(BookTable[Entry Month])-ROW(Book!$J$2)),ROWS(A$7:A182))))</f>
        <v/>
      </c>
      <c r="B182" s="1" t="str">
        <f t="array" ref="B182">IF(ROWS(B$7:B182)&gt;COUNTIF(BookTable[Entry Month],$O$4),"",INDEX(Book!B$3:B$1200,SMALL(IF(BookTable[Entry Month]=$O$4,ROW(BookTable[Entry Month])-ROW(Book!$J$2)),ROWS(B$7:B182))))</f>
        <v/>
      </c>
      <c r="D182" s="1" t="str">
        <f t="array" ref="D182">IF(ROWS(C$7:C182)&gt;COUNTIF(BookTable[Entry Month],$O$4),"",INDEX(Book!C$3:C$1200,SMALL(IF(BookTable[Entry Month]=$O$4,ROW(BookTable[Entry Month])-ROW(Book!$J$2)),ROWS(C$7:C182))))</f>
        <v/>
      </c>
      <c r="E182" s="1" t="e">
        <f>VLOOKUP(Shrawan9[[#This Row],[आपूर्तिकर्ताको नाम]],PartyTable[],2,FALSE)</f>
        <v>#N/A</v>
      </c>
      <c r="F182" s="1" t="str" cm="1">
        <f t="array" ref="F182">IF(ROWS(G$7:G182)&gt;COUNTIF(BookTable[Entry Month],$O$4),"",INDEX(Book!D$3:D$1200,SMALL(IF(BookTable[Entry Month]=$O$4,ROW(BookTable[Entry Month])-ROW(Book!$J$2)),ROWS(G$7:G182))))</f>
        <v/>
      </c>
      <c r="I18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82" s="6" t="str" cm="1">
        <f t="array" ref="J182">IF(ROWS(G$7:G182)&gt;COUNTIF(BookTable[Entry Month],$O$4),"",INDEX(Book!F$3:F$1200,SMALL(IF(BookTable[Entry Month]=$O$4,ROW(BookTable[Entry Month])-ROW(Book!$J$2)),ROWS(G$7:G182))))</f>
        <v/>
      </c>
      <c r="K182" s="6" t="str" cm="1">
        <f t="array" ref="K182">IF(ROWS(G$7:G182)&gt;COUNTIF(BookTable[Entry Month],$O$4),"",INDEX(Book!E$3:E$1200,SMALL(IF(BookTable[Entry Month]=$O$4,ROW(BookTable[Entry Month])-ROW(Book!$J$2)),ROWS(G$7:G182))))</f>
        <v/>
      </c>
      <c r="L182" s="6" t="e">
        <f>Shrawan9[[#This Row],[मूल्य (रु)]]*13%</f>
        <v>#VALUE!</v>
      </c>
    </row>
    <row r="183" spans="1:12" hidden="1" x14ac:dyDescent="0.25">
      <c r="A183" s="1" t="str">
        <f t="array" ref="A183">IF(ROWS(A$7:A183)&gt;COUNTIF(BookTable[Entry Month],$O$4),"",INDEX(Book!A$3:A$1200,SMALL(IF(BookTable[Entry Month]=$O$4,ROW(BookTable[Entry Month])-ROW(Book!$J$2)),ROWS(A$7:A183))))</f>
        <v/>
      </c>
      <c r="B183" s="1" t="str">
        <f t="array" ref="B183">IF(ROWS(B$7:B183)&gt;COUNTIF(BookTable[Entry Month],$O$4),"",INDEX(Book!B$3:B$1200,SMALL(IF(BookTable[Entry Month]=$O$4,ROW(BookTable[Entry Month])-ROW(Book!$J$2)),ROWS(B$7:B183))))</f>
        <v/>
      </c>
      <c r="D183" s="1" t="str">
        <f t="array" ref="D183">IF(ROWS(C$7:C183)&gt;COUNTIF(BookTable[Entry Month],$O$4),"",INDEX(Book!C$3:C$1200,SMALL(IF(BookTable[Entry Month]=$O$4,ROW(BookTable[Entry Month])-ROW(Book!$J$2)),ROWS(C$7:C183))))</f>
        <v/>
      </c>
      <c r="E183" s="1" t="e">
        <f>VLOOKUP(Shrawan9[[#This Row],[आपूर्तिकर्ताको नाम]],PartyTable[],2,FALSE)</f>
        <v>#N/A</v>
      </c>
      <c r="F183" s="1" t="str" cm="1">
        <f t="array" ref="F183">IF(ROWS(G$7:G183)&gt;COUNTIF(BookTable[Entry Month],$O$4),"",INDEX(Book!D$3:D$1200,SMALL(IF(BookTable[Entry Month]=$O$4,ROW(BookTable[Entry Month])-ROW(Book!$J$2)),ROWS(G$7:G183))))</f>
        <v/>
      </c>
      <c r="I18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83" s="6" t="str" cm="1">
        <f t="array" ref="J183">IF(ROWS(G$7:G183)&gt;COUNTIF(BookTable[Entry Month],$O$4),"",INDEX(Book!F$3:F$1200,SMALL(IF(BookTable[Entry Month]=$O$4,ROW(BookTable[Entry Month])-ROW(Book!$J$2)),ROWS(G$7:G183))))</f>
        <v/>
      </c>
      <c r="K183" s="6" t="str" cm="1">
        <f t="array" ref="K183">IF(ROWS(G$7:G183)&gt;COUNTIF(BookTable[Entry Month],$O$4),"",INDEX(Book!E$3:E$1200,SMALL(IF(BookTable[Entry Month]=$O$4,ROW(BookTable[Entry Month])-ROW(Book!$J$2)),ROWS(G$7:G183))))</f>
        <v/>
      </c>
      <c r="L183" s="6" t="e">
        <f>Shrawan9[[#This Row],[मूल्य (रु)]]*13%</f>
        <v>#VALUE!</v>
      </c>
    </row>
    <row r="184" spans="1:12" hidden="1" x14ac:dyDescent="0.25">
      <c r="A184" s="1" t="str">
        <f t="array" ref="A184">IF(ROWS(A$7:A184)&gt;COUNTIF(BookTable[Entry Month],$O$4),"",INDEX(Book!A$3:A$1200,SMALL(IF(BookTable[Entry Month]=$O$4,ROW(BookTable[Entry Month])-ROW(Book!$J$2)),ROWS(A$7:A184))))</f>
        <v/>
      </c>
      <c r="B184" s="1" t="str">
        <f t="array" ref="B184">IF(ROWS(B$7:B184)&gt;COUNTIF(BookTable[Entry Month],$O$4),"",INDEX(Book!B$3:B$1200,SMALL(IF(BookTable[Entry Month]=$O$4,ROW(BookTable[Entry Month])-ROW(Book!$J$2)),ROWS(B$7:B184))))</f>
        <v/>
      </c>
      <c r="D184" s="1" t="str">
        <f t="array" ref="D184">IF(ROWS(C$7:C184)&gt;COUNTIF(BookTable[Entry Month],$O$4),"",INDEX(Book!C$3:C$1200,SMALL(IF(BookTable[Entry Month]=$O$4,ROW(BookTable[Entry Month])-ROW(Book!$J$2)),ROWS(C$7:C184))))</f>
        <v/>
      </c>
      <c r="E184" s="1" t="e">
        <f>VLOOKUP(Shrawan9[[#This Row],[आपूर्तिकर्ताको नाम]],PartyTable[],2,FALSE)</f>
        <v>#N/A</v>
      </c>
      <c r="F184" s="1" t="str" cm="1">
        <f t="array" ref="F184">IF(ROWS(G$7:G184)&gt;COUNTIF(BookTable[Entry Month],$O$4),"",INDEX(Book!D$3:D$1200,SMALL(IF(BookTable[Entry Month]=$O$4,ROW(BookTable[Entry Month])-ROW(Book!$J$2)),ROWS(G$7:G184))))</f>
        <v/>
      </c>
      <c r="I18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84" s="6" t="str" cm="1">
        <f t="array" ref="J184">IF(ROWS(G$7:G184)&gt;COUNTIF(BookTable[Entry Month],$O$4),"",INDEX(Book!F$3:F$1200,SMALL(IF(BookTable[Entry Month]=$O$4,ROW(BookTable[Entry Month])-ROW(Book!$J$2)),ROWS(G$7:G184))))</f>
        <v/>
      </c>
      <c r="K184" s="6" t="str" cm="1">
        <f t="array" ref="K184">IF(ROWS(G$7:G184)&gt;COUNTIF(BookTable[Entry Month],$O$4),"",INDEX(Book!E$3:E$1200,SMALL(IF(BookTable[Entry Month]=$O$4,ROW(BookTable[Entry Month])-ROW(Book!$J$2)),ROWS(G$7:G184))))</f>
        <v/>
      </c>
      <c r="L184" s="6" t="e">
        <f>Shrawan9[[#This Row],[मूल्य (रु)]]*13%</f>
        <v>#VALUE!</v>
      </c>
    </row>
    <row r="185" spans="1:12" hidden="1" x14ac:dyDescent="0.25">
      <c r="A185" s="1" t="str">
        <f t="array" ref="A185">IF(ROWS(A$7:A185)&gt;COUNTIF(BookTable[Entry Month],$O$4),"",INDEX(Book!A$3:A$1200,SMALL(IF(BookTable[Entry Month]=$O$4,ROW(BookTable[Entry Month])-ROW(Book!$J$2)),ROWS(A$7:A185))))</f>
        <v/>
      </c>
      <c r="B185" s="1" t="str">
        <f t="array" ref="B185">IF(ROWS(B$7:B185)&gt;COUNTIF(BookTable[Entry Month],$O$4),"",INDEX(Book!B$3:B$1200,SMALL(IF(BookTable[Entry Month]=$O$4,ROW(BookTable[Entry Month])-ROW(Book!$J$2)),ROWS(B$7:B185))))</f>
        <v/>
      </c>
      <c r="D185" s="1" t="str">
        <f t="array" ref="D185">IF(ROWS(C$7:C185)&gt;COUNTIF(BookTable[Entry Month],$O$4),"",INDEX(Book!C$3:C$1200,SMALL(IF(BookTable[Entry Month]=$O$4,ROW(BookTable[Entry Month])-ROW(Book!$J$2)),ROWS(C$7:C185))))</f>
        <v/>
      </c>
      <c r="E185" s="1" t="e">
        <f>VLOOKUP(Shrawan9[[#This Row],[आपूर्तिकर्ताको नाम]],PartyTable[],2,FALSE)</f>
        <v>#N/A</v>
      </c>
      <c r="F185" s="1" t="str" cm="1">
        <f t="array" ref="F185">IF(ROWS(G$7:G185)&gt;COUNTIF(BookTable[Entry Month],$O$4),"",INDEX(Book!D$3:D$1200,SMALL(IF(BookTable[Entry Month]=$O$4,ROW(BookTable[Entry Month])-ROW(Book!$J$2)),ROWS(G$7:G185))))</f>
        <v/>
      </c>
      <c r="I18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85" s="6" t="str" cm="1">
        <f t="array" ref="J185">IF(ROWS(G$7:G185)&gt;COUNTIF(BookTable[Entry Month],$O$4),"",INDEX(Book!F$3:F$1200,SMALL(IF(BookTable[Entry Month]=$O$4,ROW(BookTable[Entry Month])-ROW(Book!$J$2)),ROWS(G$7:G185))))</f>
        <v/>
      </c>
      <c r="K185" s="6" t="str" cm="1">
        <f t="array" ref="K185">IF(ROWS(G$7:G185)&gt;COUNTIF(BookTable[Entry Month],$O$4),"",INDEX(Book!E$3:E$1200,SMALL(IF(BookTable[Entry Month]=$O$4,ROW(BookTable[Entry Month])-ROW(Book!$J$2)),ROWS(G$7:G185))))</f>
        <v/>
      </c>
      <c r="L185" s="6" t="e">
        <f>Shrawan9[[#This Row],[मूल्य (रु)]]*13%</f>
        <v>#VALUE!</v>
      </c>
    </row>
    <row r="186" spans="1:12" hidden="1" x14ac:dyDescent="0.25">
      <c r="A186" s="1" t="str">
        <f t="array" ref="A186">IF(ROWS(A$7:A186)&gt;COUNTIF(BookTable[Entry Month],$O$4),"",INDEX(Book!A$3:A$1200,SMALL(IF(BookTable[Entry Month]=$O$4,ROW(BookTable[Entry Month])-ROW(Book!$J$2)),ROWS(A$7:A186))))</f>
        <v/>
      </c>
      <c r="B186" s="1" t="str">
        <f t="array" ref="B186">IF(ROWS(B$7:B186)&gt;COUNTIF(BookTable[Entry Month],$O$4),"",INDEX(Book!B$3:B$1200,SMALL(IF(BookTable[Entry Month]=$O$4,ROW(BookTable[Entry Month])-ROW(Book!$J$2)),ROWS(B$7:B186))))</f>
        <v/>
      </c>
      <c r="D186" s="1" t="str">
        <f t="array" ref="D186">IF(ROWS(C$7:C186)&gt;COUNTIF(BookTable[Entry Month],$O$4),"",INDEX(Book!C$3:C$1200,SMALL(IF(BookTable[Entry Month]=$O$4,ROW(BookTable[Entry Month])-ROW(Book!$J$2)),ROWS(C$7:C186))))</f>
        <v/>
      </c>
      <c r="E186" s="1" t="e">
        <f>VLOOKUP(Shrawan9[[#This Row],[आपूर्तिकर्ताको नाम]],PartyTable[],2,FALSE)</f>
        <v>#N/A</v>
      </c>
      <c r="F186" s="1" t="str" cm="1">
        <f t="array" ref="F186">IF(ROWS(G$7:G186)&gt;COUNTIF(BookTable[Entry Month],$O$4),"",INDEX(Book!D$3:D$1200,SMALL(IF(BookTable[Entry Month]=$O$4,ROW(BookTable[Entry Month])-ROW(Book!$J$2)),ROWS(G$7:G186))))</f>
        <v/>
      </c>
      <c r="I18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86" s="6" t="str" cm="1">
        <f t="array" ref="J186">IF(ROWS(G$7:G186)&gt;COUNTIF(BookTable[Entry Month],$O$4),"",INDEX(Book!F$3:F$1200,SMALL(IF(BookTable[Entry Month]=$O$4,ROW(BookTable[Entry Month])-ROW(Book!$J$2)),ROWS(G$7:G186))))</f>
        <v/>
      </c>
      <c r="K186" s="6" t="str" cm="1">
        <f t="array" ref="K186">IF(ROWS(G$7:G186)&gt;COUNTIF(BookTable[Entry Month],$O$4),"",INDEX(Book!E$3:E$1200,SMALL(IF(BookTable[Entry Month]=$O$4,ROW(BookTable[Entry Month])-ROW(Book!$J$2)),ROWS(G$7:G186))))</f>
        <v/>
      </c>
      <c r="L186" s="6" t="e">
        <f>Shrawan9[[#This Row],[मूल्य (रु)]]*13%</f>
        <v>#VALUE!</v>
      </c>
    </row>
    <row r="187" spans="1:12" hidden="1" x14ac:dyDescent="0.25">
      <c r="A187" s="1" t="str">
        <f t="array" ref="A187">IF(ROWS(A$7:A187)&gt;COUNTIF(BookTable[Entry Month],$O$4),"",INDEX(Book!A$3:A$1200,SMALL(IF(BookTable[Entry Month]=$O$4,ROW(BookTable[Entry Month])-ROW(Book!$J$2)),ROWS(A$7:A187))))</f>
        <v/>
      </c>
      <c r="B187" s="1" t="str">
        <f t="array" ref="B187">IF(ROWS(B$7:B187)&gt;COUNTIF(BookTable[Entry Month],$O$4),"",INDEX(Book!B$3:B$1200,SMALL(IF(BookTable[Entry Month]=$O$4,ROW(BookTable[Entry Month])-ROW(Book!$J$2)),ROWS(B$7:B187))))</f>
        <v/>
      </c>
      <c r="D187" s="1" t="str">
        <f t="array" ref="D187">IF(ROWS(C$7:C187)&gt;COUNTIF(BookTable[Entry Month],$O$4),"",INDEX(Book!C$3:C$1200,SMALL(IF(BookTable[Entry Month]=$O$4,ROW(BookTable[Entry Month])-ROW(Book!$J$2)),ROWS(C$7:C187))))</f>
        <v/>
      </c>
      <c r="E187" s="1" t="e">
        <f>VLOOKUP(Shrawan9[[#This Row],[आपूर्तिकर्ताको नाम]],PartyTable[],2,FALSE)</f>
        <v>#N/A</v>
      </c>
      <c r="F187" s="1" t="str" cm="1">
        <f t="array" ref="F187">IF(ROWS(G$7:G187)&gt;COUNTIF(BookTable[Entry Month],$O$4),"",INDEX(Book!D$3:D$1200,SMALL(IF(BookTable[Entry Month]=$O$4,ROW(BookTable[Entry Month])-ROW(Book!$J$2)),ROWS(G$7:G187))))</f>
        <v/>
      </c>
      <c r="I18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87" s="6" t="str" cm="1">
        <f t="array" ref="J187">IF(ROWS(G$7:G187)&gt;COUNTIF(BookTable[Entry Month],$O$4),"",INDEX(Book!F$3:F$1200,SMALL(IF(BookTable[Entry Month]=$O$4,ROW(BookTable[Entry Month])-ROW(Book!$J$2)),ROWS(G$7:G187))))</f>
        <v/>
      </c>
      <c r="K187" s="6" t="str" cm="1">
        <f t="array" ref="K187">IF(ROWS(G$7:G187)&gt;COUNTIF(BookTable[Entry Month],$O$4),"",INDEX(Book!E$3:E$1200,SMALL(IF(BookTable[Entry Month]=$O$4,ROW(BookTable[Entry Month])-ROW(Book!$J$2)),ROWS(G$7:G187))))</f>
        <v/>
      </c>
      <c r="L187" s="6" t="e">
        <f>Shrawan9[[#This Row],[मूल्य (रु)]]*13%</f>
        <v>#VALUE!</v>
      </c>
    </row>
    <row r="188" spans="1:12" hidden="1" x14ac:dyDescent="0.25">
      <c r="A188" s="1" t="str">
        <f t="array" ref="A188">IF(ROWS(A$7:A188)&gt;COUNTIF(BookTable[Entry Month],$O$4),"",INDEX(Book!A$3:A$1200,SMALL(IF(BookTable[Entry Month]=$O$4,ROW(BookTable[Entry Month])-ROW(Book!$J$2)),ROWS(A$7:A188))))</f>
        <v/>
      </c>
      <c r="B188" s="1" t="str">
        <f t="array" ref="B188">IF(ROWS(B$7:B188)&gt;COUNTIF(BookTable[Entry Month],$O$4),"",INDEX(Book!B$3:B$1200,SMALL(IF(BookTable[Entry Month]=$O$4,ROW(BookTable[Entry Month])-ROW(Book!$J$2)),ROWS(B$7:B188))))</f>
        <v/>
      </c>
      <c r="D188" s="1" t="str">
        <f t="array" ref="D188">IF(ROWS(C$7:C188)&gt;COUNTIF(BookTable[Entry Month],$O$4),"",INDEX(Book!C$3:C$1200,SMALL(IF(BookTable[Entry Month]=$O$4,ROW(BookTable[Entry Month])-ROW(Book!$J$2)),ROWS(C$7:C188))))</f>
        <v/>
      </c>
      <c r="E188" s="1" t="e">
        <f>VLOOKUP(Shrawan9[[#This Row],[आपूर्तिकर्ताको नाम]],PartyTable[],2,FALSE)</f>
        <v>#N/A</v>
      </c>
      <c r="F188" s="1" t="str" cm="1">
        <f t="array" ref="F188">IF(ROWS(G$7:G188)&gt;COUNTIF(BookTable[Entry Month],$O$4),"",INDEX(Book!D$3:D$1200,SMALL(IF(BookTable[Entry Month]=$O$4,ROW(BookTable[Entry Month])-ROW(Book!$J$2)),ROWS(G$7:G188))))</f>
        <v/>
      </c>
      <c r="I18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88" s="6" t="str" cm="1">
        <f t="array" ref="J188">IF(ROWS(G$7:G188)&gt;COUNTIF(BookTable[Entry Month],$O$4),"",INDEX(Book!F$3:F$1200,SMALL(IF(BookTable[Entry Month]=$O$4,ROW(BookTable[Entry Month])-ROW(Book!$J$2)),ROWS(G$7:G188))))</f>
        <v/>
      </c>
      <c r="K188" s="6" t="str" cm="1">
        <f t="array" ref="K188">IF(ROWS(G$7:G188)&gt;COUNTIF(BookTable[Entry Month],$O$4),"",INDEX(Book!E$3:E$1200,SMALL(IF(BookTable[Entry Month]=$O$4,ROW(BookTable[Entry Month])-ROW(Book!$J$2)),ROWS(G$7:G188))))</f>
        <v/>
      </c>
      <c r="L188" s="6" t="e">
        <f>Shrawan9[[#This Row],[मूल्य (रु)]]*13%</f>
        <v>#VALUE!</v>
      </c>
    </row>
    <row r="189" spans="1:12" hidden="1" x14ac:dyDescent="0.25">
      <c r="A189" s="1" t="str">
        <f t="array" ref="A189">IF(ROWS(A$7:A189)&gt;COUNTIF(BookTable[Entry Month],$O$4),"",INDEX(Book!A$3:A$1200,SMALL(IF(BookTable[Entry Month]=$O$4,ROW(BookTable[Entry Month])-ROW(Book!$J$2)),ROWS(A$7:A189))))</f>
        <v/>
      </c>
      <c r="B189" s="1" t="str">
        <f t="array" ref="B189">IF(ROWS(B$7:B189)&gt;COUNTIF(BookTable[Entry Month],$O$4),"",INDEX(Book!B$3:B$1200,SMALL(IF(BookTable[Entry Month]=$O$4,ROW(BookTable[Entry Month])-ROW(Book!$J$2)),ROWS(B$7:B189))))</f>
        <v/>
      </c>
      <c r="D189" s="1" t="str">
        <f t="array" ref="D189">IF(ROWS(C$7:C189)&gt;COUNTIF(BookTable[Entry Month],$O$4),"",INDEX(Book!C$3:C$1200,SMALL(IF(BookTable[Entry Month]=$O$4,ROW(BookTable[Entry Month])-ROW(Book!$J$2)),ROWS(C$7:C189))))</f>
        <v/>
      </c>
      <c r="E189" s="1" t="e">
        <f>VLOOKUP(Shrawan9[[#This Row],[आपूर्तिकर्ताको नाम]],PartyTable[],2,FALSE)</f>
        <v>#N/A</v>
      </c>
      <c r="F189" s="1" t="str" cm="1">
        <f t="array" ref="F189">IF(ROWS(G$7:G189)&gt;COUNTIF(BookTable[Entry Month],$O$4),"",INDEX(Book!D$3:D$1200,SMALL(IF(BookTable[Entry Month]=$O$4,ROW(BookTable[Entry Month])-ROW(Book!$J$2)),ROWS(G$7:G189))))</f>
        <v/>
      </c>
      <c r="I18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89" s="6" t="str" cm="1">
        <f t="array" ref="J189">IF(ROWS(G$7:G189)&gt;COUNTIF(BookTable[Entry Month],$O$4),"",INDEX(Book!F$3:F$1200,SMALL(IF(BookTable[Entry Month]=$O$4,ROW(BookTable[Entry Month])-ROW(Book!$J$2)),ROWS(G$7:G189))))</f>
        <v/>
      </c>
      <c r="K189" s="6" t="str" cm="1">
        <f t="array" ref="K189">IF(ROWS(G$7:G189)&gt;COUNTIF(BookTable[Entry Month],$O$4),"",INDEX(Book!E$3:E$1200,SMALL(IF(BookTable[Entry Month]=$O$4,ROW(BookTable[Entry Month])-ROW(Book!$J$2)),ROWS(G$7:G189))))</f>
        <v/>
      </c>
      <c r="L189" s="6" t="e">
        <f>Shrawan9[[#This Row],[मूल्य (रु)]]*13%</f>
        <v>#VALUE!</v>
      </c>
    </row>
    <row r="190" spans="1:12" hidden="1" x14ac:dyDescent="0.25">
      <c r="A190" s="1" t="str">
        <f t="array" ref="A190">IF(ROWS(A$7:A190)&gt;COUNTIF(BookTable[Entry Month],$O$4),"",INDEX(Book!A$3:A$1200,SMALL(IF(BookTable[Entry Month]=$O$4,ROW(BookTable[Entry Month])-ROW(Book!$J$2)),ROWS(A$7:A190))))</f>
        <v/>
      </c>
      <c r="B190" s="1" t="str">
        <f t="array" ref="B190">IF(ROWS(B$7:B190)&gt;COUNTIF(BookTable[Entry Month],$O$4),"",INDEX(Book!B$3:B$1200,SMALL(IF(BookTable[Entry Month]=$O$4,ROW(BookTable[Entry Month])-ROW(Book!$J$2)),ROWS(B$7:B190))))</f>
        <v/>
      </c>
      <c r="D190" s="1" t="str">
        <f t="array" ref="D190">IF(ROWS(C$7:C190)&gt;COUNTIF(BookTable[Entry Month],$O$4),"",INDEX(Book!C$3:C$1200,SMALL(IF(BookTable[Entry Month]=$O$4,ROW(BookTable[Entry Month])-ROW(Book!$J$2)),ROWS(C$7:C190))))</f>
        <v/>
      </c>
      <c r="E190" s="1" t="e">
        <f>VLOOKUP(Shrawan9[[#This Row],[आपूर्तिकर्ताको नाम]],PartyTable[],2,FALSE)</f>
        <v>#N/A</v>
      </c>
      <c r="F190" s="1" t="str" cm="1">
        <f t="array" ref="F190">IF(ROWS(G$7:G190)&gt;COUNTIF(BookTable[Entry Month],$O$4),"",INDEX(Book!D$3:D$1200,SMALL(IF(BookTable[Entry Month]=$O$4,ROW(BookTable[Entry Month])-ROW(Book!$J$2)),ROWS(G$7:G190))))</f>
        <v/>
      </c>
      <c r="I19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90" s="6" t="str" cm="1">
        <f t="array" ref="J190">IF(ROWS(G$7:G190)&gt;COUNTIF(BookTable[Entry Month],$O$4),"",INDEX(Book!F$3:F$1200,SMALL(IF(BookTable[Entry Month]=$O$4,ROW(BookTable[Entry Month])-ROW(Book!$J$2)),ROWS(G$7:G190))))</f>
        <v/>
      </c>
      <c r="K190" s="6" t="str" cm="1">
        <f t="array" ref="K190">IF(ROWS(G$7:G190)&gt;COUNTIF(BookTable[Entry Month],$O$4),"",INDEX(Book!E$3:E$1200,SMALL(IF(BookTable[Entry Month]=$O$4,ROW(BookTable[Entry Month])-ROW(Book!$J$2)),ROWS(G$7:G190))))</f>
        <v/>
      </c>
      <c r="L190" s="6" t="e">
        <f>Shrawan9[[#This Row],[मूल्य (रु)]]*13%</f>
        <v>#VALUE!</v>
      </c>
    </row>
    <row r="191" spans="1:12" hidden="1" x14ac:dyDescent="0.25">
      <c r="A191" s="1" t="str">
        <f t="array" ref="A191">IF(ROWS(A$7:A191)&gt;COUNTIF(BookTable[Entry Month],$O$4),"",INDEX(Book!A$3:A$1200,SMALL(IF(BookTable[Entry Month]=$O$4,ROW(BookTable[Entry Month])-ROW(Book!$J$2)),ROWS(A$7:A191))))</f>
        <v/>
      </c>
      <c r="B191" s="1" t="str">
        <f t="array" ref="B191">IF(ROWS(B$7:B191)&gt;COUNTIF(BookTable[Entry Month],$O$4),"",INDEX(Book!B$3:B$1200,SMALL(IF(BookTable[Entry Month]=$O$4,ROW(BookTable[Entry Month])-ROW(Book!$J$2)),ROWS(B$7:B191))))</f>
        <v/>
      </c>
      <c r="D191" s="1" t="str">
        <f t="array" ref="D191">IF(ROWS(C$7:C191)&gt;COUNTIF(BookTable[Entry Month],$O$4),"",INDEX(Book!C$3:C$1200,SMALL(IF(BookTable[Entry Month]=$O$4,ROW(BookTable[Entry Month])-ROW(Book!$J$2)),ROWS(C$7:C191))))</f>
        <v/>
      </c>
      <c r="E191" s="1" t="e">
        <f>VLOOKUP(Shrawan9[[#This Row],[आपूर्तिकर्ताको नाम]],PartyTable[],2,FALSE)</f>
        <v>#N/A</v>
      </c>
      <c r="F191" s="1" t="str" cm="1">
        <f t="array" ref="F191">IF(ROWS(G$7:G191)&gt;COUNTIF(BookTable[Entry Month],$O$4),"",INDEX(Book!D$3:D$1200,SMALL(IF(BookTable[Entry Month]=$O$4,ROW(BookTable[Entry Month])-ROW(Book!$J$2)),ROWS(G$7:G191))))</f>
        <v/>
      </c>
      <c r="I19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91" s="6" t="str" cm="1">
        <f t="array" ref="J191">IF(ROWS(G$7:G191)&gt;COUNTIF(BookTable[Entry Month],$O$4),"",INDEX(Book!F$3:F$1200,SMALL(IF(BookTable[Entry Month]=$O$4,ROW(BookTable[Entry Month])-ROW(Book!$J$2)),ROWS(G$7:G191))))</f>
        <v/>
      </c>
      <c r="K191" s="6" t="str" cm="1">
        <f t="array" ref="K191">IF(ROWS(G$7:G191)&gt;COUNTIF(BookTable[Entry Month],$O$4),"",INDEX(Book!E$3:E$1200,SMALL(IF(BookTable[Entry Month]=$O$4,ROW(BookTable[Entry Month])-ROW(Book!$J$2)),ROWS(G$7:G191))))</f>
        <v/>
      </c>
      <c r="L191" s="6" t="e">
        <f>Shrawan9[[#This Row],[मूल्य (रु)]]*13%</f>
        <v>#VALUE!</v>
      </c>
    </row>
    <row r="192" spans="1:12" hidden="1" x14ac:dyDescent="0.25">
      <c r="A192" s="1" t="str">
        <f t="array" ref="A192">IF(ROWS(A$7:A192)&gt;COUNTIF(BookTable[Entry Month],$O$4),"",INDEX(Book!A$3:A$1200,SMALL(IF(BookTable[Entry Month]=$O$4,ROW(BookTable[Entry Month])-ROW(Book!$J$2)),ROWS(A$7:A192))))</f>
        <v/>
      </c>
      <c r="B192" s="1" t="str">
        <f t="array" ref="B192">IF(ROWS(B$7:B192)&gt;COUNTIF(BookTable[Entry Month],$O$4),"",INDEX(Book!B$3:B$1200,SMALL(IF(BookTable[Entry Month]=$O$4,ROW(BookTable[Entry Month])-ROW(Book!$J$2)),ROWS(B$7:B192))))</f>
        <v/>
      </c>
      <c r="D192" s="1" t="str">
        <f t="array" ref="D192">IF(ROWS(C$7:C192)&gt;COUNTIF(BookTable[Entry Month],$O$4),"",INDEX(Book!C$3:C$1200,SMALL(IF(BookTable[Entry Month]=$O$4,ROW(BookTable[Entry Month])-ROW(Book!$J$2)),ROWS(C$7:C192))))</f>
        <v/>
      </c>
      <c r="E192" s="1" t="e">
        <f>VLOOKUP(Shrawan9[[#This Row],[आपूर्तिकर्ताको नाम]],PartyTable[],2,FALSE)</f>
        <v>#N/A</v>
      </c>
      <c r="F192" s="1" t="str" cm="1">
        <f t="array" ref="F192">IF(ROWS(G$7:G192)&gt;COUNTIF(BookTable[Entry Month],$O$4),"",INDEX(Book!D$3:D$1200,SMALL(IF(BookTable[Entry Month]=$O$4,ROW(BookTable[Entry Month])-ROW(Book!$J$2)),ROWS(G$7:G192))))</f>
        <v/>
      </c>
      <c r="I19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92" s="6" t="str" cm="1">
        <f t="array" ref="J192">IF(ROWS(G$7:G192)&gt;COUNTIF(BookTable[Entry Month],$O$4),"",INDEX(Book!F$3:F$1200,SMALL(IF(BookTable[Entry Month]=$O$4,ROW(BookTable[Entry Month])-ROW(Book!$J$2)),ROWS(G$7:G192))))</f>
        <v/>
      </c>
      <c r="K192" s="6" t="str" cm="1">
        <f t="array" ref="K192">IF(ROWS(G$7:G192)&gt;COUNTIF(BookTable[Entry Month],$O$4),"",INDEX(Book!E$3:E$1200,SMALL(IF(BookTable[Entry Month]=$O$4,ROW(BookTable[Entry Month])-ROW(Book!$J$2)),ROWS(G$7:G192))))</f>
        <v/>
      </c>
      <c r="L192" s="6" t="e">
        <f>Shrawan9[[#This Row],[मूल्य (रु)]]*13%</f>
        <v>#VALUE!</v>
      </c>
    </row>
    <row r="193" spans="1:12" hidden="1" x14ac:dyDescent="0.25">
      <c r="A193" s="1" t="str">
        <f t="array" ref="A193">IF(ROWS(A$7:A193)&gt;COUNTIF(BookTable[Entry Month],$O$4),"",INDEX(Book!A$3:A$1200,SMALL(IF(BookTable[Entry Month]=$O$4,ROW(BookTable[Entry Month])-ROW(Book!$J$2)),ROWS(A$7:A193))))</f>
        <v/>
      </c>
      <c r="B193" s="1" t="str">
        <f t="array" ref="B193">IF(ROWS(B$7:B193)&gt;COUNTIF(BookTable[Entry Month],$O$4),"",INDEX(Book!B$3:B$1200,SMALL(IF(BookTable[Entry Month]=$O$4,ROW(BookTable[Entry Month])-ROW(Book!$J$2)),ROWS(B$7:B193))))</f>
        <v/>
      </c>
      <c r="D193" s="1" t="str">
        <f t="array" ref="D193">IF(ROWS(C$7:C193)&gt;COUNTIF(BookTable[Entry Month],$O$4),"",INDEX(Book!C$3:C$1200,SMALL(IF(BookTable[Entry Month]=$O$4,ROW(BookTable[Entry Month])-ROW(Book!$J$2)),ROWS(C$7:C193))))</f>
        <v/>
      </c>
      <c r="E193" s="1" t="e">
        <f>VLOOKUP(Shrawan9[[#This Row],[आपूर्तिकर्ताको नाम]],PartyTable[],2,FALSE)</f>
        <v>#N/A</v>
      </c>
      <c r="F193" s="1" t="str" cm="1">
        <f t="array" ref="F193">IF(ROWS(G$7:G193)&gt;COUNTIF(BookTable[Entry Month],$O$4),"",INDEX(Book!D$3:D$1200,SMALL(IF(BookTable[Entry Month]=$O$4,ROW(BookTable[Entry Month])-ROW(Book!$J$2)),ROWS(G$7:G193))))</f>
        <v/>
      </c>
      <c r="I19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93" s="6" t="str" cm="1">
        <f t="array" ref="J193">IF(ROWS(G$7:G193)&gt;COUNTIF(BookTable[Entry Month],$O$4),"",INDEX(Book!F$3:F$1200,SMALL(IF(BookTable[Entry Month]=$O$4,ROW(BookTable[Entry Month])-ROW(Book!$J$2)),ROWS(G$7:G193))))</f>
        <v/>
      </c>
      <c r="K193" s="6" t="str" cm="1">
        <f t="array" ref="K193">IF(ROWS(G$7:G193)&gt;COUNTIF(BookTable[Entry Month],$O$4),"",INDEX(Book!E$3:E$1200,SMALL(IF(BookTable[Entry Month]=$O$4,ROW(BookTable[Entry Month])-ROW(Book!$J$2)),ROWS(G$7:G193))))</f>
        <v/>
      </c>
      <c r="L193" s="6" t="e">
        <f>Shrawan9[[#This Row],[मूल्य (रु)]]*13%</f>
        <v>#VALUE!</v>
      </c>
    </row>
    <row r="194" spans="1:12" hidden="1" x14ac:dyDescent="0.25">
      <c r="A194" s="1" t="str">
        <f t="array" ref="A194">IF(ROWS(A$7:A194)&gt;COUNTIF(BookTable[Entry Month],$O$4),"",INDEX(Book!A$3:A$1200,SMALL(IF(BookTable[Entry Month]=$O$4,ROW(BookTable[Entry Month])-ROW(Book!$J$2)),ROWS(A$7:A194))))</f>
        <v/>
      </c>
      <c r="B194" s="1" t="str">
        <f t="array" ref="B194">IF(ROWS(B$7:B194)&gt;COUNTIF(BookTable[Entry Month],$O$4),"",INDEX(Book!B$3:B$1200,SMALL(IF(BookTable[Entry Month]=$O$4,ROW(BookTable[Entry Month])-ROW(Book!$J$2)),ROWS(B$7:B194))))</f>
        <v/>
      </c>
      <c r="D194" s="1" t="str">
        <f t="array" ref="D194">IF(ROWS(C$7:C194)&gt;COUNTIF(BookTable[Entry Month],$O$4),"",INDEX(Book!C$3:C$1200,SMALL(IF(BookTable[Entry Month]=$O$4,ROW(BookTable[Entry Month])-ROW(Book!$J$2)),ROWS(C$7:C194))))</f>
        <v/>
      </c>
      <c r="E194" s="1" t="e">
        <f>VLOOKUP(Shrawan9[[#This Row],[आपूर्तिकर्ताको नाम]],PartyTable[],2,FALSE)</f>
        <v>#N/A</v>
      </c>
      <c r="F194" s="1" t="str" cm="1">
        <f t="array" ref="F194">IF(ROWS(G$7:G194)&gt;COUNTIF(BookTable[Entry Month],$O$4),"",INDEX(Book!D$3:D$1200,SMALL(IF(BookTable[Entry Month]=$O$4,ROW(BookTable[Entry Month])-ROW(Book!$J$2)),ROWS(G$7:G194))))</f>
        <v/>
      </c>
      <c r="I19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94" s="6" t="str" cm="1">
        <f t="array" ref="J194">IF(ROWS(G$7:G194)&gt;COUNTIF(BookTable[Entry Month],$O$4),"",INDEX(Book!F$3:F$1200,SMALL(IF(BookTable[Entry Month]=$O$4,ROW(BookTable[Entry Month])-ROW(Book!$J$2)),ROWS(G$7:G194))))</f>
        <v/>
      </c>
      <c r="K194" s="6" t="str" cm="1">
        <f t="array" ref="K194">IF(ROWS(G$7:G194)&gt;COUNTIF(BookTable[Entry Month],$O$4),"",INDEX(Book!E$3:E$1200,SMALL(IF(BookTable[Entry Month]=$O$4,ROW(BookTable[Entry Month])-ROW(Book!$J$2)),ROWS(G$7:G194))))</f>
        <v/>
      </c>
      <c r="L194" s="6" t="e">
        <f>Shrawan9[[#This Row],[मूल्य (रु)]]*13%</f>
        <v>#VALUE!</v>
      </c>
    </row>
    <row r="195" spans="1:12" hidden="1" x14ac:dyDescent="0.25">
      <c r="A195" s="1" t="str">
        <f t="array" ref="A195">IF(ROWS(A$7:A195)&gt;COUNTIF(BookTable[Entry Month],$O$4),"",INDEX(Book!A$3:A$1200,SMALL(IF(BookTable[Entry Month]=$O$4,ROW(BookTable[Entry Month])-ROW(Book!$J$2)),ROWS(A$7:A195))))</f>
        <v/>
      </c>
      <c r="B195" s="1" t="str">
        <f t="array" ref="B195">IF(ROWS(B$7:B195)&gt;COUNTIF(BookTable[Entry Month],$O$4),"",INDEX(Book!B$3:B$1200,SMALL(IF(BookTable[Entry Month]=$O$4,ROW(BookTable[Entry Month])-ROW(Book!$J$2)),ROWS(B$7:B195))))</f>
        <v/>
      </c>
      <c r="D195" s="1" t="str">
        <f t="array" ref="D195">IF(ROWS(C$7:C195)&gt;COUNTIF(BookTable[Entry Month],$O$4),"",INDEX(Book!C$3:C$1200,SMALL(IF(BookTable[Entry Month]=$O$4,ROW(BookTable[Entry Month])-ROW(Book!$J$2)),ROWS(C$7:C195))))</f>
        <v/>
      </c>
      <c r="E195" s="1" t="e">
        <f>VLOOKUP(Shrawan9[[#This Row],[आपूर्तिकर्ताको नाम]],PartyTable[],2,FALSE)</f>
        <v>#N/A</v>
      </c>
      <c r="F195" s="1" t="str" cm="1">
        <f t="array" ref="F195">IF(ROWS(G$7:G195)&gt;COUNTIF(BookTable[Entry Month],$O$4),"",INDEX(Book!D$3:D$1200,SMALL(IF(BookTable[Entry Month]=$O$4,ROW(BookTable[Entry Month])-ROW(Book!$J$2)),ROWS(G$7:G195))))</f>
        <v/>
      </c>
      <c r="I19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95" s="6" t="str" cm="1">
        <f t="array" ref="J195">IF(ROWS(G$7:G195)&gt;COUNTIF(BookTable[Entry Month],$O$4),"",INDEX(Book!F$3:F$1200,SMALL(IF(BookTable[Entry Month]=$O$4,ROW(BookTable[Entry Month])-ROW(Book!$J$2)),ROWS(G$7:G195))))</f>
        <v/>
      </c>
      <c r="K195" s="6" t="str" cm="1">
        <f t="array" ref="K195">IF(ROWS(G$7:G195)&gt;COUNTIF(BookTable[Entry Month],$O$4),"",INDEX(Book!E$3:E$1200,SMALL(IF(BookTable[Entry Month]=$O$4,ROW(BookTable[Entry Month])-ROW(Book!$J$2)),ROWS(G$7:G195))))</f>
        <v/>
      </c>
      <c r="L195" s="6" t="e">
        <f>Shrawan9[[#This Row],[मूल्य (रु)]]*13%</f>
        <v>#VALUE!</v>
      </c>
    </row>
    <row r="196" spans="1:12" hidden="1" x14ac:dyDescent="0.25">
      <c r="A196" s="1" t="str">
        <f t="array" ref="A196">IF(ROWS(A$7:A196)&gt;COUNTIF(BookTable[Entry Month],$O$4),"",INDEX(Book!A$3:A$1200,SMALL(IF(BookTable[Entry Month]=$O$4,ROW(BookTable[Entry Month])-ROW(Book!$J$2)),ROWS(A$7:A196))))</f>
        <v/>
      </c>
      <c r="B196" s="1" t="str">
        <f t="array" ref="B196">IF(ROWS(B$7:B196)&gt;COUNTIF(BookTable[Entry Month],$O$4),"",INDEX(Book!B$3:B$1200,SMALL(IF(BookTable[Entry Month]=$O$4,ROW(BookTable[Entry Month])-ROW(Book!$J$2)),ROWS(B$7:B196))))</f>
        <v/>
      </c>
      <c r="D196" s="1" t="str">
        <f t="array" ref="D196">IF(ROWS(C$7:C196)&gt;COUNTIF(BookTable[Entry Month],$O$4),"",INDEX(Book!C$3:C$1200,SMALL(IF(BookTable[Entry Month]=$O$4,ROW(BookTable[Entry Month])-ROW(Book!$J$2)),ROWS(C$7:C196))))</f>
        <v/>
      </c>
      <c r="E196" s="1" t="e">
        <f>VLOOKUP(Shrawan9[[#This Row],[आपूर्तिकर्ताको नाम]],PartyTable[],2,FALSE)</f>
        <v>#N/A</v>
      </c>
      <c r="F196" s="1" t="str" cm="1">
        <f t="array" ref="F196">IF(ROWS(G$7:G196)&gt;COUNTIF(BookTable[Entry Month],$O$4),"",INDEX(Book!D$3:D$1200,SMALL(IF(BookTable[Entry Month]=$O$4,ROW(BookTable[Entry Month])-ROW(Book!$J$2)),ROWS(G$7:G196))))</f>
        <v/>
      </c>
      <c r="I19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96" s="6" t="str" cm="1">
        <f t="array" ref="J196">IF(ROWS(G$7:G196)&gt;COUNTIF(BookTable[Entry Month],$O$4),"",INDEX(Book!F$3:F$1200,SMALL(IF(BookTable[Entry Month]=$O$4,ROW(BookTable[Entry Month])-ROW(Book!$J$2)),ROWS(G$7:G196))))</f>
        <v/>
      </c>
      <c r="K196" s="6" t="str" cm="1">
        <f t="array" ref="K196">IF(ROWS(G$7:G196)&gt;COUNTIF(BookTable[Entry Month],$O$4),"",INDEX(Book!E$3:E$1200,SMALL(IF(BookTable[Entry Month]=$O$4,ROW(BookTable[Entry Month])-ROW(Book!$J$2)),ROWS(G$7:G196))))</f>
        <v/>
      </c>
      <c r="L196" s="6" t="e">
        <f>Shrawan9[[#This Row],[मूल्य (रु)]]*13%</f>
        <v>#VALUE!</v>
      </c>
    </row>
    <row r="197" spans="1:12" hidden="1" x14ac:dyDescent="0.25">
      <c r="A197" s="1" t="str">
        <f t="array" ref="A197">IF(ROWS(A$7:A197)&gt;COUNTIF(BookTable[Entry Month],$O$4),"",INDEX(Book!A$3:A$1200,SMALL(IF(BookTable[Entry Month]=$O$4,ROW(BookTable[Entry Month])-ROW(Book!$J$2)),ROWS(A$7:A197))))</f>
        <v/>
      </c>
      <c r="B197" s="1" t="str">
        <f t="array" ref="B197">IF(ROWS(B$7:B197)&gt;COUNTIF(BookTable[Entry Month],$O$4),"",INDEX(Book!B$3:B$1200,SMALL(IF(BookTable[Entry Month]=$O$4,ROW(BookTable[Entry Month])-ROW(Book!$J$2)),ROWS(B$7:B197))))</f>
        <v/>
      </c>
      <c r="D197" s="1" t="str">
        <f t="array" ref="D197">IF(ROWS(C$7:C197)&gt;COUNTIF(BookTable[Entry Month],$O$4),"",INDEX(Book!C$3:C$1200,SMALL(IF(BookTable[Entry Month]=$O$4,ROW(BookTable[Entry Month])-ROW(Book!$J$2)),ROWS(C$7:C197))))</f>
        <v/>
      </c>
      <c r="E197" s="1" t="e">
        <f>VLOOKUP(Shrawan9[[#This Row],[आपूर्तिकर्ताको नाम]],PartyTable[],2,FALSE)</f>
        <v>#N/A</v>
      </c>
      <c r="F197" s="1" t="str" cm="1">
        <f t="array" ref="F197">IF(ROWS(G$7:G197)&gt;COUNTIF(BookTable[Entry Month],$O$4),"",INDEX(Book!D$3:D$1200,SMALL(IF(BookTable[Entry Month]=$O$4,ROW(BookTable[Entry Month])-ROW(Book!$J$2)),ROWS(G$7:G197))))</f>
        <v/>
      </c>
      <c r="I19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97" s="6" t="str" cm="1">
        <f t="array" ref="J197">IF(ROWS(G$7:G197)&gt;COUNTIF(BookTable[Entry Month],$O$4),"",INDEX(Book!F$3:F$1200,SMALL(IF(BookTable[Entry Month]=$O$4,ROW(BookTable[Entry Month])-ROW(Book!$J$2)),ROWS(G$7:G197))))</f>
        <v/>
      </c>
      <c r="K197" s="6" t="str" cm="1">
        <f t="array" ref="K197">IF(ROWS(G$7:G197)&gt;COUNTIF(BookTable[Entry Month],$O$4),"",INDEX(Book!E$3:E$1200,SMALL(IF(BookTable[Entry Month]=$O$4,ROW(BookTable[Entry Month])-ROW(Book!$J$2)),ROWS(G$7:G197))))</f>
        <v/>
      </c>
      <c r="L197" s="6" t="e">
        <f>Shrawan9[[#This Row],[मूल्य (रु)]]*13%</f>
        <v>#VALUE!</v>
      </c>
    </row>
    <row r="198" spans="1:12" hidden="1" x14ac:dyDescent="0.25">
      <c r="A198" s="1" t="str">
        <f t="array" ref="A198">IF(ROWS(A$7:A198)&gt;COUNTIF(BookTable[Entry Month],$O$4),"",INDEX(Book!A$3:A$1200,SMALL(IF(BookTable[Entry Month]=$O$4,ROW(BookTable[Entry Month])-ROW(Book!$J$2)),ROWS(A$7:A198))))</f>
        <v/>
      </c>
      <c r="B198" s="1" t="str">
        <f t="array" ref="B198">IF(ROWS(B$7:B198)&gt;COUNTIF(BookTable[Entry Month],$O$4),"",INDEX(Book!B$3:B$1200,SMALL(IF(BookTable[Entry Month]=$O$4,ROW(BookTable[Entry Month])-ROW(Book!$J$2)),ROWS(B$7:B198))))</f>
        <v/>
      </c>
      <c r="D198" s="1" t="str">
        <f t="array" ref="D198">IF(ROWS(C$7:C198)&gt;COUNTIF(BookTable[Entry Month],$O$4),"",INDEX(Book!C$3:C$1200,SMALL(IF(BookTable[Entry Month]=$O$4,ROW(BookTable[Entry Month])-ROW(Book!$J$2)),ROWS(C$7:C198))))</f>
        <v/>
      </c>
      <c r="E198" s="1" t="e">
        <f>VLOOKUP(Shrawan9[[#This Row],[आपूर्तिकर्ताको नाम]],PartyTable[],2,FALSE)</f>
        <v>#N/A</v>
      </c>
      <c r="F198" s="1" t="str" cm="1">
        <f t="array" ref="F198">IF(ROWS(G$7:G198)&gt;COUNTIF(BookTable[Entry Month],$O$4),"",INDEX(Book!D$3:D$1200,SMALL(IF(BookTable[Entry Month]=$O$4,ROW(BookTable[Entry Month])-ROW(Book!$J$2)),ROWS(G$7:G198))))</f>
        <v/>
      </c>
      <c r="I19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98" s="6" t="str" cm="1">
        <f t="array" ref="J198">IF(ROWS(G$7:G198)&gt;COUNTIF(BookTable[Entry Month],$O$4),"",INDEX(Book!F$3:F$1200,SMALL(IF(BookTable[Entry Month]=$O$4,ROW(BookTable[Entry Month])-ROW(Book!$J$2)),ROWS(G$7:G198))))</f>
        <v/>
      </c>
      <c r="K198" s="6" t="str" cm="1">
        <f t="array" ref="K198">IF(ROWS(G$7:G198)&gt;COUNTIF(BookTable[Entry Month],$O$4),"",INDEX(Book!E$3:E$1200,SMALL(IF(BookTable[Entry Month]=$O$4,ROW(BookTable[Entry Month])-ROW(Book!$J$2)),ROWS(G$7:G198))))</f>
        <v/>
      </c>
      <c r="L198" s="6" t="e">
        <f>Shrawan9[[#This Row],[मूल्य (रु)]]*13%</f>
        <v>#VALUE!</v>
      </c>
    </row>
    <row r="199" spans="1:12" hidden="1" x14ac:dyDescent="0.25">
      <c r="A199" s="1" t="str">
        <f t="array" ref="A199">IF(ROWS(A$7:A199)&gt;COUNTIF(BookTable[Entry Month],$O$4),"",INDEX(Book!A$3:A$1200,SMALL(IF(BookTable[Entry Month]=$O$4,ROW(BookTable[Entry Month])-ROW(Book!$J$2)),ROWS(A$7:A199))))</f>
        <v/>
      </c>
      <c r="B199" s="1" t="str">
        <f t="array" ref="B199">IF(ROWS(B$7:B199)&gt;COUNTIF(BookTable[Entry Month],$O$4),"",INDEX(Book!B$3:B$1200,SMALL(IF(BookTable[Entry Month]=$O$4,ROW(BookTable[Entry Month])-ROW(Book!$J$2)),ROWS(B$7:B199))))</f>
        <v/>
      </c>
      <c r="D199" s="1" t="str">
        <f t="array" ref="D199">IF(ROWS(C$7:C199)&gt;COUNTIF(BookTable[Entry Month],$O$4),"",INDEX(Book!C$3:C$1200,SMALL(IF(BookTable[Entry Month]=$O$4,ROW(BookTable[Entry Month])-ROW(Book!$J$2)),ROWS(C$7:C199))))</f>
        <v/>
      </c>
      <c r="E199" s="1" t="e">
        <f>VLOOKUP(Shrawan9[[#This Row],[आपूर्तिकर्ताको नाम]],PartyTable[],2,FALSE)</f>
        <v>#N/A</v>
      </c>
      <c r="F199" s="1" t="str" cm="1">
        <f t="array" ref="F199">IF(ROWS(G$7:G199)&gt;COUNTIF(BookTable[Entry Month],$O$4),"",INDEX(Book!D$3:D$1200,SMALL(IF(BookTable[Entry Month]=$O$4,ROW(BookTable[Entry Month])-ROW(Book!$J$2)),ROWS(G$7:G199))))</f>
        <v/>
      </c>
      <c r="I19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199" s="6" t="str" cm="1">
        <f t="array" ref="J199">IF(ROWS(G$7:G199)&gt;COUNTIF(BookTable[Entry Month],$O$4),"",INDEX(Book!F$3:F$1200,SMALL(IF(BookTable[Entry Month]=$O$4,ROW(BookTable[Entry Month])-ROW(Book!$J$2)),ROWS(G$7:G199))))</f>
        <v/>
      </c>
      <c r="K199" s="6" t="str" cm="1">
        <f t="array" ref="K199">IF(ROWS(G$7:G199)&gt;COUNTIF(BookTable[Entry Month],$O$4),"",INDEX(Book!E$3:E$1200,SMALL(IF(BookTable[Entry Month]=$O$4,ROW(BookTable[Entry Month])-ROW(Book!$J$2)),ROWS(G$7:G199))))</f>
        <v/>
      </c>
      <c r="L199" s="6" t="e">
        <f>Shrawan9[[#This Row],[मूल्य (रु)]]*13%</f>
        <v>#VALUE!</v>
      </c>
    </row>
    <row r="200" spans="1:12" hidden="1" x14ac:dyDescent="0.25">
      <c r="A200" s="1" t="str">
        <f t="array" ref="A200">IF(ROWS(A$7:A200)&gt;COUNTIF(BookTable[Entry Month],$O$4),"",INDEX(Book!A$3:A$1200,SMALL(IF(BookTable[Entry Month]=$O$4,ROW(BookTable[Entry Month])-ROW(Book!$J$2)),ROWS(A$7:A200))))</f>
        <v/>
      </c>
      <c r="B200" s="1" t="str">
        <f t="array" ref="B200">IF(ROWS(B$7:B200)&gt;COUNTIF(BookTable[Entry Month],$O$4),"",INDEX(Book!B$3:B$1200,SMALL(IF(BookTable[Entry Month]=$O$4,ROW(BookTable[Entry Month])-ROW(Book!$J$2)),ROWS(B$7:B200))))</f>
        <v/>
      </c>
      <c r="D200" s="1" t="str">
        <f t="array" ref="D200">IF(ROWS(C$7:C200)&gt;COUNTIF(BookTable[Entry Month],$O$4),"",INDEX(Book!C$3:C$1200,SMALL(IF(BookTable[Entry Month]=$O$4,ROW(BookTable[Entry Month])-ROW(Book!$J$2)),ROWS(C$7:C200))))</f>
        <v/>
      </c>
      <c r="E200" s="1" t="e">
        <f>VLOOKUP(Shrawan9[[#This Row],[आपूर्तिकर्ताको नाम]],PartyTable[],2,FALSE)</f>
        <v>#N/A</v>
      </c>
      <c r="F200" s="1" t="str" cm="1">
        <f t="array" ref="F200">IF(ROWS(G$7:G200)&gt;COUNTIF(BookTable[Entry Month],$O$4),"",INDEX(Book!D$3:D$1200,SMALL(IF(BookTable[Entry Month]=$O$4,ROW(BookTable[Entry Month])-ROW(Book!$J$2)),ROWS(G$7:G200))))</f>
        <v/>
      </c>
      <c r="I20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00" s="6" t="str" cm="1">
        <f t="array" ref="J200">IF(ROWS(G$7:G200)&gt;COUNTIF(BookTable[Entry Month],$O$4),"",INDEX(Book!F$3:F$1200,SMALL(IF(BookTable[Entry Month]=$O$4,ROW(BookTable[Entry Month])-ROW(Book!$J$2)),ROWS(G$7:G200))))</f>
        <v/>
      </c>
      <c r="K200" s="6" t="str" cm="1">
        <f t="array" ref="K200">IF(ROWS(G$7:G200)&gt;COUNTIF(BookTable[Entry Month],$O$4),"",INDEX(Book!E$3:E$1200,SMALL(IF(BookTable[Entry Month]=$O$4,ROW(BookTable[Entry Month])-ROW(Book!$J$2)),ROWS(G$7:G200))))</f>
        <v/>
      </c>
      <c r="L200" s="6" t="e">
        <f>Shrawan9[[#This Row],[मूल्य (रु)]]*13%</f>
        <v>#VALUE!</v>
      </c>
    </row>
    <row r="201" spans="1:12" hidden="1" x14ac:dyDescent="0.25">
      <c r="A201" s="1" t="str">
        <f t="array" ref="A201">IF(ROWS(A$7:A201)&gt;COUNTIF(BookTable[Entry Month],$O$4),"",INDEX(Book!A$3:A$1200,SMALL(IF(BookTable[Entry Month]=$O$4,ROW(BookTable[Entry Month])-ROW(Book!$J$2)),ROWS(A$7:A201))))</f>
        <v/>
      </c>
      <c r="B201" s="1" t="str">
        <f t="array" ref="B201">IF(ROWS(B$7:B201)&gt;COUNTIF(BookTable[Entry Month],$O$4),"",INDEX(Book!B$3:B$1200,SMALL(IF(BookTable[Entry Month]=$O$4,ROW(BookTable[Entry Month])-ROW(Book!$J$2)),ROWS(B$7:B201))))</f>
        <v/>
      </c>
      <c r="D201" s="1" t="str">
        <f t="array" ref="D201">IF(ROWS(C$7:C201)&gt;COUNTIF(BookTable[Entry Month],$O$4),"",INDEX(Book!C$3:C$1200,SMALL(IF(BookTable[Entry Month]=$O$4,ROW(BookTable[Entry Month])-ROW(Book!$J$2)),ROWS(C$7:C201))))</f>
        <v/>
      </c>
      <c r="E201" s="1" t="e">
        <f>VLOOKUP(Shrawan9[[#This Row],[आपूर्तिकर्ताको नाम]],PartyTable[],2,FALSE)</f>
        <v>#N/A</v>
      </c>
      <c r="F201" s="1" t="str" cm="1">
        <f t="array" ref="F201">IF(ROWS(G$7:G201)&gt;COUNTIF(BookTable[Entry Month],$O$4),"",INDEX(Book!D$3:D$1200,SMALL(IF(BookTable[Entry Month]=$O$4,ROW(BookTable[Entry Month])-ROW(Book!$J$2)),ROWS(G$7:G201))))</f>
        <v/>
      </c>
      <c r="I20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01" s="6" t="str" cm="1">
        <f t="array" ref="J201">IF(ROWS(G$7:G201)&gt;COUNTIF(BookTable[Entry Month],$O$4),"",INDEX(Book!F$3:F$1200,SMALL(IF(BookTable[Entry Month]=$O$4,ROW(BookTable[Entry Month])-ROW(Book!$J$2)),ROWS(G$7:G201))))</f>
        <v/>
      </c>
      <c r="K201" s="6" t="str" cm="1">
        <f t="array" ref="K201">IF(ROWS(G$7:G201)&gt;COUNTIF(BookTable[Entry Month],$O$4),"",INDEX(Book!E$3:E$1200,SMALL(IF(BookTable[Entry Month]=$O$4,ROW(BookTable[Entry Month])-ROW(Book!$J$2)),ROWS(G$7:G201))))</f>
        <v/>
      </c>
      <c r="L201" s="6" t="e">
        <f>Shrawan9[[#This Row],[मूल्य (रु)]]*13%</f>
        <v>#VALUE!</v>
      </c>
    </row>
    <row r="202" spans="1:12" hidden="1" x14ac:dyDescent="0.25">
      <c r="A202" s="1" t="str">
        <f t="array" ref="A202">IF(ROWS(A$7:A202)&gt;COUNTIF(BookTable[Entry Month],$O$4),"",INDEX(Book!A$3:A$1200,SMALL(IF(BookTable[Entry Month]=$O$4,ROW(BookTable[Entry Month])-ROW(Book!$J$2)),ROWS(A$7:A202))))</f>
        <v/>
      </c>
      <c r="B202" s="1" t="str">
        <f t="array" ref="B202">IF(ROWS(B$7:B202)&gt;COUNTIF(BookTable[Entry Month],$O$4),"",INDEX(Book!B$3:B$1200,SMALL(IF(BookTable[Entry Month]=$O$4,ROW(BookTable[Entry Month])-ROW(Book!$J$2)),ROWS(B$7:B202))))</f>
        <v/>
      </c>
      <c r="D202" s="1" t="str">
        <f t="array" ref="D202">IF(ROWS(C$7:C202)&gt;COUNTIF(BookTable[Entry Month],$O$4),"",INDEX(Book!C$3:C$1200,SMALL(IF(BookTable[Entry Month]=$O$4,ROW(BookTable[Entry Month])-ROW(Book!$J$2)),ROWS(C$7:C202))))</f>
        <v/>
      </c>
      <c r="E202" s="1" t="e">
        <f>VLOOKUP(Shrawan9[[#This Row],[आपूर्तिकर्ताको नाम]],PartyTable[],2,FALSE)</f>
        <v>#N/A</v>
      </c>
      <c r="F202" s="1" t="str" cm="1">
        <f t="array" ref="F202">IF(ROWS(G$7:G202)&gt;COUNTIF(BookTable[Entry Month],$O$4),"",INDEX(Book!D$3:D$1200,SMALL(IF(BookTable[Entry Month]=$O$4,ROW(BookTable[Entry Month])-ROW(Book!$J$2)),ROWS(G$7:G202))))</f>
        <v/>
      </c>
      <c r="I20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02" s="6" t="str" cm="1">
        <f t="array" ref="J202">IF(ROWS(G$7:G202)&gt;COUNTIF(BookTable[Entry Month],$O$4),"",INDEX(Book!F$3:F$1200,SMALL(IF(BookTable[Entry Month]=$O$4,ROW(BookTable[Entry Month])-ROW(Book!$J$2)),ROWS(G$7:G202))))</f>
        <v/>
      </c>
      <c r="K202" s="6" t="str" cm="1">
        <f t="array" ref="K202">IF(ROWS(G$7:G202)&gt;COUNTIF(BookTable[Entry Month],$O$4),"",INDEX(Book!E$3:E$1200,SMALL(IF(BookTable[Entry Month]=$O$4,ROW(BookTable[Entry Month])-ROW(Book!$J$2)),ROWS(G$7:G202))))</f>
        <v/>
      </c>
      <c r="L202" s="6" t="e">
        <f>Shrawan9[[#This Row],[मूल्य (रु)]]*13%</f>
        <v>#VALUE!</v>
      </c>
    </row>
    <row r="203" spans="1:12" hidden="1" x14ac:dyDescent="0.25">
      <c r="A203" s="1" t="str">
        <f t="array" ref="A203">IF(ROWS(A$7:A203)&gt;COUNTIF(BookTable[Entry Month],$O$4),"",INDEX(Book!A$3:A$1200,SMALL(IF(BookTable[Entry Month]=$O$4,ROW(BookTable[Entry Month])-ROW(Book!$J$2)),ROWS(A$7:A203))))</f>
        <v/>
      </c>
      <c r="B203" s="1" t="str">
        <f t="array" ref="B203">IF(ROWS(B$7:B203)&gt;COUNTIF(BookTable[Entry Month],$O$4),"",INDEX(Book!B$3:B$1200,SMALL(IF(BookTable[Entry Month]=$O$4,ROW(BookTable[Entry Month])-ROW(Book!$J$2)),ROWS(B$7:B203))))</f>
        <v/>
      </c>
      <c r="D203" s="1" t="str">
        <f t="array" ref="D203">IF(ROWS(C$7:C203)&gt;COUNTIF(BookTable[Entry Month],$O$4),"",INDEX(Book!C$3:C$1200,SMALL(IF(BookTable[Entry Month]=$O$4,ROW(BookTable[Entry Month])-ROW(Book!$J$2)),ROWS(C$7:C203))))</f>
        <v/>
      </c>
      <c r="E203" s="1" t="e">
        <f>VLOOKUP(Shrawan9[[#This Row],[आपूर्तिकर्ताको नाम]],PartyTable[],2,FALSE)</f>
        <v>#N/A</v>
      </c>
      <c r="F203" s="1" t="str" cm="1">
        <f t="array" ref="F203">IF(ROWS(G$7:G203)&gt;COUNTIF(BookTable[Entry Month],$O$4),"",INDEX(Book!D$3:D$1200,SMALL(IF(BookTable[Entry Month]=$O$4,ROW(BookTable[Entry Month])-ROW(Book!$J$2)),ROWS(G$7:G203))))</f>
        <v/>
      </c>
      <c r="I20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03" s="6" t="str" cm="1">
        <f t="array" ref="J203">IF(ROWS(G$7:G203)&gt;COUNTIF(BookTable[Entry Month],$O$4),"",INDEX(Book!F$3:F$1200,SMALL(IF(BookTable[Entry Month]=$O$4,ROW(BookTable[Entry Month])-ROW(Book!$J$2)),ROWS(G$7:G203))))</f>
        <v/>
      </c>
      <c r="K203" s="6" t="str" cm="1">
        <f t="array" ref="K203">IF(ROWS(G$7:G203)&gt;COUNTIF(BookTable[Entry Month],$O$4),"",INDEX(Book!E$3:E$1200,SMALL(IF(BookTable[Entry Month]=$O$4,ROW(BookTable[Entry Month])-ROW(Book!$J$2)),ROWS(G$7:G203))))</f>
        <v/>
      </c>
      <c r="L203" s="6" t="e">
        <f>Shrawan9[[#This Row],[मूल्य (रु)]]*13%</f>
        <v>#VALUE!</v>
      </c>
    </row>
    <row r="204" spans="1:12" hidden="1" x14ac:dyDescent="0.25">
      <c r="A204" s="1" t="str">
        <f t="array" ref="A204">IF(ROWS(A$7:A204)&gt;COUNTIF(BookTable[Entry Month],$O$4),"",INDEX(Book!A$3:A$1200,SMALL(IF(BookTable[Entry Month]=$O$4,ROW(BookTable[Entry Month])-ROW(Book!$J$2)),ROWS(A$7:A204))))</f>
        <v/>
      </c>
      <c r="B204" s="1" t="str">
        <f t="array" ref="B204">IF(ROWS(B$7:B204)&gt;COUNTIF(BookTable[Entry Month],$O$4),"",INDEX(Book!B$3:B$1200,SMALL(IF(BookTable[Entry Month]=$O$4,ROW(BookTable[Entry Month])-ROW(Book!$J$2)),ROWS(B$7:B204))))</f>
        <v/>
      </c>
      <c r="D204" s="1" t="str">
        <f t="array" ref="D204">IF(ROWS(C$7:C204)&gt;COUNTIF(BookTable[Entry Month],$O$4),"",INDEX(Book!C$3:C$1200,SMALL(IF(BookTable[Entry Month]=$O$4,ROW(BookTable[Entry Month])-ROW(Book!$J$2)),ROWS(C$7:C204))))</f>
        <v/>
      </c>
      <c r="E204" s="1" t="e">
        <f>VLOOKUP(Shrawan9[[#This Row],[आपूर्तिकर्ताको नाम]],PartyTable[],2,FALSE)</f>
        <v>#N/A</v>
      </c>
      <c r="F204" s="1" t="str" cm="1">
        <f t="array" ref="F204">IF(ROWS(G$7:G204)&gt;COUNTIF(BookTable[Entry Month],$O$4),"",INDEX(Book!D$3:D$1200,SMALL(IF(BookTable[Entry Month]=$O$4,ROW(BookTable[Entry Month])-ROW(Book!$J$2)),ROWS(G$7:G204))))</f>
        <v/>
      </c>
      <c r="I20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04" s="6" t="str" cm="1">
        <f t="array" ref="J204">IF(ROWS(G$7:G204)&gt;COUNTIF(BookTable[Entry Month],$O$4),"",INDEX(Book!F$3:F$1200,SMALL(IF(BookTable[Entry Month]=$O$4,ROW(BookTable[Entry Month])-ROW(Book!$J$2)),ROWS(G$7:G204))))</f>
        <v/>
      </c>
      <c r="K204" s="6" t="str" cm="1">
        <f t="array" ref="K204">IF(ROWS(G$7:G204)&gt;COUNTIF(BookTable[Entry Month],$O$4),"",INDEX(Book!E$3:E$1200,SMALL(IF(BookTable[Entry Month]=$O$4,ROW(BookTable[Entry Month])-ROW(Book!$J$2)),ROWS(G$7:G204))))</f>
        <v/>
      </c>
      <c r="L204" s="6" t="e">
        <f>Shrawan9[[#This Row],[मूल्य (रु)]]*13%</f>
        <v>#VALUE!</v>
      </c>
    </row>
    <row r="205" spans="1:12" hidden="1" x14ac:dyDescent="0.25">
      <c r="A205" s="1" t="str">
        <f t="array" ref="A205">IF(ROWS(A$7:A205)&gt;COUNTIF(BookTable[Entry Month],$O$4),"",INDEX(Book!A$3:A$1200,SMALL(IF(BookTable[Entry Month]=$O$4,ROW(BookTable[Entry Month])-ROW(Book!$J$2)),ROWS(A$7:A205))))</f>
        <v/>
      </c>
      <c r="B205" s="1" t="str">
        <f t="array" ref="B205">IF(ROWS(B$7:B205)&gt;COUNTIF(BookTable[Entry Month],$O$4),"",INDEX(Book!B$3:B$1200,SMALL(IF(BookTable[Entry Month]=$O$4,ROW(BookTable[Entry Month])-ROW(Book!$J$2)),ROWS(B$7:B205))))</f>
        <v/>
      </c>
      <c r="D205" s="1" t="str">
        <f t="array" ref="D205">IF(ROWS(C$7:C205)&gt;COUNTIF(BookTable[Entry Month],$O$4),"",INDEX(Book!C$3:C$1200,SMALL(IF(BookTable[Entry Month]=$O$4,ROW(BookTable[Entry Month])-ROW(Book!$J$2)),ROWS(C$7:C205))))</f>
        <v/>
      </c>
      <c r="E205" s="1" t="e">
        <f>VLOOKUP(Shrawan9[[#This Row],[आपूर्तिकर्ताको नाम]],PartyTable[],2,FALSE)</f>
        <v>#N/A</v>
      </c>
      <c r="F205" s="1" t="str" cm="1">
        <f t="array" ref="F205">IF(ROWS(G$7:G205)&gt;COUNTIF(BookTable[Entry Month],$O$4),"",INDEX(Book!D$3:D$1200,SMALL(IF(BookTable[Entry Month]=$O$4,ROW(BookTable[Entry Month])-ROW(Book!$J$2)),ROWS(G$7:G205))))</f>
        <v/>
      </c>
      <c r="I20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05" s="6" t="str" cm="1">
        <f t="array" ref="J205">IF(ROWS(G$7:G205)&gt;COUNTIF(BookTable[Entry Month],$O$4),"",INDEX(Book!F$3:F$1200,SMALL(IF(BookTable[Entry Month]=$O$4,ROW(BookTable[Entry Month])-ROW(Book!$J$2)),ROWS(G$7:G205))))</f>
        <v/>
      </c>
      <c r="K205" s="6" t="str" cm="1">
        <f t="array" ref="K205">IF(ROWS(G$7:G205)&gt;COUNTIF(BookTable[Entry Month],$O$4),"",INDEX(Book!E$3:E$1200,SMALL(IF(BookTable[Entry Month]=$O$4,ROW(BookTable[Entry Month])-ROW(Book!$J$2)),ROWS(G$7:G205))))</f>
        <v/>
      </c>
      <c r="L205" s="6" t="e">
        <f>Shrawan9[[#This Row],[मूल्य (रु)]]*13%</f>
        <v>#VALUE!</v>
      </c>
    </row>
    <row r="206" spans="1:12" hidden="1" x14ac:dyDescent="0.25">
      <c r="A206" s="1" t="str">
        <f t="array" ref="A206">IF(ROWS(A$7:A206)&gt;COUNTIF(BookTable[Entry Month],$O$4),"",INDEX(Book!A$3:A$1200,SMALL(IF(BookTable[Entry Month]=$O$4,ROW(BookTable[Entry Month])-ROW(Book!$J$2)),ROWS(A$7:A206))))</f>
        <v/>
      </c>
      <c r="B206" s="1" t="str">
        <f t="array" ref="B206">IF(ROWS(B$7:B206)&gt;COUNTIF(BookTable[Entry Month],$O$4),"",INDEX(Book!B$3:B$1200,SMALL(IF(BookTable[Entry Month]=$O$4,ROW(BookTable[Entry Month])-ROW(Book!$J$2)),ROWS(B$7:B206))))</f>
        <v/>
      </c>
      <c r="D206" s="1" t="str">
        <f t="array" ref="D206">IF(ROWS(C$7:C206)&gt;COUNTIF(BookTable[Entry Month],$O$4),"",INDEX(Book!C$3:C$1200,SMALL(IF(BookTable[Entry Month]=$O$4,ROW(BookTable[Entry Month])-ROW(Book!$J$2)),ROWS(C$7:C206))))</f>
        <v/>
      </c>
      <c r="E206" s="1" t="e">
        <f>VLOOKUP(Shrawan9[[#This Row],[आपूर्तिकर्ताको नाम]],PartyTable[],2,FALSE)</f>
        <v>#N/A</v>
      </c>
      <c r="F206" s="1" t="str" cm="1">
        <f t="array" ref="F206">IF(ROWS(G$7:G206)&gt;COUNTIF(BookTable[Entry Month],$O$4),"",INDEX(Book!D$3:D$1200,SMALL(IF(BookTable[Entry Month]=$O$4,ROW(BookTable[Entry Month])-ROW(Book!$J$2)),ROWS(G$7:G206))))</f>
        <v/>
      </c>
      <c r="I20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06" s="6" t="str" cm="1">
        <f t="array" ref="J206">IF(ROWS(G$7:G206)&gt;COUNTIF(BookTable[Entry Month],$O$4),"",INDEX(Book!F$3:F$1200,SMALL(IF(BookTable[Entry Month]=$O$4,ROW(BookTable[Entry Month])-ROW(Book!$J$2)),ROWS(G$7:G206))))</f>
        <v/>
      </c>
      <c r="K206" s="6" t="str" cm="1">
        <f t="array" ref="K206">IF(ROWS(G$7:G206)&gt;COUNTIF(BookTable[Entry Month],$O$4),"",INDEX(Book!E$3:E$1200,SMALL(IF(BookTable[Entry Month]=$O$4,ROW(BookTable[Entry Month])-ROW(Book!$J$2)),ROWS(G$7:G206))))</f>
        <v/>
      </c>
      <c r="L206" s="6" t="e">
        <f>Shrawan9[[#This Row],[मूल्य (रु)]]*13%</f>
        <v>#VALUE!</v>
      </c>
    </row>
    <row r="207" spans="1:12" hidden="1" x14ac:dyDescent="0.25">
      <c r="A207" s="1" t="str">
        <f t="array" ref="A207">IF(ROWS(A$7:A207)&gt;COUNTIF(BookTable[Entry Month],$O$4),"",INDEX(Book!A$3:A$1200,SMALL(IF(BookTable[Entry Month]=$O$4,ROW(BookTable[Entry Month])-ROW(Book!$J$2)),ROWS(A$7:A207))))</f>
        <v/>
      </c>
      <c r="B207" s="1" t="str">
        <f t="array" ref="B207">IF(ROWS(B$7:B207)&gt;COUNTIF(BookTable[Entry Month],$O$4),"",INDEX(Book!B$3:B$1200,SMALL(IF(BookTable[Entry Month]=$O$4,ROW(BookTable[Entry Month])-ROW(Book!$J$2)),ROWS(B$7:B207))))</f>
        <v/>
      </c>
      <c r="D207" s="1" t="str">
        <f t="array" ref="D207">IF(ROWS(C$7:C207)&gt;COUNTIF(BookTable[Entry Month],$O$4),"",INDEX(Book!C$3:C$1200,SMALL(IF(BookTable[Entry Month]=$O$4,ROW(BookTable[Entry Month])-ROW(Book!$J$2)),ROWS(C$7:C207))))</f>
        <v/>
      </c>
      <c r="E207" s="1" t="e">
        <f>VLOOKUP(Shrawan9[[#This Row],[आपूर्तिकर्ताको नाम]],PartyTable[],2,FALSE)</f>
        <v>#N/A</v>
      </c>
      <c r="F207" s="1" t="str" cm="1">
        <f t="array" ref="F207">IF(ROWS(G$7:G207)&gt;COUNTIF(BookTable[Entry Month],$O$4),"",INDEX(Book!D$3:D$1200,SMALL(IF(BookTable[Entry Month]=$O$4,ROW(BookTable[Entry Month])-ROW(Book!$J$2)),ROWS(G$7:G207))))</f>
        <v/>
      </c>
      <c r="I20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07" s="6" t="str" cm="1">
        <f t="array" ref="J207">IF(ROWS(G$7:G207)&gt;COUNTIF(BookTable[Entry Month],$O$4),"",INDEX(Book!F$3:F$1200,SMALL(IF(BookTable[Entry Month]=$O$4,ROW(BookTable[Entry Month])-ROW(Book!$J$2)),ROWS(G$7:G207))))</f>
        <v/>
      </c>
      <c r="K207" s="6" t="str" cm="1">
        <f t="array" ref="K207">IF(ROWS(G$7:G207)&gt;COUNTIF(BookTable[Entry Month],$O$4),"",INDEX(Book!E$3:E$1200,SMALL(IF(BookTable[Entry Month]=$O$4,ROW(BookTable[Entry Month])-ROW(Book!$J$2)),ROWS(G$7:G207))))</f>
        <v/>
      </c>
      <c r="L207" s="6" t="e">
        <f>Shrawan9[[#This Row],[मूल्य (रु)]]*13%</f>
        <v>#VALUE!</v>
      </c>
    </row>
    <row r="208" spans="1:12" hidden="1" x14ac:dyDescent="0.25">
      <c r="A208" s="1" t="str">
        <f t="array" ref="A208">IF(ROWS(A$7:A208)&gt;COUNTIF(BookTable[Entry Month],$O$4),"",INDEX(Book!A$3:A$1200,SMALL(IF(BookTable[Entry Month]=$O$4,ROW(BookTable[Entry Month])-ROW(Book!$J$2)),ROWS(A$7:A208))))</f>
        <v/>
      </c>
      <c r="B208" s="1" t="str">
        <f t="array" ref="B208">IF(ROWS(B$7:B208)&gt;COUNTIF(BookTable[Entry Month],$O$4),"",INDEX(Book!B$3:B$1200,SMALL(IF(BookTable[Entry Month]=$O$4,ROW(BookTable[Entry Month])-ROW(Book!$J$2)),ROWS(B$7:B208))))</f>
        <v/>
      </c>
      <c r="D208" s="1" t="str">
        <f t="array" ref="D208">IF(ROWS(C$7:C208)&gt;COUNTIF(BookTable[Entry Month],$O$4),"",INDEX(Book!C$3:C$1200,SMALL(IF(BookTable[Entry Month]=$O$4,ROW(BookTable[Entry Month])-ROW(Book!$J$2)),ROWS(C$7:C208))))</f>
        <v/>
      </c>
      <c r="E208" s="1" t="e">
        <f>VLOOKUP(Shrawan9[[#This Row],[आपूर्तिकर्ताको नाम]],PartyTable[],2,FALSE)</f>
        <v>#N/A</v>
      </c>
      <c r="F208" s="1" t="str" cm="1">
        <f t="array" ref="F208">IF(ROWS(G$7:G208)&gt;COUNTIF(BookTable[Entry Month],$O$4),"",INDEX(Book!D$3:D$1200,SMALL(IF(BookTable[Entry Month]=$O$4,ROW(BookTable[Entry Month])-ROW(Book!$J$2)),ROWS(G$7:G208))))</f>
        <v/>
      </c>
      <c r="I20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08" s="6" t="str" cm="1">
        <f t="array" ref="J208">IF(ROWS(G$7:G208)&gt;COUNTIF(BookTable[Entry Month],$O$4),"",INDEX(Book!F$3:F$1200,SMALL(IF(BookTable[Entry Month]=$O$4,ROW(BookTable[Entry Month])-ROW(Book!$J$2)),ROWS(G$7:G208))))</f>
        <v/>
      </c>
      <c r="K208" s="6" t="str" cm="1">
        <f t="array" ref="K208">IF(ROWS(G$7:G208)&gt;COUNTIF(BookTable[Entry Month],$O$4),"",INDEX(Book!E$3:E$1200,SMALL(IF(BookTable[Entry Month]=$O$4,ROW(BookTable[Entry Month])-ROW(Book!$J$2)),ROWS(G$7:G208))))</f>
        <v/>
      </c>
      <c r="L208" s="6" t="e">
        <f>Shrawan9[[#This Row],[मूल्य (रु)]]*13%</f>
        <v>#VALUE!</v>
      </c>
    </row>
    <row r="209" spans="1:12" hidden="1" x14ac:dyDescent="0.25">
      <c r="A209" s="1" t="str">
        <f t="array" ref="A209">IF(ROWS(A$7:A209)&gt;COUNTIF(BookTable[Entry Month],$O$4),"",INDEX(Book!A$3:A$1200,SMALL(IF(BookTable[Entry Month]=$O$4,ROW(BookTable[Entry Month])-ROW(Book!$J$2)),ROWS(A$7:A209))))</f>
        <v/>
      </c>
      <c r="B209" s="1" t="str">
        <f t="array" ref="B209">IF(ROWS(B$7:B209)&gt;COUNTIF(BookTable[Entry Month],$O$4),"",INDEX(Book!B$3:B$1200,SMALL(IF(BookTable[Entry Month]=$O$4,ROW(BookTable[Entry Month])-ROW(Book!$J$2)),ROWS(B$7:B209))))</f>
        <v/>
      </c>
      <c r="D209" s="1" t="str">
        <f t="array" ref="D209">IF(ROWS(C$7:C209)&gt;COUNTIF(BookTable[Entry Month],$O$4),"",INDEX(Book!C$3:C$1200,SMALL(IF(BookTable[Entry Month]=$O$4,ROW(BookTable[Entry Month])-ROW(Book!$J$2)),ROWS(C$7:C209))))</f>
        <v/>
      </c>
      <c r="E209" s="1" t="e">
        <f>VLOOKUP(Shrawan9[[#This Row],[आपूर्तिकर्ताको नाम]],PartyTable[],2,FALSE)</f>
        <v>#N/A</v>
      </c>
      <c r="F209" s="1" t="str" cm="1">
        <f t="array" ref="F209">IF(ROWS(G$7:G209)&gt;COUNTIF(BookTable[Entry Month],$O$4),"",INDEX(Book!D$3:D$1200,SMALL(IF(BookTable[Entry Month]=$O$4,ROW(BookTable[Entry Month])-ROW(Book!$J$2)),ROWS(G$7:G209))))</f>
        <v/>
      </c>
      <c r="I20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09" s="6" t="str" cm="1">
        <f t="array" ref="J209">IF(ROWS(G$7:G209)&gt;COUNTIF(BookTable[Entry Month],$O$4),"",INDEX(Book!F$3:F$1200,SMALL(IF(BookTable[Entry Month]=$O$4,ROW(BookTable[Entry Month])-ROW(Book!$J$2)),ROWS(G$7:G209))))</f>
        <v/>
      </c>
      <c r="K209" s="6" t="str" cm="1">
        <f t="array" ref="K209">IF(ROWS(G$7:G209)&gt;COUNTIF(BookTable[Entry Month],$O$4),"",INDEX(Book!E$3:E$1200,SMALL(IF(BookTable[Entry Month]=$O$4,ROW(BookTable[Entry Month])-ROW(Book!$J$2)),ROWS(G$7:G209))))</f>
        <v/>
      </c>
      <c r="L209" s="6" t="e">
        <f>Shrawan9[[#This Row],[मूल्य (रु)]]*13%</f>
        <v>#VALUE!</v>
      </c>
    </row>
    <row r="210" spans="1:12" hidden="1" x14ac:dyDescent="0.25">
      <c r="A210" s="1" t="str">
        <f t="array" ref="A210">IF(ROWS(A$7:A210)&gt;COUNTIF(BookTable[Entry Month],$O$4),"",INDEX(Book!A$3:A$1200,SMALL(IF(BookTable[Entry Month]=$O$4,ROW(BookTable[Entry Month])-ROW(Book!$J$2)),ROWS(A$7:A210))))</f>
        <v/>
      </c>
      <c r="B210" s="1" t="str">
        <f t="array" ref="B210">IF(ROWS(B$7:B210)&gt;COUNTIF(BookTable[Entry Month],$O$4),"",INDEX(Book!B$3:B$1200,SMALL(IF(BookTable[Entry Month]=$O$4,ROW(BookTable[Entry Month])-ROW(Book!$J$2)),ROWS(B$7:B210))))</f>
        <v/>
      </c>
      <c r="D210" s="1" t="str">
        <f t="array" ref="D210">IF(ROWS(C$7:C210)&gt;COUNTIF(BookTable[Entry Month],$O$4),"",INDEX(Book!C$3:C$1200,SMALL(IF(BookTable[Entry Month]=$O$4,ROW(BookTable[Entry Month])-ROW(Book!$J$2)),ROWS(C$7:C210))))</f>
        <v/>
      </c>
      <c r="E210" s="1" t="e">
        <f>VLOOKUP(Shrawan9[[#This Row],[आपूर्तिकर्ताको नाम]],PartyTable[],2,FALSE)</f>
        <v>#N/A</v>
      </c>
      <c r="F210" s="1" t="str" cm="1">
        <f t="array" ref="F210">IF(ROWS(G$7:G210)&gt;COUNTIF(BookTable[Entry Month],$O$4),"",INDEX(Book!D$3:D$1200,SMALL(IF(BookTable[Entry Month]=$O$4,ROW(BookTable[Entry Month])-ROW(Book!$J$2)),ROWS(G$7:G210))))</f>
        <v/>
      </c>
      <c r="I21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10" s="6" t="str" cm="1">
        <f t="array" ref="J210">IF(ROWS(G$7:G210)&gt;COUNTIF(BookTable[Entry Month],$O$4),"",INDEX(Book!F$3:F$1200,SMALL(IF(BookTable[Entry Month]=$O$4,ROW(BookTable[Entry Month])-ROW(Book!$J$2)),ROWS(G$7:G210))))</f>
        <v/>
      </c>
      <c r="K210" s="6" t="str" cm="1">
        <f t="array" ref="K210">IF(ROWS(G$7:G210)&gt;COUNTIF(BookTable[Entry Month],$O$4),"",INDEX(Book!E$3:E$1200,SMALL(IF(BookTable[Entry Month]=$O$4,ROW(BookTable[Entry Month])-ROW(Book!$J$2)),ROWS(G$7:G210))))</f>
        <v/>
      </c>
      <c r="L210" s="6" t="e">
        <f>Shrawan9[[#This Row],[मूल्य (रु)]]*13%</f>
        <v>#VALUE!</v>
      </c>
    </row>
    <row r="211" spans="1:12" hidden="1" x14ac:dyDescent="0.25">
      <c r="A211" s="1" t="str">
        <f t="array" ref="A211">IF(ROWS(A$7:A211)&gt;COUNTIF(BookTable[Entry Month],$O$4),"",INDEX(Book!A$3:A$1200,SMALL(IF(BookTable[Entry Month]=$O$4,ROW(BookTable[Entry Month])-ROW(Book!$J$2)),ROWS(A$7:A211))))</f>
        <v/>
      </c>
      <c r="B211" s="1" t="str">
        <f t="array" ref="B211">IF(ROWS(B$7:B211)&gt;COUNTIF(BookTable[Entry Month],$O$4),"",INDEX(Book!B$3:B$1200,SMALL(IF(BookTable[Entry Month]=$O$4,ROW(BookTable[Entry Month])-ROW(Book!$J$2)),ROWS(B$7:B211))))</f>
        <v/>
      </c>
      <c r="D211" s="1" t="str">
        <f t="array" ref="D211">IF(ROWS(C$7:C211)&gt;COUNTIF(BookTable[Entry Month],$O$4),"",INDEX(Book!C$3:C$1200,SMALL(IF(BookTable[Entry Month]=$O$4,ROW(BookTable[Entry Month])-ROW(Book!$J$2)),ROWS(C$7:C211))))</f>
        <v/>
      </c>
      <c r="E211" s="1" t="e">
        <f>VLOOKUP(Shrawan9[[#This Row],[आपूर्तिकर्ताको नाम]],PartyTable[],2,FALSE)</f>
        <v>#N/A</v>
      </c>
      <c r="F211" s="1" t="str" cm="1">
        <f t="array" ref="F211">IF(ROWS(G$7:G211)&gt;COUNTIF(BookTable[Entry Month],$O$4),"",INDEX(Book!D$3:D$1200,SMALL(IF(BookTable[Entry Month]=$O$4,ROW(BookTable[Entry Month])-ROW(Book!$J$2)),ROWS(G$7:G211))))</f>
        <v/>
      </c>
      <c r="I21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11" s="6" t="str" cm="1">
        <f t="array" ref="J211">IF(ROWS(G$7:G211)&gt;COUNTIF(BookTable[Entry Month],$O$4),"",INDEX(Book!F$3:F$1200,SMALL(IF(BookTable[Entry Month]=$O$4,ROW(BookTable[Entry Month])-ROW(Book!$J$2)),ROWS(G$7:G211))))</f>
        <v/>
      </c>
      <c r="K211" s="6" t="str" cm="1">
        <f t="array" ref="K211">IF(ROWS(G$7:G211)&gt;COUNTIF(BookTable[Entry Month],$O$4),"",INDEX(Book!E$3:E$1200,SMALL(IF(BookTable[Entry Month]=$O$4,ROW(BookTable[Entry Month])-ROW(Book!$J$2)),ROWS(G$7:G211))))</f>
        <v/>
      </c>
      <c r="L211" s="6" t="e">
        <f>Shrawan9[[#This Row],[मूल्य (रु)]]*13%</f>
        <v>#VALUE!</v>
      </c>
    </row>
    <row r="212" spans="1:12" hidden="1" x14ac:dyDescent="0.25">
      <c r="A212" s="1" t="str">
        <f t="array" ref="A212">IF(ROWS(A$7:A212)&gt;COUNTIF(BookTable[Entry Month],$O$4),"",INDEX(Book!A$3:A$1200,SMALL(IF(BookTable[Entry Month]=$O$4,ROW(BookTable[Entry Month])-ROW(Book!$J$2)),ROWS(A$7:A212))))</f>
        <v/>
      </c>
      <c r="B212" s="1" t="str">
        <f t="array" ref="B212">IF(ROWS(B$7:B212)&gt;COUNTIF(BookTable[Entry Month],$O$4),"",INDEX(Book!B$3:B$1200,SMALL(IF(BookTable[Entry Month]=$O$4,ROW(BookTable[Entry Month])-ROW(Book!$J$2)),ROWS(B$7:B212))))</f>
        <v/>
      </c>
      <c r="D212" s="1" t="str">
        <f t="array" ref="D212">IF(ROWS(C$7:C212)&gt;COUNTIF(BookTable[Entry Month],$O$4),"",INDEX(Book!C$3:C$1200,SMALL(IF(BookTable[Entry Month]=$O$4,ROW(BookTable[Entry Month])-ROW(Book!$J$2)),ROWS(C$7:C212))))</f>
        <v/>
      </c>
      <c r="E212" s="1" t="e">
        <f>VLOOKUP(Shrawan9[[#This Row],[आपूर्तिकर्ताको नाम]],PartyTable[],2,FALSE)</f>
        <v>#N/A</v>
      </c>
      <c r="F212" s="1" t="str" cm="1">
        <f t="array" ref="F212">IF(ROWS(G$7:G212)&gt;COUNTIF(BookTable[Entry Month],$O$4),"",INDEX(Book!D$3:D$1200,SMALL(IF(BookTable[Entry Month]=$O$4,ROW(BookTable[Entry Month])-ROW(Book!$J$2)),ROWS(G$7:G212))))</f>
        <v/>
      </c>
      <c r="I21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12" s="6" t="str" cm="1">
        <f t="array" ref="J212">IF(ROWS(G$7:G212)&gt;COUNTIF(BookTable[Entry Month],$O$4),"",INDEX(Book!F$3:F$1200,SMALL(IF(BookTable[Entry Month]=$O$4,ROW(BookTable[Entry Month])-ROW(Book!$J$2)),ROWS(G$7:G212))))</f>
        <v/>
      </c>
      <c r="K212" s="6" t="str" cm="1">
        <f t="array" ref="K212">IF(ROWS(G$7:G212)&gt;COUNTIF(BookTable[Entry Month],$O$4),"",INDEX(Book!E$3:E$1200,SMALL(IF(BookTable[Entry Month]=$O$4,ROW(BookTable[Entry Month])-ROW(Book!$J$2)),ROWS(G$7:G212))))</f>
        <v/>
      </c>
      <c r="L212" s="6" t="e">
        <f>Shrawan9[[#This Row],[मूल्य (रु)]]*13%</f>
        <v>#VALUE!</v>
      </c>
    </row>
    <row r="213" spans="1:12" hidden="1" x14ac:dyDescent="0.25">
      <c r="A213" s="1" t="str">
        <f t="array" ref="A213">IF(ROWS(A$7:A213)&gt;COUNTIF(BookTable[Entry Month],$O$4),"",INDEX(Book!A$3:A$1200,SMALL(IF(BookTable[Entry Month]=$O$4,ROW(BookTable[Entry Month])-ROW(Book!$J$2)),ROWS(A$7:A213))))</f>
        <v/>
      </c>
      <c r="B213" s="1" t="str">
        <f t="array" ref="B213">IF(ROWS(B$7:B213)&gt;COUNTIF(BookTable[Entry Month],$O$4),"",INDEX(Book!B$3:B$1200,SMALL(IF(BookTable[Entry Month]=$O$4,ROW(BookTable[Entry Month])-ROW(Book!$J$2)),ROWS(B$7:B213))))</f>
        <v/>
      </c>
      <c r="D213" s="1" t="str">
        <f t="array" ref="D213">IF(ROWS(C$7:C213)&gt;COUNTIF(BookTable[Entry Month],$O$4),"",INDEX(Book!C$3:C$1200,SMALL(IF(BookTable[Entry Month]=$O$4,ROW(BookTable[Entry Month])-ROW(Book!$J$2)),ROWS(C$7:C213))))</f>
        <v/>
      </c>
      <c r="E213" s="1" t="e">
        <f>VLOOKUP(Shrawan9[[#This Row],[आपूर्तिकर्ताको नाम]],PartyTable[],2,FALSE)</f>
        <v>#N/A</v>
      </c>
      <c r="F213" s="1" t="str" cm="1">
        <f t="array" ref="F213">IF(ROWS(G$7:G213)&gt;COUNTIF(BookTable[Entry Month],$O$4),"",INDEX(Book!D$3:D$1200,SMALL(IF(BookTable[Entry Month]=$O$4,ROW(BookTable[Entry Month])-ROW(Book!$J$2)),ROWS(G$7:G213))))</f>
        <v/>
      </c>
      <c r="I21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13" s="6" t="str" cm="1">
        <f t="array" ref="J213">IF(ROWS(G$7:G213)&gt;COUNTIF(BookTable[Entry Month],$O$4),"",INDEX(Book!F$3:F$1200,SMALL(IF(BookTable[Entry Month]=$O$4,ROW(BookTable[Entry Month])-ROW(Book!$J$2)),ROWS(G$7:G213))))</f>
        <v/>
      </c>
      <c r="K213" s="6" t="str" cm="1">
        <f t="array" ref="K213">IF(ROWS(G$7:G213)&gt;COUNTIF(BookTable[Entry Month],$O$4),"",INDEX(Book!E$3:E$1200,SMALL(IF(BookTable[Entry Month]=$O$4,ROW(BookTable[Entry Month])-ROW(Book!$J$2)),ROWS(G$7:G213))))</f>
        <v/>
      </c>
      <c r="L213" s="6" t="e">
        <f>Shrawan9[[#This Row],[मूल्य (रु)]]*13%</f>
        <v>#VALUE!</v>
      </c>
    </row>
    <row r="214" spans="1:12" hidden="1" x14ac:dyDescent="0.25">
      <c r="A214" s="1" t="str">
        <f t="array" ref="A214">IF(ROWS(A$7:A214)&gt;COUNTIF(BookTable[Entry Month],$O$4),"",INDEX(Book!A$3:A$1200,SMALL(IF(BookTable[Entry Month]=$O$4,ROW(BookTable[Entry Month])-ROW(Book!$J$2)),ROWS(A$7:A214))))</f>
        <v/>
      </c>
      <c r="B214" s="1" t="str">
        <f t="array" ref="B214">IF(ROWS(B$7:B214)&gt;COUNTIF(BookTable[Entry Month],$O$4),"",INDEX(Book!B$3:B$1200,SMALL(IF(BookTable[Entry Month]=$O$4,ROW(BookTable[Entry Month])-ROW(Book!$J$2)),ROWS(B$7:B214))))</f>
        <v/>
      </c>
      <c r="D214" s="1" t="str">
        <f t="array" ref="D214">IF(ROWS(C$7:C214)&gt;COUNTIF(BookTable[Entry Month],$O$4),"",INDEX(Book!C$3:C$1200,SMALL(IF(BookTable[Entry Month]=$O$4,ROW(BookTable[Entry Month])-ROW(Book!$J$2)),ROWS(C$7:C214))))</f>
        <v/>
      </c>
      <c r="E214" s="1" t="e">
        <f>VLOOKUP(Shrawan9[[#This Row],[आपूर्तिकर्ताको नाम]],PartyTable[],2,FALSE)</f>
        <v>#N/A</v>
      </c>
      <c r="F214" s="1" t="str" cm="1">
        <f t="array" ref="F214">IF(ROWS(G$7:G214)&gt;COUNTIF(BookTable[Entry Month],$O$4),"",INDEX(Book!D$3:D$1200,SMALL(IF(BookTable[Entry Month]=$O$4,ROW(BookTable[Entry Month])-ROW(Book!$J$2)),ROWS(G$7:G214))))</f>
        <v/>
      </c>
      <c r="I21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14" s="6" t="str" cm="1">
        <f t="array" ref="J214">IF(ROWS(G$7:G214)&gt;COUNTIF(BookTable[Entry Month],$O$4),"",INDEX(Book!F$3:F$1200,SMALL(IF(BookTable[Entry Month]=$O$4,ROW(BookTable[Entry Month])-ROW(Book!$J$2)),ROWS(G$7:G214))))</f>
        <v/>
      </c>
      <c r="K214" s="6" t="str" cm="1">
        <f t="array" ref="K214">IF(ROWS(G$7:G214)&gt;COUNTIF(BookTable[Entry Month],$O$4),"",INDEX(Book!E$3:E$1200,SMALL(IF(BookTable[Entry Month]=$O$4,ROW(BookTable[Entry Month])-ROW(Book!$J$2)),ROWS(G$7:G214))))</f>
        <v/>
      </c>
      <c r="L214" s="6" t="e">
        <f>Shrawan9[[#This Row],[मूल्य (रु)]]*13%</f>
        <v>#VALUE!</v>
      </c>
    </row>
    <row r="215" spans="1:12" hidden="1" x14ac:dyDescent="0.25">
      <c r="A215" s="1" t="str">
        <f t="array" ref="A215">IF(ROWS(A$7:A215)&gt;COUNTIF(BookTable[Entry Month],$O$4),"",INDEX(Book!A$3:A$1200,SMALL(IF(BookTable[Entry Month]=$O$4,ROW(BookTable[Entry Month])-ROW(Book!$J$2)),ROWS(A$7:A215))))</f>
        <v/>
      </c>
      <c r="B215" s="1" t="str">
        <f t="array" ref="B215">IF(ROWS(B$7:B215)&gt;COUNTIF(BookTable[Entry Month],$O$4),"",INDEX(Book!B$3:B$1200,SMALL(IF(BookTable[Entry Month]=$O$4,ROW(BookTable[Entry Month])-ROW(Book!$J$2)),ROWS(B$7:B215))))</f>
        <v/>
      </c>
      <c r="D215" s="1" t="str">
        <f t="array" ref="D215">IF(ROWS(C$7:C215)&gt;COUNTIF(BookTable[Entry Month],$O$4),"",INDEX(Book!C$3:C$1200,SMALL(IF(BookTable[Entry Month]=$O$4,ROW(BookTable[Entry Month])-ROW(Book!$J$2)),ROWS(C$7:C215))))</f>
        <v/>
      </c>
      <c r="E215" s="1" t="e">
        <f>VLOOKUP(Shrawan9[[#This Row],[आपूर्तिकर्ताको नाम]],PartyTable[],2,FALSE)</f>
        <v>#N/A</v>
      </c>
      <c r="F215" s="1" t="str" cm="1">
        <f t="array" ref="F215">IF(ROWS(G$7:G215)&gt;COUNTIF(BookTable[Entry Month],$O$4),"",INDEX(Book!D$3:D$1200,SMALL(IF(BookTable[Entry Month]=$O$4,ROW(BookTable[Entry Month])-ROW(Book!$J$2)),ROWS(G$7:G215))))</f>
        <v/>
      </c>
      <c r="I21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15" s="6" t="str" cm="1">
        <f t="array" ref="J215">IF(ROWS(G$7:G215)&gt;COUNTIF(BookTable[Entry Month],$O$4),"",INDEX(Book!F$3:F$1200,SMALL(IF(BookTable[Entry Month]=$O$4,ROW(BookTable[Entry Month])-ROW(Book!$J$2)),ROWS(G$7:G215))))</f>
        <v/>
      </c>
      <c r="K215" s="6" t="str" cm="1">
        <f t="array" ref="K215">IF(ROWS(G$7:G215)&gt;COUNTIF(BookTable[Entry Month],$O$4),"",INDEX(Book!E$3:E$1200,SMALL(IF(BookTable[Entry Month]=$O$4,ROW(BookTable[Entry Month])-ROW(Book!$J$2)),ROWS(G$7:G215))))</f>
        <v/>
      </c>
      <c r="L215" s="6" t="e">
        <f>Shrawan9[[#This Row],[मूल्य (रु)]]*13%</f>
        <v>#VALUE!</v>
      </c>
    </row>
    <row r="216" spans="1:12" hidden="1" x14ac:dyDescent="0.25">
      <c r="A216" s="1" t="str">
        <f t="array" ref="A216">IF(ROWS(A$7:A216)&gt;COUNTIF(BookTable[Entry Month],$O$4),"",INDEX(Book!A$3:A$1200,SMALL(IF(BookTable[Entry Month]=$O$4,ROW(BookTable[Entry Month])-ROW(Book!$J$2)),ROWS(A$7:A216))))</f>
        <v/>
      </c>
      <c r="B216" s="1" t="str">
        <f t="array" ref="B216">IF(ROWS(B$7:B216)&gt;COUNTIF(BookTable[Entry Month],$O$4),"",INDEX(Book!B$3:B$1200,SMALL(IF(BookTable[Entry Month]=$O$4,ROW(BookTable[Entry Month])-ROW(Book!$J$2)),ROWS(B$7:B216))))</f>
        <v/>
      </c>
      <c r="D216" s="1" t="str">
        <f t="array" ref="D216">IF(ROWS(C$7:C216)&gt;COUNTIF(BookTable[Entry Month],$O$4),"",INDEX(Book!C$3:C$1200,SMALL(IF(BookTable[Entry Month]=$O$4,ROW(BookTable[Entry Month])-ROW(Book!$J$2)),ROWS(C$7:C216))))</f>
        <v/>
      </c>
      <c r="E216" s="1" t="e">
        <f>VLOOKUP(Shrawan9[[#This Row],[आपूर्तिकर्ताको नाम]],PartyTable[],2,FALSE)</f>
        <v>#N/A</v>
      </c>
      <c r="F216" s="1" t="str" cm="1">
        <f t="array" ref="F216">IF(ROWS(G$7:G216)&gt;COUNTIF(BookTable[Entry Month],$O$4),"",INDEX(Book!D$3:D$1200,SMALL(IF(BookTable[Entry Month]=$O$4,ROW(BookTable[Entry Month])-ROW(Book!$J$2)),ROWS(G$7:G216))))</f>
        <v/>
      </c>
      <c r="I21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16" s="6" t="str" cm="1">
        <f t="array" ref="J216">IF(ROWS(G$7:G216)&gt;COUNTIF(BookTable[Entry Month],$O$4),"",INDEX(Book!F$3:F$1200,SMALL(IF(BookTable[Entry Month]=$O$4,ROW(BookTable[Entry Month])-ROW(Book!$J$2)),ROWS(G$7:G216))))</f>
        <v/>
      </c>
      <c r="K216" s="6" t="str" cm="1">
        <f t="array" ref="K216">IF(ROWS(G$7:G216)&gt;COUNTIF(BookTable[Entry Month],$O$4),"",INDEX(Book!E$3:E$1200,SMALL(IF(BookTable[Entry Month]=$O$4,ROW(BookTable[Entry Month])-ROW(Book!$J$2)),ROWS(G$7:G216))))</f>
        <v/>
      </c>
      <c r="L216" s="6" t="e">
        <f>Shrawan9[[#This Row],[मूल्य (रु)]]*13%</f>
        <v>#VALUE!</v>
      </c>
    </row>
    <row r="217" spans="1:12" hidden="1" x14ac:dyDescent="0.25">
      <c r="A217" s="1" t="str">
        <f t="array" ref="A217">IF(ROWS(A$7:A217)&gt;COUNTIF(BookTable[Entry Month],$O$4),"",INDEX(Book!A$3:A$1200,SMALL(IF(BookTable[Entry Month]=$O$4,ROW(BookTable[Entry Month])-ROW(Book!$J$2)),ROWS(A$7:A217))))</f>
        <v/>
      </c>
      <c r="B217" s="1" t="str">
        <f t="array" ref="B217">IF(ROWS(B$7:B217)&gt;COUNTIF(BookTable[Entry Month],$O$4),"",INDEX(Book!B$3:B$1200,SMALL(IF(BookTable[Entry Month]=$O$4,ROW(BookTable[Entry Month])-ROW(Book!$J$2)),ROWS(B$7:B217))))</f>
        <v/>
      </c>
      <c r="D217" s="1" t="str">
        <f t="array" ref="D217">IF(ROWS(C$7:C217)&gt;COUNTIF(BookTable[Entry Month],$O$4),"",INDEX(Book!C$3:C$1200,SMALL(IF(BookTable[Entry Month]=$O$4,ROW(BookTable[Entry Month])-ROW(Book!$J$2)),ROWS(C$7:C217))))</f>
        <v/>
      </c>
      <c r="E217" s="1" t="e">
        <f>VLOOKUP(Shrawan9[[#This Row],[आपूर्तिकर्ताको नाम]],PartyTable[],2,FALSE)</f>
        <v>#N/A</v>
      </c>
      <c r="F217" s="1" t="str" cm="1">
        <f t="array" ref="F217">IF(ROWS(G$7:G217)&gt;COUNTIF(BookTable[Entry Month],$O$4),"",INDEX(Book!D$3:D$1200,SMALL(IF(BookTable[Entry Month]=$O$4,ROW(BookTable[Entry Month])-ROW(Book!$J$2)),ROWS(G$7:G217))))</f>
        <v/>
      </c>
      <c r="I21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17" s="6" t="str" cm="1">
        <f t="array" ref="J217">IF(ROWS(G$7:G217)&gt;COUNTIF(BookTable[Entry Month],$O$4),"",INDEX(Book!F$3:F$1200,SMALL(IF(BookTable[Entry Month]=$O$4,ROW(BookTable[Entry Month])-ROW(Book!$J$2)),ROWS(G$7:G217))))</f>
        <v/>
      </c>
      <c r="K217" s="6" t="str" cm="1">
        <f t="array" ref="K217">IF(ROWS(G$7:G217)&gt;COUNTIF(BookTable[Entry Month],$O$4),"",INDEX(Book!E$3:E$1200,SMALL(IF(BookTable[Entry Month]=$O$4,ROW(BookTable[Entry Month])-ROW(Book!$J$2)),ROWS(G$7:G217))))</f>
        <v/>
      </c>
      <c r="L217" s="6" t="e">
        <f>Shrawan9[[#This Row],[मूल्य (रु)]]*13%</f>
        <v>#VALUE!</v>
      </c>
    </row>
    <row r="218" spans="1:12" hidden="1" x14ac:dyDescent="0.25">
      <c r="A218" s="1" t="str">
        <f t="array" ref="A218">IF(ROWS(A$7:A218)&gt;COUNTIF(BookTable[Entry Month],$O$4),"",INDEX(Book!A$3:A$1200,SMALL(IF(BookTable[Entry Month]=$O$4,ROW(BookTable[Entry Month])-ROW(Book!$J$2)),ROWS(A$7:A218))))</f>
        <v/>
      </c>
      <c r="B218" s="1" t="str">
        <f t="array" ref="B218">IF(ROWS(B$7:B218)&gt;COUNTIF(BookTable[Entry Month],$O$4),"",INDEX(Book!B$3:B$1200,SMALL(IF(BookTable[Entry Month]=$O$4,ROW(BookTable[Entry Month])-ROW(Book!$J$2)),ROWS(B$7:B218))))</f>
        <v/>
      </c>
      <c r="D218" s="1" t="str">
        <f t="array" ref="D218">IF(ROWS(C$7:C218)&gt;COUNTIF(BookTable[Entry Month],$O$4),"",INDEX(Book!C$3:C$1200,SMALL(IF(BookTable[Entry Month]=$O$4,ROW(BookTable[Entry Month])-ROW(Book!$J$2)),ROWS(C$7:C218))))</f>
        <v/>
      </c>
      <c r="E218" s="1" t="e">
        <f>VLOOKUP(Shrawan9[[#This Row],[आपूर्तिकर्ताको नाम]],PartyTable[],2,FALSE)</f>
        <v>#N/A</v>
      </c>
      <c r="F218" s="1" t="str" cm="1">
        <f t="array" ref="F218">IF(ROWS(G$7:G218)&gt;COUNTIF(BookTable[Entry Month],$O$4),"",INDEX(Book!D$3:D$1200,SMALL(IF(BookTable[Entry Month]=$O$4,ROW(BookTable[Entry Month])-ROW(Book!$J$2)),ROWS(G$7:G218))))</f>
        <v/>
      </c>
      <c r="I21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18" s="6" t="str" cm="1">
        <f t="array" ref="J218">IF(ROWS(G$7:G218)&gt;COUNTIF(BookTable[Entry Month],$O$4),"",INDEX(Book!F$3:F$1200,SMALL(IF(BookTable[Entry Month]=$O$4,ROW(BookTable[Entry Month])-ROW(Book!$J$2)),ROWS(G$7:G218))))</f>
        <v/>
      </c>
      <c r="K218" s="6" t="str" cm="1">
        <f t="array" ref="K218">IF(ROWS(G$7:G218)&gt;COUNTIF(BookTable[Entry Month],$O$4),"",INDEX(Book!E$3:E$1200,SMALL(IF(BookTable[Entry Month]=$O$4,ROW(BookTable[Entry Month])-ROW(Book!$J$2)),ROWS(G$7:G218))))</f>
        <v/>
      </c>
      <c r="L218" s="6" t="e">
        <f>Shrawan9[[#This Row],[मूल्य (रु)]]*13%</f>
        <v>#VALUE!</v>
      </c>
    </row>
    <row r="219" spans="1:12" hidden="1" x14ac:dyDescent="0.25">
      <c r="A219" s="1" t="str">
        <f t="array" ref="A219">IF(ROWS(A$7:A219)&gt;COUNTIF(BookTable[Entry Month],$O$4),"",INDEX(Book!A$3:A$1200,SMALL(IF(BookTable[Entry Month]=$O$4,ROW(BookTable[Entry Month])-ROW(Book!$J$2)),ROWS(A$7:A219))))</f>
        <v/>
      </c>
      <c r="B219" s="1" t="str">
        <f t="array" ref="B219">IF(ROWS(B$7:B219)&gt;COUNTIF(BookTable[Entry Month],$O$4),"",INDEX(Book!B$3:B$1200,SMALL(IF(BookTable[Entry Month]=$O$4,ROW(BookTable[Entry Month])-ROW(Book!$J$2)),ROWS(B$7:B219))))</f>
        <v/>
      </c>
      <c r="D219" s="1" t="str">
        <f t="array" ref="D219">IF(ROWS(C$7:C219)&gt;COUNTIF(BookTable[Entry Month],$O$4),"",INDEX(Book!C$3:C$1200,SMALL(IF(BookTable[Entry Month]=$O$4,ROW(BookTable[Entry Month])-ROW(Book!$J$2)),ROWS(C$7:C219))))</f>
        <v/>
      </c>
      <c r="E219" s="1" t="e">
        <f>VLOOKUP(Shrawan9[[#This Row],[आपूर्तिकर्ताको नाम]],PartyTable[],2,FALSE)</f>
        <v>#N/A</v>
      </c>
      <c r="F219" s="1" t="str" cm="1">
        <f t="array" ref="F219">IF(ROWS(G$7:G219)&gt;COUNTIF(BookTable[Entry Month],$O$4),"",INDEX(Book!D$3:D$1200,SMALL(IF(BookTable[Entry Month]=$O$4,ROW(BookTable[Entry Month])-ROW(Book!$J$2)),ROWS(G$7:G219))))</f>
        <v/>
      </c>
      <c r="I21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19" s="6" t="str" cm="1">
        <f t="array" ref="J219">IF(ROWS(G$7:G219)&gt;COUNTIF(BookTable[Entry Month],$O$4),"",INDEX(Book!F$3:F$1200,SMALL(IF(BookTable[Entry Month]=$O$4,ROW(BookTable[Entry Month])-ROW(Book!$J$2)),ROWS(G$7:G219))))</f>
        <v/>
      </c>
      <c r="K219" s="6" t="str" cm="1">
        <f t="array" ref="K219">IF(ROWS(G$7:G219)&gt;COUNTIF(BookTable[Entry Month],$O$4),"",INDEX(Book!E$3:E$1200,SMALL(IF(BookTable[Entry Month]=$O$4,ROW(BookTable[Entry Month])-ROW(Book!$J$2)),ROWS(G$7:G219))))</f>
        <v/>
      </c>
      <c r="L219" s="6" t="e">
        <f>Shrawan9[[#This Row],[मूल्य (रु)]]*13%</f>
        <v>#VALUE!</v>
      </c>
    </row>
    <row r="220" spans="1:12" hidden="1" x14ac:dyDescent="0.25">
      <c r="A220" s="1" t="str">
        <f t="array" ref="A220">IF(ROWS(A$7:A220)&gt;COUNTIF(BookTable[Entry Month],$O$4),"",INDEX(Book!A$3:A$1200,SMALL(IF(BookTable[Entry Month]=$O$4,ROW(BookTable[Entry Month])-ROW(Book!$J$2)),ROWS(A$7:A220))))</f>
        <v/>
      </c>
      <c r="B220" s="1" t="str">
        <f t="array" ref="B220">IF(ROWS(B$7:B220)&gt;COUNTIF(BookTable[Entry Month],$O$4),"",INDEX(Book!B$3:B$1200,SMALL(IF(BookTable[Entry Month]=$O$4,ROW(BookTable[Entry Month])-ROW(Book!$J$2)),ROWS(B$7:B220))))</f>
        <v/>
      </c>
      <c r="D220" s="1" t="str">
        <f t="array" ref="D220">IF(ROWS(C$7:C220)&gt;COUNTIF(BookTable[Entry Month],$O$4),"",INDEX(Book!C$3:C$1200,SMALL(IF(BookTable[Entry Month]=$O$4,ROW(BookTable[Entry Month])-ROW(Book!$J$2)),ROWS(C$7:C220))))</f>
        <v/>
      </c>
      <c r="E220" s="1" t="e">
        <f>VLOOKUP(Shrawan9[[#This Row],[आपूर्तिकर्ताको नाम]],PartyTable[],2,FALSE)</f>
        <v>#N/A</v>
      </c>
      <c r="F220" s="1" t="str" cm="1">
        <f t="array" ref="F220">IF(ROWS(G$7:G220)&gt;COUNTIF(BookTable[Entry Month],$O$4),"",INDEX(Book!D$3:D$1200,SMALL(IF(BookTable[Entry Month]=$O$4,ROW(BookTable[Entry Month])-ROW(Book!$J$2)),ROWS(G$7:G220))))</f>
        <v/>
      </c>
      <c r="I22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20" s="6" t="str" cm="1">
        <f t="array" ref="J220">IF(ROWS(G$7:G220)&gt;COUNTIF(BookTable[Entry Month],$O$4),"",INDEX(Book!F$3:F$1200,SMALL(IF(BookTable[Entry Month]=$O$4,ROW(BookTable[Entry Month])-ROW(Book!$J$2)),ROWS(G$7:G220))))</f>
        <v/>
      </c>
      <c r="K220" s="6" t="str" cm="1">
        <f t="array" ref="K220">IF(ROWS(G$7:G220)&gt;COUNTIF(BookTable[Entry Month],$O$4),"",INDEX(Book!E$3:E$1200,SMALL(IF(BookTable[Entry Month]=$O$4,ROW(BookTable[Entry Month])-ROW(Book!$J$2)),ROWS(G$7:G220))))</f>
        <v/>
      </c>
      <c r="L220" s="6" t="e">
        <f>Shrawan9[[#This Row],[मूल्य (रु)]]*13%</f>
        <v>#VALUE!</v>
      </c>
    </row>
    <row r="221" spans="1:12" hidden="1" x14ac:dyDescent="0.25">
      <c r="A221" s="1" t="str">
        <f t="array" ref="A221">IF(ROWS(A$7:A221)&gt;COUNTIF(BookTable[Entry Month],$O$4),"",INDEX(Book!A$3:A$1200,SMALL(IF(BookTable[Entry Month]=$O$4,ROW(BookTable[Entry Month])-ROW(Book!$J$2)),ROWS(A$7:A221))))</f>
        <v/>
      </c>
      <c r="B221" s="1" t="str">
        <f t="array" ref="B221">IF(ROWS(B$7:B221)&gt;COUNTIF(BookTable[Entry Month],$O$4),"",INDEX(Book!B$3:B$1200,SMALL(IF(BookTable[Entry Month]=$O$4,ROW(BookTable[Entry Month])-ROW(Book!$J$2)),ROWS(B$7:B221))))</f>
        <v/>
      </c>
      <c r="D221" s="1" t="str">
        <f t="array" ref="D221">IF(ROWS(C$7:C221)&gt;COUNTIF(BookTable[Entry Month],$O$4),"",INDEX(Book!C$3:C$1200,SMALL(IF(BookTable[Entry Month]=$O$4,ROW(BookTable[Entry Month])-ROW(Book!$J$2)),ROWS(C$7:C221))))</f>
        <v/>
      </c>
      <c r="E221" s="1" t="e">
        <f>VLOOKUP(Shrawan9[[#This Row],[आपूर्तिकर्ताको नाम]],PartyTable[],2,FALSE)</f>
        <v>#N/A</v>
      </c>
      <c r="F221" s="1" t="str" cm="1">
        <f t="array" ref="F221">IF(ROWS(G$7:G221)&gt;COUNTIF(BookTable[Entry Month],$O$4),"",INDEX(Book!D$3:D$1200,SMALL(IF(BookTable[Entry Month]=$O$4,ROW(BookTable[Entry Month])-ROW(Book!$J$2)),ROWS(G$7:G221))))</f>
        <v/>
      </c>
      <c r="I22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21" s="6" t="str" cm="1">
        <f t="array" ref="J221">IF(ROWS(G$7:G221)&gt;COUNTIF(BookTable[Entry Month],$O$4),"",INDEX(Book!F$3:F$1200,SMALL(IF(BookTable[Entry Month]=$O$4,ROW(BookTable[Entry Month])-ROW(Book!$J$2)),ROWS(G$7:G221))))</f>
        <v/>
      </c>
      <c r="K221" s="6" t="str" cm="1">
        <f t="array" ref="K221">IF(ROWS(G$7:G221)&gt;COUNTIF(BookTable[Entry Month],$O$4),"",INDEX(Book!E$3:E$1200,SMALL(IF(BookTable[Entry Month]=$O$4,ROW(BookTable[Entry Month])-ROW(Book!$J$2)),ROWS(G$7:G221))))</f>
        <v/>
      </c>
      <c r="L221" s="6" t="e">
        <f>Shrawan9[[#This Row],[मूल्य (रु)]]*13%</f>
        <v>#VALUE!</v>
      </c>
    </row>
    <row r="222" spans="1:12" hidden="1" x14ac:dyDescent="0.25">
      <c r="A222" s="1" t="str">
        <f t="array" ref="A222">IF(ROWS(A$7:A222)&gt;COUNTIF(BookTable[Entry Month],$O$4),"",INDEX(Book!A$3:A$1200,SMALL(IF(BookTable[Entry Month]=$O$4,ROW(BookTable[Entry Month])-ROW(Book!$J$2)),ROWS(A$7:A222))))</f>
        <v/>
      </c>
      <c r="B222" s="1" t="str">
        <f t="array" ref="B222">IF(ROWS(B$7:B222)&gt;COUNTIF(BookTable[Entry Month],$O$4),"",INDEX(Book!B$3:B$1200,SMALL(IF(BookTable[Entry Month]=$O$4,ROW(BookTable[Entry Month])-ROW(Book!$J$2)),ROWS(B$7:B222))))</f>
        <v/>
      </c>
      <c r="D222" s="1" t="str">
        <f t="array" ref="D222">IF(ROWS(C$7:C222)&gt;COUNTIF(BookTable[Entry Month],$O$4),"",INDEX(Book!C$3:C$1200,SMALL(IF(BookTable[Entry Month]=$O$4,ROW(BookTable[Entry Month])-ROW(Book!$J$2)),ROWS(C$7:C222))))</f>
        <v/>
      </c>
      <c r="E222" s="1" t="e">
        <f>VLOOKUP(Shrawan9[[#This Row],[आपूर्तिकर्ताको नाम]],PartyTable[],2,FALSE)</f>
        <v>#N/A</v>
      </c>
      <c r="F222" s="1" t="str" cm="1">
        <f t="array" ref="F222">IF(ROWS(G$7:G222)&gt;COUNTIF(BookTable[Entry Month],$O$4),"",INDEX(Book!D$3:D$1200,SMALL(IF(BookTable[Entry Month]=$O$4,ROW(BookTable[Entry Month])-ROW(Book!$J$2)),ROWS(G$7:G222))))</f>
        <v/>
      </c>
      <c r="I22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22" s="6" t="str" cm="1">
        <f t="array" ref="J222">IF(ROWS(G$7:G222)&gt;COUNTIF(BookTable[Entry Month],$O$4),"",INDEX(Book!F$3:F$1200,SMALL(IF(BookTable[Entry Month]=$O$4,ROW(BookTable[Entry Month])-ROW(Book!$J$2)),ROWS(G$7:G222))))</f>
        <v/>
      </c>
      <c r="K222" s="6" t="str" cm="1">
        <f t="array" ref="K222">IF(ROWS(G$7:G222)&gt;COUNTIF(BookTable[Entry Month],$O$4),"",INDEX(Book!E$3:E$1200,SMALL(IF(BookTable[Entry Month]=$O$4,ROW(BookTable[Entry Month])-ROW(Book!$J$2)),ROWS(G$7:G222))))</f>
        <v/>
      </c>
      <c r="L222" s="6" t="e">
        <f>Shrawan9[[#This Row],[मूल्य (रु)]]*13%</f>
        <v>#VALUE!</v>
      </c>
    </row>
    <row r="223" spans="1:12" hidden="1" x14ac:dyDescent="0.25">
      <c r="A223" s="1" t="str">
        <f t="array" ref="A223">IF(ROWS(A$7:A223)&gt;COUNTIF(BookTable[Entry Month],$O$4),"",INDEX(Book!A$3:A$1200,SMALL(IF(BookTable[Entry Month]=$O$4,ROW(BookTable[Entry Month])-ROW(Book!$J$2)),ROWS(A$7:A223))))</f>
        <v/>
      </c>
      <c r="B223" s="1" t="str">
        <f t="array" ref="B223">IF(ROWS(B$7:B223)&gt;COUNTIF(BookTable[Entry Month],$O$4),"",INDEX(Book!B$3:B$1200,SMALL(IF(BookTable[Entry Month]=$O$4,ROW(BookTable[Entry Month])-ROW(Book!$J$2)),ROWS(B$7:B223))))</f>
        <v/>
      </c>
      <c r="D223" s="1" t="str">
        <f t="array" ref="D223">IF(ROWS(C$7:C223)&gt;COUNTIF(BookTable[Entry Month],$O$4),"",INDEX(Book!C$3:C$1200,SMALL(IF(BookTable[Entry Month]=$O$4,ROW(BookTable[Entry Month])-ROW(Book!$J$2)),ROWS(C$7:C223))))</f>
        <v/>
      </c>
      <c r="E223" s="1" t="e">
        <f>VLOOKUP(Shrawan9[[#This Row],[आपूर्तिकर्ताको नाम]],PartyTable[],2,FALSE)</f>
        <v>#N/A</v>
      </c>
      <c r="F223" s="1" t="str" cm="1">
        <f t="array" ref="F223">IF(ROWS(G$7:G223)&gt;COUNTIF(BookTable[Entry Month],$O$4),"",INDEX(Book!D$3:D$1200,SMALL(IF(BookTable[Entry Month]=$O$4,ROW(BookTable[Entry Month])-ROW(Book!$J$2)),ROWS(G$7:G223))))</f>
        <v/>
      </c>
      <c r="I22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23" s="6" t="str" cm="1">
        <f t="array" ref="J223">IF(ROWS(G$7:G223)&gt;COUNTIF(BookTable[Entry Month],$O$4),"",INDEX(Book!F$3:F$1200,SMALL(IF(BookTable[Entry Month]=$O$4,ROW(BookTable[Entry Month])-ROW(Book!$J$2)),ROWS(G$7:G223))))</f>
        <v/>
      </c>
      <c r="K223" s="6" t="str" cm="1">
        <f t="array" ref="K223">IF(ROWS(G$7:G223)&gt;COUNTIF(BookTable[Entry Month],$O$4),"",INDEX(Book!E$3:E$1200,SMALL(IF(BookTable[Entry Month]=$O$4,ROW(BookTable[Entry Month])-ROW(Book!$J$2)),ROWS(G$7:G223))))</f>
        <v/>
      </c>
      <c r="L223" s="6" t="e">
        <f>Shrawan9[[#This Row],[मूल्य (रु)]]*13%</f>
        <v>#VALUE!</v>
      </c>
    </row>
    <row r="224" spans="1:12" hidden="1" x14ac:dyDescent="0.25">
      <c r="A224" s="1" t="str">
        <f t="array" ref="A224">IF(ROWS(A$7:A224)&gt;COUNTIF(BookTable[Entry Month],$O$4),"",INDEX(Book!A$3:A$1200,SMALL(IF(BookTable[Entry Month]=$O$4,ROW(BookTable[Entry Month])-ROW(Book!$J$2)),ROWS(A$7:A224))))</f>
        <v/>
      </c>
      <c r="B224" s="1" t="str">
        <f t="array" ref="B224">IF(ROWS(B$7:B224)&gt;COUNTIF(BookTable[Entry Month],$O$4),"",INDEX(Book!B$3:B$1200,SMALL(IF(BookTable[Entry Month]=$O$4,ROW(BookTable[Entry Month])-ROW(Book!$J$2)),ROWS(B$7:B224))))</f>
        <v/>
      </c>
      <c r="D224" s="1" t="str">
        <f t="array" ref="D224">IF(ROWS(C$7:C224)&gt;COUNTIF(BookTable[Entry Month],$O$4),"",INDEX(Book!C$3:C$1200,SMALL(IF(BookTable[Entry Month]=$O$4,ROW(BookTable[Entry Month])-ROW(Book!$J$2)),ROWS(C$7:C224))))</f>
        <v/>
      </c>
      <c r="E224" s="1" t="e">
        <f>VLOOKUP(Shrawan9[[#This Row],[आपूर्तिकर्ताको नाम]],PartyTable[],2,FALSE)</f>
        <v>#N/A</v>
      </c>
      <c r="F224" s="1" t="str" cm="1">
        <f t="array" ref="F224">IF(ROWS(G$7:G224)&gt;COUNTIF(BookTable[Entry Month],$O$4),"",INDEX(Book!D$3:D$1200,SMALL(IF(BookTable[Entry Month]=$O$4,ROW(BookTable[Entry Month])-ROW(Book!$J$2)),ROWS(G$7:G224))))</f>
        <v/>
      </c>
      <c r="I22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24" s="6" t="str" cm="1">
        <f t="array" ref="J224">IF(ROWS(G$7:G224)&gt;COUNTIF(BookTable[Entry Month],$O$4),"",INDEX(Book!F$3:F$1200,SMALL(IF(BookTable[Entry Month]=$O$4,ROW(BookTable[Entry Month])-ROW(Book!$J$2)),ROWS(G$7:G224))))</f>
        <v/>
      </c>
      <c r="K224" s="6" t="str" cm="1">
        <f t="array" ref="K224">IF(ROWS(G$7:G224)&gt;COUNTIF(BookTable[Entry Month],$O$4),"",INDEX(Book!E$3:E$1200,SMALL(IF(BookTable[Entry Month]=$O$4,ROW(BookTable[Entry Month])-ROW(Book!$J$2)),ROWS(G$7:G224))))</f>
        <v/>
      </c>
      <c r="L224" s="6" t="e">
        <f>Shrawan9[[#This Row],[मूल्य (रु)]]*13%</f>
        <v>#VALUE!</v>
      </c>
    </row>
    <row r="225" spans="1:12" hidden="1" x14ac:dyDescent="0.25">
      <c r="A225" s="1" t="str">
        <f t="array" ref="A225">IF(ROWS(A$7:A225)&gt;COUNTIF(BookTable[Entry Month],$O$4),"",INDEX(Book!A$3:A$1200,SMALL(IF(BookTable[Entry Month]=$O$4,ROW(BookTable[Entry Month])-ROW(Book!$J$2)),ROWS(A$7:A225))))</f>
        <v/>
      </c>
      <c r="B225" s="1" t="str">
        <f t="array" ref="B225">IF(ROWS(B$7:B225)&gt;COUNTIF(BookTable[Entry Month],$O$4),"",INDEX(Book!B$3:B$1200,SMALL(IF(BookTable[Entry Month]=$O$4,ROW(BookTable[Entry Month])-ROW(Book!$J$2)),ROWS(B$7:B225))))</f>
        <v/>
      </c>
      <c r="D225" s="1" t="str">
        <f t="array" ref="D225">IF(ROWS(C$7:C225)&gt;COUNTIF(BookTable[Entry Month],$O$4),"",INDEX(Book!C$3:C$1200,SMALL(IF(BookTable[Entry Month]=$O$4,ROW(BookTable[Entry Month])-ROW(Book!$J$2)),ROWS(C$7:C225))))</f>
        <v/>
      </c>
      <c r="E225" s="1" t="e">
        <f>VLOOKUP(Shrawan9[[#This Row],[आपूर्तिकर्ताको नाम]],PartyTable[],2,FALSE)</f>
        <v>#N/A</v>
      </c>
      <c r="F225" s="1" t="str" cm="1">
        <f t="array" ref="F225">IF(ROWS(G$7:G225)&gt;COUNTIF(BookTable[Entry Month],$O$4),"",INDEX(Book!D$3:D$1200,SMALL(IF(BookTable[Entry Month]=$O$4,ROW(BookTable[Entry Month])-ROW(Book!$J$2)),ROWS(G$7:G225))))</f>
        <v/>
      </c>
      <c r="I22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25" s="6" t="str" cm="1">
        <f t="array" ref="J225">IF(ROWS(G$7:G225)&gt;COUNTIF(BookTable[Entry Month],$O$4),"",INDEX(Book!F$3:F$1200,SMALL(IF(BookTable[Entry Month]=$O$4,ROW(BookTable[Entry Month])-ROW(Book!$J$2)),ROWS(G$7:G225))))</f>
        <v/>
      </c>
      <c r="K225" s="6" t="str" cm="1">
        <f t="array" ref="K225">IF(ROWS(G$7:G225)&gt;COUNTIF(BookTable[Entry Month],$O$4),"",INDEX(Book!E$3:E$1200,SMALL(IF(BookTable[Entry Month]=$O$4,ROW(BookTable[Entry Month])-ROW(Book!$J$2)),ROWS(G$7:G225))))</f>
        <v/>
      </c>
      <c r="L225" s="6" t="e">
        <f>Shrawan9[[#This Row],[मूल्य (रु)]]*13%</f>
        <v>#VALUE!</v>
      </c>
    </row>
    <row r="226" spans="1:12" hidden="1" x14ac:dyDescent="0.25">
      <c r="A226" s="1" t="str">
        <f t="array" ref="A226">IF(ROWS(A$7:A226)&gt;COUNTIF(BookTable[Entry Month],$O$4),"",INDEX(Book!A$3:A$1200,SMALL(IF(BookTable[Entry Month]=$O$4,ROW(BookTable[Entry Month])-ROW(Book!$J$2)),ROWS(A$7:A226))))</f>
        <v/>
      </c>
      <c r="B226" s="1" t="str">
        <f t="array" ref="B226">IF(ROWS(B$7:B226)&gt;COUNTIF(BookTable[Entry Month],$O$4),"",INDEX(Book!B$3:B$1200,SMALL(IF(BookTable[Entry Month]=$O$4,ROW(BookTable[Entry Month])-ROW(Book!$J$2)),ROWS(B$7:B226))))</f>
        <v/>
      </c>
      <c r="D226" s="1" t="str">
        <f t="array" ref="D226">IF(ROWS(C$7:C226)&gt;COUNTIF(BookTable[Entry Month],$O$4),"",INDEX(Book!C$3:C$1200,SMALL(IF(BookTable[Entry Month]=$O$4,ROW(BookTable[Entry Month])-ROW(Book!$J$2)),ROWS(C$7:C226))))</f>
        <v/>
      </c>
      <c r="E226" s="1" t="e">
        <f>VLOOKUP(Shrawan9[[#This Row],[आपूर्तिकर्ताको नाम]],PartyTable[],2,FALSE)</f>
        <v>#N/A</v>
      </c>
      <c r="F226" s="1" t="str" cm="1">
        <f t="array" ref="F226">IF(ROWS(G$7:G226)&gt;COUNTIF(BookTable[Entry Month],$O$4),"",INDEX(Book!D$3:D$1200,SMALL(IF(BookTable[Entry Month]=$O$4,ROW(BookTable[Entry Month])-ROW(Book!$J$2)),ROWS(G$7:G226))))</f>
        <v/>
      </c>
      <c r="I22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26" s="6" t="str" cm="1">
        <f t="array" ref="J226">IF(ROWS(G$7:G226)&gt;COUNTIF(BookTable[Entry Month],$O$4),"",INDEX(Book!F$3:F$1200,SMALL(IF(BookTable[Entry Month]=$O$4,ROW(BookTable[Entry Month])-ROW(Book!$J$2)),ROWS(G$7:G226))))</f>
        <v/>
      </c>
      <c r="K226" s="6" t="str" cm="1">
        <f t="array" ref="K226">IF(ROWS(G$7:G226)&gt;COUNTIF(BookTable[Entry Month],$O$4),"",INDEX(Book!E$3:E$1200,SMALL(IF(BookTable[Entry Month]=$O$4,ROW(BookTable[Entry Month])-ROW(Book!$J$2)),ROWS(G$7:G226))))</f>
        <v/>
      </c>
      <c r="L226" s="6" t="e">
        <f>Shrawan9[[#This Row],[मूल्य (रु)]]*13%</f>
        <v>#VALUE!</v>
      </c>
    </row>
    <row r="227" spans="1:12" hidden="1" x14ac:dyDescent="0.25">
      <c r="A227" s="1" t="str">
        <f t="array" ref="A227">IF(ROWS(A$7:A227)&gt;COUNTIF(BookTable[Entry Month],$O$4),"",INDEX(Book!A$3:A$1200,SMALL(IF(BookTable[Entry Month]=$O$4,ROW(BookTable[Entry Month])-ROW(Book!$J$2)),ROWS(A$7:A227))))</f>
        <v/>
      </c>
      <c r="B227" s="1" t="str">
        <f t="array" ref="B227">IF(ROWS(B$7:B227)&gt;COUNTIF(BookTable[Entry Month],$O$4),"",INDEX(Book!B$3:B$1200,SMALL(IF(BookTable[Entry Month]=$O$4,ROW(BookTable[Entry Month])-ROW(Book!$J$2)),ROWS(B$7:B227))))</f>
        <v/>
      </c>
      <c r="D227" s="1" t="str">
        <f t="array" ref="D227">IF(ROWS(C$7:C227)&gt;COUNTIF(BookTable[Entry Month],$O$4),"",INDEX(Book!C$3:C$1200,SMALL(IF(BookTable[Entry Month]=$O$4,ROW(BookTable[Entry Month])-ROW(Book!$J$2)),ROWS(C$7:C227))))</f>
        <v/>
      </c>
      <c r="E227" s="1" t="e">
        <f>VLOOKUP(Shrawan9[[#This Row],[आपूर्तिकर्ताको नाम]],PartyTable[],2,FALSE)</f>
        <v>#N/A</v>
      </c>
      <c r="F227" s="1" t="str" cm="1">
        <f t="array" ref="F227">IF(ROWS(G$7:G227)&gt;COUNTIF(BookTable[Entry Month],$O$4),"",INDEX(Book!D$3:D$1200,SMALL(IF(BookTable[Entry Month]=$O$4,ROW(BookTable[Entry Month])-ROW(Book!$J$2)),ROWS(G$7:G227))))</f>
        <v/>
      </c>
      <c r="I22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27" s="6" t="str" cm="1">
        <f t="array" ref="J227">IF(ROWS(G$7:G227)&gt;COUNTIF(BookTable[Entry Month],$O$4),"",INDEX(Book!F$3:F$1200,SMALL(IF(BookTable[Entry Month]=$O$4,ROW(BookTable[Entry Month])-ROW(Book!$J$2)),ROWS(G$7:G227))))</f>
        <v/>
      </c>
      <c r="K227" s="6" t="str" cm="1">
        <f t="array" ref="K227">IF(ROWS(G$7:G227)&gt;COUNTIF(BookTable[Entry Month],$O$4),"",INDEX(Book!E$3:E$1200,SMALL(IF(BookTable[Entry Month]=$O$4,ROW(BookTable[Entry Month])-ROW(Book!$J$2)),ROWS(G$7:G227))))</f>
        <v/>
      </c>
      <c r="L227" s="6" t="e">
        <f>Shrawan9[[#This Row],[मूल्य (रु)]]*13%</f>
        <v>#VALUE!</v>
      </c>
    </row>
    <row r="228" spans="1:12" hidden="1" x14ac:dyDescent="0.25">
      <c r="A228" s="1" t="str">
        <f t="array" ref="A228">IF(ROWS(A$7:A228)&gt;COUNTIF(BookTable[Entry Month],$O$4),"",INDEX(Book!A$3:A$1200,SMALL(IF(BookTable[Entry Month]=$O$4,ROW(BookTable[Entry Month])-ROW(Book!$J$2)),ROWS(A$7:A228))))</f>
        <v/>
      </c>
      <c r="B228" s="1" t="str">
        <f t="array" ref="B228">IF(ROWS(B$7:B228)&gt;COUNTIF(BookTable[Entry Month],$O$4),"",INDEX(Book!B$3:B$1200,SMALL(IF(BookTable[Entry Month]=$O$4,ROW(BookTable[Entry Month])-ROW(Book!$J$2)),ROWS(B$7:B228))))</f>
        <v/>
      </c>
      <c r="D228" s="1" t="str">
        <f t="array" ref="D228">IF(ROWS(C$7:C228)&gt;COUNTIF(BookTable[Entry Month],$O$4),"",INDEX(Book!C$3:C$1200,SMALL(IF(BookTable[Entry Month]=$O$4,ROW(BookTable[Entry Month])-ROW(Book!$J$2)),ROWS(C$7:C228))))</f>
        <v/>
      </c>
      <c r="E228" s="1" t="e">
        <f>VLOOKUP(Shrawan9[[#This Row],[आपूर्तिकर्ताको नाम]],PartyTable[],2,FALSE)</f>
        <v>#N/A</v>
      </c>
      <c r="F228" s="1" t="str" cm="1">
        <f t="array" ref="F228">IF(ROWS(G$7:G228)&gt;COUNTIF(BookTable[Entry Month],$O$4),"",INDEX(Book!D$3:D$1200,SMALL(IF(BookTable[Entry Month]=$O$4,ROW(BookTable[Entry Month])-ROW(Book!$J$2)),ROWS(G$7:G228))))</f>
        <v/>
      </c>
      <c r="I22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28" s="6" t="str" cm="1">
        <f t="array" ref="J228">IF(ROWS(G$7:G228)&gt;COUNTIF(BookTable[Entry Month],$O$4),"",INDEX(Book!F$3:F$1200,SMALL(IF(BookTable[Entry Month]=$O$4,ROW(BookTable[Entry Month])-ROW(Book!$J$2)),ROWS(G$7:G228))))</f>
        <v/>
      </c>
      <c r="K228" s="6" t="str" cm="1">
        <f t="array" ref="K228">IF(ROWS(G$7:G228)&gt;COUNTIF(BookTable[Entry Month],$O$4),"",INDEX(Book!E$3:E$1200,SMALL(IF(BookTable[Entry Month]=$O$4,ROW(BookTable[Entry Month])-ROW(Book!$J$2)),ROWS(G$7:G228))))</f>
        <v/>
      </c>
      <c r="L228" s="6" t="e">
        <f>Shrawan9[[#This Row],[मूल्य (रु)]]*13%</f>
        <v>#VALUE!</v>
      </c>
    </row>
    <row r="229" spans="1:12" hidden="1" x14ac:dyDescent="0.25">
      <c r="A229" s="1" t="str">
        <f t="array" ref="A229">IF(ROWS(A$7:A229)&gt;COUNTIF(BookTable[Entry Month],$O$4),"",INDEX(Book!A$3:A$1200,SMALL(IF(BookTable[Entry Month]=$O$4,ROW(BookTable[Entry Month])-ROW(Book!$J$2)),ROWS(A$7:A229))))</f>
        <v/>
      </c>
      <c r="B229" s="1" t="str">
        <f t="array" ref="B229">IF(ROWS(B$7:B229)&gt;COUNTIF(BookTable[Entry Month],$O$4),"",INDEX(Book!B$3:B$1200,SMALL(IF(BookTable[Entry Month]=$O$4,ROW(BookTable[Entry Month])-ROW(Book!$J$2)),ROWS(B$7:B229))))</f>
        <v/>
      </c>
      <c r="D229" s="1" t="str">
        <f t="array" ref="D229">IF(ROWS(C$7:C229)&gt;COUNTIF(BookTable[Entry Month],$O$4),"",INDEX(Book!C$3:C$1200,SMALL(IF(BookTable[Entry Month]=$O$4,ROW(BookTable[Entry Month])-ROW(Book!$J$2)),ROWS(C$7:C229))))</f>
        <v/>
      </c>
      <c r="E229" s="1" t="e">
        <f>VLOOKUP(Shrawan9[[#This Row],[आपूर्तिकर्ताको नाम]],PartyTable[],2,FALSE)</f>
        <v>#N/A</v>
      </c>
      <c r="F229" s="1" t="str" cm="1">
        <f t="array" ref="F229">IF(ROWS(G$7:G229)&gt;COUNTIF(BookTable[Entry Month],$O$4),"",INDEX(Book!D$3:D$1200,SMALL(IF(BookTable[Entry Month]=$O$4,ROW(BookTable[Entry Month])-ROW(Book!$J$2)),ROWS(G$7:G229))))</f>
        <v/>
      </c>
      <c r="I22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29" s="6" t="str" cm="1">
        <f t="array" ref="J229">IF(ROWS(G$7:G229)&gt;COUNTIF(BookTable[Entry Month],$O$4),"",INDEX(Book!F$3:F$1200,SMALL(IF(BookTable[Entry Month]=$O$4,ROW(BookTable[Entry Month])-ROW(Book!$J$2)),ROWS(G$7:G229))))</f>
        <v/>
      </c>
      <c r="K229" s="6" t="str" cm="1">
        <f t="array" ref="K229">IF(ROWS(G$7:G229)&gt;COUNTIF(BookTable[Entry Month],$O$4),"",INDEX(Book!E$3:E$1200,SMALL(IF(BookTable[Entry Month]=$O$4,ROW(BookTable[Entry Month])-ROW(Book!$J$2)),ROWS(G$7:G229))))</f>
        <v/>
      </c>
      <c r="L229" s="6" t="e">
        <f>Shrawan9[[#This Row],[मूल्य (रु)]]*13%</f>
        <v>#VALUE!</v>
      </c>
    </row>
    <row r="230" spans="1:12" hidden="1" x14ac:dyDescent="0.25">
      <c r="A230" s="1" t="str">
        <f t="array" ref="A230">IF(ROWS(A$7:A230)&gt;COUNTIF(BookTable[Entry Month],$O$4),"",INDEX(Book!A$3:A$1200,SMALL(IF(BookTable[Entry Month]=$O$4,ROW(BookTable[Entry Month])-ROW(Book!$J$2)),ROWS(A$7:A230))))</f>
        <v/>
      </c>
      <c r="B230" s="1" t="str">
        <f t="array" ref="B230">IF(ROWS(B$7:B230)&gt;COUNTIF(BookTable[Entry Month],$O$4),"",INDEX(Book!B$3:B$1200,SMALL(IF(BookTable[Entry Month]=$O$4,ROW(BookTable[Entry Month])-ROW(Book!$J$2)),ROWS(B$7:B230))))</f>
        <v/>
      </c>
      <c r="D230" s="1" t="str">
        <f t="array" ref="D230">IF(ROWS(C$7:C230)&gt;COUNTIF(BookTable[Entry Month],$O$4),"",INDEX(Book!C$3:C$1200,SMALL(IF(BookTable[Entry Month]=$O$4,ROW(BookTable[Entry Month])-ROW(Book!$J$2)),ROWS(C$7:C230))))</f>
        <v/>
      </c>
      <c r="E230" s="1" t="e">
        <f>VLOOKUP(Shrawan9[[#This Row],[आपूर्तिकर्ताको नाम]],PartyTable[],2,FALSE)</f>
        <v>#N/A</v>
      </c>
      <c r="F230" s="1" t="str" cm="1">
        <f t="array" ref="F230">IF(ROWS(G$7:G230)&gt;COUNTIF(BookTable[Entry Month],$O$4),"",INDEX(Book!D$3:D$1200,SMALL(IF(BookTable[Entry Month]=$O$4,ROW(BookTable[Entry Month])-ROW(Book!$J$2)),ROWS(G$7:G230))))</f>
        <v/>
      </c>
      <c r="I23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30" s="6" t="str" cm="1">
        <f t="array" ref="J230">IF(ROWS(G$7:G230)&gt;COUNTIF(BookTable[Entry Month],$O$4),"",INDEX(Book!F$3:F$1200,SMALL(IF(BookTable[Entry Month]=$O$4,ROW(BookTable[Entry Month])-ROW(Book!$J$2)),ROWS(G$7:G230))))</f>
        <v/>
      </c>
      <c r="K230" s="6" t="str" cm="1">
        <f t="array" ref="K230">IF(ROWS(G$7:G230)&gt;COUNTIF(BookTable[Entry Month],$O$4),"",INDEX(Book!E$3:E$1200,SMALL(IF(BookTable[Entry Month]=$O$4,ROW(BookTable[Entry Month])-ROW(Book!$J$2)),ROWS(G$7:G230))))</f>
        <v/>
      </c>
      <c r="L230" s="6" t="e">
        <f>Shrawan9[[#This Row],[मूल्य (रु)]]*13%</f>
        <v>#VALUE!</v>
      </c>
    </row>
    <row r="231" spans="1:12" hidden="1" x14ac:dyDescent="0.25">
      <c r="A231" s="1" t="str">
        <f t="array" ref="A231">IF(ROWS(A$7:A231)&gt;COUNTIF(BookTable[Entry Month],$O$4),"",INDEX(Book!A$3:A$1200,SMALL(IF(BookTable[Entry Month]=$O$4,ROW(BookTable[Entry Month])-ROW(Book!$J$2)),ROWS(A$7:A231))))</f>
        <v/>
      </c>
      <c r="B231" s="1" t="str">
        <f t="array" ref="B231">IF(ROWS(B$7:B231)&gt;COUNTIF(BookTable[Entry Month],$O$4),"",INDEX(Book!B$3:B$1200,SMALL(IF(BookTable[Entry Month]=$O$4,ROW(BookTable[Entry Month])-ROW(Book!$J$2)),ROWS(B$7:B231))))</f>
        <v/>
      </c>
      <c r="D231" s="1" t="str">
        <f t="array" ref="D231">IF(ROWS(C$7:C231)&gt;COUNTIF(BookTable[Entry Month],$O$4),"",INDEX(Book!C$3:C$1200,SMALL(IF(BookTable[Entry Month]=$O$4,ROW(BookTable[Entry Month])-ROW(Book!$J$2)),ROWS(C$7:C231))))</f>
        <v/>
      </c>
      <c r="E231" s="1" t="e">
        <f>VLOOKUP(Shrawan9[[#This Row],[आपूर्तिकर्ताको नाम]],PartyTable[],2,FALSE)</f>
        <v>#N/A</v>
      </c>
      <c r="F231" s="1" t="str" cm="1">
        <f t="array" ref="F231">IF(ROWS(G$7:G231)&gt;COUNTIF(BookTable[Entry Month],$O$4),"",INDEX(Book!D$3:D$1200,SMALL(IF(BookTable[Entry Month]=$O$4,ROW(BookTable[Entry Month])-ROW(Book!$J$2)),ROWS(G$7:G231))))</f>
        <v/>
      </c>
      <c r="I23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31" s="6" t="str" cm="1">
        <f t="array" ref="J231">IF(ROWS(G$7:G231)&gt;COUNTIF(BookTable[Entry Month],$O$4),"",INDEX(Book!F$3:F$1200,SMALL(IF(BookTable[Entry Month]=$O$4,ROW(BookTable[Entry Month])-ROW(Book!$J$2)),ROWS(G$7:G231))))</f>
        <v/>
      </c>
      <c r="K231" s="6" t="str" cm="1">
        <f t="array" ref="K231">IF(ROWS(G$7:G231)&gt;COUNTIF(BookTable[Entry Month],$O$4),"",INDEX(Book!E$3:E$1200,SMALL(IF(BookTable[Entry Month]=$O$4,ROW(BookTable[Entry Month])-ROW(Book!$J$2)),ROWS(G$7:G231))))</f>
        <v/>
      </c>
      <c r="L231" s="6" t="e">
        <f>Shrawan9[[#This Row],[मूल्य (रु)]]*13%</f>
        <v>#VALUE!</v>
      </c>
    </row>
    <row r="232" spans="1:12" hidden="1" x14ac:dyDescent="0.25">
      <c r="A232" s="1" t="str">
        <f t="array" ref="A232">IF(ROWS(A$7:A232)&gt;COUNTIF(BookTable[Entry Month],$O$4),"",INDEX(Book!A$3:A$1200,SMALL(IF(BookTable[Entry Month]=$O$4,ROW(BookTable[Entry Month])-ROW(Book!$J$2)),ROWS(A$7:A232))))</f>
        <v/>
      </c>
      <c r="B232" s="1" t="str">
        <f t="array" ref="B232">IF(ROWS(B$7:B232)&gt;COUNTIF(BookTable[Entry Month],$O$4),"",INDEX(Book!B$3:B$1200,SMALL(IF(BookTable[Entry Month]=$O$4,ROW(BookTable[Entry Month])-ROW(Book!$J$2)),ROWS(B$7:B232))))</f>
        <v/>
      </c>
      <c r="D232" s="1" t="str">
        <f t="array" ref="D232">IF(ROWS(C$7:C232)&gt;COUNTIF(BookTable[Entry Month],$O$4),"",INDEX(Book!C$3:C$1200,SMALL(IF(BookTable[Entry Month]=$O$4,ROW(BookTable[Entry Month])-ROW(Book!$J$2)),ROWS(C$7:C232))))</f>
        <v/>
      </c>
      <c r="E232" s="1" t="e">
        <f>VLOOKUP(Shrawan9[[#This Row],[आपूर्तिकर्ताको नाम]],PartyTable[],2,FALSE)</f>
        <v>#N/A</v>
      </c>
      <c r="F232" s="1" t="str" cm="1">
        <f t="array" ref="F232">IF(ROWS(G$7:G232)&gt;COUNTIF(BookTable[Entry Month],$O$4),"",INDEX(Book!D$3:D$1200,SMALL(IF(BookTable[Entry Month]=$O$4,ROW(BookTable[Entry Month])-ROW(Book!$J$2)),ROWS(G$7:G232))))</f>
        <v/>
      </c>
      <c r="I23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32" s="6" t="str" cm="1">
        <f t="array" ref="J232">IF(ROWS(G$7:G232)&gt;COUNTIF(BookTable[Entry Month],$O$4),"",INDEX(Book!F$3:F$1200,SMALL(IF(BookTable[Entry Month]=$O$4,ROW(BookTable[Entry Month])-ROW(Book!$J$2)),ROWS(G$7:G232))))</f>
        <v/>
      </c>
      <c r="K232" s="6" t="str" cm="1">
        <f t="array" ref="K232">IF(ROWS(G$7:G232)&gt;COUNTIF(BookTable[Entry Month],$O$4),"",INDEX(Book!E$3:E$1200,SMALL(IF(BookTable[Entry Month]=$O$4,ROW(BookTable[Entry Month])-ROW(Book!$J$2)),ROWS(G$7:G232))))</f>
        <v/>
      </c>
      <c r="L232" s="6" t="e">
        <f>Shrawan9[[#This Row],[मूल्य (रु)]]*13%</f>
        <v>#VALUE!</v>
      </c>
    </row>
    <row r="233" spans="1:12" hidden="1" x14ac:dyDescent="0.25">
      <c r="A233" s="1" t="str">
        <f t="array" ref="A233">IF(ROWS(A$7:A233)&gt;COUNTIF(BookTable[Entry Month],$O$4),"",INDEX(Book!A$3:A$1200,SMALL(IF(BookTable[Entry Month]=$O$4,ROW(BookTable[Entry Month])-ROW(Book!$J$2)),ROWS(A$7:A233))))</f>
        <v/>
      </c>
      <c r="B233" s="1" t="str">
        <f t="array" ref="B233">IF(ROWS(B$7:B233)&gt;COUNTIF(BookTable[Entry Month],$O$4),"",INDEX(Book!B$3:B$1200,SMALL(IF(BookTable[Entry Month]=$O$4,ROW(BookTable[Entry Month])-ROW(Book!$J$2)),ROWS(B$7:B233))))</f>
        <v/>
      </c>
      <c r="D233" s="1" t="str">
        <f t="array" ref="D233">IF(ROWS(C$7:C233)&gt;COUNTIF(BookTable[Entry Month],$O$4),"",INDEX(Book!C$3:C$1200,SMALL(IF(BookTable[Entry Month]=$O$4,ROW(BookTable[Entry Month])-ROW(Book!$J$2)),ROWS(C$7:C233))))</f>
        <v/>
      </c>
      <c r="E233" s="1" t="e">
        <f>VLOOKUP(Shrawan9[[#This Row],[आपूर्तिकर्ताको नाम]],PartyTable[],2,FALSE)</f>
        <v>#N/A</v>
      </c>
      <c r="F233" s="1" t="str" cm="1">
        <f t="array" ref="F233">IF(ROWS(G$7:G233)&gt;COUNTIF(BookTable[Entry Month],$O$4),"",INDEX(Book!D$3:D$1200,SMALL(IF(BookTable[Entry Month]=$O$4,ROW(BookTable[Entry Month])-ROW(Book!$J$2)),ROWS(G$7:G233))))</f>
        <v/>
      </c>
      <c r="I23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33" s="6" t="str" cm="1">
        <f t="array" ref="J233">IF(ROWS(G$7:G233)&gt;COUNTIF(BookTable[Entry Month],$O$4),"",INDEX(Book!F$3:F$1200,SMALL(IF(BookTable[Entry Month]=$O$4,ROW(BookTable[Entry Month])-ROW(Book!$J$2)),ROWS(G$7:G233))))</f>
        <v/>
      </c>
      <c r="K233" s="6" t="str" cm="1">
        <f t="array" ref="K233">IF(ROWS(G$7:G233)&gt;COUNTIF(BookTable[Entry Month],$O$4),"",INDEX(Book!E$3:E$1200,SMALL(IF(BookTable[Entry Month]=$O$4,ROW(BookTable[Entry Month])-ROW(Book!$J$2)),ROWS(G$7:G233))))</f>
        <v/>
      </c>
      <c r="L233" s="6" t="e">
        <f>Shrawan9[[#This Row],[मूल्य (रु)]]*13%</f>
        <v>#VALUE!</v>
      </c>
    </row>
    <row r="234" spans="1:12" hidden="1" x14ac:dyDescent="0.25">
      <c r="A234" s="1" t="str">
        <f t="array" ref="A234">IF(ROWS(A$7:A234)&gt;COUNTIF(BookTable[Entry Month],$O$4),"",INDEX(Book!A$3:A$1200,SMALL(IF(BookTable[Entry Month]=$O$4,ROW(BookTable[Entry Month])-ROW(Book!$J$2)),ROWS(A$7:A234))))</f>
        <v/>
      </c>
      <c r="B234" s="1" t="str">
        <f t="array" ref="B234">IF(ROWS(B$7:B234)&gt;COUNTIF(BookTable[Entry Month],$O$4),"",INDEX(Book!B$3:B$1200,SMALL(IF(BookTable[Entry Month]=$O$4,ROW(BookTable[Entry Month])-ROW(Book!$J$2)),ROWS(B$7:B234))))</f>
        <v/>
      </c>
      <c r="D234" s="1" t="str">
        <f t="array" ref="D234">IF(ROWS(C$7:C234)&gt;COUNTIF(BookTable[Entry Month],$O$4),"",INDEX(Book!C$3:C$1200,SMALL(IF(BookTable[Entry Month]=$O$4,ROW(BookTable[Entry Month])-ROW(Book!$J$2)),ROWS(C$7:C234))))</f>
        <v/>
      </c>
      <c r="E234" s="1" t="e">
        <f>VLOOKUP(Shrawan9[[#This Row],[आपूर्तिकर्ताको नाम]],PartyTable[],2,FALSE)</f>
        <v>#N/A</v>
      </c>
      <c r="F234" s="1" t="str" cm="1">
        <f t="array" ref="F234">IF(ROWS(G$7:G234)&gt;COUNTIF(BookTable[Entry Month],$O$4),"",INDEX(Book!D$3:D$1200,SMALL(IF(BookTable[Entry Month]=$O$4,ROW(BookTable[Entry Month])-ROW(Book!$J$2)),ROWS(G$7:G234))))</f>
        <v/>
      </c>
      <c r="I23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34" s="6" t="str" cm="1">
        <f t="array" ref="J234">IF(ROWS(G$7:G234)&gt;COUNTIF(BookTable[Entry Month],$O$4),"",INDEX(Book!F$3:F$1200,SMALL(IF(BookTable[Entry Month]=$O$4,ROW(BookTable[Entry Month])-ROW(Book!$J$2)),ROWS(G$7:G234))))</f>
        <v/>
      </c>
      <c r="K234" s="6" t="str" cm="1">
        <f t="array" ref="K234">IF(ROWS(G$7:G234)&gt;COUNTIF(BookTable[Entry Month],$O$4),"",INDEX(Book!E$3:E$1200,SMALL(IF(BookTable[Entry Month]=$O$4,ROW(BookTable[Entry Month])-ROW(Book!$J$2)),ROWS(G$7:G234))))</f>
        <v/>
      </c>
      <c r="L234" s="6" t="e">
        <f>Shrawan9[[#This Row],[मूल्य (रु)]]*13%</f>
        <v>#VALUE!</v>
      </c>
    </row>
    <row r="235" spans="1:12" hidden="1" x14ac:dyDescent="0.25">
      <c r="A235" s="1" t="str">
        <f t="array" ref="A235">IF(ROWS(A$7:A235)&gt;COUNTIF(BookTable[Entry Month],$O$4),"",INDEX(Book!A$3:A$1200,SMALL(IF(BookTable[Entry Month]=$O$4,ROW(BookTable[Entry Month])-ROW(Book!$J$2)),ROWS(A$7:A235))))</f>
        <v/>
      </c>
      <c r="B235" s="1" t="str">
        <f t="array" ref="B235">IF(ROWS(B$7:B235)&gt;COUNTIF(BookTable[Entry Month],$O$4),"",INDEX(Book!B$3:B$1200,SMALL(IF(BookTable[Entry Month]=$O$4,ROW(BookTable[Entry Month])-ROW(Book!$J$2)),ROWS(B$7:B235))))</f>
        <v/>
      </c>
      <c r="D235" s="1" t="str">
        <f t="array" ref="D235">IF(ROWS(C$7:C235)&gt;COUNTIF(BookTable[Entry Month],$O$4),"",INDEX(Book!C$3:C$1200,SMALL(IF(BookTable[Entry Month]=$O$4,ROW(BookTable[Entry Month])-ROW(Book!$J$2)),ROWS(C$7:C235))))</f>
        <v/>
      </c>
      <c r="E235" s="1" t="e">
        <f>VLOOKUP(Shrawan9[[#This Row],[आपूर्तिकर्ताको नाम]],PartyTable[],2,FALSE)</f>
        <v>#N/A</v>
      </c>
      <c r="F235" s="1" t="str" cm="1">
        <f t="array" ref="F235">IF(ROWS(G$7:G235)&gt;COUNTIF(BookTable[Entry Month],$O$4),"",INDEX(Book!D$3:D$1200,SMALL(IF(BookTable[Entry Month]=$O$4,ROW(BookTable[Entry Month])-ROW(Book!$J$2)),ROWS(G$7:G235))))</f>
        <v/>
      </c>
      <c r="I23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35" s="6" t="str" cm="1">
        <f t="array" ref="J235">IF(ROWS(G$7:G235)&gt;COUNTIF(BookTable[Entry Month],$O$4),"",INDEX(Book!F$3:F$1200,SMALL(IF(BookTable[Entry Month]=$O$4,ROW(BookTable[Entry Month])-ROW(Book!$J$2)),ROWS(G$7:G235))))</f>
        <v/>
      </c>
      <c r="K235" s="6" t="str" cm="1">
        <f t="array" ref="K235">IF(ROWS(G$7:G235)&gt;COUNTIF(BookTable[Entry Month],$O$4),"",INDEX(Book!E$3:E$1200,SMALL(IF(BookTable[Entry Month]=$O$4,ROW(BookTable[Entry Month])-ROW(Book!$J$2)),ROWS(G$7:G235))))</f>
        <v/>
      </c>
      <c r="L235" s="6" t="e">
        <f>Shrawan9[[#This Row],[मूल्य (रु)]]*13%</f>
        <v>#VALUE!</v>
      </c>
    </row>
    <row r="236" spans="1:12" hidden="1" x14ac:dyDescent="0.25">
      <c r="A236" s="1" t="str">
        <f t="array" ref="A236">IF(ROWS(A$7:A236)&gt;COUNTIF(BookTable[Entry Month],$O$4),"",INDEX(Book!A$3:A$1200,SMALL(IF(BookTable[Entry Month]=$O$4,ROW(BookTable[Entry Month])-ROW(Book!$J$2)),ROWS(A$7:A236))))</f>
        <v/>
      </c>
      <c r="B236" s="1" t="str">
        <f t="array" ref="B236">IF(ROWS(B$7:B236)&gt;COUNTIF(BookTable[Entry Month],$O$4),"",INDEX(Book!B$3:B$1200,SMALL(IF(BookTable[Entry Month]=$O$4,ROW(BookTable[Entry Month])-ROW(Book!$J$2)),ROWS(B$7:B236))))</f>
        <v/>
      </c>
      <c r="D236" s="1" t="str">
        <f t="array" ref="D236">IF(ROWS(C$7:C236)&gt;COUNTIF(BookTable[Entry Month],$O$4),"",INDEX(Book!C$3:C$1200,SMALL(IF(BookTable[Entry Month]=$O$4,ROW(BookTable[Entry Month])-ROW(Book!$J$2)),ROWS(C$7:C236))))</f>
        <v/>
      </c>
      <c r="E236" s="1" t="e">
        <f>VLOOKUP(Shrawan9[[#This Row],[आपूर्तिकर्ताको नाम]],PartyTable[],2,FALSE)</f>
        <v>#N/A</v>
      </c>
      <c r="F236" s="1" t="str" cm="1">
        <f t="array" ref="F236">IF(ROWS(G$7:G236)&gt;COUNTIF(BookTable[Entry Month],$O$4),"",INDEX(Book!D$3:D$1200,SMALL(IF(BookTable[Entry Month]=$O$4,ROW(BookTable[Entry Month])-ROW(Book!$J$2)),ROWS(G$7:G236))))</f>
        <v/>
      </c>
      <c r="I23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36" s="6" t="str" cm="1">
        <f t="array" ref="J236">IF(ROWS(G$7:G236)&gt;COUNTIF(BookTable[Entry Month],$O$4),"",INDEX(Book!F$3:F$1200,SMALL(IF(BookTable[Entry Month]=$O$4,ROW(BookTable[Entry Month])-ROW(Book!$J$2)),ROWS(G$7:G236))))</f>
        <v/>
      </c>
      <c r="K236" s="6" t="str" cm="1">
        <f t="array" ref="K236">IF(ROWS(G$7:G236)&gt;COUNTIF(BookTable[Entry Month],$O$4),"",INDEX(Book!E$3:E$1200,SMALL(IF(BookTable[Entry Month]=$O$4,ROW(BookTable[Entry Month])-ROW(Book!$J$2)),ROWS(G$7:G236))))</f>
        <v/>
      </c>
      <c r="L236" s="6" t="e">
        <f>Shrawan9[[#This Row],[मूल्य (रु)]]*13%</f>
        <v>#VALUE!</v>
      </c>
    </row>
    <row r="237" spans="1:12" hidden="1" x14ac:dyDescent="0.25">
      <c r="A237" s="1" t="str">
        <f t="array" ref="A237">IF(ROWS(A$7:A237)&gt;COUNTIF(BookTable[Entry Month],$O$4),"",INDEX(Book!A$3:A$1200,SMALL(IF(BookTable[Entry Month]=$O$4,ROW(BookTable[Entry Month])-ROW(Book!$J$2)),ROWS(A$7:A237))))</f>
        <v/>
      </c>
      <c r="B237" s="1" t="str">
        <f t="array" ref="B237">IF(ROWS(B$7:B237)&gt;COUNTIF(BookTable[Entry Month],$O$4),"",INDEX(Book!B$3:B$1200,SMALL(IF(BookTable[Entry Month]=$O$4,ROW(BookTable[Entry Month])-ROW(Book!$J$2)),ROWS(B$7:B237))))</f>
        <v/>
      </c>
      <c r="D237" s="1" t="str">
        <f t="array" ref="D237">IF(ROWS(C$7:C237)&gt;COUNTIF(BookTable[Entry Month],$O$4),"",INDEX(Book!C$3:C$1200,SMALL(IF(BookTable[Entry Month]=$O$4,ROW(BookTable[Entry Month])-ROW(Book!$J$2)),ROWS(C$7:C237))))</f>
        <v/>
      </c>
      <c r="E237" s="1" t="e">
        <f>VLOOKUP(Shrawan9[[#This Row],[आपूर्तिकर्ताको नाम]],PartyTable[],2,FALSE)</f>
        <v>#N/A</v>
      </c>
      <c r="F237" s="1" t="str" cm="1">
        <f t="array" ref="F237">IF(ROWS(G$7:G237)&gt;COUNTIF(BookTable[Entry Month],$O$4),"",INDEX(Book!D$3:D$1200,SMALL(IF(BookTable[Entry Month]=$O$4,ROW(BookTable[Entry Month])-ROW(Book!$J$2)),ROWS(G$7:G237))))</f>
        <v/>
      </c>
      <c r="I23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37" s="6" t="str" cm="1">
        <f t="array" ref="J237">IF(ROWS(G$7:G237)&gt;COUNTIF(BookTable[Entry Month],$O$4),"",INDEX(Book!F$3:F$1200,SMALL(IF(BookTable[Entry Month]=$O$4,ROW(BookTable[Entry Month])-ROW(Book!$J$2)),ROWS(G$7:G237))))</f>
        <v/>
      </c>
      <c r="K237" s="6" t="str" cm="1">
        <f t="array" ref="K237">IF(ROWS(G$7:G237)&gt;COUNTIF(BookTable[Entry Month],$O$4),"",INDEX(Book!E$3:E$1200,SMALL(IF(BookTable[Entry Month]=$O$4,ROW(BookTable[Entry Month])-ROW(Book!$J$2)),ROWS(G$7:G237))))</f>
        <v/>
      </c>
      <c r="L237" s="6" t="e">
        <f>Shrawan9[[#This Row],[मूल्य (रु)]]*13%</f>
        <v>#VALUE!</v>
      </c>
    </row>
    <row r="238" spans="1:12" hidden="1" x14ac:dyDescent="0.25">
      <c r="A238" s="1" t="str">
        <f t="array" ref="A238">IF(ROWS(A$7:A238)&gt;COUNTIF(BookTable[Entry Month],$O$4),"",INDEX(Book!A$3:A$1200,SMALL(IF(BookTable[Entry Month]=$O$4,ROW(BookTable[Entry Month])-ROW(Book!$J$2)),ROWS(A$7:A238))))</f>
        <v/>
      </c>
      <c r="B238" s="1" t="str">
        <f t="array" ref="B238">IF(ROWS(B$7:B238)&gt;COUNTIF(BookTable[Entry Month],$O$4),"",INDEX(Book!B$3:B$1200,SMALL(IF(BookTable[Entry Month]=$O$4,ROW(BookTable[Entry Month])-ROW(Book!$J$2)),ROWS(B$7:B238))))</f>
        <v/>
      </c>
      <c r="D238" s="1" t="str">
        <f t="array" ref="D238">IF(ROWS(C$7:C238)&gt;COUNTIF(BookTable[Entry Month],$O$4),"",INDEX(Book!C$3:C$1200,SMALL(IF(BookTable[Entry Month]=$O$4,ROW(BookTable[Entry Month])-ROW(Book!$J$2)),ROWS(C$7:C238))))</f>
        <v/>
      </c>
      <c r="E238" s="1" t="e">
        <f>VLOOKUP(Shrawan9[[#This Row],[आपूर्तिकर्ताको नाम]],PartyTable[],2,FALSE)</f>
        <v>#N/A</v>
      </c>
      <c r="F238" s="1" t="str" cm="1">
        <f t="array" ref="F238">IF(ROWS(G$7:G238)&gt;COUNTIF(BookTable[Entry Month],$O$4),"",INDEX(Book!D$3:D$1200,SMALL(IF(BookTable[Entry Month]=$O$4,ROW(BookTable[Entry Month])-ROW(Book!$J$2)),ROWS(G$7:G238))))</f>
        <v/>
      </c>
      <c r="I23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38" s="6" t="str" cm="1">
        <f t="array" ref="J238">IF(ROWS(G$7:G238)&gt;COUNTIF(BookTable[Entry Month],$O$4),"",INDEX(Book!F$3:F$1200,SMALL(IF(BookTable[Entry Month]=$O$4,ROW(BookTable[Entry Month])-ROW(Book!$J$2)),ROWS(G$7:G238))))</f>
        <v/>
      </c>
      <c r="K238" s="6" t="str" cm="1">
        <f t="array" ref="K238">IF(ROWS(G$7:G238)&gt;COUNTIF(BookTable[Entry Month],$O$4),"",INDEX(Book!E$3:E$1200,SMALL(IF(BookTable[Entry Month]=$O$4,ROW(BookTable[Entry Month])-ROW(Book!$J$2)),ROWS(G$7:G238))))</f>
        <v/>
      </c>
      <c r="L238" s="6" t="e">
        <f>Shrawan9[[#This Row],[मूल्य (रु)]]*13%</f>
        <v>#VALUE!</v>
      </c>
    </row>
    <row r="239" spans="1:12" hidden="1" x14ac:dyDescent="0.25">
      <c r="A239" s="1" t="str">
        <f t="array" ref="A239">IF(ROWS(A$7:A239)&gt;COUNTIF(BookTable[Entry Month],$O$4),"",INDEX(Book!A$3:A$1200,SMALL(IF(BookTable[Entry Month]=$O$4,ROW(BookTable[Entry Month])-ROW(Book!$J$2)),ROWS(A$7:A239))))</f>
        <v/>
      </c>
      <c r="B239" s="1" t="str">
        <f t="array" ref="B239">IF(ROWS(B$7:B239)&gt;COUNTIF(BookTable[Entry Month],$O$4),"",INDEX(Book!B$3:B$1200,SMALL(IF(BookTable[Entry Month]=$O$4,ROW(BookTable[Entry Month])-ROW(Book!$J$2)),ROWS(B$7:B239))))</f>
        <v/>
      </c>
      <c r="D239" s="1" t="str">
        <f t="array" ref="D239">IF(ROWS(C$7:C239)&gt;COUNTIF(BookTable[Entry Month],$O$4),"",INDEX(Book!C$3:C$1200,SMALL(IF(BookTable[Entry Month]=$O$4,ROW(BookTable[Entry Month])-ROW(Book!$J$2)),ROWS(C$7:C239))))</f>
        <v/>
      </c>
      <c r="E239" s="1" t="e">
        <f>VLOOKUP(Shrawan9[[#This Row],[आपूर्तिकर्ताको नाम]],PartyTable[],2,FALSE)</f>
        <v>#N/A</v>
      </c>
      <c r="F239" s="1" t="str" cm="1">
        <f t="array" ref="F239">IF(ROWS(G$7:G239)&gt;COUNTIF(BookTable[Entry Month],$O$4),"",INDEX(Book!D$3:D$1200,SMALL(IF(BookTable[Entry Month]=$O$4,ROW(BookTable[Entry Month])-ROW(Book!$J$2)),ROWS(G$7:G239))))</f>
        <v/>
      </c>
      <c r="I23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39" s="6" t="str" cm="1">
        <f t="array" ref="J239">IF(ROWS(G$7:G239)&gt;COUNTIF(BookTable[Entry Month],$O$4),"",INDEX(Book!F$3:F$1200,SMALL(IF(BookTable[Entry Month]=$O$4,ROW(BookTable[Entry Month])-ROW(Book!$J$2)),ROWS(G$7:G239))))</f>
        <v/>
      </c>
      <c r="K239" s="6" t="str" cm="1">
        <f t="array" ref="K239">IF(ROWS(G$7:G239)&gt;COUNTIF(BookTable[Entry Month],$O$4),"",INDEX(Book!E$3:E$1200,SMALL(IF(BookTable[Entry Month]=$O$4,ROW(BookTable[Entry Month])-ROW(Book!$J$2)),ROWS(G$7:G239))))</f>
        <v/>
      </c>
      <c r="L239" s="6" t="e">
        <f>Shrawan9[[#This Row],[मूल्य (रु)]]*13%</f>
        <v>#VALUE!</v>
      </c>
    </row>
    <row r="240" spans="1:12" hidden="1" x14ac:dyDescent="0.25">
      <c r="A240" s="1" t="str">
        <f t="array" ref="A240">IF(ROWS(A$7:A240)&gt;COUNTIF(BookTable[Entry Month],$O$4),"",INDEX(Book!A$3:A$1200,SMALL(IF(BookTable[Entry Month]=$O$4,ROW(BookTable[Entry Month])-ROW(Book!$J$2)),ROWS(A$7:A240))))</f>
        <v/>
      </c>
      <c r="B240" s="1" t="str">
        <f t="array" ref="B240">IF(ROWS(B$7:B240)&gt;COUNTIF(BookTable[Entry Month],$O$4),"",INDEX(Book!B$3:B$1200,SMALL(IF(BookTable[Entry Month]=$O$4,ROW(BookTable[Entry Month])-ROW(Book!$J$2)),ROWS(B$7:B240))))</f>
        <v/>
      </c>
      <c r="D240" s="1" t="str">
        <f t="array" ref="D240">IF(ROWS(C$7:C240)&gt;COUNTIF(BookTable[Entry Month],$O$4),"",INDEX(Book!C$3:C$1200,SMALL(IF(BookTable[Entry Month]=$O$4,ROW(BookTable[Entry Month])-ROW(Book!$J$2)),ROWS(C$7:C240))))</f>
        <v/>
      </c>
      <c r="E240" s="1" t="e">
        <f>VLOOKUP(Shrawan9[[#This Row],[आपूर्तिकर्ताको नाम]],PartyTable[],2,FALSE)</f>
        <v>#N/A</v>
      </c>
      <c r="F240" s="1" t="str" cm="1">
        <f t="array" ref="F240">IF(ROWS(G$7:G240)&gt;COUNTIF(BookTable[Entry Month],$O$4),"",INDEX(Book!D$3:D$1200,SMALL(IF(BookTable[Entry Month]=$O$4,ROW(BookTable[Entry Month])-ROW(Book!$J$2)),ROWS(G$7:G240))))</f>
        <v/>
      </c>
      <c r="I240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40" s="6" t="str" cm="1">
        <f t="array" ref="J240">IF(ROWS(G$7:G240)&gt;COUNTIF(BookTable[Entry Month],$O$4),"",INDEX(Book!F$3:F$1200,SMALL(IF(BookTable[Entry Month]=$O$4,ROW(BookTable[Entry Month])-ROW(Book!$J$2)),ROWS(G$7:G240))))</f>
        <v/>
      </c>
      <c r="K240" s="6" t="str" cm="1">
        <f t="array" ref="K240">IF(ROWS(G$7:G240)&gt;COUNTIF(BookTable[Entry Month],$O$4),"",INDEX(Book!E$3:E$1200,SMALL(IF(BookTable[Entry Month]=$O$4,ROW(BookTable[Entry Month])-ROW(Book!$J$2)),ROWS(G$7:G240))))</f>
        <v/>
      </c>
      <c r="L240" s="6" t="e">
        <f>Shrawan9[[#This Row],[मूल्य (रु)]]*13%</f>
        <v>#VALUE!</v>
      </c>
    </row>
    <row r="241" spans="1:16" hidden="1" x14ac:dyDescent="0.25">
      <c r="A241" s="1" t="str">
        <f t="array" ref="A241">IF(ROWS(A$7:A241)&gt;COUNTIF(BookTable[Entry Month],$O$4),"",INDEX(Book!A$3:A$1200,SMALL(IF(BookTable[Entry Month]=$O$4,ROW(BookTable[Entry Month])-ROW(Book!$J$2)),ROWS(A$7:A241))))</f>
        <v/>
      </c>
      <c r="B241" s="1" t="str">
        <f t="array" ref="B241">IF(ROWS(B$7:B241)&gt;COUNTIF(BookTable[Entry Month],$O$4),"",INDEX(Book!B$3:B$1200,SMALL(IF(BookTable[Entry Month]=$O$4,ROW(BookTable[Entry Month])-ROW(Book!$J$2)),ROWS(B$7:B241))))</f>
        <v/>
      </c>
      <c r="D241" s="1" t="str">
        <f t="array" ref="D241">IF(ROWS(C$7:C241)&gt;COUNTIF(BookTable[Entry Month],$O$4),"",INDEX(Book!C$3:C$1200,SMALL(IF(BookTable[Entry Month]=$O$4,ROW(BookTable[Entry Month])-ROW(Book!$J$2)),ROWS(C$7:C241))))</f>
        <v/>
      </c>
      <c r="E241" s="1" t="e">
        <f>VLOOKUP(Shrawan9[[#This Row],[आपूर्तिकर्ताको नाम]],PartyTable[],2,FALSE)</f>
        <v>#N/A</v>
      </c>
      <c r="F241" s="1" t="str" cm="1">
        <f t="array" ref="F241">IF(ROWS(G$7:G241)&gt;COUNTIF(BookTable[Entry Month],$O$4),"",INDEX(Book!D$3:D$1200,SMALL(IF(BookTable[Entry Month]=$O$4,ROW(BookTable[Entry Month])-ROW(Book!$J$2)),ROWS(G$7:G241))))</f>
        <v/>
      </c>
      <c r="I241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41" s="6" t="str" cm="1">
        <f t="array" ref="J241">IF(ROWS(G$7:G241)&gt;COUNTIF(BookTable[Entry Month],$O$4),"",INDEX(Book!F$3:F$1200,SMALL(IF(BookTable[Entry Month]=$O$4,ROW(BookTable[Entry Month])-ROW(Book!$J$2)),ROWS(G$7:G241))))</f>
        <v/>
      </c>
      <c r="K241" s="6" t="str" cm="1">
        <f t="array" ref="K241">IF(ROWS(G$7:G241)&gt;COUNTIF(BookTable[Entry Month],$O$4),"",INDEX(Book!E$3:E$1200,SMALL(IF(BookTable[Entry Month]=$O$4,ROW(BookTable[Entry Month])-ROW(Book!$J$2)),ROWS(G$7:G241))))</f>
        <v/>
      </c>
      <c r="L241" s="6" t="e">
        <f>Shrawan9[[#This Row],[मूल्य (रु)]]*13%</f>
        <v>#VALUE!</v>
      </c>
    </row>
    <row r="242" spans="1:16" hidden="1" x14ac:dyDescent="0.25">
      <c r="A242" s="1" t="str">
        <f t="array" ref="A242">IF(ROWS(A$7:A242)&gt;COUNTIF(BookTable[Entry Month],$O$4),"",INDEX(Book!A$3:A$1200,SMALL(IF(BookTable[Entry Month]=$O$4,ROW(BookTable[Entry Month])-ROW(Book!$J$2)),ROWS(A$7:A242))))</f>
        <v/>
      </c>
      <c r="B242" s="1" t="str">
        <f t="array" ref="B242">IF(ROWS(B$7:B242)&gt;COUNTIF(BookTable[Entry Month],$O$4),"",INDEX(Book!B$3:B$1200,SMALL(IF(BookTable[Entry Month]=$O$4,ROW(BookTable[Entry Month])-ROW(Book!$J$2)),ROWS(B$7:B242))))</f>
        <v/>
      </c>
      <c r="D242" s="1" t="str">
        <f t="array" ref="D242">IF(ROWS(C$7:C242)&gt;COUNTIF(BookTable[Entry Month],$O$4),"",INDEX(Book!C$3:C$1200,SMALL(IF(BookTable[Entry Month]=$O$4,ROW(BookTable[Entry Month])-ROW(Book!$J$2)),ROWS(C$7:C242))))</f>
        <v/>
      </c>
      <c r="E242" s="1" t="e">
        <f>VLOOKUP(Shrawan9[[#This Row],[आपूर्तिकर्ताको नाम]],PartyTable[],2,FALSE)</f>
        <v>#N/A</v>
      </c>
      <c r="F242" s="1" t="str" cm="1">
        <f t="array" ref="F242">IF(ROWS(G$7:G242)&gt;COUNTIF(BookTable[Entry Month],$O$4),"",INDEX(Book!D$3:D$1200,SMALL(IF(BookTable[Entry Month]=$O$4,ROW(BookTable[Entry Month])-ROW(Book!$J$2)),ROWS(G$7:G242))))</f>
        <v/>
      </c>
      <c r="I242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42" s="6" t="str" cm="1">
        <f t="array" ref="J242">IF(ROWS(G$7:G242)&gt;COUNTIF(BookTable[Entry Month],$O$4),"",INDEX(Book!F$3:F$1200,SMALL(IF(BookTable[Entry Month]=$O$4,ROW(BookTable[Entry Month])-ROW(Book!$J$2)),ROWS(G$7:G242))))</f>
        <v/>
      </c>
      <c r="K242" s="6" t="str" cm="1">
        <f t="array" ref="K242">IF(ROWS(G$7:G242)&gt;COUNTIF(BookTable[Entry Month],$O$4),"",INDEX(Book!E$3:E$1200,SMALL(IF(BookTable[Entry Month]=$O$4,ROW(BookTable[Entry Month])-ROW(Book!$J$2)),ROWS(G$7:G242))))</f>
        <v/>
      </c>
      <c r="L242" s="6" t="e">
        <f>Shrawan9[[#This Row],[मूल्य (रु)]]*13%</f>
        <v>#VALUE!</v>
      </c>
    </row>
    <row r="243" spans="1:16" hidden="1" x14ac:dyDescent="0.25">
      <c r="A243" s="1" t="str">
        <f t="array" ref="A243">IF(ROWS(A$7:A243)&gt;COUNTIF(BookTable[Entry Month],$O$4),"",INDEX(Book!A$3:A$1200,SMALL(IF(BookTable[Entry Month]=$O$4,ROW(BookTable[Entry Month])-ROW(Book!$J$2)),ROWS(A$7:A243))))</f>
        <v/>
      </c>
      <c r="B243" s="1" t="str">
        <f t="array" ref="B243">IF(ROWS(B$7:B243)&gt;COUNTIF(BookTable[Entry Month],$O$4),"",INDEX(Book!B$3:B$1200,SMALL(IF(BookTable[Entry Month]=$O$4,ROW(BookTable[Entry Month])-ROW(Book!$J$2)),ROWS(B$7:B243))))</f>
        <v/>
      </c>
      <c r="D243" s="1" t="str">
        <f t="array" ref="D243">IF(ROWS(C$7:C243)&gt;COUNTIF(BookTable[Entry Month],$O$4),"",INDEX(Book!C$3:C$1200,SMALL(IF(BookTable[Entry Month]=$O$4,ROW(BookTable[Entry Month])-ROW(Book!$J$2)),ROWS(C$7:C243))))</f>
        <v/>
      </c>
      <c r="E243" s="1" t="e">
        <f>VLOOKUP(Shrawan9[[#This Row],[आपूर्तिकर्ताको नाम]],PartyTable[],2,FALSE)</f>
        <v>#N/A</v>
      </c>
      <c r="F243" s="1" t="str" cm="1">
        <f t="array" ref="F243">IF(ROWS(G$7:G243)&gt;COUNTIF(BookTable[Entry Month],$O$4),"",INDEX(Book!D$3:D$1200,SMALL(IF(BookTable[Entry Month]=$O$4,ROW(BookTable[Entry Month])-ROW(Book!$J$2)),ROWS(G$7:G243))))</f>
        <v/>
      </c>
      <c r="I243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43" s="6" t="str" cm="1">
        <f t="array" ref="J243">IF(ROWS(G$7:G243)&gt;COUNTIF(BookTable[Entry Month],$O$4),"",INDEX(Book!F$3:F$1200,SMALL(IF(BookTable[Entry Month]=$O$4,ROW(BookTable[Entry Month])-ROW(Book!$J$2)),ROWS(G$7:G243))))</f>
        <v/>
      </c>
      <c r="K243" s="6" t="str" cm="1">
        <f t="array" ref="K243">IF(ROWS(G$7:G243)&gt;COUNTIF(BookTable[Entry Month],$O$4),"",INDEX(Book!E$3:E$1200,SMALL(IF(BookTable[Entry Month]=$O$4,ROW(BookTable[Entry Month])-ROW(Book!$J$2)),ROWS(G$7:G243))))</f>
        <v/>
      </c>
      <c r="L243" s="6" t="e">
        <f>Shrawan9[[#This Row],[मूल्य (रु)]]*13%</f>
        <v>#VALUE!</v>
      </c>
    </row>
    <row r="244" spans="1:16" hidden="1" x14ac:dyDescent="0.25">
      <c r="A244" s="1" t="str">
        <f t="array" ref="A244">IF(ROWS(A$7:A244)&gt;COUNTIF(BookTable[Entry Month],$O$4),"",INDEX(Book!A$3:A$1200,SMALL(IF(BookTable[Entry Month]=$O$4,ROW(BookTable[Entry Month])-ROW(Book!$J$2)),ROWS(A$7:A244))))</f>
        <v/>
      </c>
      <c r="B244" s="1" t="str">
        <f t="array" ref="B244">IF(ROWS(B$7:B244)&gt;COUNTIF(BookTable[Entry Month],$O$4),"",INDEX(Book!B$3:B$1200,SMALL(IF(BookTable[Entry Month]=$O$4,ROW(BookTable[Entry Month])-ROW(Book!$J$2)),ROWS(B$7:B244))))</f>
        <v/>
      </c>
      <c r="D244" s="1" t="str">
        <f t="array" ref="D244">IF(ROWS(C$7:C244)&gt;COUNTIF(BookTable[Entry Month],$O$4),"",INDEX(Book!C$3:C$1200,SMALL(IF(BookTable[Entry Month]=$O$4,ROW(BookTable[Entry Month])-ROW(Book!$J$2)),ROWS(C$7:C244))))</f>
        <v/>
      </c>
      <c r="E244" s="1" t="e">
        <f>VLOOKUP(Shrawan9[[#This Row],[आपूर्तिकर्ताको नाम]],PartyTable[],2,FALSE)</f>
        <v>#N/A</v>
      </c>
      <c r="F244" s="1" t="str" cm="1">
        <f t="array" ref="F244">IF(ROWS(G$7:G244)&gt;COUNTIF(BookTable[Entry Month],$O$4),"",INDEX(Book!D$3:D$1200,SMALL(IF(BookTable[Entry Month]=$O$4,ROW(BookTable[Entry Month])-ROW(Book!$J$2)),ROWS(G$7:G244))))</f>
        <v/>
      </c>
      <c r="I244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44" s="6" t="str" cm="1">
        <f t="array" ref="J244">IF(ROWS(G$7:G244)&gt;COUNTIF(BookTable[Entry Month],$O$4),"",INDEX(Book!F$3:F$1200,SMALL(IF(BookTable[Entry Month]=$O$4,ROW(BookTable[Entry Month])-ROW(Book!$J$2)),ROWS(G$7:G244))))</f>
        <v/>
      </c>
      <c r="K244" s="6" t="str" cm="1">
        <f t="array" ref="K244">IF(ROWS(G$7:G244)&gt;COUNTIF(BookTable[Entry Month],$O$4),"",INDEX(Book!E$3:E$1200,SMALL(IF(BookTable[Entry Month]=$O$4,ROW(BookTable[Entry Month])-ROW(Book!$J$2)),ROWS(G$7:G244))))</f>
        <v/>
      </c>
      <c r="L244" s="6" t="e">
        <f>Shrawan9[[#This Row],[मूल्य (रु)]]*13%</f>
        <v>#VALUE!</v>
      </c>
    </row>
    <row r="245" spans="1:16" hidden="1" x14ac:dyDescent="0.25">
      <c r="A245" s="1" t="str">
        <f t="array" ref="A245">IF(ROWS(A$7:A245)&gt;COUNTIF(BookTable[Entry Month],$O$4),"",INDEX(Book!A$3:A$1200,SMALL(IF(BookTable[Entry Month]=$O$4,ROW(BookTable[Entry Month])-ROW(Book!$J$2)),ROWS(A$7:A245))))</f>
        <v/>
      </c>
      <c r="B245" s="1" t="str">
        <f t="array" ref="B245">IF(ROWS(B$7:B245)&gt;COUNTIF(BookTable[Entry Month],$O$4),"",INDEX(Book!B$3:B$1200,SMALL(IF(BookTable[Entry Month]=$O$4,ROW(BookTable[Entry Month])-ROW(Book!$J$2)),ROWS(B$7:B245))))</f>
        <v/>
      </c>
      <c r="D245" s="1" t="str">
        <f t="array" ref="D245">IF(ROWS(C$7:C245)&gt;COUNTIF(BookTable[Entry Month],$O$4),"",INDEX(Book!C$3:C$1200,SMALL(IF(BookTable[Entry Month]=$O$4,ROW(BookTable[Entry Month])-ROW(Book!$J$2)),ROWS(C$7:C245))))</f>
        <v/>
      </c>
      <c r="E245" s="1" t="e">
        <f>VLOOKUP(Shrawan9[[#This Row],[आपूर्तिकर्ताको नाम]],PartyTable[],2,FALSE)</f>
        <v>#N/A</v>
      </c>
      <c r="F245" s="1" t="str" cm="1">
        <f t="array" ref="F245">IF(ROWS(G$7:G245)&gt;COUNTIF(BookTable[Entry Month],$O$4),"",INDEX(Book!D$3:D$1200,SMALL(IF(BookTable[Entry Month]=$O$4,ROW(BookTable[Entry Month])-ROW(Book!$J$2)),ROWS(G$7:G245))))</f>
        <v/>
      </c>
      <c r="I245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45" s="6" t="str" cm="1">
        <f t="array" ref="J245">IF(ROWS(G$7:G245)&gt;COUNTIF(BookTable[Entry Month],$O$4),"",INDEX(Book!F$3:F$1200,SMALL(IF(BookTable[Entry Month]=$O$4,ROW(BookTable[Entry Month])-ROW(Book!$J$2)),ROWS(G$7:G245))))</f>
        <v/>
      </c>
      <c r="K245" s="6" t="str" cm="1">
        <f t="array" ref="K245">IF(ROWS(G$7:G245)&gt;COUNTIF(BookTable[Entry Month],$O$4),"",INDEX(Book!E$3:E$1200,SMALL(IF(BookTable[Entry Month]=$O$4,ROW(BookTable[Entry Month])-ROW(Book!$J$2)),ROWS(G$7:G245))))</f>
        <v/>
      </c>
      <c r="L245" s="6" t="e">
        <f>Shrawan9[[#This Row],[मूल्य (रु)]]*13%</f>
        <v>#VALUE!</v>
      </c>
    </row>
    <row r="246" spans="1:16" hidden="1" x14ac:dyDescent="0.25">
      <c r="A246" s="1" t="str">
        <f t="array" ref="A246">IF(ROWS(A$7:A246)&gt;COUNTIF(BookTable[Entry Month],$O$4),"",INDEX(Book!A$3:A$1200,SMALL(IF(BookTable[Entry Month]=$O$4,ROW(BookTable[Entry Month])-ROW(Book!$J$2)),ROWS(A$7:A246))))</f>
        <v/>
      </c>
      <c r="B246" s="1" t="str">
        <f t="array" ref="B246">IF(ROWS(B$7:B246)&gt;COUNTIF(BookTable[Entry Month],$O$4),"",INDEX(Book!B$3:B$1200,SMALL(IF(BookTable[Entry Month]=$O$4,ROW(BookTable[Entry Month])-ROW(Book!$J$2)),ROWS(B$7:B246))))</f>
        <v/>
      </c>
      <c r="D246" s="1" t="str">
        <f t="array" ref="D246">IF(ROWS(C$7:C246)&gt;COUNTIF(BookTable[Entry Month],$O$4),"",INDEX(Book!C$3:C$1200,SMALL(IF(BookTable[Entry Month]=$O$4,ROW(BookTable[Entry Month])-ROW(Book!$J$2)),ROWS(C$7:C246))))</f>
        <v/>
      </c>
      <c r="E246" s="1" t="e">
        <f>VLOOKUP(Shrawan9[[#This Row],[आपूर्तिकर्ताको नाम]],PartyTable[],2,FALSE)</f>
        <v>#N/A</v>
      </c>
      <c r="F246" s="1" t="str" cm="1">
        <f t="array" ref="F246">IF(ROWS(G$7:G246)&gt;COUNTIF(BookTable[Entry Month],$O$4),"",INDEX(Book!D$3:D$1200,SMALL(IF(BookTable[Entry Month]=$O$4,ROW(BookTable[Entry Month])-ROW(Book!$J$2)),ROWS(G$7:G246))))</f>
        <v/>
      </c>
      <c r="I246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46" s="6" t="str" cm="1">
        <f t="array" ref="J246">IF(ROWS(G$7:G246)&gt;COUNTIF(BookTable[Entry Month],$O$4),"",INDEX(Book!F$3:F$1200,SMALL(IF(BookTable[Entry Month]=$O$4,ROW(BookTable[Entry Month])-ROW(Book!$J$2)),ROWS(G$7:G246))))</f>
        <v/>
      </c>
      <c r="K246" s="6" t="str" cm="1">
        <f t="array" ref="K246">IF(ROWS(G$7:G246)&gt;COUNTIF(BookTable[Entry Month],$O$4),"",INDEX(Book!E$3:E$1200,SMALL(IF(BookTable[Entry Month]=$O$4,ROW(BookTable[Entry Month])-ROW(Book!$J$2)),ROWS(G$7:G246))))</f>
        <v/>
      </c>
      <c r="L246" s="6" t="e">
        <f>Shrawan9[[#This Row],[मूल्य (रु)]]*13%</f>
        <v>#VALUE!</v>
      </c>
    </row>
    <row r="247" spans="1:16" hidden="1" x14ac:dyDescent="0.25">
      <c r="A247" s="1" t="str">
        <f t="array" ref="A247">IF(ROWS(A$7:A247)&gt;COUNTIF(BookTable[Entry Month],$O$4),"",INDEX(Book!A$3:A$1200,SMALL(IF(BookTable[Entry Month]=$O$4,ROW(BookTable[Entry Month])-ROW(Book!$J$2)),ROWS(A$7:A247))))</f>
        <v/>
      </c>
      <c r="B247" s="1" t="str">
        <f t="array" ref="B247">IF(ROWS(B$7:B247)&gt;COUNTIF(BookTable[Entry Month],$O$4),"",INDEX(Book!B$3:B$1200,SMALL(IF(BookTable[Entry Month]=$O$4,ROW(BookTable[Entry Month])-ROW(Book!$J$2)),ROWS(B$7:B247))))</f>
        <v/>
      </c>
      <c r="D247" s="1" t="str">
        <f t="array" ref="D247">IF(ROWS(C$7:C247)&gt;COUNTIF(BookTable[Entry Month],$O$4),"",INDEX(Book!C$3:C$1200,SMALL(IF(BookTable[Entry Month]=$O$4,ROW(BookTable[Entry Month])-ROW(Book!$J$2)),ROWS(C$7:C247))))</f>
        <v/>
      </c>
      <c r="E247" s="1" t="e">
        <f>VLOOKUP(Shrawan9[[#This Row],[आपूर्तिकर्ताको नाम]],PartyTable[],2,FALSE)</f>
        <v>#N/A</v>
      </c>
      <c r="F247" s="1" t="str" cm="1">
        <f t="array" ref="F247">IF(ROWS(G$7:G247)&gt;COUNTIF(BookTable[Entry Month],$O$4),"",INDEX(Book!D$3:D$1200,SMALL(IF(BookTable[Entry Month]=$O$4,ROW(BookTable[Entry Month])-ROW(Book!$J$2)),ROWS(G$7:G247))))</f>
        <v/>
      </c>
      <c r="I247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47" s="6" t="str" cm="1">
        <f t="array" ref="J247">IF(ROWS(G$7:G247)&gt;COUNTIF(BookTable[Entry Month],$O$4),"",INDEX(Book!F$3:F$1200,SMALL(IF(BookTable[Entry Month]=$O$4,ROW(BookTable[Entry Month])-ROW(Book!$J$2)),ROWS(G$7:G247))))</f>
        <v/>
      </c>
      <c r="K247" s="6" t="str" cm="1">
        <f t="array" ref="K247">IF(ROWS(G$7:G247)&gt;COUNTIF(BookTable[Entry Month],$O$4),"",INDEX(Book!E$3:E$1200,SMALL(IF(BookTable[Entry Month]=$O$4,ROW(BookTable[Entry Month])-ROW(Book!$J$2)),ROWS(G$7:G247))))</f>
        <v/>
      </c>
      <c r="L247" s="6" t="e">
        <f>Shrawan9[[#This Row],[मूल्य (रु)]]*13%</f>
        <v>#VALUE!</v>
      </c>
    </row>
    <row r="248" spans="1:16" hidden="1" x14ac:dyDescent="0.25">
      <c r="A248" s="1" t="str">
        <f t="array" ref="A248">IF(ROWS(A$7:A248)&gt;COUNTIF(BookTable[Entry Month],$O$4),"",INDEX(Book!A$3:A$1200,SMALL(IF(BookTable[Entry Month]=$O$4,ROW(BookTable[Entry Month])-ROW(Book!$J$2)),ROWS(A$7:A248))))</f>
        <v/>
      </c>
      <c r="B248" s="1" t="str">
        <f t="array" ref="B248">IF(ROWS(B$7:B248)&gt;COUNTIF(BookTable[Entry Month],$O$4),"",INDEX(Book!B$3:B$1200,SMALL(IF(BookTable[Entry Month]=$O$4,ROW(BookTable[Entry Month])-ROW(Book!$J$2)),ROWS(B$7:B248))))</f>
        <v/>
      </c>
      <c r="D248" s="1" t="str">
        <f t="array" ref="D248">IF(ROWS(C$7:C248)&gt;COUNTIF(BookTable[Entry Month],$O$4),"",INDEX(Book!C$3:C$1200,SMALL(IF(BookTable[Entry Month]=$O$4,ROW(BookTable[Entry Month])-ROW(Book!$J$2)),ROWS(C$7:C248))))</f>
        <v/>
      </c>
      <c r="E248" s="1" t="e">
        <f>VLOOKUP(Shrawan9[[#This Row],[आपूर्तिकर्ताको नाम]],PartyTable[],2,FALSE)</f>
        <v>#N/A</v>
      </c>
      <c r="F248" s="1" t="str" cm="1">
        <f t="array" ref="F248">IF(ROWS(G$7:G248)&gt;COUNTIF(BookTable[Entry Month],$O$4),"",INDEX(Book!D$3:D$1200,SMALL(IF(BookTable[Entry Month]=$O$4,ROW(BookTable[Entry Month])-ROW(Book!$J$2)),ROWS(G$7:G248))))</f>
        <v/>
      </c>
      <c r="I248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48" s="6" t="str" cm="1">
        <f t="array" ref="J248">IF(ROWS(G$7:G248)&gt;COUNTIF(BookTable[Entry Month],$O$4),"",INDEX(Book!F$3:F$1200,SMALL(IF(BookTable[Entry Month]=$O$4,ROW(BookTable[Entry Month])-ROW(Book!$J$2)),ROWS(G$7:G248))))</f>
        <v/>
      </c>
      <c r="K248" s="6" t="str" cm="1">
        <f t="array" ref="K248">IF(ROWS(G$7:G248)&gt;COUNTIF(BookTable[Entry Month],$O$4),"",INDEX(Book!E$3:E$1200,SMALL(IF(BookTable[Entry Month]=$O$4,ROW(BookTable[Entry Month])-ROW(Book!$J$2)),ROWS(G$7:G248))))</f>
        <v/>
      </c>
      <c r="L248" s="6" t="e">
        <f>Shrawan9[[#This Row],[मूल्य (रु)]]*13%</f>
        <v>#VALUE!</v>
      </c>
    </row>
    <row r="249" spans="1:16" hidden="1" x14ac:dyDescent="0.25">
      <c r="A249" s="1" t="str">
        <f t="array" ref="A249">IF(ROWS(A$7:A249)&gt;COUNTIF(BookTable[Entry Month],$O$4),"",INDEX(Book!A$3:A$1200,SMALL(IF(BookTable[Entry Month]=$O$4,ROW(BookTable[Entry Month])-ROW(Book!$J$2)),ROWS(A$7:A249))))</f>
        <v/>
      </c>
      <c r="B249" s="1" t="str">
        <f t="array" ref="B249">IF(ROWS(B$7:B249)&gt;COUNTIF(BookTable[Entry Month],$O$4),"",INDEX(Book!B$3:B$1200,SMALL(IF(BookTable[Entry Month]=$O$4,ROW(BookTable[Entry Month])-ROW(Book!$J$2)),ROWS(B$7:B249))))</f>
        <v/>
      </c>
      <c r="D249" s="1" t="str">
        <f t="array" ref="D249">IF(ROWS(C$7:C249)&gt;COUNTIF(BookTable[Entry Month],$O$4),"",INDEX(Book!C$3:C$1200,SMALL(IF(BookTable[Entry Month]=$O$4,ROW(BookTable[Entry Month])-ROW(Book!$J$2)),ROWS(C$7:C249))))</f>
        <v/>
      </c>
      <c r="E249" s="1" t="e">
        <f>VLOOKUP(Shrawan9[[#This Row],[आपूर्तिकर्ताको नाम]],PartyTable[],2,FALSE)</f>
        <v>#N/A</v>
      </c>
      <c r="F249" s="1" t="str" cm="1">
        <f t="array" ref="F249">IF(ROWS(G$7:G249)&gt;COUNTIF(BookTable[Entry Month],$O$4),"",INDEX(Book!D$3:D$1200,SMALL(IF(BookTable[Entry Month]=$O$4,ROW(BookTable[Entry Month])-ROW(Book!$J$2)),ROWS(G$7:G249))))</f>
        <v/>
      </c>
      <c r="I249" s="6" t="e">
        <f>Shrawan9[[#This Row],[कर छुट हुने वस्तु वा सेवाको खरिद / पैठारी मूल्य (रु)]]+Shrawan9[[#This Row],[मूल्य (रु)]]</f>
        <v>#VALUE!</v>
      </c>
      <c r="J249" s="6" t="str" cm="1">
        <f t="array" ref="J249">IF(ROWS(G$7:G249)&gt;COUNTIF(BookTable[Entry Month],$O$4),"",INDEX(Book!F$3:F$1200,SMALL(IF(BookTable[Entry Month]=$O$4,ROW(BookTable[Entry Month])-ROW(Book!$J$2)),ROWS(G$7:G249))))</f>
        <v/>
      </c>
      <c r="K249" s="6" t="str" cm="1">
        <f t="array" ref="K249">IF(ROWS(G$7:G249)&gt;COUNTIF(BookTable[Entry Month],$O$4),"",INDEX(Book!E$3:E$1200,SMALL(IF(BookTable[Entry Month]=$O$4,ROW(BookTable[Entry Month])-ROW(Book!$J$2)),ROWS(G$7:G249))))</f>
        <v/>
      </c>
      <c r="L249" s="6" t="e">
        <f>Shrawan9[[#This Row],[मूल्य (रु)]]*13%</f>
        <v>#VALUE!</v>
      </c>
    </row>
    <row r="250" spans="1:16" ht="15.75" x14ac:dyDescent="0.25">
      <c r="A250" s="13" t="s">
        <v>39</v>
      </c>
      <c r="B250" s="13">
        <f>COUNTIF(BookTable[Entry Month],$O$4)</f>
        <v>0</v>
      </c>
      <c r="C250" s="13"/>
      <c r="D250" s="13"/>
      <c r="E250" s="13"/>
      <c r="F250" s="13"/>
      <c r="G250" s="13"/>
      <c r="H250" s="13"/>
      <c r="I250" s="13" t="e">
        <f>CEILING(SUBTOTAL(109,Shrawan9[जम्मा खरिद मूल्य (रु)]),1)</f>
        <v>#VALUE!</v>
      </c>
      <c r="J250" s="13">
        <f>CEILING(SUBTOTAL(109,Shrawan9[कर छुट हुने वस्तु वा सेवाको खरिद / पैठारी मूल्य (रु)]),1)</f>
        <v>0</v>
      </c>
      <c r="K250" s="13">
        <f>CEILING(SUBTOTAL(109,Shrawan9[मूल्य (रु)]),1)</f>
        <v>0</v>
      </c>
      <c r="L250" s="13" t="e">
        <f>CEILING(SUBTOTAL(109,Shrawan9[कर (रु)]),1)</f>
        <v>#VALUE!</v>
      </c>
      <c r="M250" s="13"/>
      <c r="N250" s="13"/>
      <c r="O250" s="13"/>
      <c r="P250" s="13"/>
    </row>
  </sheetData>
  <sheetProtection sheet="1" sort="0" autoFilter="0"/>
  <mergeCells count="7">
    <mergeCell ref="A1:P1"/>
    <mergeCell ref="A2:P2"/>
    <mergeCell ref="A5:H5"/>
    <mergeCell ref="I5:J5"/>
    <mergeCell ref="K5:L5"/>
    <mergeCell ref="M5:N5"/>
    <mergeCell ref="O5:P5"/>
  </mergeCells>
  <pageMargins left="0.25" right="0.25" top="0.75" bottom="0.75" header="0.3" footer="0.3"/>
  <pageSetup paperSize="9" scale="81" fitToHeight="0" orientation="landscape" horizontalDpi="0" verticalDpi="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973F-87ED-4D88-9698-B240A2D9EF36}">
  <sheetPr>
    <pageSetUpPr fitToPage="1"/>
  </sheetPr>
  <dimension ref="A1:P250"/>
  <sheetViews>
    <sheetView zoomScale="90" zoomScaleNormal="90" zoomScaleSheetLayoutView="70" workbookViewId="0">
      <selection activeCell="F259" sqref="F259"/>
    </sheetView>
  </sheetViews>
  <sheetFormatPr defaultColWidth="9.42578125" defaultRowHeight="15" x14ac:dyDescent="0.25"/>
  <cols>
    <col min="1" max="1" width="11.140625" style="1" bestFit="1" customWidth="1"/>
    <col min="2" max="2" width="8.28515625" style="1" customWidth="1"/>
    <col min="3" max="3" width="10.5703125" style="1" customWidth="1"/>
    <col min="4" max="4" width="25.7109375" style="1" customWidth="1"/>
    <col min="5" max="5" width="12.42578125" style="1" customWidth="1"/>
    <col min="6" max="6" width="29.7109375" style="1" bestFit="1" customWidth="1"/>
    <col min="7" max="7" width="16.7109375" style="1" bestFit="1" customWidth="1"/>
    <col min="8" max="8" width="11" style="1" customWidth="1"/>
    <col min="9" max="12" width="12.5703125" style="1" customWidth="1"/>
    <col min="13" max="16" width="6.140625" style="1" customWidth="1"/>
    <col min="17" max="16384" width="9.42578125" style="1"/>
  </cols>
  <sheetData>
    <row r="1" spans="1:16" x14ac:dyDescent="0.25">
      <c r="A1" s="66" t="s">
        <v>13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</row>
    <row r="2" spans="1:16" x14ac:dyDescent="0.25">
      <c r="A2" s="66" t="s">
        <v>14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</row>
    <row r="4" spans="1:16" x14ac:dyDescent="0.25">
      <c r="B4" s="4" t="s">
        <v>35</v>
      </c>
      <c r="C4" s="5">
        <f>_pan</f>
        <v>0</v>
      </c>
      <c r="D4" s="3"/>
      <c r="E4" s="4" t="s">
        <v>36</v>
      </c>
      <c r="F4" s="2">
        <f>_firm</f>
        <v>0</v>
      </c>
      <c r="K4" s="4" t="s">
        <v>38</v>
      </c>
      <c r="L4" s="2">
        <f>_fy1</f>
        <v>2080</v>
      </c>
      <c r="N4" s="4" t="s">
        <v>37</v>
      </c>
      <c r="O4" s="2" t="s">
        <v>68</v>
      </c>
    </row>
    <row r="5" spans="1:16" ht="53.25" customHeight="1" x14ac:dyDescent="0.25">
      <c r="A5" s="67" t="s">
        <v>15</v>
      </c>
      <c r="B5" s="68"/>
      <c r="C5" s="68"/>
      <c r="D5" s="68"/>
      <c r="E5" s="68"/>
      <c r="F5" s="68"/>
      <c r="G5" s="68"/>
      <c r="H5" s="69"/>
      <c r="I5" s="67"/>
      <c r="J5" s="69"/>
      <c r="K5" s="67" t="s">
        <v>16</v>
      </c>
      <c r="L5" s="69"/>
      <c r="M5" s="67" t="s">
        <v>17</v>
      </c>
      <c r="N5" s="69"/>
      <c r="O5" s="67" t="s">
        <v>18</v>
      </c>
      <c r="P5" s="69"/>
    </row>
    <row r="6" spans="1:16" ht="60" customHeight="1" x14ac:dyDescent="0.25">
      <c r="A6" s="8" t="s">
        <v>19</v>
      </c>
      <c r="B6" s="8" t="s">
        <v>20</v>
      </c>
      <c r="C6" s="8" t="s">
        <v>21</v>
      </c>
      <c r="D6" s="8" t="s">
        <v>22</v>
      </c>
      <c r="E6" s="8" t="s">
        <v>23</v>
      </c>
      <c r="F6" s="8" t="s">
        <v>24</v>
      </c>
      <c r="G6" s="8" t="s">
        <v>25</v>
      </c>
      <c r="H6" s="8" t="s">
        <v>26</v>
      </c>
      <c r="I6" s="8" t="s">
        <v>27</v>
      </c>
      <c r="J6" s="8" t="s">
        <v>28</v>
      </c>
      <c r="K6" s="8" t="s">
        <v>29</v>
      </c>
      <c r="L6" s="8" t="s">
        <v>30</v>
      </c>
      <c r="M6" s="8" t="s">
        <v>31</v>
      </c>
      <c r="N6" s="8" t="s">
        <v>32</v>
      </c>
      <c r="O6" s="8" t="s">
        <v>33</v>
      </c>
      <c r="P6" s="8" t="s">
        <v>34</v>
      </c>
    </row>
    <row r="7" spans="1:16" x14ac:dyDescent="0.25">
      <c r="A7" s="1" t="str">
        <f t="array" ref="A7">IF(ROWS(A$7:A7)&gt;COUNTIF(BookTable[Entry Month],$O$4),"",INDEX(Book!A$3:A$1200,SMALL(IF(BookTable[Entry Month]=$O$4,ROW(BookTable[Entry Month])-ROW(Book!$J$2)),ROWS(A$7:A7))))</f>
        <v/>
      </c>
      <c r="B7" s="1" t="str">
        <f t="array" ref="B7">IF(ROWS(B$7:B7)&gt;COUNTIF(BookTable[Entry Month],$O$4),"",INDEX(Book!B$3:B$1200,SMALL(IF(BookTable[Entry Month]=$O$4,ROW(BookTable[Entry Month])-ROW(Book!$J$2)),ROWS(B$7:B7))))</f>
        <v/>
      </c>
      <c r="D7" s="1" t="str">
        <f t="array" ref="D7">IF(ROWS(C$7:C7)&gt;COUNTIF(BookTable[Entry Month],$O$4),"",INDEX(Book!C$3:C$1200,SMALL(IF(BookTable[Entry Month]=$O$4,ROW(BookTable[Entry Month])-ROW(Book!$J$2)),ROWS(C$7:C7))))</f>
        <v/>
      </c>
      <c r="E7" s="26" t="e">
        <f>VLOOKUP(Shrawan8[[#This Row],[आपूर्तिकर्ताको नाम]],PartyTable[],2,FALSE)</f>
        <v>#N/A</v>
      </c>
      <c r="F7" s="26" t="str" cm="1">
        <f t="array" ref="F7">IF(ROWS(G$7:G7)&gt;COUNTIF(BookTable[Entry Month],$O$4),"",INDEX(Book!D$3:D$1200,SMALL(IF(BookTable[Entry Month]=$O$4,ROW(BookTable[Entry Month])-ROW(Book!$J$2)),ROWS(G$7:G7))))</f>
        <v/>
      </c>
      <c r="I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7" s="6" t="str" cm="1">
        <f t="array" ref="J7">IF(ROWS(G$7:G7)&gt;COUNTIF(BookTable[Entry Month],$O$4),"",INDEX(Book!F$3:F$1200,SMALL(IF(BookTable[Entry Month]=$O$4,ROW(BookTable[Entry Month])-ROW(Book!$J$2)),ROWS(G$7:G7))))</f>
        <v/>
      </c>
      <c r="K7" s="6" t="str" cm="1">
        <f t="array" ref="K7">IF(ROWS(G$7:G7)&gt;COUNTIF(BookTable[Entry Month],$O$4),"",INDEX(Book!E$3:E$1200,SMALL(IF(BookTable[Entry Month]=$O$4,ROW(BookTable[Entry Month])-ROW(Book!$J$2)),ROWS(G$7:G7))))</f>
        <v/>
      </c>
      <c r="L7" s="6" t="e">
        <f>Shrawan8[[#This Row],[मूल्य (रु)]]*13%</f>
        <v>#VALUE!</v>
      </c>
    </row>
    <row r="8" spans="1:16" hidden="1" x14ac:dyDescent="0.25">
      <c r="A8" s="1" t="str">
        <f t="array" ref="A8">IF(ROWS(A$7:A8)&gt;COUNTIF(BookTable[Entry Month],$O$4),"",INDEX(Book!A$3:A$1200,SMALL(IF(BookTable[Entry Month]=$O$4,ROW(BookTable[Entry Month])-ROW(Book!$J$2)),ROWS(A$7:A8))))</f>
        <v/>
      </c>
      <c r="B8" s="1" t="str">
        <f t="array" ref="B8">IF(ROWS(B$7:B8)&gt;COUNTIF(BookTable[Entry Month],$O$4),"",INDEX(Book!B$3:B$1200,SMALL(IF(BookTable[Entry Month]=$O$4,ROW(BookTable[Entry Month])-ROW(Book!$J$2)),ROWS(B$7:B8))))</f>
        <v/>
      </c>
      <c r="D8" s="1" t="str">
        <f t="array" ref="D8">IF(ROWS(C$7:C8)&gt;COUNTIF(BookTable[Entry Month],$O$4),"",INDEX(Book!C$3:C$1200,SMALL(IF(BookTable[Entry Month]=$O$4,ROW(BookTable[Entry Month])-ROW(Book!$J$2)),ROWS(C$7:C8))))</f>
        <v/>
      </c>
      <c r="E8" s="26" t="e">
        <f>VLOOKUP(Shrawan8[[#This Row],[आपूर्तिकर्ताको नाम]],PartyTable[],2,FALSE)</f>
        <v>#N/A</v>
      </c>
      <c r="F8" s="26" t="str" cm="1">
        <f t="array" ref="F8">IF(ROWS(G$7:G8)&gt;COUNTIF(BookTable[Entry Month],$O$4),"",INDEX(Book!D$3:D$1200,SMALL(IF(BookTable[Entry Month]=$O$4,ROW(BookTable[Entry Month])-ROW(Book!$J$2)),ROWS(G$7:G8))))</f>
        <v/>
      </c>
      <c r="I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8" s="6" t="str" cm="1">
        <f t="array" ref="J8">IF(ROWS(G$7:G8)&gt;COUNTIF(BookTable[Entry Month],$O$4),"",INDEX(Book!F$3:F$1200,SMALL(IF(BookTable[Entry Month]=$O$4,ROW(BookTable[Entry Month])-ROW(Book!$J$2)),ROWS(G$7:G8))))</f>
        <v/>
      </c>
      <c r="K8" s="6" t="str" cm="1">
        <f t="array" ref="K8">IF(ROWS(G$7:G8)&gt;COUNTIF(BookTable[Entry Month],$O$4),"",INDEX(Book!E$3:E$1200,SMALL(IF(BookTable[Entry Month]=$O$4,ROW(BookTable[Entry Month])-ROW(Book!$J$2)),ROWS(G$7:G8))))</f>
        <v/>
      </c>
      <c r="L8" s="6" t="e">
        <f>Shrawan8[[#This Row],[मूल्य (रु)]]*13%</f>
        <v>#VALUE!</v>
      </c>
    </row>
    <row r="9" spans="1:16" hidden="1" x14ac:dyDescent="0.25">
      <c r="A9" s="1" t="str">
        <f t="array" ref="A9">IF(ROWS(A$7:A9)&gt;COUNTIF(BookTable[Entry Month],$O$4),"",INDEX(Book!A$3:A$1200,SMALL(IF(BookTable[Entry Month]=$O$4,ROW(BookTable[Entry Month])-ROW(Book!$J$2)),ROWS(A$7:A9))))</f>
        <v/>
      </c>
      <c r="B9" s="1" t="str">
        <f t="array" ref="B9">IF(ROWS(B$7:B9)&gt;COUNTIF(BookTable[Entry Month],$O$4),"",INDEX(Book!B$3:B$1200,SMALL(IF(BookTable[Entry Month]=$O$4,ROW(BookTable[Entry Month])-ROW(Book!$J$2)),ROWS(B$7:B9))))</f>
        <v/>
      </c>
      <c r="D9" s="1" t="str">
        <f t="array" ref="D9">IF(ROWS(C$7:C9)&gt;COUNTIF(BookTable[Entry Month],$O$4),"",INDEX(Book!C$3:C$1200,SMALL(IF(BookTable[Entry Month]=$O$4,ROW(BookTable[Entry Month])-ROW(Book!$J$2)),ROWS(C$7:C9))))</f>
        <v/>
      </c>
      <c r="E9" s="26" t="e">
        <f>VLOOKUP(Shrawan8[[#This Row],[आपूर्तिकर्ताको नाम]],PartyTable[],2,FALSE)</f>
        <v>#N/A</v>
      </c>
      <c r="F9" s="26" t="str" cm="1">
        <f t="array" ref="F9">IF(ROWS(G$7:G9)&gt;COUNTIF(BookTable[Entry Month],$O$4),"",INDEX(Book!D$3:D$1200,SMALL(IF(BookTable[Entry Month]=$O$4,ROW(BookTable[Entry Month])-ROW(Book!$J$2)),ROWS(G$7:G9))))</f>
        <v/>
      </c>
      <c r="I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9" s="6" t="str" cm="1">
        <f t="array" ref="J9">IF(ROWS(G$7:G9)&gt;COUNTIF(BookTable[Entry Month],$O$4),"",INDEX(Book!F$3:F$1200,SMALL(IF(BookTable[Entry Month]=$O$4,ROW(BookTable[Entry Month])-ROW(Book!$J$2)),ROWS(G$7:G9))))</f>
        <v/>
      </c>
      <c r="K9" s="6" t="str" cm="1">
        <f t="array" ref="K9">IF(ROWS(G$7:G9)&gt;COUNTIF(BookTable[Entry Month],$O$4),"",INDEX(Book!E$3:E$1200,SMALL(IF(BookTable[Entry Month]=$O$4,ROW(BookTable[Entry Month])-ROW(Book!$J$2)),ROWS(G$7:G9))))</f>
        <v/>
      </c>
      <c r="L9" s="6" t="e">
        <f>Shrawan8[[#This Row],[मूल्य (रु)]]*13%</f>
        <v>#VALUE!</v>
      </c>
    </row>
    <row r="10" spans="1:16" hidden="1" x14ac:dyDescent="0.25">
      <c r="A10" s="1" t="str">
        <f t="array" ref="A10">IF(ROWS(A$7:A10)&gt;COUNTIF(BookTable[Entry Month],$O$4),"",INDEX(Book!A$3:A$1200,SMALL(IF(BookTable[Entry Month]=$O$4,ROW(BookTable[Entry Month])-ROW(Book!$J$2)),ROWS(A$7:A10))))</f>
        <v/>
      </c>
      <c r="B10" s="1" t="str">
        <f t="array" ref="B10">IF(ROWS(B$7:B10)&gt;COUNTIF(BookTable[Entry Month],$O$4),"",INDEX(Book!B$3:B$1200,SMALL(IF(BookTable[Entry Month]=$O$4,ROW(BookTable[Entry Month])-ROW(Book!$J$2)),ROWS(B$7:B10))))</f>
        <v/>
      </c>
      <c r="D10" s="1" t="str">
        <f t="array" ref="D10">IF(ROWS(C$7:C10)&gt;COUNTIF(BookTable[Entry Month],$O$4),"",INDEX(Book!C$3:C$1200,SMALL(IF(BookTable[Entry Month]=$O$4,ROW(BookTable[Entry Month])-ROW(Book!$J$2)),ROWS(C$7:C10))))</f>
        <v/>
      </c>
      <c r="E10" s="26" t="e">
        <f>VLOOKUP(Shrawan8[[#This Row],[आपूर्तिकर्ताको नाम]],PartyTable[],2,FALSE)</f>
        <v>#N/A</v>
      </c>
      <c r="F10" s="26" t="str" cm="1">
        <f t="array" ref="F10">IF(ROWS(G$7:G10)&gt;COUNTIF(BookTable[Entry Month],$O$4),"",INDEX(Book!D$3:D$1200,SMALL(IF(BookTable[Entry Month]=$O$4,ROW(BookTable[Entry Month])-ROW(Book!$J$2)),ROWS(G$7:G10))))</f>
        <v/>
      </c>
      <c r="I1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0" s="6" t="str" cm="1">
        <f t="array" ref="J10">IF(ROWS(G$7:G10)&gt;COUNTIF(BookTable[Entry Month],$O$4),"",INDEX(Book!F$3:F$1200,SMALL(IF(BookTable[Entry Month]=$O$4,ROW(BookTable[Entry Month])-ROW(Book!$J$2)),ROWS(G$7:G10))))</f>
        <v/>
      </c>
      <c r="K10" s="6" t="str" cm="1">
        <f t="array" ref="K10">IF(ROWS(G$7:G10)&gt;COUNTIF(BookTable[Entry Month],$O$4),"",INDEX(Book!E$3:E$1200,SMALL(IF(BookTable[Entry Month]=$O$4,ROW(BookTable[Entry Month])-ROW(Book!$J$2)),ROWS(G$7:G10))))</f>
        <v/>
      </c>
      <c r="L10" s="6" t="e">
        <f>Shrawan8[[#This Row],[मूल्य (रु)]]*13%</f>
        <v>#VALUE!</v>
      </c>
    </row>
    <row r="11" spans="1:16" hidden="1" x14ac:dyDescent="0.25">
      <c r="A11" s="1" t="str">
        <f t="array" ref="A11">IF(ROWS(A$7:A11)&gt;COUNTIF(BookTable[Entry Month],$O$4),"",INDEX(Book!A$3:A$1200,SMALL(IF(BookTable[Entry Month]=$O$4,ROW(BookTable[Entry Month])-ROW(Book!$J$2)),ROWS(A$7:A11))))</f>
        <v/>
      </c>
      <c r="B11" s="1" t="str">
        <f t="array" ref="B11">IF(ROWS(B$7:B11)&gt;COUNTIF(BookTable[Entry Month],$O$4),"",INDEX(Book!B$3:B$1200,SMALL(IF(BookTable[Entry Month]=$O$4,ROW(BookTable[Entry Month])-ROW(Book!$J$2)),ROWS(B$7:B11))))</f>
        <v/>
      </c>
      <c r="D11" s="1" t="str">
        <f t="array" ref="D11">IF(ROWS(C$7:C11)&gt;COUNTIF(BookTable[Entry Month],$O$4),"",INDEX(Book!C$3:C$1200,SMALL(IF(BookTable[Entry Month]=$O$4,ROW(BookTable[Entry Month])-ROW(Book!$J$2)),ROWS(C$7:C11))))</f>
        <v/>
      </c>
      <c r="E11" s="26" t="e">
        <f>VLOOKUP(Shrawan8[[#This Row],[आपूर्तिकर्ताको नाम]],PartyTable[],2,FALSE)</f>
        <v>#N/A</v>
      </c>
      <c r="F11" s="26" t="str" cm="1">
        <f t="array" ref="F11">IF(ROWS(G$7:G11)&gt;COUNTIF(BookTable[Entry Month],$O$4),"",INDEX(Book!D$3:D$1200,SMALL(IF(BookTable[Entry Month]=$O$4,ROW(BookTable[Entry Month])-ROW(Book!$J$2)),ROWS(G$7:G11))))</f>
        <v/>
      </c>
      <c r="I1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1" s="6" t="str" cm="1">
        <f t="array" ref="J11">IF(ROWS(G$7:G11)&gt;COUNTIF(BookTable[Entry Month],$O$4),"",INDEX(Book!F$3:F$1200,SMALL(IF(BookTable[Entry Month]=$O$4,ROW(BookTable[Entry Month])-ROW(Book!$J$2)),ROWS(G$7:G11))))</f>
        <v/>
      </c>
      <c r="K11" s="6" t="str" cm="1">
        <f t="array" ref="K11">IF(ROWS(G$7:G11)&gt;COUNTIF(BookTable[Entry Month],$O$4),"",INDEX(Book!E$3:E$1200,SMALL(IF(BookTable[Entry Month]=$O$4,ROW(BookTable[Entry Month])-ROW(Book!$J$2)),ROWS(G$7:G11))))</f>
        <v/>
      </c>
      <c r="L11" s="6" t="e">
        <f>Shrawan8[[#This Row],[मूल्य (रु)]]*13%</f>
        <v>#VALUE!</v>
      </c>
    </row>
    <row r="12" spans="1:16" hidden="1" x14ac:dyDescent="0.25">
      <c r="A12" s="1" t="str">
        <f t="array" ref="A12">IF(ROWS(A$7:A12)&gt;COUNTIF(BookTable[Entry Month],$O$4),"",INDEX(Book!A$3:A$1200,SMALL(IF(BookTable[Entry Month]=$O$4,ROW(BookTable[Entry Month])-ROW(Book!$J$2)),ROWS(A$7:A12))))</f>
        <v/>
      </c>
      <c r="B12" s="1" t="str">
        <f t="array" ref="B12">IF(ROWS(B$7:B12)&gt;COUNTIF(BookTable[Entry Month],$O$4),"",INDEX(Book!B$3:B$1200,SMALL(IF(BookTable[Entry Month]=$O$4,ROW(BookTable[Entry Month])-ROW(Book!$J$2)),ROWS(B$7:B12))))</f>
        <v/>
      </c>
      <c r="D12" s="1" t="str">
        <f t="array" ref="D12">IF(ROWS(C$7:C12)&gt;COUNTIF(BookTable[Entry Month],$O$4),"",INDEX(Book!C$3:C$1200,SMALL(IF(BookTable[Entry Month]=$O$4,ROW(BookTable[Entry Month])-ROW(Book!$J$2)),ROWS(C$7:C12))))</f>
        <v/>
      </c>
      <c r="E12" s="26" t="e">
        <f>VLOOKUP(Shrawan8[[#This Row],[आपूर्तिकर्ताको नाम]],PartyTable[],2,FALSE)</f>
        <v>#N/A</v>
      </c>
      <c r="F12" s="26" t="str" cm="1">
        <f t="array" ref="F12">IF(ROWS(G$7:G12)&gt;COUNTIF(BookTable[Entry Month],$O$4),"",INDEX(Book!D$3:D$1200,SMALL(IF(BookTable[Entry Month]=$O$4,ROW(BookTable[Entry Month])-ROW(Book!$J$2)),ROWS(G$7:G12))))</f>
        <v/>
      </c>
      <c r="I1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2" s="6" t="str" cm="1">
        <f t="array" ref="J12">IF(ROWS(G$7:G12)&gt;COUNTIF(BookTable[Entry Month],$O$4),"",INDEX(Book!F$3:F$1200,SMALL(IF(BookTable[Entry Month]=$O$4,ROW(BookTable[Entry Month])-ROW(Book!$J$2)),ROWS(G$7:G12))))</f>
        <v/>
      </c>
      <c r="K12" s="6" t="str" cm="1">
        <f t="array" ref="K12">IF(ROWS(G$7:G12)&gt;COUNTIF(BookTable[Entry Month],$O$4),"",INDEX(Book!E$3:E$1200,SMALL(IF(BookTable[Entry Month]=$O$4,ROW(BookTable[Entry Month])-ROW(Book!$J$2)),ROWS(G$7:G12))))</f>
        <v/>
      </c>
      <c r="L12" s="6" t="e">
        <f>Shrawan8[[#This Row],[मूल्य (रु)]]*13%</f>
        <v>#VALUE!</v>
      </c>
    </row>
    <row r="13" spans="1:16" hidden="1" x14ac:dyDescent="0.25">
      <c r="A13" s="1" t="str">
        <f t="array" ref="A13">IF(ROWS(A$7:A13)&gt;COUNTIF(BookTable[Entry Month],$O$4),"",INDEX(Book!A$3:A$1200,SMALL(IF(BookTable[Entry Month]=$O$4,ROW(BookTable[Entry Month])-ROW(Book!$J$2)),ROWS(A$7:A13))))</f>
        <v/>
      </c>
      <c r="B13" s="1" t="str">
        <f t="array" ref="B13">IF(ROWS(B$7:B13)&gt;COUNTIF(BookTable[Entry Month],$O$4),"",INDEX(Book!B$3:B$1200,SMALL(IF(BookTable[Entry Month]=$O$4,ROW(BookTable[Entry Month])-ROW(Book!$J$2)),ROWS(B$7:B13))))</f>
        <v/>
      </c>
      <c r="D13" s="1" t="str">
        <f t="array" ref="D13">IF(ROWS(C$7:C13)&gt;COUNTIF(BookTable[Entry Month],$O$4),"",INDEX(Book!C$3:C$1200,SMALL(IF(BookTable[Entry Month]=$O$4,ROW(BookTable[Entry Month])-ROW(Book!$J$2)),ROWS(C$7:C13))))</f>
        <v/>
      </c>
      <c r="E13" s="26" t="e">
        <f>VLOOKUP(Shrawan8[[#This Row],[आपूर्तिकर्ताको नाम]],PartyTable[],2,FALSE)</f>
        <v>#N/A</v>
      </c>
      <c r="F13" s="26" t="str" cm="1">
        <f t="array" ref="F13">IF(ROWS(G$7:G13)&gt;COUNTIF(BookTable[Entry Month],$O$4),"",INDEX(Book!D$3:D$1200,SMALL(IF(BookTable[Entry Month]=$O$4,ROW(BookTable[Entry Month])-ROW(Book!$J$2)),ROWS(G$7:G13))))</f>
        <v/>
      </c>
      <c r="I1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3" s="6" t="str" cm="1">
        <f t="array" ref="J13">IF(ROWS(G$7:G13)&gt;COUNTIF(BookTable[Entry Month],$O$4),"",INDEX(Book!F$3:F$1200,SMALL(IF(BookTable[Entry Month]=$O$4,ROW(BookTable[Entry Month])-ROW(Book!$J$2)),ROWS(G$7:G13))))</f>
        <v/>
      </c>
      <c r="K13" s="6" t="str" cm="1">
        <f t="array" ref="K13">IF(ROWS(G$7:G13)&gt;COUNTIF(BookTable[Entry Month],$O$4),"",INDEX(Book!E$3:E$1200,SMALL(IF(BookTable[Entry Month]=$O$4,ROW(BookTable[Entry Month])-ROW(Book!$J$2)),ROWS(G$7:G13))))</f>
        <v/>
      </c>
      <c r="L13" s="6" t="e">
        <f>Shrawan8[[#This Row],[मूल्य (रु)]]*13%</f>
        <v>#VALUE!</v>
      </c>
    </row>
    <row r="14" spans="1:16" hidden="1" x14ac:dyDescent="0.25">
      <c r="A14" s="1" t="str">
        <f t="array" ref="A14">IF(ROWS(A$7:A14)&gt;COUNTIF(BookTable[Entry Month],$O$4),"",INDEX(Book!A$3:A$1200,SMALL(IF(BookTable[Entry Month]=$O$4,ROW(BookTable[Entry Month])-ROW(Book!$J$2)),ROWS(A$7:A14))))</f>
        <v/>
      </c>
      <c r="B14" s="1" t="str">
        <f t="array" ref="B14">IF(ROWS(B$7:B14)&gt;COUNTIF(BookTable[Entry Month],$O$4),"",INDEX(Book!B$3:B$1200,SMALL(IF(BookTable[Entry Month]=$O$4,ROW(BookTable[Entry Month])-ROW(Book!$J$2)),ROWS(B$7:B14))))</f>
        <v/>
      </c>
      <c r="D14" s="1" t="str">
        <f t="array" ref="D14">IF(ROWS(C$7:C14)&gt;COUNTIF(BookTable[Entry Month],$O$4),"",INDEX(Book!C$3:C$1200,SMALL(IF(BookTable[Entry Month]=$O$4,ROW(BookTable[Entry Month])-ROW(Book!$J$2)),ROWS(C$7:C14))))</f>
        <v/>
      </c>
      <c r="E14" s="26" t="e">
        <f>VLOOKUP(Shrawan8[[#This Row],[आपूर्तिकर्ताको नाम]],PartyTable[],2,FALSE)</f>
        <v>#N/A</v>
      </c>
      <c r="F14" s="26" t="str" cm="1">
        <f t="array" ref="F14">IF(ROWS(G$7:G14)&gt;COUNTIF(BookTable[Entry Month],$O$4),"",INDEX(Book!D$3:D$1200,SMALL(IF(BookTable[Entry Month]=$O$4,ROW(BookTable[Entry Month])-ROW(Book!$J$2)),ROWS(G$7:G14))))</f>
        <v/>
      </c>
      <c r="I1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4" s="6" t="str" cm="1">
        <f t="array" ref="J14">IF(ROWS(G$7:G14)&gt;COUNTIF(BookTable[Entry Month],$O$4),"",INDEX(Book!F$3:F$1200,SMALL(IF(BookTable[Entry Month]=$O$4,ROW(BookTable[Entry Month])-ROW(Book!$J$2)),ROWS(G$7:G14))))</f>
        <v/>
      </c>
      <c r="K14" s="6" t="str" cm="1">
        <f t="array" ref="K14">IF(ROWS(G$7:G14)&gt;COUNTIF(BookTable[Entry Month],$O$4),"",INDEX(Book!E$3:E$1200,SMALL(IF(BookTable[Entry Month]=$O$4,ROW(BookTable[Entry Month])-ROW(Book!$J$2)),ROWS(G$7:G14))))</f>
        <v/>
      </c>
      <c r="L14" s="6" t="e">
        <f>Shrawan8[[#This Row],[मूल्य (रु)]]*13%</f>
        <v>#VALUE!</v>
      </c>
    </row>
    <row r="15" spans="1:16" hidden="1" x14ac:dyDescent="0.25">
      <c r="A15" s="1" t="str">
        <f t="array" ref="A15">IF(ROWS(A$7:A15)&gt;COUNTIF(BookTable[Entry Month],$O$4),"",INDEX(Book!A$3:A$1200,SMALL(IF(BookTable[Entry Month]=$O$4,ROW(BookTable[Entry Month])-ROW(Book!$J$2)),ROWS(A$7:A15))))</f>
        <v/>
      </c>
      <c r="B15" s="12" t="str">
        <f t="array" ref="B15">IF(ROWS(B$7:B15)&gt;COUNTIF(BookTable[Entry Month],$O$4),"",INDEX(Book!B$3:B$1200,SMALL(IF(BookTable[Entry Month]=$O$4,ROW(BookTable[Entry Month])-ROW(Book!$J$2)),ROWS(B$7:B15))))</f>
        <v/>
      </c>
      <c r="D15" s="1" t="str">
        <f t="array" ref="D15">IF(ROWS(C$7:C15)&gt;COUNTIF(BookTable[Entry Month],$O$4),"",INDEX(Book!C$3:C$1200,SMALL(IF(BookTable[Entry Month]=$O$4,ROW(BookTable[Entry Month])-ROW(Book!$J$2)),ROWS(C$7:C15))))</f>
        <v/>
      </c>
      <c r="E15" s="26" t="e">
        <f>VLOOKUP(Shrawan8[[#This Row],[आपूर्तिकर्ताको नाम]],PartyTable[],2,FALSE)</f>
        <v>#N/A</v>
      </c>
      <c r="F15" s="26" t="str" cm="1">
        <f t="array" ref="F15">IF(ROWS(G$7:G15)&gt;COUNTIF(BookTable[Entry Month],$O$4),"",INDEX(Book!D$3:D$1200,SMALL(IF(BookTable[Entry Month]=$O$4,ROW(BookTable[Entry Month])-ROW(Book!$J$2)),ROWS(G$7:G15))))</f>
        <v/>
      </c>
      <c r="I1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5" s="6" t="str" cm="1">
        <f t="array" ref="J15">IF(ROWS(G$7:G15)&gt;COUNTIF(BookTable[Entry Month],$O$4),"",INDEX(Book!F$3:F$1200,SMALL(IF(BookTable[Entry Month]=$O$4,ROW(BookTable[Entry Month])-ROW(Book!$J$2)),ROWS(G$7:G15))))</f>
        <v/>
      </c>
      <c r="K15" s="6" t="str" cm="1">
        <f t="array" ref="K15">IF(ROWS(G$7:G15)&gt;COUNTIF(BookTable[Entry Month],$O$4),"",INDEX(Book!E$3:E$1200,SMALL(IF(BookTable[Entry Month]=$O$4,ROW(BookTable[Entry Month])-ROW(Book!$J$2)),ROWS(G$7:G15))))</f>
        <v/>
      </c>
      <c r="L15" s="6" t="e">
        <f>Shrawan8[[#This Row],[मूल्य (रु)]]*13%</f>
        <v>#VALUE!</v>
      </c>
    </row>
    <row r="16" spans="1:16" hidden="1" x14ac:dyDescent="0.25">
      <c r="A16" s="1" t="str">
        <f t="array" ref="A16">IF(ROWS(A$7:A16)&gt;COUNTIF(BookTable[Entry Month],$O$4),"",INDEX(Book!A$3:A$1200,SMALL(IF(BookTable[Entry Month]=$O$4,ROW(BookTable[Entry Month])-ROW(Book!$J$2)),ROWS(A$7:A16))))</f>
        <v/>
      </c>
      <c r="B16" s="1" t="str">
        <f t="array" ref="B16">IF(ROWS(B$7:B16)&gt;COUNTIF(BookTable[Entry Month],$O$4),"",INDEX(Book!B$3:B$1200,SMALL(IF(BookTable[Entry Month]=$O$4,ROW(BookTable[Entry Month])-ROW(Book!$J$2)),ROWS(B$7:B16))))</f>
        <v/>
      </c>
      <c r="D16" s="1" t="str">
        <f t="array" ref="D16">IF(ROWS(C$7:C16)&gt;COUNTIF(BookTable[Entry Month],$O$4),"",INDEX(Book!C$3:C$1200,SMALL(IF(BookTable[Entry Month]=$O$4,ROW(BookTable[Entry Month])-ROW(Book!$J$2)),ROWS(C$7:C16))))</f>
        <v/>
      </c>
      <c r="E16" s="26" t="e">
        <f>VLOOKUP(Shrawan8[[#This Row],[आपूर्तिकर्ताको नाम]],PartyTable[],2,FALSE)</f>
        <v>#N/A</v>
      </c>
      <c r="F16" s="26" t="str" cm="1">
        <f t="array" ref="F16">IF(ROWS(G$7:G16)&gt;COUNTIF(BookTable[Entry Month],$O$4),"",INDEX(Book!D$3:D$1200,SMALL(IF(BookTable[Entry Month]=$O$4,ROW(BookTable[Entry Month])-ROW(Book!$J$2)),ROWS(G$7:G16))))</f>
        <v/>
      </c>
      <c r="I1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6" s="6" t="str" cm="1">
        <f t="array" ref="J16">IF(ROWS(G$7:G16)&gt;COUNTIF(BookTable[Entry Month],$O$4),"",INDEX(Book!F$3:F$1200,SMALL(IF(BookTable[Entry Month]=$O$4,ROW(BookTable[Entry Month])-ROW(Book!$J$2)),ROWS(G$7:G16))))</f>
        <v/>
      </c>
      <c r="K16" s="6" t="str" cm="1">
        <f t="array" ref="K16">IF(ROWS(G$7:G16)&gt;COUNTIF(BookTable[Entry Month],$O$4),"",INDEX(Book!E$3:E$1200,SMALL(IF(BookTable[Entry Month]=$O$4,ROW(BookTable[Entry Month])-ROW(Book!$J$2)),ROWS(G$7:G16))))</f>
        <v/>
      </c>
      <c r="L16" s="6" t="e">
        <f>Shrawan8[[#This Row],[मूल्य (रु)]]*13%</f>
        <v>#VALUE!</v>
      </c>
    </row>
    <row r="17" spans="1:12" hidden="1" x14ac:dyDescent="0.25">
      <c r="A17" s="1" t="str">
        <f t="array" ref="A17">IF(ROWS(A$7:A17)&gt;COUNTIF(BookTable[Entry Month],$O$4),"",INDEX(Book!A$3:A$1200,SMALL(IF(BookTable[Entry Month]=$O$4,ROW(BookTable[Entry Month])-ROW(Book!$J$2)),ROWS(A$7:A17))))</f>
        <v/>
      </c>
      <c r="B17" s="1" t="str">
        <f t="array" ref="B17">IF(ROWS(B$7:B17)&gt;COUNTIF(BookTable[Entry Month],$O$4),"",INDEX(Book!B$3:B$1200,SMALL(IF(BookTable[Entry Month]=$O$4,ROW(BookTable[Entry Month])-ROW(Book!$J$2)),ROWS(B$7:B17))))</f>
        <v/>
      </c>
      <c r="D17" s="1" t="str">
        <f t="array" ref="D17">IF(ROWS(C$7:C17)&gt;COUNTIF(BookTable[Entry Month],$O$4),"",INDEX(Book!C$3:C$1200,SMALL(IF(BookTable[Entry Month]=$O$4,ROW(BookTable[Entry Month])-ROW(Book!$J$2)),ROWS(C$7:C17))))</f>
        <v/>
      </c>
      <c r="E17" s="26" t="e">
        <f>VLOOKUP(Shrawan8[[#This Row],[आपूर्तिकर्ताको नाम]],PartyTable[],2,FALSE)</f>
        <v>#N/A</v>
      </c>
      <c r="F17" s="26" t="str" cm="1">
        <f t="array" ref="F17">IF(ROWS(G$7:G17)&gt;COUNTIF(BookTable[Entry Month],$O$4),"",INDEX(Book!D$3:D$1200,SMALL(IF(BookTable[Entry Month]=$O$4,ROW(BookTable[Entry Month])-ROW(Book!$J$2)),ROWS(G$7:G17))))</f>
        <v/>
      </c>
      <c r="I1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7" s="6" t="str" cm="1">
        <f t="array" ref="J17">IF(ROWS(G$7:G17)&gt;COUNTIF(BookTable[Entry Month],$O$4),"",INDEX(Book!F$3:F$1200,SMALL(IF(BookTable[Entry Month]=$O$4,ROW(BookTable[Entry Month])-ROW(Book!$J$2)),ROWS(G$7:G17))))</f>
        <v/>
      </c>
      <c r="K17" s="6" t="str" cm="1">
        <f t="array" ref="K17">IF(ROWS(G$7:G17)&gt;COUNTIF(BookTable[Entry Month],$O$4),"",INDEX(Book!E$3:E$1200,SMALL(IF(BookTable[Entry Month]=$O$4,ROW(BookTable[Entry Month])-ROW(Book!$J$2)),ROWS(G$7:G17))))</f>
        <v/>
      </c>
      <c r="L17" s="6" t="e">
        <f>Shrawan8[[#This Row],[मूल्य (रु)]]*13%</f>
        <v>#VALUE!</v>
      </c>
    </row>
    <row r="18" spans="1:12" hidden="1" x14ac:dyDescent="0.25">
      <c r="A18" s="1" t="str">
        <f t="array" ref="A18">IF(ROWS(A$7:A18)&gt;COUNTIF(BookTable[Entry Month],$O$4),"",INDEX(Book!A$3:A$1200,SMALL(IF(BookTable[Entry Month]=$O$4,ROW(BookTable[Entry Month])-ROW(Book!$J$2)),ROWS(A$7:A18))))</f>
        <v/>
      </c>
      <c r="B18" s="1" t="str">
        <f t="array" ref="B18">IF(ROWS(B$7:B18)&gt;COUNTIF(BookTable[Entry Month],$O$4),"",INDEX(Book!B$3:B$1200,SMALL(IF(BookTable[Entry Month]=$O$4,ROW(BookTable[Entry Month])-ROW(Book!$J$2)),ROWS(B$7:B18))))</f>
        <v/>
      </c>
      <c r="D18" s="1" t="str">
        <f t="array" ref="D18">IF(ROWS(C$7:C18)&gt;COUNTIF(BookTable[Entry Month],$O$4),"",INDEX(Book!C$3:C$1200,SMALL(IF(BookTable[Entry Month]=$O$4,ROW(BookTable[Entry Month])-ROW(Book!$J$2)),ROWS(C$7:C18))))</f>
        <v/>
      </c>
      <c r="E18" s="26" t="e">
        <f>VLOOKUP(Shrawan8[[#This Row],[आपूर्तिकर्ताको नाम]],PartyTable[],2,FALSE)</f>
        <v>#N/A</v>
      </c>
      <c r="F18" s="26" t="str" cm="1">
        <f t="array" ref="F18">IF(ROWS(G$7:G18)&gt;COUNTIF(BookTable[Entry Month],$O$4),"",INDEX(Book!D$3:D$1200,SMALL(IF(BookTable[Entry Month]=$O$4,ROW(BookTable[Entry Month])-ROW(Book!$J$2)),ROWS(G$7:G18))))</f>
        <v/>
      </c>
      <c r="I1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8" s="6" t="str" cm="1">
        <f t="array" ref="J18">IF(ROWS(G$7:G18)&gt;COUNTIF(BookTable[Entry Month],$O$4),"",INDEX(Book!F$3:F$1200,SMALL(IF(BookTable[Entry Month]=$O$4,ROW(BookTable[Entry Month])-ROW(Book!$J$2)),ROWS(G$7:G18))))</f>
        <v/>
      </c>
      <c r="K18" s="6" t="str" cm="1">
        <f t="array" ref="K18">IF(ROWS(G$7:G18)&gt;COUNTIF(BookTable[Entry Month],$O$4),"",INDEX(Book!E$3:E$1200,SMALL(IF(BookTable[Entry Month]=$O$4,ROW(BookTable[Entry Month])-ROW(Book!$J$2)),ROWS(G$7:G18))))</f>
        <v/>
      </c>
      <c r="L18" s="6" t="e">
        <f>Shrawan8[[#This Row],[मूल्य (रु)]]*13%</f>
        <v>#VALUE!</v>
      </c>
    </row>
    <row r="19" spans="1:12" hidden="1" x14ac:dyDescent="0.25">
      <c r="A19" s="1" t="str">
        <f t="array" ref="A19">IF(ROWS(A$7:A19)&gt;COUNTIF(BookTable[Entry Month],$O$4),"",INDEX(Book!A$3:A$1200,SMALL(IF(BookTable[Entry Month]=$O$4,ROW(BookTable[Entry Month])-ROW(Book!$J$2)),ROWS(A$7:A19))))</f>
        <v/>
      </c>
      <c r="B19" s="1" t="str">
        <f t="array" ref="B19">IF(ROWS(B$7:B19)&gt;COUNTIF(BookTable[Entry Month],$O$4),"",INDEX(Book!B$3:B$1200,SMALL(IF(BookTable[Entry Month]=$O$4,ROW(BookTable[Entry Month])-ROW(Book!$J$2)),ROWS(B$7:B19))))</f>
        <v/>
      </c>
      <c r="D19" s="1" t="str">
        <f t="array" ref="D19">IF(ROWS(C$7:C19)&gt;COUNTIF(BookTable[Entry Month],$O$4),"",INDEX(Book!C$3:C$1200,SMALL(IF(BookTable[Entry Month]=$O$4,ROW(BookTable[Entry Month])-ROW(Book!$J$2)),ROWS(C$7:C19))))</f>
        <v/>
      </c>
      <c r="E19" s="26" t="e">
        <f>VLOOKUP(Shrawan8[[#This Row],[आपूर्तिकर्ताको नाम]],PartyTable[],2,FALSE)</f>
        <v>#N/A</v>
      </c>
      <c r="F19" s="26" t="str" cm="1">
        <f t="array" ref="F19">IF(ROWS(G$7:G19)&gt;COUNTIF(BookTable[Entry Month],$O$4),"",INDEX(Book!D$3:D$1200,SMALL(IF(BookTable[Entry Month]=$O$4,ROW(BookTable[Entry Month])-ROW(Book!$J$2)),ROWS(G$7:G19))))</f>
        <v/>
      </c>
      <c r="I1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9" s="6" t="str" cm="1">
        <f t="array" ref="J19">IF(ROWS(G$7:G19)&gt;COUNTIF(BookTable[Entry Month],$O$4),"",INDEX(Book!F$3:F$1200,SMALL(IF(BookTable[Entry Month]=$O$4,ROW(BookTable[Entry Month])-ROW(Book!$J$2)),ROWS(G$7:G19))))</f>
        <v/>
      </c>
      <c r="K19" s="6" t="str" cm="1">
        <f t="array" ref="K19">IF(ROWS(G$7:G19)&gt;COUNTIF(BookTable[Entry Month],$O$4),"",INDEX(Book!E$3:E$1200,SMALL(IF(BookTable[Entry Month]=$O$4,ROW(BookTable[Entry Month])-ROW(Book!$J$2)),ROWS(G$7:G19))))</f>
        <v/>
      </c>
      <c r="L19" s="6" t="e">
        <f>Shrawan8[[#This Row],[मूल्य (रु)]]*13%</f>
        <v>#VALUE!</v>
      </c>
    </row>
    <row r="20" spans="1:12" hidden="1" x14ac:dyDescent="0.25">
      <c r="A20" s="1" t="str">
        <f t="array" ref="A20">IF(ROWS(A$7:A20)&gt;COUNTIF(BookTable[Entry Month],$O$4),"",INDEX(Book!A$3:A$1200,SMALL(IF(BookTable[Entry Month]=$O$4,ROW(BookTable[Entry Month])-ROW(Book!$J$2)),ROWS(A$7:A20))))</f>
        <v/>
      </c>
      <c r="B20" s="12" t="str">
        <f t="array" ref="B20">IF(ROWS(B$7:B20)&gt;COUNTIF(BookTable[Entry Month],$O$4),"",INDEX(Book!B$3:B$1200,SMALL(IF(BookTable[Entry Month]=$O$4,ROW(BookTable[Entry Month])-ROW(Book!$J$2)),ROWS(B$7:B20))))</f>
        <v/>
      </c>
      <c r="D20" s="1" t="str">
        <f t="array" ref="D20">IF(ROWS(C$7:C20)&gt;COUNTIF(BookTable[Entry Month],$O$4),"",INDEX(Book!C$3:C$1200,SMALL(IF(BookTable[Entry Month]=$O$4,ROW(BookTable[Entry Month])-ROW(Book!$J$2)),ROWS(C$7:C20))))</f>
        <v/>
      </c>
      <c r="E20" s="26" t="e">
        <f>VLOOKUP(Shrawan8[[#This Row],[आपूर्तिकर्ताको नाम]],PartyTable[],2,FALSE)</f>
        <v>#N/A</v>
      </c>
      <c r="F20" s="26" t="str" cm="1">
        <f t="array" ref="F20">IF(ROWS(G$7:G20)&gt;COUNTIF(BookTable[Entry Month],$O$4),"",INDEX(Book!D$3:D$1200,SMALL(IF(BookTable[Entry Month]=$O$4,ROW(BookTable[Entry Month])-ROW(Book!$J$2)),ROWS(G$7:G20))))</f>
        <v/>
      </c>
      <c r="I2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0" s="6" t="str" cm="1">
        <f t="array" ref="J20">IF(ROWS(G$7:G20)&gt;COUNTIF(BookTable[Entry Month],$O$4),"",INDEX(Book!F$3:F$1200,SMALL(IF(BookTable[Entry Month]=$O$4,ROW(BookTable[Entry Month])-ROW(Book!$J$2)),ROWS(G$7:G20))))</f>
        <v/>
      </c>
      <c r="K20" s="6" t="str" cm="1">
        <f t="array" ref="K20">IF(ROWS(G$7:G20)&gt;COUNTIF(BookTable[Entry Month],$O$4),"",INDEX(Book!E$3:E$1200,SMALL(IF(BookTable[Entry Month]=$O$4,ROW(BookTable[Entry Month])-ROW(Book!$J$2)),ROWS(G$7:G20))))</f>
        <v/>
      </c>
      <c r="L20" s="6" t="e">
        <f>Shrawan8[[#This Row],[मूल्य (रु)]]*13%</f>
        <v>#VALUE!</v>
      </c>
    </row>
    <row r="21" spans="1:12" hidden="1" x14ac:dyDescent="0.25">
      <c r="A21" s="1" t="str">
        <f t="array" ref="A21">IF(ROWS(A$7:A21)&gt;COUNTIF(BookTable[Entry Month],$O$4),"",INDEX(Book!A$3:A$1200,SMALL(IF(BookTable[Entry Month]=$O$4,ROW(BookTable[Entry Month])-ROW(Book!$J$2)),ROWS(A$7:A21))))</f>
        <v/>
      </c>
      <c r="B21" s="1" t="str">
        <f t="array" ref="B21">IF(ROWS(B$7:B21)&gt;COUNTIF(BookTable[Entry Month],$O$4),"",INDEX(Book!B$3:B$1200,SMALL(IF(BookTable[Entry Month]=$O$4,ROW(BookTable[Entry Month])-ROW(Book!$J$2)),ROWS(B$7:B21))))</f>
        <v/>
      </c>
      <c r="D21" s="1" t="str">
        <f t="array" ref="D21">IF(ROWS(C$7:C21)&gt;COUNTIF(BookTable[Entry Month],$O$4),"",INDEX(Book!C$3:C$1200,SMALL(IF(BookTable[Entry Month]=$O$4,ROW(BookTable[Entry Month])-ROW(Book!$J$2)),ROWS(C$7:C21))))</f>
        <v/>
      </c>
      <c r="E21" s="26" t="e">
        <f>VLOOKUP(Shrawan8[[#This Row],[आपूर्तिकर्ताको नाम]],PartyTable[],2,FALSE)</f>
        <v>#N/A</v>
      </c>
      <c r="F21" s="26" t="str" cm="1">
        <f t="array" ref="F21">IF(ROWS(G$7:G21)&gt;COUNTIF(BookTable[Entry Month],$O$4),"",INDEX(Book!D$3:D$1200,SMALL(IF(BookTable[Entry Month]=$O$4,ROW(BookTable[Entry Month])-ROW(Book!$J$2)),ROWS(G$7:G21))))</f>
        <v/>
      </c>
      <c r="I2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1" s="6" t="str" cm="1">
        <f t="array" ref="J21">IF(ROWS(G$7:G21)&gt;COUNTIF(BookTable[Entry Month],$O$4),"",INDEX(Book!F$3:F$1200,SMALL(IF(BookTable[Entry Month]=$O$4,ROW(BookTable[Entry Month])-ROW(Book!$J$2)),ROWS(G$7:G21))))</f>
        <v/>
      </c>
      <c r="K21" s="6" t="str" cm="1">
        <f t="array" ref="K21">IF(ROWS(G$7:G21)&gt;COUNTIF(BookTable[Entry Month],$O$4),"",INDEX(Book!E$3:E$1200,SMALL(IF(BookTable[Entry Month]=$O$4,ROW(BookTable[Entry Month])-ROW(Book!$J$2)),ROWS(G$7:G21))))</f>
        <v/>
      </c>
      <c r="L21" s="6" t="e">
        <f>Shrawan8[[#This Row],[मूल्य (रु)]]*13%</f>
        <v>#VALUE!</v>
      </c>
    </row>
    <row r="22" spans="1:12" hidden="1" x14ac:dyDescent="0.25">
      <c r="A22" s="1" t="str">
        <f t="array" ref="A22">IF(ROWS(A$7:A22)&gt;COUNTIF(BookTable[Entry Month],$O$4),"",INDEX(Book!A$3:A$1200,SMALL(IF(BookTable[Entry Month]=$O$4,ROW(BookTable[Entry Month])-ROW(Book!$J$2)),ROWS(A$7:A22))))</f>
        <v/>
      </c>
      <c r="B22" s="1" t="str">
        <f t="array" ref="B22">IF(ROWS(B$7:B22)&gt;COUNTIF(BookTable[Entry Month],$O$4),"",INDEX(Book!B$3:B$1200,SMALL(IF(BookTable[Entry Month]=$O$4,ROW(BookTable[Entry Month])-ROW(Book!$J$2)),ROWS(B$7:B22))))</f>
        <v/>
      </c>
      <c r="D22" s="1" t="str">
        <f t="array" ref="D22">IF(ROWS(C$7:C22)&gt;COUNTIF(BookTable[Entry Month],$O$4),"",INDEX(Book!C$3:C$1200,SMALL(IF(BookTable[Entry Month]=$O$4,ROW(BookTable[Entry Month])-ROW(Book!$J$2)),ROWS(C$7:C22))))</f>
        <v/>
      </c>
      <c r="E22" s="26" t="e">
        <f>VLOOKUP(Shrawan8[[#This Row],[आपूर्तिकर्ताको नाम]],PartyTable[],2,FALSE)</f>
        <v>#N/A</v>
      </c>
      <c r="F22" s="26" t="str" cm="1">
        <f t="array" ref="F22">IF(ROWS(G$7:G22)&gt;COUNTIF(BookTable[Entry Month],$O$4),"",INDEX(Book!D$3:D$1200,SMALL(IF(BookTable[Entry Month]=$O$4,ROW(BookTable[Entry Month])-ROW(Book!$J$2)),ROWS(G$7:G22))))</f>
        <v/>
      </c>
      <c r="I2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2" s="6" t="str" cm="1">
        <f t="array" ref="J22">IF(ROWS(G$7:G22)&gt;COUNTIF(BookTable[Entry Month],$O$4),"",INDEX(Book!F$3:F$1200,SMALL(IF(BookTable[Entry Month]=$O$4,ROW(BookTable[Entry Month])-ROW(Book!$J$2)),ROWS(G$7:G22))))</f>
        <v/>
      </c>
      <c r="K22" s="6" t="str" cm="1">
        <f t="array" ref="K22">IF(ROWS(G$7:G22)&gt;COUNTIF(BookTable[Entry Month],$O$4),"",INDEX(Book!E$3:E$1200,SMALL(IF(BookTable[Entry Month]=$O$4,ROW(BookTable[Entry Month])-ROW(Book!$J$2)),ROWS(G$7:G22))))</f>
        <v/>
      </c>
      <c r="L22" s="6" t="e">
        <f>Shrawan8[[#This Row],[मूल्य (रु)]]*13%</f>
        <v>#VALUE!</v>
      </c>
    </row>
    <row r="23" spans="1:12" hidden="1" x14ac:dyDescent="0.25">
      <c r="A23" s="1" t="str">
        <f t="array" ref="A23">IF(ROWS(A$7:A23)&gt;COUNTIF(BookTable[Entry Month],$O$4),"",INDEX(Book!A$3:A$1200,SMALL(IF(BookTable[Entry Month]=$O$4,ROW(BookTable[Entry Month])-ROW(Book!$J$2)),ROWS(A$7:A23))))</f>
        <v/>
      </c>
      <c r="B23" s="1" t="str">
        <f t="array" ref="B23">IF(ROWS(B$7:B23)&gt;COUNTIF(BookTable[Entry Month],$O$4),"",INDEX(Book!B$3:B$1200,SMALL(IF(BookTable[Entry Month]=$O$4,ROW(BookTable[Entry Month])-ROW(Book!$J$2)),ROWS(B$7:B23))))</f>
        <v/>
      </c>
      <c r="D23" s="1" t="str">
        <f t="array" ref="D23">IF(ROWS(C$7:C23)&gt;COUNTIF(BookTable[Entry Month],$O$4),"",INDEX(Book!C$3:C$1200,SMALL(IF(BookTable[Entry Month]=$O$4,ROW(BookTable[Entry Month])-ROW(Book!$J$2)),ROWS(C$7:C23))))</f>
        <v/>
      </c>
      <c r="E23" s="26" t="e">
        <f>VLOOKUP(Shrawan8[[#This Row],[आपूर्तिकर्ताको नाम]],PartyTable[],2,FALSE)</f>
        <v>#N/A</v>
      </c>
      <c r="F23" s="26" t="str" cm="1">
        <f t="array" ref="F23">IF(ROWS(G$7:G23)&gt;COUNTIF(BookTable[Entry Month],$O$4),"",INDEX(Book!D$3:D$1200,SMALL(IF(BookTable[Entry Month]=$O$4,ROW(BookTable[Entry Month])-ROW(Book!$J$2)),ROWS(G$7:G23))))</f>
        <v/>
      </c>
      <c r="I2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3" s="6" t="str" cm="1">
        <f t="array" ref="J23">IF(ROWS(G$7:G23)&gt;COUNTIF(BookTable[Entry Month],$O$4),"",INDEX(Book!F$3:F$1200,SMALL(IF(BookTable[Entry Month]=$O$4,ROW(BookTable[Entry Month])-ROW(Book!$J$2)),ROWS(G$7:G23))))</f>
        <v/>
      </c>
      <c r="K23" s="6" t="str" cm="1">
        <f t="array" ref="K23">IF(ROWS(G$7:G23)&gt;COUNTIF(BookTable[Entry Month],$O$4),"",INDEX(Book!E$3:E$1200,SMALL(IF(BookTable[Entry Month]=$O$4,ROW(BookTable[Entry Month])-ROW(Book!$J$2)),ROWS(G$7:G23))))</f>
        <v/>
      </c>
      <c r="L23" s="6" t="e">
        <f>Shrawan8[[#This Row],[मूल्य (रु)]]*13%</f>
        <v>#VALUE!</v>
      </c>
    </row>
    <row r="24" spans="1:12" hidden="1" x14ac:dyDescent="0.25">
      <c r="A24" s="1" t="str">
        <f t="array" ref="A24">IF(ROWS(A$7:A24)&gt;COUNTIF(BookTable[Entry Month],$O$4),"",INDEX(Book!A$3:A$1200,SMALL(IF(BookTable[Entry Month]=$O$4,ROW(BookTable[Entry Month])-ROW(Book!$J$2)),ROWS(A$7:A24))))</f>
        <v/>
      </c>
      <c r="B24" s="1" t="str">
        <f t="array" ref="B24">IF(ROWS(B$7:B24)&gt;COUNTIF(BookTable[Entry Month],$O$4),"",INDEX(Book!B$3:B$1200,SMALL(IF(BookTable[Entry Month]=$O$4,ROW(BookTable[Entry Month])-ROW(Book!$J$2)),ROWS(B$7:B24))))</f>
        <v/>
      </c>
      <c r="D24" s="1" t="str">
        <f t="array" ref="D24">IF(ROWS(C$7:C24)&gt;COUNTIF(BookTable[Entry Month],$O$4),"",INDEX(Book!C$3:C$1200,SMALL(IF(BookTable[Entry Month]=$O$4,ROW(BookTable[Entry Month])-ROW(Book!$J$2)),ROWS(C$7:C24))))</f>
        <v/>
      </c>
      <c r="E24" s="26" t="e">
        <f>VLOOKUP(Shrawan8[[#This Row],[आपूर्तिकर्ताको नाम]],PartyTable[],2,FALSE)</f>
        <v>#N/A</v>
      </c>
      <c r="F24" s="26" t="str" cm="1">
        <f t="array" ref="F24">IF(ROWS(G$7:G24)&gt;COUNTIF(BookTable[Entry Month],$O$4),"",INDEX(Book!D$3:D$1200,SMALL(IF(BookTable[Entry Month]=$O$4,ROW(BookTable[Entry Month])-ROW(Book!$J$2)),ROWS(G$7:G24))))</f>
        <v/>
      </c>
      <c r="I2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4" s="6" t="str" cm="1">
        <f t="array" ref="J24">IF(ROWS(G$7:G24)&gt;COUNTIF(BookTable[Entry Month],$O$4),"",INDEX(Book!F$3:F$1200,SMALL(IF(BookTable[Entry Month]=$O$4,ROW(BookTable[Entry Month])-ROW(Book!$J$2)),ROWS(G$7:G24))))</f>
        <v/>
      </c>
      <c r="K24" s="6" t="str" cm="1">
        <f t="array" ref="K24">IF(ROWS(G$7:G24)&gt;COUNTIF(BookTable[Entry Month],$O$4),"",INDEX(Book!E$3:E$1200,SMALL(IF(BookTable[Entry Month]=$O$4,ROW(BookTable[Entry Month])-ROW(Book!$J$2)),ROWS(G$7:G24))))</f>
        <v/>
      </c>
      <c r="L24" s="6" t="e">
        <f>Shrawan8[[#This Row],[मूल्य (रु)]]*13%</f>
        <v>#VALUE!</v>
      </c>
    </row>
    <row r="25" spans="1:12" hidden="1" x14ac:dyDescent="0.25">
      <c r="A25" s="1" t="str">
        <f t="array" ref="A25">IF(ROWS(A$7:A25)&gt;COUNTIF(BookTable[Entry Month],$O$4),"",INDEX(Book!A$3:A$1200,SMALL(IF(BookTable[Entry Month]=$O$4,ROW(BookTable[Entry Month])-ROW(Book!$J$2)),ROWS(A$7:A25))))</f>
        <v/>
      </c>
      <c r="B25" s="1" t="str">
        <f t="array" ref="B25">IF(ROWS(B$7:B25)&gt;COUNTIF(BookTable[Entry Month],$O$4),"",INDEX(Book!B$3:B$1200,SMALL(IF(BookTable[Entry Month]=$O$4,ROW(BookTable[Entry Month])-ROW(Book!$J$2)),ROWS(B$7:B25))))</f>
        <v/>
      </c>
      <c r="D25" s="1" t="str">
        <f t="array" ref="D25">IF(ROWS(C$7:C25)&gt;COUNTIF(BookTable[Entry Month],$O$4),"",INDEX(Book!C$3:C$1200,SMALL(IF(BookTable[Entry Month]=$O$4,ROW(BookTable[Entry Month])-ROW(Book!$J$2)),ROWS(C$7:C25))))</f>
        <v/>
      </c>
      <c r="E25" s="26" t="e">
        <f>VLOOKUP(Shrawan8[[#This Row],[आपूर्तिकर्ताको नाम]],PartyTable[],2,FALSE)</f>
        <v>#N/A</v>
      </c>
      <c r="F25" s="26" t="str" cm="1">
        <f t="array" ref="F25">IF(ROWS(G$7:G25)&gt;COUNTIF(BookTable[Entry Month],$O$4),"",INDEX(Book!D$3:D$1200,SMALL(IF(BookTable[Entry Month]=$O$4,ROW(BookTable[Entry Month])-ROW(Book!$J$2)),ROWS(G$7:G25))))</f>
        <v/>
      </c>
      <c r="I2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5" s="6" t="str" cm="1">
        <f t="array" ref="J25">IF(ROWS(G$7:G25)&gt;COUNTIF(BookTable[Entry Month],$O$4),"",INDEX(Book!F$3:F$1200,SMALL(IF(BookTable[Entry Month]=$O$4,ROW(BookTable[Entry Month])-ROW(Book!$J$2)),ROWS(G$7:G25))))</f>
        <v/>
      </c>
      <c r="K25" s="6" t="str" cm="1">
        <f t="array" ref="K25">IF(ROWS(G$7:G25)&gt;COUNTIF(BookTable[Entry Month],$O$4),"",INDEX(Book!E$3:E$1200,SMALL(IF(BookTable[Entry Month]=$O$4,ROW(BookTable[Entry Month])-ROW(Book!$J$2)),ROWS(G$7:G25))))</f>
        <v/>
      </c>
      <c r="L25" s="6" t="e">
        <f>Shrawan8[[#This Row],[मूल्य (रु)]]*13%</f>
        <v>#VALUE!</v>
      </c>
    </row>
    <row r="26" spans="1:12" hidden="1" x14ac:dyDescent="0.25">
      <c r="A26" s="1" t="str">
        <f t="array" ref="A26">IF(ROWS(A$7:A26)&gt;COUNTIF(BookTable[Entry Month],$O$4),"",INDEX(Book!A$3:A$1200,SMALL(IF(BookTable[Entry Month]=$O$4,ROW(BookTable[Entry Month])-ROW(Book!$J$2)),ROWS(A$7:A26))))</f>
        <v/>
      </c>
      <c r="B26" s="1" t="str">
        <f t="array" ref="B26">IF(ROWS(B$7:B26)&gt;COUNTIF(BookTable[Entry Month],$O$4),"",INDEX(Book!B$3:B$1200,SMALL(IF(BookTable[Entry Month]=$O$4,ROW(BookTable[Entry Month])-ROW(Book!$J$2)),ROWS(B$7:B26))))</f>
        <v/>
      </c>
      <c r="D26" s="1" t="str">
        <f t="array" ref="D26">IF(ROWS(C$7:C26)&gt;COUNTIF(BookTable[Entry Month],$O$4),"",INDEX(Book!C$3:C$1200,SMALL(IF(BookTable[Entry Month]=$O$4,ROW(BookTable[Entry Month])-ROW(Book!$J$2)),ROWS(C$7:C26))))</f>
        <v/>
      </c>
      <c r="E26" s="26" t="e">
        <f>VLOOKUP(Shrawan8[[#This Row],[आपूर्तिकर्ताको नाम]],PartyTable[],2,FALSE)</f>
        <v>#N/A</v>
      </c>
      <c r="F26" s="26" t="str" cm="1">
        <f t="array" ref="F26">IF(ROWS(G$7:G26)&gt;COUNTIF(BookTable[Entry Month],$O$4),"",INDEX(Book!D$3:D$1200,SMALL(IF(BookTable[Entry Month]=$O$4,ROW(BookTable[Entry Month])-ROW(Book!$J$2)),ROWS(G$7:G26))))</f>
        <v/>
      </c>
      <c r="I2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6" s="6" t="str" cm="1">
        <f t="array" ref="J26">IF(ROWS(G$7:G26)&gt;COUNTIF(BookTable[Entry Month],$O$4),"",INDEX(Book!F$3:F$1200,SMALL(IF(BookTable[Entry Month]=$O$4,ROW(BookTable[Entry Month])-ROW(Book!$J$2)),ROWS(G$7:G26))))</f>
        <v/>
      </c>
      <c r="K26" s="6" t="str" cm="1">
        <f t="array" ref="K26">IF(ROWS(G$7:G26)&gt;COUNTIF(BookTable[Entry Month],$O$4),"",INDEX(Book!E$3:E$1200,SMALL(IF(BookTable[Entry Month]=$O$4,ROW(BookTable[Entry Month])-ROW(Book!$J$2)),ROWS(G$7:G26))))</f>
        <v/>
      </c>
      <c r="L26" s="6" t="e">
        <f>Shrawan8[[#This Row],[मूल्य (रु)]]*13%</f>
        <v>#VALUE!</v>
      </c>
    </row>
    <row r="27" spans="1:12" hidden="1" x14ac:dyDescent="0.25">
      <c r="A27" s="1" t="str">
        <f t="array" ref="A27">IF(ROWS(A$7:A27)&gt;COUNTIF(BookTable[Entry Month],$O$4),"",INDEX(Book!A$3:A$1200,SMALL(IF(BookTable[Entry Month]=$O$4,ROW(BookTable[Entry Month])-ROW(Book!$J$2)),ROWS(A$7:A27))))</f>
        <v/>
      </c>
      <c r="B27" s="1" t="str">
        <f t="array" ref="B27">IF(ROWS(B$7:B27)&gt;COUNTIF(BookTable[Entry Month],$O$4),"",INDEX(Book!B$3:B$1200,SMALL(IF(BookTable[Entry Month]=$O$4,ROW(BookTable[Entry Month])-ROW(Book!$J$2)),ROWS(B$7:B27))))</f>
        <v/>
      </c>
      <c r="D27" s="1" t="str">
        <f t="array" ref="D27">IF(ROWS(C$7:C27)&gt;COUNTIF(BookTable[Entry Month],$O$4),"",INDEX(Book!C$3:C$1200,SMALL(IF(BookTable[Entry Month]=$O$4,ROW(BookTable[Entry Month])-ROW(Book!$J$2)),ROWS(C$7:C27))))</f>
        <v/>
      </c>
      <c r="E27" s="26" t="e">
        <f>VLOOKUP(Shrawan8[[#This Row],[आपूर्तिकर्ताको नाम]],PartyTable[],2,FALSE)</f>
        <v>#N/A</v>
      </c>
      <c r="F27" s="26" t="str" cm="1">
        <f t="array" ref="F27">IF(ROWS(G$7:G27)&gt;COUNTIF(BookTable[Entry Month],$O$4),"",INDEX(Book!D$3:D$1200,SMALL(IF(BookTable[Entry Month]=$O$4,ROW(BookTable[Entry Month])-ROW(Book!$J$2)),ROWS(G$7:G27))))</f>
        <v/>
      </c>
      <c r="I2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7" s="6" t="str" cm="1">
        <f t="array" ref="J27">IF(ROWS(G$7:G27)&gt;COUNTIF(BookTable[Entry Month],$O$4),"",INDEX(Book!F$3:F$1200,SMALL(IF(BookTable[Entry Month]=$O$4,ROW(BookTable[Entry Month])-ROW(Book!$J$2)),ROWS(G$7:G27))))</f>
        <v/>
      </c>
      <c r="K27" s="6" t="str" cm="1">
        <f t="array" ref="K27">IF(ROWS(G$7:G27)&gt;COUNTIF(BookTable[Entry Month],$O$4),"",INDEX(Book!E$3:E$1200,SMALL(IF(BookTable[Entry Month]=$O$4,ROW(BookTable[Entry Month])-ROW(Book!$J$2)),ROWS(G$7:G27))))</f>
        <v/>
      </c>
      <c r="L27" s="6" t="e">
        <f>Shrawan8[[#This Row],[मूल्य (रु)]]*13%</f>
        <v>#VALUE!</v>
      </c>
    </row>
    <row r="28" spans="1:12" hidden="1" x14ac:dyDescent="0.25">
      <c r="A28" s="1" t="str">
        <f t="array" ref="A28">IF(ROWS(A$7:A28)&gt;COUNTIF(BookTable[Entry Month],$O$4),"",INDEX(Book!A$3:A$1200,SMALL(IF(BookTable[Entry Month]=$O$4,ROW(BookTable[Entry Month])-ROW(Book!$J$2)),ROWS(A$7:A28))))</f>
        <v/>
      </c>
      <c r="B28" s="1" t="str">
        <f t="array" ref="B28">IF(ROWS(B$7:B28)&gt;COUNTIF(BookTable[Entry Month],$O$4),"",INDEX(Book!B$3:B$1200,SMALL(IF(BookTable[Entry Month]=$O$4,ROW(BookTable[Entry Month])-ROW(Book!$J$2)),ROWS(B$7:B28))))</f>
        <v/>
      </c>
      <c r="D28" s="1" t="str">
        <f t="array" ref="D28">IF(ROWS(C$7:C28)&gt;COUNTIF(BookTable[Entry Month],$O$4),"",INDEX(Book!C$3:C$1200,SMALL(IF(BookTable[Entry Month]=$O$4,ROW(BookTable[Entry Month])-ROW(Book!$J$2)),ROWS(C$7:C28))))</f>
        <v/>
      </c>
      <c r="E28" s="26" t="e">
        <f>VLOOKUP(Shrawan8[[#This Row],[आपूर्तिकर्ताको नाम]],PartyTable[],2,FALSE)</f>
        <v>#N/A</v>
      </c>
      <c r="F28" s="26" t="str" cm="1">
        <f t="array" ref="F28">IF(ROWS(G$7:G28)&gt;COUNTIF(BookTable[Entry Month],$O$4),"",INDEX(Book!D$3:D$1200,SMALL(IF(BookTable[Entry Month]=$O$4,ROW(BookTable[Entry Month])-ROW(Book!$J$2)),ROWS(G$7:G28))))</f>
        <v/>
      </c>
      <c r="I2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8" s="6" t="str" cm="1">
        <f t="array" ref="J28">IF(ROWS(G$7:G28)&gt;COUNTIF(BookTable[Entry Month],$O$4),"",INDEX(Book!F$3:F$1200,SMALL(IF(BookTable[Entry Month]=$O$4,ROW(BookTable[Entry Month])-ROW(Book!$J$2)),ROWS(G$7:G28))))</f>
        <v/>
      </c>
      <c r="K28" s="6" t="str" cm="1">
        <f t="array" ref="K28">IF(ROWS(G$7:G28)&gt;COUNTIF(BookTable[Entry Month],$O$4),"",INDEX(Book!E$3:E$1200,SMALL(IF(BookTable[Entry Month]=$O$4,ROW(BookTable[Entry Month])-ROW(Book!$J$2)),ROWS(G$7:G28))))</f>
        <v/>
      </c>
      <c r="L28" s="6" t="e">
        <f>Shrawan8[[#This Row],[मूल्य (रु)]]*13%</f>
        <v>#VALUE!</v>
      </c>
    </row>
    <row r="29" spans="1:12" hidden="1" x14ac:dyDescent="0.25">
      <c r="A29" s="1" t="str">
        <f t="array" ref="A29">IF(ROWS(A$7:A29)&gt;COUNTIF(BookTable[Entry Month],$O$4),"",INDEX(Book!A$3:A$1200,SMALL(IF(BookTable[Entry Month]=$O$4,ROW(BookTable[Entry Month])-ROW(Book!$J$2)),ROWS(A$7:A29))))</f>
        <v/>
      </c>
      <c r="B29" s="1" t="str">
        <f t="array" ref="B29">IF(ROWS(B$7:B29)&gt;COUNTIF(BookTable[Entry Month],$O$4),"",INDEX(Book!B$3:B$1200,SMALL(IF(BookTable[Entry Month]=$O$4,ROW(BookTable[Entry Month])-ROW(Book!$J$2)),ROWS(B$7:B29))))</f>
        <v/>
      </c>
      <c r="D29" s="1" t="str">
        <f t="array" ref="D29">IF(ROWS(C$7:C29)&gt;COUNTIF(BookTable[Entry Month],$O$4),"",INDEX(Book!C$3:C$1200,SMALL(IF(BookTable[Entry Month]=$O$4,ROW(BookTable[Entry Month])-ROW(Book!$J$2)),ROWS(C$7:C29))))</f>
        <v/>
      </c>
      <c r="E29" s="26" t="e">
        <f>VLOOKUP(Shrawan8[[#This Row],[आपूर्तिकर्ताको नाम]],PartyTable[],2,FALSE)</f>
        <v>#N/A</v>
      </c>
      <c r="F29" s="26" t="str" cm="1">
        <f t="array" ref="F29">IF(ROWS(G$7:G29)&gt;COUNTIF(BookTable[Entry Month],$O$4),"",INDEX(Book!D$3:D$1200,SMALL(IF(BookTable[Entry Month]=$O$4,ROW(BookTable[Entry Month])-ROW(Book!$J$2)),ROWS(G$7:G29))))</f>
        <v/>
      </c>
      <c r="I2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9" s="6" t="str" cm="1">
        <f t="array" ref="J29">IF(ROWS(G$7:G29)&gt;COUNTIF(BookTable[Entry Month],$O$4),"",INDEX(Book!F$3:F$1200,SMALL(IF(BookTable[Entry Month]=$O$4,ROW(BookTable[Entry Month])-ROW(Book!$J$2)),ROWS(G$7:G29))))</f>
        <v/>
      </c>
      <c r="K29" s="6" t="str" cm="1">
        <f t="array" ref="K29">IF(ROWS(G$7:G29)&gt;COUNTIF(BookTable[Entry Month],$O$4),"",INDEX(Book!E$3:E$1200,SMALL(IF(BookTable[Entry Month]=$O$4,ROW(BookTable[Entry Month])-ROW(Book!$J$2)),ROWS(G$7:G29))))</f>
        <v/>
      </c>
      <c r="L29" s="6" t="e">
        <f>Shrawan8[[#This Row],[मूल्य (रु)]]*13%</f>
        <v>#VALUE!</v>
      </c>
    </row>
    <row r="30" spans="1:12" hidden="1" x14ac:dyDescent="0.25">
      <c r="A30" s="1" t="str">
        <f t="array" ref="A30">IF(ROWS(A$7:A30)&gt;COUNTIF(BookTable[Entry Month],$O$4),"",INDEX(Book!A$3:A$1200,SMALL(IF(BookTable[Entry Month]=$O$4,ROW(BookTable[Entry Month])-ROW(Book!$J$2)),ROWS(A$7:A30))))</f>
        <v/>
      </c>
      <c r="B30" s="1" t="str">
        <f t="array" ref="B30">IF(ROWS(B$7:B30)&gt;COUNTIF(BookTable[Entry Month],$O$4),"",INDEX(Book!B$3:B$1200,SMALL(IF(BookTable[Entry Month]=$O$4,ROW(BookTable[Entry Month])-ROW(Book!$J$2)),ROWS(B$7:B30))))</f>
        <v/>
      </c>
      <c r="D30" s="1" t="str">
        <f t="array" ref="D30">IF(ROWS(C$7:C30)&gt;COUNTIF(BookTable[Entry Month],$O$4),"",INDEX(Book!C$3:C$1200,SMALL(IF(BookTable[Entry Month]=$O$4,ROW(BookTable[Entry Month])-ROW(Book!$J$2)),ROWS(C$7:C30))))</f>
        <v/>
      </c>
      <c r="E30" s="26" t="e">
        <f>VLOOKUP(Shrawan8[[#This Row],[आपूर्तिकर्ताको नाम]],PartyTable[],2,FALSE)</f>
        <v>#N/A</v>
      </c>
      <c r="F30" s="26" t="str" cm="1">
        <f t="array" ref="F30">IF(ROWS(G$7:G30)&gt;COUNTIF(BookTable[Entry Month],$O$4),"",INDEX(Book!D$3:D$1200,SMALL(IF(BookTable[Entry Month]=$O$4,ROW(BookTable[Entry Month])-ROW(Book!$J$2)),ROWS(G$7:G30))))</f>
        <v/>
      </c>
      <c r="I3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30" s="6" t="str" cm="1">
        <f t="array" ref="J30">IF(ROWS(G$7:G30)&gt;COUNTIF(BookTable[Entry Month],$O$4),"",INDEX(Book!F$3:F$1200,SMALL(IF(BookTable[Entry Month]=$O$4,ROW(BookTable[Entry Month])-ROW(Book!$J$2)),ROWS(G$7:G30))))</f>
        <v/>
      </c>
      <c r="K30" s="6" t="str" cm="1">
        <f t="array" ref="K30">IF(ROWS(G$7:G30)&gt;COUNTIF(BookTable[Entry Month],$O$4),"",INDEX(Book!E$3:E$1200,SMALL(IF(BookTable[Entry Month]=$O$4,ROW(BookTable[Entry Month])-ROW(Book!$J$2)),ROWS(G$7:G30))))</f>
        <v/>
      </c>
      <c r="L30" s="6" t="e">
        <f>Shrawan8[[#This Row],[मूल्य (रु)]]*13%</f>
        <v>#VALUE!</v>
      </c>
    </row>
    <row r="31" spans="1:12" hidden="1" x14ac:dyDescent="0.25">
      <c r="A31" s="1" t="str">
        <f t="array" ref="A31">IF(ROWS(A$7:A31)&gt;COUNTIF(BookTable[Entry Month],$O$4),"",INDEX(Book!A$3:A$1200,SMALL(IF(BookTable[Entry Month]=$O$4,ROW(BookTable[Entry Month])-ROW(Book!$J$2)),ROWS(A$7:A31))))</f>
        <v/>
      </c>
      <c r="B31" s="1" t="str">
        <f t="array" ref="B31">IF(ROWS(B$7:B31)&gt;COUNTIF(BookTable[Entry Month],$O$4),"",INDEX(Book!B$3:B$1200,SMALL(IF(BookTable[Entry Month]=$O$4,ROW(BookTable[Entry Month])-ROW(Book!$J$2)),ROWS(B$7:B31))))</f>
        <v/>
      </c>
      <c r="D31" s="1" t="str">
        <f t="array" ref="D31">IF(ROWS(C$7:C31)&gt;COUNTIF(BookTable[Entry Month],$O$4),"",INDEX(Book!C$3:C$1200,SMALL(IF(BookTable[Entry Month]=$O$4,ROW(BookTable[Entry Month])-ROW(Book!$J$2)),ROWS(C$7:C31))))</f>
        <v/>
      </c>
      <c r="E31" s="26" t="e">
        <f>VLOOKUP(Shrawan8[[#This Row],[आपूर्तिकर्ताको नाम]],PartyTable[],2,FALSE)</f>
        <v>#N/A</v>
      </c>
      <c r="F31" s="26" t="str" cm="1">
        <f t="array" ref="F31">IF(ROWS(G$7:G31)&gt;COUNTIF(BookTable[Entry Month],$O$4),"",INDEX(Book!D$3:D$1200,SMALL(IF(BookTable[Entry Month]=$O$4,ROW(BookTable[Entry Month])-ROW(Book!$J$2)),ROWS(G$7:G31))))</f>
        <v/>
      </c>
      <c r="I3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31" s="6" t="str" cm="1">
        <f t="array" ref="J31">IF(ROWS(G$7:G31)&gt;COUNTIF(BookTable[Entry Month],$O$4),"",INDEX(Book!F$3:F$1200,SMALL(IF(BookTable[Entry Month]=$O$4,ROW(BookTable[Entry Month])-ROW(Book!$J$2)),ROWS(G$7:G31))))</f>
        <v/>
      </c>
      <c r="K31" s="6" t="str" cm="1">
        <f t="array" ref="K31">IF(ROWS(G$7:G31)&gt;COUNTIF(BookTable[Entry Month],$O$4),"",INDEX(Book!E$3:E$1200,SMALL(IF(BookTable[Entry Month]=$O$4,ROW(BookTable[Entry Month])-ROW(Book!$J$2)),ROWS(G$7:G31))))</f>
        <v/>
      </c>
      <c r="L31" s="6" t="e">
        <f>Shrawan8[[#This Row],[मूल्य (रु)]]*13%</f>
        <v>#VALUE!</v>
      </c>
    </row>
    <row r="32" spans="1:12" hidden="1" x14ac:dyDescent="0.25">
      <c r="A32" s="1" t="str">
        <f t="array" ref="A32">IF(ROWS(A$7:A32)&gt;COUNTIF(BookTable[Entry Month],$O$4),"",INDEX(Book!A$3:A$1200,SMALL(IF(BookTable[Entry Month]=$O$4,ROW(BookTable[Entry Month])-ROW(Book!$J$2)),ROWS(A$7:A32))))</f>
        <v/>
      </c>
      <c r="B32" s="1" t="str">
        <f t="array" ref="B32">IF(ROWS(B$7:B32)&gt;COUNTIF(BookTable[Entry Month],$O$4),"",INDEX(Book!B$3:B$1200,SMALL(IF(BookTable[Entry Month]=$O$4,ROW(BookTable[Entry Month])-ROW(Book!$J$2)),ROWS(B$7:B32))))</f>
        <v/>
      </c>
      <c r="D32" s="1" t="str">
        <f t="array" ref="D32">IF(ROWS(C$7:C32)&gt;COUNTIF(BookTable[Entry Month],$O$4),"",INDEX(Book!C$3:C$1200,SMALL(IF(BookTable[Entry Month]=$O$4,ROW(BookTable[Entry Month])-ROW(Book!$J$2)),ROWS(C$7:C32))))</f>
        <v/>
      </c>
      <c r="E32" s="26" t="e">
        <f>VLOOKUP(Shrawan8[[#This Row],[आपूर्तिकर्ताको नाम]],PartyTable[],2,FALSE)</f>
        <v>#N/A</v>
      </c>
      <c r="F32" s="26" t="str" cm="1">
        <f t="array" ref="F32">IF(ROWS(G$7:G32)&gt;COUNTIF(BookTable[Entry Month],$O$4),"",INDEX(Book!D$3:D$1200,SMALL(IF(BookTable[Entry Month]=$O$4,ROW(BookTable[Entry Month])-ROW(Book!$J$2)),ROWS(G$7:G32))))</f>
        <v/>
      </c>
      <c r="I3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32" s="6" t="str" cm="1">
        <f t="array" ref="J32">IF(ROWS(G$7:G32)&gt;COUNTIF(BookTable[Entry Month],$O$4),"",INDEX(Book!F$3:F$1200,SMALL(IF(BookTable[Entry Month]=$O$4,ROW(BookTable[Entry Month])-ROW(Book!$J$2)),ROWS(G$7:G32))))</f>
        <v/>
      </c>
      <c r="K32" s="6" t="str" cm="1">
        <f t="array" ref="K32">IF(ROWS(G$7:G32)&gt;COUNTIF(BookTable[Entry Month],$O$4),"",INDEX(Book!E$3:E$1200,SMALL(IF(BookTable[Entry Month]=$O$4,ROW(BookTable[Entry Month])-ROW(Book!$J$2)),ROWS(G$7:G32))))</f>
        <v/>
      </c>
      <c r="L32" s="6" t="e">
        <f>Shrawan8[[#This Row],[मूल्य (रु)]]*13%</f>
        <v>#VALUE!</v>
      </c>
    </row>
    <row r="33" spans="1:12" hidden="1" x14ac:dyDescent="0.25">
      <c r="A33" s="1" t="str">
        <f t="array" ref="A33">IF(ROWS(A$7:A33)&gt;COUNTIF(BookTable[Entry Month],$O$4),"",INDEX(Book!A$3:A$1200,SMALL(IF(BookTable[Entry Month]=$O$4,ROW(BookTable[Entry Month])-ROW(Book!$J$2)),ROWS(A$7:A33))))</f>
        <v/>
      </c>
      <c r="B33" s="1" t="str">
        <f t="array" ref="B33">IF(ROWS(B$7:B33)&gt;COUNTIF(BookTable[Entry Month],$O$4),"",INDEX(Book!B$3:B$1200,SMALL(IF(BookTable[Entry Month]=$O$4,ROW(BookTable[Entry Month])-ROW(Book!$J$2)),ROWS(B$7:B33))))</f>
        <v/>
      </c>
      <c r="D33" s="1" t="str">
        <f t="array" ref="D33">IF(ROWS(C$7:C33)&gt;COUNTIF(BookTable[Entry Month],$O$4),"",INDEX(Book!C$3:C$1200,SMALL(IF(BookTable[Entry Month]=$O$4,ROW(BookTable[Entry Month])-ROW(Book!$J$2)),ROWS(C$7:C33))))</f>
        <v/>
      </c>
      <c r="E33" s="26" t="e">
        <f>VLOOKUP(Shrawan8[[#This Row],[आपूर्तिकर्ताको नाम]],PartyTable[],2,FALSE)</f>
        <v>#N/A</v>
      </c>
      <c r="F33" s="26" t="str" cm="1">
        <f t="array" ref="F33">IF(ROWS(G$7:G33)&gt;COUNTIF(BookTable[Entry Month],$O$4),"",INDEX(Book!D$3:D$1200,SMALL(IF(BookTable[Entry Month]=$O$4,ROW(BookTable[Entry Month])-ROW(Book!$J$2)),ROWS(G$7:G33))))</f>
        <v/>
      </c>
      <c r="I3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33" s="6" t="str" cm="1">
        <f t="array" ref="J33">IF(ROWS(G$7:G33)&gt;COUNTIF(BookTable[Entry Month],$O$4),"",INDEX(Book!F$3:F$1200,SMALL(IF(BookTable[Entry Month]=$O$4,ROW(BookTable[Entry Month])-ROW(Book!$J$2)),ROWS(G$7:G33))))</f>
        <v/>
      </c>
      <c r="K33" s="6" t="str" cm="1">
        <f t="array" ref="K33">IF(ROWS(G$7:G33)&gt;COUNTIF(BookTable[Entry Month],$O$4),"",INDEX(Book!E$3:E$1200,SMALL(IF(BookTable[Entry Month]=$O$4,ROW(BookTable[Entry Month])-ROW(Book!$J$2)),ROWS(G$7:G33))))</f>
        <v/>
      </c>
      <c r="L33" s="6" t="e">
        <f>Shrawan8[[#This Row],[मूल्य (रु)]]*13%</f>
        <v>#VALUE!</v>
      </c>
    </row>
    <row r="34" spans="1:12" hidden="1" x14ac:dyDescent="0.25">
      <c r="A34" s="1" t="str">
        <f t="array" ref="A34">IF(ROWS(A$7:A34)&gt;COUNTIF(BookTable[Entry Month],$O$4),"",INDEX(Book!A$3:A$1200,SMALL(IF(BookTable[Entry Month]=$O$4,ROW(BookTable[Entry Month])-ROW(Book!$J$2)),ROWS(A$7:A34))))</f>
        <v/>
      </c>
      <c r="B34" s="1" t="str">
        <f t="array" ref="B34">IF(ROWS(B$7:B34)&gt;COUNTIF(BookTable[Entry Month],$O$4),"",INDEX(Book!B$3:B$1200,SMALL(IF(BookTable[Entry Month]=$O$4,ROW(BookTable[Entry Month])-ROW(Book!$J$2)),ROWS(B$7:B34))))</f>
        <v/>
      </c>
      <c r="D34" s="1" t="str">
        <f t="array" ref="D34">IF(ROWS(C$7:C34)&gt;COUNTIF(BookTable[Entry Month],$O$4),"",INDEX(Book!C$3:C$1200,SMALL(IF(BookTable[Entry Month]=$O$4,ROW(BookTable[Entry Month])-ROW(Book!$J$2)),ROWS(C$7:C34))))</f>
        <v/>
      </c>
      <c r="E34" s="26" t="e">
        <f>VLOOKUP(Shrawan8[[#This Row],[आपूर्तिकर्ताको नाम]],PartyTable[],2,FALSE)</f>
        <v>#N/A</v>
      </c>
      <c r="F34" s="26" t="str" cm="1">
        <f t="array" ref="F34">IF(ROWS(G$7:G34)&gt;COUNTIF(BookTable[Entry Month],$O$4),"",INDEX(Book!D$3:D$1200,SMALL(IF(BookTable[Entry Month]=$O$4,ROW(BookTable[Entry Month])-ROW(Book!$J$2)),ROWS(G$7:G34))))</f>
        <v/>
      </c>
      <c r="I3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34" s="6" t="str" cm="1">
        <f t="array" ref="J34">IF(ROWS(G$7:G34)&gt;COUNTIF(BookTable[Entry Month],$O$4),"",INDEX(Book!F$3:F$1200,SMALL(IF(BookTable[Entry Month]=$O$4,ROW(BookTable[Entry Month])-ROW(Book!$J$2)),ROWS(G$7:G34))))</f>
        <v/>
      </c>
      <c r="K34" s="6" t="str" cm="1">
        <f t="array" ref="K34">IF(ROWS(G$7:G34)&gt;COUNTIF(BookTable[Entry Month],$O$4),"",INDEX(Book!E$3:E$1200,SMALL(IF(BookTable[Entry Month]=$O$4,ROW(BookTable[Entry Month])-ROW(Book!$J$2)),ROWS(G$7:G34))))</f>
        <v/>
      </c>
      <c r="L34" s="6" t="e">
        <f>Shrawan8[[#This Row],[मूल्य (रु)]]*13%</f>
        <v>#VALUE!</v>
      </c>
    </row>
    <row r="35" spans="1:12" hidden="1" x14ac:dyDescent="0.25">
      <c r="A35" s="1" t="str">
        <f t="array" ref="A35">IF(ROWS(A$7:A35)&gt;COUNTIF(BookTable[Entry Month],$O$4),"",INDEX(Book!A$3:A$1200,SMALL(IF(BookTable[Entry Month]=$O$4,ROW(BookTable[Entry Month])-ROW(Book!$J$2)),ROWS(A$7:A35))))</f>
        <v/>
      </c>
      <c r="B35" s="1" t="str">
        <f t="array" ref="B35">IF(ROWS(B$7:B35)&gt;COUNTIF(BookTable[Entry Month],$O$4),"",INDEX(Book!B$3:B$1200,SMALL(IF(BookTable[Entry Month]=$O$4,ROW(BookTable[Entry Month])-ROW(Book!$J$2)),ROWS(B$7:B35))))</f>
        <v/>
      </c>
      <c r="D35" s="1" t="str">
        <f t="array" ref="D35">IF(ROWS(C$7:C35)&gt;COUNTIF(BookTable[Entry Month],$O$4),"",INDEX(Book!C$3:C$1200,SMALL(IF(BookTable[Entry Month]=$O$4,ROW(BookTable[Entry Month])-ROW(Book!$J$2)),ROWS(C$7:C35))))</f>
        <v/>
      </c>
      <c r="E35" s="26" t="e">
        <f>VLOOKUP(Shrawan8[[#This Row],[आपूर्तिकर्ताको नाम]],PartyTable[],2,FALSE)</f>
        <v>#N/A</v>
      </c>
      <c r="F35" s="26" t="str" cm="1">
        <f t="array" ref="F35">IF(ROWS(G$7:G35)&gt;COUNTIF(BookTable[Entry Month],$O$4),"",INDEX(Book!D$3:D$1200,SMALL(IF(BookTable[Entry Month]=$O$4,ROW(BookTable[Entry Month])-ROW(Book!$J$2)),ROWS(G$7:G35))))</f>
        <v/>
      </c>
      <c r="I3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35" s="6" t="str" cm="1">
        <f t="array" ref="J35">IF(ROWS(G$7:G35)&gt;COUNTIF(BookTable[Entry Month],$O$4),"",INDEX(Book!F$3:F$1200,SMALL(IF(BookTable[Entry Month]=$O$4,ROW(BookTable[Entry Month])-ROW(Book!$J$2)),ROWS(G$7:G35))))</f>
        <v/>
      </c>
      <c r="K35" s="6" t="str" cm="1">
        <f t="array" ref="K35">IF(ROWS(G$7:G35)&gt;COUNTIF(BookTable[Entry Month],$O$4),"",INDEX(Book!E$3:E$1200,SMALL(IF(BookTable[Entry Month]=$O$4,ROW(BookTable[Entry Month])-ROW(Book!$J$2)),ROWS(G$7:G35))))</f>
        <v/>
      </c>
      <c r="L35" s="6" t="e">
        <f>Shrawan8[[#This Row],[मूल्य (रु)]]*13%</f>
        <v>#VALUE!</v>
      </c>
    </row>
    <row r="36" spans="1:12" hidden="1" x14ac:dyDescent="0.25">
      <c r="A36" s="1" t="str">
        <f t="array" ref="A36">IF(ROWS(A$7:A36)&gt;COUNTIF(BookTable[Entry Month],$O$4),"",INDEX(Book!A$3:A$1200,SMALL(IF(BookTable[Entry Month]=$O$4,ROW(BookTable[Entry Month])-ROW(Book!$J$2)),ROWS(A$7:A36))))</f>
        <v/>
      </c>
      <c r="B36" s="1" t="str">
        <f t="array" ref="B36">IF(ROWS(B$7:B36)&gt;COUNTIF(BookTable[Entry Month],$O$4),"",INDEX(Book!B$3:B$1200,SMALL(IF(BookTable[Entry Month]=$O$4,ROW(BookTable[Entry Month])-ROW(Book!$J$2)),ROWS(B$7:B36))))</f>
        <v/>
      </c>
      <c r="D36" s="1" t="str">
        <f t="array" ref="D36">IF(ROWS(C$7:C36)&gt;COUNTIF(BookTable[Entry Month],$O$4),"",INDEX(Book!C$3:C$1200,SMALL(IF(BookTable[Entry Month]=$O$4,ROW(BookTable[Entry Month])-ROW(Book!$J$2)),ROWS(C$7:C36))))</f>
        <v/>
      </c>
      <c r="E36" s="26" t="e">
        <f>VLOOKUP(Shrawan8[[#This Row],[आपूर्तिकर्ताको नाम]],PartyTable[],2,FALSE)</f>
        <v>#N/A</v>
      </c>
      <c r="F36" s="26" t="str" cm="1">
        <f t="array" ref="F36">IF(ROWS(G$7:G36)&gt;COUNTIF(BookTable[Entry Month],$O$4),"",INDEX(Book!D$3:D$1200,SMALL(IF(BookTable[Entry Month]=$O$4,ROW(BookTable[Entry Month])-ROW(Book!$J$2)),ROWS(G$7:G36))))</f>
        <v/>
      </c>
      <c r="I3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36" s="6" t="str" cm="1">
        <f t="array" ref="J36">IF(ROWS(G$7:G36)&gt;COUNTIF(BookTable[Entry Month],$O$4),"",INDEX(Book!F$3:F$1200,SMALL(IF(BookTable[Entry Month]=$O$4,ROW(BookTable[Entry Month])-ROW(Book!$J$2)),ROWS(G$7:G36))))</f>
        <v/>
      </c>
      <c r="K36" s="6" t="str" cm="1">
        <f t="array" ref="K36">IF(ROWS(G$7:G36)&gt;COUNTIF(BookTable[Entry Month],$O$4),"",INDEX(Book!E$3:E$1200,SMALL(IF(BookTable[Entry Month]=$O$4,ROW(BookTable[Entry Month])-ROW(Book!$J$2)),ROWS(G$7:G36))))</f>
        <v/>
      </c>
      <c r="L36" s="6" t="e">
        <f>Shrawan8[[#This Row],[मूल्य (रु)]]*13%</f>
        <v>#VALUE!</v>
      </c>
    </row>
    <row r="37" spans="1:12" hidden="1" x14ac:dyDescent="0.25">
      <c r="A37" s="1" t="str">
        <f t="array" ref="A37">IF(ROWS(A$7:A37)&gt;COUNTIF(BookTable[Entry Month],$O$4),"",INDEX(Book!A$3:A$1200,SMALL(IF(BookTable[Entry Month]=$O$4,ROW(BookTable[Entry Month])-ROW(Book!$J$2)),ROWS(A$7:A37))))</f>
        <v/>
      </c>
      <c r="B37" s="1" t="str">
        <f t="array" ref="B37">IF(ROWS(B$7:B37)&gt;COUNTIF(BookTable[Entry Month],$O$4),"",INDEX(Book!B$3:B$1200,SMALL(IF(BookTable[Entry Month]=$O$4,ROW(BookTable[Entry Month])-ROW(Book!$J$2)),ROWS(B$7:B37))))</f>
        <v/>
      </c>
      <c r="D37" s="1" t="str">
        <f t="array" ref="D37">IF(ROWS(C$7:C37)&gt;COUNTIF(BookTable[Entry Month],$O$4),"",INDEX(Book!C$3:C$1200,SMALL(IF(BookTable[Entry Month]=$O$4,ROW(BookTable[Entry Month])-ROW(Book!$J$2)),ROWS(C$7:C37))))</f>
        <v/>
      </c>
      <c r="E37" s="26" t="e">
        <f>VLOOKUP(Shrawan8[[#This Row],[आपूर्तिकर्ताको नाम]],PartyTable[],2,FALSE)</f>
        <v>#N/A</v>
      </c>
      <c r="F37" s="26" t="str" cm="1">
        <f t="array" ref="F37">IF(ROWS(G$7:G37)&gt;COUNTIF(BookTable[Entry Month],$O$4),"",INDEX(Book!D$3:D$1200,SMALL(IF(BookTable[Entry Month]=$O$4,ROW(BookTable[Entry Month])-ROW(Book!$J$2)),ROWS(G$7:G37))))</f>
        <v/>
      </c>
      <c r="I3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37" s="6" t="str" cm="1">
        <f t="array" ref="J37">IF(ROWS(G$7:G37)&gt;COUNTIF(BookTable[Entry Month],$O$4),"",INDEX(Book!F$3:F$1200,SMALL(IF(BookTable[Entry Month]=$O$4,ROW(BookTable[Entry Month])-ROW(Book!$J$2)),ROWS(G$7:G37))))</f>
        <v/>
      </c>
      <c r="K37" s="6" t="str" cm="1">
        <f t="array" ref="K37">IF(ROWS(G$7:G37)&gt;COUNTIF(BookTable[Entry Month],$O$4),"",INDEX(Book!E$3:E$1200,SMALL(IF(BookTable[Entry Month]=$O$4,ROW(BookTable[Entry Month])-ROW(Book!$J$2)),ROWS(G$7:G37))))</f>
        <v/>
      </c>
      <c r="L37" s="6" t="e">
        <f>Shrawan8[[#This Row],[मूल्य (रु)]]*13%</f>
        <v>#VALUE!</v>
      </c>
    </row>
    <row r="38" spans="1:12" hidden="1" x14ac:dyDescent="0.25">
      <c r="A38" s="1" t="str">
        <f t="array" ref="A38">IF(ROWS(A$7:A38)&gt;COUNTIF(BookTable[Entry Month],$O$4),"",INDEX(Book!A$3:A$1200,SMALL(IF(BookTable[Entry Month]=$O$4,ROW(BookTable[Entry Month])-ROW(Book!$J$2)),ROWS(A$7:A38))))</f>
        <v/>
      </c>
      <c r="B38" s="1" t="str">
        <f t="array" ref="B38">IF(ROWS(B$7:B38)&gt;COUNTIF(BookTable[Entry Month],$O$4),"",INDEX(Book!B$3:B$1200,SMALL(IF(BookTable[Entry Month]=$O$4,ROW(BookTable[Entry Month])-ROW(Book!$J$2)),ROWS(B$7:B38))))</f>
        <v/>
      </c>
      <c r="D38" s="1" t="str">
        <f t="array" ref="D38">IF(ROWS(C$7:C38)&gt;COUNTIF(BookTable[Entry Month],$O$4),"",INDEX(Book!C$3:C$1200,SMALL(IF(BookTable[Entry Month]=$O$4,ROW(BookTable[Entry Month])-ROW(Book!$J$2)),ROWS(C$7:C38))))</f>
        <v/>
      </c>
      <c r="E38" s="26" t="e">
        <f>VLOOKUP(Shrawan8[[#This Row],[आपूर्तिकर्ताको नाम]],PartyTable[],2,FALSE)</f>
        <v>#N/A</v>
      </c>
      <c r="F38" s="26" t="str" cm="1">
        <f t="array" ref="F38">IF(ROWS(G$7:G38)&gt;COUNTIF(BookTable[Entry Month],$O$4),"",INDEX(Book!D$3:D$1200,SMALL(IF(BookTable[Entry Month]=$O$4,ROW(BookTable[Entry Month])-ROW(Book!$J$2)),ROWS(G$7:G38))))</f>
        <v/>
      </c>
      <c r="I3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38" s="6" t="str" cm="1">
        <f t="array" ref="J38">IF(ROWS(G$7:G38)&gt;COUNTIF(BookTable[Entry Month],$O$4),"",INDEX(Book!F$3:F$1200,SMALL(IF(BookTable[Entry Month]=$O$4,ROW(BookTable[Entry Month])-ROW(Book!$J$2)),ROWS(G$7:G38))))</f>
        <v/>
      </c>
      <c r="K38" s="6" t="str" cm="1">
        <f t="array" ref="K38">IF(ROWS(G$7:G38)&gt;COUNTIF(BookTable[Entry Month],$O$4),"",INDEX(Book!E$3:E$1200,SMALL(IF(BookTable[Entry Month]=$O$4,ROW(BookTable[Entry Month])-ROW(Book!$J$2)),ROWS(G$7:G38))))</f>
        <v/>
      </c>
      <c r="L38" s="6" t="e">
        <f>Shrawan8[[#This Row],[मूल्य (रु)]]*13%</f>
        <v>#VALUE!</v>
      </c>
    </row>
    <row r="39" spans="1:12" hidden="1" x14ac:dyDescent="0.25">
      <c r="A39" s="1" t="str">
        <f t="array" ref="A39">IF(ROWS(A$7:A39)&gt;COUNTIF(BookTable[Entry Month],$O$4),"",INDEX(Book!A$3:A$1200,SMALL(IF(BookTable[Entry Month]=$O$4,ROW(BookTable[Entry Month])-ROW(Book!$J$2)),ROWS(A$7:A39))))</f>
        <v/>
      </c>
      <c r="B39" s="1" t="str">
        <f t="array" ref="B39">IF(ROWS(B$7:B39)&gt;COUNTIF(BookTable[Entry Month],$O$4),"",INDEX(Book!B$3:B$1200,SMALL(IF(BookTable[Entry Month]=$O$4,ROW(BookTable[Entry Month])-ROW(Book!$J$2)),ROWS(B$7:B39))))</f>
        <v/>
      </c>
      <c r="D39" s="1" t="str">
        <f t="array" ref="D39">IF(ROWS(C$7:C39)&gt;COUNTIF(BookTable[Entry Month],$O$4),"",INDEX(Book!C$3:C$1200,SMALL(IF(BookTable[Entry Month]=$O$4,ROW(BookTable[Entry Month])-ROW(Book!$J$2)),ROWS(C$7:C39))))</f>
        <v/>
      </c>
      <c r="E39" s="26" t="e">
        <f>VLOOKUP(Shrawan8[[#This Row],[आपूर्तिकर्ताको नाम]],PartyTable[],2,FALSE)</f>
        <v>#N/A</v>
      </c>
      <c r="F39" s="26" t="str" cm="1">
        <f t="array" ref="F39">IF(ROWS(G$7:G39)&gt;COUNTIF(BookTable[Entry Month],$O$4),"",INDEX(Book!D$3:D$1200,SMALL(IF(BookTable[Entry Month]=$O$4,ROW(BookTable[Entry Month])-ROW(Book!$J$2)),ROWS(G$7:G39))))</f>
        <v/>
      </c>
      <c r="I3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39" s="6" t="str" cm="1">
        <f t="array" ref="J39">IF(ROWS(G$7:G39)&gt;COUNTIF(BookTable[Entry Month],$O$4),"",INDEX(Book!F$3:F$1200,SMALL(IF(BookTable[Entry Month]=$O$4,ROW(BookTable[Entry Month])-ROW(Book!$J$2)),ROWS(G$7:G39))))</f>
        <v/>
      </c>
      <c r="K39" s="6" t="str" cm="1">
        <f t="array" ref="K39">IF(ROWS(G$7:G39)&gt;COUNTIF(BookTable[Entry Month],$O$4),"",INDEX(Book!E$3:E$1200,SMALL(IF(BookTable[Entry Month]=$O$4,ROW(BookTable[Entry Month])-ROW(Book!$J$2)),ROWS(G$7:G39))))</f>
        <v/>
      </c>
      <c r="L39" s="6" t="e">
        <f>Shrawan8[[#This Row],[मूल्य (रु)]]*13%</f>
        <v>#VALUE!</v>
      </c>
    </row>
    <row r="40" spans="1:12" hidden="1" x14ac:dyDescent="0.25">
      <c r="A40" s="1" t="str">
        <f t="array" ref="A40">IF(ROWS(A$7:A40)&gt;COUNTIF(BookTable[Entry Month],$O$4),"",INDEX(Book!A$3:A$1200,SMALL(IF(BookTable[Entry Month]=$O$4,ROW(BookTable[Entry Month])-ROW(Book!$J$2)),ROWS(A$7:A40))))</f>
        <v/>
      </c>
      <c r="B40" s="1" t="str">
        <f t="array" ref="B40">IF(ROWS(B$7:B40)&gt;COUNTIF(BookTable[Entry Month],$O$4),"",INDEX(Book!B$3:B$1200,SMALL(IF(BookTable[Entry Month]=$O$4,ROW(BookTable[Entry Month])-ROW(Book!$J$2)),ROWS(B$7:B40))))</f>
        <v/>
      </c>
      <c r="D40" s="1" t="str">
        <f t="array" ref="D40">IF(ROWS(C$7:C40)&gt;COUNTIF(BookTable[Entry Month],$O$4),"",INDEX(Book!C$3:C$1200,SMALL(IF(BookTable[Entry Month]=$O$4,ROW(BookTable[Entry Month])-ROW(Book!$J$2)),ROWS(C$7:C40))))</f>
        <v/>
      </c>
      <c r="E40" s="26" t="e">
        <f>VLOOKUP(Shrawan8[[#This Row],[आपूर्तिकर्ताको नाम]],PartyTable[],2,FALSE)</f>
        <v>#N/A</v>
      </c>
      <c r="F40" s="26" t="str" cm="1">
        <f t="array" ref="F40">IF(ROWS(G$7:G40)&gt;COUNTIF(BookTable[Entry Month],$O$4),"",INDEX(Book!D$3:D$1200,SMALL(IF(BookTable[Entry Month]=$O$4,ROW(BookTable[Entry Month])-ROW(Book!$J$2)),ROWS(G$7:G40))))</f>
        <v/>
      </c>
      <c r="I4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40" s="6" t="str" cm="1">
        <f t="array" ref="J40">IF(ROWS(G$7:G40)&gt;COUNTIF(BookTable[Entry Month],$O$4),"",INDEX(Book!F$3:F$1200,SMALL(IF(BookTable[Entry Month]=$O$4,ROW(BookTable[Entry Month])-ROW(Book!$J$2)),ROWS(G$7:G40))))</f>
        <v/>
      </c>
      <c r="K40" s="6" t="str" cm="1">
        <f t="array" ref="K40">IF(ROWS(G$7:G40)&gt;COUNTIF(BookTable[Entry Month],$O$4),"",INDEX(Book!E$3:E$1200,SMALL(IF(BookTable[Entry Month]=$O$4,ROW(BookTable[Entry Month])-ROW(Book!$J$2)),ROWS(G$7:G40))))</f>
        <v/>
      </c>
      <c r="L40" s="6" t="e">
        <f>Shrawan8[[#This Row],[मूल्य (रु)]]*13%</f>
        <v>#VALUE!</v>
      </c>
    </row>
    <row r="41" spans="1:12" hidden="1" x14ac:dyDescent="0.25">
      <c r="A41" s="1" t="str">
        <f t="array" ref="A41">IF(ROWS(A$7:A41)&gt;COUNTIF(BookTable[Entry Month],$O$4),"",INDEX(Book!A$3:A$1200,SMALL(IF(BookTable[Entry Month]=$O$4,ROW(BookTable[Entry Month])-ROW(Book!$J$2)),ROWS(A$7:A41))))</f>
        <v/>
      </c>
      <c r="B41" s="1" t="str">
        <f t="array" ref="B41">IF(ROWS(B$7:B41)&gt;COUNTIF(BookTable[Entry Month],$O$4),"",INDEX(Book!B$3:B$1200,SMALL(IF(BookTable[Entry Month]=$O$4,ROW(BookTable[Entry Month])-ROW(Book!$J$2)),ROWS(B$7:B41))))</f>
        <v/>
      </c>
      <c r="D41" s="1" t="str">
        <f t="array" ref="D41">IF(ROWS(C$7:C41)&gt;COUNTIF(BookTable[Entry Month],$O$4),"",INDEX(Book!C$3:C$1200,SMALL(IF(BookTable[Entry Month]=$O$4,ROW(BookTable[Entry Month])-ROW(Book!$J$2)),ROWS(C$7:C41))))</f>
        <v/>
      </c>
      <c r="E41" s="26" t="e">
        <f>VLOOKUP(Shrawan8[[#This Row],[आपूर्तिकर्ताको नाम]],PartyTable[],2,FALSE)</f>
        <v>#N/A</v>
      </c>
      <c r="F41" s="26" t="str" cm="1">
        <f t="array" ref="F41">IF(ROWS(G$7:G41)&gt;COUNTIF(BookTable[Entry Month],$O$4),"",INDEX(Book!D$3:D$1200,SMALL(IF(BookTable[Entry Month]=$O$4,ROW(BookTable[Entry Month])-ROW(Book!$J$2)),ROWS(G$7:G41))))</f>
        <v/>
      </c>
      <c r="I4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41" s="6" t="str" cm="1">
        <f t="array" ref="J41">IF(ROWS(G$7:G41)&gt;COUNTIF(BookTable[Entry Month],$O$4),"",INDEX(Book!F$3:F$1200,SMALL(IF(BookTable[Entry Month]=$O$4,ROW(BookTable[Entry Month])-ROW(Book!$J$2)),ROWS(G$7:G41))))</f>
        <v/>
      </c>
      <c r="K41" s="6" t="str" cm="1">
        <f t="array" ref="K41">IF(ROWS(G$7:G41)&gt;COUNTIF(BookTable[Entry Month],$O$4),"",INDEX(Book!E$3:E$1200,SMALL(IF(BookTable[Entry Month]=$O$4,ROW(BookTable[Entry Month])-ROW(Book!$J$2)),ROWS(G$7:G41))))</f>
        <v/>
      </c>
      <c r="L41" s="6" t="e">
        <f>Shrawan8[[#This Row],[मूल्य (रु)]]*13%</f>
        <v>#VALUE!</v>
      </c>
    </row>
    <row r="42" spans="1:12" hidden="1" x14ac:dyDescent="0.25">
      <c r="A42" s="1" t="str">
        <f t="array" ref="A42">IF(ROWS(A$7:A42)&gt;COUNTIF(BookTable[Entry Month],$O$4),"",INDEX(Book!A$3:A$1200,SMALL(IF(BookTable[Entry Month]=$O$4,ROW(BookTable[Entry Month])-ROW(Book!$J$2)),ROWS(A$7:A42))))</f>
        <v/>
      </c>
      <c r="B42" s="1" t="str">
        <f t="array" ref="B42">IF(ROWS(B$7:B42)&gt;COUNTIF(BookTable[Entry Month],$O$4),"",INDEX(Book!B$3:B$1200,SMALL(IF(BookTable[Entry Month]=$O$4,ROW(BookTable[Entry Month])-ROW(Book!$J$2)),ROWS(B$7:B42))))</f>
        <v/>
      </c>
      <c r="D42" s="1" t="str">
        <f t="array" ref="D42">IF(ROWS(C$7:C42)&gt;COUNTIF(BookTable[Entry Month],$O$4),"",INDEX(Book!C$3:C$1200,SMALL(IF(BookTable[Entry Month]=$O$4,ROW(BookTable[Entry Month])-ROW(Book!$J$2)),ROWS(C$7:C42))))</f>
        <v/>
      </c>
      <c r="E42" s="26" t="e">
        <f>VLOOKUP(Shrawan8[[#This Row],[आपूर्तिकर्ताको नाम]],PartyTable[],2,FALSE)</f>
        <v>#N/A</v>
      </c>
      <c r="F42" s="26" t="str" cm="1">
        <f t="array" ref="F42">IF(ROWS(G$7:G42)&gt;COUNTIF(BookTable[Entry Month],$O$4),"",INDEX(Book!D$3:D$1200,SMALL(IF(BookTable[Entry Month]=$O$4,ROW(BookTable[Entry Month])-ROW(Book!$J$2)),ROWS(G$7:G42))))</f>
        <v/>
      </c>
      <c r="I4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42" s="6" t="str" cm="1">
        <f t="array" ref="J42">IF(ROWS(G$7:G42)&gt;COUNTIF(BookTable[Entry Month],$O$4),"",INDEX(Book!F$3:F$1200,SMALL(IF(BookTable[Entry Month]=$O$4,ROW(BookTable[Entry Month])-ROW(Book!$J$2)),ROWS(G$7:G42))))</f>
        <v/>
      </c>
      <c r="K42" s="6" t="str" cm="1">
        <f t="array" ref="K42">IF(ROWS(G$7:G42)&gt;COUNTIF(BookTable[Entry Month],$O$4),"",INDEX(Book!E$3:E$1200,SMALL(IF(BookTable[Entry Month]=$O$4,ROW(BookTable[Entry Month])-ROW(Book!$J$2)),ROWS(G$7:G42))))</f>
        <v/>
      </c>
      <c r="L42" s="6" t="e">
        <f>Shrawan8[[#This Row],[मूल्य (रु)]]*13%</f>
        <v>#VALUE!</v>
      </c>
    </row>
    <row r="43" spans="1:12" hidden="1" x14ac:dyDescent="0.25">
      <c r="A43" s="1" t="str">
        <f t="array" ref="A43">IF(ROWS(A$7:A43)&gt;COUNTIF(BookTable[Entry Month],$O$4),"",INDEX(Book!A$3:A$1200,SMALL(IF(BookTable[Entry Month]=$O$4,ROW(BookTable[Entry Month])-ROW(Book!$J$2)),ROWS(A$7:A43))))</f>
        <v/>
      </c>
      <c r="B43" s="1" t="str">
        <f t="array" ref="B43">IF(ROWS(B$7:B43)&gt;COUNTIF(BookTable[Entry Month],$O$4),"",INDEX(Book!B$3:B$1200,SMALL(IF(BookTable[Entry Month]=$O$4,ROW(BookTable[Entry Month])-ROW(Book!$J$2)),ROWS(B$7:B43))))</f>
        <v/>
      </c>
      <c r="D43" s="1" t="str">
        <f t="array" ref="D43">IF(ROWS(C$7:C43)&gt;COUNTIF(BookTable[Entry Month],$O$4),"",INDEX(Book!C$3:C$1200,SMALL(IF(BookTable[Entry Month]=$O$4,ROW(BookTable[Entry Month])-ROW(Book!$J$2)),ROWS(C$7:C43))))</f>
        <v/>
      </c>
      <c r="E43" s="26" t="e">
        <f>VLOOKUP(Shrawan8[[#This Row],[आपूर्तिकर्ताको नाम]],PartyTable[],2,FALSE)</f>
        <v>#N/A</v>
      </c>
      <c r="F43" s="26" t="str" cm="1">
        <f t="array" ref="F43">IF(ROWS(G$7:G43)&gt;COUNTIF(BookTable[Entry Month],$O$4),"",INDEX(Book!D$3:D$1200,SMALL(IF(BookTable[Entry Month]=$O$4,ROW(BookTable[Entry Month])-ROW(Book!$J$2)),ROWS(G$7:G43))))</f>
        <v/>
      </c>
      <c r="I4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43" s="6" t="str" cm="1">
        <f t="array" ref="J43">IF(ROWS(G$7:G43)&gt;COUNTIF(BookTable[Entry Month],$O$4),"",INDEX(Book!F$3:F$1200,SMALL(IF(BookTable[Entry Month]=$O$4,ROW(BookTable[Entry Month])-ROW(Book!$J$2)),ROWS(G$7:G43))))</f>
        <v/>
      </c>
      <c r="K43" s="6" t="str" cm="1">
        <f t="array" ref="K43">IF(ROWS(G$7:G43)&gt;COUNTIF(BookTable[Entry Month],$O$4),"",INDEX(Book!E$3:E$1200,SMALL(IF(BookTable[Entry Month]=$O$4,ROW(BookTable[Entry Month])-ROW(Book!$J$2)),ROWS(G$7:G43))))</f>
        <v/>
      </c>
      <c r="L43" s="6" t="e">
        <f>Shrawan8[[#This Row],[मूल्य (रु)]]*13%</f>
        <v>#VALUE!</v>
      </c>
    </row>
    <row r="44" spans="1:12" hidden="1" x14ac:dyDescent="0.25">
      <c r="A44" s="1" t="str">
        <f t="array" ref="A44">IF(ROWS(A$7:A44)&gt;COUNTIF(BookTable[Entry Month],$O$4),"",INDEX(Book!A$3:A$1200,SMALL(IF(BookTable[Entry Month]=$O$4,ROW(BookTable[Entry Month])-ROW(Book!$J$2)),ROWS(A$7:A44))))</f>
        <v/>
      </c>
      <c r="B44" s="1" t="str">
        <f t="array" ref="B44">IF(ROWS(B$7:B44)&gt;COUNTIF(BookTable[Entry Month],$O$4),"",INDEX(Book!B$3:B$1200,SMALL(IF(BookTable[Entry Month]=$O$4,ROW(BookTable[Entry Month])-ROW(Book!$J$2)),ROWS(B$7:B44))))</f>
        <v/>
      </c>
      <c r="D44" s="1" t="str">
        <f t="array" ref="D44">IF(ROWS(C$7:C44)&gt;COUNTIF(BookTable[Entry Month],$O$4),"",INDEX(Book!C$3:C$1200,SMALL(IF(BookTable[Entry Month]=$O$4,ROW(BookTable[Entry Month])-ROW(Book!$J$2)),ROWS(C$7:C44))))</f>
        <v/>
      </c>
      <c r="E44" s="26" t="e">
        <f>VLOOKUP(Shrawan8[[#This Row],[आपूर्तिकर्ताको नाम]],PartyTable[],2,FALSE)</f>
        <v>#N/A</v>
      </c>
      <c r="F44" s="26" t="str" cm="1">
        <f t="array" ref="F44">IF(ROWS(G$7:G44)&gt;COUNTIF(BookTable[Entry Month],$O$4),"",INDEX(Book!D$3:D$1200,SMALL(IF(BookTable[Entry Month]=$O$4,ROW(BookTable[Entry Month])-ROW(Book!$J$2)),ROWS(G$7:G44))))</f>
        <v/>
      </c>
      <c r="I4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44" s="6" t="str" cm="1">
        <f t="array" ref="J44">IF(ROWS(G$7:G44)&gt;COUNTIF(BookTable[Entry Month],$O$4),"",INDEX(Book!F$3:F$1200,SMALL(IF(BookTable[Entry Month]=$O$4,ROW(BookTable[Entry Month])-ROW(Book!$J$2)),ROWS(G$7:G44))))</f>
        <v/>
      </c>
      <c r="K44" s="6" t="str" cm="1">
        <f t="array" ref="K44">IF(ROWS(G$7:G44)&gt;COUNTIF(BookTable[Entry Month],$O$4),"",INDEX(Book!E$3:E$1200,SMALL(IF(BookTable[Entry Month]=$O$4,ROW(BookTable[Entry Month])-ROW(Book!$J$2)),ROWS(G$7:G44))))</f>
        <v/>
      </c>
      <c r="L44" s="6" t="e">
        <f>Shrawan8[[#This Row],[मूल्य (रु)]]*13%</f>
        <v>#VALUE!</v>
      </c>
    </row>
    <row r="45" spans="1:12" hidden="1" x14ac:dyDescent="0.25">
      <c r="A45" s="1" t="str">
        <f t="array" ref="A45">IF(ROWS(A$7:A45)&gt;COUNTIF(BookTable[Entry Month],$O$4),"",INDEX(Book!A$3:A$1200,SMALL(IF(BookTable[Entry Month]=$O$4,ROW(BookTable[Entry Month])-ROW(Book!$J$2)),ROWS(A$7:A45))))</f>
        <v/>
      </c>
      <c r="B45" s="1" t="str">
        <f t="array" ref="B45">IF(ROWS(B$7:B45)&gt;COUNTIF(BookTable[Entry Month],$O$4),"",INDEX(Book!B$3:B$1200,SMALL(IF(BookTable[Entry Month]=$O$4,ROW(BookTable[Entry Month])-ROW(Book!$J$2)),ROWS(B$7:B45))))</f>
        <v/>
      </c>
      <c r="D45" s="1" t="str">
        <f t="array" ref="D45">IF(ROWS(C$7:C45)&gt;COUNTIF(BookTable[Entry Month],$O$4),"",INDEX(Book!C$3:C$1200,SMALL(IF(BookTable[Entry Month]=$O$4,ROW(BookTable[Entry Month])-ROW(Book!$J$2)),ROWS(C$7:C45))))</f>
        <v/>
      </c>
      <c r="E45" s="26" t="e">
        <f>VLOOKUP(Shrawan8[[#This Row],[आपूर्तिकर्ताको नाम]],PartyTable[],2,FALSE)</f>
        <v>#N/A</v>
      </c>
      <c r="F45" s="26" t="str" cm="1">
        <f t="array" ref="F45">IF(ROWS(G$7:G45)&gt;COUNTIF(BookTable[Entry Month],$O$4),"",INDEX(Book!D$3:D$1200,SMALL(IF(BookTable[Entry Month]=$O$4,ROW(BookTable[Entry Month])-ROW(Book!$J$2)),ROWS(G$7:G45))))</f>
        <v/>
      </c>
      <c r="I4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45" s="6" t="str" cm="1">
        <f t="array" ref="J45">IF(ROWS(G$7:G45)&gt;COUNTIF(BookTable[Entry Month],$O$4),"",INDEX(Book!F$3:F$1200,SMALL(IF(BookTable[Entry Month]=$O$4,ROW(BookTable[Entry Month])-ROW(Book!$J$2)),ROWS(G$7:G45))))</f>
        <v/>
      </c>
      <c r="K45" s="6" t="str" cm="1">
        <f t="array" ref="K45">IF(ROWS(G$7:G45)&gt;COUNTIF(BookTable[Entry Month],$O$4),"",INDEX(Book!E$3:E$1200,SMALL(IF(BookTable[Entry Month]=$O$4,ROW(BookTable[Entry Month])-ROW(Book!$J$2)),ROWS(G$7:G45))))</f>
        <v/>
      </c>
      <c r="L45" s="6" t="e">
        <f>Shrawan8[[#This Row],[मूल्य (रु)]]*13%</f>
        <v>#VALUE!</v>
      </c>
    </row>
    <row r="46" spans="1:12" hidden="1" x14ac:dyDescent="0.25">
      <c r="A46" s="1" t="str">
        <f t="array" ref="A46">IF(ROWS(A$7:A46)&gt;COUNTIF(BookTable[Entry Month],$O$4),"",INDEX(Book!A$3:A$1200,SMALL(IF(BookTable[Entry Month]=$O$4,ROW(BookTable[Entry Month])-ROW(Book!$J$2)),ROWS(A$7:A46))))</f>
        <v/>
      </c>
      <c r="B46" s="12" t="str">
        <f t="array" ref="B46">IF(ROWS(B$7:B46)&gt;COUNTIF(BookTable[Entry Month],$O$4),"",INDEX(Book!B$3:B$1200,SMALL(IF(BookTable[Entry Month]=$O$4,ROW(BookTable[Entry Month])-ROW(Book!$J$2)),ROWS(B$7:B46))))</f>
        <v/>
      </c>
      <c r="D46" s="1" t="str">
        <f t="array" ref="D46">IF(ROWS(C$7:C46)&gt;COUNTIF(BookTable[Entry Month],$O$4),"",INDEX(Book!C$3:C$1200,SMALL(IF(BookTable[Entry Month]=$O$4,ROW(BookTable[Entry Month])-ROW(Book!$J$2)),ROWS(C$7:C46))))</f>
        <v/>
      </c>
      <c r="E46" s="26" t="e">
        <f>VLOOKUP(Shrawan8[[#This Row],[आपूर्तिकर्ताको नाम]],PartyTable[],2,FALSE)</f>
        <v>#N/A</v>
      </c>
      <c r="F46" s="26" t="str" cm="1">
        <f t="array" ref="F46">IF(ROWS(G$7:G46)&gt;COUNTIF(BookTable[Entry Month],$O$4),"",INDEX(Book!D$3:D$1200,SMALL(IF(BookTable[Entry Month]=$O$4,ROW(BookTable[Entry Month])-ROW(Book!$J$2)),ROWS(G$7:G46))))</f>
        <v/>
      </c>
      <c r="I4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46" s="6" t="str" cm="1">
        <f t="array" ref="J46">IF(ROWS(G$7:G46)&gt;COUNTIF(BookTable[Entry Month],$O$4),"",INDEX(Book!F$3:F$1200,SMALL(IF(BookTable[Entry Month]=$O$4,ROW(BookTable[Entry Month])-ROW(Book!$J$2)),ROWS(G$7:G46))))</f>
        <v/>
      </c>
      <c r="K46" s="6" t="str" cm="1">
        <f t="array" ref="K46">IF(ROWS(G$7:G46)&gt;COUNTIF(BookTable[Entry Month],$O$4),"",INDEX(Book!E$3:E$1200,SMALL(IF(BookTable[Entry Month]=$O$4,ROW(BookTable[Entry Month])-ROW(Book!$J$2)),ROWS(G$7:G46))))</f>
        <v/>
      </c>
      <c r="L46" s="6" t="e">
        <f>Shrawan8[[#This Row],[मूल्य (रु)]]*13%</f>
        <v>#VALUE!</v>
      </c>
    </row>
    <row r="47" spans="1:12" hidden="1" x14ac:dyDescent="0.25">
      <c r="A47" s="1" t="str">
        <f t="array" ref="A47">IF(ROWS(A$7:A47)&gt;COUNTIF(BookTable[Entry Month],$O$4),"",INDEX(Book!A$3:A$1200,SMALL(IF(BookTable[Entry Month]=$O$4,ROW(BookTable[Entry Month])-ROW(Book!$J$2)),ROWS(A$7:A47))))</f>
        <v/>
      </c>
      <c r="B47" s="1" t="str">
        <f t="array" ref="B47">IF(ROWS(B$7:B47)&gt;COUNTIF(BookTable[Entry Month],$O$4),"",INDEX(Book!B$3:B$1200,SMALL(IF(BookTable[Entry Month]=$O$4,ROW(BookTable[Entry Month])-ROW(Book!$J$2)),ROWS(B$7:B47))))</f>
        <v/>
      </c>
      <c r="D47" s="1" t="str">
        <f t="array" ref="D47">IF(ROWS(C$7:C47)&gt;COUNTIF(BookTable[Entry Month],$O$4),"",INDEX(Book!C$3:C$1200,SMALL(IF(BookTable[Entry Month]=$O$4,ROW(BookTable[Entry Month])-ROW(Book!$J$2)),ROWS(C$7:C47))))</f>
        <v/>
      </c>
      <c r="E47" s="26" t="e">
        <f>VLOOKUP(Shrawan8[[#This Row],[आपूर्तिकर्ताको नाम]],PartyTable[],2,FALSE)</f>
        <v>#N/A</v>
      </c>
      <c r="F47" s="26" t="str" cm="1">
        <f t="array" ref="F47">IF(ROWS(G$7:G47)&gt;COUNTIF(BookTable[Entry Month],$O$4),"",INDEX(Book!D$3:D$1200,SMALL(IF(BookTable[Entry Month]=$O$4,ROW(BookTable[Entry Month])-ROW(Book!$J$2)),ROWS(G$7:G47))))</f>
        <v/>
      </c>
      <c r="I4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47" s="6" t="str" cm="1">
        <f t="array" ref="J47">IF(ROWS(G$7:G47)&gt;COUNTIF(BookTable[Entry Month],$O$4),"",INDEX(Book!F$3:F$1200,SMALL(IF(BookTable[Entry Month]=$O$4,ROW(BookTable[Entry Month])-ROW(Book!$J$2)),ROWS(G$7:G47))))</f>
        <v/>
      </c>
      <c r="K47" s="6" t="str" cm="1">
        <f t="array" ref="K47">IF(ROWS(G$7:G47)&gt;COUNTIF(BookTable[Entry Month],$O$4),"",INDEX(Book!E$3:E$1200,SMALL(IF(BookTable[Entry Month]=$O$4,ROW(BookTable[Entry Month])-ROW(Book!$J$2)),ROWS(G$7:G47))))</f>
        <v/>
      </c>
      <c r="L47" s="6" t="e">
        <f>Shrawan8[[#This Row],[मूल्य (रु)]]*13%</f>
        <v>#VALUE!</v>
      </c>
    </row>
    <row r="48" spans="1:12" hidden="1" x14ac:dyDescent="0.25">
      <c r="A48" s="1" t="str">
        <f t="array" ref="A48">IF(ROWS(A$7:A48)&gt;COUNTIF(BookTable[Entry Month],$O$4),"",INDEX(Book!A$3:A$1200,SMALL(IF(BookTable[Entry Month]=$O$4,ROW(BookTable[Entry Month])-ROW(Book!$J$2)),ROWS(A$7:A48))))</f>
        <v/>
      </c>
      <c r="B48" s="1" t="str">
        <f t="array" ref="B48">IF(ROWS(B$7:B48)&gt;COUNTIF(BookTable[Entry Month],$O$4),"",INDEX(Book!B$3:B$1200,SMALL(IF(BookTable[Entry Month]=$O$4,ROW(BookTable[Entry Month])-ROW(Book!$J$2)),ROWS(B$7:B48))))</f>
        <v/>
      </c>
      <c r="D48" s="1" t="str">
        <f t="array" ref="D48">IF(ROWS(C$7:C48)&gt;COUNTIF(BookTable[Entry Month],$O$4),"",INDEX(Book!C$3:C$1200,SMALL(IF(BookTable[Entry Month]=$O$4,ROW(BookTable[Entry Month])-ROW(Book!$J$2)),ROWS(C$7:C48))))</f>
        <v/>
      </c>
      <c r="E48" s="26" t="e">
        <f>VLOOKUP(Shrawan8[[#This Row],[आपूर्तिकर्ताको नाम]],PartyTable[],2,FALSE)</f>
        <v>#N/A</v>
      </c>
      <c r="F48" s="26" t="str" cm="1">
        <f t="array" ref="F48">IF(ROWS(G$7:G48)&gt;COUNTIF(BookTable[Entry Month],$O$4),"",INDEX(Book!D$3:D$1200,SMALL(IF(BookTable[Entry Month]=$O$4,ROW(BookTable[Entry Month])-ROW(Book!$J$2)),ROWS(G$7:G48))))</f>
        <v/>
      </c>
      <c r="I4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48" s="6" t="str" cm="1">
        <f t="array" ref="J48">IF(ROWS(G$7:G48)&gt;COUNTIF(BookTable[Entry Month],$O$4),"",INDEX(Book!F$3:F$1200,SMALL(IF(BookTable[Entry Month]=$O$4,ROW(BookTable[Entry Month])-ROW(Book!$J$2)),ROWS(G$7:G48))))</f>
        <v/>
      </c>
      <c r="K48" s="6" t="str" cm="1">
        <f t="array" ref="K48">IF(ROWS(G$7:G48)&gt;COUNTIF(BookTable[Entry Month],$O$4),"",INDEX(Book!E$3:E$1200,SMALL(IF(BookTable[Entry Month]=$O$4,ROW(BookTable[Entry Month])-ROW(Book!$J$2)),ROWS(G$7:G48))))</f>
        <v/>
      </c>
      <c r="L48" s="6" t="e">
        <f>Shrawan8[[#This Row],[मूल्य (रु)]]*13%</f>
        <v>#VALUE!</v>
      </c>
    </row>
    <row r="49" spans="1:12" hidden="1" x14ac:dyDescent="0.25">
      <c r="A49" s="1" t="str">
        <f t="array" ref="A49">IF(ROWS(A$7:A49)&gt;COUNTIF(BookTable[Entry Month],$O$4),"",INDEX(Book!A$3:A$1200,SMALL(IF(BookTable[Entry Month]=$O$4,ROW(BookTable[Entry Month])-ROW(Book!$J$2)),ROWS(A$7:A49))))</f>
        <v/>
      </c>
      <c r="B49" s="1" t="str">
        <f t="array" ref="B49">IF(ROWS(B$7:B49)&gt;COUNTIF(BookTable[Entry Month],$O$4),"",INDEX(Book!B$3:B$1200,SMALL(IF(BookTable[Entry Month]=$O$4,ROW(BookTable[Entry Month])-ROW(Book!$J$2)),ROWS(B$7:B49))))</f>
        <v/>
      </c>
      <c r="D49" s="1" t="str">
        <f t="array" ref="D49">IF(ROWS(C$7:C49)&gt;COUNTIF(BookTable[Entry Month],$O$4),"",INDEX(Book!C$3:C$1200,SMALL(IF(BookTable[Entry Month]=$O$4,ROW(BookTable[Entry Month])-ROW(Book!$J$2)),ROWS(C$7:C49))))</f>
        <v/>
      </c>
      <c r="E49" s="26" t="e">
        <f>VLOOKUP(Shrawan8[[#This Row],[आपूर्तिकर्ताको नाम]],PartyTable[],2,FALSE)</f>
        <v>#N/A</v>
      </c>
      <c r="F49" s="26" t="str" cm="1">
        <f t="array" ref="F49">IF(ROWS(G$7:G49)&gt;COUNTIF(BookTable[Entry Month],$O$4),"",INDEX(Book!D$3:D$1200,SMALL(IF(BookTable[Entry Month]=$O$4,ROW(BookTable[Entry Month])-ROW(Book!$J$2)),ROWS(G$7:G49))))</f>
        <v/>
      </c>
      <c r="I4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49" s="6" t="str" cm="1">
        <f t="array" ref="J49">IF(ROWS(G$7:G49)&gt;COUNTIF(BookTable[Entry Month],$O$4),"",INDEX(Book!F$3:F$1200,SMALL(IF(BookTable[Entry Month]=$O$4,ROW(BookTable[Entry Month])-ROW(Book!$J$2)),ROWS(G$7:G49))))</f>
        <v/>
      </c>
      <c r="K49" s="6" t="str" cm="1">
        <f t="array" ref="K49">IF(ROWS(G$7:G49)&gt;COUNTIF(BookTable[Entry Month],$O$4),"",INDEX(Book!E$3:E$1200,SMALL(IF(BookTable[Entry Month]=$O$4,ROW(BookTable[Entry Month])-ROW(Book!$J$2)),ROWS(G$7:G49))))</f>
        <v/>
      </c>
      <c r="L49" s="6" t="e">
        <f>Shrawan8[[#This Row],[मूल्य (रु)]]*13%</f>
        <v>#VALUE!</v>
      </c>
    </row>
    <row r="50" spans="1:12" hidden="1" x14ac:dyDescent="0.25">
      <c r="A50" s="1" t="str">
        <f t="array" ref="A50">IF(ROWS(A$7:A50)&gt;COUNTIF(BookTable[Entry Month],$O$4),"",INDEX(Book!A$3:A$1200,SMALL(IF(BookTable[Entry Month]=$O$4,ROW(BookTable[Entry Month])-ROW(Book!$J$2)),ROWS(A$7:A50))))</f>
        <v/>
      </c>
      <c r="B50" s="12" t="str">
        <f t="array" ref="B50">IF(ROWS(B$7:B50)&gt;COUNTIF(BookTable[Entry Month],$O$4),"",INDEX(Book!B$3:B$1200,SMALL(IF(BookTable[Entry Month]=$O$4,ROW(BookTable[Entry Month])-ROW(Book!$J$2)),ROWS(B$7:B50))))</f>
        <v/>
      </c>
      <c r="D50" s="1" t="str">
        <f t="array" ref="D50">IF(ROWS(C$7:C50)&gt;COUNTIF(BookTable[Entry Month],$O$4),"",INDEX(Book!C$3:C$1200,SMALL(IF(BookTable[Entry Month]=$O$4,ROW(BookTable[Entry Month])-ROW(Book!$J$2)),ROWS(C$7:C50))))</f>
        <v/>
      </c>
      <c r="E50" s="26" t="e">
        <f>VLOOKUP(Shrawan8[[#This Row],[आपूर्तिकर्ताको नाम]],PartyTable[],2,FALSE)</f>
        <v>#N/A</v>
      </c>
      <c r="F50" s="26" t="str" cm="1">
        <f t="array" ref="F50">IF(ROWS(G$7:G50)&gt;COUNTIF(BookTable[Entry Month],$O$4),"",INDEX(Book!D$3:D$1200,SMALL(IF(BookTable[Entry Month]=$O$4,ROW(BookTable[Entry Month])-ROW(Book!$J$2)),ROWS(G$7:G50))))</f>
        <v/>
      </c>
      <c r="I5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50" s="6" t="str" cm="1">
        <f t="array" ref="J50">IF(ROWS(G$7:G50)&gt;COUNTIF(BookTable[Entry Month],$O$4),"",INDEX(Book!F$3:F$1200,SMALL(IF(BookTable[Entry Month]=$O$4,ROW(BookTable[Entry Month])-ROW(Book!$J$2)),ROWS(G$7:G50))))</f>
        <v/>
      </c>
      <c r="K50" s="6" t="str" cm="1">
        <f t="array" ref="K50">IF(ROWS(G$7:G50)&gt;COUNTIF(BookTable[Entry Month],$O$4),"",INDEX(Book!E$3:E$1200,SMALL(IF(BookTable[Entry Month]=$O$4,ROW(BookTable[Entry Month])-ROW(Book!$J$2)),ROWS(G$7:G50))))</f>
        <v/>
      </c>
      <c r="L50" s="6" t="e">
        <f>Shrawan8[[#This Row],[मूल्य (रु)]]*13%</f>
        <v>#VALUE!</v>
      </c>
    </row>
    <row r="51" spans="1:12" hidden="1" x14ac:dyDescent="0.25">
      <c r="A51" s="1" t="str">
        <f t="array" ref="A51">IF(ROWS(A$7:A51)&gt;COUNTIF(BookTable[Entry Month],$O$4),"",INDEX(Book!A$3:A$1200,SMALL(IF(BookTable[Entry Month]=$O$4,ROW(BookTable[Entry Month])-ROW(Book!$J$2)),ROWS(A$7:A51))))</f>
        <v/>
      </c>
      <c r="B51" s="1" t="str">
        <f t="array" ref="B51">IF(ROWS(B$7:B51)&gt;COUNTIF(BookTable[Entry Month],$O$4),"",INDEX(Book!B$3:B$1200,SMALL(IF(BookTable[Entry Month]=$O$4,ROW(BookTable[Entry Month])-ROW(Book!$J$2)),ROWS(B$7:B51))))</f>
        <v/>
      </c>
      <c r="D51" s="1" t="str">
        <f t="array" ref="D51">IF(ROWS(C$7:C51)&gt;COUNTIF(BookTable[Entry Month],$O$4),"",INDEX(Book!C$3:C$1200,SMALL(IF(BookTable[Entry Month]=$O$4,ROW(BookTable[Entry Month])-ROW(Book!$J$2)),ROWS(C$7:C51))))</f>
        <v/>
      </c>
      <c r="E51" s="26" t="e">
        <f>VLOOKUP(Shrawan8[[#This Row],[आपूर्तिकर्ताको नाम]],PartyTable[],2,FALSE)</f>
        <v>#N/A</v>
      </c>
      <c r="F51" s="26" t="str" cm="1">
        <f t="array" ref="F51">IF(ROWS(G$7:G51)&gt;COUNTIF(BookTable[Entry Month],$O$4),"",INDEX(Book!D$3:D$1200,SMALL(IF(BookTable[Entry Month]=$O$4,ROW(BookTable[Entry Month])-ROW(Book!$J$2)),ROWS(G$7:G51))))</f>
        <v/>
      </c>
      <c r="I5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51" s="6" t="str" cm="1">
        <f t="array" ref="J51">IF(ROWS(G$7:G51)&gt;COUNTIF(BookTable[Entry Month],$O$4),"",INDEX(Book!F$3:F$1200,SMALL(IF(BookTable[Entry Month]=$O$4,ROW(BookTable[Entry Month])-ROW(Book!$J$2)),ROWS(G$7:G51))))</f>
        <v/>
      </c>
      <c r="K51" s="6" t="str" cm="1">
        <f t="array" ref="K51">IF(ROWS(G$7:G51)&gt;COUNTIF(BookTable[Entry Month],$O$4),"",INDEX(Book!E$3:E$1200,SMALL(IF(BookTable[Entry Month]=$O$4,ROW(BookTable[Entry Month])-ROW(Book!$J$2)),ROWS(G$7:G51))))</f>
        <v/>
      </c>
      <c r="L51" s="6" t="e">
        <f>Shrawan8[[#This Row],[मूल्य (रु)]]*13%</f>
        <v>#VALUE!</v>
      </c>
    </row>
    <row r="52" spans="1:12" hidden="1" x14ac:dyDescent="0.25">
      <c r="A52" s="1" t="str">
        <f t="array" ref="A52">IF(ROWS(A$7:A52)&gt;COUNTIF(BookTable[Entry Month],$O$4),"",INDEX(Book!A$3:A$1200,SMALL(IF(BookTable[Entry Month]=$O$4,ROW(BookTable[Entry Month])-ROW(Book!$J$2)),ROWS(A$7:A52))))</f>
        <v/>
      </c>
      <c r="B52" s="12" t="str">
        <f t="array" ref="B52">IF(ROWS(B$7:B52)&gt;COUNTIF(BookTable[Entry Month],$O$4),"",INDEX(Book!B$3:B$1200,SMALL(IF(BookTable[Entry Month]=$O$4,ROW(BookTable[Entry Month])-ROW(Book!$J$2)),ROWS(B$7:B52))))</f>
        <v/>
      </c>
      <c r="D52" s="1" t="str">
        <f t="array" ref="D52">IF(ROWS(C$7:C52)&gt;COUNTIF(BookTable[Entry Month],$O$4),"",INDEX(Book!C$3:C$1200,SMALL(IF(BookTable[Entry Month]=$O$4,ROW(BookTable[Entry Month])-ROW(Book!$J$2)),ROWS(C$7:C52))))</f>
        <v/>
      </c>
      <c r="E52" s="26" t="e">
        <f>VLOOKUP(Shrawan8[[#This Row],[आपूर्तिकर्ताको नाम]],PartyTable[],2,FALSE)</f>
        <v>#N/A</v>
      </c>
      <c r="F52" s="26" t="str" cm="1">
        <f t="array" ref="F52">IF(ROWS(G$7:G52)&gt;COUNTIF(BookTable[Entry Month],$O$4),"",INDEX(Book!D$3:D$1200,SMALL(IF(BookTable[Entry Month]=$O$4,ROW(BookTable[Entry Month])-ROW(Book!$J$2)),ROWS(G$7:G52))))</f>
        <v/>
      </c>
      <c r="I5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52" s="6" t="str" cm="1">
        <f t="array" ref="J52">IF(ROWS(G$7:G52)&gt;COUNTIF(BookTable[Entry Month],$O$4),"",INDEX(Book!F$3:F$1200,SMALL(IF(BookTable[Entry Month]=$O$4,ROW(BookTable[Entry Month])-ROW(Book!$J$2)),ROWS(G$7:G52))))</f>
        <v/>
      </c>
      <c r="K52" s="6" t="str" cm="1">
        <f t="array" ref="K52">IF(ROWS(G$7:G52)&gt;COUNTIF(BookTable[Entry Month],$O$4),"",INDEX(Book!E$3:E$1200,SMALL(IF(BookTable[Entry Month]=$O$4,ROW(BookTable[Entry Month])-ROW(Book!$J$2)),ROWS(G$7:G52))))</f>
        <v/>
      </c>
      <c r="L52" s="6" t="e">
        <f>Shrawan8[[#This Row],[मूल्य (रु)]]*13%</f>
        <v>#VALUE!</v>
      </c>
    </row>
    <row r="53" spans="1:12" hidden="1" x14ac:dyDescent="0.25">
      <c r="A53" s="1" t="str">
        <f t="array" ref="A53">IF(ROWS(A$7:A53)&gt;COUNTIF(BookTable[Entry Month],$O$4),"",INDEX(Book!A$3:A$1200,SMALL(IF(BookTable[Entry Month]=$O$4,ROW(BookTable[Entry Month])-ROW(Book!$J$2)),ROWS(A$7:A53))))</f>
        <v/>
      </c>
      <c r="B53" s="1" t="str">
        <f t="array" ref="B53">IF(ROWS(B$7:B53)&gt;COUNTIF(BookTable[Entry Month],$O$4),"",INDEX(Book!B$3:B$1200,SMALL(IF(BookTable[Entry Month]=$O$4,ROW(BookTable[Entry Month])-ROW(Book!$J$2)),ROWS(B$7:B53))))</f>
        <v/>
      </c>
      <c r="D53" s="1" t="str">
        <f t="array" ref="D53">IF(ROWS(C$7:C53)&gt;COUNTIF(BookTable[Entry Month],$O$4),"",INDEX(Book!C$3:C$1200,SMALL(IF(BookTable[Entry Month]=$O$4,ROW(BookTable[Entry Month])-ROW(Book!$J$2)),ROWS(C$7:C53))))</f>
        <v/>
      </c>
      <c r="E53" s="26" t="e">
        <f>VLOOKUP(Shrawan8[[#This Row],[आपूर्तिकर्ताको नाम]],PartyTable[],2,FALSE)</f>
        <v>#N/A</v>
      </c>
      <c r="F53" s="26" t="str" cm="1">
        <f t="array" ref="F53">IF(ROWS(G$7:G53)&gt;COUNTIF(BookTable[Entry Month],$O$4),"",INDEX(Book!D$3:D$1200,SMALL(IF(BookTable[Entry Month]=$O$4,ROW(BookTable[Entry Month])-ROW(Book!$J$2)),ROWS(G$7:G53))))</f>
        <v/>
      </c>
      <c r="I5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53" s="6" t="str" cm="1">
        <f t="array" ref="J53">IF(ROWS(G$7:G53)&gt;COUNTIF(BookTable[Entry Month],$O$4),"",INDEX(Book!F$3:F$1200,SMALL(IF(BookTable[Entry Month]=$O$4,ROW(BookTable[Entry Month])-ROW(Book!$J$2)),ROWS(G$7:G53))))</f>
        <v/>
      </c>
      <c r="K53" s="6" t="str" cm="1">
        <f t="array" ref="K53">IF(ROWS(G$7:G53)&gt;COUNTIF(BookTable[Entry Month],$O$4),"",INDEX(Book!E$3:E$1200,SMALL(IF(BookTable[Entry Month]=$O$4,ROW(BookTable[Entry Month])-ROW(Book!$J$2)),ROWS(G$7:G53))))</f>
        <v/>
      </c>
      <c r="L53" s="6" t="e">
        <f>Shrawan8[[#This Row],[मूल्य (रु)]]*13%</f>
        <v>#VALUE!</v>
      </c>
    </row>
    <row r="54" spans="1:12" hidden="1" x14ac:dyDescent="0.25">
      <c r="A54" s="1" t="str">
        <f t="array" ref="A54">IF(ROWS(A$7:A54)&gt;COUNTIF(BookTable[Entry Month],$O$4),"",INDEX(Book!A$3:A$1200,SMALL(IF(BookTable[Entry Month]=$O$4,ROW(BookTable[Entry Month])-ROW(Book!$J$2)),ROWS(A$7:A54))))</f>
        <v/>
      </c>
      <c r="B54" s="1" t="str">
        <f t="array" ref="B54">IF(ROWS(B$7:B54)&gt;COUNTIF(BookTable[Entry Month],$O$4),"",INDEX(Book!B$3:B$1200,SMALL(IF(BookTable[Entry Month]=$O$4,ROW(BookTable[Entry Month])-ROW(Book!$J$2)),ROWS(B$7:B54))))</f>
        <v/>
      </c>
      <c r="D54" s="1" t="str">
        <f t="array" ref="D54">IF(ROWS(C$7:C54)&gt;COUNTIF(BookTable[Entry Month],$O$4),"",INDEX(Book!C$3:C$1200,SMALL(IF(BookTable[Entry Month]=$O$4,ROW(BookTable[Entry Month])-ROW(Book!$J$2)),ROWS(C$7:C54))))</f>
        <v/>
      </c>
      <c r="E54" s="26" t="e">
        <f>VLOOKUP(Shrawan8[[#This Row],[आपूर्तिकर्ताको नाम]],PartyTable[],2,FALSE)</f>
        <v>#N/A</v>
      </c>
      <c r="F54" s="26" t="str" cm="1">
        <f t="array" ref="F54">IF(ROWS(G$7:G54)&gt;COUNTIF(BookTable[Entry Month],$O$4),"",INDEX(Book!D$3:D$1200,SMALL(IF(BookTable[Entry Month]=$O$4,ROW(BookTable[Entry Month])-ROW(Book!$J$2)),ROWS(G$7:G54))))</f>
        <v/>
      </c>
      <c r="I5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54" s="6" t="str" cm="1">
        <f t="array" ref="J54">IF(ROWS(G$7:G54)&gt;COUNTIF(BookTable[Entry Month],$O$4),"",INDEX(Book!F$3:F$1200,SMALL(IF(BookTable[Entry Month]=$O$4,ROW(BookTable[Entry Month])-ROW(Book!$J$2)),ROWS(G$7:G54))))</f>
        <v/>
      </c>
      <c r="K54" s="6" t="str" cm="1">
        <f t="array" ref="K54">IF(ROWS(G$7:G54)&gt;COUNTIF(BookTable[Entry Month],$O$4),"",INDEX(Book!E$3:E$1200,SMALL(IF(BookTable[Entry Month]=$O$4,ROW(BookTable[Entry Month])-ROW(Book!$J$2)),ROWS(G$7:G54))))</f>
        <v/>
      </c>
      <c r="L54" s="6" t="e">
        <f>Shrawan8[[#This Row],[मूल्य (रु)]]*13%</f>
        <v>#VALUE!</v>
      </c>
    </row>
    <row r="55" spans="1:12" hidden="1" x14ac:dyDescent="0.25">
      <c r="A55" s="1" t="str">
        <f t="array" ref="A55">IF(ROWS(A$7:A55)&gt;COUNTIF(BookTable[Entry Month],$O$4),"",INDEX(Book!A$3:A$1200,SMALL(IF(BookTable[Entry Month]=$O$4,ROW(BookTable[Entry Month])-ROW(Book!$J$2)),ROWS(A$7:A55))))</f>
        <v/>
      </c>
      <c r="B55" s="1" t="str">
        <f t="array" ref="B55">IF(ROWS(B$7:B55)&gt;COUNTIF(BookTable[Entry Month],$O$4),"",INDEX(Book!B$3:B$1200,SMALL(IF(BookTable[Entry Month]=$O$4,ROW(BookTable[Entry Month])-ROW(Book!$J$2)),ROWS(B$7:B55))))</f>
        <v/>
      </c>
      <c r="D55" s="1" t="str">
        <f t="array" ref="D55">IF(ROWS(C$7:C55)&gt;COUNTIF(BookTable[Entry Month],$O$4),"",INDEX(Book!C$3:C$1200,SMALL(IF(BookTable[Entry Month]=$O$4,ROW(BookTable[Entry Month])-ROW(Book!$J$2)),ROWS(C$7:C55))))</f>
        <v/>
      </c>
      <c r="E55" s="26" t="e">
        <f>VLOOKUP(Shrawan8[[#This Row],[आपूर्तिकर्ताको नाम]],PartyTable[],2,FALSE)</f>
        <v>#N/A</v>
      </c>
      <c r="F55" s="26" t="str" cm="1">
        <f t="array" ref="F55">IF(ROWS(G$7:G55)&gt;COUNTIF(BookTable[Entry Month],$O$4),"",INDEX(Book!D$3:D$1200,SMALL(IF(BookTable[Entry Month]=$O$4,ROW(BookTable[Entry Month])-ROW(Book!$J$2)),ROWS(G$7:G55))))</f>
        <v/>
      </c>
      <c r="I5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55" s="6" t="str" cm="1">
        <f t="array" ref="J55">IF(ROWS(G$7:G55)&gt;COUNTIF(BookTable[Entry Month],$O$4),"",INDEX(Book!F$3:F$1200,SMALL(IF(BookTable[Entry Month]=$O$4,ROW(BookTable[Entry Month])-ROW(Book!$J$2)),ROWS(G$7:G55))))</f>
        <v/>
      </c>
      <c r="K55" s="6" t="str" cm="1">
        <f t="array" ref="K55">IF(ROWS(G$7:G55)&gt;COUNTIF(BookTable[Entry Month],$O$4),"",INDEX(Book!E$3:E$1200,SMALL(IF(BookTable[Entry Month]=$O$4,ROW(BookTable[Entry Month])-ROW(Book!$J$2)),ROWS(G$7:G55))))</f>
        <v/>
      </c>
      <c r="L55" s="6" t="e">
        <f>Shrawan8[[#This Row],[मूल्य (रु)]]*13%</f>
        <v>#VALUE!</v>
      </c>
    </row>
    <row r="56" spans="1:12" hidden="1" x14ac:dyDescent="0.25">
      <c r="A56" s="1" t="str">
        <f t="array" ref="A56">IF(ROWS(A$7:A56)&gt;COUNTIF(BookTable[Entry Month],$O$4),"",INDEX(Book!A$3:A$1200,SMALL(IF(BookTable[Entry Month]=$O$4,ROW(BookTable[Entry Month])-ROW(Book!$J$2)),ROWS(A$7:A56))))</f>
        <v/>
      </c>
      <c r="B56" s="1" t="str">
        <f t="array" ref="B56">IF(ROWS(B$7:B56)&gt;COUNTIF(BookTable[Entry Month],$O$4),"",INDEX(Book!B$3:B$1200,SMALL(IF(BookTable[Entry Month]=$O$4,ROW(BookTable[Entry Month])-ROW(Book!$J$2)),ROWS(B$7:B56))))</f>
        <v/>
      </c>
      <c r="D56" s="1" t="str">
        <f t="array" ref="D56">IF(ROWS(C$7:C56)&gt;COUNTIF(BookTable[Entry Month],$O$4),"",INDEX(Book!C$3:C$1200,SMALL(IF(BookTable[Entry Month]=$O$4,ROW(BookTable[Entry Month])-ROW(Book!$J$2)),ROWS(C$7:C56))))</f>
        <v/>
      </c>
      <c r="E56" s="26" t="e">
        <f>VLOOKUP(Shrawan8[[#This Row],[आपूर्तिकर्ताको नाम]],PartyTable[],2,FALSE)</f>
        <v>#N/A</v>
      </c>
      <c r="F56" s="26" t="str" cm="1">
        <f t="array" ref="F56">IF(ROWS(G$7:G56)&gt;COUNTIF(BookTable[Entry Month],$O$4),"",INDEX(Book!D$3:D$1200,SMALL(IF(BookTable[Entry Month]=$O$4,ROW(BookTable[Entry Month])-ROW(Book!$J$2)),ROWS(G$7:G56))))</f>
        <v/>
      </c>
      <c r="I5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56" s="6" t="str" cm="1">
        <f t="array" ref="J56">IF(ROWS(G$7:G56)&gt;COUNTIF(BookTable[Entry Month],$O$4),"",INDEX(Book!F$3:F$1200,SMALL(IF(BookTable[Entry Month]=$O$4,ROW(BookTable[Entry Month])-ROW(Book!$J$2)),ROWS(G$7:G56))))</f>
        <v/>
      </c>
      <c r="K56" s="6" t="str" cm="1">
        <f t="array" ref="K56">IF(ROWS(G$7:G56)&gt;COUNTIF(BookTable[Entry Month],$O$4),"",INDEX(Book!E$3:E$1200,SMALL(IF(BookTable[Entry Month]=$O$4,ROW(BookTable[Entry Month])-ROW(Book!$J$2)),ROWS(G$7:G56))))</f>
        <v/>
      </c>
      <c r="L56" s="6" t="e">
        <f>Shrawan8[[#This Row],[मूल्य (रु)]]*13%</f>
        <v>#VALUE!</v>
      </c>
    </row>
    <row r="57" spans="1:12" hidden="1" x14ac:dyDescent="0.25">
      <c r="A57" s="1" t="str">
        <f t="array" ref="A57">IF(ROWS(A$7:A57)&gt;COUNTIF(BookTable[Entry Month],$O$4),"",INDEX(Book!A$3:A$1200,SMALL(IF(BookTable[Entry Month]=$O$4,ROW(BookTable[Entry Month])-ROW(Book!$J$2)),ROWS(A$7:A57))))</f>
        <v/>
      </c>
      <c r="B57" s="1" t="str">
        <f t="array" ref="B57">IF(ROWS(B$7:B57)&gt;COUNTIF(BookTable[Entry Month],$O$4),"",INDEX(Book!B$3:B$1200,SMALL(IF(BookTable[Entry Month]=$O$4,ROW(BookTable[Entry Month])-ROW(Book!$J$2)),ROWS(B$7:B57))))</f>
        <v/>
      </c>
      <c r="D57" s="1" t="str">
        <f t="array" ref="D57">IF(ROWS(C$7:C57)&gt;COUNTIF(BookTable[Entry Month],$O$4),"",INDEX(Book!C$3:C$1200,SMALL(IF(BookTable[Entry Month]=$O$4,ROW(BookTable[Entry Month])-ROW(Book!$J$2)),ROWS(C$7:C57))))</f>
        <v/>
      </c>
      <c r="E57" s="26" t="e">
        <f>VLOOKUP(Shrawan8[[#This Row],[आपूर्तिकर्ताको नाम]],PartyTable[],2,FALSE)</f>
        <v>#N/A</v>
      </c>
      <c r="F57" s="26" t="str" cm="1">
        <f t="array" ref="F57">IF(ROWS(G$7:G57)&gt;COUNTIF(BookTable[Entry Month],$O$4),"",INDEX(Book!D$3:D$1200,SMALL(IF(BookTable[Entry Month]=$O$4,ROW(BookTable[Entry Month])-ROW(Book!$J$2)),ROWS(G$7:G57))))</f>
        <v/>
      </c>
      <c r="I5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57" s="6" t="str" cm="1">
        <f t="array" ref="J57">IF(ROWS(G$7:G57)&gt;COUNTIF(BookTable[Entry Month],$O$4),"",INDEX(Book!F$3:F$1200,SMALL(IF(BookTable[Entry Month]=$O$4,ROW(BookTable[Entry Month])-ROW(Book!$J$2)),ROWS(G$7:G57))))</f>
        <v/>
      </c>
      <c r="K57" s="6" t="str" cm="1">
        <f t="array" ref="K57">IF(ROWS(G$7:G57)&gt;COUNTIF(BookTable[Entry Month],$O$4),"",INDEX(Book!E$3:E$1200,SMALL(IF(BookTable[Entry Month]=$O$4,ROW(BookTable[Entry Month])-ROW(Book!$J$2)),ROWS(G$7:G57))))</f>
        <v/>
      </c>
      <c r="L57" s="6" t="e">
        <f>Shrawan8[[#This Row],[मूल्य (रु)]]*13%</f>
        <v>#VALUE!</v>
      </c>
    </row>
    <row r="58" spans="1:12" hidden="1" x14ac:dyDescent="0.25">
      <c r="A58" s="1" t="str">
        <f t="array" ref="A58">IF(ROWS(A$7:A58)&gt;COUNTIF(BookTable[Entry Month],$O$4),"",INDEX(Book!A$3:A$1200,SMALL(IF(BookTable[Entry Month]=$O$4,ROW(BookTable[Entry Month])-ROW(Book!$J$2)),ROWS(A$7:A58))))</f>
        <v/>
      </c>
      <c r="B58" s="12" t="str">
        <f t="array" ref="B58">IF(ROWS(B$7:B58)&gt;COUNTIF(BookTable[Entry Month],$O$4),"",INDEX(Book!B$3:B$1200,SMALL(IF(BookTable[Entry Month]=$O$4,ROW(BookTable[Entry Month])-ROW(Book!$J$2)),ROWS(B$7:B58))))</f>
        <v/>
      </c>
      <c r="D58" s="1" t="str">
        <f t="array" ref="D58">IF(ROWS(C$7:C58)&gt;COUNTIF(BookTable[Entry Month],$O$4),"",INDEX(Book!C$3:C$1200,SMALL(IF(BookTable[Entry Month]=$O$4,ROW(BookTable[Entry Month])-ROW(Book!$J$2)),ROWS(C$7:C58))))</f>
        <v/>
      </c>
      <c r="E58" s="26" t="e">
        <f>VLOOKUP(Shrawan8[[#This Row],[आपूर्तिकर्ताको नाम]],PartyTable[],2,FALSE)</f>
        <v>#N/A</v>
      </c>
      <c r="F58" s="26" t="str" cm="1">
        <f t="array" ref="F58">IF(ROWS(G$7:G58)&gt;COUNTIF(BookTable[Entry Month],$O$4),"",INDEX(Book!D$3:D$1200,SMALL(IF(BookTable[Entry Month]=$O$4,ROW(BookTable[Entry Month])-ROW(Book!$J$2)),ROWS(G$7:G58))))</f>
        <v/>
      </c>
      <c r="I5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58" s="6" t="str" cm="1">
        <f t="array" ref="J58">IF(ROWS(G$7:G58)&gt;COUNTIF(BookTable[Entry Month],$O$4),"",INDEX(Book!F$3:F$1200,SMALL(IF(BookTable[Entry Month]=$O$4,ROW(BookTable[Entry Month])-ROW(Book!$J$2)),ROWS(G$7:G58))))</f>
        <v/>
      </c>
      <c r="K58" s="6" t="str" cm="1">
        <f t="array" ref="K58">IF(ROWS(G$7:G58)&gt;COUNTIF(BookTable[Entry Month],$O$4),"",INDEX(Book!E$3:E$1200,SMALL(IF(BookTable[Entry Month]=$O$4,ROW(BookTable[Entry Month])-ROW(Book!$J$2)),ROWS(G$7:G58))))</f>
        <v/>
      </c>
      <c r="L58" s="6" t="e">
        <f>Shrawan8[[#This Row],[मूल्य (रु)]]*13%</f>
        <v>#VALUE!</v>
      </c>
    </row>
    <row r="59" spans="1:12" hidden="1" x14ac:dyDescent="0.25">
      <c r="A59" s="1" t="str">
        <f t="array" ref="A59">IF(ROWS(A$7:A59)&gt;COUNTIF(BookTable[Entry Month],$O$4),"",INDEX(Book!A$3:A$1200,SMALL(IF(BookTable[Entry Month]=$O$4,ROW(BookTable[Entry Month])-ROW(Book!$J$2)),ROWS(A$7:A59))))</f>
        <v/>
      </c>
      <c r="B59" s="1" t="str">
        <f t="array" ref="B59">IF(ROWS(B$7:B59)&gt;COUNTIF(BookTable[Entry Month],$O$4),"",INDEX(Book!B$3:B$1200,SMALL(IF(BookTable[Entry Month]=$O$4,ROW(BookTable[Entry Month])-ROW(Book!$J$2)),ROWS(B$7:B59))))</f>
        <v/>
      </c>
      <c r="D59" s="1" t="str">
        <f t="array" ref="D59">IF(ROWS(C$7:C59)&gt;COUNTIF(BookTable[Entry Month],$O$4),"",INDEX(Book!C$3:C$1200,SMALL(IF(BookTable[Entry Month]=$O$4,ROW(BookTable[Entry Month])-ROW(Book!$J$2)),ROWS(C$7:C59))))</f>
        <v/>
      </c>
      <c r="E59" s="26" t="e">
        <f>VLOOKUP(Shrawan8[[#This Row],[आपूर्तिकर्ताको नाम]],PartyTable[],2,FALSE)</f>
        <v>#N/A</v>
      </c>
      <c r="F59" s="26" t="str" cm="1">
        <f t="array" ref="F59">IF(ROWS(G$7:G59)&gt;COUNTIF(BookTable[Entry Month],$O$4),"",INDEX(Book!D$3:D$1200,SMALL(IF(BookTable[Entry Month]=$O$4,ROW(BookTable[Entry Month])-ROW(Book!$J$2)),ROWS(G$7:G59))))</f>
        <v/>
      </c>
      <c r="I5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59" s="6" t="str" cm="1">
        <f t="array" ref="J59">IF(ROWS(G$7:G59)&gt;COUNTIF(BookTable[Entry Month],$O$4),"",INDEX(Book!F$3:F$1200,SMALL(IF(BookTable[Entry Month]=$O$4,ROW(BookTable[Entry Month])-ROW(Book!$J$2)),ROWS(G$7:G59))))</f>
        <v/>
      </c>
      <c r="K59" s="6" t="str" cm="1">
        <f t="array" ref="K59">IF(ROWS(G$7:G59)&gt;COUNTIF(BookTable[Entry Month],$O$4),"",INDEX(Book!E$3:E$1200,SMALL(IF(BookTable[Entry Month]=$O$4,ROW(BookTable[Entry Month])-ROW(Book!$J$2)),ROWS(G$7:G59))))</f>
        <v/>
      </c>
      <c r="L59" s="6" t="e">
        <f>Shrawan8[[#This Row],[मूल्य (रु)]]*13%</f>
        <v>#VALUE!</v>
      </c>
    </row>
    <row r="60" spans="1:12" hidden="1" x14ac:dyDescent="0.25">
      <c r="A60" s="1" t="str">
        <f t="array" ref="A60">IF(ROWS(A$7:A60)&gt;COUNTIF(BookTable[Entry Month],$O$4),"",INDEX(Book!A$3:A$1200,SMALL(IF(BookTable[Entry Month]=$O$4,ROW(BookTable[Entry Month])-ROW(Book!$J$2)),ROWS(A$7:A60))))</f>
        <v/>
      </c>
      <c r="B60" s="1" t="str">
        <f t="array" ref="B60">IF(ROWS(B$7:B60)&gt;COUNTIF(BookTable[Entry Month],$O$4),"",INDEX(Book!B$3:B$1200,SMALL(IF(BookTable[Entry Month]=$O$4,ROW(BookTable[Entry Month])-ROW(Book!$J$2)),ROWS(B$7:B60))))</f>
        <v/>
      </c>
      <c r="D60" s="1" t="str">
        <f t="array" ref="D60">IF(ROWS(C$7:C60)&gt;COUNTIF(BookTable[Entry Month],$O$4),"",INDEX(Book!C$3:C$1200,SMALL(IF(BookTable[Entry Month]=$O$4,ROW(BookTable[Entry Month])-ROW(Book!$J$2)),ROWS(C$7:C60))))</f>
        <v/>
      </c>
      <c r="E60" s="26" t="e">
        <f>VLOOKUP(Shrawan8[[#This Row],[आपूर्तिकर्ताको नाम]],PartyTable[],2,FALSE)</f>
        <v>#N/A</v>
      </c>
      <c r="F60" s="26" t="str" cm="1">
        <f t="array" ref="F60">IF(ROWS(G$7:G60)&gt;COUNTIF(BookTable[Entry Month],$O$4),"",INDEX(Book!D$3:D$1200,SMALL(IF(BookTable[Entry Month]=$O$4,ROW(BookTable[Entry Month])-ROW(Book!$J$2)),ROWS(G$7:G60))))</f>
        <v/>
      </c>
      <c r="I6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60" s="6" t="str" cm="1">
        <f t="array" ref="J60">IF(ROWS(G$7:G60)&gt;COUNTIF(BookTable[Entry Month],$O$4),"",INDEX(Book!F$3:F$1200,SMALL(IF(BookTable[Entry Month]=$O$4,ROW(BookTable[Entry Month])-ROW(Book!$J$2)),ROWS(G$7:G60))))</f>
        <v/>
      </c>
      <c r="K60" s="6" t="str" cm="1">
        <f t="array" ref="K60">IF(ROWS(G$7:G60)&gt;COUNTIF(BookTable[Entry Month],$O$4),"",INDEX(Book!E$3:E$1200,SMALL(IF(BookTable[Entry Month]=$O$4,ROW(BookTable[Entry Month])-ROW(Book!$J$2)),ROWS(G$7:G60))))</f>
        <v/>
      </c>
      <c r="L60" s="6" t="e">
        <f>Shrawan8[[#This Row],[मूल्य (रु)]]*13%</f>
        <v>#VALUE!</v>
      </c>
    </row>
    <row r="61" spans="1:12" hidden="1" x14ac:dyDescent="0.25">
      <c r="A61" s="1" t="str">
        <f t="array" ref="A61">IF(ROWS(A$7:A61)&gt;COUNTIF(BookTable[Entry Month],$O$4),"",INDEX(Book!A$3:A$1200,SMALL(IF(BookTable[Entry Month]=$O$4,ROW(BookTable[Entry Month])-ROW(Book!$J$2)),ROWS(A$7:A61))))</f>
        <v/>
      </c>
      <c r="B61" s="1" t="str">
        <f t="array" ref="B61">IF(ROWS(B$7:B61)&gt;COUNTIF(BookTable[Entry Month],$O$4),"",INDEX(Book!B$3:B$1200,SMALL(IF(BookTable[Entry Month]=$O$4,ROW(BookTable[Entry Month])-ROW(Book!$J$2)),ROWS(B$7:B61))))</f>
        <v/>
      </c>
      <c r="D61" s="1" t="str">
        <f t="array" ref="D61">IF(ROWS(C$7:C61)&gt;COUNTIF(BookTable[Entry Month],$O$4),"",INDEX(Book!C$3:C$1200,SMALL(IF(BookTable[Entry Month]=$O$4,ROW(BookTable[Entry Month])-ROW(Book!$J$2)),ROWS(C$7:C61))))</f>
        <v/>
      </c>
      <c r="E61" s="26" t="e">
        <f>VLOOKUP(Shrawan8[[#This Row],[आपूर्तिकर्ताको नाम]],PartyTable[],2,FALSE)</f>
        <v>#N/A</v>
      </c>
      <c r="F61" s="26" t="str" cm="1">
        <f t="array" ref="F61">IF(ROWS(G$7:G61)&gt;COUNTIF(BookTable[Entry Month],$O$4),"",INDEX(Book!D$3:D$1200,SMALL(IF(BookTable[Entry Month]=$O$4,ROW(BookTable[Entry Month])-ROW(Book!$J$2)),ROWS(G$7:G61))))</f>
        <v/>
      </c>
      <c r="I6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61" s="6" t="str" cm="1">
        <f t="array" ref="J61">IF(ROWS(G$7:G61)&gt;COUNTIF(BookTable[Entry Month],$O$4),"",INDEX(Book!F$3:F$1200,SMALL(IF(BookTable[Entry Month]=$O$4,ROW(BookTable[Entry Month])-ROW(Book!$J$2)),ROWS(G$7:G61))))</f>
        <v/>
      </c>
      <c r="K61" s="6" t="str" cm="1">
        <f t="array" ref="K61">IF(ROWS(G$7:G61)&gt;COUNTIF(BookTable[Entry Month],$O$4),"",INDEX(Book!E$3:E$1200,SMALL(IF(BookTable[Entry Month]=$O$4,ROW(BookTable[Entry Month])-ROW(Book!$J$2)),ROWS(G$7:G61))))</f>
        <v/>
      </c>
      <c r="L61" s="6" t="e">
        <f>Shrawan8[[#This Row],[मूल्य (रु)]]*13%</f>
        <v>#VALUE!</v>
      </c>
    </row>
    <row r="62" spans="1:12" hidden="1" x14ac:dyDescent="0.25">
      <c r="A62" s="1" t="str">
        <f t="array" ref="A62">IF(ROWS(A$7:A62)&gt;COUNTIF(BookTable[Entry Month],$O$4),"",INDEX(Book!A$3:A$1200,SMALL(IF(BookTable[Entry Month]=$O$4,ROW(BookTable[Entry Month])-ROW(Book!$J$2)),ROWS(A$7:A62))))</f>
        <v/>
      </c>
      <c r="B62" s="1" t="str">
        <f t="array" ref="B62">IF(ROWS(B$7:B62)&gt;COUNTIF(BookTable[Entry Month],$O$4),"",INDEX(Book!B$3:B$1200,SMALL(IF(BookTable[Entry Month]=$O$4,ROW(BookTable[Entry Month])-ROW(Book!$J$2)),ROWS(B$7:B62))))</f>
        <v/>
      </c>
      <c r="D62" s="1" t="str">
        <f t="array" ref="D62">IF(ROWS(C$7:C62)&gt;COUNTIF(BookTable[Entry Month],$O$4),"",INDEX(Book!C$3:C$1200,SMALL(IF(BookTable[Entry Month]=$O$4,ROW(BookTable[Entry Month])-ROW(Book!$J$2)),ROWS(C$7:C62))))</f>
        <v/>
      </c>
      <c r="E62" s="26" t="e">
        <f>VLOOKUP(Shrawan8[[#This Row],[आपूर्तिकर्ताको नाम]],PartyTable[],2,FALSE)</f>
        <v>#N/A</v>
      </c>
      <c r="F62" s="26" t="str" cm="1">
        <f t="array" ref="F62">IF(ROWS(G$7:G62)&gt;COUNTIF(BookTable[Entry Month],$O$4),"",INDEX(Book!D$3:D$1200,SMALL(IF(BookTable[Entry Month]=$O$4,ROW(BookTable[Entry Month])-ROW(Book!$J$2)),ROWS(G$7:G62))))</f>
        <v/>
      </c>
      <c r="I6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62" s="6" t="str" cm="1">
        <f t="array" ref="J62">IF(ROWS(G$7:G62)&gt;COUNTIF(BookTable[Entry Month],$O$4),"",INDEX(Book!F$3:F$1200,SMALL(IF(BookTable[Entry Month]=$O$4,ROW(BookTable[Entry Month])-ROW(Book!$J$2)),ROWS(G$7:G62))))</f>
        <v/>
      </c>
      <c r="K62" s="6" t="str" cm="1">
        <f t="array" ref="K62">IF(ROWS(G$7:G62)&gt;COUNTIF(BookTable[Entry Month],$O$4),"",INDEX(Book!E$3:E$1200,SMALL(IF(BookTable[Entry Month]=$O$4,ROW(BookTable[Entry Month])-ROW(Book!$J$2)),ROWS(G$7:G62))))</f>
        <v/>
      </c>
      <c r="L62" s="6" t="e">
        <f>Shrawan8[[#This Row],[मूल्य (रु)]]*13%</f>
        <v>#VALUE!</v>
      </c>
    </row>
    <row r="63" spans="1:12" hidden="1" x14ac:dyDescent="0.25">
      <c r="A63" s="1" t="str">
        <f t="array" ref="A63">IF(ROWS(A$7:A63)&gt;COUNTIF(BookTable[Entry Month],$O$4),"",INDEX(Book!A$3:A$1200,SMALL(IF(BookTable[Entry Month]=$O$4,ROW(BookTable[Entry Month])-ROW(Book!$J$2)),ROWS(A$7:A63))))</f>
        <v/>
      </c>
      <c r="B63" s="1" t="str">
        <f t="array" ref="B63">IF(ROWS(B$7:B63)&gt;COUNTIF(BookTable[Entry Month],$O$4),"",INDEX(Book!B$3:B$1200,SMALL(IF(BookTable[Entry Month]=$O$4,ROW(BookTable[Entry Month])-ROW(Book!$J$2)),ROWS(B$7:B63))))</f>
        <v/>
      </c>
      <c r="D63" s="1" t="str">
        <f t="array" ref="D63">IF(ROWS(C$7:C63)&gt;COUNTIF(BookTable[Entry Month],$O$4),"",INDEX(Book!C$3:C$1200,SMALL(IF(BookTable[Entry Month]=$O$4,ROW(BookTable[Entry Month])-ROW(Book!$J$2)),ROWS(C$7:C63))))</f>
        <v/>
      </c>
      <c r="E63" s="26" t="e">
        <f>VLOOKUP(Shrawan8[[#This Row],[आपूर्तिकर्ताको नाम]],PartyTable[],2,FALSE)</f>
        <v>#N/A</v>
      </c>
      <c r="F63" s="26" t="str" cm="1">
        <f t="array" ref="F63">IF(ROWS(G$7:G63)&gt;COUNTIF(BookTable[Entry Month],$O$4),"",INDEX(Book!D$3:D$1200,SMALL(IF(BookTable[Entry Month]=$O$4,ROW(BookTable[Entry Month])-ROW(Book!$J$2)),ROWS(G$7:G63))))</f>
        <v/>
      </c>
      <c r="I6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63" s="6" t="str" cm="1">
        <f t="array" ref="J63">IF(ROWS(G$7:G63)&gt;COUNTIF(BookTable[Entry Month],$O$4),"",INDEX(Book!F$3:F$1200,SMALL(IF(BookTable[Entry Month]=$O$4,ROW(BookTable[Entry Month])-ROW(Book!$J$2)),ROWS(G$7:G63))))</f>
        <v/>
      </c>
      <c r="K63" s="6" t="str" cm="1">
        <f t="array" ref="K63">IF(ROWS(G$7:G63)&gt;COUNTIF(BookTable[Entry Month],$O$4),"",INDEX(Book!E$3:E$1200,SMALL(IF(BookTable[Entry Month]=$O$4,ROW(BookTable[Entry Month])-ROW(Book!$J$2)),ROWS(G$7:G63))))</f>
        <v/>
      </c>
      <c r="L63" s="6" t="e">
        <f>Shrawan8[[#This Row],[मूल्य (रु)]]*13%</f>
        <v>#VALUE!</v>
      </c>
    </row>
    <row r="64" spans="1:12" hidden="1" x14ac:dyDescent="0.25">
      <c r="A64" s="1" t="str">
        <f t="array" ref="A64">IF(ROWS(A$7:A64)&gt;COUNTIF(BookTable[Entry Month],$O$4),"",INDEX(Book!A$3:A$1200,SMALL(IF(BookTable[Entry Month]=$O$4,ROW(BookTable[Entry Month])-ROW(Book!$J$2)),ROWS(A$7:A64))))</f>
        <v/>
      </c>
      <c r="B64" s="1" t="str">
        <f t="array" ref="B64">IF(ROWS(B$7:B64)&gt;COUNTIF(BookTable[Entry Month],$O$4),"",INDEX(Book!B$3:B$1200,SMALL(IF(BookTable[Entry Month]=$O$4,ROW(BookTable[Entry Month])-ROW(Book!$J$2)),ROWS(B$7:B64))))</f>
        <v/>
      </c>
      <c r="D64" s="1" t="str">
        <f t="array" ref="D64">IF(ROWS(C$7:C64)&gt;COUNTIF(BookTable[Entry Month],$O$4),"",INDEX(Book!C$3:C$1200,SMALL(IF(BookTable[Entry Month]=$O$4,ROW(BookTable[Entry Month])-ROW(Book!$J$2)),ROWS(C$7:C64))))</f>
        <v/>
      </c>
      <c r="E64" s="26" t="e">
        <f>VLOOKUP(Shrawan8[[#This Row],[आपूर्तिकर्ताको नाम]],PartyTable[],2,FALSE)</f>
        <v>#N/A</v>
      </c>
      <c r="F64" s="26" t="str" cm="1">
        <f t="array" ref="F64">IF(ROWS(G$7:G64)&gt;COUNTIF(BookTable[Entry Month],$O$4),"",INDEX(Book!D$3:D$1200,SMALL(IF(BookTable[Entry Month]=$O$4,ROW(BookTable[Entry Month])-ROW(Book!$J$2)),ROWS(G$7:G64))))</f>
        <v/>
      </c>
      <c r="I6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64" s="6" t="str" cm="1">
        <f t="array" ref="J64">IF(ROWS(G$7:G64)&gt;COUNTIF(BookTable[Entry Month],$O$4),"",INDEX(Book!F$3:F$1200,SMALL(IF(BookTable[Entry Month]=$O$4,ROW(BookTable[Entry Month])-ROW(Book!$J$2)),ROWS(G$7:G64))))</f>
        <v/>
      </c>
      <c r="K64" s="6" t="str" cm="1">
        <f t="array" ref="K64">IF(ROWS(G$7:G64)&gt;COUNTIF(BookTable[Entry Month],$O$4),"",INDEX(Book!E$3:E$1200,SMALL(IF(BookTable[Entry Month]=$O$4,ROW(BookTable[Entry Month])-ROW(Book!$J$2)),ROWS(G$7:G64))))</f>
        <v/>
      </c>
      <c r="L64" s="6" t="e">
        <f>Shrawan8[[#This Row],[मूल्य (रु)]]*13%</f>
        <v>#VALUE!</v>
      </c>
    </row>
    <row r="65" spans="1:12" hidden="1" x14ac:dyDescent="0.25">
      <c r="A65" s="1" t="str">
        <f t="array" ref="A65">IF(ROWS(A$7:A65)&gt;COUNTIF(BookTable[Entry Month],$O$4),"",INDEX(Book!A$3:A$1200,SMALL(IF(BookTable[Entry Month]=$O$4,ROW(BookTable[Entry Month])-ROW(Book!$J$2)),ROWS(A$7:A65))))</f>
        <v/>
      </c>
      <c r="B65" s="12" t="str">
        <f t="array" ref="B65">IF(ROWS(B$7:B65)&gt;COUNTIF(BookTable[Entry Month],$O$4),"",INDEX(Book!B$3:B$1200,SMALL(IF(BookTable[Entry Month]=$O$4,ROW(BookTable[Entry Month])-ROW(Book!$J$2)),ROWS(B$7:B65))))</f>
        <v/>
      </c>
      <c r="D65" s="1" t="str">
        <f t="array" ref="D65">IF(ROWS(C$7:C65)&gt;COUNTIF(BookTable[Entry Month],$O$4),"",INDEX(Book!C$3:C$1200,SMALL(IF(BookTable[Entry Month]=$O$4,ROW(BookTable[Entry Month])-ROW(Book!$J$2)),ROWS(C$7:C65))))</f>
        <v/>
      </c>
      <c r="E65" s="26" t="e">
        <f>VLOOKUP(Shrawan8[[#This Row],[आपूर्तिकर्ताको नाम]],PartyTable[],2,FALSE)</f>
        <v>#N/A</v>
      </c>
      <c r="F65" s="26" t="str" cm="1">
        <f t="array" ref="F65">IF(ROWS(G$7:G65)&gt;COUNTIF(BookTable[Entry Month],$O$4),"",INDEX(Book!D$3:D$1200,SMALL(IF(BookTable[Entry Month]=$O$4,ROW(BookTable[Entry Month])-ROW(Book!$J$2)),ROWS(G$7:G65))))</f>
        <v/>
      </c>
      <c r="I6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65" s="6" t="str" cm="1">
        <f t="array" ref="J65">IF(ROWS(G$7:G65)&gt;COUNTIF(BookTable[Entry Month],$O$4),"",INDEX(Book!F$3:F$1200,SMALL(IF(BookTable[Entry Month]=$O$4,ROW(BookTable[Entry Month])-ROW(Book!$J$2)),ROWS(G$7:G65))))</f>
        <v/>
      </c>
      <c r="K65" s="6" t="str" cm="1">
        <f t="array" ref="K65">IF(ROWS(G$7:G65)&gt;COUNTIF(BookTable[Entry Month],$O$4),"",INDEX(Book!E$3:E$1200,SMALL(IF(BookTable[Entry Month]=$O$4,ROW(BookTable[Entry Month])-ROW(Book!$J$2)),ROWS(G$7:G65))))</f>
        <v/>
      </c>
      <c r="L65" s="6" t="e">
        <f>Shrawan8[[#This Row],[मूल्य (रु)]]*13%</f>
        <v>#VALUE!</v>
      </c>
    </row>
    <row r="66" spans="1:12" hidden="1" x14ac:dyDescent="0.25">
      <c r="A66" s="1" t="str">
        <f t="array" ref="A66">IF(ROWS(A$7:A66)&gt;COUNTIF(BookTable[Entry Month],$O$4),"",INDEX(Book!A$3:A$1200,SMALL(IF(BookTable[Entry Month]=$O$4,ROW(BookTable[Entry Month])-ROW(Book!$J$2)),ROWS(A$7:A66))))</f>
        <v/>
      </c>
      <c r="B66" s="1" t="str">
        <f t="array" ref="B66">IF(ROWS(B$7:B66)&gt;COUNTIF(BookTable[Entry Month],$O$4),"",INDEX(Book!B$3:B$1200,SMALL(IF(BookTable[Entry Month]=$O$4,ROW(BookTable[Entry Month])-ROW(Book!$J$2)),ROWS(B$7:B66))))</f>
        <v/>
      </c>
      <c r="D66" s="1" t="str">
        <f t="array" ref="D66">IF(ROWS(C$7:C66)&gt;COUNTIF(BookTable[Entry Month],$O$4),"",INDEX(Book!C$3:C$1200,SMALL(IF(BookTable[Entry Month]=$O$4,ROW(BookTable[Entry Month])-ROW(Book!$J$2)),ROWS(C$7:C66))))</f>
        <v/>
      </c>
      <c r="E66" s="26" t="e">
        <f>VLOOKUP(Shrawan8[[#This Row],[आपूर्तिकर्ताको नाम]],PartyTable[],2,FALSE)</f>
        <v>#N/A</v>
      </c>
      <c r="F66" s="26" t="str" cm="1">
        <f t="array" ref="F66">IF(ROWS(G$7:G66)&gt;COUNTIF(BookTable[Entry Month],$O$4),"",INDEX(Book!D$3:D$1200,SMALL(IF(BookTable[Entry Month]=$O$4,ROW(BookTable[Entry Month])-ROW(Book!$J$2)),ROWS(G$7:G66))))</f>
        <v/>
      </c>
      <c r="I6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66" s="6" t="str" cm="1">
        <f t="array" ref="J66">IF(ROWS(G$7:G66)&gt;COUNTIF(BookTable[Entry Month],$O$4),"",INDEX(Book!F$3:F$1200,SMALL(IF(BookTable[Entry Month]=$O$4,ROW(BookTable[Entry Month])-ROW(Book!$J$2)),ROWS(G$7:G66))))</f>
        <v/>
      </c>
      <c r="K66" s="6" t="str" cm="1">
        <f t="array" ref="K66">IF(ROWS(G$7:G66)&gt;COUNTIF(BookTable[Entry Month],$O$4),"",INDEX(Book!E$3:E$1200,SMALL(IF(BookTable[Entry Month]=$O$4,ROW(BookTable[Entry Month])-ROW(Book!$J$2)),ROWS(G$7:G66))))</f>
        <v/>
      </c>
      <c r="L66" s="6" t="e">
        <f>Shrawan8[[#This Row],[मूल्य (रु)]]*13%</f>
        <v>#VALUE!</v>
      </c>
    </row>
    <row r="67" spans="1:12" hidden="1" x14ac:dyDescent="0.25">
      <c r="A67" s="1" t="str">
        <f t="array" ref="A67">IF(ROWS(A$7:A67)&gt;COUNTIF(BookTable[Entry Month],$O$4),"",INDEX(Book!A$3:A$1200,SMALL(IF(BookTable[Entry Month]=$O$4,ROW(BookTable[Entry Month])-ROW(Book!$J$2)),ROWS(A$7:A67))))</f>
        <v/>
      </c>
      <c r="B67" s="1" t="str">
        <f t="array" ref="B67">IF(ROWS(B$7:B67)&gt;COUNTIF(BookTable[Entry Month],$O$4),"",INDEX(Book!B$3:B$1200,SMALL(IF(BookTable[Entry Month]=$O$4,ROW(BookTable[Entry Month])-ROW(Book!$J$2)),ROWS(B$7:B67))))</f>
        <v/>
      </c>
      <c r="D67" s="1" t="str">
        <f t="array" ref="D67">IF(ROWS(C$7:C67)&gt;COUNTIF(BookTable[Entry Month],$O$4),"",INDEX(Book!C$3:C$1200,SMALL(IF(BookTable[Entry Month]=$O$4,ROW(BookTable[Entry Month])-ROW(Book!$J$2)),ROWS(C$7:C67))))</f>
        <v/>
      </c>
      <c r="E67" s="26" t="e">
        <f>VLOOKUP(Shrawan8[[#This Row],[आपूर्तिकर्ताको नाम]],PartyTable[],2,FALSE)</f>
        <v>#N/A</v>
      </c>
      <c r="F67" s="26" t="str" cm="1">
        <f t="array" ref="F67">IF(ROWS(G$7:G67)&gt;COUNTIF(BookTable[Entry Month],$O$4),"",INDEX(Book!D$3:D$1200,SMALL(IF(BookTable[Entry Month]=$O$4,ROW(BookTable[Entry Month])-ROW(Book!$J$2)),ROWS(G$7:G67))))</f>
        <v/>
      </c>
      <c r="I6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67" s="6" t="str" cm="1">
        <f t="array" ref="J67">IF(ROWS(G$7:G67)&gt;COUNTIF(BookTable[Entry Month],$O$4),"",INDEX(Book!F$3:F$1200,SMALL(IF(BookTable[Entry Month]=$O$4,ROW(BookTable[Entry Month])-ROW(Book!$J$2)),ROWS(G$7:G67))))</f>
        <v/>
      </c>
      <c r="K67" s="6" t="str" cm="1">
        <f t="array" ref="K67">IF(ROWS(G$7:G67)&gt;COUNTIF(BookTable[Entry Month],$O$4),"",INDEX(Book!E$3:E$1200,SMALL(IF(BookTable[Entry Month]=$O$4,ROW(BookTable[Entry Month])-ROW(Book!$J$2)),ROWS(G$7:G67))))</f>
        <v/>
      </c>
      <c r="L67" s="6" t="e">
        <f>Shrawan8[[#This Row],[मूल्य (रु)]]*13%</f>
        <v>#VALUE!</v>
      </c>
    </row>
    <row r="68" spans="1:12" hidden="1" x14ac:dyDescent="0.25">
      <c r="A68" s="1" t="str">
        <f t="array" ref="A68">IF(ROWS(A$7:A68)&gt;COUNTIF(BookTable[Entry Month],$O$4),"",INDEX(Book!A$3:A$1200,SMALL(IF(BookTable[Entry Month]=$O$4,ROW(BookTable[Entry Month])-ROW(Book!$J$2)),ROWS(A$7:A68))))</f>
        <v/>
      </c>
      <c r="B68" s="1" t="str">
        <f t="array" ref="B68">IF(ROWS(B$7:B68)&gt;COUNTIF(BookTable[Entry Month],$O$4),"",INDEX(Book!B$3:B$1200,SMALL(IF(BookTable[Entry Month]=$O$4,ROW(BookTable[Entry Month])-ROW(Book!$J$2)),ROWS(B$7:B68))))</f>
        <v/>
      </c>
      <c r="D68" s="1" t="str">
        <f t="array" ref="D68">IF(ROWS(C$7:C68)&gt;COUNTIF(BookTable[Entry Month],$O$4),"",INDEX(Book!C$3:C$1200,SMALL(IF(BookTable[Entry Month]=$O$4,ROW(BookTable[Entry Month])-ROW(Book!$J$2)),ROWS(C$7:C68))))</f>
        <v/>
      </c>
      <c r="E68" s="26" t="e">
        <f>VLOOKUP(Shrawan8[[#This Row],[आपूर्तिकर्ताको नाम]],PartyTable[],2,FALSE)</f>
        <v>#N/A</v>
      </c>
      <c r="F68" s="26" t="str" cm="1">
        <f t="array" ref="F68">IF(ROWS(G$7:G68)&gt;COUNTIF(BookTable[Entry Month],$O$4),"",INDEX(Book!D$3:D$1200,SMALL(IF(BookTable[Entry Month]=$O$4,ROW(BookTable[Entry Month])-ROW(Book!$J$2)),ROWS(G$7:G68))))</f>
        <v/>
      </c>
      <c r="I6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68" s="6" t="str" cm="1">
        <f t="array" ref="J68">IF(ROWS(G$7:G68)&gt;COUNTIF(BookTable[Entry Month],$O$4),"",INDEX(Book!F$3:F$1200,SMALL(IF(BookTable[Entry Month]=$O$4,ROW(BookTable[Entry Month])-ROW(Book!$J$2)),ROWS(G$7:G68))))</f>
        <v/>
      </c>
      <c r="K68" s="6" t="str" cm="1">
        <f t="array" ref="K68">IF(ROWS(G$7:G68)&gt;COUNTIF(BookTable[Entry Month],$O$4),"",INDEX(Book!E$3:E$1200,SMALL(IF(BookTable[Entry Month]=$O$4,ROW(BookTable[Entry Month])-ROW(Book!$J$2)),ROWS(G$7:G68))))</f>
        <v/>
      </c>
      <c r="L68" s="6" t="e">
        <f>Shrawan8[[#This Row],[मूल्य (रु)]]*13%</f>
        <v>#VALUE!</v>
      </c>
    </row>
    <row r="69" spans="1:12" hidden="1" x14ac:dyDescent="0.25">
      <c r="A69" s="1" t="str">
        <f t="array" ref="A69">IF(ROWS(A$7:A69)&gt;COUNTIF(BookTable[Entry Month],$O$4),"",INDEX(Book!A$3:A$1200,SMALL(IF(BookTable[Entry Month]=$O$4,ROW(BookTable[Entry Month])-ROW(Book!$J$2)),ROWS(A$7:A69))))</f>
        <v/>
      </c>
      <c r="B69" s="12" t="str">
        <f t="array" ref="B69">IF(ROWS(B$7:B69)&gt;COUNTIF(BookTable[Entry Month],$O$4),"",INDEX(Book!B$3:B$1200,SMALL(IF(BookTable[Entry Month]=$O$4,ROW(BookTable[Entry Month])-ROW(Book!$J$2)),ROWS(B$7:B69))))</f>
        <v/>
      </c>
      <c r="D69" s="1" t="str">
        <f t="array" ref="D69">IF(ROWS(C$7:C69)&gt;COUNTIF(BookTable[Entry Month],$O$4),"",INDEX(Book!C$3:C$1200,SMALL(IF(BookTable[Entry Month]=$O$4,ROW(BookTable[Entry Month])-ROW(Book!$J$2)),ROWS(C$7:C69))))</f>
        <v/>
      </c>
      <c r="E69" s="26" t="e">
        <f>VLOOKUP(Shrawan8[[#This Row],[आपूर्तिकर्ताको नाम]],PartyTable[],2,FALSE)</f>
        <v>#N/A</v>
      </c>
      <c r="F69" s="26" t="str" cm="1">
        <f t="array" ref="F69">IF(ROWS(G$7:G69)&gt;COUNTIF(BookTable[Entry Month],$O$4),"",INDEX(Book!D$3:D$1200,SMALL(IF(BookTable[Entry Month]=$O$4,ROW(BookTable[Entry Month])-ROW(Book!$J$2)),ROWS(G$7:G69))))</f>
        <v/>
      </c>
      <c r="I6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69" s="6" t="str" cm="1">
        <f t="array" ref="J69">IF(ROWS(G$7:G69)&gt;COUNTIF(BookTable[Entry Month],$O$4),"",INDEX(Book!F$3:F$1200,SMALL(IF(BookTable[Entry Month]=$O$4,ROW(BookTable[Entry Month])-ROW(Book!$J$2)),ROWS(G$7:G69))))</f>
        <v/>
      </c>
      <c r="K69" s="6" t="str" cm="1">
        <f t="array" ref="K69">IF(ROWS(G$7:G69)&gt;COUNTIF(BookTable[Entry Month],$O$4),"",INDEX(Book!E$3:E$1200,SMALL(IF(BookTable[Entry Month]=$O$4,ROW(BookTable[Entry Month])-ROW(Book!$J$2)),ROWS(G$7:G69))))</f>
        <v/>
      </c>
      <c r="L69" s="6" t="e">
        <f>Shrawan8[[#This Row],[मूल्य (रु)]]*13%</f>
        <v>#VALUE!</v>
      </c>
    </row>
    <row r="70" spans="1:12" hidden="1" x14ac:dyDescent="0.25">
      <c r="A70" s="1" t="str">
        <f t="array" ref="A70">IF(ROWS(A$7:A70)&gt;COUNTIF(BookTable[Entry Month],$O$4),"",INDEX(Book!A$3:A$1200,SMALL(IF(BookTable[Entry Month]=$O$4,ROW(BookTable[Entry Month])-ROW(Book!$J$2)),ROWS(A$7:A70))))</f>
        <v/>
      </c>
      <c r="B70" s="1" t="str">
        <f t="array" ref="B70">IF(ROWS(B$7:B70)&gt;COUNTIF(BookTable[Entry Month],$O$4),"",INDEX(Book!B$3:B$1200,SMALL(IF(BookTable[Entry Month]=$O$4,ROW(BookTable[Entry Month])-ROW(Book!$J$2)),ROWS(B$7:B70))))</f>
        <v/>
      </c>
      <c r="D70" s="1" t="str">
        <f t="array" ref="D70">IF(ROWS(C$7:C70)&gt;COUNTIF(BookTable[Entry Month],$O$4),"",INDEX(Book!C$3:C$1200,SMALL(IF(BookTable[Entry Month]=$O$4,ROW(BookTable[Entry Month])-ROW(Book!$J$2)),ROWS(C$7:C70))))</f>
        <v/>
      </c>
      <c r="E70" s="26" t="e">
        <f>VLOOKUP(Shrawan8[[#This Row],[आपूर्तिकर्ताको नाम]],PartyTable[],2,FALSE)</f>
        <v>#N/A</v>
      </c>
      <c r="F70" s="26" t="str" cm="1">
        <f t="array" ref="F70">IF(ROWS(G$7:G70)&gt;COUNTIF(BookTable[Entry Month],$O$4),"",INDEX(Book!D$3:D$1200,SMALL(IF(BookTable[Entry Month]=$O$4,ROW(BookTable[Entry Month])-ROW(Book!$J$2)),ROWS(G$7:G70))))</f>
        <v/>
      </c>
      <c r="I7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70" s="6" t="str" cm="1">
        <f t="array" ref="J70">IF(ROWS(G$7:G70)&gt;COUNTIF(BookTable[Entry Month],$O$4),"",INDEX(Book!F$3:F$1200,SMALL(IF(BookTable[Entry Month]=$O$4,ROW(BookTable[Entry Month])-ROW(Book!$J$2)),ROWS(G$7:G70))))</f>
        <v/>
      </c>
      <c r="K70" s="6" t="str" cm="1">
        <f t="array" ref="K70">IF(ROWS(G$7:G70)&gt;COUNTIF(BookTable[Entry Month],$O$4),"",INDEX(Book!E$3:E$1200,SMALL(IF(BookTable[Entry Month]=$O$4,ROW(BookTable[Entry Month])-ROW(Book!$J$2)),ROWS(G$7:G70))))</f>
        <v/>
      </c>
      <c r="L70" s="6" t="e">
        <f>Shrawan8[[#This Row],[मूल्य (रु)]]*13%</f>
        <v>#VALUE!</v>
      </c>
    </row>
    <row r="71" spans="1:12" hidden="1" x14ac:dyDescent="0.25">
      <c r="A71" s="1" t="str">
        <f t="array" ref="A71">IF(ROWS(A$7:A71)&gt;COUNTIF(BookTable[Entry Month],$O$4),"",INDEX(Book!A$3:A$1200,SMALL(IF(BookTable[Entry Month]=$O$4,ROW(BookTable[Entry Month])-ROW(Book!$J$2)),ROWS(A$7:A71))))</f>
        <v/>
      </c>
      <c r="B71" s="1" t="str">
        <f t="array" ref="B71">IF(ROWS(B$7:B71)&gt;COUNTIF(BookTable[Entry Month],$O$4),"",INDEX(Book!B$3:B$1200,SMALL(IF(BookTable[Entry Month]=$O$4,ROW(BookTable[Entry Month])-ROW(Book!$J$2)),ROWS(B$7:B71))))</f>
        <v/>
      </c>
      <c r="D71" s="1" t="str">
        <f t="array" ref="D71">IF(ROWS(C$7:C71)&gt;COUNTIF(BookTable[Entry Month],$O$4),"",INDEX(Book!C$3:C$1200,SMALL(IF(BookTable[Entry Month]=$O$4,ROW(BookTable[Entry Month])-ROW(Book!$J$2)),ROWS(C$7:C71))))</f>
        <v/>
      </c>
      <c r="E71" s="26" t="e">
        <f>VLOOKUP(Shrawan8[[#This Row],[आपूर्तिकर्ताको नाम]],PartyTable[],2,FALSE)</f>
        <v>#N/A</v>
      </c>
      <c r="F71" s="26" t="str" cm="1">
        <f t="array" ref="F71">IF(ROWS(G$7:G71)&gt;COUNTIF(BookTable[Entry Month],$O$4),"",INDEX(Book!D$3:D$1200,SMALL(IF(BookTable[Entry Month]=$O$4,ROW(BookTable[Entry Month])-ROW(Book!$J$2)),ROWS(G$7:G71))))</f>
        <v/>
      </c>
      <c r="I7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71" s="6" t="str" cm="1">
        <f t="array" ref="J71">IF(ROWS(G$7:G71)&gt;COUNTIF(BookTable[Entry Month],$O$4),"",INDEX(Book!F$3:F$1200,SMALL(IF(BookTable[Entry Month]=$O$4,ROW(BookTable[Entry Month])-ROW(Book!$J$2)),ROWS(G$7:G71))))</f>
        <v/>
      </c>
      <c r="K71" s="6" t="str" cm="1">
        <f t="array" ref="K71">IF(ROWS(G$7:G71)&gt;COUNTIF(BookTable[Entry Month],$O$4),"",INDEX(Book!E$3:E$1200,SMALL(IF(BookTable[Entry Month]=$O$4,ROW(BookTable[Entry Month])-ROW(Book!$J$2)),ROWS(G$7:G71))))</f>
        <v/>
      </c>
      <c r="L71" s="6" t="e">
        <f>Shrawan8[[#This Row],[मूल्य (रु)]]*13%</f>
        <v>#VALUE!</v>
      </c>
    </row>
    <row r="72" spans="1:12" hidden="1" x14ac:dyDescent="0.25">
      <c r="A72" s="1" t="str">
        <f t="array" ref="A72">IF(ROWS(A$7:A72)&gt;COUNTIF(BookTable[Entry Month],$O$4),"",INDEX(Book!A$3:A$1200,SMALL(IF(BookTable[Entry Month]=$O$4,ROW(BookTable[Entry Month])-ROW(Book!$J$2)),ROWS(A$7:A72))))</f>
        <v/>
      </c>
      <c r="B72" s="1" t="str">
        <f t="array" ref="B72">IF(ROWS(B$7:B72)&gt;COUNTIF(BookTable[Entry Month],$O$4),"",INDEX(Book!B$3:B$1200,SMALL(IF(BookTable[Entry Month]=$O$4,ROW(BookTable[Entry Month])-ROW(Book!$J$2)),ROWS(B$7:B72))))</f>
        <v/>
      </c>
      <c r="D72" s="1" t="str">
        <f t="array" ref="D72">IF(ROWS(C$7:C72)&gt;COUNTIF(BookTable[Entry Month],$O$4),"",INDEX(Book!C$3:C$1200,SMALL(IF(BookTable[Entry Month]=$O$4,ROW(BookTable[Entry Month])-ROW(Book!$J$2)),ROWS(C$7:C72))))</f>
        <v/>
      </c>
      <c r="E72" s="26" t="e">
        <f>VLOOKUP(Shrawan8[[#This Row],[आपूर्तिकर्ताको नाम]],PartyTable[],2,FALSE)</f>
        <v>#N/A</v>
      </c>
      <c r="F72" s="26" t="str" cm="1">
        <f t="array" ref="F72">IF(ROWS(G$7:G72)&gt;COUNTIF(BookTable[Entry Month],$O$4),"",INDEX(Book!D$3:D$1200,SMALL(IF(BookTable[Entry Month]=$O$4,ROW(BookTable[Entry Month])-ROW(Book!$J$2)),ROWS(G$7:G72))))</f>
        <v/>
      </c>
      <c r="I7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72" s="6" t="str" cm="1">
        <f t="array" ref="J72">IF(ROWS(G$7:G72)&gt;COUNTIF(BookTable[Entry Month],$O$4),"",INDEX(Book!F$3:F$1200,SMALL(IF(BookTable[Entry Month]=$O$4,ROW(BookTable[Entry Month])-ROW(Book!$J$2)),ROWS(G$7:G72))))</f>
        <v/>
      </c>
      <c r="K72" s="6" t="str" cm="1">
        <f t="array" ref="K72">IF(ROWS(G$7:G72)&gt;COUNTIF(BookTable[Entry Month],$O$4),"",INDEX(Book!E$3:E$1200,SMALL(IF(BookTable[Entry Month]=$O$4,ROW(BookTable[Entry Month])-ROW(Book!$J$2)),ROWS(G$7:G72))))</f>
        <v/>
      </c>
      <c r="L72" s="6" t="e">
        <f>Shrawan8[[#This Row],[मूल्य (रु)]]*13%</f>
        <v>#VALUE!</v>
      </c>
    </row>
    <row r="73" spans="1:12" hidden="1" x14ac:dyDescent="0.25">
      <c r="A73" s="1" t="str">
        <f t="array" ref="A73">IF(ROWS(A$7:A73)&gt;COUNTIF(BookTable[Entry Month],$O$4),"",INDEX(Book!A$3:A$1200,SMALL(IF(BookTable[Entry Month]=$O$4,ROW(BookTable[Entry Month])-ROW(Book!$J$2)),ROWS(A$7:A73))))</f>
        <v/>
      </c>
      <c r="B73" s="1" t="str">
        <f t="array" ref="B73">IF(ROWS(B$7:B73)&gt;COUNTIF(BookTable[Entry Month],$O$4),"",INDEX(Book!B$3:B$1200,SMALL(IF(BookTable[Entry Month]=$O$4,ROW(BookTable[Entry Month])-ROW(Book!$J$2)),ROWS(B$7:B73))))</f>
        <v/>
      </c>
      <c r="D73" s="1" t="str">
        <f t="array" ref="D73">IF(ROWS(C$7:C73)&gt;COUNTIF(BookTable[Entry Month],$O$4),"",INDEX(Book!C$3:C$1200,SMALL(IF(BookTable[Entry Month]=$O$4,ROW(BookTable[Entry Month])-ROW(Book!$J$2)),ROWS(C$7:C73))))</f>
        <v/>
      </c>
      <c r="E73" s="26" t="e">
        <f>VLOOKUP(Shrawan8[[#This Row],[आपूर्तिकर्ताको नाम]],PartyTable[],2,FALSE)</f>
        <v>#N/A</v>
      </c>
      <c r="F73" s="26" t="str" cm="1">
        <f t="array" ref="F73">IF(ROWS(G$7:G73)&gt;COUNTIF(BookTable[Entry Month],$O$4),"",INDEX(Book!D$3:D$1200,SMALL(IF(BookTable[Entry Month]=$O$4,ROW(BookTable[Entry Month])-ROW(Book!$J$2)),ROWS(G$7:G73))))</f>
        <v/>
      </c>
      <c r="I7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73" s="6" t="str" cm="1">
        <f t="array" ref="J73">IF(ROWS(G$7:G73)&gt;COUNTIF(BookTable[Entry Month],$O$4),"",INDEX(Book!F$3:F$1200,SMALL(IF(BookTable[Entry Month]=$O$4,ROW(BookTable[Entry Month])-ROW(Book!$J$2)),ROWS(G$7:G73))))</f>
        <v/>
      </c>
      <c r="K73" s="6" t="str" cm="1">
        <f t="array" ref="K73">IF(ROWS(G$7:G73)&gt;COUNTIF(BookTable[Entry Month],$O$4),"",INDEX(Book!E$3:E$1200,SMALL(IF(BookTable[Entry Month]=$O$4,ROW(BookTable[Entry Month])-ROW(Book!$J$2)),ROWS(G$7:G73))))</f>
        <v/>
      </c>
      <c r="L73" s="6" t="e">
        <f>Shrawan8[[#This Row],[मूल्य (रु)]]*13%</f>
        <v>#VALUE!</v>
      </c>
    </row>
    <row r="74" spans="1:12" hidden="1" x14ac:dyDescent="0.25">
      <c r="A74" s="1" t="str">
        <f t="array" ref="A74">IF(ROWS(A$7:A74)&gt;COUNTIF(BookTable[Entry Month],$O$4),"",INDEX(Book!A$3:A$1200,SMALL(IF(BookTable[Entry Month]=$O$4,ROW(BookTable[Entry Month])-ROW(Book!$J$2)),ROWS(A$7:A74))))</f>
        <v/>
      </c>
      <c r="B74" s="1" t="str">
        <f t="array" ref="B74">IF(ROWS(B$7:B74)&gt;COUNTIF(BookTable[Entry Month],$O$4),"",INDEX(Book!B$3:B$1200,SMALL(IF(BookTable[Entry Month]=$O$4,ROW(BookTable[Entry Month])-ROW(Book!$J$2)),ROWS(B$7:B74))))</f>
        <v/>
      </c>
      <c r="D74" s="1" t="str">
        <f t="array" ref="D74">IF(ROWS(C$7:C74)&gt;COUNTIF(BookTable[Entry Month],$O$4),"",INDEX(Book!C$3:C$1200,SMALL(IF(BookTable[Entry Month]=$O$4,ROW(BookTable[Entry Month])-ROW(Book!$J$2)),ROWS(C$7:C74))))</f>
        <v/>
      </c>
      <c r="E74" s="26" t="e">
        <f>VLOOKUP(Shrawan8[[#This Row],[आपूर्तिकर्ताको नाम]],PartyTable[],2,FALSE)</f>
        <v>#N/A</v>
      </c>
      <c r="F74" s="26" t="str" cm="1">
        <f t="array" ref="F74">IF(ROWS(G$7:G74)&gt;COUNTIF(BookTable[Entry Month],$O$4),"",INDEX(Book!D$3:D$1200,SMALL(IF(BookTable[Entry Month]=$O$4,ROW(BookTable[Entry Month])-ROW(Book!$J$2)),ROWS(G$7:G74))))</f>
        <v/>
      </c>
      <c r="I7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74" s="6" t="str" cm="1">
        <f t="array" ref="J74">IF(ROWS(G$7:G74)&gt;COUNTIF(BookTable[Entry Month],$O$4),"",INDEX(Book!F$3:F$1200,SMALL(IF(BookTable[Entry Month]=$O$4,ROW(BookTable[Entry Month])-ROW(Book!$J$2)),ROWS(G$7:G74))))</f>
        <v/>
      </c>
      <c r="K74" s="6" t="str" cm="1">
        <f t="array" ref="K74">IF(ROWS(G$7:G74)&gt;COUNTIF(BookTable[Entry Month],$O$4),"",INDEX(Book!E$3:E$1200,SMALL(IF(BookTable[Entry Month]=$O$4,ROW(BookTable[Entry Month])-ROW(Book!$J$2)),ROWS(G$7:G74))))</f>
        <v/>
      </c>
      <c r="L74" s="6" t="e">
        <f>Shrawan8[[#This Row],[मूल्य (रु)]]*13%</f>
        <v>#VALUE!</v>
      </c>
    </row>
    <row r="75" spans="1:12" hidden="1" x14ac:dyDescent="0.25">
      <c r="A75" s="1" t="str">
        <f t="array" ref="A75">IF(ROWS(A$7:A75)&gt;COUNTIF(BookTable[Entry Month],$O$4),"",INDEX(Book!A$3:A$1200,SMALL(IF(BookTable[Entry Month]=$O$4,ROW(BookTable[Entry Month])-ROW(Book!$J$2)),ROWS(A$7:A75))))</f>
        <v/>
      </c>
      <c r="B75" s="1" t="str">
        <f t="array" ref="B75">IF(ROWS(B$7:B75)&gt;COUNTIF(BookTable[Entry Month],$O$4),"",INDEX(Book!B$3:B$1200,SMALL(IF(BookTable[Entry Month]=$O$4,ROW(BookTable[Entry Month])-ROW(Book!$J$2)),ROWS(B$7:B75))))</f>
        <v/>
      </c>
      <c r="D75" s="1" t="str">
        <f t="array" ref="D75">IF(ROWS(C$7:C75)&gt;COUNTIF(BookTable[Entry Month],$O$4),"",INDEX(Book!C$3:C$1200,SMALL(IF(BookTable[Entry Month]=$O$4,ROW(BookTable[Entry Month])-ROW(Book!$J$2)),ROWS(C$7:C75))))</f>
        <v/>
      </c>
      <c r="E75" s="26" t="e">
        <f>VLOOKUP(Shrawan8[[#This Row],[आपूर्तिकर्ताको नाम]],PartyTable[],2,FALSE)</f>
        <v>#N/A</v>
      </c>
      <c r="F75" s="26" t="str" cm="1">
        <f t="array" ref="F75">IF(ROWS(G$7:G75)&gt;COUNTIF(BookTable[Entry Month],$O$4),"",INDEX(Book!D$3:D$1200,SMALL(IF(BookTable[Entry Month]=$O$4,ROW(BookTable[Entry Month])-ROW(Book!$J$2)),ROWS(G$7:G75))))</f>
        <v/>
      </c>
      <c r="I7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75" s="6" t="str" cm="1">
        <f t="array" ref="J75">IF(ROWS(G$7:G75)&gt;COUNTIF(BookTable[Entry Month],$O$4),"",INDEX(Book!F$3:F$1200,SMALL(IF(BookTable[Entry Month]=$O$4,ROW(BookTable[Entry Month])-ROW(Book!$J$2)),ROWS(G$7:G75))))</f>
        <v/>
      </c>
      <c r="K75" s="6" t="str" cm="1">
        <f t="array" ref="K75">IF(ROWS(G$7:G75)&gt;COUNTIF(BookTable[Entry Month],$O$4),"",INDEX(Book!E$3:E$1200,SMALL(IF(BookTable[Entry Month]=$O$4,ROW(BookTable[Entry Month])-ROW(Book!$J$2)),ROWS(G$7:G75))))</f>
        <v/>
      </c>
      <c r="L75" s="6" t="e">
        <f>Shrawan8[[#This Row],[मूल्य (रु)]]*13%</f>
        <v>#VALUE!</v>
      </c>
    </row>
    <row r="76" spans="1:12" hidden="1" x14ac:dyDescent="0.25">
      <c r="A76" s="1" t="str">
        <f t="array" ref="A76">IF(ROWS(A$7:A76)&gt;COUNTIF(BookTable[Entry Month],$O$4),"",INDEX(Book!A$3:A$1200,SMALL(IF(BookTable[Entry Month]=$O$4,ROW(BookTable[Entry Month])-ROW(Book!$J$2)),ROWS(A$7:A76))))</f>
        <v/>
      </c>
      <c r="B76" s="1" t="str">
        <f t="array" ref="B76">IF(ROWS(B$7:B76)&gt;COUNTIF(BookTable[Entry Month],$O$4),"",INDEX(Book!B$3:B$1200,SMALL(IF(BookTable[Entry Month]=$O$4,ROW(BookTable[Entry Month])-ROW(Book!$J$2)),ROWS(B$7:B76))))</f>
        <v/>
      </c>
      <c r="D76" s="1" t="str">
        <f t="array" ref="D76">IF(ROWS(C$7:C76)&gt;COUNTIF(BookTable[Entry Month],$O$4),"",INDEX(Book!C$3:C$1200,SMALL(IF(BookTable[Entry Month]=$O$4,ROW(BookTable[Entry Month])-ROW(Book!$J$2)),ROWS(C$7:C76))))</f>
        <v/>
      </c>
      <c r="E76" s="26" t="e">
        <f>VLOOKUP(Shrawan8[[#This Row],[आपूर्तिकर्ताको नाम]],PartyTable[],2,FALSE)</f>
        <v>#N/A</v>
      </c>
      <c r="F76" s="26" t="str" cm="1">
        <f t="array" ref="F76">IF(ROWS(G$7:G76)&gt;COUNTIF(BookTable[Entry Month],$O$4),"",INDEX(Book!D$3:D$1200,SMALL(IF(BookTable[Entry Month]=$O$4,ROW(BookTable[Entry Month])-ROW(Book!$J$2)),ROWS(G$7:G76))))</f>
        <v/>
      </c>
      <c r="I7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76" s="6" t="str" cm="1">
        <f t="array" ref="J76">IF(ROWS(G$7:G76)&gt;COUNTIF(BookTable[Entry Month],$O$4),"",INDEX(Book!F$3:F$1200,SMALL(IF(BookTable[Entry Month]=$O$4,ROW(BookTable[Entry Month])-ROW(Book!$J$2)),ROWS(G$7:G76))))</f>
        <v/>
      </c>
      <c r="K76" s="6" t="str" cm="1">
        <f t="array" ref="K76">IF(ROWS(G$7:G76)&gt;COUNTIF(BookTable[Entry Month],$O$4),"",INDEX(Book!E$3:E$1200,SMALL(IF(BookTable[Entry Month]=$O$4,ROW(BookTable[Entry Month])-ROW(Book!$J$2)),ROWS(G$7:G76))))</f>
        <v/>
      </c>
      <c r="L76" s="6" t="e">
        <f>Shrawan8[[#This Row],[मूल्य (रु)]]*13%</f>
        <v>#VALUE!</v>
      </c>
    </row>
    <row r="77" spans="1:12" hidden="1" x14ac:dyDescent="0.25">
      <c r="A77" s="1" t="str">
        <f t="array" ref="A77">IF(ROWS(A$7:A77)&gt;COUNTIF(BookTable[Entry Month],$O$4),"",INDEX(Book!A$3:A$1200,SMALL(IF(BookTable[Entry Month]=$O$4,ROW(BookTable[Entry Month])-ROW(Book!$J$2)),ROWS(A$7:A77))))</f>
        <v/>
      </c>
      <c r="B77" s="1" t="str">
        <f t="array" ref="B77">IF(ROWS(B$7:B77)&gt;COUNTIF(BookTable[Entry Month],$O$4),"",INDEX(Book!B$3:B$1200,SMALL(IF(BookTable[Entry Month]=$O$4,ROW(BookTable[Entry Month])-ROW(Book!$J$2)),ROWS(B$7:B77))))</f>
        <v/>
      </c>
      <c r="D77" s="1" t="str">
        <f t="array" ref="D77">IF(ROWS(C$7:C77)&gt;COUNTIF(BookTable[Entry Month],$O$4),"",INDEX(Book!C$3:C$1200,SMALL(IF(BookTable[Entry Month]=$O$4,ROW(BookTable[Entry Month])-ROW(Book!$J$2)),ROWS(C$7:C77))))</f>
        <v/>
      </c>
      <c r="E77" s="26" t="e">
        <f>VLOOKUP(Shrawan8[[#This Row],[आपूर्तिकर्ताको नाम]],PartyTable[],2,FALSE)</f>
        <v>#N/A</v>
      </c>
      <c r="F77" s="26" t="str" cm="1">
        <f t="array" ref="F77">IF(ROWS(G$7:G77)&gt;COUNTIF(BookTable[Entry Month],$O$4),"",INDEX(Book!D$3:D$1200,SMALL(IF(BookTable[Entry Month]=$O$4,ROW(BookTable[Entry Month])-ROW(Book!$J$2)),ROWS(G$7:G77))))</f>
        <v/>
      </c>
      <c r="I7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77" s="6" t="str" cm="1">
        <f t="array" ref="J77">IF(ROWS(G$7:G77)&gt;COUNTIF(BookTable[Entry Month],$O$4),"",INDEX(Book!F$3:F$1200,SMALL(IF(BookTable[Entry Month]=$O$4,ROW(BookTable[Entry Month])-ROW(Book!$J$2)),ROWS(G$7:G77))))</f>
        <v/>
      </c>
      <c r="K77" s="6" t="str" cm="1">
        <f t="array" ref="K77">IF(ROWS(G$7:G77)&gt;COUNTIF(BookTable[Entry Month],$O$4),"",INDEX(Book!E$3:E$1200,SMALL(IF(BookTable[Entry Month]=$O$4,ROW(BookTable[Entry Month])-ROW(Book!$J$2)),ROWS(G$7:G77))))</f>
        <v/>
      </c>
      <c r="L77" s="6" t="e">
        <f>Shrawan8[[#This Row],[मूल्य (रु)]]*13%</f>
        <v>#VALUE!</v>
      </c>
    </row>
    <row r="78" spans="1:12" hidden="1" x14ac:dyDescent="0.25">
      <c r="A78" s="1" t="str">
        <f t="array" ref="A78">IF(ROWS(A$7:A78)&gt;COUNTIF(BookTable[Entry Month],$O$4),"",INDEX(Book!A$3:A$1200,SMALL(IF(BookTable[Entry Month]=$O$4,ROW(BookTable[Entry Month])-ROW(Book!$J$2)),ROWS(A$7:A78))))</f>
        <v/>
      </c>
      <c r="B78" s="1" t="str">
        <f t="array" ref="B78">IF(ROWS(B$7:B78)&gt;COUNTIF(BookTable[Entry Month],$O$4),"",INDEX(Book!B$3:B$1200,SMALL(IF(BookTable[Entry Month]=$O$4,ROW(BookTable[Entry Month])-ROW(Book!$J$2)),ROWS(B$7:B78))))</f>
        <v/>
      </c>
      <c r="D78" s="1" t="str">
        <f t="array" ref="D78">IF(ROWS(C$7:C78)&gt;COUNTIF(BookTable[Entry Month],$O$4),"",INDEX(Book!C$3:C$1200,SMALL(IF(BookTable[Entry Month]=$O$4,ROW(BookTable[Entry Month])-ROW(Book!$J$2)),ROWS(C$7:C78))))</f>
        <v/>
      </c>
      <c r="E78" s="26" t="e">
        <f>VLOOKUP(Shrawan8[[#This Row],[आपूर्तिकर्ताको नाम]],PartyTable[],2,FALSE)</f>
        <v>#N/A</v>
      </c>
      <c r="F78" s="26" t="str" cm="1">
        <f t="array" ref="F78">IF(ROWS(G$7:G78)&gt;COUNTIF(BookTable[Entry Month],$O$4),"",INDEX(Book!D$3:D$1200,SMALL(IF(BookTable[Entry Month]=$O$4,ROW(BookTable[Entry Month])-ROW(Book!$J$2)),ROWS(G$7:G78))))</f>
        <v/>
      </c>
      <c r="I7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78" s="6" t="str" cm="1">
        <f t="array" ref="J78">IF(ROWS(G$7:G78)&gt;COUNTIF(BookTable[Entry Month],$O$4),"",INDEX(Book!F$3:F$1200,SMALL(IF(BookTable[Entry Month]=$O$4,ROW(BookTable[Entry Month])-ROW(Book!$J$2)),ROWS(G$7:G78))))</f>
        <v/>
      </c>
      <c r="K78" s="6" t="str" cm="1">
        <f t="array" ref="K78">IF(ROWS(G$7:G78)&gt;COUNTIF(BookTable[Entry Month],$O$4),"",INDEX(Book!E$3:E$1200,SMALL(IF(BookTable[Entry Month]=$O$4,ROW(BookTable[Entry Month])-ROW(Book!$J$2)),ROWS(G$7:G78))))</f>
        <v/>
      </c>
      <c r="L78" s="6" t="e">
        <f>Shrawan8[[#This Row],[मूल्य (रु)]]*13%</f>
        <v>#VALUE!</v>
      </c>
    </row>
    <row r="79" spans="1:12" hidden="1" x14ac:dyDescent="0.25">
      <c r="A79" s="1" t="str">
        <f t="array" ref="A79">IF(ROWS(A$7:A79)&gt;COUNTIF(BookTable[Entry Month],$O$4),"",INDEX(Book!A$3:A$1200,SMALL(IF(BookTable[Entry Month]=$O$4,ROW(BookTable[Entry Month])-ROW(Book!$J$2)),ROWS(A$7:A79))))</f>
        <v/>
      </c>
      <c r="B79" s="1" t="str">
        <f t="array" ref="B79">IF(ROWS(B$7:B79)&gt;COUNTIF(BookTable[Entry Month],$O$4),"",INDEX(Book!B$3:B$1200,SMALL(IF(BookTable[Entry Month]=$O$4,ROW(BookTable[Entry Month])-ROW(Book!$J$2)),ROWS(B$7:B79))))</f>
        <v/>
      </c>
      <c r="D79" s="1" t="str">
        <f t="array" ref="D79">IF(ROWS(C$7:C79)&gt;COUNTIF(BookTable[Entry Month],$O$4),"",INDEX(Book!C$3:C$1200,SMALL(IF(BookTable[Entry Month]=$O$4,ROW(BookTable[Entry Month])-ROW(Book!$J$2)),ROWS(C$7:C79))))</f>
        <v/>
      </c>
      <c r="E79" s="26" t="e">
        <f>VLOOKUP(Shrawan8[[#This Row],[आपूर्तिकर्ताको नाम]],PartyTable[],2,FALSE)</f>
        <v>#N/A</v>
      </c>
      <c r="F79" s="26" t="str" cm="1">
        <f t="array" ref="F79">IF(ROWS(G$7:G79)&gt;COUNTIF(BookTable[Entry Month],$O$4),"",INDEX(Book!D$3:D$1200,SMALL(IF(BookTable[Entry Month]=$O$4,ROW(BookTable[Entry Month])-ROW(Book!$J$2)),ROWS(G$7:G79))))</f>
        <v/>
      </c>
      <c r="I7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79" s="6" t="str" cm="1">
        <f t="array" ref="J79">IF(ROWS(G$7:G79)&gt;COUNTIF(BookTable[Entry Month],$O$4),"",INDEX(Book!F$3:F$1200,SMALL(IF(BookTable[Entry Month]=$O$4,ROW(BookTable[Entry Month])-ROW(Book!$J$2)),ROWS(G$7:G79))))</f>
        <v/>
      </c>
      <c r="K79" s="6" t="str" cm="1">
        <f t="array" ref="K79">IF(ROWS(G$7:G79)&gt;COUNTIF(BookTable[Entry Month],$O$4),"",INDEX(Book!E$3:E$1200,SMALL(IF(BookTable[Entry Month]=$O$4,ROW(BookTable[Entry Month])-ROW(Book!$J$2)),ROWS(G$7:G79))))</f>
        <v/>
      </c>
      <c r="L79" s="6" t="e">
        <f>Shrawan8[[#This Row],[मूल्य (रु)]]*13%</f>
        <v>#VALUE!</v>
      </c>
    </row>
    <row r="80" spans="1:12" hidden="1" x14ac:dyDescent="0.25">
      <c r="A80" s="1" t="str">
        <f t="array" ref="A80">IF(ROWS(A$7:A80)&gt;COUNTIF(BookTable[Entry Month],$O$4),"",INDEX(Book!A$3:A$1200,SMALL(IF(BookTable[Entry Month]=$O$4,ROW(BookTable[Entry Month])-ROW(Book!$J$2)),ROWS(A$7:A80))))</f>
        <v/>
      </c>
      <c r="B80" s="1" t="str">
        <f t="array" ref="B80">IF(ROWS(B$7:B80)&gt;COUNTIF(BookTable[Entry Month],$O$4),"",INDEX(Book!B$3:B$1200,SMALL(IF(BookTable[Entry Month]=$O$4,ROW(BookTable[Entry Month])-ROW(Book!$J$2)),ROWS(B$7:B80))))</f>
        <v/>
      </c>
      <c r="D80" s="1" t="str">
        <f t="array" ref="D80">IF(ROWS(C$7:C80)&gt;COUNTIF(BookTable[Entry Month],$O$4),"",INDEX(Book!C$3:C$1200,SMALL(IF(BookTable[Entry Month]=$O$4,ROW(BookTable[Entry Month])-ROW(Book!$J$2)),ROWS(C$7:C80))))</f>
        <v/>
      </c>
      <c r="E80" s="26" t="e">
        <f>VLOOKUP(Shrawan8[[#This Row],[आपूर्तिकर्ताको नाम]],PartyTable[],2,FALSE)</f>
        <v>#N/A</v>
      </c>
      <c r="F80" s="26" t="str" cm="1">
        <f t="array" ref="F80">IF(ROWS(G$7:G80)&gt;COUNTIF(BookTable[Entry Month],$O$4),"",INDEX(Book!D$3:D$1200,SMALL(IF(BookTable[Entry Month]=$O$4,ROW(BookTable[Entry Month])-ROW(Book!$J$2)),ROWS(G$7:G80))))</f>
        <v/>
      </c>
      <c r="I8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80" s="6" t="str" cm="1">
        <f t="array" ref="J80">IF(ROWS(G$7:G80)&gt;COUNTIF(BookTable[Entry Month],$O$4),"",INDEX(Book!F$3:F$1200,SMALL(IF(BookTable[Entry Month]=$O$4,ROW(BookTable[Entry Month])-ROW(Book!$J$2)),ROWS(G$7:G80))))</f>
        <v/>
      </c>
      <c r="K80" s="6" t="str" cm="1">
        <f t="array" ref="K80">IF(ROWS(G$7:G80)&gt;COUNTIF(BookTable[Entry Month],$O$4),"",INDEX(Book!E$3:E$1200,SMALL(IF(BookTable[Entry Month]=$O$4,ROW(BookTable[Entry Month])-ROW(Book!$J$2)),ROWS(G$7:G80))))</f>
        <v/>
      </c>
      <c r="L80" s="6" t="e">
        <f>Shrawan8[[#This Row],[मूल्य (रु)]]*13%</f>
        <v>#VALUE!</v>
      </c>
    </row>
    <row r="81" spans="1:12" hidden="1" x14ac:dyDescent="0.25">
      <c r="A81" s="1" t="str">
        <f t="array" ref="A81">IF(ROWS(A$7:A81)&gt;COUNTIF(BookTable[Entry Month],$O$4),"",INDEX(Book!A$3:A$1200,SMALL(IF(BookTable[Entry Month]=$O$4,ROW(BookTable[Entry Month])-ROW(Book!$J$2)),ROWS(A$7:A81))))</f>
        <v/>
      </c>
      <c r="B81" s="1" t="str">
        <f t="array" ref="B81">IF(ROWS(B$7:B81)&gt;COUNTIF(BookTable[Entry Month],$O$4),"",INDEX(Book!B$3:B$1200,SMALL(IF(BookTable[Entry Month]=$O$4,ROW(BookTable[Entry Month])-ROW(Book!$J$2)),ROWS(B$7:B81))))</f>
        <v/>
      </c>
      <c r="D81" s="1" t="str">
        <f t="array" ref="D81">IF(ROWS(C$7:C81)&gt;COUNTIF(BookTable[Entry Month],$O$4),"",INDEX(Book!C$3:C$1200,SMALL(IF(BookTable[Entry Month]=$O$4,ROW(BookTable[Entry Month])-ROW(Book!$J$2)),ROWS(C$7:C81))))</f>
        <v/>
      </c>
      <c r="E81" s="26" t="e">
        <f>VLOOKUP(Shrawan8[[#This Row],[आपूर्तिकर्ताको नाम]],PartyTable[],2,FALSE)</f>
        <v>#N/A</v>
      </c>
      <c r="F81" s="26" t="str" cm="1">
        <f t="array" ref="F81">IF(ROWS(G$7:G81)&gt;COUNTIF(BookTable[Entry Month],$O$4),"",INDEX(Book!D$3:D$1200,SMALL(IF(BookTable[Entry Month]=$O$4,ROW(BookTable[Entry Month])-ROW(Book!$J$2)),ROWS(G$7:G81))))</f>
        <v/>
      </c>
      <c r="I8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81" s="6" t="str" cm="1">
        <f t="array" ref="J81">IF(ROWS(G$7:G81)&gt;COUNTIF(BookTable[Entry Month],$O$4),"",INDEX(Book!F$3:F$1200,SMALL(IF(BookTable[Entry Month]=$O$4,ROW(BookTable[Entry Month])-ROW(Book!$J$2)),ROWS(G$7:G81))))</f>
        <v/>
      </c>
      <c r="K81" s="6" t="str" cm="1">
        <f t="array" ref="K81">IF(ROWS(G$7:G81)&gt;COUNTIF(BookTable[Entry Month],$O$4),"",INDEX(Book!E$3:E$1200,SMALL(IF(BookTable[Entry Month]=$O$4,ROW(BookTable[Entry Month])-ROW(Book!$J$2)),ROWS(G$7:G81))))</f>
        <v/>
      </c>
      <c r="L81" s="6" t="e">
        <f>Shrawan8[[#This Row],[मूल्य (रु)]]*13%</f>
        <v>#VALUE!</v>
      </c>
    </row>
    <row r="82" spans="1:12" hidden="1" x14ac:dyDescent="0.25">
      <c r="A82" s="1" t="str">
        <f t="array" ref="A82">IF(ROWS(A$7:A82)&gt;COUNTIF(BookTable[Entry Month],$O$4),"",INDEX(Book!A$3:A$1200,SMALL(IF(BookTable[Entry Month]=$O$4,ROW(BookTable[Entry Month])-ROW(Book!$J$2)),ROWS(A$7:A82))))</f>
        <v/>
      </c>
      <c r="B82" s="1" t="str">
        <f t="array" ref="B82">IF(ROWS(B$7:B82)&gt;COUNTIF(BookTable[Entry Month],$O$4),"",INDEX(Book!B$3:B$1200,SMALL(IF(BookTable[Entry Month]=$O$4,ROW(BookTable[Entry Month])-ROW(Book!$J$2)),ROWS(B$7:B82))))</f>
        <v/>
      </c>
      <c r="D82" s="1" t="str">
        <f t="array" ref="D82">IF(ROWS(C$7:C82)&gt;COUNTIF(BookTable[Entry Month],$O$4),"",INDEX(Book!C$3:C$1200,SMALL(IF(BookTable[Entry Month]=$O$4,ROW(BookTable[Entry Month])-ROW(Book!$J$2)),ROWS(C$7:C82))))</f>
        <v/>
      </c>
      <c r="E82" s="26" t="e">
        <f>VLOOKUP(Shrawan8[[#This Row],[आपूर्तिकर्ताको नाम]],PartyTable[],2,FALSE)</f>
        <v>#N/A</v>
      </c>
      <c r="F82" s="26" t="str" cm="1">
        <f t="array" ref="F82">IF(ROWS(G$7:G82)&gt;COUNTIF(BookTable[Entry Month],$O$4),"",INDEX(Book!D$3:D$1200,SMALL(IF(BookTable[Entry Month]=$O$4,ROW(BookTable[Entry Month])-ROW(Book!$J$2)),ROWS(G$7:G82))))</f>
        <v/>
      </c>
      <c r="I8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82" s="6" t="str" cm="1">
        <f t="array" ref="J82">IF(ROWS(G$7:G82)&gt;COUNTIF(BookTable[Entry Month],$O$4),"",INDEX(Book!F$3:F$1200,SMALL(IF(BookTable[Entry Month]=$O$4,ROW(BookTable[Entry Month])-ROW(Book!$J$2)),ROWS(G$7:G82))))</f>
        <v/>
      </c>
      <c r="K82" s="6" t="str" cm="1">
        <f t="array" ref="K82">IF(ROWS(G$7:G82)&gt;COUNTIF(BookTable[Entry Month],$O$4),"",INDEX(Book!E$3:E$1200,SMALL(IF(BookTable[Entry Month]=$O$4,ROW(BookTable[Entry Month])-ROW(Book!$J$2)),ROWS(G$7:G82))))</f>
        <v/>
      </c>
      <c r="L82" s="6" t="e">
        <f>Shrawan8[[#This Row],[मूल्य (रु)]]*13%</f>
        <v>#VALUE!</v>
      </c>
    </row>
    <row r="83" spans="1:12" hidden="1" x14ac:dyDescent="0.25">
      <c r="A83" s="1" t="str">
        <f t="array" ref="A83">IF(ROWS(A$7:A83)&gt;COUNTIF(BookTable[Entry Month],$O$4),"",INDEX(Book!A$3:A$1200,SMALL(IF(BookTable[Entry Month]=$O$4,ROW(BookTable[Entry Month])-ROW(Book!$J$2)),ROWS(A$7:A83))))</f>
        <v/>
      </c>
      <c r="B83" s="1" t="str">
        <f t="array" ref="B83">IF(ROWS(B$7:B83)&gt;COUNTIF(BookTable[Entry Month],$O$4),"",INDEX(Book!B$3:B$1200,SMALL(IF(BookTable[Entry Month]=$O$4,ROW(BookTable[Entry Month])-ROW(Book!$J$2)),ROWS(B$7:B83))))</f>
        <v/>
      </c>
      <c r="D83" s="1" t="str">
        <f t="array" ref="D83">IF(ROWS(C$7:C83)&gt;COUNTIF(BookTable[Entry Month],$O$4),"",INDEX(Book!C$3:C$1200,SMALL(IF(BookTable[Entry Month]=$O$4,ROW(BookTable[Entry Month])-ROW(Book!$J$2)),ROWS(C$7:C83))))</f>
        <v/>
      </c>
      <c r="E83" s="26" t="e">
        <f>VLOOKUP(Shrawan8[[#This Row],[आपूर्तिकर्ताको नाम]],PartyTable[],2,FALSE)</f>
        <v>#N/A</v>
      </c>
      <c r="F83" s="26" t="str" cm="1">
        <f t="array" ref="F83">IF(ROWS(G$7:G83)&gt;COUNTIF(BookTable[Entry Month],$O$4),"",INDEX(Book!D$3:D$1200,SMALL(IF(BookTable[Entry Month]=$O$4,ROW(BookTable[Entry Month])-ROW(Book!$J$2)),ROWS(G$7:G83))))</f>
        <v/>
      </c>
      <c r="I8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83" s="6" t="str" cm="1">
        <f t="array" ref="J83">IF(ROWS(G$7:G83)&gt;COUNTIF(BookTable[Entry Month],$O$4),"",INDEX(Book!F$3:F$1200,SMALL(IF(BookTable[Entry Month]=$O$4,ROW(BookTable[Entry Month])-ROW(Book!$J$2)),ROWS(G$7:G83))))</f>
        <v/>
      </c>
      <c r="K83" s="6" t="str" cm="1">
        <f t="array" ref="K83">IF(ROWS(G$7:G83)&gt;COUNTIF(BookTable[Entry Month],$O$4),"",INDEX(Book!E$3:E$1200,SMALL(IF(BookTable[Entry Month]=$O$4,ROW(BookTable[Entry Month])-ROW(Book!$J$2)),ROWS(G$7:G83))))</f>
        <v/>
      </c>
      <c r="L83" s="6" t="e">
        <f>Shrawan8[[#This Row],[मूल्य (रु)]]*13%</f>
        <v>#VALUE!</v>
      </c>
    </row>
    <row r="84" spans="1:12" hidden="1" x14ac:dyDescent="0.25">
      <c r="A84" s="1" t="str">
        <f t="array" ref="A84">IF(ROWS(A$7:A84)&gt;COUNTIF(BookTable[Entry Month],$O$4),"",INDEX(Book!A$3:A$1200,SMALL(IF(BookTable[Entry Month]=$O$4,ROW(BookTable[Entry Month])-ROW(Book!$J$2)),ROWS(A$7:A84))))</f>
        <v/>
      </c>
      <c r="B84" s="1" t="str">
        <f t="array" ref="B84">IF(ROWS(B$7:B84)&gt;COUNTIF(BookTable[Entry Month],$O$4),"",INDEX(Book!B$3:B$1200,SMALL(IF(BookTable[Entry Month]=$O$4,ROW(BookTable[Entry Month])-ROW(Book!$J$2)),ROWS(B$7:B84))))</f>
        <v/>
      </c>
      <c r="D84" s="1" t="str">
        <f t="array" ref="D84">IF(ROWS(C$7:C84)&gt;COUNTIF(BookTable[Entry Month],$O$4),"",INDEX(Book!C$3:C$1200,SMALL(IF(BookTable[Entry Month]=$O$4,ROW(BookTable[Entry Month])-ROW(Book!$J$2)),ROWS(C$7:C84))))</f>
        <v/>
      </c>
      <c r="E84" s="26" t="e">
        <f>VLOOKUP(Shrawan8[[#This Row],[आपूर्तिकर्ताको नाम]],PartyTable[],2,FALSE)</f>
        <v>#N/A</v>
      </c>
      <c r="F84" s="26" t="str" cm="1">
        <f t="array" ref="F84">IF(ROWS(G$7:G84)&gt;COUNTIF(BookTable[Entry Month],$O$4),"",INDEX(Book!D$3:D$1200,SMALL(IF(BookTable[Entry Month]=$O$4,ROW(BookTable[Entry Month])-ROW(Book!$J$2)),ROWS(G$7:G84))))</f>
        <v/>
      </c>
      <c r="I8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84" s="6" t="str" cm="1">
        <f t="array" ref="J84">IF(ROWS(G$7:G84)&gt;COUNTIF(BookTable[Entry Month],$O$4),"",INDEX(Book!F$3:F$1200,SMALL(IF(BookTable[Entry Month]=$O$4,ROW(BookTable[Entry Month])-ROW(Book!$J$2)),ROWS(G$7:G84))))</f>
        <v/>
      </c>
      <c r="K84" s="6" t="str" cm="1">
        <f t="array" ref="K84">IF(ROWS(G$7:G84)&gt;COUNTIF(BookTable[Entry Month],$O$4),"",INDEX(Book!E$3:E$1200,SMALL(IF(BookTable[Entry Month]=$O$4,ROW(BookTable[Entry Month])-ROW(Book!$J$2)),ROWS(G$7:G84))))</f>
        <v/>
      </c>
      <c r="L84" s="6" t="e">
        <f>Shrawan8[[#This Row],[मूल्य (रु)]]*13%</f>
        <v>#VALUE!</v>
      </c>
    </row>
    <row r="85" spans="1:12" hidden="1" x14ac:dyDescent="0.25">
      <c r="A85" s="1" t="str">
        <f t="array" ref="A85">IF(ROWS(A$7:A85)&gt;COUNTIF(BookTable[Entry Month],$O$4),"",INDEX(Book!A$3:A$1200,SMALL(IF(BookTable[Entry Month]=$O$4,ROW(BookTable[Entry Month])-ROW(Book!$J$2)),ROWS(A$7:A85))))</f>
        <v/>
      </c>
      <c r="B85" s="1" t="str">
        <f t="array" ref="B85">IF(ROWS(B$7:B85)&gt;COUNTIF(BookTable[Entry Month],$O$4),"",INDEX(Book!B$3:B$1200,SMALL(IF(BookTable[Entry Month]=$O$4,ROW(BookTable[Entry Month])-ROW(Book!$J$2)),ROWS(B$7:B85))))</f>
        <v/>
      </c>
      <c r="D85" s="1" t="str">
        <f t="array" ref="D85">IF(ROWS(C$7:C85)&gt;COUNTIF(BookTable[Entry Month],$O$4),"",INDEX(Book!C$3:C$1200,SMALL(IF(BookTable[Entry Month]=$O$4,ROW(BookTable[Entry Month])-ROW(Book!$J$2)),ROWS(C$7:C85))))</f>
        <v/>
      </c>
      <c r="E85" s="26" t="e">
        <f>VLOOKUP(Shrawan8[[#This Row],[आपूर्तिकर्ताको नाम]],PartyTable[],2,FALSE)</f>
        <v>#N/A</v>
      </c>
      <c r="F85" s="26" t="str" cm="1">
        <f t="array" ref="F85">IF(ROWS(G$7:G85)&gt;COUNTIF(BookTable[Entry Month],$O$4),"",INDEX(Book!D$3:D$1200,SMALL(IF(BookTable[Entry Month]=$O$4,ROW(BookTable[Entry Month])-ROW(Book!$J$2)),ROWS(G$7:G85))))</f>
        <v/>
      </c>
      <c r="I8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85" s="6" t="str" cm="1">
        <f t="array" ref="J85">IF(ROWS(G$7:G85)&gt;COUNTIF(BookTable[Entry Month],$O$4),"",INDEX(Book!F$3:F$1200,SMALL(IF(BookTable[Entry Month]=$O$4,ROW(BookTable[Entry Month])-ROW(Book!$J$2)),ROWS(G$7:G85))))</f>
        <v/>
      </c>
      <c r="K85" s="6" t="str" cm="1">
        <f t="array" ref="K85">IF(ROWS(G$7:G85)&gt;COUNTIF(BookTable[Entry Month],$O$4),"",INDEX(Book!E$3:E$1200,SMALL(IF(BookTable[Entry Month]=$O$4,ROW(BookTable[Entry Month])-ROW(Book!$J$2)),ROWS(G$7:G85))))</f>
        <v/>
      </c>
      <c r="L85" s="6" t="e">
        <f>Shrawan8[[#This Row],[मूल्य (रु)]]*13%</f>
        <v>#VALUE!</v>
      </c>
    </row>
    <row r="86" spans="1:12" hidden="1" x14ac:dyDescent="0.25">
      <c r="A86" s="1" t="str">
        <f t="array" ref="A86">IF(ROWS(A$7:A86)&gt;COUNTIF(BookTable[Entry Month],$O$4),"",INDEX(Book!A$3:A$1200,SMALL(IF(BookTable[Entry Month]=$O$4,ROW(BookTable[Entry Month])-ROW(Book!$J$2)),ROWS(A$7:A86))))</f>
        <v/>
      </c>
      <c r="B86" s="1" t="str">
        <f t="array" ref="B86">IF(ROWS(B$7:B86)&gt;COUNTIF(BookTable[Entry Month],$O$4),"",INDEX(Book!B$3:B$1200,SMALL(IF(BookTable[Entry Month]=$O$4,ROW(BookTable[Entry Month])-ROW(Book!$J$2)),ROWS(B$7:B86))))</f>
        <v/>
      </c>
      <c r="D86" s="1" t="str">
        <f t="array" ref="D86">IF(ROWS(C$7:C86)&gt;COUNTIF(BookTable[Entry Month],$O$4),"",INDEX(Book!C$3:C$1200,SMALL(IF(BookTable[Entry Month]=$O$4,ROW(BookTable[Entry Month])-ROW(Book!$J$2)),ROWS(C$7:C86))))</f>
        <v/>
      </c>
      <c r="E86" s="1" t="e">
        <f>VLOOKUP(Shrawan8[[#This Row],[आपूर्तिकर्ताको नाम]],PartyTable[],2,FALSE)</f>
        <v>#N/A</v>
      </c>
      <c r="F86" s="1" t="str" cm="1">
        <f t="array" ref="F86">IF(ROWS(G$7:G86)&gt;COUNTIF(BookTable[Entry Month],$O$4),"",INDEX(Book!D$3:D$1200,SMALL(IF(BookTable[Entry Month]=$O$4,ROW(BookTable[Entry Month])-ROW(Book!$J$2)),ROWS(G$7:G86))))</f>
        <v/>
      </c>
      <c r="I8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86" s="6" t="str" cm="1">
        <f t="array" ref="J86">IF(ROWS(G$7:G86)&gt;COUNTIF(BookTable[Entry Month],$O$4),"",INDEX(Book!F$3:F$1200,SMALL(IF(BookTable[Entry Month]=$O$4,ROW(BookTable[Entry Month])-ROW(Book!$J$2)),ROWS(G$7:G86))))</f>
        <v/>
      </c>
      <c r="K86" s="6" t="str" cm="1">
        <f t="array" ref="K86">IF(ROWS(G$7:G86)&gt;COUNTIF(BookTable[Entry Month],$O$4),"",INDEX(Book!E$3:E$1200,SMALL(IF(BookTable[Entry Month]=$O$4,ROW(BookTable[Entry Month])-ROW(Book!$J$2)),ROWS(G$7:G86))))</f>
        <v/>
      </c>
      <c r="L86" s="6" t="e">
        <f>Shrawan8[[#This Row],[मूल्य (रु)]]*13%</f>
        <v>#VALUE!</v>
      </c>
    </row>
    <row r="87" spans="1:12" hidden="1" x14ac:dyDescent="0.25">
      <c r="A87" s="1" t="str">
        <f t="array" ref="A87">IF(ROWS(A$7:A87)&gt;COUNTIF(BookTable[Entry Month],$O$4),"",INDEX(Book!A$3:A$1200,SMALL(IF(BookTable[Entry Month]=$O$4,ROW(BookTable[Entry Month])-ROW(Book!$J$2)),ROWS(A$7:A87))))</f>
        <v/>
      </c>
      <c r="B87" s="1" t="str">
        <f t="array" ref="B87">IF(ROWS(B$7:B87)&gt;COUNTIF(BookTable[Entry Month],$O$4),"",INDEX(Book!B$3:B$1200,SMALL(IF(BookTable[Entry Month]=$O$4,ROW(BookTable[Entry Month])-ROW(Book!$J$2)),ROWS(B$7:B87))))</f>
        <v/>
      </c>
      <c r="D87" s="1" t="str">
        <f t="array" ref="D87">IF(ROWS(C$7:C87)&gt;COUNTIF(BookTable[Entry Month],$O$4),"",INDEX(Book!C$3:C$1200,SMALL(IF(BookTable[Entry Month]=$O$4,ROW(BookTable[Entry Month])-ROW(Book!$J$2)),ROWS(C$7:C87))))</f>
        <v/>
      </c>
      <c r="E87" s="1" t="e">
        <f>VLOOKUP(Shrawan8[[#This Row],[आपूर्तिकर्ताको नाम]],PartyTable[],2,FALSE)</f>
        <v>#N/A</v>
      </c>
      <c r="F87" s="1" t="str" cm="1">
        <f t="array" ref="F87">IF(ROWS(G$7:G87)&gt;COUNTIF(BookTable[Entry Month],$O$4),"",INDEX(Book!D$3:D$1200,SMALL(IF(BookTable[Entry Month]=$O$4,ROW(BookTable[Entry Month])-ROW(Book!$J$2)),ROWS(G$7:G87))))</f>
        <v/>
      </c>
      <c r="I8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87" s="6" t="str" cm="1">
        <f t="array" ref="J87">IF(ROWS(G$7:G87)&gt;COUNTIF(BookTable[Entry Month],$O$4),"",INDEX(Book!F$3:F$1200,SMALL(IF(BookTable[Entry Month]=$O$4,ROW(BookTable[Entry Month])-ROW(Book!$J$2)),ROWS(G$7:G87))))</f>
        <v/>
      </c>
      <c r="K87" s="6" t="str" cm="1">
        <f t="array" ref="K87">IF(ROWS(G$7:G87)&gt;COUNTIF(BookTable[Entry Month],$O$4),"",INDEX(Book!E$3:E$1200,SMALL(IF(BookTable[Entry Month]=$O$4,ROW(BookTable[Entry Month])-ROW(Book!$J$2)),ROWS(G$7:G87))))</f>
        <v/>
      </c>
      <c r="L87" s="6" t="e">
        <f>Shrawan8[[#This Row],[मूल्य (रु)]]*13%</f>
        <v>#VALUE!</v>
      </c>
    </row>
    <row r="88" spans="1:12" hidden="1" x14ac:dyDescent="0.25">
      <c r="A88" s="1" t="str">
        <f t="array" ref="A88">IF(ROWS(A$7:A88)&gt;COUNTIF(BookTable[Entry Month],$O$4),"",INDEX(Book!A$3:A$1200,SMALL(IF(BookTable[Entry Month]=$O$4,ROW(BookTable[Entry Month])-ROW(Book!$J$2)),ROWS(A$7:A88))))</f>
        <v/>
      </c>
      <c r="B88" s="1" t="str">
        <f t="array" ref="B88">IF(ROWS(B$7:B88)&gt;COUNTIF(BookTable[Entry Month],$O$4),"",INDEX(Book!B$3:B$1200,SMALL(IF(BookTable[Entry Month]=$O$4,ROW(BookTable[Entry Month])-ROW(Book!$J$2)),ROWS(B$7:B88))))</f>
        <v/>
      </c>
      <c r="D88" s="1" t="str">
        <f t="array" ref="D88">IF(ROWS(C$7:C88)&gt;COUNTIF(BookTable[Entry Month],$O$4),"",INDEX(Book!C$3:C$1200,SMALL(IF(BookTable[Entry Month]=$O$4,ROW(BookTable[Entry Month])-ROW(Book!$J$2)),ROWS(C$7:C88))))</f>
        <v/>
      </c>
      <c r="E88" s="1" t="e">
        <f>VLOOKUP(Shrawan8[[#This Row],[आपूर्तिकर्ताको नाम]],PartyTable[],2,FALSE)</f>
        <v>#N/A</v>
      </c>
      <c r="F88" s="1" t="str" cm="1">
        <f t="array" ref="F88">IF(ROWS(G$7:G88)&gt;COUNTIF(BookTable[Entry Month],$O$4),"",INDEX(Book!D$3:D$1200,SMALL(IF(BookTable[Entry Month]=$O$4,ROW(BookTable[Entry Month])-ROW(Book!$J$2)),ROWS(G$7:G88))))</f>
        <v/>
      </c>
      <c r="I8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88" s="6" t="str" cm="1">
        <f t="array" ref="J88">IF(ROWS(G$7:G88)&gt;COUNTIF(BookTable[Entry Month],$O$4),"",INDEX(Book!F$3:F$1200,SMALL(IF(BookTable[Entry Month]=$O$4,ROW(BookTable[Entry Month])-ROW(Book!$J$2)),ROWS(G$7:G88))))</f>
        <v/>
      </c>
      <c r="K88" s="6" t="str" cm="1">
        <f t="array" ref="K88">IF(ROWS(G$7:G88)&gt;COUNTIF(BookTable[Entry Month],$O$4),"",INDEX(Book!E$3:E$1200,SMALL(IF(BookTable[Entry Month]=$O$4,ROW(BookTable[Entry Month])-ROW(Book!$J$2)),ROWS(G$7:G88))))</f>
        <v/>
      </c>
      <c r="L88" s="6" t="e">
        <f>Shrawan8[[#This Row],[मूल्य (रु)]]*13%</f>
        <v>#VALUE!</v>
      </c>
    </row>
    <row r="89" spans="1:12" hidden="1" x14ac:dyDescent="0.25">
      <c r="A89" s="1" t="str">
        <f t="array" ref="A89">IF(ROWS(A$7:A89)&gt;COUNTIF(BookTable[Entry Month],$O$4),"",INDEX(Book!A$3:A$1200,SMALL(IF(BookTable[Entry Month]=$O$4,ROW(BookTable[Entry Month])-ROW(Book!$J$2)),ROWS(A$7:A89))))</f>
        <v/>
      </c>
      <c r="B89" s="1" t="str">
        <f t="array" ref="B89">IF(ROWS(B$7:B89)&gt;COUNTIF(BookTable[Entry Month],$O$4),"",INDEX(Book!B$3:B$1200,SMALL(IF(BookTable[Entry Month]=$O$4,ROW(BookTable[Entry Month])-ROW(Book!$J$2)),ROWS(B$7:B89))))</f>
        <v/>
      </c>
      <c r="D89" s="1" t="str">
        <f t="array" ref="D89">IF(ROWS(C$7:C89)&gt;COUNTIF(BookTable[Entry Month],$O$4),"",INDEX(Book!C$3:C$1200,SMALL(IF(BookTable[Entry Month]=$O$4,ROW(BookTable[Entry Month])-ROW(Book!$J$2)),ROWS(C$7:C89))))</f>
        <v/>
      </c>
      <c r="E89" s="1" t="e">
        <f>VLOOKUP(Shrawan8[[#This Row],[आपूर्तिकर्ताको नाम]],PartyTable[],2,FALSE)</f>
        <v>#N/A</v>
      </c>
      <c r="F89" s="1" t="str" cm="1">
        <f t="array" ref="F89">IF(ROWS(G$7:G89)&gt;COUNTIF(BookTable[Entry Month],$O$4),"",INDEX(Book!D$3:D$1200,SMALL(IF(BookTable[Entry Month]=$O$4,ROW(BookTable[Entry Month])-ROW(Book!$J$2)),ROWS(G$7:G89))))</f>
        <v/>
      </c>
      <c r="I8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89" s="6" t="str" cm="1">
        <f t="array" ref="J89">IF(ROWS(G$7:G89)&gt;COUNTIF(BookTable[Entry Month],$O$4),"",INDEX(Book!F$3:F$1200,SMALL(IF(BookTable[Entry Month]=$O$4,ROW(BookTable[Entry Month])-ROW(Book!$J$2)),ROWS(G$7:G89))))</f>
        <v/>
      </c>
      <c r="K89" s="6" t="str" cm="1">
        <f t="array" ref="K89">IF(ROWS(G$7:G89)&gt;COUNTIF(BookTable[Entry Month],$O$4),"",INDEX(Book!E$3:E$1200,SMALL(IF(BookTable[Entry Month]=$O$4,ROW(BookTable[Entry Month])-ROW(Book!$J$2)),ROWS(G$7:G89))))</f>
        <v/>
      </c>
      <c r="L89" s="6" t="e">
        <f>Shrawan8[[#This Row],[मूल्य (रु)]]*13%</f>
        <v>#VALUE!</v>
      </c>
    </row>
    <row r="90" spans="1:12" hidden="1" x14ac:dyDescent="0.25">
      <c r="A90" s="1" t="str">
        <f t="array" ref="A90">IF(ROWS(A$7:A90)&gt;COUNTIF(BookTable[Entry Month],$O$4),"",INDEX(Book!A$3:A$1200,SMALL(IF(BookTable[Entry Month]=$O$4,ROW(BookTable[Entry Month])-ROW(Book!$J$2)),ROWS(A$7:A90))))</f>
        <v/>
      </c>
      <c r="B90" s="1" t="str">
        <f t="array" ref="B90">IF(ROWS(B$7:B90)&gt;COUNTIF(BookTable[Entry Month],$O$4),"",INDEX(Book!B$3:B$1200,SMALL(IF(BookTable[Entry Month]=$O$4,ROW(BookTable[Entry Month])-ROW(Book!$J$2)),ROWS(B$7:B90))))</f>
        <v/>
      </c>
      <c r="D90" s="1" t="str">
        <f t="array" ref="D90">IF(ROWS(C$7:C90)&gt;COUNTIF(BookTable[Entry Month],$O$4),"",INDEX(Book!C$3:C$1200,SMALL(IF(BookTable[Entry Month]=$O$4,ROW(BookTable[Entry Month])-ROW(Book!$J$2)),ROWS(C$7:C90))))</f>
        <v/>
      </c>
      <c r="E90" s="1" t="e">
        <f>VLOOKUP(Shrawan8[[#This Row],[आपूर्तिकर्ताको नाम]],PartyTable[],2,FALSE)</f>
        <v>#N/A</v>
      </c>
      <c r="F90" s="1" t="str" cm="1">
        <f t="array" ref="F90">IF(ROWS(G$7:G90)&gt;COUNTIF(BookTable[Entry Month],$O$4),"",INDEX(Book!D$3:D$1200,SMALL(IF(BookTable[Entry Month]=$O$4,ROW(BookTable[Entry Month])-ROW(Book!$J$2)),ROWS(G$7:G90))))</f>
        <v/>
      </c>
      <c r="I9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90" s="6" t="str" cm="1">
        <f t="array" ref="J90">IF(ROWS(G$7:G90)&gt;COUNTIF(BookTable[Entry Month],$O$4),"",INDEX(Book!F$3:F$1200,SMALL(IF(BookTable[Entry Month]=$O$4,ROW(BookTable[Entry Month])-ROW(Book!$J$2)),ROWS(G$7:G90))))</f>
        <v/>
      </c>
      <c r="K90" s="6" t="str" cm="1">
        <f t="array" ref="K90">IF(ROWS(G$7:G90)&gt;COUNTIF(BookTable[Entry Month],$O$4),"",INDEX(Book!E$3:E$1200,SMALL(IF(BookTable[Entry Month]=$O$4,ROW(BookTable[Entry Month])-ROW(Book!$J$2)),ROWS(G$7:G90))))</f>
        <v/>
      </c>
      <c r="L90" s="6" t="e">
        <f>Shrawan8[[#This Row],[मूल्य (रु)]]*13%</f>
        <v>#VALUE!</v>
      </c>
    </row>
    <row r="91" spans="1:12" hidden="1" x14ac:dyDescent="0.25">
      <c r="A91" s="1" t="str">
        <f t="array" ref="A91">IF(ROWS(A$7:A91)&gt;COUNTIF(BookTable[Entry Month],$O$4),"",INDEX(Book!A$3:A$1200,SMALL(IF(BookTable[Entry Month]=$O$4,ROW(BookTable[Entry Month])-ROW(Book!$J$2)),ROWS(A$7:A91))))</f>
        <v/>
      </c>
      <c r="B91" s="1" t="str">
        <f t="array" ref="B91">IF(ROWS(B$7:B91)&gt;COUNTIF(BookTable[Entry Month],$O$4),"",INDEX(Book!B$3:B$1200,SMALL(IF(BookTable[Entry Month]=$O$4,ROW(BookTable[Entry Month])-ROW(Book!$J$2)),ROWS(B$7:B91))))</f>
        <v/>
      </c>
      <c r="D91" s="1" t="str">
        <f t="array" ref="D91">IF(ROWS(C$7:C91)&gt;COUNTIF(BookTable[Entry Month],$O$4),"",INDEX(Book!C$3:C$1200,SMALL(IF(BookTable[Entry Month]=$O$4,ROW(BookTable[Entry Month])-ROW(Book!$J$2)),ROWS(C$7:C91))))</f>
        <v/>
      </c>
      <c r="E91" s="1" t="e">
        <f>VLOOKUP(Shrawan8[[#This Row],[आपूर्तिकर्ताको नाम]],PartyTable[],2,FALSE)</f>
        <v>#N/A</v>
      </c>
      <c r="F91" s="1" t="str" cm="1">
        <f t="array" ref="F91">IF(ROWS(G$7:G91)&gt;COUNTIF(BookTable[Entry Month],$O$4),"",INDEX(Book!D$3:D$1200,SMALL(IF(BookTable[Entry Month]=$O$4,ROW(BookTable[Entry Month])-ROW(Book!$J$2)),ROWS(G$7:G91))))</f>
        <v/>
      </c>
      <c r="I9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91" s="6" t="str" cm="1">
        <f t="array" ref="J91">IF(ROWS(G$7:G91)&gt;COUNTIF(BookTable[Entry Month],$O$4),"",INDEX(Book!F$3:F$1200,SMALL(IF(BookTable[Entry Month]=$O$4,ROW(BookTable[Entry Month])-ROW(Book!$J$2)),ROWS(G$7:G91))))</f>
        <v/>
      </c>
      <c r="K91" s="6" t="str" cm="1">
        <f t="array" ref="K91">IF(ROWS(G$7:G91)&gt;COUNTIF(BookTable[Entry Month],$O$4),"",INDEX(Book!E$3:E$1200,SMALL(IF(BookTable[Entry Month]=$O$4,ROW(BookTable[Entry Month])-ROW(Book!$J$2)),ROWS(G$7:G91))))</f>
        <v/>
      </c>
      <c r="L91" s="6" t="e">
        <f>Shrawan8[[#This Row],[मूल्य (रु)]]*13%</f>
        <v>#VALUE!</v>
      </c>
    </row>
    <row r="92" spans="1:12" hidden="1" x14ac:dyDescent="0.25">
      <c r="A92" s="1" t="str">
        <f t="array" ref="A92">IF(ROWS(A$7:A92)&gt;COUNTIF(BookTable[Entry Month],$O$4),"",INDEX(Book!A$3:A$1200,SMALL(IF(BookTable[Entry Month]=$O$4,ROW(BookTable[Entry Month])-ROW(Book!$J$2)),ROWS(A$7:A92))))</f>
        <v/>
      </c>
      <c r="B92" s="1" t="str">
        <f t="array" ref="B92">IF(ROWS(B$7:B92)&gt;COUNTIF(BookTable[Entry Month],$O$4),"",INDEX(Book!B$3:B$1200,SMALL(IF(BookTable[Entry Month]=$O$4,ROW(BookTable[Entry Month])-ROW(Book!$J$2)),ROWS(B$7:B92))))</f>
        <v/>
      </c>
      <c r="D92" s="1" t="str">
        <f t="array" ref="D92">IF(ROWS(C$7:C92)&gt;COUNTIF(BookTable[Entry Month],$O$4),"",INDEX(Book!C$3:C$1200,SMALL(IF(BookTable[Entry Month]=$O$4,ROW(BookTable[Entry Month])-ROW(Book!$J$2)),ROWS(C$7:C92))))</f>
        <v/>
      </c>
      <c r="E92" s="1" t="e">
        <f>VLOOKUP(Shrawan8[[#This Row],[आपूर्तिकर्ताको नाम]],PartyTable[],2,FALSE)</f>
        <v>#N/A</v>
      </c>
      <c r="F92" s="1" t="str" cm="1">
        <f t="array" ref="F92">IF(ROWS(G$7:G92)&gt;COUNTIF(BookTable[Entry Month],$O$4),"",INDEX(Book!D$3:D$1200,SMALL(IF(BookTable[Entry Month]=$O$4,ROW(BookTable[Entry Month])-ROW(Book!$J$2)),ROWS(G$7:G92))))</f>
        <v/>
      </c>
      <c r="I9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92" s="6" t="str" cm="1">
        <f t="array" ref="J92">IF(ROWS(G$7:G92)&gt;COUNTIF(BookTable[Entry Month],$O$4),"",INDEX(Book!F$3:F$1200,SMALL(IF(BookTable[Entry Month]=$O$4,ROW(BookTable[Entry Month])-ROW(Book!$J$2)),ROWS(G$7:G92))))</f>
        <v/>
      </c>
      <c r="K92" s="6" t="str" cm="1">
        <f t="array" ref="K92">IF(ROWS(G$7:G92)&gt;COUNTIF(BookTable[Entry Month],$O$4),"",INDEX(Book!E$3:E$1200,SMALL(IF(BookTable[Entry Month]=$O$4,ROW(BookTable[Entry Month])-ROW(Book!$J$2)),ROWS(G$7:G92))))</f>
        <v/>
      </c>
      <c r="L92" s="6" t="e">
        <f>Shrawan8[[#This Row],[मूल्य (रु)]]*13%</f>
        <v>#VALUE!</v>
      </c>
    </row>
    <row r="93" spans="1:12" hidden="1" x14ac:dyDescent="0.25">
      <c r="A93" s="1" t="str">
        <f t="array" ref="A93">IF(ROWS(A$7:A93)&gt;COUNTIF(BookTable[Entry Month],$O$4),"",INDEX(Book!A$3:A$1200,SMALL(IF(BookTable[Entry Month]=$O$4,ROW(BookTable[Entry Month])-ROW(Book!$J$2)),ROWS(A$7:A93))))</f>
        <v/>
      </c>
      <c r="B93" s="1" t="str">
        <f t="array" ref="B93">IF(ROWS(B$7:B93)&gt;COUNTIF(BookTable[Entry Month],$O$4),"",INDEX(Book!B$3:B$1200,SMALL(IF(BookTable[Entry Month]=$O$4,ROW(BookTable[Entry Month])-ROW(Book!$J$2)),ROWS(B$7:B93))))</f>
        <v/>
      </c>
      <c r="D93" s="1" t="str">
        <f t="array" ref="D93">IF(ROWS(C$7:C93)&gt;COUNTIF(BookTable[Entry Month],$O$4),"",INDEX(Book!C$3:C$1200,SMALL(IF(BookTable[Entry Month]=$O$4,ROW(BookTable[Entry Month])-ROW(Book!$J$2)),ROWS(C$7:C93))))</f>
        <v/>
      </c>
      <c r="E93" s="1" t="e">
        <f>VLOOKUP(Shrawan8[[#This Row],[आपूर्तिकर्ताको नाम]],PartyTable[],2,FALSE)</f>
        <v>#N/A</v>
      </c>
      <c r="F93" s="1" t="str" cm="1">
        <f t="array" ref="F93">IF(ROWS(G$7:G93)&gt;COUNTIF(BookTable[Entry Month],$O$4),"",INDEX(Book!D$3:D$1200,SMALL(IF(BookTable[Entry Month]=$O$4,ROW(BookTable[Entry Month])-ROW(Book!$J$2)),ROWS(G$7:G93))))</f>
        <v/>
      </c>
      <c r="I9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93" s="6" t="str" cm="1">
        <f t="array" ref="J93">IF(ROWS(G$7:G93)&gt;COUNTIF(BookTable[Entry Month],$O$4),"",INDEX(Book!F$3:F$1200,SMALL(IF(BookTable[Entry Month]=$O$4,ROW(BookTable[Entry Month])-ROW(Book!$J$2)),ROWS(G$7:G93))))</f>
        <v/>
      </c>
      <c r="K93" s="6" t="str" cm="1">
        <f t="array" ref="K93">IF(ROWS(G$7:G93)&gt;COUNTIF(BookTable[Entry Month],$O$4),"",INDEX(Book!E$3:E$1200,SMALL(IF(BookTable[Entry Month]=$O$4,ROW(BookTable[Entry Month])-ROW(Book!$J$2)),ROWS(G$7:G93))))</f>
        <v/>
      </c>
      <c r="L93" s="6" t="e">
        <f>Shrawan8[[#This Row],[मूल्य (रु)]]*13%</f>
        <v>#VALUE!</v>
      </c>
    </row>
    <row r="94" spans="1:12" hidden="1" x14ac:dyDescent="0.25">
      <c r="A94" s="1" t="str">
        <f t="array" ref="A94">IF(ROWS(A$7:A94)&gt;COUNTIF(BookTable[Entry Month],$O$4),"",INDEX(Book!A$3:A$1200,SMALL(IF(BookTable[Entry Month]=$O$4,ROW(BookTable[Entry Month])-ROW(Book!$J$2)),ROWS(A$7:A94))))</f>
        <v/>
      </c>
      <c r="B94" s="1" t="str">
        <f t="array" ref="B94">IF(ROWS(B$7:B94)&gt;COUNTIF(BookTable[Entry Month],$O$4),"",INDEX(Book!B$3:B$1200,SMALL(IF(BookTable[Entry Month]=$O$4,ROW(BookTable[Entry Month])-ROW(Book!$J$2)),ROWS(B$7:B94))))</f>
        <v/>
      </c>
      <c r="D94" s="1" t="str">
        <f t="array" ref="D94">IF(ROWS(C$7:C94)&gt;COUNTIF(BookTable[Entry Month],$O$4),"",INDEX(Book!C$3:C$1200,SMALL(IF(BookTable[Entry Month]=$O$4,ROW(BookTable[Entry Month])-ROW(Book!$J$2)),ROWS(C$7:C94))))</f>
        <v/>
      </c>
      <c r="E94" s="1" t="e">
        <f>VLOOKUP(Shrawan8[[#This Row],[आपूर्तिकर्ताको नाम]],PartyTable[],2,FALSE)</f>
        <v>#N/A</v>
      </c>
      <c r="F94" s="1" t="str" cm="1">
        <f t="array" ref="F94">IF(ROWS(G$7:G94)&gt;COUNTIF(BookTable[Entry Month],$O$4),"",INDEX(Book!D$3:D$1200,SMALL(IF(BookTable[Entry Month]=$O$4,ROW(BookTable[Entry Month])-ROW(Book!$J$2)),ROWS(G$7:G94))))</f>
        <v/>
      </c>
      <c r="I9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94" s="6" t="str" cm="1">
        <f t="array" ref="J94">IF(ROWS(G$7:G94)&gt;COUNTIF(BookTable[Entry Month],$O$4),"",INDEX(Book!F$3:F$1200,SMALL(IF(BookTable[Entry Month]=$O$4,ROW(BookTable[Entry Month])-ROW(Book!$J$2)),ROWS(G$7:G94))))</f>
        <v/>
      </c>
      <c r="K94" s="6" t="str" cm="1">
        <f t="array" ref="K94">IF(ROWS(G$7:G94)&gt;COUNTIF(BookTable[Entry Month],$O$4),"",INDEX(Book!E$3:E$1200,SMALL(IF(BookTable[Entry Month]=$O$4,ROW(BookTable[Entry Month])-ROW(Book!$J$2)),ROWS(G$7:G94))))</f>
        <v/>
      </c>
      <c r="L94" s="6" t="e">
        <f>Shrawan8[[#This Row],[मूल्य (रु)]]*13%</f>
        <v>#VALUE!</v>
      </c>
    </row>
    <row r="95" spans="1:12" hidden="1" x14ac:dyDescent="0.25">
      <c r="A95" s="1" t="str">
        <f t="array" ref="A95">IF(ROWS(A$7:A95)&gt;COUNTIF(BookTable[Entry Month],$O$4),"",INDEX(Book!A$3:A$1200,SMALL(IF(BookTable[Entry Month]=$O$4,ROW(BookTable[Entry Month])-ROW(Book!$J$2)),ROWS(A$7:A95))))</f>
        <v/>
      </c>
      <c r="B95" s="1" t="str">
        <f t="array" ref="B95">IF(ROWS(B$7:B95)&gt;COUNTIF(BookTable[Entry Month],$O$4),"",INDEX(Book!B$3:B$1200,SMALL(IF(BookTable[Entry Month]=$O$4,ROW(BookTable[Entry Month])-ROW(Book!$J$2)),ROWS(B$7:B95))))</f>
        <v/>
      </c>
      <c r="D95" s="1" t="str">
        <f t="array" ref="D95">IF(ROWS(C$7:C95)&gt;COUNTIF(BookTable[Entry Month],$O$4),"",INDEX(Book!C$3:C$1200,SMALL(IF(BookTable[Entry Month]=$O$4,ROW(BookTable[Entry Month])-ROW(Book!$J$2)),ROWS(C$7:C95))))</f>
        <v/>
      </c>
      <c r="E95" s="1" t="e">
        <f>VLOOKUP(Shrawan8[[#This Row],[आपूर्तिकर्ताको नाम]],PartyTable[],2,FALSE)</f>
        <v>#N/A</v>
      </c>
      <c r="F95" s="1" t="str" cm="1">
        <f t="array" ref="F95">IF(ROWS(G$7:G95)&gt;COUNTIF(BookTable[Entry Month],$O$4),"",INDEX(Book!D$3:D$1200,SMALL(IF(BookTable[Entry Month]=$O$4,ROW(BookTable[Entry Month])-ROW(Book!$J$2)),ROWS(G$7:G95))))</f>
        <v/>
      </c>
      <c r="I9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95" s="6" t="str" cm="1">
        <f t="array" ref="J95">IF(ROWS(G$7:G95)&gt;COUNTIF(BookTable[Entry Month],$O$4),"",INDEX(Book!F$3:F$1200,SMALL(IF(BookTable[Entry Month]=$O$4,ROW(BookTable[Entry Month])-ROW(Book!$J$2)),ROWS(G$7:G95))))</f>
        <v/>
      </c>
      <c r="K95" s="6" t="str" cm="1">
        <f t="array" ref="K95">IF(ROWS(G$7:G95)&gt;COUNTIF(BookTable[Entry Month],$O$4),"",INDEX(Book!E$3:E$1200,SMALL(IF(BookTable[Entry Month]=$O$4,ROW(BookTable[Entry Month])-ROW(Book!$J$2)),ROWS(G$7:G95))))</f>
        <v/>
      </c>
      <c r="L95" s="6" t="e">
        <f>Shrawan8[[#This Row],[मूल्य (रु)]]*13%</f>
        <v>#VALUE!</v>
      </c>
    </row>
    <row r="96" spans="1:12" hidden="1" x14ac:dyDescent="0.25">
      <c r="A96" s="1" t="str">
        <f t="array" ref="A96">IF(ROWS(A$7:A96)&gt;COUNTIF(BookTable[Entry Month],$O$4),"",INDEX(Book!A$3:A$1200,SMALL(IF(BookTable[Entry Month]=$O$4,ROW(BookTable[Entry Month])-ROW(Book!$J$2)),ROWS(A$7:A96))))</f>
        <v/>
      </c>
      <c r="B96" s="1" t="str">
        <f t="array" ref="B96">IF(ROWS(B$7:B96)&gt;COUNTIF(BookTable[Entry Month],$O$4),"",INDEX(Book!B$3:B$1200,SMALL(IF(BookTable[Entry Month]=$O$4,ROW(BookTable[Entry Month])-ROW(Book!$J$2)),ROWS(B$7:B96))))</f>
        <v/>
      </c>
      <c r="D96" s="1" t="str">
        <f t="array" ref="D96">IF(ROWS(C$7:C96)&gt;COUNTIF(BookTable[Entry Month],$O$4),"",INDEX(Book!C$3:C$1200,SMALL(IF(BookTable[Entry Month]=$O$4,ROW(BookTable[Entry Month])-ROW(Book!$J$2)),ROWS(C$7:C96))))</f>
        <v/>
      </c>
      <c r="E96" s="1" t="e">
        <f>VLOOKUP(Shrawan8[[#This Row],[आपूर्तिकर्ताको नाम]],PartyTable[],2,FALSE)</f>
        <v>#N/A</v>
      </c>
      <c r="F96" s="1" t="str" cm="1">
        <f t="array" ref="F96">IF(ROWS(G$7:G96)&gt;COUNTIF(BookTable[Entry Month],$O$4),"",INDEX(Book!D$3:D$1200,SMALL(IF(BookTable[Entry Month]=$O$4,ROW(BookTable[Entry Month])-ROW(Book!$J$2)),ROWS(G$7:G96))))</f>
        <v/>
      </c>
      <c r="I9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96" s="6" t="str" cm="1">
        <f t="array" ref="J96">IF(ROWS(G$7:G96)&gt;COUNTIF(BookTable[Entry Month],$O$4),"",INDEX(Book!F$3:F$1200,SMALL(IF(BookTable[Entry Month]=$O$4,ROW(BookTable[Entry Month])-ROW(Book!$J$2)),ROWS(G$7:G96))))</f>
        <v/>
      </c>
      <c r="K96" s="6" t="str" cm="1">
        <f t="array" ref="K96">IF(ROWS(G$7:G96)&gt;COUNTIF(BookTable[Entry Month],$O$4),"",INDEX(Book!E$3:E$1200,SMALL(IF(BookTable[Entry Month]=$O$4,ROW(BookTable[Entry Month])-ROW(Book!$J$2)),ROWS(G$7:G96))))</f>
        <v/>
      </c>
      <c r="L96" s="6" t="e">
        <f>Shrawan8[[#This Row],[मूल्य (रु)]]*13%</f>
        <v>#VALUE!</v>
      </c>
    </row>
    <row r="97" spans="1:12" hidden="1" x14ac:dyDescent="0.25">
      <c r="A97" s="1" t="str">
        <f t="array" ref="A97">IF(ROWS(A$7:A97)&gt;COUNTIF(BookTable[Entry Month],$O$4),"",INDEX(Book!A$3:A$1200,SMALL(IF(BookTable[Entry Month]=$O$4,ROW(BookTable[Entry Month])-ROW(Book!$J$2)),ROWS(A$7:A97))))</f>
        <v/>
      </c>
      <c r="B97" s="1" t="str">
        <f t="array" ref="B97">IF(ROWS(B$7:B97)&gt;COUNTIF(BookTable[Entry Month],$O$4),"",INDEX(Book!B$3:B$1200,SMALL(IF(BookTable[Entry Month]=$O$4,ROW(BookTable[Entry Month])-ROW(Book!$J$2)),ROWS(B$7:B97))))</f>
        <v/>
      </c>
      <c r="D97" s="1" t="str">
        <f t="array" ref="D97">IF(ROWS(C$7:C97)&gt;COUNTIF(BookTable[Entry Month],$O$4),"",INDEX(Book!C$3:C$1200,SMALL(IF(BookTable[Entry Month]=$O$4,ROW(BookTable[Entry Month])-ROW(Book!$J$2)),ROWS(C$7:C97))))</f>
        <v/>
      </c>
      <c r="E97" s="1" t="e">
        <f>VLOOKUP(Shrawan8[[#This Row],[आपूर्तिकर्ताको नाम]],PartyTable[],2,FALSE)</f>
        <v>#N/A</v>
      </c>
      <c r="F97" s="1" t="str" cm="1">
        <f t="array" ref="F97">IF(ROWS(G$7:G97)&gt;COUNTIF(BookTable[Entry Month],$O$4),"",INDEX(Book!D$3:D$1200,SMALL(IF(BookTable[Entry Month]=$O$4,ROW(BookTable[Entry Month])-ROW(Book!$J$2)),ROWS(G$7:G97))))</f>
        <v/>
      </c>
      <c r="I9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97" s="6" t="str" cm="1">
        <f t="array" ref="J97">IF(ROWS(G$7:G97)&gt;COUNTIF(BookTable[Entry Month],$O$4),"",INDEX(Book!F$3:F$1200,SMALL(IF(BookTable[Entry Month]=$O$4,ROW(BookTable[Entry Month])-ROW(Book!$J$2)),ROWS(G$7:G97))))</f>
        <v/>
      </c>
      <c r="K97" s="6" t="str" cm="1">
        <f t="array" ref="K97">IF(ROWS(G$7:G97)&gt;COUNTIF(BookTable[Entry Month],$O$4),"",INDEX(Book!E$3:E$1200,SMALL(IF(BookTable[Entry Month]=$O$4,ROW(BookTable[Entry Month])-ROW(Book!$J$2)),ROWS(G$7:G97))))</f>
        <v/>
      </c>
      <c r="L97" s="6" t="e">
        <f>Shrawan8[[#This Row],[मूल्य (रु)]]*13%</f>
        <v>#VALUE!</v>
      </c>
    </row>
    <row r="98" spans="1:12" hidden="1" x14ac:dyDescent="0.25">
      <c r="A98" s="1" t="str">
        <f t="array" ref="A98">IF(ROWS(A$7:A98)&gt;COUNTIF(BookTable[Entry Month],$O$4),"",INDEX(Book!A$3:A$1200,SMALL(IF(BookTable[Entry Month]=$O$4,ROW(BookTable[Entry Month])-ROW(Book!$J$2)),ROWS(A$7:A98))))</f>
        <v/>
      </c>
      <c r="B98" s="1" t="str">
        <f t="array" ref="B98">IF(ROWS(B$7:B98)&gt;COUNTIF(BookTable[Entry Month],$O$4),"",INDEX(Book!B$3:B$1200,SMALL(IF(BookTable[Entry Month]=$O$4,ROW(BookTable[Entry Month])-ROW(Book!$J$2)),ROWS(B$7:B98))))</f>
        <v/>
      </c>
      <c r="D98" s="1" t="str">
        <f t="array" ref="D98">IF(ROWS(C$7:C98)&gt;COUNTIF(BookTable[Entry Month],$O$4),"",INDEX(Book!C$3:C$1200,SMALL(IF(BookTable[Entry Month]=$O$4,ROW(BookTable[Entry Month])-ROW(Book!$J$2)),ROWS(C$7:C98))))</f>
        <v/>
      </c>
      <c r="E98" s="1" t="e">
        <f>VLOOKUP(Shrawan8[[#This Row],[आपूर्तिकर्ताको नाम]],PartyTable[],2,FALSE)</f>
        <v>#N/A</v>
      </c>
      <c r="F98" s="1" t="str" cm="1">
        <f t="array" ref="F98">IF(ROWS(G$7:G98)&gt;COUNTIF(BookTable[Entry Month],$O$4),"",INDEX(Book!D$3:D$1200,SMALL(IF(BookTable[Entry Month]=$O$4,ROW(BookTable[Entry Month])-ROW(Book!$J$2)),ROWS(G$7:G98))))</f>
        <v/>
      </c>
      <c r="I9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98" s="6" t="str" cm="1">
        <f t="array" ref="J98">IF(ROWS(G$7:G98)&gt;COUNTIF(BookTable[Entry Month],$O$4),"",INDEX(Book!F$3:F$1200,SMALL(IF(BookTable[Entry Month]=$O$4,ROW(BookTable[Entry Month])-ROW(Book!$J$2)),ROWS(G$7:G98))))</f>
        <v/>
      </c>
      <c r="K98" s="6" t="str" cm="1">
        <f t="array" ref="K98">IF(ROWS(G$7:G98)&gt;COUNTIF(BookTable[Entry Month],$O$4),"",INDEX(Book!E$3:E$1200,SMALL(IF(BookTable[Entry Month]=$O$4,ROW(BookTable[Entry Month])-ROW(Book!$J$2)),ROWS(G$7:G98))))</f>
        <v/>
      </c>
      <c r="L98" s="6" t="e">
        <f>Shrawan8[[#This Row],[मूल्य (रु)]]*13%</f>
        <v>#VALUE!</v>
      </c>
    </row>
    <row r="99" spans="1:12" hidden="1" x14ac:dyDescent="0.25">
      <c r="A99" s="1" t="str">
        <f t="array" ref="A99">IF(ROWS(A$7:A99)&gt;COUNTIF(BookTable[Entry Month],$O$4),"",INDEX(Book!A$3:A$1200,SMALL(IF(BookTable[Entry Month]=$O$4,ROW(BookTable[Entry Month])-ROW(Book!$J$2)),ROWS(A$7:A99))))</f>
        <v/>
      </c>
      <c r="B99" s="1" t="str">
        <f t="array" ref="B99">IF(ROWS(B$7:B99)&gt;COUNTIF(BookTable[Entry Month],$O$4),"",INDEX(Book!B$3:B$1200,SMALL(IF(BookTable[Entry Month]=$O$4,ROW(BookTable[Entry Month])-ROW(Book!$J$2)),ROWS(B$7:B99))))</f>
        <v/>
      </c>
      <c r="D99" s="1" t="str">
        <f t="array" ref="D99">IF(ROWS(C$7:C99)&gt;COUNTIF(BookTable[Entry Month],$O$4),"",INDEX(Book!C$3:C$1200,SMALL(IF(BookTable[Entry Month]=$O$4,ROW(BookTable[Entry Month])-ROW(Book!$J$2)),ROWS(C$7:C99))))</f>
        <v/>
      </c>
      <c r="E99" s="1" t="e">
        <f>VLOOKUP(Shrawan8[[#This Row],[आपूर्तिकर्ताको नाम]],PartyTable[],2,FALSE)</f>
        <v>#N/A</v>
      </c>
      <c r="F99" s="1" t="str" cm="1">
        <f t="array" ref="F99">IF(ROWS(G$7:G99)&gt;COUNTIF(BookTable[Entry Month],$O$4),"",INDEX(Book!D$3:D$1200,SMALL(IF(BookTable[Entry Month]=$O$4,ROW(BookTable[Entry Month])-ROW(Book!$J$2)),ROWS(G$7:G99))))</f>
        <v/>
      </c>
      <c r="I9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99" s="6" t="str" cm="1">
        <f t="array" ref="J99">IF(ROWS(G$7:G99)&gt;COUNTIF(BookTable[Entry Month],$O$4),"",INDEX(Book!F$3:F$1200,SMALL(IF(BookTable[Entry Month]=$O$4,ROW(BookTable[Entry Month])-ROW(Book!$J$2)),ROWS(G$7:G99))))</f>
        <v/>
      </c>
      <c r="K99" s="6" t="str" cm="1">
        <f t="array" ref="K99">IF(ROWS(G$7:G99)&gt;COUNTIF(BookTable[Entry Month],$O$4),"",INDEX(Book!E$3:E$1200,SMALL(IF(BookTable[Entry Month]=$O$4,ROW(BookTable[Entry Month])-ROW(Book!$J$2)),ROWS(G$7:G99))))</f>
        <v/>
      </c>
      <c r="L99" s="6" t="e">
        <f>Shrawan8[[#This Row],[मूल्य (रु)]]*13%</f>
        <v>#VALUE!</v>
      </c>
    </row>
    <row r="100" spans="1:12" hidden="1" x14ac:dyDescent="0.25">
      <c r="A100" s="1" t="str">
        <f t="array" ref="A100">IF(ROWS(A$7:A100)&gt;COUNTIF(BookTable[Entry Month],$O$4),"",INDEX(Book!A$3:A$1200,SMALL(IF(BookTable[Entry Month]=$O$4,ROW(BookTable[Entry Month])-ROW(Book!$J$2)),ROWS(A$7:A100))))</f>
        <v/>
      </c>
      <c r="B100" s="1" t="str">
        <f t="array" ref="B100">IF(ROWS(B$7:B100)&gt;COUNTIF(BookTable[Entry Month],$O$4),"",INDEX(Book!B$3:B$1200,SMALL(IF(BookTable[Entry Month]=$O$4,ROW(BookTable[Entry Month])-ROW(Book!$J$2)),ROWS(B$7:B100))))</f>
        <v/>
      </c>
      <c r="D100" s="1" t="str">
        <f t="array" ref="D100">IF(ROWS(C$7:C100)&gt;COUNTIF(BookTable[Entry Month],$O$4),"",INDEX(Book!C$3:C$1200,SMALL(IF(BookTable[Entry Month]=$O$4,ROW(BookTable[Entry Month])-ROW(Book!$J$2)),ROWS(C$7:C100))))</f>
        <v/>
      </c>
      <c r="E100" s="1" t="e">
        <f>VLOOKUP(Shrawan8[[#This Row],[आपूर्तिकर्ताको नाम]],PartyTable[],2,FALSE)</f>
        <v>#N/A</v>
      </c>
      <c r="F100" s="1" t="str" cm="1">
        <f t="array" ref="F100">IF(ROWS(G$7:G100)&gt;COUNTIF(BookTable[Entry Month],$O$4),"",INDEX(Book!D$3:D$1200,SMALL(IF(BookTable[Entry Month]=$O$4,ROW(BookTable[Entry Month])-ROW(Book!$J$2)),ROWS(G$7:G100))))</f>
        <v/>
      </c>
      <c r="I10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00" s="6" t="str" cm="1">
        <f t="array" ref="J100">IF(ROWS(G$7:G100)&gt;COUNTIF(BookTable[Entry Month],$O$4),"",INDEX(Book!F$3:F$1200,SMALL(IF(BookTable[Entry Month]=$O$4,ROW(BookTable[Entry Month])-ROW(Book!$J$2)),ROWS(G$7:G100))))</f>
        <v/>
      </c>
      <c r="K100" s="6" t="str" cm="1">
        <f t="array" ref="K100">IF(ROWS(G$7:G100)&gt;COUNTIF(BookTable[Entry Month],$O$4),"",INDEX(Book!E$3:E$1200,SMALL(IF(BookTable[Entry Month]=$O$4,ROW(BookTable[Entry Month])-ROW(Book!$J$2)),ROWS(G$7:G100))))</f>
        <v/>
      </c>
      <c r="L100" s="6" t="e">
        <f>Shrawan8[[#This Row],[मूल्य (रु)]]*13%</f>
        <v>#VALUE!</v>
      </c>
    </row>
    <row r="101" spans="1:12" hidden="1" x14ac:dyDescent="0.25">
      <c r="A101" s="1" t="str">
        <f t="array" ref="A101">IF(ROWS(A$7:A101)&gt;COUNTIF(BookTable[Entry Month],$O$4),"",INDEX(Book!A$3:A$1200,SMALL(IF(BookTable[Entry Month]=$O$4,ROW(BookTable[Entry Month])-ROW(Book!$J$2)),ROWS(A$7:A101))))</f>
        <v/>
      </c>
      <c r="B101" s="1" t="str">
        <f t="array" ref="B101">IF(ROWS(B$7:B101)&gt;COUNTIF(BookTable[Entry Month],$O$4),"",INDEX(Book!B$3:B$1200,SMALL(IF(BookTable[Entry Month]=$O$4,ROW(BookTable[Entry Month])-ROW(Book!$J$2)),ROWS(B$7:B101))))</f>
        <v/>
      </c>
      <c r="D101" s="1" t="str">
        <f t="array" ref="D101">IF(ROWS(C$7:C101)&gt;COUNTIF(BookTable[Entry Month],$O$4),"",INDEX(Book!C$3:C$1200,SMALL(IF(BookTable[Entry Month]=$O$4,ROW(BookTable[Entry Month])-ROW(Book!$J$2)),ROWS(C$7:C101))))</f>
        <v/>
      </c>
      <c r="E101" s="1" t="e">
        <f>VLOOKUP(Shrawan8[[#This Row],[आपूर्तिकर्ताको नाम]],PartyTable[],2,FALSE)</f>
        <v>#N/A</v>
      </c>
      <c r="F101" s="1" t="str" cm="1">
        <f t="array" ref="F101">IF(ROWS(G$7:G101)&gt;COUNTIF(BookTable[Entry Month],$O$4),"",INDEX(Book!D$3:D$1200,SMALL(IF(BookTable[Entry Month]=$O$4,ROW(BookTable[Entry Month])-ROW(Book!$J$2)),ROWS(G$7:G101))))</f>
        <v/>
      </c>
      <c r="I10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01" s="6" t="str" cm="1">
        <f t="array" ref="J101">IF(ROWS(G$7:G101)&gt;COUNTIF(BookTable[Entry Month],$O$4),"",INDEX(Book!F$3:F$1200,SMALL(IF(BookTable[Entry Month]=$O$4,ROW(BookTable[Entry Month])-ROW(Book!$J$2)),ROWS(G$7:G101))))</f>
        <v/>
      </c>
      <c r="K101" s="6" t="str" cm="1">
        <f t="array" ref="K101">IF(ROWS(G$7:G101)&gt;COUNTIF(BookTable[Entry Month],$O$4),"",INDEX(Book!E$3:E$1200,SMALL(IF(BookTable[Entry Month]=$O$4,ROW(BookTable[Entry Month])-ROW(Book!$J$2)),ROWS(G$7:G101))))</f>
        <v/>
      </c>
      <c r="L101" s="6" t="e">
        <f>Shrawan8[[#This Row],[मूल्य (रु)]]*13%</f>
        <v>#VALUE!</v>
      </c>
    </row>
    <row r="102" spans="1:12" hidden="1" x14ac:dyDescent="0.25">
      <c r="A102" s="1" t="str">
        <f t="array" ref="A102">IF(ROWS(A$7:A102)&gt;COUNTIF(BookTable[Entry Month],$O$4),"",INDEX(Book!A$3:A$1200,SMALL(IF(BookTable[Entry Month]=$O$4,ROW(BookTable[Entry Month])-ROW(Book!$J$2)),ROWS(A$7:A102))))</f>
        <v/>
      </c>
      <c r="B102" s="1" t="str">
        <f t="array" ref="B102">IF(ROWS(B$7:B102)&gt;COUNTIF(BookTable[Entry Month],$O$4),"",INDEX(Book!B$3:B$1200,SMALL(IF(BookTable[Entry Month]=$O$4,ROW(BookTable[Entry Month])-ROW(Book!$J$2)),ROWS(B$7:B102))))</f>
        <v/>
      </c>
      <c r="D102" s="1" t="str">
        <f t="array" ref="D102">IF(ROWS(C$7:C102)&gt;COUNTIF(BookTable[Entry Month],$O$4),"",INDEX(Book!C$3:C$1200,SMALL(IF(BookTable[Entry Month]=$O$4,ROW(BookTable[Entry Month])-ROW(Book!$J$2)),ROWS(C$7:C102))))</f>
        <v/>
      </c>
      <c r="E102" s="1" t="e">
        <f>VLOOKUP(Shrawan8[[#This Row],[आपूर्तिकर्ताको नाम]],PartyTable[],2,FALSE)</f>
        <v>#N/A</v>
      </c>
      <c r="F102" s="1" t="str" cm="1">
        <f t="array" ref="F102">IF(ROWS(G$7:G102)&gt;COUNTIF(BookTable[Entry Month],$O$4),"",INDEX(Book!D$3:D$1200,SMALL(IF(BookTable[Entry Month]=$O$4,ROW(BookTable[Entry Month])-ROW(Book!$J$2)),ROWS(G$7:G102))))</f>
        <v/>
      </c>
      <c r="I10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02" s="6" t="str" cm="1">
        <f t="array" ref="J102">IF(ROWS(G$7:G102)&gt;COUNTIF(BookTable[Entry Month],$O$4),"",INDEX(Book!F$3:F$1200,SMALL(IF(BookTable[Entry Month]=$O$4,ROW(BookTable[Entry Month])-ROW(Book!$J$2)),ROWS(G$7:G102))))</f>
        <v/>
      </c>
      <c r="K102" s="6" t="str" cm="1">
        <f t="array" ref="K102">IF(ROWS(G$7:G102)&gt;COUNTIF(BookTable[Entry Month],$O$4),"",INDEX(Book!E$3:E$1200,SMALL(IF(BookTable[Entry Month]=$O$4,ROW(BookTable[Entry Month])-ROW(Book!$J$2)),ROWS(G$7:G102))))</f>
        <v/>
      </c>
      <c r="L102" s="6" t="e">
        <f>Shrawan8[[#This Row],[मूल्य (रु)]]*13%</f>
        <v>#VALUE!</v>
      </c>
    </row>
    <row r="103" spans="1:12" hidden="1" x14ac:dyDescent="0.25">
      <c r="A103" s="1" t="str">
        <f t="array" ref="A103">IF(ROWS(A$7:A103)&gt;COUNTIF(BookTable[Entry Month],$O$4),"",INDEX(Book!A$3:A$1200,SMALL(IF(BookTable[Entry Month]=$O$4,ROW(BookTable[Entry Month])-ROW(Book!$J$2)),ROWS(A$7:A103))))</f>
        <v/>
      </c>
      <c r="B103" s="1" t="str">
        <f t="array" ref="B103">IF(ROWS(B$7:B103)&gt;COUNTIF(BookTable[Entry Month],$O$4),"",INDEX(Book!B$3:B$1200,SMALL(IF(BookTable[Entry Month]=$O$4,ROW(BookTable[Entry Month])-ROW(Book!$J$2)),ROWS(B$7:B103))))</f>
        <v/>
      </c>
      <c r="D103" s="1" t="str">
        <f t="array" ref="D103">IF(ROWS(C$7:C103)&gt;COUNTIF(BookTable[Entry Month],$O$4),"",INDEX(Book!C$3:C$1200,SMALL(IF(BookTable[Entry Month]=$O$4,ROW(BookTable[Entry Month])-ROW(Book!$J$2)),ROWS(C$7:C103))))</f>
        <v/>
      </c>
      <c r="E103" s="1" t="e">
        <f>VLOOKUP(Shrawan8[[#This Row],[आपूर्तिकर्ताको नाम]],PartyTable[],2,FALSE)</f>
        <v>#N/A</v>
      </c>
      <c r="F103" s="1" t="str" cm="1">
        <f t="array" ref="F103">IF(ROWS(G$7:G103)&gt;COUNTIF(BookTable[Entry Month],$O$4),"",INDEX(Book!D$3:D$1200,SMALL(IF(BookTable[Entry Month]=$O$4,ROW(BookTable[Entry Month])-ROW(Book!$J$2)),ROWS(G$7:G103))))</f>
        <v/>
      </c>
      <c r="I10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03" s="6" t="str" cm="1">
        <f t="array" ref="J103">IF(ROWS(G$7:G103)&gt;COUNTIF(BookTable[Entry Month],$O$4),"",INDEX(Book!F$3:F$1200,SMALL(IF(BookTable[Entry Month]=$O$4,ROW(BookTable[Entry Month])-ROW(Book!$J$2)),ROWS(G$7:G103))))</f>
        <v/>
      </c>
      <c r="K103" s="6" t="str" cm="1">
        <f t="array" ref="K103">IF(ROWS(G$7:G103)&gt;COUNTIF(BookTable[Entry Month],$O$4),"",INDEX(Book!E$3:E$1200,SMALL(IF(BookTable[Entry Month]=$O$4,ROW(BookTable[Entry Month])-ROW(Book!$J$2)),ROWS(G$7:G103))))</f>
        <v/>
      </c>
      <c r="L103" s="6" t="e">
        <f>Shrawan8[[#This Row],[मूल्य (रु)]]*13%</f>
        <v>#VALUE!</v>
      </c>
    </row>
    <row r="104" spans="1:12" hidden="1" x14ac:dyDescent="0.25">
      <c r="A104" s="1" t="str">
        <f t="array" ref="A104">IF(ROWS(A$7:A104)&gt;COUNTIF(BookTable[Entry Month],$O$4),"",INDEX(Book!A$3:A$1200,SMALL(IF(BookTable[Entry Month]=$O$4,ROW(BookTable[Entry Month])-ROW(Book!$J$2)),ROWS(A$7:A104))))</f>
        <v/>
      </c>
      <c r="B104" s="1" t="str">
        <f t="array" ref="B104">IF(ROWS(B$7:B104)&gt;COUNTIF(BookTable[Entry Month],$O$4),"",INDEX(Book!B$3:B$1200,SMALL(IF(BookTable[Entry Month]=$O$4,ROW(BookTable[Entry Month])-ROW(Book!$J$2)),ROWS(B$7:B104))))</f>
        <v/>
      </c>
      <c r="D104" s="1" t="str">
        <f t="array" ref="D104">IF(ROWS(C$7:C104)&gt;COUNTIF(BookTable[Entry Month],$O$4),"",INDEX(Book!C$3:C$1200,SMALL(IF(BookTable[Entry Month]=$O$4,ROW(BookTable[Entry Month])-ROW(Book!$J$2)),ROWS(C$7:C104))))</f>
        <v/>
      </c>
      <c r="E104" s="1" t="e">
        <f>VLOOKUP(Shrawan8[[#This Row],[आपूर्तिकर्ताको नाम]],PartyTable[],2,FALSE)</f>
        <v>#N/A</v>
      </c>
      <c r="F104" s="1" t="str" cm="1">
        <f t="array" ref="F104">IF(ROWS(G$7:G104)&gt;COUNTIF(BookTable[Entry Month],$O$4),"",INDEX(Book!D$3:D$1200,SMALL(IF(BookTable[Entry Month]=$O$4,ROW(BookTable[Entry Month])-ROW(Book!$J$2)),ROWS(G$7:G104))))</f>
        <v/>
      </c>
      <c r="I10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04" s="6" t="str" cm="1">
        <f t="array" ref="J104">IF(ROWS(G$7:G104)&gt;COUNTIF(BookTable[Entry Month],$O$4),"",INDEX(Book!F$3:F$1200,SMALL(IF(BookTable[Entry Month]=$O$4,ROW(BookTable[Entry Month])-ROW(Book!$J$2)),ROWS(G$7:G104))))</f>
        <v/>
      </c>
      <c r="K104" s="6" t="str" cm="1">
        <f t="array" ref="K104">IF(ROWS(G$7:G104)&gt;COUNTIF(BookTable[Entry Month],$O$4),"",INDEX(Book!E$3:E$1200,SMALL(IF(BookTable[Entry Month]=$O$4,ROW(BookTable[Entry Month])-ROW(Book!$J$2)),ROWS(G$7:G104))))</f>
        <v/>
      </c>
      <c r="L104" s="6" t="e">
        <f>Shrawan8[[#This Row],[मूल्य (रु)]]*13%</f>
        <v>#VALUE!</v>
      </c>
    </row>
    <row r="105" spans="1:12" hidden="1" x14ac:dyDescent="0.25">
      <c r="A105" s="1" t="str">
        <f t="array" ref="A105">IF(ROWS(A$7:A105)&gt;COUNTIF(BookTable[Entry Month],$O$4),"",INDEX(Book!A$3:A$1200,SMALL(IF(BookTable[Entry Month]=$O$4,ROW(BookTable[Entry Month])-ROW(Book!$J$2)),ROWS(A$7:A105))))</f>
        <v/>
      </c>
      <c r="B105" s="1" t="str">
        <f t="array" ref="B105">IF(ROWS(B$7:B105)&gt;COUNTIF(BookTable[Entry Month],$O$4),"",INDEX(Book!B$3:B$1200,SMALL(IF(BookTable[Entry Month]=$O$4,ROW(BookTable[Entry Month])-ROW(Book!$J$2)),ROWS(B$7:B105))))</f>
        <v/>
      </c>
      <c r="D105" s="1" t="str">
        <f t="array" ref="D105">IF(ROWS(C$7:C105)&gt;COUNTIF(BookTable[Entry Month],$O$4),"",INDEX(Book!C$3:C$1200,SMALL(IF(BookTable[Entry Month]=$O$4,ROW(BookTable[Entry Month])-ROW(Book!$J$2)),ROWS(C$7:C105))))</f>
        <v/>
      </c>
      <c r="E105" s="1" t="e">
        <f>VLOOKUP(Shrawan8[[#This Row],[आपूर्तिकर्ताको नाम]],PartyTable[],2,FALSE)</f>
        <v>#N/A</v>
      </c>
      <c r="F105" s="1" t="str" cm="1">
        <f t="array" ref="F105">IF(ROWS(G$7:G105)&gt;COUNTIF(BookTable[Entry Month],$O$4),"",INDEX(Book!D$3:D$1200,SMALL(IF(BookTable[Entry Month]=$O$4,ROW(BookTable[Entry Month])-ROW(Book!$J$2)),ROWS(G$7:G105))))</f>
        <v/>
      </c>
      <c r="I10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05" s="6" t="str" cm="1">
        <f t="array" ref="J105">IF(ROWS(G$7:G105)&gt;COUNTIF(BookTable[Entry Month],$O$4),"",INDEX(Book!F$3:F$1200,SMALL(IF(BookTable[Entry Month]=$O$4,ROW(BookTable[Entry Month])-ROW(Book!$J$2)),ROWS(G$7:G105))))</f>
        <v/>
      </c>
      <c r="K105" s="6" t="str" cm="1">
        <f t="array" ref="K105">IF(ROWS(G$7:G105)&gt;COUNTIF(BookTable[Entry Month],$O$4),"",INDEX(Book!E$3:E$1200,SMALL(IF(BookTable[Entry Month]=$O$4,ROW(BookTable[Entry Month])-ROW(Book!$J$2)),ROWS(G$7:G105))))</f>
        <v/>
      </c>
      <c r="L105" s="6" t="e">
        <f>Shrawan8[[#This Row],[मूल्य (रु)]]*13%</f>
        <v>#VALUE!</v>
      </c>
    </row>
    <row r="106" spans="1:12" hidden="1" x14ac:dyDescent="0.25">
      <c r="A106" s="1" t="str">
        <f t="array" ref="A106">IF(ROWS(A$7:A106)&gt;COUNTIF(BookTable[Entry Month],$O$4),"",INDEX(Book!A$3:A$1200,SMALL(IF(BookTable[Entry Month]=$O$4,ROW(BookTable[Entry Month])-ROW(Book!$J$2)),ROWS(A$7:A106))))</f>
        <v/>
      </c>
      <c r="B106" s="1" t="str">
        <f t="array" ref="B106">IF(ROWS(B$7:B106)&gt;COUNTIF(BookTable[Entry Month],$O$4),"",INDEX(Book!B$3:B$1200,SMALL(IF(BookTable[Entry Month]=$O$4,ROW(BookTable[Entry Month])-ROW(Book!$J$2)),ROWS(B$7:B106))))</f>
        <v/>
      </c>
      <c r="D106" s="1" t="str">
        <f t="array" ref="D106">IF(ROWS(C$7:C106)&gt;COUNTIF(BookTable[Entry Month],$O$4),"",INDEX(Book!C$3:C$1200,SMALL(IF(BookTable[Entry Month]=$O$4,ROW(BookTable[Entry Month])-ROW(Book!$J$2)),ROWS(C$7:C106))))</f>
        <v/>
      </c>
      <c r="E106" s="1" t="e">
        <f>VLOOKUP(Shrawan8[[#This Row],[आपूर्तिकर्ताको नाम]],PartyTable[],2,FALSE)</f>
        <v>#N/A</v>
      </c>
      <c r="F106" s="1" t="str" cm="1">
        <f t="array" ref="F106">IF(ROWS(G$7:G106)&gt;COUNTIF(BookTable[Entry Month],$O$4),"",INDEX(Book!D$3:D$1200,SMALL(IF(BookTable[Entry Month]=$O$4,ROW(BookTable[Entry Month])-ROW(Book!$J$2)),ROWS(G$7:G106))))</f>
        <v/>
      </c>
      <c r="I10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06" s="6" t="str" cm="1">
        <f t="array" ref="J106">IF(ROWS(G$7:G106)&gt;COUNTIF(BookTable[Entry Month],$O$4),"",INDEX(Book!F$3:F$1200,SMALL(IF(BookTable[Entry Month]=$O$4,ROW(BookTable[Entry Month])-ROW(Book!$J$2)),ROWS(G$7:G106))))</f>
        <v/>
      </c>
      <c r="K106" s="6" t="str" cm="1">
        <f t="array" ref="K106">IF(ROWS(G$7:G106)&gt;COUNTIF(BookTable[Entry Month],$O$4),"",INDEX(Book!E$3:E$1200,SMALL(IF(BookTable[Entry Month]=$O$4,ROW(BookTable[Entry Month])-ROW(Book!$J$2)),ROWS(G$7:G106))))</f>
        <v/>
      </c>
      <c r="L106" s="6" t="e">
        <f>Shrawan8[[#This Row],[मूल्य (रु)]]*13%</f>
        <v>#VALUE!</v>
      </c>
    </row>
    <row r="107" spans="1:12" hidden="1" x14ac:dyDescent="0.25">
      <c r="A107" s="1" t="str">
        <f t="array" ref="A107">IF(ROWS(A$7:A107)&gt;COUNTIF(BookTable[Entry Month],$O$4),"",INDEX(Book!A$3:A$1200,SMALL(IF(BookTable[Entry Month]=$O$4,ROW(BookTable[Entry Month])-ROW(Book!$J$2)),ROWS(A$7:A107))))</f>
        <v/>
      </c>
      <c r="B107" s="1" t="str">
        <f t="array" ref="B107">IF(ROWS(B$7:B107)&gt;COUNTIF(BookTable[Entry Month],$O$4),"",INDEX(Book!B$3:B$1200,SMALL(IF(BookTable[Entry Month]=$O$4,ROW(BookTable[Entry Month])-ROW(Book!$J$2)),ROWS(B$7:B107))))</f>
        <v/>
      </c>
      <c r="D107" s="1" t="str">
        <f t="array" ref="D107">IF(ROWS(C$7:C107)&gt;COUNTIF(BookTable[Entry Month],$O$4),"",INDEX(Book!C$3:C$1200,SMALL(IF(BookTable[Entry Month]=$O$4,ROW(BookTable[Entry Month])-ROW(Book!$J$2)),ROWS(C$7:C107))))</f>
        <v/>
      </c>
      <c r="E107" s="1" t="e">
        <f>VLOOKUP(Shrawan8[[#This Row],[आपूर्तिकर्ताको नाम]],PartyTable[],2,FALSE)</f>
        <v>#N/A</v>
      </c>
      <c r="F107" s="1" t="str" cm="1">
        <f t="array" ref="F107">IF(ROWS(G$7:G107)&gt;COUNTIF(BookTable[Entry Month],$O$4),"",INDEX(Book!D$3:D$1200,SMALL(IF(BookTable[Entry Month]=$O$4,ROW(BookTable[Entry Month])-ROW(Book!$J$2)),ROWS(G$7:G107))))</f>
        <v/>
      </c>
      <c r="I10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07" s="6" t="str" cm="1">
        <f t="array" ref="J107">IF(ROWS(G$7:G107)&gt;COUNTIF(BookTable[Entry Month],$O$4),"",INDEX(Book!F$3:F$1200,SMALL(IF(BookTable[Entry Month]=$O$4,ROW(BookTable[Entry Month])-ROW(Book!$J$2)),ROWS(G$7:G107))))</f>
        <v/>
      </c>
      <c r="K107" s="6" t="str" cm="1">
        <f t="array" ref="K107">IF(ROWS(G$7:G107)&gt;COUNTIF(BookTable[Entry Month],$O$4),"",INDEX(Book!E$3:E$1200,SMALL(IF(BookTable[Entry Month]=$O$4,ROW(BookTable[Entry Month])-ROW(Book!$J$2)),ROWS(G$7:G107))))</f>
        <v/>
      </c>
      <c r="L107" s="6" t="e">
        <f>Shrawan8[[#This Row],[मूल्य (रु)]]*13%</f>
        <v>#VALUE!</v>
      </c>
    </row>
    <row r="108" spans="1:12" hidden="1" x14ac:dyDescent="0.25">
      <c r="A108" s="1" t="str">
        <f t="array" ref="A108">IF(ROWS(A$7:A108)&gt;COUNTIF(BookTable[Entry Month],$O$4),"",INDEX(Book!A$3:A$1200,SMALL(IF(BookTable[Entry Month]=$O$4,ROW(BookTable[Entry Month])-ROW(Book!$J$2)),ROWS(A$7:A108))))</f>
        <v/>
      </c>
      <c r="B108" s="1" t="str">
        <f t="array" ref="B108">IF(ROWS(B$7:B108)&gt;COUNTIF(BookTable[Entry Month],$O$4),"",INDEX(Book!B$3:B$1200,SMALL(IF(BookTable[Entry Month]=$O$4,ROW(BookTable[Entry Month])-ROW(Book!$J$2)),ROWS(B$7:B108))))</f>
        <v/>
      </c>
      <c r="D108" s="1" t="str">
        <f t="array" ref="D108">IF(ROWS(C$7:C108)&gt;COUNTIF(BookTable[Entry Month],$O$4),"",INDEX(Book!C$3:C$1200,SMALL(IF(BookTable[Entry Month]=$O$4,ROW(BookTable[Entry Month])-ROW(Book!$J$2)),ROWS(C$7:C108))))</f>
        <v/>
      </c>
      <c r="E108" s="1" t="e">
        <f>VLOOKUP(Shrawan8[[#This Row],[आपूर्तिकर्ताको नाम]],PartyTable[],2,FALSE)</f>
        <v>#N/A</v>
      </c>
      <c r="F108" s="1" t="str" cm="1">
        <f t="array" ref="F108">IF(ROWS(G$7:G108)&gt;COUNTIF(BookTable[Entry Month],$O$4),"",INDEX(Book!D$3:D$1200,SMALL(IF(BookTable[Entry Month]=$O$4,ROW(BookTable[Entry Month])-ROW(Book!$J$2)),ROWS(G$7:G108))))</f>
        <v/>
      </c>
      <c r="I10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08" s="6" t="str" cm="1">
        <f t="array" ref="J108">IF(ROWS(G$7:G108)&gt;COUNTIF(BookTable[Entry Month],$O$4),"",INDEX(Book!F$3:F$1200,SMALL(IF(BookTable[Entry Month]=$O$4,ROW(BookTable[Entry Month])-ROW(Book!$J$2)),ROWS(G$7:G108))))</f>
        <v/>
      </c>
      <c r="K108" s="6" t="str" cm="1">
        <f t="array" ref="K108">IF(ROWS(G$7:G108)&gt;COUNTIF(BookTable[Entry Month],$O$4),"",INDEX(Book!E$3:E$1200,SMALL(IF(BookTable[Entry Month]=$O$4,ROW(BookTable[Entry Month])-ROW(Book!$J$2)),ROWS(G$7:G108))))</f>
        <v/>
      </c>
      <c r="L108" s="6" t="e">
        <f>Shrawan8[[#This Row],[मूल्य (रु)]]*13%</f>
        <v>#VALUE!</v>
      </c>
    </row>
    <row r="109" spans="1:12" hidden="1" x14ac:dyDescent="0.25">
      <c r="A109" s="1" t="str">
        <f t="array" ref="A109">IF(ROWS(A$7:A109)&gt;COUNTIF(BookTable[Entry Month],$O$4),"",INDEX(Book!A$3:A$1200,SMALL(IF(BookTable[Entry Month]=$O$4,ROW(BookTable[Entry Month])-ROW(Book!$J$2)),ROWS(A$7:A109))))</f>
        <v/>
      </c>
      <c r="B109" s="1" t="str">
        <f t="array" ref="B109">IF(ROWS(B$7:B109)&gt;COUNTIF(BookTable[Entry Month],$O$4),"",INDEX(Book!B$3:B$1200,SMALL(IF(BookTable[Entry Month]=$O$4,ROW(BookTable[Entry Month])-ROW(Book!$J$2)),ROWS(B$7:B109))))</f>
        <v/>
      </c>
      <c r="D109" s="1" t="str">
        <f t="array" ref="D109">IF(ROWS(C$7:C109)&gt;COUNTIF(BookTable[Entry Month],$O$4),"",INDEX(Book!C$3:C$1200,SMALL(IF(BookTable[Entry Month]=$O$4,ROW(BookTable[Entry Month])-ROW(Book!$J$2)),ROWS(C$7:C109))))</f>
        <v/>
      </c>
      <c r="E109" s="1" t="e">
        <f>VLOOKUP(Shrawan8[[#This Row],[आपूर्तिकर्ताको नाम]],PartyTable[],2,FALSE)</f>
        <v>#N/A</v>
      </c>
      <c r="F109" s="1" t="str" cm="1">
        <f t="array" ref="F109">IF(ROWS(G$7:G109)&gt;COUNTIF(BookTable[Entry Month],$O$4),"",INDEX(Book!D$3:D$1200,SMALL(IF(BookTable[Entry Month]=$O$4,ROW(BookTable[Entry Month])-ROW(Book!$J$2)),ROWS(G$7:G109))))</f>
        <v/>
      </c>
      <c r="I10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09" s="6" t="str" cm="1">
        <f t="array" ref="J109">IF(ROWS(G$7:G109)&gt;COUNTIF(BookTable[Entry Month],$O$4),"",INDEX(Book!F$3:F$1200,SMALL(IF(BookTable[Entry Month]=$O$4,ROW(BookTable[Entry Month])-ROW(Book!$J$2)),ROWS(G$7:G109))))</f>
        <v/>
      </c>
      <c r="K109" s="6" t="str" cm="1">
        <f t="array" ref="K109">IF(ROWS(G$7:G109)&gt;COUNTIF(BookTable[Entry Month],$O$4),"",INDEX(Book!E$3:E$1200,SMALL(IF(BookTable[Entry Month]=$O$4,ROW(BookTable[Entry Month])-ROW(Book!$J$2)),ROWS(G$7:G109))))</f>
        <v/>
      </c>
      <c r="L109" s="6" t="e">
        <f>Shrawan8[[#This Row],[मूल्य (रु)]]*13%</f>
        <v>#VALUE!</v>
      </c>
    </row>
    <row r="110" spans="1:12" hidden="1" x14ac:dyDescent="0.25">
      <c r="A110" s="1" t="str">
        <f t="array" ref="A110">IF(ROWS(A$7:A110)&gt;COUNTIF(BookTable[Entry Month],$O$4),"",INDEX(Book!A$3:A$1200,SMALL(IF(BookTable[Entry Month]=$O$4,ROW(BookTable[Entry Month])-ROW(Book!$J$2)),ROWS(A$7:A110))))</f>
        <v/>
      </c>
      <c r="B110" s="1" t="str">
        <f t="array" ref="B110">IF(ROWS(B$7:B110)&gt;COUNTIF(BookTable[Entry Month],$O$4),"",INDEX(Book!B$3:B$1200,SMALL(IF(BookTable[Entry Month]=$O$4,ROW(BookTable[Entry Month])-ROW(Book!$J$2)),ROWS(B$7:B110))))</f>
        <v/>
      </c>
      <c r="D110" s="1" t="str">
        <f t="array" ref="D110">IF(ROWS(C$7:C110)&gt;COUNTIF(BookTable[Entry Month],$O$4),"",INDEX(Book!C$3:C$1200,SMALL(IF(BookTable[Entry Month]=$O$4,ROW(BookTable[Entry Month])-ROW(Book!$J$2)),ROWS(C$7:C110))))</f>
        <v/>
      </c>
      <c r="E110" s="1" t="e">
        <f>VLOOKUP(Shrawan8[[#This Row],[आपूर्तिकर्ताको नाम]],PartyTable[],2,FALSE)</f>
        <v>#N/A</v>
      </c>
      <c r="F110" s="1" t="str" cm="1">
        <f t="array" ref="F110">IF(ROWS(G$7:G110)&gt;COUNTIF(BookTable[Entry Month],$O$4),"",INDEX(Book!D$3:D$1200,SMALL(IF(BookTable[Entry Month]=$O$4,ROW(BookTable[Entry Month])-ROW(Book!$J$2)),ROWS(G$7:G110))))</f>
        <v/>
      </c>
      <c r="I11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10" s="6" t="str" cm="1">
        <f t="array" ref="J110">IF(ROWS(G$7:G110)&gt;COUNTIF(BookTable[Entry Month],$O$4),"",INDEX(Book!F$3:F$1200,SMALL(IF(BookTable[Entry Month]=$O$4,ROW(BookTable[Entry Month])-ROW(Book!$J$2)),ROWS(G$7:G110))))</f>
        <v/>
      </c>
      <c r="K110" s="6" t="str" cm="1">
        <f t="array" ref="K110">IF(ROWS(G$7:G110)&gt;COUNTIF(BookTable[Entry Month],$O$4),"",INDEX(Book!E$3:E$1200,SMALL(IF(BookTable[Entry Month]=$O$4,ROW(BookTable[Entry Month])-ROW(Book!$J$2)),ROWS(G$7:G110))))</f>
        <v/>
      </c>
      <c r="L110" s="6" t="e">
        <f>Shrawan8[[#This Row],[मूल्य (रु)]]*13%</f>
        <v>#VALUE!</v>
      </c>
    </row>
    <row r="111" spans="1:12" hidden="1" x14ac:dyDescent="0.25">
      <c r="A111" s="1" t="str">
        <f t="array" ref="A111">IF(ROWS(A$7:A111)&gt;COUNTIF(BookTable[Entry Month],$O$4),"",INDEX(Book!A$3:A$1200,SMALL(IF(BookTable[Entry Month]=$O$4,ROW(BookTable[Entry Month])-ROW(Book!$J$2)),ROWS(A$7:A111))))</f>
        <v/>
      </c>
      <c r="B111" s="1" t="str">
        <f t="array" ref="B111">IF(ROWS(B$7:B111)&gt;COUNTIF(BookTable[Entry Month],$O$4),"",INDEX(Book!B$3:B$1200,SMALL(IF(BookTable[Entry Month]=$O$4,ROW(BookTable[Entry Month])-ROW(Book!$J$2)),ROWS(B$7:B111))))</f>
        <v/>
      </c>
      <c r="D111" s="1" t="str">
        <f t="array" ref="D111">IF(ROWS(C$7:C111)&gt;COUNTIF(BookTable[Entry Month],$O$4),"",INDEX(Book!C$3:C$1200,SMALL(IF(BookTable[Entry Month]=$O$4,ROW(BookTable[Entry Month])-ROW(Book!$J$2)),ROWS(C$7:C111))))</f>
        <v/>
      </c>
      <c r="E111" s="1" t="e">
        <f>VLOOKUP(Shrawan8[[#This Row],[आपूर्तिकर्ताको नाम]],PartyTable[],2,FALSE)</f>
        <v>#N/A</v>
      </c>
      <c r="F111" s="1" t="str" cm="1">
        <f t="array" ref="F111">IF(ROWS(G$7:G111)&gt;COUNTIF(BookTable[Entry Month],$O$4),"",INDEX(Book!D$3:D$1200,SMALL(IF(BookTable[Entry Month]=$O$4,ROW(BookTable[Entry Month])-ROW(Book!$J$2)),ROWS(G$7:G111))))</f>
        <v/>
      </c>
      <c r="I11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11" s="6" t="str" cm="1">
        <f t="array" ref="J111">IF(ROWS(G$7:G111)&gt;COUNTIF(BookTable[Entry Month],$O$4),"",INDEX(Book!F$3:F$1200,SMALL(IF(BookTable[Entry Month]=$O$4,ROW(BookTable[Entry Month])-ROW(Book!$J$2)),ROWS(G$7:G111))))</f>
        <v/>
      </c>
      <c r="K111" s="6" t="str" cm="1">
        <f t="array" ref="K111">IF(ROWS(G$7:G111)&gt;COUNTIF(BookTable[Entry Month],$O$4),"",INDEX(Book!E$3:E$1200,SMALL(IF(BookTable[Entry Month]=$O$4,ROW(BookTable[Entry Month])-ROW(Book!$J$2)),ROWS(G$7:G111))))</f>
        <v/>
      </c>
      <c r="L111" s="6" t="e">
        <f>Shrawan8[[#This Row],[मूल्य (रु)]]*13%</f>
        <v>#VALUE!</v>
      </c>
    </row>
    <row r="112" spans="1:12" hidden="1" x14ac:dyDescent="0.25">
      <c r="A112" s="1" t="str">
        <f t="array" ref="A112">IF(ROWS(A$7:A112)&gt;COUNTIF(BookTable[Entry Month],$O$4),"",INDEX(Book!A$3:A$1200,SMALL(IF(BookTable[Entry Month]=$O$4,ROW(BookTable[Entry Month])-ROW(Book!$J$2)),ROWS(A$7:A112))))</f>
        <v/>
      </c>
      <c r="B112" s="1" t="str">
        <f t="array" ref="B112">IF(ROWS(B$7:B112)&gt;COUNTIF(BookTable[Entry Month],$O$4),"",INDEX(Book!B$3:B$1200,SMALL(IF(BookTable[Entry Month]=$O$4,ROW(BookTable[Entry Month])-ROW(Book!$J$2)),ROWS(B$7:B112))))</f>
        <v/>
      </c>
      <c r="D112" s="1" t="str">
        <f t="array" ref="D112">IF(ROWS(C$7:C112)&gt;COUNTIF(BookTable[Entry Month],$O$4),"",INDEX(Book!C$3:C$1200,SMALL(IF(BookTable[Entry Month]=$O$4,ROW(BookTable[Entry Month])-ROW(Book!$J$2)),ROWS(C$7:C112))))</f>
        <v/>
      </c>
      <c r="E112" s="1" t="e">
        <f>VLOOKUP(Shrawan8[[#This Row],[आपूर्तिकर्ताको नाम]],PartyTable[],2,FALSE)</f>
        <v>#N/A</v>
      </c>
      <c r="F112" s="1" t="str" cm="1">
        <f t="array" ref="F112">IF(ROWS(G$7:G112)&gt;COUNTIF(BookTable[Entry Month],$O$4),"",INDEX(Book!D$3:D$1200,SMALL(IF(BookTable[Entry Month]=$O$4,ROW(BookTable[Entry Month])-ROW(Book!$J$2)),ROWS(G$7:G112))))</f>
        <v/>
      </c>
      <c r="I11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12" s="6" t="str" cm="1">
        <f t="array" ref="J112">IF(ROWS(G$7:G112)&gt;COUNTIF(BookTable[Entry Month],$O$4),"",INDEX(Book!F$3:F$1200,SMALL(IF(BookTable[Entry Month]=$O$4,ROW(BookTable[Entry Month])-ROW(Book!$J$2)),ROWS(G$7:G112))))</f>
        <v/>
      </c>
      <c r="K112" s="6" t="str" cm="1">
        <f t="array" ref="K112">IF(ROWS(G$7:G112)&gt;COUNTIF(BookTable[Entry Month],$O$4),"",INDEX(Book!E$3:E$1200,SMALL(IF(BookTable[Entry Month]=$O$4,ROW(BookTable[Entry Month])-ROW(Book!$J$2)),ROWS(G$7:G112))))</f>
        <v/>
      </c>
      <c r="L112" s="6" t="e">
        <f>Shrawan8[[#This Row],[मूल्य (रु)]]*13%</f>
        <v>#VALUE!</v>
      </c>
    </row>
    <row r="113" spans="1:12" hidden="1" x14ac:dyDescent="0.25">
      <c r="A113" s="1" t="str">
        <f t="array" ref="A113">IF(ROWS(A$7:A113)&gt;COUNTIF(BookTable[Entry Month],$O$4),"",INDEX(Book!A$3:A$1200,SMALL(IF(BookTable[Entry Month]=$O$4,ROW(BookTable[Entry Month])-ROW(Book!$J$2)),ROWS(A$7:A113))))</f>
        <v/>
      </c>
      <c r="B113" s="1" t="str">
        <f t="array" ref="B113">IF(ROWS(B$7:B113)&gt;COUNTIF(BookTable[Entry Month],$O$4),"",INDEX(Book!B$3:B$1200,SMALL(IF(BookTable[Entry Month]=$O$4,ROW(BookTable[Entry Month])-ROW(Book!$J$2)),ROWS(B$7:B113))))</f>
        <v/>
      </c>
      <c r="D113" s="1" t="str">
        <f t="array" ref="D113">IF(ROWS(C$7:C113)&gt;COUNTIF(BookTable[Entry Month],$O$4),"",INDEX(Book!C$3:C$1200,SMALL(IF(BookTable[Entry Month]=$O$4,ROW(BookTable[Entry Month])-ROW(Book!$J$2)),ROWS(C$7:C113))))</f>
        <v/>
      </c>
      <c r="E113" s="1" t="e">
        <f>VLOOKUP(Shrawan8[[#This Row],[आपूर्तिकर्ताको नाम]],PartyTable[],2,FALSE)</f>
        <v>#N/A</v>
      </c>
      <c r="F113" s="1" t="str" cm="1">
        <f t="array" ref="F113">IF(ROWS(G$7:G113)&gt;COUNTIF(BookTable[Entry Month],$O$4),"",INDEX(Book!D$3:D$1200,SMALL(IF(BookTable[Entry Month]=$O$4,ROW(BookTable[Entry Month])-ROW(Book!$J$2)),ROWS(G$7:G113))))</f>
        <v/>
      </c>
      <c r="I11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13" s="6" t="str" cm="1">
        <f t="array" ref="J113">IF(ROWS(G$7:G113)&gt;COUNTIF(BookTable[Entry Month],$O$4),"",INDEX(Book!F$3:F$1200,SMALL(IF(BookTable[Entry Month]=$O$4,ROW(BookTable[Entry Month])-ROW(Book!$J$2)),ROWS(G$7:G113))))</f>
        <v/>
      </c>
      <c r="K113" s="6" t="str" cm="1">
        <f t="array" ref="K113">IF(ROWS(G$7:G113)&gt;COUNTIF(BookTable[Entry Month],$O$4),"",INDEX(Book!E$3:E$1200,SMALL(IF(BookTable[Entry Month]=$O$4,ROW(BookTable[Entry Month])-ROW(Book!$J$2)),ROWS(G$7:G113))))</f>
        <v/>
      </c>
      <c r="L113" s="6" t="e">
        <f>Shrawan8[[#This Row],[मूल्य (रु)]]*13%</f>
        <v>#VALUE!</v>
      </c>
    </row>
    <row r="114" spans="1:12" hidden="1" x14ac:dyDescent="0.25">
      <c r="A114" s="1" t="str">
        <f t="array" ref="A114">IF(ROWS(A$7:A114)&gt;COUNTIF(BookTable[Entry Month],$O$4),"",INDEX(Book!A$3:A$1200,SMALL(IF(BookTable[Entry Month]=$O$4,ROW(BookTable[Entry Month])-ROW(Book!$J$2)),ROWS(A$7:A114))))</f>
        <v/>
      </c>
      <c r="B114" s="1" t="str">
        <f t="array" ref="B114">IF(ROWS(B$7:B114)&gt;COUNTIF(BookTable[Entry Month],$O$4),"",INDEX(Book!B$3:B$1200,SMALL(IF(BookTable[Entry Month]=$O$4,ROW(BookTable[Entry Month])-ROW(Book!$J$2)),ROWS(B$7:B114))))</f>
        <v/>
      </c>
      <c r="D114" s="1" t="str">
        <f t="array" ref="D114">IF(ROWS(C$7:C114)&gt;COUNTIF(BookTable[Entry Month],$O$4),"",INDEX(Book!C$3:C$1200,SMALL(IF(BookTable[Entry Month]=$O$4,ROW(BookTable[Entry Month])-ROW(Book!$J$2)),ROWS(C$7:C114))))</f>
        <v/>
      </c>
      <c r="E114" s="1" t="e">
        <f>VLOOKUP(Shrawan8[[#This Row],[आपूर्तिकर्ताको नाम]],PartyTable[],2,FALSE)</f>
        <v>#N/A</v>
      </c>
      <c r="F114" s="1" t="str" cm="1">
        <f t="array" ref="F114">IF(ROWS(G$7:G114)&gt;COUNTIF(BookTable[Entry Month],$O$4),"",INDEX(Book!D$3:D$1200,SMALL(IF(BookTable[Entry Month]=$O$4,ROW(BookTable[Entry Month])-ROW(Book!$J$2)),ROWS(G$7:G114))))</f>
        <v/>
      </c>
      <c r="I11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14" s="6" t="str" cm="1">
        <f t="array" ref="J114">IF(ROWS(G$7:G114)&gt;COUNTIF(BookTable[Entry Month],$O$4),"",INDEX(Book!F$3:F$1200,SMALL(IF(BookTable[Entry Month]=$O$4,ROW(BookTable[Entry Month])-ROW(Book!$J$2)),ROWS(G$7:G114))))</f>
        <v/>
      </c>
      <c r="K114" s="6" t="str" cm="1">
        <f t="array" ref="K114">IF(ROWS(G$7:G114)&gt;COUNTIF(BookTable[Entry Month],$O$4),"",INDEX(Book!E$3:E$1200,SMALL(IF(BookTable[Entry Month]=$O$4,ROW(BookTable[Entry Month])-ROW(Book!$J$2)),ROWS(G$7:G114))))</f>
        <v/>
      </c>
      <c r="L114" s="6" t="e">
        <f>Shrawan8[[#This Row],[मूल्य (रु)]]*13%</f>
        <v>#VALUE!</v>
      </c>
    </row>
    <row r="115" spans="1:12" hidden="1" x14ac:dyDescent="0.25">
      <c r="A115" s="1" t="str">
        <f t="array" ref="A115">IF(ROWS(A$7:A115)&gt;COUNTIF(BookTable[Entry Month],$O$4),"",INDEX(Book!A$3:A$1200,SMALL(IF(BookTable[Entry Month]=$O$4,ROW(BookTable[Entry Month])-ROW(Book!$J$2)),ROWS(A$7:A115))))</f>
        <v/>
      </c>
      <c r="B115" s="1" t="str">
        <f t="array" ref="B115">IF(ROWS(B$7:B115)&gt;COUNTIF(BookTable[Entry Month],$O$4),"",INDEX(Book!B$3:B$1200,SMALL(IF(BookTable[Entry Month]=$O$4,ROW(BookTable[Entry Month])-ROW(Book!$J$2)),ROWS(B$7:B115))))</f>
        <v/>
      </c>
      <c r="D115" s="1" t="str">
        <f t="array" ref="D115">IF(ROWS(C$7:C115)&gt;COUNTIF(BookTable[Entry Month],$O$4),"",INDEX(Book!C$3:C$1200,SMALL(IF(BookTable[Entry Month]=$O$4,ROW(BookTable[Entry Month])-ROW(Book!$J$2)),ROWS(C$7:C115))))</f>
        <v/>
      </c>
      <c r="E115" s="1" t="e">
        <f>VLOOKUP(Shrawan8[[#This Row],[आपूर्तिकर्ताको नाम]],PartyTable[],2,FALSE)</f>
        <v>#N/A</v>
      </c>
      <c r="F115" s="1" t="str" cm="1">
        <f t="array" ref="F115">IF(ROWS(G$7:G115)&gt;COUNTIF(BookTable[Entry Month],$O$4),"",INDEX(Book!D$3:D$1200,SMALL(IF(BookTable[Entry Month]=$O$4,ROW(BookTable[Entry Month])-ROW(Book!$J$2)),ROWS(G$7:G115))))</f>
        <v/>
      </c>
      <c r="I11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15" s="6" t="str" cm="1">
        <f t="array" ref="J115">IF(ROWS(G$7:G115)&gt;COUNTIF(BookTable[Entry Month],$O$4),"",INDEX(Book!F$3:F$1200,SMALL(IF(BookTable[Entry Month]=$O$4,ROW(BookTable[Entry Month])-ROW(Book!$J$2)),ROWS(G$7:G115))))</f>
        <v/>
      </c>
      <c r="K115" s="6" t="str" cm="1">
        <f t="array" ref="K115">IF(ROWS(G$7:G115)&gt;COUNTIF(BookTable[Entry Month],$O$4),"",INDEX(Book!E$3:E$1200,SMALL(IF(BookTable[Entry Month]=$O$4,ROW(BookTable[Entry Month])-ROW(Book!$J$2)),ROWS(G$7:G115))))</f>
        <v/>
      </c>
      <c r="L115" s="6" t="e">
        <f>Shrawan8[[#This Row],[मूल्य (रु)]]*13%</f>
        <v>#VALUE!</v>
      </c>
    </row>
    <row r="116" spans="1:12" hidden="1" x14ac:dyDescent="0.25">
      <c r="A116" s="1" t="str">
        <f t="array" ref="A116">IF(ROWS(A$7:A116)&gt;COUNTIF(BookTable[Entry Month],$O$4),"",INDEX(Book!A$3:A$1200,SMALL(IF(BookTable[Entry Month]=$O$4,ROW(BookTable[Entry Month])-ROW(Book!$J$2)),ROWS(A$7:A116))))</f>
        <v/>
      </c>
      <c r="B116" s="1" t="str">
        <f t="array" ref="B116">IF(ROWS(B$7:B116)&gt;COUNTIF(BookTable[Entry Month],$O$4),"",INDEX(Book!B$3:B$1200,SMALL(IF(BookTable[Entry Month]=$O$4,ROW(BookTable[Entry Month])-ROW(Book!$J$2)),ROWS(B$7:B116))))</f>
        <v/>
      </c>
      <c r="D116" s="1" t="str">
        <f t="array" ref="D116">IF(ROWS(C$7:C116)&gt;COUNTIF(BookTable[Entry Month],$O$4),"",INDEX(Book!C$3:C$1200,SMALL(IF(BookTable[Entry Month]=$O$4,ROW(BookTable[Entry Month])-ROW(Book!$J$2)),ROWS(C$7:C116))))</f>
        <v/>
      </c>
      <c r="E116" s="1" t="e">
        <f>VLOOKUP(Shrawan8[[#This Row],[आपूर्तिकर्ताको नाम]],PartyTable[],2,FALSE)</f>
        <v>#N/A</v>
      </c>
      <c r="F116" s="1" t="str" cm="1">
        <f t="array" ref="F116">IF(ROWS(G$7:G116)&gt;COUNTIF(BookTable[Entry Month],$O$4),"",INDEX(Book!D$3:D$1200,SMALL(IF(BookTable[Entry Month]=$O$4,ROW(BookTable[Entry Month])-ROW(Book!$J$2)),ROWS(G$7:G116))))</f>
        <v/>
      </c>
      <c r="I11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16" s="6" t="str" cm="1">
        <f t="array" ref="J116">IF(ROWS(G$7:G116)&gt;COUNTIF(BookTable[Entry Month],$O$4),"",INDEX(Book!F$3:F$1200,SMALL(IF(BookTable[Entry Month]=$O$4,ROW(BookTable[Entry Month])-ROW(Book!$J$2)),ROWS(G$7:G116))))</f>
        <v/>
      </c>
      <c r="K116" s="6" t="str" cm="1">
        <f t="array" ref="K116">IF(ROWS(G$7:G116)&gt;COUNTIF(BookTable[Entry Month],$O$4),"",INDEX(Book!E$3:E$1200,SMALL(IF(BookTable[Entry Month]=$O$4,ROW(BookTable[Entry Month])-ROW(Book!$J$2)),ROWS(G$7:G116))))</f>
        <v/>
      </c>
      <c r="L116" s="6" t="e">
        <f>Shrawan8[[#This Row],[मूल्य (रु)]]*13%</f>
        <v>#VALUE!</v>
      </c>
    </row>
    <row r="117" spans="1:12" hidden="1" x14ac:dyDescent="0.25">
      <c r="A117" s="1" t="str">
        <f t="array" ref="A117">IF(ROWS(A$7:A117)&gt;COUNTIF(BookTable[Entry Month],$O$4),"",INDEX(Book!A$3:A$1200,SMALL(IF(BookTable[Entry Month]=$O$4,ROW(BookTable[Entry Month])-ROW(Book!$J$2)),ROWS(A$7:A117))))</f>
        <v/>
      </c>
      <c r="B117" s="1" t="str">
        <f t="array" ref="B117">IF(ROWS(B$7:B117)&gt;COUNTIF(BookTable[Entry Month],$O$4),"",INDEX(Book!B$3:B$1200,SMALL(IF(BookTable[Entry Month]=$O$4,ROW(BookTable[Entry Month])-ROW(Book!$J$2)),ROWS(B$7:B117))))</f>
        <v/>
      </c>
      <c r="D117" s="1" t="str">
        <f t="array" ref="D117">IF(ROWS(C$7:C117)&gt;COUNTIF(BookTable[Entry Month],$O$4),"",INDEX(Book!C$3:C$1200,SMALL(IF(BookTable[Entry Month]=$O$4,ROW(BookTable[Entry Month])-ROW(Book!$J$2)),ROWS(C$7:C117))))</f>
        <v/>
      </c>
      <c r="E117" s="1" t="e">
        <f>VLOOKUP(Shrawan8[[#This Row],[आपूर्तिकर्ताको नाम]],PartyTable[],2,FALSE)</f>
        <v>#N/A</v>
      </c>
      <c r="F117" s="1" t="str" cm="1">
        <f t="array" ref="F117">IF(ROWS(G$7:G117)&gt;COUNTIF(BookTable[Entry Month],$O$4),"",INDEX(Book!D$3:D$1200,SMALL(IF(BookTable[Entry Month]=$O$4,ROW(BookTable[Entry Month])-ROW(Book!$J$2)),ROWS(G$7:G117))))</f>
        <v/>
      </c>
      <c r="I11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17" s="6" t="str" cm="1">
        <f t="array" ref="J117">IF(ROWS(G$7:G117)&gt;COUNTIF(BookTable[Entry Month],$O$4),"",INDEX(Book!F$3:F$1200,SMALL(IF(BookTable[Entry Month]=$O$4,ROW(BookTable[Entry Month])-ROW(Book!$J$2)),ROWS(G$7:G117))))</f>
        <v/>
      </c>
      <c r="K117" s="6" t="str" cm="1">
        <f t="array" ref="K117">IF(ROWS(G$7:G117)&gt;COUNTIF(BookTable[Entry Month],$O$4),"",INDEX(Book!E$3:E$1200,SMALL(IF(BookTable[Entry Month]=$O$4,ROW(BookTable[Entry Month])-ROW(Book!$J$2)),ROWS(G$7:G117))))</f>
        <v/>
      </c>
      <c r="L117" s="6" t="e">
        <f>Shrawan8[[#This Row],[मूल्य (रु)]]*13%</f>
        <v>#VALUE!</v>
      </c>
    </row>
    <row r="118" spans="1:12" hidden="1" x14ac:dyDescent="0.25">
      <c r="A118" s="1" t="str">
        <f t="array" ref="A118">IF(ROWS(A$7:A118)&gt;COUNTIF(BookTable[Entry Month],$O$4),"",INDEX(Book!A$3:A$1200,SMALL(IF(BookTable[Entry Month]=$O$4,ROW(BookTable[Entry Month])-ROW(Book!$J$2)),ROWS(A$7:A118))))</f>
        <v/>
      </c>
      <c r="B118" s="1" t="str">
        <f t="array" ref="B118">IF(ROWS(B$7:B118)&gt;COUNTIF(BookTable[Entry Month],$O$4),"",INDEX(Book!B$3:B$1200,SMALL(IF(BookTable[Entry Month]=$O$4,ROW(BookTable[Entry Month])-ROW(Book!$J$2)),ROWS(B$7:B118))))</f>
        <v/>
      </c>
      <c r="D118" s="1" t="str">
        <f t="array" ref="D118">IF(ROWS(C$7:C118)&gt;COUNTIF(BookTable[Entry Month],$O$4),"",INDEX(Book!C$3:C$1200,SMALL(IF(BookTable[Entry Month]=$O$4,ROW(BookTable[Entry Month])-ROW(Book!$J$2)),ROWS(C$7:C118))))</f>
        <v/>
      </c>
      <c r="E118" s="1" t="e">
        <f>VLOOKUP(Shrawan8[[#This Row],[आपूर्तिकर्ताको नाम]],PartyTable[],2,FALSE)</f>
        <v>#N/A</v>
      </c>
      <c r="F118" s="1" t="str" cm="1">
        <f t="array" ref="F118">IF(ROWS(G$7:G118)&gt;COUNTIF(BookTable[Entry Month],$O$4),"",INDEX(Book!D$3:D$1200,SMALL(IF(BookTable[Entry Month]=$O$4,ROW(BookTable[Entry Month])-ROW(Book!$J$2)),ROWS(G$7:G118))))</f>
        <v/>
      </c>
      <c r="I11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18" s="6" t="str" cm="1">
        <f t="array" ref="J118">IF(ROWS(G$7:G118)&gt;COUNTIF(BookTable[Entry Month],$O$4),"",INDEX(Book!F$3:F$1200,SMALL(IF(BookTable[Entry Month]=$O$4,ROW(BookTable[Entry Month])-ROW(Book!$J$2)),ROWS(G$7:G118))))</f>
        <v/>
      </c>
      <c r="K118" s="6" t="str" cm="1">
        <f t="array" ref="K118">IF(ROWS(G$7:G118)&gt;COUNTIF(BookTable[Entry Month],$O$4),"",INDEX(Book!E$3:E$1200,SMALL(IF(BookTable[Entry Month]=$O$4,ROW(BookTable[Entry Month])-ROW(Book!$J$2)),ROWS(G$7:G118))))</f>
        <v/>
      </c>
      <c r="L118" s="6" t="e">
        <f>Shrawan8[[#This Row],[मूल्य (रु)]]*13%</f>
        <v>#VALUE!</v>
      </c>
    </row>
    <row r="119" spans="1:12" hidden="1" x14ac:dyDescent="0.25">
      <c r="A119" s="1" t="str">
        <f t="array" ref="A119">IF(ROWS(A$7:A119)&gt;COUNTIF(BookTable[Entry Month],$O$4),"",INDEX(Book!A$3:A$1200,SMALL(IF(BookTable[Entry Month]=$O$4,ROW(BookTable[Entry Month])-ROW(Book!$J$2)),ROWS(A$7:A119))))</f>
        <v/>
      </c>
      <c r="B119" s="1" t="str">
        <f t="array" ref="B119">IF(ROWS(B$7:B119)&gt;COUNTIF(BookTable[Entry Month],$O$4),"",INDEX(Book!B$3:B$1200,SMALL(IF(BookTable[Entry Month]=$O$4,ROW(BookTable[Entry Month])-ROW(Book!$J$2)),ROWS(B$7:B119))))</f>
        <v/>
      </c>
      <c r="D119" s="1" t="str">
        <f t="array" ref="D119">IF(ROWS(C$7:C119)&gt;COUNTIF(BookTable[Entry Month],$O$4),"",INDEX(Book!C$3:C$1200,SMALL(IF(BookTable[Entry Month]=$O$4,ROW(BookTable[Entry Month])-ROW(Book!$J$2)),ROWS(C$7:C119))))</f>
        <v/>
      </c>
      <c r="E119" s="1" t="e">
        <f>VLOOKUP(Shrawan8[[#This Row],[आपूर्तिकर्ताको नाम]],PartyTable[],2,FALSE)</f>
        <v>#N/A</v>
      </c>
      <c r="F119" s="1" t="str" cm="1">
        <f t="array" ref="F119">IF(ROWS(G$7:G119)&gt;COUNTIF(BookTable[Entry Month],$O$4),"",INDEX(Book!D$3:D$1200,SMALL(IF(BookTable[Entry Month]=$O$4,ROW(BookTable[Entry Month])-ROW(Book!$J$2)),ROWS(G$7:G119))))</f>
        <v/>
      </c>
      <c r="I11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19" s="6" t="str" cm="1">
        <f t="array" ref="J119">IF(ROWS(G$7:G119)&gt;COUNTIF(BookTable[Entry Month],$O$4),"",INDEX(Book!F$3:F$1200,SMALL(IF(BookTable[Entry Month]=$O$4,ROW(BookTable[Entry Month])-ROW(Book!$J$2)),ROWS(G$7:G119))))</f>
        <v/>
      </c>
      <c r="K119" s="6" t="str" cm="1">
        <f t="array" ref="K119">IF(ROWS(G$7:G119)&gt;COUNTIF(BookTable[Entry Month],$O$4),"",INDEX(Book!E$3:E$1200,SMALL(IF(BookTable[Entry Month]=$O$4,ROW(BookTable[Entry Month])-ROW(Book!$J$2)),ROWS(G$7:G119))))</f>
        <v/>
      </c>
      <c r="L119" s="6" t="e">
        <f>Shrawan8[[#This Row],[मूल्य (रु)]]*13%</f>
        <v>#VALUE!</v>
      </c>
    </row>
    <row r="120" spans="1:12" hidden="1" x14ac:dyDescent="0.25">
      <c r="A120" s="1" t="str">
        <f t="array" ref="A120">IF(ROWS(A$7:A120)&gt;COUNTIF(BookTable[Entry Month],$O$4),"",INDEX(Book!A$3:A$1200,SMALL(IF(BookTable[Entry Month]=$O$4,ROW(BookTable[Entry Month])-ROW(Book!$J$2)),ROWS(A$7:A120))))</f>
        <v/>
      </c>
      <c r="B120" s="1" t="str">
        <f t="array" ref="B120">IF(ROWS(B$7:B120)&gt;COUNTIF(BookTable[Entry Month],$O$4),"",INDEX(Book!B$3:B$1200,SMALL(IF(BookTable[Entry Month]=$O$4,ROW(BookTable[Entry Month])-ROW(Book!$J$2)),ROWS(B$7:B120))))</f>
        <v/>
      </c>
      <c r="D120" s="1" t="str">
        <f t="array" ref="D120">IF(ROWS(C$7:C120)&gt;COUNTIF(BookTable[Entry Month],$O$4),"",INDEX(Book!C$3:C$1200,SMALL(IF(BookTable[Entry Month]=$O$4,ROW(BookTable[Entry Month])-ROW(Book!$J$2)),ROWS(C$7:C120))))</f>
        <v/>
      </c>
      <c r="E120" s="1" t="e">
        <f>VLOOKUP(Shrawan8[[#This Row],[आपूर्तिकर्ताको नाम]],PartyTable[],2,FALSE)</f>
        <v>#N/A</v>
      </c>
      <c r="F120" s="1" t="str" cm="1">
        <f t="array" ref="F120">IF(ROWS(G$7:G120)&gt;COUNTIF(BookTable[Entry Month],$O$4),"",INDEX(Book!D$3:D$1200,SMALL(IF(BookTable[Entry Month]=$O$4,ROW(BookTable[Entry Month])-ROW(Book!$J$2)),ROWS(G$7:G120))))</f>
        <v/>
      </c>
      <c r="I12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20" s="6" t="str" cm="1">
        <f t="array" ref="J120">IF(ROWS(G$7:G120)&gt;COUNTIF(BookTable[Entry Month],$O$4),"",INDEX(Book!F$3:F$1200,SMALL(IF(BookTable[Entry Month]=$O$4,ROW(BookTable[Entry Month])-ROW(Book!$J$2)),ROWS(G$7:G120))))</f>
        <v/>
      </c>
      <c r="K120" s="6" t="str" cm="1">
        <f t="array" ref="K120">IF(ROWS(G$7:G120)&gt;COUNTIF(BookTable[Entry Month],$O$4),"",INDEX(Book!E$3:E$1200,SMALL(IF(BookTable[Entry Month]=$O$4,ROW(BookTable[Entry Month])-ROW(Book!$J$2)),ROWS(G$7:G120))))</f>
        <v/>
      </c>
      <c r="L120" s="6" t="e">
        <f>Shrawan8[[#This Row],[मूल्य (रु)]]*13%</f>
        <v>#VALUE!</v>
      </c>
    </row>
    <row r="121" spans="1:12" hidden="1" x14ac:dyDescent="0.25">
      <c r="A121" s="1" t="str">
        <f t="array" ref="A121">IF(ROWS(A$7:A121)&gt;COUNTIF(BookTable[Entry Month],$O$4),"",INDEX(Book!A$3:A$1200,SMALL(IF(BookTable[Entry Month]=$O$4,ROW(BookTable[Entry Month])-ROW(Book!$J$2)),ROWS(A$7:A121))))</f>
        <v/>
      </c>
      <c r="B121" s="1" t="str">
        <f t="array" ref="B121">IF(ROWS(B$7:B121)&gt;COUNTIF(BookTable[Entry Month],$O$4),"",INDEX(Book!B$3:B$1200,SMALL(IF(BookTable[Entry Month]=$O$4,ROW(BookTable[Entry Month])-ROW(Book!$J$2)),ROWS(B$7:B121))))</f>
        <v/>
      </c>
      <c r="D121" s="1" t="str">
        <f t="array" ref="D121">IF(ROWS(C$7:C121)&gt;COUNTIF(BookTable[Entry Month],$O$4),"",INDEX(Book!C$3:C$1200,SMALL(IF(BookTable[Entry Month]=$O$4,ROW(BookTable[Entry Month])-ROW(Book!$J$2)),ROWS(C$7:C121))))</f>
        <v/>
      </c>
      <c r="E121" s="1" t="e">
        <f>VLOOKUP(Shrawan8[[#This Row],[आपूर्तिकर्ताको नाम]],PartyTable[],2,FALSE)</f>
        <v>#N/A</v>
      </c>
      <c r="F121" s="1" t="str" cm="1">
        <f t="array" ref="F121">IF(ROWS(G$7:G121)&gt;COUNTIF(BookTable[Entry Month],$O$4),"",INDEX(Book!D$3:D$1200,SMALL(IF(BookTable[Entry Month]=$O$4,ROW(BookTable[Entry Month])-ROW(Book!$J$2)),ROWS(G$7:G121))))</f>
        <v/>
      </c>
      <c r="I12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21" s="6" t="str" cm="1">
        <f t="array" ref="J121">IF(ROWS(G$7:G121)&gt;COUNTIF(BookTable[Entry Month],$O$4),"",INDEX(Book!F$3:F$1200,SMALL(IF(BookTable[Entry Month]=$O$4,ROW(BookTable[Entry Month])-ROW(Book!$J$2)),ROWS(G$7:G121))))</f>
        <v/>
      </c>
      <c r="K121" s="6" t="str" cm="1">
        <f t="array" ref="K121">IF(ROWS(G$7:G121)&gt;COUNTIF(BookTable[Entry Month],$O$4),"",INDEX(Book!E$3:E$1200,SMALL(IF(BookTable[Entry Month]=$O$4,ROW(BookTable[Entry Month])-ROW(Book!$J$2)),ROWS(G$7:G121))))</f>
        <v/>
      </c>
      <c r="L121" s="6" t="e">
        <f>Shrawan8[[#This Row],[मूल्य (रु)]]*13%</f>
        <v>#VALUE!</v>
      </c>
    </row>
    <row r="122" spans="1:12" hidden="1" x14ac:dyDescent="0.25">
      <c r="A122" s="1" t="str">
        <f t="array" ref="A122">IF(ROWS(A$7:A122)&gt;COUNTIF(BookTable[Entry Month],$O$4),"",INDEX(Book!A$3:A$1200,SMALL(IF(BookTable[Entry Month]=$O$4,ROW(BookTable[Entry Month])-ROW(Book!$J$2)),ROWS(A$7:A122))))</f>
        <v/>
      </c>
      <c r="B122" s="1" t="str">
        <f t="array" ref="B122">IF(ROWS(B$7:B122)&gt;COUNTIF(BookTable[Entry Month],$O$4),"",INDEX(Book!B$3:B$1200,SMALL(IF(BookTable[Entry Month]=$O$4,ROW(BookTable[Entry Month])-ROW(Book!$J$2)),ROWS(B$7:B122))))</f>
        <v/>
      </c>
      <c r="D122" s="1" t="str">
        <f t="array" ref="D122">IF(ROWS(C$7:C122)&gt;COUNTIF(BookTable[Entry Month],$O$4),"",INDEX(Book!C$3:C$1200,SMALL(IF(BookTable[Entry Month]=$O$4,ROW(BookTable[Entry Month])-ROW(Book!$J$2)),ROWS(C$7:C122))))</f>
        <v/>
      </c>
      <c r="E122" s="1" t="e">
        <f>VLOOKUP(Shrawan8[[#This Row],[आपूर्तिकर्ताको नाम]],PartyTable[],2,FALSE)</f>
        <v>#N/A</v>
      </c>
      <c r="F122" s="1" t="str" cm="1">
        <f t="array" ref="F122">IF(ROWS(G$7:G122)&gt;COUNTIF(BookTable[Entry Month],$O$4),"",INDEX(Book!D$3:D$1200,SMALL(IF(BookTable[Entry Month]=$O$4,ROW(BookTable[Entry Month])-ROW(Book!$J$2)),ROWS(G$7:G122))))</f>
        <v/>
      </c>
      <c r="I12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22" s="6" t="str" cm="1">
        <f t="array" ref="J122">IF(ROWS(G$7:G122)&gt;COUNTIF(BookTable[Entry Month],$O$4),"",INDEX(Book!F$3:F$1200,SMALL(IF(BookTable[Entry Month]=$O$4,ROW(BookTable[Entry Month])-ROW(Book!$J$2)),ROWS(G$7:G122))))</f>
        <v/>
      </c>
      <c r="K122" s="6" t="str" cm="1">
        <f t="array" ref="K122">IF(ROWS(G$7:G122)&gt;COUNTIF(BookTable[Entry Month],$O$4),"",INDEX(Book!E$3:E$1200,SMALL(IF(BookTable[Entry Month]=$O$4,ROW(BookTable[Entry Month])-ROW(Book!$J$2)),ROWS(G$7:G122))))</f>
        <v/>
      </c>
      <c r="L122" s="6" t="e">
        <f>Shrawan8[[#This Row],[मूल्य (रु)]]*13%</f>
        <v>#VALUE!</v>
      </c>
    </row>
    <row r="123" spans="1:12" hidden="1" x14ac:dyDescent="0.25">
      <c r="A123" s="1" t="str">
        <f t="array" ref="A123">IF(ROWS(A$7:A123)&gt;COUNTIF(BookTable[Entry Month],$O$4),"",INDEX(Book!A$3:A$1200,SMALL(IF(BookTable[Entry Month]=$O$4,ROW(BookTable[Entry Month])-ROW(Book!$J$2)),ROWS(A$7:A123))))</f>
        <v/>
      </c>
      <c r="B123" s="1" t="str">
        <f t="array" ref="B123">IF(ROWS(B$7:B123)&gt;COUNTIF(BookTable[Entry Month],$O$4),"",INDEX(Book!B$3:B$1200,SMALL(IF(BookTable[Entry Month]=$O$4,ROW(BookTable[Entry Month])-ROW(Book!$J$2)),ROWS(B$7:B123))))</f>
        <v/>
      </c>
      <c r="D123" s="1" t="str">
        <f t="array" ref="D123">IF(ROWS(C$7:C123)&gt;COUNTIF(BookTable[Entry Month],$O$4),"",INDEX(Book!C$3:C$1200,SMALL(IF(BookTable[Entry Month]=$O$4,ROW(BookTable[Entry Month])-ROW(Book!$J$2)),ROWS(C$7:C123))))</f>
        <v/>
      </c>
      <c r="E123" s="1" t="e">
        <f>VLOOKUP(Shrawan8[[#This Row],[आपूर्तिकर्ताको नाम]],PartyTable[],2,FALSE)</f>
        <v>#N/A</v>
      </c>
      <c r="F123" s="1" t="str" cm="1">
        <f t="array" ref="F123">IF(ROWS(G$7:G123)&gt;COUNTIF(BookTable[Entry Month],$O$4),"",INDEX(Book!D$3:D$1200,SMALL(IF(BookTable[Entry Month]=$O$4,ROW(BookTable[Entry Month])-ROW(Book!$J$2)),ROWS(G$7:G123))))</f>
        <v/>
      </c>
      <c r="I12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23" s="6" t="str" cm="1">
        <f t="array" ref="J123">IF(ROWS(G$7:G123)&gt;COUNTIF(BookTable[Entry Month],$O$4),"",INDEX(Book!F$3:F$1200,SMALL(IF(BookTable[Entry Month]=$O$4,ROW(BookTable[Entry Month])-ROW(Book!$J$2)),ROWS(G$7:G123))))</f>
        <v/>
      </c>
      <c r="K123" s="6" t="str" cm="1">
        <f t="array" ref="K123">IF(ROWS(G$7:G123)&gt;COUNTIF(BookTable[Entry Month],$O$4),"",INDEX(Book!E$3:E$1200,SMALL(IF(BookTable[Entry Month]=$O$4,ROW(BookTable[Entry Month])-ROW(Book!$J$2)),ROWS(G$7:G123))))</f>
        <v/>
      </c>
      <c r="L123" s="6" t="e">
        <f>Shrawan8[[#This Row],[मूल्य (रु)]]*13%</f>
        <v>#VALUE!</v>
      </c>
    </row>
    <row r="124" spans="1:12" hidden="1" x14ac:dyDescent="0.25">
      <c r="A124" s="1" t="str">
        <f t="array" ref="A124">IF(ROWS(A$7:A124)&gt;COUNTIF(BookTable[Entry Month],$O$4),"",INDEX(Book!A$3:A$1200,SMALL(IF(BookTable[Entry Month]=$O$4,ROW(BookTable[Entry Month])-ROW(Book!$J$2)),ROWS(A$7:A124))))</f>
        <v/>
      </c>
      <c r="B124" s="1" t="str">
        <f t="array" ref="B124">IF(ROWS(B$7:B124)&gt;COUNTIF(BookTable[Entry Month],$O$4),"",INDEX(Book!B$3:B$1200,SMALL(IF(BookTable[Entry Month]=$O$4,ROW(BookTable[Entry Month])-ROW(Book!$J$2)),ROWS(B$7:B124))))</f>
        <v/>
      </c>
      <c r="D124" s="1" t="str">
        <f t="array" ref="D124">IF(ROWS(C$7:C124)&gt;COUNTIF(BookTable[Entry Month],$O$4),"",INDEX(Book!C$3:C$1200,SMALL(IF(BookTable[Entry Month]=$O$4,ROW(BookTable[Entry Month])-ROW(Book!$J$2)),ROWS(C$7:C124))))</f>
        <v/>
      </c>
      <c r="E124" s="1" t="e">
        <f>VLOOKUP(Shrawan8[[#This Row],[आपूर्तिकर्ताको नाम]],PartyTable[],2,FALSE)</f>
        <v>#N/A</v>
      </c>
      <c r="F124" s="1" t="str" cm="1">
        <f t="array" ref="F124">IF(ROWS(G$7:G124)&gt;COUNTIF(BookTable[Entry Month],$O$4),"",INDEX(Book!D$3:D$1200,SMALL(IF(BookTable[Entry Month]=$O$4,ROW(BookTable[Entry Month])-ROW(Book!$J$2)),ROWS(G$7:G124))))</f>
        <v/>
      </c>
      <c r="I12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24" s="6" t="str" cm="1">
        <f t="array" ref="J124">IF(ROWS(G$7:G124)&gt;COUNTIF(BookTable[Entry Month],$O$4),"",INDEX(Book!F$3:F$1200,SMALL(IF(BookTable[Entry Month]=$O$4,ROW(BookTable[Entry Month])-ROW(Book!$J$2)),ROWS(G$7:G124))))</f>
        <v/>
      </c>
      <c r="K124" s="6" t="str" cm="1">
        <f t="array" ref="K124">IF(ROWS(G$7:G124)&gt;COUNTIF(BookTable[Entry Month],$O$4),"",INDEX(Book!E$3:E$1200,SMALL(IF(BookTable[Entry Month]=$O$4,ROW(BookTable[Entry Month])-ROW(Book!$J$2)),ROWS(G$7:G124))))</f>
        <v/>
      </c>
      <c r="L124" s="6" t="e">
        <f>Shrawan8[[#This Row],[मूल्य (रु)]]*13%</f>
        <v>#VALUE!</v>
      </c>
    </row>
    <row r="125" spans="1:12" hidden="1" x14ac:dyDescent="0.25">
      <c r="A125" s="1" t="str">
        <f t="array" ref="A125">IF(ROWS(A$7:A125)&gt;COUNTIF(BookTable[Entry Month],$O$4),"",INDEX(Book!A$3:A$1200,SMALL(IF(BookTable[Entry Month]=$O$4,ROW(BookTable[Entry Month])-ROW(Book!$J$2)),ROWS(A$7:A125))))</f>
        <v/>
      </c>
      <c r="B125" s="1" t="str">
        <f t="array" ref="B125">IF(ROWS(B$7:B125)&gt;COUNTIF(BookTable[Entry Month],$O$4),"",INDEX(Book!B$3:B$1200,SMALL(IF(BookTable[Entry Month]=$O$4,ROW(BookTable[Entry Month])-ROW(Book!$J$2)),ROWS(B$7:B125))))</f>
        <v/>
      </c>
      <c r="D125" s="1" t="str">
        <f t="array" ref="D125">IF(ROWS(C$7:C125)&gt;COUNTIF(BookTable[Entry Month],$O$4),"",INDEX(Book!C$3:C$1200,SMALL(IF(BookTable[Entry Month]=$O$4,ROW(BookTable[Entry Month])-ROW(Book!$J$2)),ROWS(C$7:C125))))</f>
        <v/>
      </c>
      <c r="E125" s="1" t="e">
        <f>VLOOKUP(Shrawan8[[#This Row],[आपूर्तिकर्ताको नाम]],PartyTable[],2,FALSE)</f>
        <v>#N/A</v>
      </c>
      <c r="F125" s="1" t="str" cm="1">
        <f t="array" ref="F125">IF(ROWS(G$7:G125)&gt;COUNTIF(BookTable[Entry Month],$O$4),"",INDEX(Book!D$3:D$1200,SMALL(IF(BookTable[Entry Month]=$O$4,ROW(BookTable[Entry Month])-ROW(Book!$J$2)),ROWS(G$7:G125))))</f>
        <v/>
      </c>
      <c r="I12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25" s="6" t="str" cm="1">
        <f t="array" ref="J125">IF(ROWS(G$7:G125)&gt;COUNTIF(BookTable[Entry Month],$O$4),"",INDEX(Book!F$3:F$1200,SMALL(IF(BookTable[Entry Month]=$O$4,ROW(BookTable[Entry Month])-ROW(Book!$J$2)),ROWS(G$7:G125))))</f>
        <v/>
      </c>
      <c r="K125" s="6" t="str" cm="1">
        <f t="array" ref="K125">IF(ROWS(G$7:G125)&gt;COUNTIF(BookTable[Entry Month],$O$4),"",INDEX(Book!E$3:E$1200,SMALL(IF(BookTable[Entry Month]=$O$4,ROW(BookTable[Entry Month])-ROW(Book!$J$2)),ROWS(G$7:G125))))</f>
        <v/>
      </c>
      <c r="L125" s="6" t="e">
        <f>Shrawan8[[#This Row],[मूल्य (रु)]]*13%</f>
        <v>#VALUE!</v>
      </c>
    </row>
    <row r="126" spans="1:12" hidden="1" x14ac:dyDescent="0.25">
      <c r="A126" s="1" t="str">
        <f t="array" ref="A126">IF(ROWS(A$7:A126)&gt;COUNTIF(BookTable[Entry Month],$O$4),"",INDEX(Book!A$3:A$1200,SMALL(IF(BookTable[Entry Month]=$O$4,ROW(BookTable[Entry Month])-ROW(Book!$J$2)),ROWS(A$7:A126))))</f>
        <v/>
      </c>
      <c r="B126" s="1" t="str">
        <f t="array" ref="B126">IF(ROWS(B$7:B126)&gt;COUNTIF(BookTable[Entry Month],$O$4),"",INDEX(Book!B$3:B$1200,SMALL(IF(BookTable[Entry Month]=$O$4,ROW(BookTable[Entry Month])-ROW(Book!$J$2)),ROWS(B$7:B126))))</f>
        <v/>
      </c>
      <c r="D126" s="1" t="str">
        <f t="array" ref="D126">IF(ROWS(C$7:C126)&gt;COUNTIF(BookTable[Entry Month],$O$4),"",INDEX(Book!C$3:C$1200,SMALL(IF(BookTable[Entry Month]=$O$4,ROW(BookTable[Entry Month])-ROW(Book!$J$2)),ROWS(C$7:C126))))</f>
        <v/>
      </c>
      <c r="E126" s="1" t="e">
        <f>VLOOKUP(Shrawan8[[#This Row],[आपूर्तिकर्ताको नाम]],PartyTable[],2,FALSE)</f>
        <v>#N/A</v>
      </c>
      <c r="F126" s="1" t="str" cm="1">
        <f t="array" ref="F126">IF(ROWS(G$7:G126)&gt;COUNTIF(BookTable[Entry Month],$O$4),"",INDEX(Book!D$3:D$1200,SMALL(IF(BookTable[Entry Month]=$O$4,ROW(BookTable[Entry Month])-ROW(Book!$J$2)),ROWS(G$7:G126))))</f>
        <v/>
      </c>
      <c r="I12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26" s="6" t="str" cm="1">
        <f t="array" ref="J126">IF(ROWS(G$7:G126)&gt;COUNTIF(BookTable[Entry Month],$O$4),"",INDEX(Book!F$3:F$1200,SMALL(IF(BookTable[Entry Month]=$O$4,ROW(BookTable[Entry Month])-ROW(Book!$J$2)),ROWS(G$7:G126))))</f>
        <v/>
      </c>
      <c r="K126" s="6" t="str" cm="1">
        <f t="array" ref="K126">IF(ROWS(G$7:G126)&gt;COUNTIF(BookTable[Entry Month],$O$4),"",INDEX(Book!E$3:E$1200,SMALL(IF(BookTable[Entry Month]=$O$4,ROW(BookTable[Entry Month])-ROW(Book!$J$2)),ROWS(G$7:G126))))</f>
        <v/>
      </c>
      <c r="L126" s="6" t="e">
        <f>Shrawan8[[#This Row],[मूल्य (रु)]]*13%</f>
        <v>#VALUE!</v>
      </c>
    </row>
    <row r="127" spans="1:12" hidden="1" x14ac:dyDescent="0.25">
      <c r="A127" s="1" t="str">
        <f t="array" ref="A127">IF(ROWS(A$7:A127)&gt;COUNTIF(BookTable[Entry Month],$O$4),"",INDEX(Book!A$3:A$1200,SMALL(IF(BookTable[Entry Month]=$O$4,ROW(BookTable[Entry Month])-ROW(Book!$J$2)),ROWS(A$7:A127))))</f>
        <v/>
      </c>
      <c r="B127" s="1" t="str">
        <f t="array" ref="B127">IF(ROWS(B$7:B127)&gt;COUNTIF(BookTable[Entry Month],$O$4),"",INDEX(Book!B$3:B$1200,SMALL(IF(BookTable[Entry Month]=$O$4,ROW(BookTable[Entry Month])-ROW(Book!$J$2)),ROWS(B$7:B127))))</f>
        <v/>
      </c>
      <c r="D127" s="1" t="str">
        <f t="array" ref="D127">IF(ROWS(C$7:C127)&gt;COUNTIF(BookTable[Entry Month],$O$4),"",INDEX(Book!C$3:C$1200,SMALL(IF(BookTable[Entry Month]=$O$4,ROW(BookTable[Entry Month])-ROW(Book!$J$2)),ROWS(C$7:C127))))</f>
        <v/>
      </c>
      <c r="E127" s="1" t="e">
        <f>VLOOKUP(Shrawan8[[#This Row],[आपूर्तिकर्ताको नाम]],PartyTable[],2,FALSE)</f>
        <v>#N/A</v>
      </c>
      <c r="F127" s="1" t="str" cm="1">
        <f t="array" ref="F127">IF(ROWS(G$7:G127)&gt;COUNTIF(BookTable[Entry Month],$O$4),"",INDEX(Book!D$3:D$1200,SMALL(IF(BookTable[Entry Month]=$O$4,ROW(BookTable[Entry Month])-ROW(Book!$J$2)),ROWS(G$7:G127))))</f>
        <v/>
      </c>
      <c r="I12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27" s="6" t="str" cm="1">
        <f t="array" ref="J127">IF(ROWS(G$7:G127)&gt;COUNTIF(BookTable[Entry Month],$O$4),"",INDEX(Book!F$3:F$1200,SMALL(IF(BookTable[Entry Month]=$O$4,ROW(BookTable[Entry Month])-ROW(Book!$J$2)),ROWS(G$7:G127))))</f>
        <v/>
      </c>
      <c r="K127" s="6" t="str" cm="1">
        <f t="array" ref="K127">IF(ROWS(G$7:G127)&gt;COUNTIF(BookTable[Entry Month],$O$4),"",INDEX(Book!E$3:E$1200,SMALL(IF(BookTable[Entry Month]=$O$4,ROW(BookTable[Entry Month])-ROW(Book!$J$2)),ROWS(G$7:G127))))</f>
        <v/>
      </c>
      <c r="L127" s="6" t="e">
        <f>Shrawan8[[#This Row],[मूल्य (रु)]]*13%</f>
        <v>#VALUE!</v>
      </c>
    </row>
    <row r="128" spans="1:12" hidden="1" x14ac:dyDescent="0.25">
      <c r="A128" s="1" t="str">
        <f t="array" ref="A128">IF(ROWS(A$7:A128)&gt;COUNTIF(BookTable[Entry Month],$O$4),"",INDEX(Book!A$3:A$1200,SMALL(IF(BookTable[Entry Month]=$O$4,ROW(BookTable[Entry Month])-ROW(Book!$J$2)),ROWS(A$7:A128))))</f>
        <v/>
      </c>
      <c r="B128" s="1" t="str">
        <f t="array" ref="B128">IF(ROWS(B$7:B128)&gt;COUNTIF(BookTable[Entry Month],$O$4),"",INDEX(Book!B$3:B$1200,SMALL(IF(BookTable[Entry Month]=$O$4,ROW(BookTable[Entry Month])-ROW(Book!$J$2)),ROWS(B$7:B128))))</f>
        <v/>
      </c>
      <c r="D128" s="1" t="str">
        <f t="array" ref="D128">IF(ROWS(C$7:C128)&gt;COUNTIF(BookTable[Entry Month],$O$4),"",INDEX(Book!C$3:C$1200,SMALL(IF(BookTable[Entry Month]=$O$4,ROW(BookTable[Entry Month])-ROW(Book!$J$2)),ROWS(C$7:C128))))</f>
        <v/>
      </c>
      <c r="E128" s="1" t="e">
        <f>VLOOKUP(Shrawan8[[#This Row],[आपूर्तिकर्ताको नाम]],PartyTable[],2,FALSE)</f>
        <v>#N/A</v>
      </c>
      <c r="F128" s="1" t="str" cm="1">
        <f t="array" ref="F128">IF(ROWS(G$7:G128)&gt;COUNTIF(BookTable[Entry Month],$O$4),"",INDEX(Book!D$3:D$1200,SMALL(IF(BookTable[Entry Month]=$O$4,ROW(BookTable[Entry Month])-ROW(Book!$J$2)),ROWS(G$7:G128))))</f>
        <v/>
      </c>
      <c r="I12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28" s="6" t="str" cm="1">
        <f t="array" ref="J128">IF(ROWS(G$7:G128)&gt;COUNTIF(BookTable[Entry Month],$O$4),"",INDEX(Book!F$3:F$1200,SMALL(IF(BookTable[Entry Month]=$O$4,ROW(BookTable[Entry Month])-ROW(Book!$J$2)),ROWS(G$7:G128))))</f>
        <v/>
      </c>
      <c r="K128" s="6" t="str" cm="1">
        <f t="array" ref="K128">IF(ROWS(G$7:G128)&gt;COUNTIF(BookTable[Entry Month],$O$4),"",INDEX(Book!E$3:E$1200,SMALL(IF(BookTable[Entry Month]=$O$4,ROW(BookTable[Entry Month])-ROW(Book!$J$2)),ROWS(G$7:G128))))</f>
        <v/>
      </c>
      <c r="L128" s="6" t="e">
        <f>Shrawan8[[#This Row],[मूल्य (रु)]]*13%</f>
        <v>#VALUE!</v>
      </c>
    </row>
    <row r="129" spans="1:12" hidden="1" x14ac:dyDescent="0.25">
      <c r="A129" s="1" t="str">
        <f t="array" ref="A129">IF(ROWS(A$7:A129)&gt;COUNTIF(BookTable[Entry Month],$O$4),"",INDEX(Book!A$3:A$1200,SMALL(IF(BookTable[Entry Month]=$O$4,ROW(BookTable[Entry Month])-ROW(Book!$J$2)),ROWS(A$7:A129))))</f>
        <v/>
      </c>
      <c r="B129" s="1" t="str">
        <f t="array" ref="B129">IF(ROWS(B$7:B129)&gt;COUNTIF(BookTable[Entry Month],$O$4),"",INDEX(Book!B$3:B$1200,SMALL(IF(BookTable[Entry Month]=$O$4,ROW(BookTable[Entry Month])-ROW(Book!$J$2)),ROWS(B$7:B129))))</f>
        <v/>
      </c>
      <c r="D129" s="1" t="str">
        <f t="array" ref="D129">IF(ROWS(C$7:C129)&gt;COUNTIF(BookTable[Entry Month],$O$4),"",INDEX(Book!C$3:C$1200,SMALL(IF(BookTable[Entry Month]=$O$4,ROW(BookTable[Entry Month])-ROW(Book!$J$2)),ROWS(C$7:C129))))</f>
        <v/>
      </c>
      <c r="E129" s="1" t="e">
        <f>VLOOKUP(Shrawan8[[#This Row],[आपूर्तिकर्ताको नाम]],PartyTable[],2,FALSE)</f>
        <v>#N/A</v>
      </c>
      <c r="F129" s="1" t="str" cm="1">
        <f t="array" ref="F129">IF(ROWS(G$7:G129)&gt;COUNTIF(BookTable[Entry Month],$O$4),"",INDEX(Book!D$3:D$1200,SMALL(IF(BookTable[Entry Month]=$O$4,ROW(BookTable[Entry Month])-ROW(Book!$J$2)),ROWS(G$7:G129))))</f>
        <v/>
      </c>
      <c r="I12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29" s="6" t="str" cm="1">
        <f t="array" ref="J129">IF(ROWS(G$7:G129)&gt;COUNTIF(BookTable[Entry Month],$O$4),"",INDEX(Book!F$3:F$1200,SMALL(IF(BookTable[Entry Month]=$O$4,ROW(BookTable[Entry Month])-ROW(Book!$J$2)),ROWS(G$7:G129))))</f>
        <v/>
      </c>
      <c r="K129" s="6" t="str" cm="1">
        <f t="array" ref="K129">IF(ROWS(G$7:G129)&gt;COUNTIF(BookTable[Entry Month],$O$4),"",INDEX(Book!E$3:E$1200,SMALL(IF(BookTable[Entry Month]=$O$4,ROW(BookTable[Entry Month])-ROW(Book!$J$2)),ROWS(G$7:G129))))</f>
        <v/>
      </c>
      <c r="L129" s="6" t="e">
        <f>Shrawan8[[#This Row],[मूल्य (रु)]]*13%</f>
        <v>#VALUE!</v>
      </c>
    </row>
    <row r="130" spans="1:12" hidden="1" x14ac:dyDescent="0.25">
      <c r="A130" s="1" t="str">
        <f t="array" ref="A130">IF(ROWS(A$7:A130)&gt;COUNTIF(BookTable[Entry Month],$O$4),"",INDEX(Book!A$3:A$1200,SMALL(IF(BookTable[Entry Month]=$O$4,ROW(BookTable[Entry Month])-ROW(Book!$J$2)),ROWS(A$7:A130))))</f>
        <v/>
      </c>
      <c r="B130" s="1" t="str">
        <f t="array" ref="B130">IF(ROWS(B$7:B130)&gt;COUNTIF(BookTable[Entry Month],$O$4),"",INDEX(Book!B$3:B$1200,SMALL(IF(BookTable[Entry Month]=$O$4,ROW(BookTable[Entry Month])-ROW(Book!$J$2)),ROWS(B$7:B130))))</f>
        <v/>
      </c>
      <c r="D130" s="1" t="str">
        <f t="array" ref="D130">IF(ROWS(C$7:C130)&gt;COUNTIF(BookTable[Entry Month],$O$4),"",INDEX(Book!C$3:C$1200,SMALL(IF(BookTable[Entry Month]=$O$4,ROW(BookTable[Entry Month])-ROW(Book!$J$2)),ROWS(C$7:C130))))</f>
        <v/>
      </c>
      <c r="E130" s="1" t="e">
        <f>VLOOKUP(Shrawan8[[#This Row],[आपूर्तिकर्ताको नाम]],PartyTable[],2,FALSE)</f>
        <v>#N/A</v>
      </c>
      <c r="F130" s="1" t="str" cm="1">
        <f t="array" ref="F130">IF(ROWS(G$7:G130)&gt;COUNTIF(BookTable[Entry Month],$O$4),"",INDEX(Book!D$3:D$1200,SMALL(IF(BookTable[Entry Month]=$O$4,ROW(BookTable[Entry Month])-ROW(Book!$J$2)),ROWS(G$7:G130))))</f>
        <v/>
      </c>
      <c r="I13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30" s="6" t="str" cm="1">
        <f t="array" ref="J130">IF(ROWS(G$7:G130)&gt;COUNTIF(BookTable[Entry Month],$O$4),"",INDEX(Book!F$3:F$1200,SMALL(IF(BookTable[Entry Month]=$O$4,ROW(BookTable[Entry Month])-ROW(Book!$J$2)),ROWS(G$7:G130))))</f>
        <v/>
      </c>
      <c r="K130" s="6" t="str" cm="1">
        <f t="array" ref="K130">IF(ROWS(G$7:G130)&gt;COUNTIF(BookTable[Entry Month],$O$4),"",INDEX(Book!E$3:E$1200,SMALL(IF(BookTable[Entry Month]=$O$4,ROW(BookTable[Entry Month])-ROW(Book!$J$2)),ROWS(G$7:G130))))</f>
        <v/>
      </c>
      <c r="L130" s="6" t="e">
        <f>Shrawan8[[#This Row],[मूल्य (रु)]]*13%</f>
        <v>#VALUE!</v>
      </c>
    </row>
    <row r="131" spans="1:12" hidden="1" x14ac:dyDescent="0.25">
      <c r="A131" s="1" t="str">
        <f t="array" ref="A131">IF(ROWS(A$7:A131)&gt;COUNTIF(BookTable[Entry Month],$O$4),"",INDEX(Book!A$3:A$1200,SMALL(IF(BookTable[Entry Month]=$O$4,ROW(BookTable[Entry Month])-ROW(Book!$J$2)),ROWS(A$7:A131))))</f>
        <v/>
      </c>
      <c r="B131" s="1" t="str">
        <f t="array" ref="B131">IF(ROWS(B$7:B131)&gt;COUNTIF(BookTable[Entry Month],$O$4),"",INDEX(Book!B$3:B$1200,SMALL(IF(BookTable[Entry Month]=$O$4,ROW(BookTable[Entry Month])-ROW(Book!$J$2)),ROWS(B$7:B131))))</f>
        <v/>
      </c>
      <c r="D131" s="1" t="str">
        <f t="array" ref="D131">IF(ROWS(C$7:C131)&gt;COUNTIF(BookTable[Entry Month],$O$4),"",INDEX(Book!C$3:C$1200,SMALL(IF(BookTable[Entry Month]=$O$4,ROW(BookTable[Entry Month])-ROW(Book!$J$2)),ROWS(C$7:C131))))</f>
        <v/>
      </c>
      <c r="E131" s="1" t="e">
        <f>VLOOKUP(Shrawan8[[#This Row],[आपूर्तिकर्ताको नाम]],PartyTable[],2,FALSE)</f>
        <v>#N/A</v>
      </c>
      <c r="F131" s="1" t="str" cm="1">
        <f t="array" ref="F131">IF(ROWS(G$7:G131)&gt;COUNTIF(BookTable[Entry Month],$O$4),"",INDEX(Book!D$3:D$1200,SMALL(IF(BookTable[Entry Month]=$O$4,ROW(BookTable[Entry Month])-ROW(Book!$J$2)),ROWS(G$7:G131))))</f>
        <v/>
      </c>
      <c r="I13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31" s="6" t="str" cm="1">
        <f t="array" ref="J131">IF(ROWS(G$7:G131)&gt;COUNTIF(BookTable[Entry Month],$O$4),"",INDEX(Book!F$3:F$1200,SMALL(IF(BookTable[Entry Month]=$O$4,ROW(BookTable[Entry Month])-ROW(Book!$J$2)),ROWS(G$7:G131))))</f>
        <v/>
      </c>
      <c r="K131" s="6" t="str" cm="1">
        <f t="array" ref="K131">IF(ROWS(G$7:G131)&gt;COUNTIF(BookTable[Entry Month],$O$4),"",INDEX(Book!E$3:E$1200,SMALL(IF(BookTable[Entry Month]=$O$4,ROW(BookTable[Entry Month])-ROW(Book!$J$2)),ROWS(G$7:G131))))</f>
        <v/>
      </c>
      <c r="L131" s="6" t="e">
        <f>Shrawan8[[#This Row],[मूल्य (रु)]]*13%</f>
        <v>#VALUE!</v>
      </c>
    </row>
    <row r="132" spans="1:12" hidden="1" x14ac:dyDescent="0.25">
      <c r="A132" s="1" t="str">
        <f t="array" ref="A132">IF(ROWS(A$7:A132)&gt;COUNTIF(BookTable[Entry Month],$O$4),"",INDEX(Book!A$3:A$1200,SMALL(IF(BookTable[Entry Month]=$O$4,ROW(BookTable[Entry Month])-ROW(Book!$J$2)),ROWS(A$7:A132))))</f>
        <v/>
      </c>
      <c r="B132" s="1" t="str">
        <f t="array" ref="B132">IF(ROWS(B$7:B132)&gt;COUNTIF(BookTable[Entry Month],$O$4),"",INDEX(Book!B$3:B$1200,SMALL(IF(BookTable[Entry Month]=$O$4,ROW(BookTable[Entry Month])-ROW(Book!$J$2)),ROWS(B$7:B132))))</f>
        <v/>
      </c>
      <c r="D132" s="1" t="str">
        <f t="array" ref="D132">IF(ROWS(C$7:C132)&gt;COUNTIF(BookTable[Entry Month],$O$4),"",INDEX(Book!C$3:C$1200,SMALL(IF(BookTable[Entry Month]=$O$4,ROW(BookTable[Entry Month])-ROW(Book!$J$2)),ROWS(C$7:C132))))</f>
        <v/>
      </c>
      <c r="E132" s="1" t="e">
        <f>VLOOKUP(Shrawan8[[#This Row],[आपूर्तिकर्ताको नाम]],PartyTable[],2,FALSE)</f>
        <v>#N/A</v>
      </c>
      <c r="F132" s="1" t="str" cm="1">
        <f t="array" ref="F132">IF(ROWS(G$7:G132)&gt;COUNTIF(BookTable[Entry Month],$O$4),"",INDEX(Book!D$3:D$1200,SMALL(IF(BookTable[Entry Month]=$O$4,ROW(BookTable[Entry Month])-ROW(Book!$J$2)),ROWS(G$7:G132))))</f>
        <v/>
      </c>
      <c r="I13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32" s="6" t="str" cm="1">
        <f t="array" ref="J132">IF(ROWS(G$7:G132)&gt;COUNTIF(BookTable[Entry Month],$O$4),"",INDEX(Book!F$3:F$1200,SMALL(IF(BookTable[Entry Month]=$O$4,ROW(BookTable[Entry Month])-ROW(Book!$J$2)),ROWS(G$7:G132))))</f>
        <v/>
      </c>
      <c r="K132" s="6" t="str" cm="1">
        <f t="array" ref="K132">IF(ROWS(G$7:G132)&gt;COUNTIF(BookTable[Entry Month],$O$4),"",INDEX(Book!E$3:E$1200,SMALL(IF(BookTable[Entry Month]=$O$4,ROW(BookTable[Entry Month])-ROW(Book!$J$2)),ROWS(G$7:G132))))</f>
        <v/>
      </c>
      <c r="L132" s="6" t="e">
        <f>Shrawan8[[#This Row],[मूल्य (रु)]]*13%</f>
        <v>#VALUE!</v>
      </c>
    </row>
    <row r="133" spans="1:12" hidden="1" x14ac:dyDescent="0.25">
      <c r="A133" s="1" t="str">
        <f t="array" ref="A133">IF(ROWS(A$7:A133)&gt;COUNTIF(BookTable[Entry Month],$O$4),"",INDEX(Book!A$3:A$1200,SMALL(IF(BookTable[Entry Month]=$O$4,ROW(BookTable[Entry Month])-ROW(Book!$J$2)),ROWS(A$7:A133))))</f>
        <v/>
      </c>
      <c r="B133" s="1" t="str">
        <f t="array" ref="B133">IF(ROWS(B$7:B133)&gt;COUNTIF(BookTable[Entry Month],$O$4),"",INDEX(Book!B$3:B$1200,SMALL(IF(BookTable[Entry Month]=$O$4,ROW(BookTable[Entry Month])-ROW(Book!$J$2)),ROWS(B$7:B133))))</f>
        <v/>
      </c>
      <c r="D133" s="1" t="str">
        <f t="array" ref="D133">IF(ROWS(C$7:C133)&gt;COUNTIF(BookTable[Entry Month],$O$4),"",INDEX(Book!C$3:C$1200,SMALL(IF(BookTable[Entry Month]=$O$4,ROW(BookTable[Entry Month])-ROW(Book!$J$2)),ROWS(C$7:C133))))</f>
        <v/>
      </c>
      <c r="E133" s="1" t="e">
        <f>VLOOKUP(Shrawan8[[#This Row],[आपूर्तिकर्ताको नाम]],PartyTable[],2,FALSE)</f>
        <v>#N/A</v>
      </c>
      <c r="F133" s="1" t="str" cm="1">
        <f t="array" ref="F133">IF(ROWS(G$7:G133)&gt;COUNTIF(BookTable[Entry Month],$O$4),"",INDEX(Book!D$3:D$1200,SMALL(IF(BookTable[Entry Month]=$O$4,ROW(BookTable[Entry Month])-ROW(Book!$J$2)),ROWS(G$7:G133))))</f>
        <v/>
      </c>
      <c r="I13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33" s="6" t="str" cm="1">
        <f t="array" ref="J133">IF(ROWS(G$7:G133)&gt;COUNTIF(BookTable[Entry Month],$O$4),"",INDEX(Book!F$3:F$1200,SMALL(IF(BookTable[Entry Month]=$O$4,ROW(BookTable[Entry Month])-ROW(Book!$J$2)),ROWS(G$7:G133))))</f>
        <v/>
      </c>
      <c r="K133" s="6" t="str" cm="1">
        <f t="array" ref="K133">IF(ROWS(G$7:G133)&gt;COUNTIF(BookTable[Entry Month],$O$4),"",INDEX(Book!E$3:E$1200,SMALL(IF(BookTable[Entry Month]=$O$4,ROW(BookTable[Entry Month])-ROW(Book!$J$2)),ROWS(G$7:G133))))</f>
        <v/>
      </c>
      <c r="L133" s="6" t="e">
        <f>Shrawan8[[#This Row],[मूल्य (रु)]]*13%</f>
        <v>#VALUE!</v>
      </c>
    </row>
    <row r="134" spans="1:12" hidden="1" x14ac:dyDescent="0.25">
      <c r="A134" s="1" t="str">
        <f t="array" ref="A134">IF(ROWS(A$7:A134)&gt;COUNTIF(BookTable[Entry Month],$O$4),"",INDEX(Book!A$3:A$1200,SMALL(IF(BookTable[Entry Month]=$O$4,ROW(BookTable[Entry Month])-ROW(Book!$J$2)),ROWS(A$7:A134))))</f>
        <v/>
      </c>
      <c r="B134" s="1" t="str">
        <f t="array" ref="B134">IF(ROWS(B$7:B134)&gt;COUNTIF(BookTable[Entry Month],$O$4),"",INDEX(Book!B$3:B$1200,SMALL(IF(BookTable[Entry Month]=$O$4,ROW(BookTable[Entry Month])-ROW(Book!$J$2)),ROWS(B$7:B134))))</f>
        <v/>
      </c>
      <c r="D134" s="1" t="str">
        <f t="array" ref="D134">IF(ROWS(C$7:C134)&gt;COUNTIF(BookTable[Entry Month],$O$4),"",INDEX(Book!C$3:C$1200,SMALL(IF(BookTable[Entry Month]=$O$4,ROW(BookTable[Entry Month])-ROW(Book!$J$2)),ROWS(C$7:C134))))</f>
        <v/>
      </c>
      <c r="E134" s="1" t="e">
        <f>VLOOKUP(Shrawan8[[#This Row],[आपूर्तिकर्ताको नाम]],PartyTable[],2,FALSE)</f>
        <v>#N/A</v>
      </c>
      <c r="F134" s="1" t="str" cm="1">
        <f t="array" ref="F134">IF(ROWS(G$7:G134)&gt;COUNTIF(BookTable[Entry Month],$O$4),"",INDEX(Book!D$3:D$1200,SMALL(IF(BookTable[Entry Month]=$O$4,ROW(BookTable[Entry Month])-ROW(Book!$J$2)),ROWS(G$7:G134))))</f>
        <v/>
      </c>
      <c r="I13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34" s="6" t="str" cm="1">
        <f t="array" ref="J134">IF(ROWS(G$7:G134)&gt;COUNTIF(BookTable[Entry Month],$O$4),"",INDEX(Book!F$3:F$1200,SMALL(IF(BookTable[Entry Month]=$O$4,ROW(BookTable[Entry Month])-ROW(Book!$J$2)),ROWS(G$7:G134))))</f>
        <v/>
      </c>
      <c r="K134" s="6" t="str" cm="1">
        <f t="array" ref="K134">IF(ROWS(G$7:G134)&gt;COUNTIF(BookTable[Entry Month],$O$4),"",INDEX(Book!E$3:E$1200,SMALL(IF(BookTable[Entry Month]=$O$4,ROW(BookTable[Entry Month])-ROW(Book!$J$2)),ROWS(G$7:G134))))</f>
        <v/>
      </c>
      <c r="L134" s="6" t="e">
        <f>Shrawan8[[#This Row],[मूल्य (रु)]]*13%</f>
        <v>#VALUE!</v>
      </c>
    </row>
    <row r="135" spans="1:12" hidden="1" x14ac:dyDescent="0.25">
      <c r="A135" s="1" t="str">
        <f t="array" ref="A135">IF(ROWS(A$7:A135)&gt;COUNTIF(BookTable[Entry Month],$O$4),"",INDEX(Book!A$3:A$1200,SMALL(IF(BookTable[Entry Month]=$O$4,ROW(BookTable[Entry Month])-ROW(Book!$J$2)),ROWS(A$7:A135))))</f>
        <v/>
      </c>
      <c r="B135" s="1" t="str">
        <f t="array" ref="B135">IF(ROWS(B$7:B135)&gt;COUNTIF(BookTable[Entry Month],$O$4),"",INDEX(Book!B$3:B$1200,SMALL(IF(BookTable[Entry Month]=$O$4,ROW(BookTable[Entry Month])-ROW(Book!$J$2)),ROWS(B$7:B135))))</f>
        <v/>
      </c>
      <c r="D135" s="1" t="str">
        <f t="array" ref="D135">IF(ROWS(C$7:C135)&gt;COUNTIF(BookTable[Entry Month],$O$4),"",INDEX(Book!C$3:C$1200,SMALL(IF(BookTable[Entry Month]=$O$4,ROW(BookTable[Entry Month])-ROW(Book!$J$2)),ROWS(C$7:C135))))</f>
        <v/>
      </c>
      <c r="E135" s="1" t="e">
        <f>VLOOKUP(Shrawan8[[#This Row],[आपूर्तिकर्ताको नाम]],PartyTable[],2,FALSE)</f>
        <v>#N/A</v>
      </c>
      <c r="F135" s="1" t="str" cm="1">
        <f t="array" ref="F135">IF(ROWS(G$7:G135)&gt;COUNTIF(BookTable[Entry Month],$O$4),"",INDEX(Book!D$3:D$1200,SMALL(IF(BookTable[Entry Month]=$O$4,ROW(BookTable[Entry Month])-ROW(Book!$J$2)),ROWS(G$7:G135))))</f>
        <v/>
      </c>
      <c r="I13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35" s="6" t="str" cm="1">
        <f t="array" ref="J135">IF(ROWS(G$7:G135)&gt;COUNTIF(BookTable[Entry Month],$O$4),"",INDEX(Book!F$3:F$1200,SMALL(IF(BookTable[Entry Month]=$O$4,ROW(BookTable[Entry Month])-ROW(Book!$J$2)),ROWS(G$7:G135))))</f>
        <v/>
      </c>
      <c r="K135" s="6" t="str" cm="1">
        <f t="array" ref="K135">IF(ROWS(G$7:G135)&gt;COUNTIF(BookTable[Entry Month],$O$4),"",INDEX(Book!E$3:E$1200,SMALL(IF(BookTable[Entry Month]=$O$4,ROW(BookTable[Entry Month])-ROW(Book!$J$2)),ROWS(G$7:G135))))</f>
        <v/>
      </c>
      <c r="L135" s="6" t="e">
        <f>Shrawan8[[#This Row],[मूल्य (रु)]]*13%</f>
        <v>#VALUE!</v>
      </c>
    </row>
    <row r="136" spans="1:12" hidden="1" x14ac:dyDescent="0.25">
      <c r="A136" s="1" t="str">
        <f t="array" ref="A136">IF(ROWS(A$7:A136)&gt;COUNTIF(BookTable[Entry Month],$O$4),"",INDEX(Book!A$3:A$1200,SMALL(IF(BookTable[Entry Month]=$O$4,ROW(BookTable[Entry Month])-ROW(Book!$J$2)),ROWS(A$7:A136))))</f>
        <v/>
      </c>
      <c r="B136" s="1" t="str">
        <f t="array" ref="B136">IF(ROWS(B$7:B136)&gt;COUNTIF(BookTable[Entry Month],$O$4),"",INDEX(Book!B$3:B$1200,SMALL(IF(BookTable[Entry Month]=$O$4,ROW(BookTable[Entry Month])-ROW(Book!$J$2)),ROWS(B$7:B136))))</f>
        <v/>
      </c>
      <c r="D136" s="1" t="str">
        <f t="array" ref="D136">IF(ROWS(C$7:C136)&gt;COUNTIF(BookTable[Entry Month],$O$4),"",INDEX(Book!C$3:C$1200,SMALL(IF(BookTable[Entry Month]=$O$4,ROW(BookTable[Entry Month])-ROW(Book!$J$2)),ROWS(C$7:C136))))</f>
        <v/>
      </c>
      <c r="E136" s="1" t="e">
        <f>VLOOKUP(Shrawan8[[#This Row],[आपूर्तिकर्ताको नाम]],PartyTable[],2,FALSE)</f>
        <v>#N/A</v>
      </c>
      <c r="F136" s="1" t="str" cm="1">
        <f t="array" ref="F136">IF(ROWS(G$7:G136)&gt;COUNTIF(BookTable[Entry Month],$O$4),"",INDEX(Book!D$3:D$1200,SMALL(IF(BookTable[Entry Month]=$O$4,ROW(BookTable[Entry Month])-ROW(Book!$J$2)),ROWS(G$7:G136))))</f>
        <v/>
      </c>
      <c r="I13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36" s="6" t="str" cm="1">
        <f t="array" ref="J136">IF(ROWS(G$7:G136)&gt;COUNTIF(BookTable[Entry Month],$O$4),"",INDEX(Book!F$3:F$1200,SMALL(IF(BookTable[Entry Month]=$O$4,ROW(BookTable[Entry Month])-ROW(Book!$J$2)),ROWS(G$7:G136))))</f>
        <v/>
      </c>
      <c r="K136" s="6" t="str" cm="1">
        <f t="array" ref="K136">IF(ROWS(G$7:G136)&gt;COUNTIF(BookTable[Entry Month],$O$4),"",INDEX(Book!E$3:E$1200,SMALL(IF(BookTable[Entry Month]=$O$4,ROW(BookTable[Entry Month])-ROW(Book!$J$2)),ROWS(G$7:G136))))</f>
        <v/>
      </c>
      <c r="L136" s="6" t="e">
        <f>Shrawan8[[#This Row],[मूल्य (रु)]]*13%</f>
        <v>#VALUE!</v>
      </c>
    </row>
    <row r="137" spans="1:12" hidden="1" x14ac:dyDescent="0.25">
      <c r="A137" s="1" t="str">
        <f t="array" ref="A137">IF(ROWS(A$7:A137)&gt;COUNTIF(BookTable[Entry Month],$O$4),"",INDEX(Book!A$3:A$1200,SMALL(IF(BookTable[Entry Month]=$O$4,ROW(BookTable[Entry Month])-ROW(Book!$J$2)),ROWS(A$7:A137))))</f>
        <v/>
      </c>
      <c r="B137" s="1" t="str">
        <f t="array" ref="B137">IF(ROWS(B$7:B137)&gt;COUNTIF(BookTable[Entry Month],$O$4),"",INDEX(Book!B$3:B$1200,SMALL(IF(BookTable[Entry Month]=$O$4,ROW(BookTable[Entry Month])-ROW(Book!$J$2)),ROWS(B$7:B137))))</f>
        <v/>
      </c>
      <c r="D137" s="1" t="str">
        <f t="array" ref="D137">IF(ROWS(C$7:C137)&gt;COUNTIF(BookTable[Entry Month],$O$4),"",INDEX(Book!C$3:C$1200,SMALL(IF(BookTable[Entry Month]=$O$4,ROW(BookTable[Entry Month])-ROW(Book!$J$2)),ROWS(C$7:C137))))</f>
        <v/>
      </c>
      <c r="E137" s="1" t="e">
        <f>VLOOKUP(Shrawan8[[#This Row],[आपूर्तिकर्ताको नाम]],PartyTable[],2,FALSE)</f>
        <v>#N/A</v>
      </c>
      <c r="F137" s="1" t="str" cm="1">
        <f t="array" ref="F137">IF(ROWS(G$7:G137)&gt;COUNTIF(BookTable[Entry Month],$O$4),"",INDEX(Book!D$3:D$1200,SMALL(IF(BookTable[Entry Month]=$O$4,ROW(BookTable[Entry Month])-ROW(Book!$J$2)),ROWS(G$7:G137))))</f>
        <v/>
      </c>
      <c r="I13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37" s="6" t="str" cm="1">
        <f t="array" ref="J137">IF(ROWS(G$7:G137)&gt;COUNTIF(BookTable[Entry Month],$O$4),"",INDEX(Book!F$3:F$1200,SMALL(IF(BookTable[Entry Month]=$O$4,ROW(BookTable[Entry Month])-ROW(Book!$J$2)),ROWS(G$7:G137))))</f>
        <v/>
      </c>
      <c r="K137" s="6" t="str" cm="1">
        <f t="array" ref="K137">IF(ROWS(G$7:G137)&gt;COUNTIF(BookTable[Entry Month],$O$4),"",INDEX(Book!E$3:E$1200,SMALL(IF(BookTable[Entry Month]=$O$4,ROW(BookTable[Entry Month])-ROW(Book!$J$2)),ROWS(G$7:G137))))</f>
        <v/>
      </c>
      <c r="L137" s="6" t="e">
        <f>Shrawan8[[#This Row],[मूल्य (रु)]]*13%</f>
        <v>#VALUE!</v>
      </c>
    </row>
    <row r="138" spans="1:12" hidden="1" x14ac:dyDescent="0.25">
      <c r="A138" s="1" t="str">
        <f t="array" ref="A138">IF(ROWS(A$7:A138)&gt;COUNTIF(BookTable[Entry Month],$O$4),"",INDEX(Book!A$3:A$1200,SMALL(IF(BookTable[Entry Month]=$O$4,ROW(BookTable[Entry Month])-ROW(Book!$J$2)),ROWS(A$7:A138))))</f>
        <v/>
      </c>
      <c r="B138" s="1" t="str">
        <f t="array" ref="B138">IF(ROWS(B$7:B138)&gt;COUNTIF(BookTable[Entry Month],$O$4),"",INDEX(Book!B$3:B$1200,SMALL(IF(BookTable[Entry Month]=$O$4,ROW(BookTable[Entry Month])-ROW(Book!$J$2)),ROWS(B$7:B138))))</f>
        <v/>
      </c>
      <c r="D138" s="1" t="str">
        <f t="array" ref="D138">IF(ROWS(C$7:C138)&gt;COUNTIF(BookTable[Entry Month],$O$4),"",INDEX(Book!C$3:C$1200,SMALL(IF(BookTable[Entry Month]=$O$4,ROW(BookTable[Entry Month])-ROW(Book!$J$2)),ROWS(C$7:C138))))</f>
        <v/>
      </c>
      <c r="E138" s="1" t="e">
        <f>VLOOKUP(Shrawan8[[#This Row],[आपूर्तिकर्ताको नाम]],PartyTable[],2,FALSE)</f>
        <v>#N/A</v>
      </c>
      <c r="F138" s="1" t="str" cm="1">
        <f t="array" ref="F138">IF(ROWS(G$7:G138)&gt;COUNTIF(BookTable[Entry Month],$O$4),"",INDEX(Book!D$3:D$1200,SMALL(IF(BookTable[Entry Month]=$O$4,ROW(BookTable[Entry Month])-ROW(Book!$J$2)),ROWS(G$7:G138))))</f>
        <v/>
      </c>
      <c r="I13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38" s="6" t="str" cm="1">
        <f t="array" ref="J138">IF(ROWS(G$7:G138)&gt;COUNTIF(BookTable[Entry Month],$O$4),"",INDEX(Book!F$3:F$1200,SMALL(IF(BookTable[Entry Month]=$O$4,ROW(BookTable[Entry Month])-ROW(Book!$J$2)),ROWS(G$7:G138))))</f>
        <v/>
      </c>
      <c r="K138" s="6" t="str" cm="1">
        <f t="array" ref="K138">IF(ROWS(G$7:G138)&gt;COUNTIF(BookTable[Entry Month],$O$4),"",INDEX(Book!E$3:E$1200,SMALL(IF(BookTable[Entry Month]=$O$4,ROW(BookTable[Entry Month])-ROW(Book!$J$2)),ROWS(G$7:G138))))</f>
        <v/>
      </c>
      <c r="L138" s="6" t="e">
        <f>Shrawan8[[#This Row],[मूल्य (रु)]]*13%</f>
        <v>#VALUE!</v>
      </c>
    </row>
    <row r="139" spans="1:12" hidden="1" x14ac:dyDescent="0.25">
      <c r="A139" s="1" t="str">
        <f t="array" ref="A139">IF(ROWS(A$7:A139)&gt;COUNTIF(BookTable[Entry Month],$O$4),"",INDEX(Book!A$3:A$1200,SMALL(IF(BookTable[Entry Month]=$O$4,ROW(BookTable[Entry Month])-ROW(Book!$J$2)),ROWS(A$7:A139))))</f>
        <v/>
      </c>
      <c r="B139" s="1" t="str">
        <f t="array" ref="B139">IF(ROWS(B$7:B139)&gt;COUNTIF(BookTable[Entry Month],$O$4),"",INDEX(Book!B$3:B$1200,SMALL(IF(BookTable[Entry Month]=$O$4,ROW(BookTable[Entry Month])-ROW(Book!$J$2)),ROWS(B$7:B139))))</f>
        <v/>
      </c>
      <c r="D139" s="1" t="str">
        <f t="array" ref="D139">IF(ROWS(C$7:C139)&gt;COUNTIF(BookTable[Entry Month],$O$4),"",INDEX(Book!C$3:C$1200,SMALL(IF(BookTable[Entry Month]=$O$4,ROW(BookTable[Entry Month])-ROW(Book!$J$2)),ROWS(C$7:C139))))</f>
        <v/>
      </c>
      <c r="E139" s="1" t="e">
        <f>VLOOKUP(Shrawan8[[#This Row],[आपूर्तिकर्ताको नाम]],PartyTable[],2,FALSE)</f>
        <v>#N/A</v>
      </c>
      <c r="F139" s="1" t="str" cm="1">
        <f t="array" ref="F139">IF(ROWS(G$7:G139)&gt;COUNTIF(BookTable[Entry Month],$O$4),"",INDEX(Book!D$3:D$1200,SMALL(IF(BookTable[Entry Month]=$O$4,ROW(BookTable[Entry Month])-ROW(Book!$J$2)),ROWS(G$7:G139))))</f>
        <v/>
      </c>
      <c r="I13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39" s="6" t="str" cm="1">
        <f t="array" ref="J139">IF(ROWS(G$7:G139)&gt;COUNTIF(BookTable[Entry Month],$O$4),"",INDEX(Book!F$3:F$1200,SMALL(IF(BookTable[Entry Month]=$O$4,ROW(BookTable[Entry Month])-ROW(Book!$J$2)),ROWS(G$7:G139))))</f>
        <v/>
      </c>
      <c r="K139" s="6" t="str" cm="1">
        <f t="array" ref="K139">IF(ROWS(G$7:G139)&gt;COUNTIF(BookTable[Entry Month],$O$4),"",INDEX(Book!E$3:E$1200,SMALL(IF(BookTable[Entry Month]=$O$4,ROW(BookTable[Entry Month])-ROW(Book!$J$2)),ROWS(G$7:G139))))</f>
        <v/>
      </c>
      <c r="L139" s="6" t="e">
        <f>Shrawan8[[#This Row],[मूल्य (रु)]]*13%</f>
        <v>#VALUE!</v>
      </c>
    </row>
    <row r="140" spans="1:12" hidden="1" x14ac:dyDescent="0.25">
      <c r="A140" s="1" t="str">
        <f t="array" ref="A140">IF(ROWS(A$7:A140)&gt;COUNTIF(BookTable[Entry Month],$O$4),"",INDEX(Book!A$3:A$1200,SMALL(IF(BookTable[Entry Month]=$O$4,ROW(BookTable[Entry Month])-ROW(Book!$J$2)),ROWS(A$7:A140))))</f>
        <v/>
      </c>
      <c r="B140" s="1" t="str">
        <f t="array" ref="B140">IF(ROWS(B$7:B140)&gt;COUNTIF(BookTable[Entry Month],$O$4),"",INDEX(Book!B$3:B$1200,SMALL(IF(BookTable[Entry Month]=$O$4,ROW(BookTable[Entry Month])-ROW(Book!$J$2)),ROWS(B$7:B140))))</f>
        <v/>
      </c>
      <c r="D140" s="1" t="str">
        <f t="array" ref="D140">IF(ROWS(C$7:C140)&gt;COUNTIF(BookTable[Entry Month],$O$4),"",INDEX(Book!C$3:C$1200,SMALL(IF(BookTable[Entry Month]=$O$4,ROW(BookTable[Entry Month])-ROW(Book!$J$2)),ROWS(C$7:C140))))</f>
        <v/>
      </c>
      <c r="E140" s="1" t="e">
        <f>VLOOKUP(Shrawan8[[#This Row],[आपूर्तिकर्ताको नाम]],PartyTable[],2,FALSE)</f>
        <v>#N/A</v>
      </c>
      <c r="F140" s="1" t="str" cm="1">
        <f t="array" ref="F140">IF(ROWS(G$7:G140)&gt;COUNTIF(BookTable[Entry Month],$O$4),"",INDEX(Book!D$3:D$1200,SMALL(IF(BookTable[Entry Month]=$O$4,ROW(BookTable[Entry Month])-ROW(Book!$J$2)),ROWS(G$7:G140))))</f>
        <v/>
      </c>
      <c r="I14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40" s="6" t="str" cm="1">
        <f t="array" ref="J140">IF(ROWS(G$7:G140)&gt;COUNTIF(BookTable[Entry Month],$O$4),"",INDEX(Book!F$3:F$1200,SMALL(IF(BookTable[Entry Month]=$O$4,ROW(BookTable[Entry Month])-ROW(Book!$J$2)),ROWS(G$7:G140))))</f>
        <v/>
      </c>
      <c r="K140" s="6" t="str" cm="1">
        <f t="array" ref="K140">IF(ROWS(G$7:G140)&gt;COUNTIF(BookTable[Entry Month],$O$4),"",INDEX(Book!E$3:E$1200,SMALL(IF(BookTable[Entry Month]=$O$4,ROW(BookTable[Entry Month])-ROW(Book!$J$2)),ROWS(G$7:G140))))</f>
        <v/>
      </c>
      <c r="L140" s="6" t="e">
        <f>Shrawan8[[#This Row],[मूल्य (रु)]]*13%</f>
        <v>#VALUE!</v>
      </c>
    </row>
    <row r="141" spans="1:12" hidden="1" x14ac:dyDescent="0.25">
      <c r="A141" s="1" t="str">
        <f t="array" ref="A141">IF(ROWS(A$7:A141)&gt;COUNTIF(BookTable[Entry Month],$O$4),"",INDEX(Book!A$3:A$1200,SMALL(IF(BookTable[Entry Month]=$O$4,ROW(BookTable[Entry Month])-ROW(Book!$J$2)),ROWS(A$7:A141))))</f>
        <v/>
      </c>
      <c r="B141" s="1" t="str">
        <f t="array" ref="B141">IF(ROWS(B$7:B141)&gt;COUNTIF(BookTable[Entry Month],$O$4),"",INDEX(Book!B$3:B$1200,SMALL(IF(BookTable[Entry Month]=$O$4,ROW(BookTable[Entry Month])-ROW(Book!$J$2)),ROWS(B$7:B141))))</f>
        <v/>
      </c>
      <c r="D141" s="1" t="str">
        <f t="array" ref="D141">IF(ROWS(C$7:C141)&gt;COUNTIF(BookTable[Entry Month],$O$4),"",INDEX(Book!C$3:C$1200,SMALL(IF(BookTable[Entry Month]=$O$4,ROW(BookTable[Entry Month])-ROW(Book!$J$2)),ROWS(C$7:C141))))</f>
        <v/>
      </c>
      <c r="E141" s="1" t="e">
        <f>VLOOKUP(Shrawan8[[#This Row],[आपूर्तिकर्ताको नाम]],PartyTable[],2,FALSE)</f>
        <v>#N/A</v>
      </c>
      <c r="F141" s="1" t="str" cm="1">
        <f t="array" ref="F141">IF(ROWS(G$7:G141)&gt;COUNTIF(BookTable[Entry Month],$O$4),"",INDEX(Book!D$3:D$1200,SMALL(IF(BookTable[Entry Month]=$O$4,ROW(BookTable[Entry Month])-ROW(Book!$J$2)),ROWS(G$7:G141))))</f>
        <v/>
      </c>
      <c r="I14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41" s="6" t="str" cm="1">
        <f t="array" ref="J141">IF(ROWS(G$7:G141)&gt;COUNTIF(BookTable[Entry Month],$O$4),"",INDEX(Book!F$3:F$1200,SMALL(IF(BookTable[Entry Month]=$O$4,ROW(BookTable[Entry Month])-ROW(Book!$J$2)),ROWS(G$7:G141))))</f>
        <v/>
      </c>
      <c r="K141" s="6" t="str" cm="1">
        <f t="array" ref="K141">IF(ROWS(G$7:G141)&gt;COUNTIF(BookTable[Entry Month],$O$4),"",INDEX(Book!E$3:E$1200,SMALL(IF(BookTable[Entry Month]=$O$4,ROW(BookTable[Entry Month])-ROW(Book!$J$2)),ROWS(G$7:G141))))</f>
        <v/>
      </c>
      <c r="L141" s="6" t="e">
        <f>Shrawan8[[#This Row],[मूल्य (रु)]]*13%</f>
        <v>#VALUE!</v>
      </c>
    </row>
    <row r="142" spans="1:12" hidden="1" x14ac:dyDescent="0.25">
      <c r="A142" s="1" t="str">
        <f t="array" ref="A142">IF(ROWS(A$7:A142)&gt;COUNTIF(BookTable[Entry Month],$O$4),"",INDEX(Book!A$3:A$1200,SMALL(IF(BookTable[Entry Month]=$O$4,ROW(BookTable[Entry Month])-ROW(Book!$J$2)),ROWS(A$7:A142))))</f>
        <v/>
      </c>
      <c r="B142" s="1" t="str">
        <f t="array" ref="B142">IF(ROWS(B$7:B142)&gt;COUNTIF(BookTable[Entry Month],$O$4),"",INDEX(Book!B$3:B$1200,SMALL(IF(BookTable[Entry Month]=$O$4,ROW(BookTable[Entry Month])-ROW(Book!$J$2)),ROWS(B$7:B142))))</f>
        <v/>
      </c>
      <c r="D142" s="1" t="str">
        <f t="array" ref="D142">IF(ROWS(C$7:C142)&gt;COUNTIF(BookTable[Entry Month],$O$4),"",INDEX(Book!C$3:C$1200,SMALL(IF(BookTable[Entry Month]=$O$4,ROW(BookTable[Entry Month])-ROW(Book!$J$2)),ROWS(C$7:C142))))</f>
        <v/>
      </c>
      <c r="E142" s="1" t="e">
        <f>VLOOKUP(Shrawan8[[#This Row],[आपूर्तिकर्ताको नाम]],PartyTable[],2,FALSE)</f>
        <v>#N/A</v>
      </c>
      <c r="F142" s="1" t="str" cm="1">
        <f t="array" ref="F142">IF(ROWS(G$7:G142)&gt;COUNTIF(BookTable[Entry Month],$O$4),"",INDEX(Book!D$3:D$1200,SMALL(IF(BookTable[Entry Month]=$O$4,ROW(BookTable[Entry Month])-ROW(Book!$J$2)),ROWS(G$7:G142))))</f>
        <v/>
      </c>
      <c r="I14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42" s="6" t="str" cm="1">
        <f t="array" ref="J142">IF(ROWS(G$7:G142)&gt;COUNTIF(BookTable[Entry Month],$O$4),"",INDEX(Book!F$3:F$1200,SMALL(IF(BookTable[Entry Month]=$O$4,ROW(BookTable[Entry Month])-ROW(Book!$J$2)),ROWS(G$7:G142))))</f>
        <v/>
      </c>
      <c r="K142" s="6" t="str" cm="1">
        <f t="array" ref="K142">IF(ROWS(G$7:G142)&gt;COUNTIF(BookTable[Entry Month],$O$4),"",INDEX(Book!E$3:E$1200,SMALL(IF(BookTable[Entry Month]=$O$4,ROW(BookTable[Entry Month])-ROW(Book!$J$2)),ROWS(G$7:G142))))</f>
        <v/>
      </c>
      <c r="L142" s="6" t="e">
        <f>Shrawan8[[#This Row],[मूल्य (रु)]]*13%</f>
        <v>#VALUE!</v>
      </c>
    </row>
    <row r="143" spans="1:12" hidden="1" x14ac:dyDescent="0.25">
      <c r="A143" s="1" t="str">
        <f t="array" ref="A143">IF(ROWS(A$7:A143)&gt;COUNTIF(BookTable[Entry Month],$O$4),"",INDEX(Book!A$3:A$1200,SMALL(IF(BookTable[Entry Month]=$O$4,ROW(BookTable[Entry Month])-ROW(Book!$J$2)),ROWS(A$7:A143))))</f>
        <v/>
      </c>
      <c r="B143" s="1" t="str">
        <f t="array" ref="B143">IF(ROWS(B$7:B143)&gt;COUNTIF(BookTable[Entry Month],$O$4),"",INDEX(Book!B$3:B$1200,SMALL(IF(BookTable[Entry Month]=$O$4,ROW(BookTable[Entry Month])-ROW(Book!$J$2)),ROWS(B$7:B143))))</f>
        <v/>
      </c>
      <c r="D143" s="1" t="str">
        <f t="array" ref="D143">IF(ROWS(C$7:C143)&gt;COUNTIF(BookTable[Entry Month],$O$4),"",INDEX(Book!C$3:C$1200,SMALL(IF(BookTable[Entry Month]=$O$4,ROW(BookTable[Entry Month])-ROW(Book!$J$2)),ROWS(C$7:C143))))</f>
        <v/>
      </c>
      <c r="E143" s="1" t="e">
        <f>VLOOKUP(Shrawan8[[#This Row],[आपूर्तिकर्ताको नाम]],PartyTable[],2,FALSE)</f>
        <v>#N/A</v>
      </c>
      <c r="F143" s="1" t="str" cm="1">
        <f t="array" ref="F143">IF(ROWS(G$7:G143)&gt;COUNTIF(BookTable[Entry Month],$O$4),"",INDEX(Book!D$3:D$1200,SMALL(IF(BookTable[Entry Month]=$O$4,ROW(BookTable[Entry Month])-ROW(Book!$J$2)),ROWS(G$7:G143))))</f>
        <v/>
      </c>
      <c r="I14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43" s="6" t="str" cm="1">
        <f t="array" ref="J143">IF(ROWS(G$7:G143)&gt;COUNTIF(BookTable[Entry Month],$O$4),"",INDEX(Book!F$3:F$1200,SMALL(IF(BookTable[Entry Month]=$O$4,ROW(BookTable[Entry Month])-ROW(Book!$J$2)),ROWS(G$7:G143))))</f>
        <v/>
      </c>
      <c r="K143" s="6" t="str" cm="1">
        <f t="array" ref="K143">IF(ROWS(G$7:G143)&gt;COUNTIF(BookTable[Entry Month],$O$4),"",INDEX(Book!E$3:E$1200,SMALL(IF(BookTable[Entry Month]=$O$4,ROW(BookTable[Entry Month])-ROW(Book!$J$2)),ROWS(G$7:G143))))</f>
        <v/>
      </c>
      <c r="L143" s="6" t="e">
        <f>Shrawan8[[#This Row],[मूल्य (रु)]]*13%</f>
        <v>#VALUE!</v>
      </c>
    </row>
    <row r="144" spans="1:12" hidden="1" x14ac:dyDescent="0.25">
      <c r="A144" s="1" t="str">
        <f t="array" ref="A144">IF(ROWS(A$7:A144)&gt;COUNTIF(BookTable[Entry Month],$O$4),"",INDEX(Book!A$3:A$1200,SMALL(IF(BookTable[Entry Month]=$O$4,ROW(BookTable[Entry Month])-ROW(Book!$J$2)),ROWS(A$7:A144))))</f>
        <v/>
      </c>
      <c r="B144" s="1" t="str">
        <f t="array" ref="B144">IF(ROWS(B$7:B144)&gt;COUNTIF(BookTable[Entry Month],$O$4),"",INDEX(Book!B$3:B$1200,SMALL(IF(BookTable[Entry Month]=$O$4,ROW(BookTable[Entry Month])-ROW(Book!$J$2)),ROWS(B$7:B144))))</f>
        <v/>
      </c>
      <c r="D144" s="1" t="str">
        <f t="array" ref="D144">IF(ROWS(C$7:C144)&gt;COUNTIF(BookTable[Entry Month],$O$4),"",INDEX(Book!C$3:C$1200,SMALL(IF(BookTable[Entry Month]=$O$4,ROW(BookTable[Entry Month])-ROW(Book!$J$2)),ROWS(C$7:C144))))</f>
        <v/>
      </c>
      <c r="E144" s="1" t="e">
        <f>VLOOKUP(Shrawan8[[#This Row],[आपूर्तिकर्ताको नाम]],PartyTable[],2,FALSE)</f>
        <v>#N/A</v>
      </c>
      <c r="F144" s="1" t="str" cm="1">
        <f t="array" ref="F144">IF(ROWS(G$7:G144)&gt;COUNTIF(BookTable[Entry Month],$O$4),"",INDEX(Book!D$3:D$1200,SMALL(IF(BookTable[Entry Month]=$O$4,ROW(BookTable[Entry Month])-ROW(Book!$J$2)),ROWS(G$7:G144))))</f>
        <v/>
      </c>
      <c r="I14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44" s="6" t="str" cm="1">
        <f t="array" ref="J144">IF(ROWS(G$7:G144)&gt;COUNTIF(BookTable[Entry Month],$O$4),"",INDEX(Book!F$3:F$1200,SMALL(IF(BookTable[Entry Month]=$O$4,ROW(BookTable[Entry Month])-ROW(Book!$J$2)),ROWS(G$7:G144))))</f>
        <v/>
      </c>
      <c r="K144" s="6" t="str" cm="1">
        <f t="array" ref="K144">IF(ROWS(G$7:G144)&gt;COUNTIF(BookTable[Entry Month],$O$4),"",INDEX(Book!E$3:E$1200,SMALL(IF(BookTable[Entry Month]=$O$4,ROW(BookTable[Entry Month])-ROW(Book!$J$2)),ROWS(G$7:G144))))</f>
        <v/>
      </c>
      <c r="L144" s="6" t="e">
        <f>Shrawan8[[#This Row],[मूल्य (रु)]]*13%</f>
        <v>#VALUE!</v>
      </c>
    </row>
    <row r="145" spans="1:12" hidden="1" x14ac:dyDescent="0.25">
      <c r="A145" s="1" t="str">
        <f t="array" ref="A145">IF(ROWS(A$7:A145)&gt;COUNTIF(BookTable[Entry Month],$O$4),"",INDEX(Book!A$3:A$1200,SMALL(IF(BookTable[Entry Month]=$O$4,ROW(BookTable[Entry Month])-ROW(Book!$J$2)),ROWS(A$7:A145))))</f>
        <v/>
      </c>
      <c r="B145" s="1" t="str">
        <f t="array" ref="B145">IF(ROWS(B$7:B145)&gt;COUNTIF(BookTable[Entry Month],$O$4),"",INDEX(Book!B$3:B$1200,SMALL(IF(BookTable[Entry Month]=$O$4,ROW(BookTable[Entry Month])-ROW(Book!$J$2)),ROWS(B$7:B145))))</f>
        <v/>
      </c>
      <c r="D145" s="1" t="str">
        <f t="array" ref="D145">IF(ROWS(C$7:C145)&gt;COUNTIF(BookTable[Entry Month],$O$4),"",INDEX(Book!C$3:C$1200,SMALL(IF(BookTable[Entry Month]=$O$4,ROW(BookTable[Entry Month])-ROW(Book!$J$2)),ROWS(C$7:C145))))</f>
        <v/>
      </c>
      <c r="E145" s="1" t="e">
        <f>VLOOKUP(Shrawan8[[#This Row],[आपूर्तिकर्ताको नाम]],PartyTable[],2,FALSE)</f>
        <v>#N/A</v>
      </c>
      <c r="F145" s="1" t="str" cm="1">
        <f t="array" ref="F145">IF(ROWS(G$7:G145)&gt;COUNTIF(BookTable[Entry Month],$O$4),"",INDEX(Book!D$3:D$1200,SMALL(IF(BookTable[Entry Month]=$O$4,ROW(BookTable[Entry Month])-ROW(Book!$J$2)),ROWS(G$7:G145))))</f>
        <v/>
      </c>
      <c r="I14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45" s="6" t="str" cm="1">
        <f t="array" ref="J145">IF(ROWS(G$7:G145)&gt;COUNTIF(BookTable[Entry Month],$O$4),"",INDEX(Book!F$3:F$1200,SMALL(IF(BookTable[Entry Month]=$O$4,ROW(BookTable[Entry Month])-ROW(Book!$J$2)),ROWS(G$7:G145))))</f>
        <v/>
      </c>
      <c r="K145" s="6" t="str" cm="1">
        <f t="array" ref="K145">IF(ROWS(G$7:G145)&gt;COUNTIF(BookTable[Entry Month],$O$4),"",INDEX(Book!E$3:E$1200,SMALL(IF(BookTable[Entry Month]=$O$4,ROW(BookTable[Entry Month])-ROW(Book!$J$2)),ROWS(G$7:G145))))</f>
        <v/>
      </c>
      <c r="L145" s="6" t="e">
        <f>Shrawan8[[#This Row],[मूल्य (रु)]]*13%</f>
        <v>#VALUE!</v>
      </c>
    </row>
    <row r="146" spans="1:12" hidden="1" x14ac:dyDescent="0.25">
      <c r="A146" s="1" t="str">
        <f t="array" ref="A146">IF(ROWS(A$7:A146)&gt;COUNTIF(BookTable[Entry Month],$O$4),"",INDEX(Book!A$3:A$1200,SMALL(IF(BookTable[Entry Month]=$O$4,ROW(BookTable[Entry Month])-ROW(Book!$J$2)),ROWS(A$7:A146))))</f>
        <v/>
      </c>
      <c r="B146" s="1" t="str">
        <f t="array" ref="B146">IF(ROWS(B$7:B146)&gt;COUNTIF(BookTable[Entry Month],$O$4),"",INDEX(Book!B$3:B$1200,SMALL(IF(BookTable[Entry Month]=$O$4,ROW(BookTable[Entry Month])-ROW(Book!$J$2)),ROWS(B$7:B146))))</f>
        <v/>
      </c>
      <c r="D146" s="1" t="str">
        <f t="array" ref="D146">IF(ROWS(C$7:C146)&gt;COUNTIF(BookTable[Entry Month],$O$4),"",INDEX(Book!C$3:C$1200,SMALL(IF(BookTable[Entry Month]=$O$4,ROW(BookTable[Entry Month])-ROW(Book!$J$2)),ROWS(C$7:C146))))</f>
        <v/>
      </c>
      <c r="E146" s="1" t="e">
        <f>VLOOKUP(Shrawan8[[#This Row],[आपूर्तिकर्ताको नाम]],PartyTable[],2,FALSE)</f>
        <v>#N/A</v>
      </c>
      <c r="F146" s="1" t="str" cm="1">
        <f t="array" ref="F146">IF(ROWS(G$7:G146)&gt;COUNTIF(BookTable[Entry Month],$O$4),"",INDEX(Book!D$3:D$1200,SMALL(IF(BookTable[Entry Month]=$O$4,ROW(BookTable[Entry Month])-ROW(Book!$J$2)),ROWS(G$7:G146))))</f>
        <v/>
      </c>
      <c r="I14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46" s="6" t="str" cm="1">
        <f t="array" ref="J146">IF(ROWS(G$7:G146)&gt;COUNTIF(BookTable[Entry Month],$O$4),"",INDEX(Book!F$3:F$1200,SMALL(IF(BookTable[Entry Month]=$O$4,ROW(BookTable[Entry Month])-ROW(Book!$J$2)),ROWS(G$7:G146))))</f>
        <v/>
      </c>
      <c r="K146" s="6" t="str" cm="1">
        <f t="array" ref="K146">IF(ROWS(G$7:G146)&gt;COUNTIF(BookTable[Entry Month],$O$4),"",INDEX(Book!E$3:E$1200,SMALL(IF(BookTable[Entry Month]=$O$4,ROW(BookTable[Entry Month])-ROW(Book!$J$2)),ROWS(G$7:G146))))</f>
        <v/>
      </c>
      <c r="L146" s="6" t="e">
        <f>Shrawan8[[#This Row],[मूल्य (रु)]]*13%</f>
        <v>#VALUE!</v>
      </c>
    </row>
    <row r="147" spans="1:12" hidden="1" x14ac:dyDescent="0.25">
      <c r="A147" s="1" t="str">
        <f t="array" ref="A147">IF(ROWS(A$7:A147)&gt;COUNTIF(BookTable[Entry Month],$O$4),"",INDEX(Book!A$3:A$1200,SMALL(IF(BookTable[Entry Month]=$O$4,ROW(BookTable[Entry Month])-ROW(Book!$J$2)),ROWS(A$7:A147))))</f>
        <v/>
      </c>
      <c r="B147" s="1" t="str">
        <f t="array" ref="B147">IF(ROWS(B$7:B147)&gt;COUNTIF(BookTable[Entry Month],$O$4),"",INDEX(Book!B$3:B$1200,SMALL(IF(BookTable[Entry Month]=$O$4,ROW(BookTable[Entry Month])-ROW(Book!$J$2)),ROWS(B$7:B147))))</f>
        <v/>
      </c>
      <c r="D147" s="1" t="str">
        <f t="array" ref="D147">IF(ROWS(C$7:C147)&gt;COUNTIF(BookTable[Entry Month],$O$4),"",INDEX(Book!C$3:C$1200,SMALL(IF(BookTable[Entry Month]=$O$4,ROW(BookTable[Entry Month])-ROW(Book!$J$2)),ROWS(C$7:C147))))</f>
        <v/>
      </c>
      <c r="E147" s="1" t="e">
        <f>VLOOKUP(Shrawan8[[#This Row],[आपूर्तिकर्ताको नाम]],PartyTable[],2,FALSE)</f>
        <v>#N/A</v>
      </c>
      <c r="F147" s="1" t="str" cm="1">
        <f t="array" ref="F147">IF(ROWS(G$7:G147)&gt;COUNTIF(BookTable[Entry Month],$O$4),"",INDEX(Book!D$3:D$1200,SMALL(IF(BookTable[Entry Month]=$O$4,ROW(BookTable[Entry Month])-ROW(Book!$J$2)),ROWS(G$7:G147))))</f>
        <v/>
      </c>
      <c r="I14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47" s="6" t="str" cm="1">
        <f t="array" ref="J147">IF(ROWS(G$7:G147)&gt;COUNTIF(BookTable[Entry Month],$O$4),"",INDEX(Book!F$3:F$1200,SMALL(IF(BookTable[Entry Month]=$O$4,ROW(BookTable[Entry Month])-ROW(Book!$J$2)),ROWS(G$7:G147))))</f>
        <v/>
      </c>
      <c r="K147" s="6" t="str" cm="1">
        <f t="array" ref="K147">IF(ROWS(G$7:G147)&gt;COUNTIF(BookTable[Entry Month],$O$4),"",INDEX(Book!E$3:E$1200,SMALL(IF(BookTable[Entry Month]=$O$4,ROW(BookTable[Entry Month])-ROW(Book!$J$2)),ROWS(G$7:G147))))</f>
        <v/>
      </c>
      <c r="L147" s="6" t="e">
        <f>Shrawan8[[#This Row],[मूल्य (रु)]]*13%</f>
        <v>#VALUE!</v>
      </c>
    </row>
    <row r="148" spans="1:12" hidden="1" x14ac:dyDescent="0.25">
      <c r="A148" s="1" t="str">
        <f t="array" ref="A148">IF(ROWS(A$7:A148)&gt;COUNTIF(BookTable[Entry Month],$O$4),"",INDEX(Book!A$3:A$1200,SMALL(IF(BookTable[Entry Month]=$O$4,ROW(BookTable[Entry Month])-ROW(Book!$J$2)),ROWS(A$7:A148))))</f>
        <v/>
      </c>
      <c r="B148" s="1" t="str">
        <f t="array" ref="B148">IF(ROWS(B$7:B148)&gt;COUNTIF(BookTable[Entry Month],$O$4),"",INDEX(Book!B$3:B$1200,SMALL(IF(BookTable[Entry Month]=$O$4,ROW(BookTable[Entry Month])-ROW(Book!$J$2)),ROWS(B$7:B148))))</f>
        <v/>
      </c>
      <c r="D148" s="1" t="str">
        <f t="array" ref="D148">IF(ROWS(C$7:C148)&gt;COUNTIF(BookTable[Entry Month],$O$4),"",INDEX(Book!C$3:C$1200,SMALL(IF(BookTable[Entry Month]=$O$4,ROW(BookTable[Entry Month])-ROW(Book!$J$2)),ROWS(C$7:C148))))</f>
        <v/>
      </c>
      <c r="E148" s="1" t="e">
        <f>VLOOKUP(Shrawan8[[#This Row],[आपूर्तिकर्ताको नाम]],PartyTable[],2,FALSE)</f>
        <v>#N/A</v>
      </c>
      <c r="F148" s="1" t="str" cm="1">
        <f t="array" ref="F148">IF(ROWS(G$7:G148)&gt;COUNTIF(BookTable[Entry Month],$O$4),"",INDEX(Book!D$3:D$1200,SMALL(IF(BookTable[Entry Month]=$O$4,ROW(BookTable[Entry Month])-ROW(Book!$J$2)),ROWS(G$7:G148))))</f>
        <v/>
      </c>
      <c r="I14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48" s="6" t="str" cm="1">
        <f t="array" ref="J148">IF(ROWS(G$7:G148)&gt;COUNTIF(BookTable[Entry Month],$O$4),"",INDEX(Book!F$3:F$1200,SMALL(IF(BookTable[Entry Month]=$O$4,ROW(BookTable[Entry Month])-ROW(Book!$J$2)),ROWS(G$7:G148))))</f>
        <v/>
      </c>
      <c r="K148" s="6" t="str" cm="1">
        <f t="array" ref="K148">IF(ROWS(G$7:G148)&gt;COUNTIF(BookTable[Entry Month],$O$4),"",INDEX(Book!E$3:E$1200,SMALL(IF(BookTable[Entry Month]=$O$4,ROW(BookTable[Entry Month])-ROW(Book!$J$2)),ROWS(G$7:G148))))</f>
        <v/>
      </c>
      <c r="L148" s="6" t="e">
        <f>Shrawan8[[#This Row],[मूल्य (रु)]]*13%</f>
        <v>#VALUE!</v>
      </c>
    </row>
    <row r="149" spans="1:12" hidden="1" x14ac:dyDescent="0.25">
      <c r="A149" s="1" t="str">
        <f t="array" ref="A149">IF(ROWS(A$7:A149)&gt;COUNTIF(BookTable[Entry Month],$O$4),"",INDEX(Book!A$3:A$1200,SMALL(IF(BookTable[Entry Month]=$O$4,ROW(BookTable[Entry Month])-ROW(Book!$J$2)),ROWS(A$7:A149))))</f>
        <v/>
      </c>
      <c r="B149" s="1" t="str">
        <f t="array" ref="B149">IF(ROWS(B$7:B149)&gt;COUNTIF(BookTable[Entry Month],$O$4),"",INDEX(Book!B$3:B$1200,SMALL(IF(BookTable[Entry Month]=$O$4,ROW(BookTable[Entry Month])-ROW(Book!$J$2)),ROWS(B$7:B149))))</f>
        <v/>
      </c>
      <c r="D149" s="1" t="str">
        <f t="array" ref="D149">IF(ROWS(C$7:C149)&gt;COUNTIF(BookTable[Entry Month],$O$4),"",INDEX(Book!C$3:C$1200,SMALL(IF(BookTable[Entry Month]=$O$4,ROW(BookTable[Entry Month])-ROW(Book!$J$2)),ROWS(C$7:C149))))</f>
        <v/>
      </c>
      <c r="E149" s="1" t="e">
        <f>VLOOKUP(Shrawan8[[#This Row],[आपूर्तिकर्ताको नाम]],PartyTable[],2,FALSE)</f>
        <v>#N/A</v>
      </c>
      <c r="F149" s="1" t="str" cm="1">
        <f t="array" ref="F149">IF(ROWS(G$7:G149)&gt;COUNTIF(BookTable[Entry Month],$O$4),"",INDEX(Book!D$3:D$1200,SMALL(IF(BookTable[Entry Month]=$O$4,ROW(BookTable[Entry Month])-ROW(Book!$J$2)),ROWS(G$7:G149))))</f>
        <v/>
      </c>
      <c r="I14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49" s="6" t="str" cm="1">
        <f t="array" ref="J149">IF(ROWS(G$7:G149)&gt;COUNTIF(BookTable[Entry Month],$O$4),"",INDEX(Book!F$3:F$1200,SMALL(IF(BookTable[Entry Month]=$O$4,ROW(BookTable[Entry Month])-ROW(Book!$J$2)),ROWS(G$7:G149))))</f>
        <v/>
      </c>
      <c r="K149" s="6" t="str" cm="1">
        <f t="array" ref="K149">IF(ROWS(G$7:G149)&gt;COUNTIF(BookTable[Entry Month],$O$4),"",INDEX(Book!E$3:E$1200,SMALL(IF(BookTable[Entry Month]=$O$4,ROW(BookTable[Entry Month])-ROW(Book!$J$2)),ROWS(G$7:G149))))</f>
        <v/>
      </c>
      <c r="L149" s="6" t="e">
        <f>Shrawan8[[#This Row],[मूल्य (रु)]]*13%</f>
        <v>#VALUE!</v>
      </c>
    </row>
    <row r="150" spans="1:12" hidden="1" x14ac:dyDescent="0.25">
      <c r="A150" s="1" t="str">
        <f t="array" ref="A150">IF(ROWS(A$7:A150)&gt;COUNTIF(BookTable[Entry Month],$O$4),"",INDEX(Book!A$3:A$1200,SMALL(IF(BookTable[Entry Month]=$O$4,ROW(BookTable[Entry Month])-ROW(Book!$J$2)),ROWS(A$7:A150))))</f>
        <v/>
      </c>
      <c r="B150" s="1" t="str">
        <f t="array" ref="B150">IF(ROWS(B$7:B150)&gt;COUNTIF(BookTable[Entry Month],$O$4),"",INDEX(Book!B$3:B$1200,SMALL(IF(BookTable[Entry Month]=$O$4,ROW(BookTable[Entry Month])-ROW(Book!$J$2)),ROWS(B$7:B150))))</f>
        <v/>
      </c>
      <c r="D150" s="1" t="str">
        <f t="array" ref="D150">IF(ROWS(C$7:C150)&gt;COUNTIF(BookTable[Entry Month],$O$4),"",INDEX(Book!C$3:C$1200,SMALL(IF(BookTable[Entry Month]=$O$4,ROW(BookTable[Entry Month])-ROW(Book!$J$2)),ROWS(C$7:C150))))</f>
        <v/>
      </c>
      <c r="E150" s="1" t="e">
        <f>VLOOKUP(Shrawan8[[#This Row],[आपूर्तिकर्ताको नाम]],PartyTable[],2,FALSE)</f>
        <v>#N/A</v>
      </c>
      <c r="F150" s="1" t="str" cm="1">
        <f t="array" ref="F150">IF(ROWS(G$7:G150)&gt;COUNTIF(BookTable[Entry Month],$O$4),"",INDEX(Book!D$3:D$1200,SMALL(IF(BookTable[Entry Month]=$O$4,ROW(BookTable[Entry Month])-ROW(Book!$J$2)),ROWS(G$7:G150))))</f>
        <v/>
      </c>
      <c r="I15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50" s="6" t="str" cm="1">
        <f t="array" ref="J150">IF(ROWS(G$7:G150)&gt;COUNTIF(BookTable[Entry Month],$O$4),"",INDEX(Book!F$3:F$1200,SMALL(IF(BookTable[Entry Month]=$O$4,ROW(BookTable[Entry Month])-ROW(Book!$J$2)),ROWS(G$7:G150))))</f>
        <v/>
      </c>
      <c r="K150" s="6" t="str" cm="1">
        <f t="array" ref="K150">IF(ROWS(G$7:G150)&gt;COUNTIF(BookTable[Entry Month],$O$4),"",INDEX(Book!E$3:E$1200,SMALL(IF(BookTable[Entry Month]=$O$4,ROW(BookTable[Entry Month])-ROW(Book!$J$2)),ROWS(G$7:G150))))</f>
        <v/>
      </c>
      <c r="L150" s="6" t="e">
        <f>Shrawan8[[#This Row],[मूल्य (रु)]]*13%</f>
        <v>#VALUE!</v>
      </c>
    </row>
    <row r="151" spans="1:12" hidden="1" x14ac:dyDescent="0.25">
      <c r="A151" s="1" t="str">
        <f t="array" ref="A151">IF(ROWS(A$7:A151)&gt;COUNTIF(BookTable[Entry Month],$O$4),"",INDEX(Book!A$3:A$1200,SMALL(IF(BookTable[Entry Month]=$O$4,ROW(BookTable[Entry Month])-ROW(Book!$J$2)),ROWS(A$7:A151))))</f>
        <v/>
      </c>
      <c r="B151" s="1" t="str">
        <f t="array" ref="B151">IF(ROWS(B$7:B151)&gt;COUNTIF(BookTable[Entry Month],$O$4),"",INDEX(Book!B$3:B$1200,SMALL(IF(BookTable[Entry Month]=$O$4,ROW(BookTable[Entry Month])-ROW(Book!$J$2)),ROWS(B$7:B151))))</f>
        <v/>
      </c>
      <c r="D151" s="1" t="str">
        <f t="array" ref="D151">IF(ROWS(C$7:C151)&gt;COUNTIF(BookTable[Entry Month],$O$4),"",INDEX(Book!C$3:C$1200,SMALL(IF(BookTable[Entry Month]=$O$4,ROW(BookTable[Entry Month])-ROW(Book!$J$2)),ROWS(C$7:C151))))</f>
        <v/>
      </c>
      <c r="E151" s="1" t="e">
        <f>VLOOKUP(Shrawan8[[#This Row],[आपूर्तिकर्ताको नाम]],PartyTable[],2,FALSE)</f>
        <v>#N/A</v>
      </c>
      <c r="F151" s="1" t="str" cm="1">
        <f t="array" ref="F151">IF(ROWS(G$7:G151)&gt;COUNTIF(BookTable[Entry Month],$O$4),"",INDEX(Book!D$3:D$1200,SMALL(IF(BookTable[Entry Month]=$O$4,ROW(BookTable[Entry Month])-ROW(Book!$J$2)),ROWS(G$7:G151))))</f>
        <v/>
      </c>
      <c r="I15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51" s="6" t="str" cm="1">
        <f t="array" ref="J151">IF(ROWS(G$7:G151)&gt;COUNTIF(BookTable[Entry Month],$O$4),"",INDEX(Book!F$3:F$1200,SMALL(IF(BookTable[Entry Month]=$O$4,ROW(BookTable[Entry Month])-ROW(Book!$J$2)),ROWS(G$7:G151))))</f>
        <v/>
      </c>
      <c r="K151" s="6" t="str" cm="1">
        <f t="array" ref="K151">IF(ROWS(G$7:G151)&gt;COUNTIF(BookTable[Entry Month],$O$4),"",INDEX(Book!E$3:E$1200,SMALL(IF(BookTable[Entry Month]=$O$4,ROW(BookTable[Entry Month])-ROW(Book!$J$2)),ROWS(G$7:G151))))</f>
        <v/>
      </c>
      <c r="L151" s="6" t="e">
        <f>Shrawan8[[#This Row],[मूल्य (रु)]]*13%</f>
        <v>#VALUE!</v>
      </c>
    </row>
    <row r="152" spans="1:12" hidden="1" x14ac:dyDescent="0.25">
      <c r="A152" s="1" t="str">
        <f t="array" ref="A152">IF(ROWS(A$7:A152)&gt;COUNTIF(BookTable[Entry Month],$O$4),"",INDEX(Book!A$3:A$1200,SMALL(IF(BookTable[Entry Month]=$O$4,ROW(BookTable[Entry Month])-ROW(Book!$J$2)),ROWS(A$7:A152))))</f>
        <v/>
      </c>
      <c r="B152" s="1" t="str">
        <f t="array" ref="B152">IF(ROWS(B$7:B152)&gt;COUNTIF(BookTable[Entry Month],$O$4),"",INDEX(Book!B$3:B$1200,SMALL(IF(BookTable[Entry Month]=$O$4,ROW(BookTable[Entry Month])-ROW(Book!$J$2)),ROWS(B$7:B152))))</f>
        <v/>
      </c>
      <c r="D152" s="1" t="str">
        <f t="array" ref="D152">IF(ROWS(C$7:C152)&gt;COUNTIF(BookTable[Entry Month],$O$4),"",INDEX(Book!C$3:C$1200,SMALL(IF(BookTable[Entry Month]=$O$4,ROW(BookTable[Entry Month])-ROW(Book!$J$2)),ROWS(C$7:C152))))</f>
        <v/>
      </c>
      <c r="E152" s="1" t="e">
        <f>VLOOKUP(Shrawan8[[#This Row],[आपूर्तिकर्ताको नाम]],PartyTable[],2,FALSE)</f>
        <v>#N/A</v>
      </c>
      <c r="F152" s="1" t="str" cm="1">
        <f t="array" ref="F152">IF(ROWS(G$7:G152)&gt;COUNTIF(BookTable[Entry Month],$O$4),"",INDEX(Book!D$3:D$1200,SMALL(IF(BookTable[Entry Month]=$O$4,ROW(BookTable[Entry Month])-ROW(Book!$J$2)),ROWS(G$7:G152))))</f>
        <v/>
      </c>
      <c r="I15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52" s="6" t="str" cm="1">
        <f t="array" ref="J152">IF(ROWS(G$7:G152)&gt;COUNTIF(BookTable[Entry Month],$O$4),"",INDEX(Book!F$3:F$1200,SMALL(IF(BookTable[Entry Month]=$O$4,ROW(BookTable[Entry Month])-ROW(Book!$J$2)),ROWS(G$7:G152))))</f>
        <v/>
      </c>
      <c r="K152" s="6" t="str" cm="1">
        <f t="array" ref="K152">IF(ROWS(G$7:G152)&gt;COUNTIF(BookTable[Entry Month],$O$4),"",INDEX(Book!E$3:E$1200,SMALL(IF(BookTable[Entry Month]=$O$4,ROW(BookTable[Entry Month])-ROW(Book!$J$2)),ROWS(G$7:G152))))</f>
        <v/>
      </c>
      <c r="L152" s="6" t="e">
        <f>Shrawan8[[#This Row],[मूल्य (रु)]]*13%</f>
        <v>#VALUE!</v>
      </c>
    </row>
    <row r="153" spans="1:12" hidden="1" x14ac:dyDescent="0.25">
      <c r="A153" s="1" t="str">
        <f t="array" ref="A153">IF(ROWS(A$7:A153)&gt;COUNTIF(BookTable[Entry Month],$O$4),"",INDEX(Book!A$3:A$1200,SMALL(IF(BookTable[Entry Month]=$O$4,ROW(BookTable[Entry Month])-ROW(Book!$J$2)),ROWS(A$7:A153))))</f>
        <v/>
      </c>
      <c r="B153" s="1" t="str">
        <f t="array" ref="B153">IF(ROWS(B$7:B153)&gt;COUNTIF(BookTable[Entry Month],$O$4),"",INDEX(Book!B$3:B$1200,SMALL(IF(BookTable[Entry Month]=$O$4,ROW(BookTable[Entry Month])-ROW(Book!$J$2)),ROWS(B$7:B153))))</f>
        <v/>
      </c>
      <c r="D153" s="1" t="str">
        <f t="array" ref="D153">IF(ROWS(C$7:C153)&gt;COUNTIF(BookTable[Entry Month],$O$4),"",INDEX(Book!C$3:C$1200,SMALL(IF(BookTable[Entry Month]=$O$4,ROW(BookTable[Entry Month])-ROW(Book!$J$2)),ROWS(C$7:C153))))</f>
        <v/>
      </c>
      <c r="E153" s="1" t="e">
        <f>VLOOKUP(Shrawan8[[#This Row],[आपूर्तिकर्ताको नाम]],PartyTable[],2,FALSE)</f>
        <v>#N/A</v>
      </c>
      <c r="F153" s="1" t="str" cm="1">
        <f t="array" ref="F153">IF(ROWS(G$7:G153)&gt;COUNTIF(BookTable[Entry Month],$O$4),"",INDEX(Book!D$3:D$1200,SMALL(IF(BookTable[Entry Month]=$O$4,ROW(BookTable[Entry Month])-ROW(Book!$J$2)),ROWS(G$7:G153))))</f>
        <v/>
      </c>
      <c r="I15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53" s="6" t="str" cm="1">
        <f t="array" ref="J153">IF(ROWS(G$7:G153)&gt;COUNTIF(BookTable[Entry Month],$O$4),"",INDEX(Book!F$3:F$1200,SMALL(IF(BookTable[Entry Month]=$O$4,ROW(BookTable[Entry Month])-ROW(Book!$J$2)),ROWS(G$7:G153))))</f>
        <v/>
      </c>
      <c r="K153" s="6" t="str" cm="1">
        <f t="array" ref="K153">IF(ROWS(G$7:G153)&gt;COUNTIF(BookTable[Entry Month],$O$4),"",INDEX(Book!E$3:E$1200,SMALL(IF(BookTable[Entry Month]=$O$4,ROW(BookTable[Entry Month])-ROW(Book!$J$2)),ROWS(G$7:G153))))</f>
        <v/>
      </c>
      <c r="L153" s="6" t="e">
        <f>Shrawan8[[#This Row],[मूल्य (रु)]]*13%</f>
        <v>#VALUE!</v>
      </c>
    </row>
    <row r="154" spans="1:12" hidden="1" x14ac:dyDescent="0.25">
      <c r="A154" s="1" t="str">
        <f t="array" ref="A154">IF(ROWS(A$7:A154)&gt;COUNTIF(BookTable[Entry Month],$O$4),"",INDEX(Book!A$3:A$1200,SMALL(IF(BookTable[Entry Month]=$O$4,ROW(BookTable[Entry Month])-ROW(Book!$J$2)),ROWS(A$7:A154))))</f>
        <v/>
      </c>
      <c r="B154" s="1" t="str">
        <f t="array" ref="B154">IF(ROWS(B$7:B154)&gt;COUNTIF(BookTable[Entry Month],$O$4),"",INDEX(Book!B$3:B$1200,SMALL(IF(BookTable[Entry Month]=$O$4,ROW(BookTable[Entry Month])-ROW(Book!$J$2)),ROWS(B$7:B154))))</f>
        <v/>
      </c>
      <c r="D154" s="1" t="str">
        <f t="array" ref="D154">IF(ROWS(C$7:C154)&gt;COUNTIF(BookTable[Entry Month],$O$4),"",INDEX(Book!C$3:C$1200,SMALL(IF(BookTable[Entry Month]=$O$4,ROW(BookTable[Entry Month])-ROW(Book!$J$2)),ROWS(C$7:C154))))</f>
        <v/>
      </c>
      <c r="E154" s="1" t="e">
        <f>VLOOKUP(Shrawan8[[#This Row],[आपूर्तिकर्ताको नाम]],PartyTable[],2,FALSE)</f>
        <v>#N/A</v>
      </c>
      <c r="F154" s="1" t="str" cm="1">
        <f t="array" ref="F154">IF(ROWS(G$7:G154)&gt;COUNTIF(BookTable[Entry Month],$O$4),"",INDEX(Book!D$3:D$1200,SMALL(IF(BookTable[Entry Month]=$O$4,ROW(BookTable[Entry Month])-ROW(Book!$J$2)),ROWS(G$7:G154))))</f>
        <v/>
      </c>
      <c r="I15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54" s="6" t="str" cm="1">
        <f t="array" ref="J154">IF(ROWS(G$7:G154)&gt;COUNTIF(BookTable[Entry Month],$O$4),"",INDEX(Book!F$3:F$1200,SMALL(IF(BookTable[Entry Month]=$O$4,ROW(BookTable[Entry Month])-ROW(Book!$J$2)),ROWS(G$7:G154))))</f>
        <v/>
      </c>
      <c r="K154" s="6" t="str" cm="1">
        <f t="array" ref="K154">IF(ROWS(G$7:G154)&gt;COUNTIF(BookTable[Entry Month],$O$4),"",INDEX(Book!E$3:E$1200,SMALL(IF(BookTable[Entry Month]=$O$4,ROW(BookTable[Entry Month])-ROW(Book!$J$2)),ROWS(G$7:G154))))</f>
        <v/>
      </c>
      <c r="L154" s="6" t="e">
        <f>Shrawan8[[#This Row],[मूल्य (रु)]]*13%</f>
        <v>#VALUE!</v>
      </c>
    </row>
    <row r="155" spans="1:12" hidden="1" x14ac:dyDescent="0.25">
      <c r="A155" s="1" t="str">
        <f t="array" ref="A155">IF(ROWS(A$7:A155)&gt;COUNTIF(BookTable[Entry Month],$O$4),"",INDEX(Book!A$3:A$1200,SMALL(IF(BookTable[Entry Month]=$O$4,ROW(BookTable[Entry Month])-ROW(Book!$J$2)),ROWS(A$7:A155))))</f>
        <v/>
      </c>
      <c r="B155" s="1" t="str">
        <f t="array" ref="B155">IF(ROWS(B$7:B155)&gt;COUNTIF(BookTable[Entry Month],$O$4),"",INDEX(Book!B$3:B$1200,SMALL(IF(BookTable[Entry Month]=$O$4,ROW(BookTable[Entry Month])-ROW(Book!$J$2)),ROWS(B$7:B155))))</f>
        <v/>
      </c>
      <c r="D155" s="1" t="str">
        <f t="array" ref="D155">IF(ROWS(C$7:C155)&gt;COUNTIF(BookTable[Entry Month],$O$4),"",INDEX(Book!C$3:C$1200,SMALL(IF(BookTable[Entry Month]=$O$4,ROW(BookTable[Entry Month])-ROW(Book!$J$2)),ROWS(C$7:C155))))</f>
        <v/>
      </c>
      <c r="E155" s="1" t="e">
        <f>VLOOKUP(Shrawan8[[#This Row],[आपूर्तिकर्ताको नाम]],PartyTable[],2,FALSE)</f>
        <v>#N/A</v>
      </c>
      <c r="F155" s="1" t="str" cm="1">
        <f t="array" ref="F155">IF(ROWS(G$7:G155)&gt;COUNTIF(BookTable[Entry Month],$O$4),"",INDEX(Book!D$3:D$1200,SMALL(IF(BookTable[Entry Month]=$O$4,ROW(BookTable[Entry Month])-ROW(Book!$J$2)),ROWS(G$7:G155))))</f>
        <v/>
      </c>
      <c r="I15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55" s="6" t="str" cm="1">
        <f t="array" ref="J155">IF(ROWS(G$7:G155)&gt;COUNTIF(BookTable[Entry Month],$O$4),"",INDEX(Book!F$3:F$1200,SMALL(IF(BookTable[Entry Month]=$O$4,ROW(BookTable[Entry Month])-ROW(Book!$J$2)),ROWS(G$7:G155))))</f>
        <v/>
      </c>
      <c r="K155" s="6" t="str" cm="1">
        <f t="array" ref="K155">IF(ROWS(G$7:G155)&gt;COUNTIF(BookTable[Entry Month],$O$4),"",INDEX(Book!E$3:E$1200,SMALL(IF(BookTable[Entry Month]=$O$4,ROW(BookTable[Entry Month])-ROW(Book!$J$2)),ROWS(G$7:G155))))</f>
        <v/>
      </c>
      <c r="L155" s="6" t="e">
        <f>Shrawan8[[#This Row],[मूल्य (रु)]]*13%</f>
        <v>#VALUE!</v>
      </c>
    </row>
    <row r="156" spans="1:12" hidden="1" x14ac:dyDescent="0.25">
      <c r="A156" s="1" t="str">
        <f t="array" ref="A156">IF(ROWS(A$7:A156)&gt;COUNTIF(BookTable[Entry Month],$O$4),"",INDEX(Book!A$3:A$1200,SMALL(IF(BookTable[Entry Month]=$O$4,ROW(BookTable[Entry Month])-ROW(Book!$J$2)),ROWS(A$7:A156))))</f>
        <v/>
      </c>
      <c r="B156" s="1" t="str">
        <f t="array" ref="B156">IF(ROWS(B$7:B156)&gt;COUNTIF(BookTable[Entry Month],$O$4),"",INDEX(Book!B$3:B$1200,SMALL(IF(BookTable[Entry Month]=$O$4,ROW(BookTable[Entry Month])-ROW(Book!$J$2)),ROWS(B$7:B156))))</f>
        <v/>
      </c>
      <c r="D156" s="1" t="str">
        <f t="array" ref="D156">IF(ROWS(C$7:C156)&gt;COUNTIF(BookTable[Entry Month],$O$4),"",INDEX(Book!C$3:C$1200,SMALL(IF(BookTable[Entry Month]=$O$4,ROW(BookTable[Entry Month])-ROW(Book!$J$2)),ROWS(C$7:C156))))</f>
        <v/>
      </c>
      <c r="E156" s="1" t="e">
        <f>VLOOKUP(Shrawan8[[#This Row],[आपूर्तिकर्ताको नाम]],PartyTable[],2,FALSE)</f>
        <v>#N/A</v>
      </c>
      <c r="F156" s="1" t="str" cm="1">
        <f t="array" ref="F156">IF(ROWS(G$7:G156)&gt;COUNTIF(BookTable[Entry Month],$O$4),"",INDEX(Book!D$3:D$1200,SMALL(IF(BookTable[Entry Month]=$O$4,ROW(BookTable[Entry Month])-ROW(Book!$J$2)),ROWS(G$7:G156))))</f>
        <v/>
      </c>
      <c r="I15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56" s="6" t="str" cm="1">
        <f t="array" ref="J156">IF(ROWS(G$7:G156)&gt;COUNTIF(BookTable[Entry Month],$O$4),"",INDEX(Book!F$3:F$1200,SMALL(IF(BookTable[Entry Month]=$O$4,ROW(BookTable[Entry Month])-ROW(Book!$J$2)),ROWS(G$7:G156))))</f>
        <v/>
      </c>
      <c r="K156" s="6" t="str" cm="1">
        <f t="array" ref="K156">IF(ROWS(G$7:G156)&gt;COUNTIF(BookTable[Entry Month],$O$4),"",INDEX(Book!E$3:E$1200,SMALL(IF(BookTable[Entry Month]=$O$4,ROW(BookTable[Entry Month])-ROW(Book!$J$2)),ROWS(G$7:G156))))</f>
        <v/>
      </c>
      <c r="L156" s="6" t="e">
        <f>Shrawan8[[#This Row],[मूल्य (रु)]]*13%</f>
        <v>#VALUE!</v>
      </c>
    </row>
    <row r="157" spans="1:12" hidden="1" x14ac:dyDescent="0.25">
      <c r="A157" s="1" t="str">
        <f t="array" ref="A157">IF(ROWS(A$7:A157)&gt;COUNTIF(BookTable[Entry Month],$O$4),"",INDEX(Book!A$3:A$1200,SMALL(IF(BookTable[Entry Month]=$O$4,ROW(BookTable[Entry Month])-ROW(Book!$J$2)),ROWS(A$7:A157))))</f>
        <v/>
      </c>
      <c r="B157" s="1" t="str">
        <f t="array" ref="B157">IF(ROWS(B$7:B157)&gt;COUNTIF(BookTable[Entry Month],$O$4),"",INDEX(Book!B$3:B$1200,SMALL(IF(BookTable[Entry Month]=$O$4,ROW(BookTable[Entry Month])-ROW(Book!$J$2)),ROWS(B$7:B157))))</f>
        <v/>
      </c>
      <c r="D157" s="1" t="str">
        <f t="array" ref="D157">IF(ROWS(C$7:C157)&gt;COUNTIF(BookTable[Entry Month],$O$4),"",INDEX(Book!C$3:C$1200,SMALL(IF(BookTable[Entry Month]=$O$4,ROW(BookTable[Entry Month])-ROW(Book!$J$2)),ROWS(C$7:C157))))</f>
        <v/>
      </c>
      <c r="E157" s="1" t="e">
        <f>VLOOKUP(Shrawan8[[#This Row],[आपूर्तिकर्ताको नाम]],PartyTable[],2,FALSE)</f>
        <v>#N/A</v>
      </c>
      <c r="F157" s="1" t="str" cm="1">
        <f t="array" ref="F157">IF(ROWS(G$7:G157)&gt;COUNTIF(BookTable[Entry Month],$O$4),"",INDEX(Book!D$3:D$1200,SMALL(IF(BookTable[Entry Month]=$O$4,ROW(BookTable[Entry Month])-ROW(Book!$J$2)),ROWS(G$7:G157))))</f>
        <v/>
      </c>
      <c r="I15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57" s="6" t="str" cm="1">
        <f t="array" ref="J157">IF(ROWS(G$7:G157)&gt;COUNTIF(BookTable[Entry Month],$O$4),"",INDEX(Book!F$3:F$1200,SMALL(IF(BookTable[Entry Month]=$O$4,ROW(BookTable[Entry Month])-ROW(Book!$J$2)),ROWS(G$7:G157))))</f>
        <v/>
      </c>
      <c r="K157" s="6" t="str" cm="1">
        <f t="array" ref="K157">IF(ROWS(G$7:G157)&gt;COUNTIF(BookTable[Entry Month],$O$4),"",INDEX(Book!E$3:E$1200,SMALL(IF(BookTable[Entry Month]=$O$4,ROW(BookTable[Entry Month])-ROW(Book!$J$2)),ROWS(G$7:G157))))</f>
        <v/>
      </c>
      <c r="L157" s="6" t="e">
        <f>Shrawan8[[#This Row],[मूल्य (रु)]]*13%</f>
        <v>#VALUE!</v>
      </c>
    </row>
    <row r="158" spans="1:12" hidden="1" x14ac:dyDescent="0.25">
      <c r="A158" s="1" t="str">
        <f t="array" ref="A158">IF(ROWS(A$7:A158)&gt;COUNTIF(BookTable[Entry Month],$O$4),"",INDEX(Book!A$3:A$1200,SMALL(IF(BookTable[Entry Month]=$O$4,ROW(BookTable[Entry Month])-ROW(Book!$J$2)),ROWS(A$7:A158))))</f>
        <v/>
      </c>
      <c r="B158" s="1" t="str">
        <f t="array" ref="B158">IF(ROWS(B$7:B158)&gt;COUNTIF(BookTable[Entry Month],$O$4),"",INDEX(Book!B$3:B$1200,SMALL(IF(BookTable[Entry Month]=$O$4,ROW(BookTable[Entry Month])-ROW(Book!$J$2)),ROWS(B$7:B158))))</f>
        <v/>
      </c>
      <c r="D158" s="1" t="str">
        <f t="array" ref="D158">IF(ROWS(C$7:C158)&gt;COUNTIF(BookTable[Entry Month],$O$4),"",INDEX(Book!C$3:C$1200,SMALL(IF(BookTable[Entry Month]=$O$4,ROW(BookTable[Entry Month])-ROW(Book!$J$2)),ROWS(C$7:C158))))</f>
        <v/>
      </c>
      <c r="E158" s="1" t="e">
        <f>VLOOKUP(Shrawan8[[#This Row],[आपूर्तिकर्ताको नाम]],PartyTable[],2,FALSE)</f>
        <v>#N/A</v>
      </c>
      <c r="F158" s="1" t="str" cm="1">
        <f t="array" ref="F158">IF(ROWS(G$7:G158)&gt;COUNTIF(BookTable[Entry Month],$O$4),"",INDEX(Book!D$3:D$1200,SMALL(IF(BookTable[Entry Month]=$O$4,ROW(BookTable[Entry Month])-ROW(Book!$J$2)),ROWS(G$7:G158))))</f>
        <v/>
      </c>
      <c r="I15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58" s="6" t="str" cm="1">
        <f t="array" ref="J158">IF(ROWS(G$7:G158)&gt;COUNTIF(BookTable[Entry Month],$O$4),"",INDEX(Book!F$3:F$1200,SMALL(IF(BookTable[Entry Month]=$O$4,ROW(BookTable[Entry Month])-ROW(Book!$J$2)),ROWS(G$7:G158))))</f>
        <v/>
      </c>
      <c r="K158" s="6" t="str" cm="1">
        <f t="array" ref="K158">IF(ROWS(G$7:G158)&gt;COUNTIF(BookTable[Entry Month],$O$4),"",INDEX(Book!E$3:E$1200,SMALL(IF(BookTable[Entry Month]=$O$4,ROW(BookTable[Entry Month])-ROW(Book!$J$2)),ROWS(G$7:G158))))</f>
        <v/>
      </c>
      <c r="L158" s="6" t="e">
        <f>Shrawan8[[#This Row],[मूल्य (रु)]]*13%</f>
        <v>#VALUE!</v>
      </c>
    </row>
    <row r="159" spans="1:12" hidden="1" x14ac:dyDescent="0.25">
      <c r="A159" s="1" t="str">
        <f t="array" ref="A159">IF(ROWS(A$7:A159)&gt;COUNTIF(BookTable[Entry Month],$O$4),"",INDEX(Book!A$3:A$1200,SMALL(IF(BookTable[Entry Month]=$O$4,ROW(BookTable[Entry Month])-ROW(Book!$J$2)),ROWS(A$7:A159))))</f>
        <v/>
      </c>
      <c r="B159" s="1" t="str">
        <f t="array" ref="B159">IF(ROWS(B$7:B159)&gt;COUNTIF(BookTable[Entry Month],$O$4),"",INDEX(Book!B$3:B$1200,SMALL(IF(BookTable[Entry Month]=$O$4,ROW(BookTable[Entry Month])-ROW(Book!$J$2)),ROWS(B$7:B159))))</f>
        <v/>
      </c>
      <c r="D159" s="1" t="str">
        <f t="array" ref="D159">IF(ROWS(C$7:C159)&gt;COUNTIF(BookTable[Entry Month],$O$4),"",INDEX(Book!C$3:C$1200,SMALL(IF(BookTable[Entry Month]=$O$4,ROW(BookTable[Entry Month])-ROW(Book!$J$2)),ROWS(C$7:C159))))</f>
        <v/>
      </c>
      <c r="E159" s="1" t="e">
        <f>VLOOKUP(Shrawan8[[#This Row],[आपूर्तिकर्ताको नाम]],PartyTable[],2,FALSE)</f>
        <v>#N/A</v>
      </c>
      <c r="F159" s="1" t="str" cm="1">
        <f t="array" ref="F159">IF(ROWS(G$7:G159)&gt;COUNTIF(BookTable[Entry Month],$O$4),"",INDEX(Book!D$3:D$1200,SMALL(IF(BookTable[Entry Month]=$O$4,ROW(BookTable[Entry Month])-ROW(Book!$J$2)),ROWS(G$7:G159))))</f>
        <v/>
      </c>
      <c r="I15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59" s="6" t="str" cm="1">
        <f t="array" ref="J159">IF(ROWS(G$7:G159)&gt;COUNTIF(BookTable[Entry Month],$O$4),"",INDEX(Book!F$3:F$1200,SMALL(IF(BookTable[Entry Month]=$O$4,ROW(BookTable[Entry Month])-ROW(Book!$J$2)),ROWS(G$7:G159))))</f>
        <v/>
      </c>
      <c r="K159" s="6" t="str" cm="1">
        <f t="array" ref="K159">IF(ROWS(G$7:G159)&gt;COUNTIF(BookTable[Entry Month],$O$4),"",INDEX(Book!E$3:E$1200,SMALL(IF(BookTable[Entry Month]=$O$4,ROW(BookTable[Entry Month])-ROW(Book!$J$2)),ROWS(G$7:G159))))</f>
        <v/>
      </c>
      <c r="L159" s="6" t="e">
        <f>Shrawan8[[#This Row],[मूल्य (रु)]]*13%</f>
        <v>#VALUE!</v>
      </c>
    </row>
    <row r="160" spans="1:12" hidden="1" x14ac:dyDescent="0.25">
      <c r="A160" s="1" t="str">
        <f t="array" ref="A160">IF(ROWS(A$7:A160)&gt;COUNTIF(BookTable[Entry Month],$O$4),"",INDEX(Book!A$3:A$1200,SMALL(IF(BookTable[Entry Month]=$O$4,ROW(BookTable[Entry Month])-ROW(Book!$J$2)),ROWS(A$7:A160))))</f>
        <v/>
      </c>
      <c r="B160" s="1" t="str">
        <f t="array" ref="B160">IF(ROWS(B$7:B160)&gt;COUNTIF(BookTable[Entry Month],$O$4),"",INDEX(Book!B$3:B$1200,SMALL(IF(BookTable[Entry Month]=$O$4,ROW(BookTable[Entry Month])-ROW(Book!$J$2)),ROWS(B$7:B160))))</f>
        <v/>
      </c>
      <c r="D160" s="1" t="str">
        <f t="array" ref="D160">IF(ROWS(C$7:C160)&gt;COUNTIF(BookTable[Entry Month],$O$4),"",INDEX(Book!C$3:C$1200,SMALL(IF(BookTable[Entry Month]=$O$4,ROW(BookTable[Entry Month])-ROW(Book!$J$2)),ROWS(C$7:C160))))</f>
        <v/>
      </c>
      <c r="E160" s="1" t="e">
        <f>VLOOKUP(Shrawan8[[#This Row],[आपूर्तिकर्ताको नाम]],PartyTable[],2,FALSE)</f>
        <v>#N/A</v>
      </c>
      <c r="F160" s="1" t="str" cm="1">
        <f t="array" ref="F160">IF(ROWS(G$7:G160)&gt;COUNTIF(BookTable[Entry Month],$O$4),"",INDEX(Book!D$3:D$1200,SMALL(IF(BookTable[Entry Month]=$O$4,ROW(BookTable[Entry Month])-ROW(Book!$J$2)),ROWS(G$7:G160))))</f>
        <v/>
      </c>
      <c r="I16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60" s="6" t="str" cm="1">
        <f t="array" ref="J160">IF(ROWS(G$7:G160)&gt;COUNTIF(BookTable[Entry Month],$O$4),"",INDEX(Book!F$3:F$1200,SMALL(IF(BookTable[Entry Month]=$O$4,ROW(BookTable[Entry Month])-ROW(Book!$J$2)),ROWS(G$7:G160))))</f>
        <v/>
      </c>
      <c r="K160" s="6" t="str" cm="1">
        <f t="array" ref="K160">IF(ROWS(G$7:G160)&gt;COUNTIF(BookTable[Entry Month],$O$4),"",INDEX(Book!E$3:E$1200,SMALL(IF(BookTable[Entry Month]=$O$4,ROW(BookTable[Entry Month])-ROW(Book!$J$2)),ROWS(G$7:G160))))</f>
        <v/>
      </c>
      <c r="L160" s="6" t="e">
        <f>Shrawan8[[#This Row],[मूल्य (रु)]]*13%</f>
        <v>#VALUE!</v>
      </c>
    </row>
    <row r="161" spans="1:12" hidden="1" x14ac:dyDescent="0.25">
      <c r="A161" s="1" t="str">
        <f t="array" ref="A161">IF(ROWS(A$7:A161)&gt;COUNTIF(BookTable[Entry Month],$O$4),"",INDEX(Book!A$3:A$1200,SMALL(IF(BookTable[Entry Month]=$O$4,ROW(BookTable[Entry Month])-ROW(Book!$J$2)),ROWS(A$7:A161))))</f>
        <v/>
      </c>
      <c r="B161" s="1" t="str">
        <f t="array" ref="B161">IF(ROWS(B$7:B161)&gt;COUNTIF(BookTable[Entry Month],$O$4),"",INDEX(Book!B$3:B$1200,SMALL(IF(BookTable[Entry Month]=$O$4,ROW(BookTable[Entry Month])-ROW(Book!$J$2)),ROWS(B$7:B161))))</f>
        <v/>
      </c>
      <c r="D161" s="1" t="str">
        <f t="array" ref="D161">IF(ROWS(C$7:C161)&gt;COUNTIF(BookTable[Entry Month],$O$4),"",INDEX(Book!C$3:C$1200,SMALL(IF(BookTable[Entry Month]=$O$4,ROW(BookTable[Entry Month])-ROW(Book!$J$2)),ROWS(C$7:C161))))</f>
        <v/>
      </c>
      <c r="E161" s="1" t="e">
        <f>VLOOKUP(Shrawan8[[#This Row],[आपूर्तिकर्ताको नाम]],PartyTable[],2,FALSE)</f>
        <v>#N/A</v>
      </c>
      <c r="F161" s="1" t="str" cm="1">
        <f t="array" ref="F161">IF(ROWS(G$7:G161)&gt;COUNTIF(BookTable[Entry Month],$O$4),"",INDEX(Book!D$3:D$1200,SMALL(IF(BookTable[Entry Month]=$O$4,ROW(BookTable[Entry Month])-ROW(Book!$J$2)),ROWS(G$7:G161))))</f>
        <v/>
      </c>
      <c r="I16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61" s="6" t="str" cm="1">
        <f t="array" ref="J161">IF(ROWS(G$7:G161)&gt;COUNTIF(BookTable[Entry Month],$O$4),"",INDEX(Book!F$3:F$1200,SMALL(IF(BookTable[Entry Month]=$O$4,ROW(BookTable[Entry Month])-ROW(Book!$J$2)),ROWS(G$7:G161))))</f>
        <v/>
      </c>
      <c r="K161" s="6" t="str" cm="1">
        <f t="array" ref="K161">IF(ROWS(G$7:G161)&gt;COUNTIF(BookTable[Entry Month],$O$4),"",INDEX(Book!E$3:E$1200,SMALL(IF(BookTable[Entry Month]=$O$4,ROW(BookTable[Entry Month])-ROW(Book!$J$2)),ROWS(G$7:G161))))</f>
        <v/>
      </c>
      <c r="L161" s="6" t="e">
        <f>Shrawan8[[#This Row],[मूल्य (रु)]]*13%</f>
        <v>#VALUE!</v>
      </c>
    </row>
    <row r="162" spans="1:12" hidden="1" x14ac:dyDescent="0.25">
      <c r="A162" s="1" t="str">
        <f t="array" ref="A162">IF(ROWS(A$7:A162)&gt;COUNTIF(BookTable[Entry Month],$O$4),"",INDEX(Book!A$3:A$1200,SMALL(IF(BookTable[Entry Month]=$O$4,ROW(BookTable[Entry Month])-ROW(Book!$J$2)),ROWS(A$7:A162))))</f>
        <v/>
      </c>
      <c r="B162" s="1" t="str">
        <f t="array" ref="B162">IF(ROWS(B$7:B162)&gt;COUNTIF(BookTable[Entry Month],$O$4),"",INDEX(Book!B$3:B$1200,SMALL(IF(BookTable[Entry Month]=$O$4,ROW(BookTable[Entry Month])-ROW(Book!$J$2)),ROWS(B$7:B162))))</f>
        <v/>
      </c>
      <c r="D162" s="1" t="str">
        <f t="array" ref="D162">IF(ROWS(C$7:C162)&gt;COUNTIF(BookTable[Entry Month],$O$4),"",INDEX(Book!C$3:C$1200,SMALL(IF(BookTable[Entry Month]=$O$4,ROW(BookTable[Entry Month])-ROW(Book!$J$2)),ROWS(C$7:C162))))</f>
        <v/>
      </c>
      <c r="E162" s="1" t="e">
        <f>VLOOKUP(Shrawan8[[#This Row],[आपूर्तिकर्ताको नाम]],PartyTable[],2,FALSE)</f>
        <v>#N/A</v>
      </c>
      <c r="F162" s="1" t="str" cm="1">
        <f t="array" ref="F162">IF(ROWS(G$7:G162)&gt;COUNTIF(BookTable[Entry Month],$O$4),"",INDEX(Book!D$3:D$1200,SMALL(IF(BookTable[Entry Month]=$O$4,ROW(BookTable[Entry Month])-ROW(Book!$J$2)),ROWS(G$7:G162))))</f>
        <v/>
      </c>
      <c r="I16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62" s="6" t="str" cm="1">
        <f t="array" ref="J162">IF(ROWS(G$7:G162)&gt;COUNTIF(BookTable[Entry Month],$O$4),"",INDEX(Book!F$3:F$1200,SMALL(IF(BookTable[Entry Month]=$O$4,ROW(BookTable[Entry Month])-ROW(Book!$J$2)),ROWS(G$7:G162))))</f>
        <v/>
      </c>
      <c r="K162" s="6" t="str" cm="1">
        <f t="array" ref="K162">IF(ROWS(G$7:G162)&gt;COUNTIF(BookTable[Entry Month],$O$4),"",INDEX(Book!E$3:E$1200,SMALL(IF(BookTable[Entry Month]=$O$4,ROW(BookTable[Entry Month])-ROW(Book!$J$2)),ROWS(G$7:G162))))</f>
        <v/>
      </c>
      <c r="L162" s="6" t="e">
        <f>Shrawan8[[#This Row],[मूल्य (रु)]]*13%</f>
        <v>#VALUE!</v>
      </c>
    </row>
    <row r="163" spans="1:12" hidden="1" x14ac:dyDescent="0.25">
      <c r="A163" s="1" t="str">
        <f t="array" ref="A163">IF(ROWS(A$7:A163)&gt;COUNTIF(BookTable[Entry Month],$O$4),"",INDEX(Book!A$3:A$1200,SMALL(IF(BookTable[Entry Month]=$O$4,ROW(BookTable[Entry Month])-ROW(Book!$J$2)),ROWS(A$7:A163))))</f>
        <v/>
      </c>
      <c r="B163" s="1" t="str">
        <f t="array" ref="B163">IF(ROWS(B$7:B163)&gt;COUNTIF(BookTable[Entry Month],$O$4),"",INDEX(Book!B$3:B$1200,SMALL(IF(BookTable[Entry Month]=$O$4,ROW(BookTable[Entry Month])-ROW(Book!$J$2)),ROWS(B$7:B163))))</f>
        <v/>
      </c>
      <c r="D163" s="1" t="str">
        <f t="array" ref="D163">IF(ROWS(C$7:C163)&gt;COUNTIF(BookTable[Entry Month],$O$4),"",INDEX(Book!C$3:C$1200,SMALL(IF(BookTable[Entry Month]=$O$4,ROW(BookTable[Entry Month])-ROW(Book!$J$2)),ROWS(C$7:C163))))</f>
        <v/>
      </c>
      <c r="E163" s="1" t="e">
        <f>VLOOKUP(Shrawan8[[#This Row],[आपूर्तिकर्ताको नाम]],PartyTable[],2,FALSE)</f>
        <v>#N/A</v>
      </c>
      <c r="F163" s="1" t="str" cm="1">
        <f t="array" ref="F163">IF(ROWS(G$7:G163)&gt;COUNTIF(BookTable[Entry Month],$O$4),"",INDEX(Book!D$3:D$1200,SMALL(IF(BookTable[Entry Month]=$O$4,ROW(BookTable[Entry Month])-ROW(Book!$J$2)),ROWS(G$7:G163))))</f>
        <v/>
      </c>
      <c r="I16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63" s="6" t="str" cm="1">
        <f t="array" ref="J163">IF(ROWS(G$7:G163)&gt;COUNTIF(BookTable[Entry Month],$O$4),"",INDEX(Book!F$3:F$1200,SMALL(IF(BookTable[Entry Month]=$O$4,ROW(BookTable[Entry Month])-ROW(Book!$J$2)),ROWS(G$7:G163))))</f>
        <v/>
      </c>
      <c r="K163" s="6" t="str" cm="1">
        <f t="array" ref="K163">IF(ROWS(G$7:G163)&gt;COUNTIF(BookTable[Entry Month],$O$4),"",INDEX(Book!E$3:E$1200,SMALL(IF(BookTable[Entry Month]=$O$4,ROW(BookTable[Entry Month])-ROW(Book!$J$2)),ROWS(G$7:G163))))</f>
        <v/>
      </c>
      <c r="L163" s="6" t="e">
        <f>Shrawan8[[#This Row],[मूल्य (रु)]]*13%</f>
        <v>#VALUE!</v>
      </c>
    </row>
    <row r="164" spans="1:12" hidden="1" x14ac:dyDescent="0.25">
      <c r="A164" s="1" t="str">
        <f t="array" ref="A164">IF(ROWS(A$7:A164)&gt;COUNTIF(BookTable[Entry Month],$O$4),"",INDEX(Book!A$3:A$1200,SMALL(IF(BookTable[Entry Month]=$O$4,ROW(BookTable[Entry Month])-ROW(Book!$J$2)),ROWS(A$7:A164))))</f>
        <v/>
      </c>
      <c r="B164" s="1" t="str">
        <f t="array" ref="B164">IF(ROWS(B$7:B164)&gt;COUNTIF(BookTable[Entry Month],$O$4),"",INDEX(Book!B$3:B$1200,SMALL(IF(BookTable[Entry Month]=$O$4,ROW(BookTable[Entry Month])-ROW(Book!$J$2)),ROWS(B$7:B164))))</f>
        <v/>
      </c>
      <c r="D164" s="1" t="str">
        <f t="array" ref="D164">IF(ROWS(C$7:C164)&gt;COUNTIF(BookTable[Entry Month],$O$4),"",INDEX(Book!C$3:C$1200,SMALL(IF(BookTable[Entry Month]=$O$4,ROW(BookTable[Entry Month])-ROW(Book!$J$2)),ROWS(C$7:C164))))</f>
        <v/>
      </c>
      <c r="E164" s="1" t="e">
        <f>VLOOKUP(Shrawan8[[#This Row],[आपूर्तिकर्ताको नाम]],PartyTable[],2,FALSE)</f>
        <v>#N/A</v>
      </c>
      <c r="F164" s="1" t="str" cm="1">
        <f t="array" ref="F164">IF(ROWS(G$7:G164)&gt;COUNTIF(BookTable[Entry Month],$O$4),"",INDEX(Book!D$3:D$1200,SMALL(IF(BookTable[Entry Month]=$O$4,ROW(BookTable[Entry Month])-ROW(Book!$J$2)),ROWS(G$7:G164))))</f>
        <v/>
      </c>
      <c r="I16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64" s="6" t="str" cm="1">
        <f t="array" ref="J164">IF(ROWS(G$7:G164)&gt;COUNTIF(BookTable[Entry Month],$O$4),"",INDEX(Book!F$3:F$1200,SMALL(IF(BookTable[Entry Month]=$O$4,ROW(BookTable[Entry Month])-ROW(Book!$J$2)),ROWS(G$7:G164))))</f>
        <v/>
      </c>
      <c r="K164" s="6" t="str" cm="1">
        <f t="array" ref="K164">IF(ROWS(G$7:G164)&gt;COUNTIF(BookTable[Entry Month],$O$4),"",INDEX(Book!E$3:E$1200,SMALL(IF(BookTable[Entry Month]=$O$4,ROW(BookTable[Entry Month])-ROW(Book!$J$2)),ROWS(G$7:G164))))</f>
        <v/>
      </c>
      <c r="L164" s="6" t="e">
        <f>Shrawan8[[#This Row],[मूल्य (रु)]]*13%</f>
        <v>#VALUE!</v>
      </c>
    </row>
    <row r="165" spans="1:12" hidden="1" x14ac:dyDescent="0.25">
      <c r="A165" s="1" t="str">
        <f t="array" ref="A165">IF(ROWS(A$7:A165)&gt;COUNTIF(BookTable[Entry Month],$O$4),"",INDEX(Book!A$3:A$1200,SMALL(IF(BookTable[Entry Month]=$O$4,ROW(BookTable[Entry Month])-ROW(Book!$J$2)),ROWS(A$7:A165))))</f>
        <v/>
      </c>
      <c r="B165" s="1" t="str">
        <f t="array" ref="B165">IF(ROWS(B$7:B165)&gt;COUNTIF(BookTable[Entry Month],$O$4),"",INDEX(Book!B$3:B$1200,SMALL(IF(BookTable[Entry Month]=$O$4,ROW(BookTable[Entry Month])-ROW(Book!$J$2)),ROWS(B$7:B165))))</f>
        <v/>
      </c>
      <c r="D165" s="1" t="str">
        <f t="array" ref="D165">IF(ROWS(C$7:C165)&gt;COUNTIF(BookTable[Entry Month],$O$4),"",INDEX(Book!C$3:C$1200,SMALL(IF(BookTable[Entry Month]=$O$4,ROW(BookTable[Entry Month])-ROW(Book!$J$2)),ROWS(C$7:C165))))</f>
        <v/>
      </c>
      <c r="E165" s="1" t="e">
        <f>VLOOKUP(Shrawan8[[#This Row],[आपूर्तिकर्ताको नाम]],PartyTable[],2,FALSE)</f>
        <v>#N/A</v>
      </c>
      <c r="F165" s="1" t="str" cm="1">
        <f t="array" ref="F165">IF(ROWS(G$7:G165)&gt;COUNTIF(BookTable[Entry Month],$O$4),"",INDEX(Book!D$3:D$1200,SMALL(IF(BookTable[Entry Month]=$O$4,ROW(BookTable[Entry Month])-ROW(Book!$J$2)),ROWS(G$7:G165))))</f>
        <v/>
      </c>
      <c r="I16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65" s="6" t="str" cm="1">
        <f t="array" ref="J165">IF(ROWS(G$7:G165)&gt;COUNTIF(BookTable[Entry Month],$O$4),"",INDEX(Book!F$3:F$1200,SMALL(IF(BookTable[Entry Month]=$O$4,ROW(BookTable[Entry Month])-ROW(Book!$J$2)),ROWS(G$7:G165))))</f>
        <v/>
      </c>
      <c r="K165" s="6" t="str" cm="1">
        <f t="array" ref="K165">IF(ROWS(G$7:G165)&gt;COUNTIF(BookTable[Entry Month],$O$4),"",INDEX(Book!E$3:E$1200,SMALL(IF(BookTable[Entry Month]=$O$4,ROW(BookTable[Entry Month])-ROW(Book!$J$2)),ROWS(G$7:G165))))</f>
        <v/>
      </c>
      <c r="L165" s="6" t="e">
        <f>Shrawan8[[#This Row],[मूल्य (रु)]]*13%</f>
        <v>#VALUE!</v>
      </c>
    </row>
    <row r="166" spans="1:12" hidden="1" x14ac:dyDescent="0.25">
      <c r="A166" s="1" t="str">
        <f t="array" ref="A166">IF(ROWS(A$7:A166)&gt;COUNTIF(BookTable[Entry Month],$O$4),"",INDEX(Book!A$3:A$1200,SMALL(IF(BookTable[Entry Month]=$O$4,ROW(BookTable[Entry Month])-ROW(Book!$J$2)),ROWS(A$7:A166))))</f>
        <v/>
      </c>
      <c r="B166" s="1" t="str">
        <f t="array" ref="B166">IF(ROWS(B$7:B166)&gt;COUNTIF(BookTable[Entry Month],$O$4),"",INDEX(Book!B$3:B$1200,SMALL(IF(BookTable[Entry Month]=$O$4,ROW(BookTable[Entry Month])-ROW(Book!$J$2)),ROWS(B$7:B166))))</f>
        <v/>
      </c>
      <c r="D166" s="1" t="str">
        <f t="array" ref="D166">IF(ROWS(C$7:C166)&gt;COUNTIF(BookTable[Entry Month],$O$4),"",INDEX(Book!C$3:C$1200,SMALL(IF(BookTable[Entry Month]=$O$4,ROW(BookTable[Entry Month])-ROW(Book!$J$2)),ROWS(C$7:C166))))</f>
        <v/>
      </c>
      <c r="E166" s="1" t="e">
        <f>VLOOKUP(Shrawan8[[#This Row],[आपूर्तिकर्ताको नाम]],PartyTable[],2,FALSE)</f>
        <v>#N/A</v>
      </c>
      <c r="F166" s="1" t="str" cm="1">
        <f t="array" ref="F166">IF(ROWS(G$7:G166)&gt;COUNTIF(BookTable[Entry Month],$O$4),"",INDEX(Book!D$3:D$1200,SMALL(IF(BookTable[Entry Month]=$O$4,ROW(BookTable[Entry Month])-ROW(Book!$J$2)),ROWS(G$7:G166))))</f>
        <v/>
      </c>
      <c r="I16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66" s="6" t="str" cm="1">
        <f t="array" ref="J166">IF(ROWS(G$7:G166)&gt;COUNTIF(BookTable[Entry Month],$O$4),"",INDEX(Book!F$3:F$1200,SMALL(IF(BookTable[Entry Month]=$O$4,ROW(BookTable[Entry Month])-ROW(Book!$J$2)),ROWS(G$7:G166))))</f>
        <v/>
      </c>
      <c r="K166" s="6" t="str" cm="1">
        <f t="array" ref="K166">IF(ROWS(G$7:G166)&gt;COUNTIF(BookTable[Entry Month],$O$4),"",INDEX(Book!E$3:E$1200,SMALL(IF(BookTable[Entry Month]=$O$4,ROW(BookTable[Entry Month])-ROW(Book!$J$2)),ROWS(G$7:G166))))</f>
        <v/>
      </c>
      <c r="L166" s="6" t="e">
        <f>Shrawan8[[#This Row],[मूल्य (रु)]]*13%</f>
        <v>#VALUE!</v>
      </c>
    </row>
    <row r="167" spans="1:12" hidden="1" x14ac:dyDescent="0.25">
      <c r="A167" s="1" t="str">
        <f t="array" ref="A167">IF(ROWS(A$7:A167)&gt;COUNTIF(BookTable[Entry Month],$O$4),"",INDEX(Book!A$3:A$1200,SMALL(IF(BookTable[Entry Month]=$O$4,ROW(BookTable[Entry Month])-ROW(Book!$J$2)),ROWS(A$7:A167))))</f>
        <v/>
      </c>
      <c r="B167" s="1" t="str">
        <f t="array" ref="B167">IF(ROWS(B$7:B167)&gt;COUNTIF(BookTable[Entry Month],$O$4),"",INDEX(Book!B$3:B$1200,SMALL(IF(BookTable[Entry Month]=$O$4,ROW(BookTable[Entry Month])-ROW(Book!$J$2)),ROWS(B$7:B167))))</f>
        <v/>
      </c>
      <c r="D167" s="1" t="str">
        <f t="array" ref="D167">IF(ROWS(C$7:C167)&gt;COUNTIF(BookTable[Entry Month],$O$4),"",INDEX(Book!C$3:C$1200,SMALL(IF(BookTable[Entry Month]=$O$4,ROW(BookTable[Entry Month])-ROW(Book!$J$2)),ROWS(C$7:C167))))</f>
        <v/>
      </c>
      <c r="E167" s="1" t="e">
        <f>VLOOKUP(Shrawan8[[#This Row],[आपूर्तिकर्ताको नाम]],PartyTable[],2,FALSE)</f>
        <v>#N/A</v>
      </c>
      <c r="F167" s="1" t="str" cm="1">
        <f t="array" ref="F167">IF(ROWS(G$7:G167)&gt;COUNTIF(BookTable[Entry Month],$O$4),"",INDEX(Book!D$3:D$1200,SMALL(IF(BookTable[Entry Month]=$O$4,ROW(BookTable[Entry Month])-ROW(Book!$J$2)),ROWS(G$7:G167))))</f>
        <v/>
      </c>
      <c r="I16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67" s="6" t="str" cm="1">
        <f t="array" ref="J167">IF(ROWS(G$7:G167)&gt;COUNTIF(BookTable[Entry Month],$O$4),"",INDEX(Book!F$3:F$1200,SMALL(IF(BookTable[Entry Month]=$O$4,ROW(BookTable[Entry Month])-ROW(Book!$J$2)),ROWS(G$7:G167))))</f>
        <v/>
      </c>
      <c r="K167" s="6" t="str" cm="1">
        <f t="array" ref="K167">IF(ROWS(G$7:G167)&gt;COUNTIF(BookTable[Entry Month],$O$4),"",INDEX(Book!E$3:E$1200,SMALL(IF(BookTable[Entry Month]=$O$4,ROW(BookTable[Entry Month])-ROW(Book!$J$2)),ROWS(G$7:G167))))</f>
        <v/>
      </c>
      <c r="L167" s="6" t="e">
        <f>Shrawan8[[#This Row],[मूल्य (रु)]]*13%</f>
        <v>#VALUE!</v>
      </c>
    </row>
    <row r="168" spans="1:12" hidden="1" x14ac:dyDescent="0.25">
      <c r="A168" s="1" t="str">
        <f t="array" ref="A168">IF(ROWS(A$7:A168)&gt;COUNTIF(BookTable[Entry Month],$O$4),"",INDEX(Book!A$3:A$1200,SMALL(IF(BookTable[Entry Month]=$O$4,ROW(BookTable[Entry Month])-ROW(Book!$J$2)),ROWS(A$7:A168))))</f>
        <v/>
      </c>
      <c r="B168" s="1" t="str">
        <f t="array" ref="B168">IF(ROWS(B$7:B168)&gt;COUNTIF(BookTable[Entry Month],$O$4),"",INDEX(Book!B$3:B$1200,SMALL(IF(BookTable[Entry Month]=$O$4,ROW(BookTable[Entry Month])-ROW(Book!$J$2)),ROWS(B$7:B168))))</f>
        <v/>
      </c>
      <c r="D168" s="1" t="str">
        <f t="array" ref="D168">IF(ROWS(C$7:C168)&gt;COUNTIF(BookTable[Entry Month],$O$4),"",INDEX(Book!C$3:C$1200,SMALL(IF(BookTable[Entry Month]=$O$4,ROW(BookTable[Entry Month])-ROW(Book!$J$2)),ROWS(C$7:C168))))</f>
        <v/>
      </c>
      <c r="E168" s="1" t="e">
        <f>VLOOKUP(Shrawan8[[#This Row],[आपूर्तिकर्ताको नाम]],PartyTable[],2,FALSE)</f>
        <v>#N/A</v>
      </c>
      <c r="F168" s="1" t="str" cm="1">
        <f t="array" ref="F168">IF(ROWS(G$7:G168)&gt;COUNTIF(BookTable[Entry Month],$O$4),"",INDEX(Book!D$3:D$1200,SMALL(IF(BookTable[Entry Month]=$O$4,ROW(BookTable[Entry Month])-ROW(Book!$J$2)),ROWS(G$7:G168))))</f>
        <v/>
      </c>
      <c r="I16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68" s="6" t="str" cm="1">
        <f t="array" ref="J168">IF(ROWS(G$7:G168)&gt;COUNTIF(BookTable[Entry Month],$O$4),"",INDEX(Book!F$3:F$1200,SMALL(IF(BookTable[Entry Month]=$O$4,ROW(BookTable[Entry Month])-ROW(Book!$J$2)),ROWS(G$7:G168))))</f>
        <v/>
      </c>
      <c r="K168" s="6" t="str" cm="1">
        <f t="array" ref="K168">IF(ROWS(G$7:G168)&gt;COUNTIF(BookTable[Entry Month],$O$4),"",INDEX(Book!E$3:E$1200,SMALL(IF(BookTable[Entry Month]=$O$4,ROW(BookTable[Entry Month])-ROW(Book!$J$2)),ROWS(G$7:G168))))</f>
        <v/>
      </c>
      <c r="L168" s="6" t="e">
        <f>Shrawan8[[#This Row],[मूल्य (रु)]]*13%</f>
        <v>#VALUE!</v>
      </c>
    </row>
    <row r="169" spans="1:12" hidden="1" x14ac:dyDescent="0.25">
      <c r="A169" s="1" t="str">
        <f t="array" ref="A169">IF(ROWS(A$7:A169)&gt;COUNTIF(BookTable[Entry Month],$O$4),"",INDEX(Book!A$3:A$1200,SMALL(IF(BookTable[Entry Month]=$O$4,ROW(BookTable[Entry Month])-ROW(Book!$J$2)),ROWS(A$7:A169))))</f>
        <v/>
      </c>
      <c r="B169" s="1" t="str">
        <f t="array" ref="B169">IF(ROWS(B$7:B169)&gt;COUNTIF(BookTable[Entry Month],$O$4),"",INDEX(Book!B$3:B$1200,SMALL(IF(BookTable[Entry Month]=$O$4,ROW(BookTable[Entry Month])-ROW(Book!$J$2)),ROWS(B$7:B169))))</f>
        <v/>
      </c>
      <c r="D169" s="1" t="str">
        <f t="array" ref="D169">IF(ROWS(C$7:C169)&gt;COUNTIF(BookTable[Entry Month],$O$4),"",INDEX(Book!C$3:C$1200,SMALL(IF(BookTable[Entry Month]=$O$4,ROW(BookTable[Entry Month])-ROW(Book!$J$2)),ROWS(C$7:C169))))</f>
        <v/>
      </c>
      <c r="E169" s="1" t="e">
        <f>VLOOKUP(Shrawan8[[#This Row],[आपूर्तिकर्ताको नाम]],PartyTable[],2,FALSE)</f>
        <v>#N/A</v>
      </c>
      <c r="F169" s="1" t="str" cm="1">
        <f t="array" ref="F169">IF(ROWS(G$7:G169)&gt;COUNTIF(BookTable[Entry Month],$O$4),"",INDEX(Book!D$3:D$1200,SMALL(IF(BookTable[Entry Month]=$O$4,ROW(BookTable[Entry Month])-ROW(Book!$J$2)),ROWS(G$7:G169))))</f>
        <v/>
      </c>
      <c r="I16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69" s="6" t="str" cm="1">
        <f t="array" ref="J169">IF(ROWS(G$7:G169)&gt;COUNTIF(BookTable[Entry Month],$O$4),"",INDEX(Book!F$3:F$1200,SMALL(IF(BookTable[Entry Month]=$O$4,ROW(BookTable[Entry Month])-ROW(Book!$J$2)),ROWS(G$7:G169))))</f>
        <v/>
      </c>
      <c r="K169" s="6" t="str" cm="1">
        <f t="array" ref="K169">IF(ROWS(G$7:G169)&gt;COUNTIF(BookTable[Entry Month],$O$4),"",INDEX(Book!E$3:E$1200,SMALL(IF(BookTable[Entry Month]=$O$4,ROW(BookTable[Entry Month])-ROW(Book!$J$2)),ROWS(G$7:G169))))</f>
        <v/>
      </c>
      <c r="L169" s="6" t="e">
        <f>Shrawan8[[#This Row],[मूल्य (रु)]]*13%</f>
        <v>#VALUE!</v>
      </c>
    </row>
    <row r="170" spans="1:12" hidden="1" x14ac:dyDescent="0.25">
      <c r="A170" s="1" t="str">
        <f t="array" ref="A170">IF(ROWS(A$7:A170)&gt;COUNTIF(BookTable[Entry Month],$O$4),"",INDEX(Book!A$3:A$1200,SMALL(IF(BookTable[Entry Month]=$O$4,ROW(BookTable[Entry Month])-ROW(Book!$J$2)),ROWS(A$7:A170))))</f>
        <v/>
      </c>
      <c r="B170" s="1" t="str">
        <f t="array" ref="B170">IF(ROWS(B$7:B170)&gt;COUNTIF(BookTable[Entry Month],$O$4),"",INDEX(Book!B$3:B$1200,SMALL(IF(BookTable[Entry Month]=$O$4,ROW(BookTable[Entry Month])-ROW(Book!$J$2)),ROWS(B$7:B170))))</f>
        <v/>
      </c>
      <c r="D170" s="1" t="str">
        <f t="array" ref="D170">IF(ROWS(C$7:C170)&gt;COUNTIF(BookTable[Entry Month],$O$4),"",INDEX(Book!C$3:C$1200,SMALL(IF(BookTable[Entry Month]=$O$4,ROW(BookTable[Entry Month])-ROW(Book!$J$2)),ROWS(C$7:C170))))</f>
        <v/>
      </c>
      <c r="E170" s="1" t="e">
        <f>VLOOKUP(Shrawan8[[#This Row],[आपूर्तिकर्ताको नाम]],PartyTable[],2,FALSE)</f>
        <v>#N/A</v>
      </c>
      <c r="F170" s="1" t="str" cm="1">
        <f t="array" ref="F170">IF(ROWS(G$7:G170)&gt;COUNTIF(BookTable[Entry Month],$O$4),"",INDEX(Book!D$3:D$1200,SMALL(IF(BookTable[Entry Month]=$O$4,ROW(BookTable[Entry Month])-ROW(Book!$J$2)),ROWS(G$7:G170))))</f>
        <v/>
      </c>
      <c r="I17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70" s="6" t="str" cm="1">
        <f t="array" ref="J170">IF(ROWS(G$7:G170)&gt;COUNTIF(BookTable[Entry Month],$O$4),"",INDEX(Book!F$3:F$1200,SMALL(IF(BookTable[Entry Month]=$O$4,ROW(BookTable[Entry Month])-ROW(Book!$J$2)),ROWS(G$7:G170))))</f>
        <v/>
      </c>
      <c r="K170" s="6" t="str" cm="1">
        <f t="array" ref="K170">IF(ROWS(G$7:G170)&gt;COUNTIF(BookTable[Entry Month],$O$4),"",INDEX(Book!E$3:E$1200,SMALL(IF(BookTable[Entry Month]=$O$4,ROW(BookTable[Entry Month])-ROW(Book!$J$2)),ROWS(G$7:G170))))</f>
        <v/>
      </c>
      <c r="L170" s="6" t="e">
        <f>Shrawan8[[#This Row],[मूल्य (रु)]]*13%</f>
        <v>#VALUE!</v>
      </c>
    </row>
    <row r="171" spans="1:12" hidden="1" x14ac:dyDescent="0.25">
      <c r="A171" s="1" t="str">
        <f t="array" ref="A171">IF(ROWS(A$7:A171)&gt;COUNTIF(BookTable[Entry Month],$O$4),"",INDEX(Book!A$3:A$1200,SMALL(IF(BookTable[Entry Month]=$O$4,ROW(BookTable[Entry Month])-ROW(Book!$J$2)),ROWS(A$7:A171))))</f>
        <v/>
      </c>
      <c r="B171" s="1" t="str">
        <f t="array" ref="B171">IF(ROWS(B$7:B171)&gt;COUNTIF(BookTable[Entry Month],$O$4),"",INDEX(Book!B$3:B$1200,SMALL(IF(BookTable[Entry Month]=$O$4,ROW(BookTable[Entry Month])-ROW(Book!$J$2)),ROWS(B$7:B171))))</f>
        <v/>
      </c>
      <c r="D171" s="1" t="str">
        <f t="array" ref="D171">IF(ROWS(C$7:C171)&gt;COUNTIF(BookTable[Entry Month],$O$4),"",INDEX(Book!C$3:C$1200,SMALL(IF(BookTable[Entry Month]=$O$4,ROW(BookTable[Entry Month])-ROW(Book!$J$2)),ROWS(C$7:C171))))</f>
        <v/>
      </c>
      <c r="E171" s="1" t="e">
        <f>VLOOKUP(Shrawan8[[#This Row],[आपूर्तिकर्ताको नाम]],PartyTable[],2,FALSE)</f>
        <v>#N/A</v>
      </c>
      <c r="F171" s="1" t="str" cm="1">
        <f t="array" ref="F171">IF(ROWS(G$7:G171)&gt;COUNTIF(BookTable[Entry Month],$O$4),"",INDEX(Book!D$3:D$1200,SMALL(IF(BookTable[Entry Month]=$O$4,ROW(BookTable[Entry Month])-ROW(Book!$J$2)),ROWS(G$7:G171))))</f>
        <v/>
      </c>
      <c r="I17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71" s="6" t="str" cm="1">
        <f t="array" ref="J171">IF(ROWS(G$7:G171)&gt;COUNTIF(BookTable[Entry Month],$O$4),"",INDEX(Book!F$3:F$1200,SMALL(IF(BookTable[Entry Month]=$O$4,ROW(BookTable[Entry Month])-ROW(Book!$J$2)),ROWS(G$7:G171))))</f>
        <v/>
      </c>
      <c r="K171" s="6" t="str" cm="1">
        <f t="array" ref="K171">IF(ROWS(G$7:G171)&gt;COUNTIF(BookTable[Entry Month],$O$4),"",INDEX(Book!E$3:E$1200,SMALL(IF(BookTable[Entry Month]=$O$4,ROW(BookTable[Entry Month])-ROW(Book!$J$2)),ROWS(G$7:G171))))</f>
        <v/>
      </c>
      <c r="L171" s="6" t="e">
        <f>Shrawan8[[#This Row],[मूल्य (रु)]]*13%</f>
        <v>#VALUE!</v>
      </c>
    </row>
    <row r="172" spans="1:12" hidden="1" x14ac:dyDescent="0.25">
      <c r="A172" s="1" t="str">
        <f t="array" ref="A172">IF(ROWS(A$7:A172)&gt;COUNTIF(BookTable[Entry Month],$O$4),"",INDEX(Book!A$3:A$1200,SMALL(IF(BookTable[Entry Month]=$O$4,ROW(BookTable[Entry Month])-ROW(Book!$J$2)),ROWS(A$7:A172))))</f>
        <v/>
      </c>
      <c r="B172" s="1" t="str">
        <f t="array" ref="B172">IF(ROWS(B$7:B172)&gt;COUNTIF(BookTable[Entry Month],$O$4),"",INDEX(Book!B$3:B$1200,SMALL(IF(BookTable[Entry Month]=$O$4,ROW(BookTable[Entry Month])-ROW(Book!$J$2)),ROWS(B$7:B172))))</f>
        <v/>
      </c>
      <c r="D172" s="1" t="str">
        <f t="array" ref="D172">IF(ROWS(C$7:C172)&gt;COUNTIF(BookTable[Entry Month],$O$4),"",INDEX(Book!C$3:C$1200,SMALL(IF(BookTable[Entry Month]=$O$4,ROW(BookTable[Entry Month])-ROW(Book!$J$2)),ROWS(C$7:C172))))</f>
        <v/>
      </c>
      <c r="E172" s="1" t="e">
        <f>VLOOKUP(Shrawan8[[#This Row],[आपूर्तिकर्ताको नाम]],PartyTable[],2,FALSE)</f>
        <v>#N/A</v>
      </c>
      <c r="F172" s="1" t="str" cm="1">
        <f t="array" ref="F172">IF(ROWS(G$7:G172)&gt;COUNTIF(BookTable[Entry Month],$O$4),"",INDEX(Book!D$3:D$1200,SMALL(IF(BookTable[Entry Month]=$O$4,ROW(BookTable[Entry Month])-ROW(Book!$J$2)),ROWS(G$7:G172))))</f>
        <v/>
      </c>
      <c r="I17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72" s="6" t="str" cm="1">
        <f t="array" ref="J172">IF(ROWS(G$7:G172)&gt;COUNTIF(BookTable[Entry Month],$O$4),"",INDEX(Book!F$3:F$1200,SMALL(IF(BookTable[Entry Month]=$O$4,ROW(BookTable[Entry Month])-ROW(Book!$J$2)),ROWS(G$7:G172))))</f>
        <v/>
      </c>
      <c r="K172" s="6" t="str" cm="1">
        <f t="array" ref="K172">IF(ROWS(G$7:G172)&gt;COUNTIF(BookTable[Entry Month],$O$4),"",INDEX(Book!E$3:E$1200,SMALL(IF(BookTable[Entry Month]=$O$4,ROW(BookTable[Entry Month])-ROW(Book!$J$2)),ROWS(G$7:G172))))</f>
        <v/>
      </c>
      <c r="L172" s="6" t="e">
        <f>Shrawan8[[#This Row],[मूल्य (रु)]]*13%</f>
        <v>#VALUE!</v>
      </c>
    </row>
    <row r="173" spans="1:12" hidden="1" x14ac:dyDescent="0.25">
      <c r="A173" s="1" t="str">
        <f t="array" ref="A173">IF(ROWS(A$7:A173)&gt;COUNTIF(BookTable[Entry Month],$O$4),"",INDEX(Book!A$3:A$1200,SMALL(IF(BookTable[Entry Month]=$O$4,ROW(BookTable[Entry Month])-ROW(Book!$J$2)),ROWS(A$7:A173))))</f>
        <v/>
      </c>
      <c r="B173" s="1" t="str">
        <f t="array" ref="B173">IF(ROWS(B$7:B173)&gt;COUNTIF(BookTable[Entry Month],$O$4),"",INDEX(Book!B$3:B$1200,SMALL(IF(BookTable[Entry Month]=$O$4,ROW(BookTable[Entry Month])-ROW(Book!$J$2)),ROWS(B$7:B173))))</f>
        <v/>
      </c>
      <c r="D173" s="1" t="str">
        <f t="array" ref="D173">IF(ROWS(C$7:C173)&gt;COUNTIF(BookTable[Entry Month],$O$4),"",INDEX(Book!C$3:C$1200,SMALL(IF(BookTable[Entry Month]=$O$4,ROW(BookTable[Entry Month])-ROW(Book!$J$2)),ROWS(C$7:C173))))</f>
        <v/>
      </c>
      <c r="E173" s="1" t="e">
        <f>VLOOKUP(Shrawan8[[#This Row],[आपूर्तिकर्ताको नाम]],PartyTable[],2,FALSE)</f>
        <v>#N/A</v>
      </c>
      <c r="F173" s="1" t="str" cm="1">
        <f t="array" ref="F173">IF(ROWS(G$7:G173)&gt;COUNTIF(BookTable[Entry Month],$O$4),"",INDEX(Book!D$3:D$1200,SMALL(IF(BookTable[Entry Month]=$O$4,ROW(BookTable[Entry Month])-ROW(Book!$J$2)),ROWS(G$7:G173))))</f>
        <v/>
      </c>
      <c r="I17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73" s="6" t="str" cm="1">
        <f t="array" ref="J173">IF(ROWS(G$7:G173)&gt;COUNTIF(BookTable[Entry Month],$O$4),"",INDEX(Book!F$3:F$1200,SMALL(IF(BookTable[Entry Month]=$O$4,ROW(BookTable[Entry Month])-ROW(Book!$J$2)),ROWS(G$7:G173))))</f>
        <v/>
      </c>
      <c r="K173" s="6" t="str" cm="1">
        <f t="array" ref="K173">IF(ROWS(G$7:G173)&gt;COUNTIF(BookTable[Entry Month],$O$4),"",INDEX(Book!E$3:E$1200,SMALL(IF(BookTable[Entry Month]=$O$4,ROW(BookTable[Entry Month])-ROW(Book!$J$2)),ROWS(G$7:G173))))</f>
        <v/>
      </c>
      <c r="L173" s="6" t="e">
        <f>Shrawan8[[#This Row],[मूल्य (रु)]]*13%</f>
        <v>#VALUE!</v>
      </c>
    </row>
    <row r="174" spans="1:12" hidden="1" x14ac:dyDescent="0.25">
      <c r="A174" s="1" t="str">
        <f t="array" ref="A174">IF(ROWS(A$7:A174)&gt;COUNTIF(BookTable[Entry Month],$O$4),"",INDEX(Book!A$3:A$1200,SMALL(IF(BookTable[Entry Month]=$O$4,ROW(BookTable[Entry Month])-ROW(Book!$J$2)),ROWS(A$7:A174))))</f>
        <v/>
      </c>
      <c r="B174" s="1" t="str">
        <f t="array" ref="B174">IF(ROWS(B$7:B174)&gt;COUNTIF(BookTable[Entry Month],$O$4),"",INDEX(Book!B$3:B$1200,SMALL(IF(BookTable[Entry Month]=$O$4,ROW(BookTable[Entry Month])-ROW(Book!$J$2)),ROWS(B$7:B174))))</f>
        <v/>
      </c>
      <c r="D174" s="1" t="str">
        <f t="array" ref="D174">IF(ROWS(C$7:C174)&gt;COUNTIF(BookTable[Entry Month],$O$4),"",INDEX(Book!C$3:C$1200,SMALL(IF(BookTable[Entry Month]=$O$4,ROW(BookTable[Entry Month])-ROW(Book!$J$2)),ROWS(C$7:C174))))</f>
        <v/>
      </c>
      <c r="E174" s="1" t="e">
        <f>VLOOKUP(Shrawan8[[#This Row],[आपूर्तिकर्ताको नाम]],PartyTable[],2,FALSE)</f>
        <v>#N/A</v>
      </c>
      <c r="F174" s="1" t="str" cm="1">
        <f t="array" ref="F174">IF(ROWS(G$7:G174)&gt;COUNTIF(BookTable[Entry Month],$O$4),"",INDEX(Book!D$3:D$1200,SMALL(IF(BookTable[Entry Month]=$O$4,ROW(BookTable[Entry Month])-ROW(Book!$J$2)),ROWS(G$7:G174))))</f>
        <v/>
      </c>
      <c r="I17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74" s="6" t="str" cm="1">
        <f t="array" ref="J174">IF(ROWS(G$7:G174)&gt;COUNTIF(BookTable[Entry Month],$O$4),"",INDEX(Book!F$3:F$1200,SMALL(IF(BookTable[Entry Month]=$O$4,ROW(BookTable[Entry Month])-ROW(Book!$J$2)),ROWS(G$7:G174))))</f>
        <v/>
      </c>
      <c r="K174" s="6" t="str" cm="1">
        <f t="array" ref="K174">IF(ROWS(G$7:G174)&gt;COUNTIF(BookTable[Entry Month],$O$4),"",INDEX(Book!E$3:E$1200,SMALL(IF(BookTable[Entry Month]=$O$4,ROW(BookTable[Entry Month])-ROW(Book!$J$2)),ROWS(G$7:G174))))</f>
        <v/>
      </c>
      <c r="L174" s="6" t="e">
        <f>Shrawan8[[#This Row],[मूल्य (रु)]]*13%</f>
        <v>#VALUE!</v>
      </c>
    </row>
    <row r="175" spans="1:12" hidden="1" x14ac:dyDescent="0.25">
      <c r="A175" s="1" t="str">
        <f t="array" ref="A175">IF(ROWS(A$7:A175)&gt;COUNTIF(BookTable[Entry Month],$O$4),"",INDEX(Book!A$3:A$1200,SMALL(IF(BookTable[Entry Month]=$O$4,ROW(BookTable[Entry Month])-ROW(Book!$J$2)),ROWS(A$7:A175))))</f>
        <v/>
      </c>
      <c r="B175" s="1" t="str">
        <f t="array" ref="B175">IF(ROWS(B$7:B175)&gt;COUNTIF(BookTable[Entry Month],$O$4),"",INDEX(Book!B$3:B$1200,SMALL(IF(BookTable[Entry Month]=$O$4,ROW(BookTable[Entry Month])-ROW(Book!$J$2)),ROWS(B$7:B175))))</f>
        <v/>
      </c>
      <c r="D175" s="1" t="str">
        <f t="array" ref="D175">IF(ROWS(C$7:C175)&gt;COUNTIF(BookTable[Entry Month],$O$4),"",INDEX(Book!C$3:C$1200,SMALL(IF(BookTable[Entry Month]=$O$4,ROW(BookTable[Entry Month])-ROW(Book!$J$2)),ROWS(C$7:C175))))</f>
        <v/>
      </c>
      <c r="E175" s="1" t="e">
        <f>VLOOKUP(Shrawan8[[#This Row],[आपूर्तिकर्ताको नाम]],PartyTable[],2,FALSE)</f>
        <v>#N/A</v>
      </c>
      <c r="F175" s="1" t="str" cm="1">
        <f t="array" ref="F175">IF(ROWS(G$7:G175)&gt;COUNTIF(BookTable[Entry Month],$O$4),"",INDEX(Book!D$3:D$1200,SMALL(IF(BookTable[Entry Month]=$O$4,ROW(BookTable[Entry Month])-ROW(Book!$J$2)),ROWS(G$7:G175))))</f>
        <v/>
      </c>
      <c r="I17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75" s="6" t="str" cm="1">
        <f t="array" ref="J175">IF(ROWS(G$7:G175)&gt;COUNTIF(BookTable[Entry Month],$O$4),"",INDEX(Book!F$3:F$1200,SMALL(IF(BookTable[Entry Month]=$O$4,ROW(BookTable[Entry Month])-ROW(Book!$J$2)),ROWS(G$7:G175))))</f>
        <v/>
      </c>
      <c r="K175" s="6" t="str" cm="1">
        <f t="array" ref="K175">IF(ROWS(G$7:G175)&gt;COUNTIF(BookTable[Entry Month],$O$4),"",INDEX(Book!E$3:E$1200,SMALL(IF(BookTable[Entry Month]=$O$4,ROW(BookTable[Entry Month])-ROW(Book!$J$2)),ROWS(G$7:G175))))</f>
        <v/>
      </c>
      <c r="L175" s="6" t="e">
        <f>Shrawan8[[#This Row],[मूल्य (रु)]]*13%</f>
        <v>#VALUE!</v>
      </c>
    </row>
    <row r="176" spans="1:12" hidden="1" x14ac:dyDescent="0.25">
      <c r="A176" s="1" t="str">
        <f t="array" ref="A176">IF(ROWS(A$7:A176)&gt;COUNTIF(BookTable[Entry Month],$O$4),"",INDEX(Book!A$3:A$1200,SMALL(IF(BookTable[Entry Month]=$O$4,ROW(BookTable[Entry Month])-ROW(Book!$J$2)),ROWS(A$7:A176))))</f>
        <v/>
      </c>
      <c r="B176" s="1" t="str">
        <f t="array" ref="B176">IF(ROWS(B$7:B176)&gt;COUNTIF(BookTable[Entry Month],$O$4),"",INDEX(Book!B$3:B$1200,SMALL(IF(BookTable[Entry Month]=$O$4,ROW(BookTable[Entry Month])-ROW(Book!$J$2)),ROWS(B$7:B176))))</f>
        <v/>
      </c>
      <c r="D176" s="1" t="str">
        <f t="array" ref="D176">IF(ROWS(C$7:C176)&gt;COUNTIF(BookTable[Entry Month],$O$4),"",INDEX(Book!C$3:C$1200,SMALL(IF(BookTable[Entry Month]=$O$4,ROW(BookTable[Entry Month])-ROW(Book!$J$2)),ROWS(C$7:C176))))</f>
        <v/>
      </c>
      <c r="E176" s="1" t="e">
        <f>VLOOKUP(Shrawan8[[#This Row],[आपूर्तिकर्ताको नाम]],PartyTable[],2,FALSE)</f>
        <v>#N/A</v>
      </c>
      <c r="F176" s="1" t="str" cm="1">
        <f t="array" ref="F176">IF(ROWS(G$7:G176)&gt;COUNTIF(BookTable[Entry Month],$O$4),"",INDEX(Book!D$3:D$1200,SMALL(IF(BookTable[Entry Month]=$O$4,ROW(BookTable[Entry Month])-ROW(Book!$J$2)),ROWS(G$7:G176))))</f>
        <v/>
      </c>
      <c r="I17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76" s="6" t="str" cm="1">
        <f t="array" ref="J176">IF(ROWS(G$7:G176)&gt;COUNTIF(BookTable[Entry Month],$O$4),"",INDEX(Book!F$3:F$1200,SMALL(IF(BookTable[Entry Month]=$O$4,ROW(BookTable[Entry Month])-ROW(Book!$J$2)),ROWS(G$7:G176))))</f>
        <v/>
      </c>
      <c r="K176" s="6" t="str" cm="1">
        <f t="array" ref="K176">IF(ROWS(G$7:G176)&gt;COUNTIF(BookTable[Entry Month],$O$4),"",INDEX(Book!E$3:E$1200,SMALL(IF(BookTable[Entry Month]=$O$4,ROW(BookTable[Entry Month])-ROW(Book!$J$2)),ROWS(G$7:G176))))</f>
        <v/>
      </c>
      <c r="L176" s="6" t="e">
        <f>Shrawan8[[#This Row],[मूल्य (रु)]]*13%</f>
        <v>#VALUE!</v>
      </c>
    </row>
    <row r="177" spans="1:12" hidden="1" x14ac:dyDescent="0.25">
      <c r="A177" s="1" t="str">
        <f t="array" ref="A177">IF(ROWS(A$7:A177)&gt;COUNTIF(BookTable[Entry Month],$O$4),"",INDEX(Book!A$3:A$1200,SMALL(IF(BookTable[Entry Month]=$O$4,ROW(BookTable[Entry Month])-ROW(Book!$J$2)),ROWS(A$7:A177))))</f>
        <v/>
      </c>
      <c r="B177" s="1" t="str">
        <f t="array" ref="B177">IF(ROWS(B$7:B177)&gt;COUNTIF(BookTable[Entry Month],$O$4),"",INDEX(Book!B$3:B$1200,SMALL(IF(BookTable[Entry Month]=$O$4,ROW(BookTable[Entry Month])-ROW(Book!$J$2)),ROWS(B$7:B177))))</f>
        <v/>
      </c>
      <c r="D177" s="1" t="str">
        <f t="array" ref="D177">IF(ROWS(C$7:C177)&gt;COUNTIF(BookTable[Entry Month],$O$4),"",INDEX(Book!C$3:C$1200,SMALL(IF(BookTable[Entry Month]=$O$4,ROW(BookTable[Entry Month])-ROW(Book!$J$2)),ROWS(C$7:C177))))</f>
        <v/>
      </c>
      <c r="E177" s="1" t="e">
        <f>VLOOKUP(Shrawan8[[#This Row],[आपूर्तिकर्ताको नाम]],PartyTable[],2,FALSE)</f>
        <v>#N/A</v>
      </c>
      <c r="F177" s="1" t="str" cm="1">
        <f t="array" ref="F177">IF(ROWS(G$7:G177)&gt;COUNTIF(BookTable[Entry Month],$O$4),"",INDEX(Book!D$3:D$1200,SMALL(IF(BookTable[Entry Month]=$O$4,ROW(BookTable[Entry Month])-ROW(Book!$J$2)),ROWS(G$7:G177))))</f>
        <v/>
      </c>
      <c r="I17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77" s="6" t="str" cm="1">
        <f t="array" ref="J177">IF(ROWS(G$7:G177)&gt;COUNTIF(BookTable[Entry Month],$O$4),"",INDEX(Book!F$3:F$1200,SMALL(IF(BookTable[Entry Month]=$O$4,ROW(BookTable[Entry Month])-ROW(Book!$J$2)),ROWS(G$7:G177))))</f>
        <v/>
      </c>
      <c r="K177" s="6" t="str" cm="1">
        <f t="array" ref="K177">IF(ROWS(G$7:G177)&gt;COUNTIF(BookTable[Entry Month],$O$4),"",INDEX(Book!E$3:E$1200,SMALL(IF(BookTable[Entry Month]=$O$4,ROW(BookTable[Entry Month])-ROW(Book!$J$2)),ROWS(G$7:G177))))</f>
        <v/>
      </c>
      <c r="L177" s="6" t="e">
        <f>Shrawan8[[#This Row],[मूल्य (रु)]]*13%</f>
        <v>#VALUE!</v>
      </c>
    </row>
    <row r="178" spans="1:12" hidden="1" x14ac:dyDescent="0.25">
      <c r="A178" s="1" t="str">
        <f t="array" ref="A178">IF(ROWS(A$7:A178)&gt;COUNTIF(BookTable[Entry Month],$O$4),"",INDEX(Book!A$3:A$1200,SMALL(IF(BookTable[Entry Month]=$O$4,ROW(BookTable[Entry Month])-ROW(Book!$J$2)),ROWS(A$7:A178))))</f>
        <v/>
      </c>
      <c r="B178" s="1" t="str">
        <f t="array" ref="B178">IF(ROWS(B$7:B178)&gt;COUNTIF(BookTable[Entry Month],$O$4),"",INDEX(Book!B$3:B$1200,SMALL(IF(BookTable[Entry Month]=$O$4,ROW(BookTable[Entry Month])-ROW(Book!$J$2)),ROWS(B$7:B178))))</f>
        <v/>
      </c>
      <c r="D178" s="1" t="str">
        <f t="array" ref="D178">IF(ROWS(C$7:C178)&gt;COUNTIF(BookTable[Entry Month],$O$4),"",INDEX(Book!C$3:C$1200,SMALL(IF(BookTable[Entry Month]=$O$4,ROW(BookTable[Entry Month])-ROW(Book!$J$2)),ROWS(C$7:C178))))</f>
        <v/>
      </c>
      <c r="E178" s="1" t="e">
        <f>VLOOKUP(Shrawan8[[#This Row],[आपूर्तिकर्ताको नाम]],PartyTable[],2,FALSE)</f>
        <v>#N/A</v>
      </c>
      <c r="F178" s="1" t="str" cm="1">
        <f t="array" ref="F178">IF(ROWS(G$7:G178)&gt;COUNTIF(BookTable[Entry Month],$O$4),"",INDEX(Book!D$3:D$1200,SMALL(IF(BookTable[Entry Month]=$O$4,ROW(BookTable[Entry Month])-ROW(Book!$J$2)),ROWS(G$7:G178))))</f>
        <v/>
      </c>
      <c r="I17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78" s="6" t="str" cm="1">
        <f t="array" ref="J178">IF(ROWS(G$7:G178)&gt;COUNTIF(BookTable[Entry Month],$O$4),"",INDEX(Book!F$3:F$1200,SMALL(IF(BookTable[Entry Month]=$O$4,ROW(BookTable[Entry Month])-ROW(Book!$J$2)),ROWS(G$7:G178))))</f>
        <v/>
      </c>
      <c r="K178" s="6" t="str" cm="1">
        <f t="array" ref="K178">IF(ROWS(G$7:G178)&gt;COUNTIF(BookTable[Entry Month],$O$4),"",INDEX(Book!E$3:E$1200,SMALL(IF(BookTable[Entry Month]=$O$4,ROW(BookTable[Entry Month])-ROW(Book!$J$2)),ROWS(G$7:G178))))</f>
        <v/>
      </c>
      <c r="L178" s="6" t="e">
        <f>Shrawan8[[#This Row],[मूल्य (रु)]]*13%</f>
        <v>#VALUE!</v>
      </c>
    </row>
    <row r="179" spans="1:12" hidden="1" x14ac:dyDescent="0.25">
      <c r="A179" s="1" t="str">
        <f t="array" ref="A179">IF(ROWS(A$7:A179)&gt;COUNTIF(BookTable[Entry Month],$O$4),"",INDEX(Book!A$3:A$1200,SMALL(IF(BookTable[Entry Month]=$O$4,ROW(BookTable[Entry Month])-ROW(Book!$J$2)),ROWS(A$7:A179))))</f>
        <v/>
      </c>
      <c r="B179" s="1" t="str">
        <f t="array" ref="B179">IF(ROWS(B$7:B179)&gt;COUNTIF(BookTable[Entry Month],$O$4),"",INDEX(Book!B$3:B$1200,SMALL(IF(BookTable[Entry Month]=$O$4,ROW(BookTable[Entry Month])-ROW(Book!$J$2)),ROWS(B$7:B179))))</f>
        <v/>
      </c>
      <c r="D179" s="1" t="str">
        <f t="array" ref="D179">IF(ROWS(C$7:C179)&gt;COUNTIF(BookTable[Entry Month],$O$4),"",INDEX(Book!C$3:C$1200,SMALL(IF(BookTable[Entry Month]=$O$4,ROW(BookTable[Entry Month])-ROW(Book!$J$2)),ROWS(C$7:C179))))</f>
        <v/>
      </c>
      <c r="E179" s="1" t="e">
        <f>VLOOKUP(Shrawan8[[#This Row],[आपूर्तिकर्ताको नाम]],PartyTable[],2,FALSE)</f>
        <v>#N/A</v>
      </c>
      <c r="F179" s="1" t="str" cm="1">
        <f t="array" ref="F179">IF(ROWS(G$7:G179)&gt;COUNTIF(BookTable[Entry Month],$O$4),"",INDEX(Book!D$3:D$1200,SMALL(IF(BookTable[Entry Month]=$O$4,ROW(BookTable[Entry Month])-ROW(Book!$J$2)),ROWS(G$7:G179))))</f>
        <v/>
      </c>
      <c r="I17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79" s="6" t="str" cm="1">
        <f t="array" ref="J179">IF(ROWS(G$7:G179)&gt;COUNTIF(BookTable[Entry Month],$O$4),"",INDEX(Book!F$3:F$1200,SMALL(IF(BookTable[Entry Month]=$O$4,ROW(BookTable[Entry Month])-ROW(Book!$J$2)),ROWS(G$7:G179))))</f>
        <v/>
      </c>
      <c r="K179" s="6" t="str" cm="1">
        <f t="array" ref="K179">IF(ROWS(G$7:G179)&gt;COUNTIF(BookTable[Entry Month],$O$4),"",INDEX(Book!E$3:E$1200,SMALL(IF(BookTable[Entry Month]=$O$4,ROW(BookTable[Entry Month])-ROW(Book!$J$2)),ROWS(G$7:G179))))</f>
        <v/>
      </c>
      <c r="L179" s="6" t="e">
        <f>Shrawan8[[#This Row],[मूल्य (रु)]]*13%</f>
        <v>#VALUE!</v>
      </c>
    </row>
    <row r="180" spans="1:12" hidden="1" x14ac:dyDescent="0.25">
      <c r="A180" s="1" t="str">
        <f t="array" ref="A180">IF(ROWS(A$7:A180)&gt;COUNTIF(BookTable[Entry Month],$O$4),"",INDEX(Book!A$3:A$1200,SMALL(IF(BookTable[Entry Month]=$O$4,ROW(BookTable[Entry Month])-ROW(Book!$J$2)),ROWS(A$7:A180))))</f>
        <v/>
      </c>
      <c r="B180" s="1" t="str">
        <f t="array" ref="B180">IF(ROWS(B$7:B180)&gt;COUNTIF(BookTable[Entry Month],$O$4),"",INDEX(Book!B$3:B$1200,SMALL(IF(BookTable[Entry Month]=$O$4,ROW(BookTable[Entry Month])-ROW(Book!$J$2)),ROWS(B$7:B180))))</f>
        <v/>
      </c>
      <c r="D180" s="1" t="str">
        <f t="array" ref="D180">IF(ROWS(C$7:C180)&gt;COUNTIF(BookTable[Entry Month],$O$4),"",INDEX(Book!C$3:C$1200,SMALL(IF(BookTable[Entry Month]=$O$4,ROW(BookTable[Entry Month])-ROW(Book!$J$2)),ROWS(C$7:C180))))</f>
        <v/>
      </c>
      <c r="E180" s="1" t="e">
        <f>VLOOKUP(Shrawan8[[#This Row],[आपूर्तिकर्ताको नाम]],PartyTable[],2,FALSE)</f>
        <v>#N/A</v>
      </c>
      <c r="F180" s="1" t="str" cm="1">
        <f t="array" ref="F180">IF(ROWS(G$7:G180)&gt;COUNTIF(BookTable[Entry Month],$O$4),"",INDEX(Book!D$3:D$1200,SMALL(IF(BookTable[Entry Month]=$O$4,ROW(BookTable[Entry Month])-ROW(Book!$J$2)),ROWS(G$7:G180))))</f>
        <v/>
      </c>
      <c r="I18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80" s="6" t="str" cm="1">
        <f t="array" ref="J180">IF(ROWS(G$7:G180)&gt;COUNTIF(BookTable[Entry Month],$O$4),"",INDEX(Book!F$3:F$1200,SMALL(IF(BookTable[Entry Month]=$O$4,ROW(BookTable[Entry Month])-ROW(Book!$J$2)),ROWS(G$7:G180))))</f>
        <v/>
      </c>
      <c r="K180" s="6" t="str" cm="1">
        <f t="array" ref="K180">IF(ROWS(G$7:G180)&gt;COUNTIF(BookTable[Entry Month],$O$4),"",INDEX(Book!E$3:E$1200,SMALL(IF(BookTable[Entry Month]=$O$4,ROW(BookTable[Entry Month])-ROW(Book!$J$2)),ROWS(G$7:G180))))</f>
        <v/>
      </c>
      <c r="L180" s="6" t="e">
        <f>Shrawan8[[#This Row],[मूल्य (रु)]]*13%</f>
        <v>#VALUE!</v>
      </c>
    </row>
    <row r="181" spans="1:12" hidden="1" x14ac:dyDescent="0.25">
      <c r="A181" s="1" t="str">
        <f t="array" ref="A181">IF(ROWS(A$7:A181)&gt;COUNTIF(BookTable[Entry Month],$O$4),"",INDEX(Book!A$3:A$1200,SMALL(IF(BookTable[Entry Month]=$O$4,ROW(BookTable[Entry Month])-ROW(Book!$J$2)),ROWS(A$7:A181))))</f>
        <v/>
      </c>
      <c r="B181" s="1" t="str">
        <f t="array" ref="B181">IF(ROWS(B$7:B181)&gt;COUNTIF(BookTable[Entry Month],$O$4),"",INDEX(Book!B$3:B$1200,SMALL(IF(BookTable[Entry Month]=$O$4,ROW(BookTable[Entry Month])-ROW(Book!$J$2)),ROWS(B$7:B181))))</f>
        <v/>
      </c>
      <c r="D181" s="1" t="str">
        <f t="array" ref="D181">IF(ROWS(C$7:C181)&gt;COUNTIF(BookTable[Entry Month],$O$4),"",INDEX(Book!C$3:C$1200,SMALL(IF(BookTable[Entry Month]=$O$4,ROW(BookTable[Entry Month])-ROW(Book!$J$2)),ROWS(C$7:C181))))</f>
        <v/>
      </c>
      <c r="E181" s="1" t="e">
        <f>VLOOKUP(Shrawan8[[#This Row],[आपूर्तिकर्ताको नाम]],PartyTable[],2,FALSE)</f>
        <v>#N/A</v>
      </c>
      <c r="F181" s="1" t="str" cm="1">
        <f t="array" ref="F181">IF(ROWS(G$7:G181)&gt;COUNTIF(BookTable[Entry Month],$O$4),"",INDEX(Book!D$3:D$1200,SMALL(IF(BookTable[Entry Month]=$O$4,ROW(BookTable[Entry Month])-ROW(Book!$J$2)),ROWS(G$7:G181))))</f>
        <v/>
      </c>
      <c r="I18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81" s="6" t="str" cm="1">
        <f t="array" ref="J181">IF(ROWS(G$7:G181)&gt;COUNTIF(BookTable[Entry Month],$O$4),"",INDEX(Book!F$3:F$1200,SMALL(IF(BookTable[Entry Month]=$O$4,ROW(BookTable[Entry Month])-ROW(Book!$J$2)),ROWS(G$7:G181))))</f>
        <v/>
      </c>
      <c r="K181" s="6" t="str" cm="1">
        <f t="array" ref="K181">IF(ROWS(G$7:G181)&gt;COUNTIF(BookTable[Entry Month],$O$4),"",INDEX(Book!E$3:E$1200,SMALL(IF(BookTable[Entry Month]=$O$4,ROW(BookTable[Entry Month])-ROW(Book!$J$2)),ROWS(G$7:G181))))</f>
        <v/>
      </c>
      <c r="L181" s="6" t="e">
        <f>Shrawan8[[#This Row],[मूल्य (रु)]]*13%</f>
        <v>#VALUE!</v>
      </c>
    </row>
    <row r="182" spans="1:12" hidden="1" x14ac:dyDescent="0.25">
      <c r="A182" s="1" t="str">
        <f t="array" ref="A182">IF(ROWS(A$7:A182)&gt;COUNTIF(BookTable[Entry Month],$O$4),"",INDEX(Book!A$3:A$1200,SMALL(IF(BookTable[Entry Month]=$O$4,ROW(BookTable[Entry Month])-ROW(Book!$J$2)),ROWS(A$7:A182))))</f>
        <v/>
      </c>
      <c r="B182" s="1" t="str">
        <f t="array" ref="B182">IF(ROWS(B$7:B182)&gt;COUNTIF(BookTable[Entry Month],$O$4),"",INDEX(Book!B$3:B$1200,SMALL(IF(BookTable[Entry Month]=$O$4,ROW(BookTable[Entry Month])-ROW(Book!$J$2)),ROWS(B$7:B182))))</f>
        <v/>
      </c>
      <c r="D182" s="1" t="str">
        <f t="array" ref="D182">IF(ROWS(C$7:C182)&gt;COUNTIF(BookTable[Entry Month],$O$4),"",INDEX(Book!C$3:C$1200,SMALL(IF(BookTable[Entry Month]=$O$4,ROW(BookTable[Entry Month])-ROW(Book!$J$2)),ROWS(C$7:C182))))</f>
        <v/>
      </c>
      <c r="E182" s="1" t="e">
        <f>VLOOKUP(Shrawan8[[#This Row],[आपूर्तिकर्ताको नाम]],PartyTable[],2,FALSE)</f>
        <v>#N/A</v>
      </c>
      <c r="F182" s="1" t="str" cm="1">
        <f t="array" ref="F182">IF(ROWS(G$7:G182)&gt;COUNTIF(BookTable[Entry Month],$O$4),"",INDEX(Book!D$3:D$1200,SMALL(IF(BookTable[Entry Month]=$O$4,ROW(BookTable[Entry Month])-ROW(Book!$J$2)),ROWS(G$7:G182))))</f>
        <v/>
      </c>
      <c r="I18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82" s="6" t="str" cm="1">
        <f t="array" ref="J182">IF(ROWS(G$7:G182)&gt;COUNTIF(BookTable[Entry Month],$O$4),"",INDEX(Book!F$3:F$1200,SMALL(IF(BookTable[Entry Month]=$O$4,ROW(BookTable[Entry Month])-ROW(Book!$J$2)),ROWS(G$7:G182))))</f>
        <v/>
      </c>
      <c r="K182" s="6" t="str" cm="1">
        <f t="array" ref="K182">IF(ROWS(G$7:G182)&gt;COUNTIF(BookTable[Entry Month],$O$4),"",INDEX(Book!E$3:E$1200,SMALL(IF(BookTable[Entry Month]=$O$4,ROW(BookTable[Entry Month])-ROW(Book!$J$2)),ROWS(G$7:G182))))</f>
        <v/>
      </c>
      <c r="L182" s="6" t="e">
        <f>Shrawan8[[#This Row],[मूल्य (रु)]]*13%</f>
        <v>#VALUE!</v>
      </c>
    </row>
    <row r="183" spans="1:12" hidden="1" x14ac:dyDescent="0.25">
      <c r="A183" s="1" t="str">
        <f t="array" ref="A183">IF(ROWS(A$7:A183)&gt;COUNTIF(BookTable[Entry Month],$O$4),"",INDEX(Book!A$3:A$1200,SMALL(IF(BookTable[Entry Month]=$O$4,ROW(BookTable[Entry Month])-ROW(Book!$J$2)),ROWS(A$7:A183))))</f>
        <v/>
      </c>
      <c r="B183" s="1" t="str">
        <f t="array" ref="B183">IF(ROWS(B$7:B183)&gt;COUNTIF(BookTable[Entry Month],$O$4),"",INDEX(Book!B$3:B$1200,SMALL(IF(BookTable[Entry Month]=$O$4,ROW(BookTable[Entry Month])-ROW(Book!$J$2)),ROWS(B$7:B183))))</f>
        <v/>
      </c>
      <c r="D183" s="1" t="str">
        <f t="array" ref="D183">IF(ROWS(C$7:C183)&gt;COUNTIF(BookTable[Entry Month],$O$4),"",INDEX(Book!C$3:C$1200,SMALL(IF(BookTable[Entry Month]=$O$4,ROW(BookTable[Entry Month])-ROW(Book!$J$2)),ROWS(C$7:C183))))</f>
        <v/>
      </c>
      <c r="E183" s="1" t="e">
        <f>VLOOKUP(Shrawan8[[#This Row],[आपूर्तिकर्ताको नाम]],PartyTable[],2,FALSE)</f>
        <v>#N/A</v>
      </c>
      <c r="F183" s="1" t="str" cm="1">
        <f t="array" ref="F183">IF(ROWS(G$7:G183)&gt;COUNTIF(BookTable[Entry Month],$O$4),"",INDEX(Book!D$3:D$1200,SMALL(IF(BookTable[Entry Month]=$O$4,ROW(BookTable[Entry Month])-ROW(Book!$J$2)),ROWS(G$7:G183))))</f>
        <v/>
      </c>
      <c r="I18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83" s="6" t="str" cm="1">
        <f t="array" ref="J183">IF(ROWS(G$7:G183)&gt;COUNTIF(BookTable[Entry Month],$O$4),"",INDEX(Book!F$3:F$1200,SMALL(IF(BookTable[Entry Month]=$O$4,ROW(BookTable[Entry Month])-ROW(Book!$J$2)),ROWS(G$7:G183))))</f>
        <v/>
      </c>
      <c r="K183" s="6" t="str" cm="1">
        <f t="array" ref="K183">IF(ROWS(G$7:G183)&gt;COUNTIF(BookTable[Entry Month],$O$4),"",INDEX(Book!E$3:E$1200,SMALL(IF(BookTable[Entry Month]=$O$4,ROW(BookTable[Entry Month])-ROW(Book!$J$2)),ROWS(G$7:G183))))</f>
        <v/>
      </c>
      <c r="L183" s="6" t="e">
        <f>Shrawan8[[#This Row],[मूल्य (रु)]]*13%</f>
        <v>#VALUE!</v>
      </c>
    </row>
    <row r="184" spans="1:12" hidden="1" x14ac:dyDescent="0.25">
      <c r="A184" s="1" t="str">
        <f t="array" ref="A184">IF(ROWS(A$7:A184)&gt;COUNTIF(BookTable[Entry Month],$O$4),"",INDEX(Book!A$3:A$1200,SMALL(IF(BookTable[Entry Month]=$O$4,ROW(BookTable[Entry Month])-ROW(Book!$J$2)),ROWS(A$7:A184))))</f>
        <v/>
      </c>
      <c r="B184" s="1" t="str">
        <f t="array" ref="B184">IF(ROWS(B$7:B184)&gt;COUNTIF(BookTable[Entry Month],$O$4),"",INDEX(Book!B$3:B$1200,SMALL(IF(BookTable[Entry Month]=$O$4,ROW(BookTable[Entry Month])-ROW(Book!$J$2)),ROWS(B$7:B184))))</f>
        <v/>
      </c>
      <c r="D184" s="1" t="str">
        <f t="array" ref="D184">IF(ROWS(C$7:C184)&gt;COUNTIF(BookTable[Entry Month],$O$4),"",INDEX(Book!C$3:C$1200,SMALL(IF(BookTable[Entry Month]=$O$4,ROW(BookTable[Entry Month])-ROW(Book!$J$2)),ROWS(C$7:C184))))</f>
        <v/>
      </c>
      <c r="E184" s="1" t="e">
        <f>VLOOKUP(Shrawan8[[#This Row],[आपूर्तिकर्ताको नाम]],PartyTable[],2,FALSE)</f>
        <v>#N/A</v>
      </c>
      <c r="F184" s="1" t="str" cm="1">
        <f t="array" ref="F184">IF(ROWS(G$7:G184)&gt;COUNTIF(BookTable[Entry Month],$O$4),"",INDEX(Book!D$3:D$1200,SMALL(IF(BookTable[Entry Month]=$O$4,ROW(BookTable[Entry Month])-ROW(Book!$J$2)),ROWS(G$7:G184))))</f>
        <v/>
      </c>
      <c r="I18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84" s="6" t="str" cm="1">
        <f t="array" ref="J184">IF(ROWS(G$7:G184)&gt;COUNTIF(BookTable[Entry Month],$O$4),"",INDEX(Book!F$3:F$1200,SMALL(IF(BookTable[Entry Month]=$O$4,ROW(BookTable[Entry Month])-ROW(Book!$J$2)),ROWS(G$7:G184))))</f>
        <v/>
      </c>
      <c r="K184" s="6" t="str" cm="1">
        <f t="array" ref="K184">IF(ROWS(G$7:G184)&gt;COUNTIF(BookTable[Entry Month],$O$4),"",INDEX(Book!E$3:E$1200,SMALL(IF(BookTable[Entry Month]=$O$4,ROW(BookTable[Entry Month])-ROW(Book!$J$2)),ROWS(G$7:G184))))</f>
        <v/>
      </c>
      <c r="L184" s="6" t="e">
        <f>Shrawan8[[#This Row],[मूल्य (रु)]]*13%</f>
        <v>#VALUE!</v>
      </c>
    </row>
    <row r="185" spans="1:12" hidden="1" x14ac:dyDescent="0.25">
      <c r="A185" s="1" t="str">
        <f t="array" ref="A185">IF(ROWS(A$7:A185)&gt;COUNTIF(BookTable[Entry Month],$O$4),"",INDEX(Book!A$3:A$1200,SMALL(IF(BookTable[Entry Month]=$O$4,ROW(BookTable[Entry Month])-ROW(Book!$J$2)),ROWS(A$7:A185))))</f>
        <v/>
      </c>
      <c r="B185" s="1" t="str">
        <f t="array" ref="B185">IF(ROWS(B$7:B185)&gt;COUNTIF(BookTable[Entry Month],$O$4),"",INDEX(Book!B$3:B$1200,SMALL(IF(BookTable[Entry Month]=$O$4,ROW(BookTable[Entry Month])-ROW(Book!$J$2)),ROWS(B$7:B185))))</f>
        <v/>
      </c>
      <c r="D185" s="1" t="str">
        <f t="array" ref="D185">IF(ROWS(C$7:C185)&gt;COUNTIF(BookTable[Entry Month],$O$4),"",INDEX(Book!C$3:C$1200,SMALL(IF(BookTable[Entry Month]=$O$4,ROW(BookTable[Entry Month])-ROW(Book!$J$2)),ROWS(C$7:C185))))</f>
        <v/>
      </c>
      <c r="E185" s="1" t="e">
        <f>VLOOKUP(Shrawan8[[#This Row],[आपूर्तिकर्ताको नाम]],PartyTable[],2,FALSE)</f>
        <v>#N/A</v>
      </c>
      <c r="F185" s="1" t="str" cm="1">
        <f t="array" ref="F185">IF(ROWS(G$7:G185)&gt;COUNTIF(BookTable[Entry Month],$O$4),"",INDEX(Book!D$3:D$1200,SMALL(IF(BookTable[Entry Month]=$O$4,ROW(BookTable[Entry Month])-ROW(Book!$J$2)),ROWS(G$7:G185))))</f>
        <v/>
      </c>
      <c r="I18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85" s="6" t="str" cm="1">
        <f t="array" ref="J185">IF(ROWS(G$7:G185)&gt;COUNTIF(BookTable[Entry Month],$O$4),"",INDEX(Book!F$3:F$1200,SMALL(IF(BookTable[Entry Month]=$O$4,ROW(BookTable[Entry Month])-ROW(Book!$J$2)),ROWS(G$7:G185))))</f>
        <v/>
      </c>
      <c r="K185" s="6" t="str" cm="1">
        <f t="array" ref="K185">IF(ROWS(G$7:G185)&gt;COUNTIF(BookTable[Entry Month],$O$4),"",INDEX(Book!E$3:E$1200,SMALL(IF(BookTable[Entry Month]=$O$4,ROW(BookTable[Entry Month])-ROW(Book!$J$2)),ROWS(G$7:G185))))</f>
        <v/>
      </c>
      <c r="L185" s="6" t="e">
        <f>Shrawan8[[#This Row],[मूल्य (रु)]]*13%</f>
        <v>#VALUE!</v>
      </c>
    </row>
    <row r="186" spans="1:12" hidden="1" x14ac:dyDescent="0.25">
      <c r="A186" s="1" t="str">
        <f t="array" ref="A186">IF(ROWS(A$7:A186)&gt;COUNTIF(BookTable[Entry Month],$O$4),"",INDEX(Book!A$3:A$1200,SMALL(IF(BookTable[Entry Month]=$O$4,ROW(BookTable[Entry Month])-ROW(Book!$J$2)),ROWS(A$7:A186))))</f>
        <v/>
      </c>
      <c r="B186" s="1" t="str">
        <f t="array" ref="B186">IF(ROWS(B$7:B186)&gt;COUNTIF(BookTable[Entry Month],$O$4),"",INDEX(Book!B$3:B$1200,SMALL(IF(BookTable[Entry Month]=$O$4,ROW(BookTable[Entry Month])-ROW(Book!$J$2)),ROWS(B$7:B186))))</f>
        <v/>
      </c>
      <c r="D186" s="1" t="str">
        <f t="array" ref="D186">IF(ROWS(C$7:C186)&gt;COUNTIF(BookTable[Entry Month],$O$4),"",INDEX(Book!C$3:C$1200,SMALL(IF(BookTable[Entry Month]=$O$4,ROW(BookTable[Entry Month])-ROW(Book!$J$2)),ROWS(C$7:C186))))</f>
        <v/>
      </c>
      <c r="E186" s="1" t="e">
        <f>VLOOKUP(Shrawan8[[#This Row],[आपूर्तिकर्ताको नाम]],PartyTable[],2,FALSE)</f>
        <v>#N/A</v>
      </c>
      <c r="F186" s="1" t="str" cm="1">
        <f t="array" ref="F186">IF(ROWS(G$7:G186)&gt;COUNTIF(BookTable[Entry Month],$O$4),"",INDEX(Book!D$3:D$1200,SMALL(IF(BookTable[Entry Month]=$O$4,ROW(BookTable[Entry Month])-ROW(Book!$J$2)),ROWS(G$7:G186))))</f>
        <v/>
      </c>
      <c r="I18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86" s="6" t="str" cm="1">
        <f t="array" ref="J186">IF(ROWS(G$7:G186)&gt;COUNTIF(BookTable[Entry Month],$O$4),"",INDEX(Book!F$3:F$1200,SMALL(IF(BookTable[Entry Month]=$O$4,ROW(BookTable[Entry Month])-ROW(Book!$J$2)),ROWS(G$7:G186))))</f>
        <v/>
      </c>
      <c r="K186" s="6" t="str" cm="1">
        <f t="array" ref="K186">IF(ROWS(G$7:G186)&gt;COUNTIF(BookTable[Entry Month],$O$4),"",INDEX(Book!E$3:E$1200,SMALL(IF(BookTable[Entry Month]=$O$4,ROW(BookTable[Entry Month])-ROW(Book!$J$2)),ROWS(G$7:G186))))</f>
        <v/>
      </c>
      <c r="L186" s="6" t="e">
        <f>Shrawan8[[#This Row],[मूल्य (रु)]]*13%</f>
        <v>#VALUE!</v>
      </c>
    </row>
    <row r="187" spans="1:12" hidden="1" x14ac:dyDescent="0.25">
      <c r="A187" s="1" t="str">
        <f t="array" ref="A187">IF(ROWS(A$7:A187)&gt;COUNTIF(BookTable[Entry Month],$O$4),"",INDEX(Book!A$3:A$1200,SMALL(IF(BookTable[Entry Month]=$O$4,ROW(BookTable[Entry Month])-ROW(Book!$J$2)),ROWS(A$7:A187))))</f>
        <v/>
      </c>
      <c r="B187" s="1" t="str">
        <f t="array" ref="B187">IF(ROWS(B$7:B187)&gt;COUNTIF(BookTable[Entry Month],$O$4),"",INDEX(Book!B$3:B$1200,SMALL(IF(BookTable[Entry Month]=$O$4,ROW(BookTable[Entry Month])-ROW(Book!$J$2)),ROWS(B$7:B187))))</f>
        <v/>
      </c>
      <c r="D187" s="1" t="str">
        <f t="array" ref="D187">IF(ROWS(C$7:C187)&gt;COUNTIF(BookTable[Entry Month],$O$4),"",INDEX(Book!C$3:C$1200,SMALL(IF(BookTable[Entry Month]=$O$4,ROW(BookTable[Entry Month])-ROW(Book!$J$2)),ROWS(C$7:C187))))</f>
        <v/>
      </c>
      <c r="E187" s="1" t="e">
        <f>VLOOKUP(Shrawan8[[#This Row],[आपूर्तिकर्ताको नाम]],PartyTable[],2,FALSE)</f>
        <v>#N/A</v>
      </c>
      <c r="F187" s="1" t="str" cm="1">
        <f t="array" ref="F187">IF(ROWS(G$7:G187)&gt;COUNTIF(BookTable[Entry Month],$O$4),"",INDEX(Book!D$3:D$1200,SMALL(IF(BookTable[Entry Month]=$O$4,ROW(BookTable[Entry Month])-ROW(Book!$J$2)),ROWS(G$7:G187))))</f>
        <v/>
      </c>
      <c r="I18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87" s="6" t="str" cm="1">
        <f t="array" ref="J187">IF(ROWS(G$7:G187)&gt;COUNTIF(BookTable[Entry Month],$O$4),"",INDEX(Book!F$3:F$1200,SMALL(IF(BookTable[Entry Month]=$O$4,ROW(BookTable[Entry Month])-ROW(Book!$J$2)),ROWS(G$7:G187))))</f>
        <v/>
      </c>
      <c r="K187" s="6" t="str" cm="1">
        <f t="array" ref="K187">IF(ROWS(G$7:G187)&gt;COUNTIF(BookTable[Entry Month],$O$4),"",INDEX(Book!E$3:E$1200,SMALL(IF(BookTable[Entry Month]=$O$4,ROW(BookTable[Entry Month])-ROW(Book!$J$2)),ROWS(G$7:G187))))</f>
        <v/>
      </c>
      <c r="L187" s="6" t="e">
        <f>Shrawan8[[#This Row],[मूल्य (रु)]]*13%</f>
        <v>#VALUE!</v>
      </c>
    </row>
    <row r="188" spans="1:12" hidden="1" x14ac:dyDescent="0.25">
      <c r="A188" s="1" t="str">
        <f t="array" ref="A188">IF(ROWS(A$7:A188)&gt;COUNTIF(BookTable[Entry Month],$O$4),"",INDEX(Book!A$3:A$1200,SMALL(IF(BookTable[Entry Month]=$O$4,ROW(BookTable[Entry Month])-ROW(Book!$J$2)),ROWS(A$7:A188))))</f>
        <v/>
      </c>
      <c r="B188" s="1" t="str">
        <f t="array" ref="B188">IF(ROWS(B$7:B188)&gt;COUNTIF(BookTable[Entry Month],$O$4),"",INDEX(Book!B$3:B$1200,SMALL(IF(BookTable[Entry Month]=$O$4,ROW(BookTable[Entry Month])-ROW(Book!$J$2)),ROWS(B$7:B188))))</f>
        <v/>
      </c>
      <c r="D188" s="1" t="str">
        <f t="array" ref="D188">IF(ROWS(C$7:C188)&gt;COUNTIF(BookTable[Entry Month],$O$4),"",INDEX(Book!C$3:C$1200,SMALL(IF(BookTable[Entry Month]=$O$4,ROW(BookTable[Entry Month])-ROW(Book!$J$2)),ROWS(C$7:C188))))</f>
        <v/>
      </c>
      <c r="E188" s="1" t="e">
        <f>VLOOKUP(Shrawan8[[#This Row],[आपूर्तिकर्ताको नाम]],PartyTable[],2,FALSE)</f>
        <v>#N/A</v>
      </c>
      <c r="F188" s="1" t="str" cm="1">
        <f t="array" ref="F188">IF(ROWS(G$7:G188)&gt;COUNTIF(BookTable[Entry Month],$O$4),"",INDEX(Book!D$3:D$1200,SMALL(IF(BookTable[Entry Month]=$O$4,ROW(BookTable[Entry Month])-ROW(Book!$J$2)),ROWS(G$7:G188))))</f>
        <v/>
      </c>
      <c r="I18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88" s="6" t="str" cm="1">
        <f t="array" ref="J188">IF(ROWS(G$7:G188)&gt;COUNTIF(BookTable[Entry Month],$O$4),"",INDEX(Book!F$3:F$1200,SMALL(IF(BookTable[Entry Month]=$O$4,ROW(BookTable[Entry Month])-ROW(Book!$J$2)),ROWS(G$7:G188))))</f>
        <v/>
      </c>
      <c r="K188" s="6" t="str" cm="1">
        <f t="array" ref="K188">IF(ROWS(G$7:G188)&gt;COUNTIF(BookTable[Entry Month],$O$4),"",INDEX(Book!E$3:E$1200,SMALL(IF(BookTable[Entry Month]=$O$4,ROW(BookTable[Entry Month])-ROW(Book!$J$2)),ROWS(G$7:G188))))</f>
        <v/>
      </c>
      <c r="L188" s="6" t="e">
        <f>Shrawan8[[#This Row],[मूल्य (रु)]]*13%</f>
        <v>#VALUE!</v>
      </c>
    </row>
    <row r="189" spans="1:12" hidden="1" x14ac:dyDescent="0.25">
      <c r="A189" s="1" t="str">
        <f t="array" ref="A189">IF(ROWS(A$7:A189)&gt;COUNTIF(BookTable[Entry Month],$O$4),"",INDEX(Book!A$3:A$1200,SMALL(IF(BookTable[Entry Month]=$O$4,ROW(BookTable[Entry Month])-ROW(Book!$J$2)),ROWS(A$7:A189))))</f>
        <v/>
      </c>
      <c r="B189" s="1" t="str">
        <f t="array" ref="B189">IF(ROWS(B$7:B189)&gt;COUNTIF(BookTable[Entry Month],$O$4),"",INDEX(Book!B$3:B$1200,SMALL(IF(BookTable[Entry Month]=$O$4,ROW(BookTable[Entry Month])-ROW(Book!$J$2)),ROWS(B$7:B189))))</f>
        <v/>
      </c>
      <c r="D189" s="1" t="str">
        <f t="array" ref="D189">IF(ROWS(C$7:C189)&gt;COUNTIF(BookTable[Entry Month],$O$4),"",INDEX(Book!C$3:C$1200,SMALL(IF(BookTable[Entry Month]=$O$4,ROW(BookTable[Entry Month])-ROW(Book!$J$2)),ROWS(C$7:C189))))</f>
        <v/>
      </c>
      <c r="E189" s="1" t="e">
        <f>VLOOKUP(Shrawan8[[#This Row],[आपूर्तिकर्ताको नाम]],PartyTable[],2,FALSE)</f>
        <v>#N/A</v>
      </c>
      <c r="F189" s="1" t="str" cm="1">
        <f t="array" ref="F189">IF(ROWS(G$7:G189)&gt;COUNTIF(BookTable[Entry Month],$O$4),"",INDEX(Book!D$3:D$1200,SMALL(IF(BookTable[Entry Month]=$O$4,ROW(BookTable[Entry Month])-ROW(Book!$J$2)),ROWS(G$7:G189))))</f>
        <v/>
      </c>
      <c r="I18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89" s="6" t="str" cm="1">
        <f t="array" ref="J189">IF(ROWS(G$7:G189)&gt;COUNTIF(BookTable[Entry Month],$O$4),"",INDEX(Book!F$3:F$1200,SMALL(IF(BookTable[Entry Month]=$O$4,ROW(BookTable[Entry Month])-ROW(Book!$J$2)),ROWS(G$7:G189))))</f>
        <v/>
      </c>
      <c r="K189" s="6" t="str" cm="1">
        <f t="array" ref="K189">IF(ROWS(G$7:G189)&gt;COUNTIF(BookTable[Entry Month],$O$4),"",INDEX(Book!E$3:E$1200,SMALL(IF(BookTable[Entry Month]=$O$4,ROW(BookTable[Entry Month])-ROW(Book!$J$2)),ROWS(G$7:G189))))</f>
        <v/>
      </c>
      <c r="L189" s="6" t="e">
        <f>Shrawan8[[#This Row],[मूल्य (रु)]]*13%</f>
        <v>#VALUE!</v>
      </c>
    </row>
    <row r="190" spans="1:12" hidden="1" x14ac:dyDescent="0.25">
      <c r="A190" s="1" t="str">
        <f t="array" ref="A190">IF(ROWS(A$7:A190)&gt;COUNTIF(BookTable[Entry Month],$O$4),"",INDEX(Book!A$3:A$1200,SMALL(IF(BookTable[Entry Month]=$O$4,ROW(BookTable[Entry Month])-ROW(Book!$J$2)),ROWS(A$7:A190))))</f>
        <v/>
      </c>
      <c r="B190" s="1" t="str">
        <f t="array" ref="B190">IF(ROWS(B$7:B190)&gt;COUNTIF(BookTable[Entry Month],$O$4),"",INDEX(Book!B$3:B$1200,SMALL(IF(BookTable[Entry Month]=$O$4,ROW(BookTable[Entry Month])-ROW(Book!$J$2)),ROWS(B$7:B190))))</f>
        <v/>
      </c>
      <c r="D190" s="1" t="str">
        <f t="array" ref="D190">IF(ROWS(C$7:C190)&gt;COUNTIF(BookTable[Entry Month],$O$4),"",INDEX(Book!C$3:C$1200,SMALL(IF(BookTable[Entry Month]=$O$4,ROW(BookTable[Entry Month])-ROW(Book!$J$2)),ROWS(C$7:C190))))</f>
        <v/>
      </c>
      <c r="E190" s="1" t="e">
        <f>VLOOKUP(Shrawan8[[#This Row],[आपूर्तिकर्ताको नाम]],PartyTable[],2,FALSE)</f>
        <v>#N/A</v>
      </c>
      <c r="F190" s="1" t="str" cm="1">
        <f t="array" ref="F190">IF(ROWS(G$7:G190)&gt;COUNTIF(BookTable[Entry Month],$O$4),"",INDEX(Book!D$3:D$1200,SMALL(IF(BookTable[Entry Month]=$O$4,ROW(BookTable[Entry Month])-ROW(Book!$J$2)),ROWS(G$7:G190))))</f>
        <v/>
      </c>
      <c r="I19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90" s="6" t="str" cm="1">
        <f t="array" ref="J190">IF(ROWS(G$7:G190)&gt;COUNTIF(BookTable[Entry Month],$O$4),"",INDEX(Book!F$3:F$1200,SMALL(IF(BookTable[Entry Month]=$O$4,ROW(BookTable[Entry Month])-ROW(Book!$J$2)),ROWS(G$7:G190))))</f>
        <v/>
      </c>
      <c r="K190" s="6" t="str" cm="1">
        <f t="array" ref="K190">IF(ROWS(G$7:G190)&gt;COUNTIF(BookTable[Entry Month],$O$4),"",INDEX(Book!E$3:E$1200,SMALL(IF(BookTable[Entry Month]=$O$4,ROW(BookTable[Entry Month])-ROW(Book!$J$2)),ROWS(G$7:G190))))</f>
        <v/>
      </c>
      <c r="L190" s="6" t="e">
        <f>Shrawan8[[#This Row],[मूल्य (रु)]]*13%</f>
        <v>#VALUE!</v>
      </c>
    </row>
    <row r="191" spans="1:12" hidden="1" x14ac:dyDescent="0.25">
      <c r="A191" s="1" t="str">
        <f t="array" ref="A191">IF(ROWS(A$7:A191)&gt;COUNTIF(BookTable[Entry Month],$O$4),"",INDEX(Book!A$3:A$1200,SMALL(IF(BookTable[Entry Month]=$O$4,ROW(BookTable[Entry Month])-ROW(Book!$J$2)),ROWS(A$7:A191))))</f>
        <v/>
      </c>
      <c r="B191" s="1" t="str">
        <f t="array" ref="B191">IF(ROWS(B$7:B191)&gt;COUNTIF(BookTable[Entry Month],$O$4),"",INDEX(Book!B$3:B$1200,SMALL(IF(BookTable[Entry Month]=$O$4,ROW(BookTable[Entry Month])-ROW(Book!$J$2)),ROWS(B$7:B191))))</f>
        <v/>
      </c>
      <c r="D191" s="1" t="str">
        <f t="array" ref="D191">IF(ROWS(C$7:C191)&gt;COUNTIF(BookTable[Entry Month],$O$4),"",INDEX(Book!C$3:C$1200,SMALL(IF(BookTable[Entry Month]=$O$4,ROW(BookTable[Entry Month])-ROW(Book!$J$2)),ROWS(C$7:C191))))</f>
        <v/>
      </c>
      <c r="E191" s="1" t="e">
        <f>VLOOKUP(Shrawan8[[#This Row],[आपूर्तिकर्ताको नाम]],PartyTable[],2,FALSE)</f>
        <v>#N/A</v>
      </c>
      <c r="F191" s="1" t="str" cm="1">
        <f t="array" ref="F191">IF(ROWS(G$7:G191)&gt;COUNTIF(BookTable[Entry Month],$O$4),"",INDEX(Book!D$3:D$1200,SMALL(IF(BookTable[Entry Month]=$O$4,ROW(BookTable[Entry Month])-ROW(Book!$J$2)),ROWS(G$7:G191))))</f>
        <v/>
      </c>
      <c r="I19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91" s="6" t="str" cm="1">
        <f t="array" ref="J191">IF(ROWS(G$7:G191)&gt;COUNTIF(BookTable[Entry Month],$O$4),"",INDEX(Book!F$3:F$1200,SMALL(IF(BookTable[Entry Month]=$O$4,ROW(BookTable[Entry Month])-ROW(Book!$J$2)),ROWS(G$7:G191))))</f>
        <v/>
      </c>
      <c r="K191" s="6" t="str" cm="1">
        <f t="array" ref="K191">IF(ROWS(G$7:G191)&gt;COUNTIF(BookTable[Entry Month],$O$4),"",INDEX(Book!E$3:E$1200,SMALL(IF(BookTable[Entry Month]=$O$4,ROW(BookTable[Entry Month])-ROW(Book!$J$2)),ROWS(G$7:G191))))</f>
        <v/>
      </c>
      <c r="L191" s="6" t="e">
        <f>Shrawan8[[#This Row],[मूल्य (रु)]]*13%</f>
        <v>#VALUE!</v>
      </c>
    </row>
    <row r="192" spans="1:12" hidden="1" x14ac:dyDescent="0.25">
      <c r="A192" s="1" t="str">
        <f t="array" ref="A192">IF(ROWS(A$7:A192)&gt;COUNTIF(BookTable[Entry Month],$O$4),"",INDEX(Book!A$3:A$1200,SMALL(IF(BookTable[Entry Month]=$O$4,ROW(BookTable[Entry Month])-ROW(Book!$J$2)),ROWS(A$7:A192))))</f>
        <v/>
      </c>
      <c r="B192" s="1" t="str">
        <f t="array" ref="B192">IF(ROWS(B$7:B192)&gt;COUNTIF(BookTable[Entry Month],$O$4),"",INDEX(Book!B$3:B$1200,SMALL(IF(BookTable[Entry Month]=$O$4,ROW(BookTable[Entry Month])-ROW(Book!$J$2)),ROWS(B$7:B192))))</f>
        <v/>
      </c>
      <c r="D192" s="1" t="str">
        <f t="array" ref="D192">IF(ROWS(C$7:C192)&gt;COUNTIF(BookTable[Entry Month],$O$4),"",INDEX(Book!C$3:C$1200,SMALL(IF(BookTable[Entry Month]=$O$4,ROW(BookTable[Entry Month])-ROW(Book!$J$2)),ROWS(C$7:C192))))</f>
        <v/>
      </c>
      <c r="E192" s="1" t="e">
        <f>VLOOKUP(Shrawan8[[#This Row],[आपूर्तिकर्ताको नाम]],PartyTable[],2,FALSE)</f>
        <v>#N/A</v>
      </c>
      <c r="F192" s="1" t="str" cm="1">
        <f t="array" ref="F192">IF(ROWS(G$7:G192)&gt;COUNTIF(BookTable[Entry Month],$O$4),"",INDEX(Book!D$3:D$1200,SMALL(IF(BookTable[Entry Month]=$O$4,ROW(BookTable[Entry Month])-ROW(Book!$J$2)),ROWS(G$7:G192))))</f>
        <v/>
      </c>
      <c r="I19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92" s="6" t="str" cm="1">
        <f t="array" ref="J192">IF(ROWS(G$7:G192)&gt;COUNTIF(BookTable[Entry Month],$O$4),"",INDEX(Book!F$3:F$1200,SMALL(IF(BookTable[Entry Month]=$O$4,ROW(BookTable[Entry Month])-ROW(Book!$J$2)),ROWS(G$7:G192))))</f>
        <v/>
      </c>
      <c r="K192" s="6" t="str" cm="1">
        <f t="array" ref="K192">IF(ROWS(G$7:G192)&gt;COUNTIF(BookTable[Entry Month],$O$4),"",INDEX(Book!E$3:E$1200,SMALL(IF(BookTable[Entry Month]=$O$4,ROW(BookTable[Entry Month])-ROW(Book!$J$2)),ROWS(G$7:G192))))</f>
        <v/>
      </c>
      <c r="L192" s="6" t="e">
        <f>Shrawan8[[#This Row],[मूल्य (रु)]]*13%</f>
        <v>#VALUE!</v>
      </c>
    </row>
    <row r="193" spans="1:12" hidden="1" x14ac:dyDescent="0.25">
      <c r="A193" s="1" t="str">
        <f t="array" ref="A193">IF(ROWS(A$7:A193)&gt;COUNTIF(BookTable[Entry Month],$O$4),"",INDEX(Book!A$3:A$1200,SMALL(IF(BookTable[Entry Month]=$O$4,ROW(BookTable[Entry Month])-ROW(Book!$J$2)),ROWS(A$7:A193))))</f>
        <v/>
      </c>
      <c r="B193" s="1" t="str">
        <f t="array" ref="B193">IF(ROWS(B$7:B193)&gt;COUNTIF(BookTable[Entry Month],$O$4),"",INDEX(Book!B$3:B$1200,SMALL(IF(BookTable[Entry Month]=$O$4,ROW(BookTable[Entry Month])-ROW(Book!$J$2)),ROWS(B$7:B193))))</f>
        <v/>
      </c>
      <c r="D193" s="1" t="str">
        <f t="array" ref="D193">IF(ROWS(C$7:C193)&gt;COUNTIF(BookTable[Entry Month],$O$4),"",INDEX(Book!C$3:C$1200,SMALL(IF(BookTable[Entry Month]=$O$4,ROW(BookTable[Entry Month])-ROW(Book!$J$2)),ROWS(C$7:C193))))</f>
        <v/>
      </c>
      <c r="E193" s="1" t="e">
        <f>VLOOKUP(Shrawan8[[#This Row],[आपूर्तिकर्ताको नाम]],PartyTable[],2,FALSE)</f>
        <v>#N/A</v>
      </c>
      <c r="F193" s="1" t="str" cm="1">
        <f t="array" ref="F193">IF(ROWS(G$7:G193)&gt;COUNTIF(BookTable[Entry Month],$O$4),"",INDEX(Book!D$3:D$1200,SMALL(IF(BookTable[Entry Month]=$O$4,ROW(BookTable[Entry Month])-ROW(Book!$J$2)),ROWS(G$7:G193))))</f>
        <v/>
      </c>
      <c r="I19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93" s="6" t="str" cm="1">
        <f t="array" ref="J193">IF(ROWS(G$7:G193)&gt;COUNTIF(BookTable[Entry Month],$O$4),"",INDEX(Book!F$3:F$1200,SMALL(IF(BookTable[Entry Month]=$O$4,ROW(BookTable[Entry Month])-ROW(Book!$J$2)),ROWS(G$7:G193))))</f>
        <v/>
      </c>
      <c r="K193" s="6" t="str" cm="1">
        <f t="array" ref="K193">IF(ROWS(G$7:G193)&gt;COUNTIF(BookTable[Entry Month],$O$4),"",INDEX(Book!E$3:E$1200,SMALL(IF(BookTable[Entry Month]=$O$4,ROW(BookTable[Entry Month])-ROW(Book!$J$2)),ROWS(G$7:G193))))</f>
        <v/>
      </c>
      <c r="L193" s="6" t="e">
        <f>Shrawan8[[#This Row],[मूल्य (रु)]]*13%</f>
        <v>#VALUE!</v>
      </c>
    </row>
    <row r="194" spans="1:12" hidden="1" x14ac:dyDescent="0.25">
      <c r="A194" s="1" t="str">
        <f t="array" ref="A194">IF(ROWS(A$7:A194)&gt;COUNTIF(BookTable[Entry Month],$O$4),"",INDEX(Book!A$3:A$1200,SMALL(IF(BookTable[Entry Month]=$O$4,ROW(BookTable[Entry Month])-ROW(Book!$J$2)),ROWS(A$7:A194))))</f>
        <v/>
      </c>
      <c r="B194" s="1" t="str">
        <f t="array" ref="B194">IF(ROWS(B$7:B194)&gt;COUNTIF(BookTable[Entry Month],$O$4),"",INDEX(Book!B$3:B$1200,SMALL(IF(BookTable[Entry Month]=$O$4,ROW(BookTable[Entry Month])-ROW(Book!$J$2)),ROWS(B$7:B194))))</f>
        <v/>
      </c>
      <c r="D194" s="1" t="str">
        <f t="array" ref="D194">IF(ROWS(C$7:C194)&gt;COUNTIF(BookTable[Entry Month],$O$4),"",INDEX(Book!C$3:C$1200,SMALL(IF(BookTable[Entry Month]=$O$4,ROW(BookTable[Entry Month])-ROW(Book!$J$2)),ROWS(C$7:C194))))</f>
        <v/>
      </c>
      <c r="E194" s="1" t="e">
        <f>VLOOKUP(Shrawan8[[#This Row],[आपूर्तिकर्ताको नाम]],PartyTable[],2,FALSE)</f>
        <v>#N/A</v>
      </c>
      <c r="F194" s="1" t="str" cm="1">
        <f t="array" ref="F194">IF(ROWS(G$7:G194)&gt;COUNTIF(BookTable[Entry Month],$O$4),"",INDEX(Book!D$3:D$1200,SMALL(IF(BookTable[Entry Month]=$O$4,ROW(BookTable[Entry Month])-ROW(Book!$J$2)),ROWS(G$7:G194))))</f>
        <v/>
      </c>
      <c r="I19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94" s="6" t="str" cm="1">
        <f t="array" ref="J194">IF(ROWS(G$7:G194)&gt;COUNTIF(BookTable[Entry Month],$O$4),"",INDEX(Book!F$3:F$1200,SMALL(IF(BookTable[Entry Month]=$O$4,ROW(BookTable[Entry Month])-ROW(Book!$J$2)),ROWS(G$7:G194))))</f>
        <v/>
      </c>
      <c r="K194" s="6" t="str" cm="1">
        <f t="array" ref="K194">IF(ROWS(G$7:G194)&gt;COUNTIF(BookTable[Entry Month],$O$4),"",INDEX(Book!E$3:E$1200,SMALL(IF(BookTable[Entry Month]=$O$4,ROW(BookTable[Entry Month])-ROW(Book!$J$2)),ROWS(G$7:G194))))</f>
        <v/>
      </c>
      <c r="L194" s="6" t="e">
        <f>Shrawan8[[#This Row],[मूल्य (रु)]]*13%</f>
        <v>#VALUE!</v>
      </c>
    </row>
    <row r="195" spans="1:12" hidden="1" x14ac:dyDescent="0.25">
      <c r="A195" s="1" t="str">
        <f t="array" ref="A195">IF(ROWS(A$7:A195)&gt;COUNTIF(BookTable[Entry Month],$O$4),"",INDEX(Book!A$3:A$1200,SMALL(IF(BookTable[Entry Month]=$O$4,ROW(BookTable[Entry Month])-ROW(Book!$J$2)),ROWS(A$7:A195))))</f>
        <v/>
      </c>
      <c r="B195" s="1" t="str">
        <f t="array" ref="B195">IF(ROWS(B$7:B195)&gt;COUNTIF(BookTable[Entry Month],$O$4),"",INDEX(Book!B$3:B$1200,SMALL(IF(BookTable[Entry Month]=$O$4,ROW(BookTable[Entry Month])-ROW(Book!$J$2)),ROWS(B$7:B195))))</f>
        <v/>
      </c>
      <c r="D195" s="1" t="str">
        <f t="array" ref="D195">IF(ROWS(C$7:C195)&gt;COUNTIF(BookTable[Entry Month],$O$4),"",INDEX(Book!C$3:C$1200,SMALL(IF(BookTable[Entry Month]=$O$4,ROW(BookTable[Entry Month])-ROW(Book!$J$2)),ROWS(C$7:C195))))</f>
        <v/>
      </c>
      <c r="E195" s="1" t="e">
        <f>VLOOKUP(Shrawan8[[#This Row],[आपूर्तिकर्ताको नाम]],PartyTable[],2,FALSE)</f>
        <v>#N/A</v>
      </c>
      <c r="F195" s="1" t="str" cm="1">
        <f t="array" ref="F195">IF(ROWS(G$7:G195)&gt;COUNTIF(BookTable[Entry Month],$O$4),"",INDEX(Book!D$3:D$1200,SMALL(IF(BookTable[Entry Month]=$O$4,ROW(BookTable[Entry Month])-ROW(Book!$J$2)),ROWS(G$7:G195))))</f>
        <v/>
      </c>
      <c r="I19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95" s="6" t="str" cm="1">
        <f t="array" ref="J195">IF(ROWS(G$7:G195)&gt;COUNTIF(BookTable[Entry Month],$O$4),"",INDEX(Book!F$3:F$1200,SMALL(IF(BookTable[Entry Month]=$O$4,ROW(BookTable[Entry Month])-ROW(Book!$J$2)),ROWS(G$7:G195))))</f>
        <v/>
      </c>
      <c r="K195" s="6" t="str" cm="1">
        <f t="array" ref="K195">IF(ROWS(G$7:G195)&gt;COUNTIF(BookTable[Entry Month],$O$4),"",INDEX(Book!E$3:E$1200,SMALL(IF(BookTable[Entry Month]=$O$4,ROW(BookTable[Entry Month])-ROW(Book!$J$2)),ROWS(G$7:G195))))</f>
        <v/>
      </c>
      <c r="L195" s="6" t="e">
        <f>Shrawan8[[#This Row],[मूल्य (रु)]]*13%</f>
        <v>#VALUE!</v>
      </c>
    </row>
    <row r="196" spans="1:12" hidden="1" x14ac:dyDescent="0.25">
      <c r="A196" s="1" t="str">
        <f t="array" ref="A196">IF(ROWS(A$7:A196)&gt;COUNTIF(BookTable[Entry Month],$O$4),"",INDEX(Book!A$3:A$1200,SMALL(IF(BookTable[Entry Month]=$O$4,ROW(BookTable[Entry Month])-ROW(Book!$J$2)),ROWS(A$7:A196))))</f>
        <v/>
      </c>
      <c r="B196" s="1" t="str">
        <f t="array" ref="B196">IF(ROWS(B$7:B196)&gt;COUNTIF(BookTable[Entry Month],$O$4),"",INDEX(Book!B$3:B$1200,SMALL(IF(BookTable[Entry Month]=$O$4,ROW(BookTable[Entry Month])-ROW(Book!$J$2)),ROWS(B$7:B196))))</f>
        <v/>
      </c>
      <c r="D196" s="1" t="str">
        <f t="array" ref="D196">IF(ROWS(C$7:C196)&gt;COUNTIF(BookTable[Entry Month],$O$4),"",INDEX(Book!C$3:C$1200,SMALL(IF(BookTable[Entry Month]=$O$4,ROW(BookTable[Entry Month])-ROW(Book!$J$2)),ROWS(C$7:C196))))</f>
        <v/>
      </c>
      <c r="E196" s="1" t="e">
        <f>VLOOKUP(Shrawan8[[#This Row],[आपूर्तिकर्ताको नाम]],PartyTable[],2,FALSE)</f>
        <v>#N/A</v>
      </c>
      <c r="F196" s="1" t="str" cm="1">
        <f t="array" ref="F196">IF(ROWS(G$7:G196)&gt;COUNTIF(BookTable[Entry Month],$O$4),"",INDEX(Book!D$3:D$1200,SMALL(IF(BookTable[Entry Month]=$O$4,ROW(BookTable[Entry Month])-ROW(Book!$J$2)),ROWS(G$7:G196))))</f>
        <v/>
      </c>
      <c r="I19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96" s="6" t="str" cm="1">
        <f t="array" ref="J196">IF(ROWS(G$7:G196)&gt;COUNTIF(BookTable[Entry Month],$O$4),"",INDEX(Book!F$3:F$1200,SMALL(IF(BookTable[Entry Month]=$O$4,ROW(BookTable[Entry Month])-ROW(Book!$J$2)),ROWS(G$7:G196))))</f>
        <v/>
      </c>
      <c r="K196" s="6" t="str" cm="1">
        <f t="array" ref="K196">IF(ROWS(G$7:G196)&gt;COUNTIF(BookTable[Entry Month],$O$4),"",INDEX(Book!E$3:E$1200,SMALL(IF(BookTable[Entry Month]=$O$4,ROW(BookTable[Entry Month])-ROW(Book!$J$2)),ROWS(G$7:G196))))</f>
        <v/>
      </c>
      <c r="L196" s="6" t="e">
        <f>Shrawan8[[#This Row],[मूल्य (रु)]]*13%</f>
        <v>#VALUE!</v>
      </c>
    </row>
    <row r="197" spans="1:12" hidden="1" x14ac:dyDescent="0.25">
      <c r="A197" s="1" t="str">
        <f t="array" ref="A197">IF(ROWS(A$7:A197)&gt;COUNTIF(BookTable[Entry Month],$O$4),"",INDEX(Book!A$3:A$1200,SMALL(IF(BookTable[Entry Month]=$O$4,ROW(BookTable[Entry Month])-ROW(Book!$J$2)),ROWS(A$7:A197))))</f>
        <v/>
      </c>
      <c r="B197" s="1" t="str">
        <f t="array" ref="B197">IF(ROWS(B$7:B197)&gt;COUNTIF(BookTable[Entry Month],$O$4),"",INDEX(Book!B$3:B$1200,SMALL(IF(BookTable[Entry Month]=$O$4,ROW(BookTable[Entry Month])-ROW(Book!$J$2)),ROWS(B$7:B197))))</f>
        <v/>
      </c>
      <c r="D197" s="1" t="str">
        <f t="array" ref="D197">IF(ROWS(C$7:C197)&gt;COUNTIF(BookTable[Entry Month],$O$4),"",INDEX(Book!C$3:C$1200,SMALL(IF(BookTable[Entry Month]=$O$4,ROW(BookTable[Entry Month])-ROW(Book!$J$2)),ROWS(C$7:C197))))</f>
        <v/>
      </c>
      <c r="E197" s="1" t="e">
        <f>VLOOKUP(Shrawan8[[#This Row],[आपूर्तिकर्ताको नाम]],PartyTable[],2,FALSE)</f>
        <v>#N/A</v>
      </c>
      <c r="F197" s="1" t="str" cm="1">
        <f t="array" ref="F197">IF(ROWS(G$7:G197)&gt;COUNTIF(BookTable[Entry Month],$O$4),"",INDEX(Book!D$3:D$1200,SMALL(IF(BookTable[Entry Month]=$O$4,ROW(BookTable[Entry Month])-ROW(Book!$J$2)),ROWS(G$7:G197))))</f>
        <v/>
      </c>
      <c r="I19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97" s="6" t="str" cm="1">
        <f t="array" ref="J197">IF(ROWS(G$7:G197)&gt;COUNTIF(BookTable[Entry Month],$O$4),"",INDEX(Book!F$3:F$1200,SMALL(IF(BookTable[Entry Month]=$O$4,ROW(BookTable[Entry Month])-ROW(Book!$J$2)),ROWS(G$7:G197))))</f>
        <v/>
      </c>
      <c r="K197" s="6" t="str" cm="1">
        <f t="array" ref="K197">IF(ROWS(G$7:G197)&gt;COUNTIF(BookTable[Entry Month],$O$4),"",INDEX(Book!E$3:E$1200,SMALL(IF(BookTable[Entry Month]=$O$4,ROW(BookTable[Entry Month])-ROW(Book!$J$2)),ROWS(G$7:G197))))</f>
        <v/>
      </c>
      <c r="L197" s="6" t="e">
        <f>Shrawan8[[#This Row],[मूल्य (रु)]]*13%</f>
        <v>#VALUE!</v>
      </c>
    </row>
    <row r="198" spans="1:12" hidden="1" x14ac:dyDescent="0.25">
      <c r="A198" s="1" t="str">
        <f t="array" ref="A198">IF(ROWS(A$7:A198)&gt;COUNTIF(BookTable[Entry Month],$O$4),"",INDEX(Book!A$3:A$1200,SMALL(IF(BookTable[Entry Month]=$O$4,ROW(BookTable[Entry Month])-ROW(Book!$J$2)),ROWS(A$7:A198))))</f>
        <v/>
      </c>
      <c r="B198" s="1" t="str">
        <f t="array" ref="B198">IF(ROWS(B$7:B198)&gt;COUNTIF(BookTable[Entry Month],$O$4),"",INDEX(Book!B$3:B$1200,SMALL(IF(BookTable[Entry Month]=$O$4,ROW(BookTable[Entry Month])-ROW(Book!$J$2)),ROWS(B$7:B198))))</f>
        <v/>
      </c>
      <c r="D198" s="1" t="str">
        <f t="array" ref="D198">IF(ROWS(C$7:C198)&gt;COUNTIF(BookTable[Entry Month],$O$4),"",INDEX(Book!C$3:C$1200,SMALL(IF(BookTable[Entry Month]=$O$4,ROW(BookTable[Entry Month])-ROW(Book!$J$2)),ROWS(C$7:C198))))</f>
        <v/>
      </c>
      <c r="E198" s="1" t="e">
        <f>VLOOKUP(Shrawan8[[#This Row],[आपूर्तिकर्ताको नाम]],PartyTable[],2,FALSE)</f>
        <v>#N/A</v>
      </c>
      <c r="F198" s="1" t="str" cm="1">
        <f t="array" ref="F198">IF(ROWS(G$7:G198)&gt;COUNTIF(BookTable[Entry Month],$O$4),"",INDEX(Book!D$3:D$1200,SMALL(IF(BookTable[Entry Month]=$O$4,ROW(BookTable[Entry Month])-ROW(Book!$J$2)),ROWS(G$7:G198))))</f>
        <v/>
      </c>
      <c r="I19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98" s="6" t="str" cm="1">
        <f t="array" ref="J198">IF(ROWS(G$7:G198)&gt;COUNTIF(BookTable[Entry Month],$O$4),"",INDEX(Book!F$3:F$1200,SMALL(IF(BookTable[Entry Month]=$O$4,ROW(BookTable[Entry Month])-ROW(Book!$J$2)),ROWS(G$7:G198))))</f>
        <v/>
      </c>
      <c r="K198" s="6" t="str" cm="1">
        <f t="array" ref="K198">IF(ROWS(G$7:G198)&gt;COUNTIF(BookTable[Entry Month],$O$4),"",INDEX(Book!E$3:E$1200,SMALL(IF(BookTable[Entry Month]=$O$4,ROW(BookTable[Entry Month])-ROW(Book!$J$2)),ROWS(G$7:G198))))</f>
        <v/>
      </c>
      <c r="L198" s="6" t="e">
        <f>Shrawan8[[#This Row],[मूल्य (रु)]]*13%</f>
        <v>#VALUE!</v>
      </c>
    </row>
    <row r="199" spans="1:12" hidden="1" x14ac:dyDescent="0.25">
      <c r="A199" s="1" t="str">
        <f t="array" ref="A199">IF(ROWS(A$7:A199)&gt;COUNTIF(BookTable[Entry Month],$O$4),"",INDEX(Book!A$3:A$1200,SMALL(IF(BookTable[Entry Month]=$O$4,ROW(BookTable[Entry Month])-ROW(Book!$J$2)),ROWS(A$7:A199))))</f>
        <v/>
      </c>
      <c r="B199" s="1" t="str">
        <f t="array" ref="B199">IF(ROWS(B$7:B199)&gt;COUNTIF(BookTable[Entry Month],$O$4),"",INDEX(Book!B$3:B$1200,SMALL(IF(BookTable[Entry Month]=$O$4,ROW(BookTable[Entry Month])-ROW(Book!$J$2)),ROWS(B$7:B199))))</f>
        <v/>
      </c>
      <c r="D199" s="1" t="str">
        <f t="array" ref="D199">IF(ROWS(C$7:C199)&gt;COUNTIF(BookTable[Entry Month],$O$4),"",INDEX(Book!C$3:C$1200,SMALL(IF(BookTable[Entry Month]=$O$4,ROW(BookTable[Entry Month])-ROW(Book!$J$2)),ROWS(C$7:C199))))</f>
        <v/>
      </c>
      <c r="E199" s="1" t="e">
        <f>VLOOKUP(Shrawan8[[#This Row],[आपूर्तिकर्ताको नाम]],PartyTable[],2,FALSE)</f>
        <v>#N/A</v>
      </c>
      <c r="F199" s="1" t="str" cm="1">
        <f t="array" ref="F199">IF(ROWS(G$7:G199)&gt;COUNTIF(BookTable[Entry Month],$O$4),"",INDEX(Book!D$3:D$1200,SMALL(IF(BookTable[Entry Month]=$O$4,ROW(BookTable[Entry Month])-ROW(Book!$J$2)),ROWS(G$7:G199))))</f>
        <v/>
      </c>
      <c r="I19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199" s="6" t="str" cm="1">
        <f t="array" ref="J199">IF(ROWS(G$7:G199)&gt;COUNTIF(BookTable[Entry Month],$O$4),"",INDEX(Book!F$3:F$1200,SMALL(IF(BookTable[Entry Month]=$O$4,ROW(BookTable[Entry Month])-ROW(Book!$J$2)),ROWS(G$7:G199))))</f>
        <v/>
      </c>
      <c r="K199" s="6" t="str" cm="1">
        <f t="array" ref="K199">IF(ROWS(G$7:G199)&gt;COUNTIF(BookTable[Entry Month],$O$4),"",INDEX(Book!E$3:E$1200,SMALL(IF(BookTable[Entry Month]=$O$4,ROW(BookTable[Entry Month])-ROW(Book!$J$2)),ROWS(G$7:G199))))</f>
        <v/>
      </c>
      <c r="L199" s="6" t="e">
        <f>Shrawan8[[#This Row],[मूल्य (रु)]]*13%</f>
        <v>#VALUE!</v>
      </c>
    </row>
    <row r="200" spans="1:12" hidden="1" x14ac:dyDescent="0.25">
      <c r="A200" s="1" t="str">
        <f t="array" ref="A200">IF(ROWS(A$7:A200)&gt;COUNTIF(BookTable[Entry Month],$O$4),"",INDEX(Book!A$3:A$1200,SMALL(IF(BookTable[Entry Month]=$O$4,ROW(BookTable[Entry Month])-ROW(Book!$J$2)),ROWS(A$7:A200))))</f>
        <v/>
      </c>
      <c r="B200" s="1" t="str">
        <f t="array" ref="B200">IF(ROWS(B$7:B200)&gt;COUNTIF(BookTable[Entry Month],$O$4),"",INDEX(Book!B$3:B$1200,SMALL(IF(BookTable[Entry Month]=$O$4,ROW(BookTable[Entry Month])-ROW(Book!$J$2)),ROWS(B$7:B200))))</f>
        <v/>
      </c>
      <c r="D200" s="1" t="str">
        <f t="array" ref="D200">IF(ROWS(C$7:C200)&gt;COUNTIF(BookTable[Entry Month],$O$4),"",INDEX(Book!C$3:C$1200,SMALL(IF(BookTable[Entry Month]=$O$4,ROW(BookTable[Entry Month])-ROW(Book!$J$2)),ROWS(C$7:C200))))</f>
        <v/>
      </c>
      <c r="E200" s="1" t="e">
        <f>VLOOKUP(Shrawan8[[#This Row],[आपूर्तिकर्ताको नाम]],PartyTable[],2,FALSE)</f>
        <v>#N/A</v>
      </c>
      <c r="F200" s="1" t="str" cm="1">
        <f t="array" ref="F200">IF(ROWS(G$7:G200)&gt;COUNTIF(BookTable[Entry Month],$O$4),"",INDEX(Book!D$3:D$1200,SMALL(IF(BookTable[Entry Month]=$O$4,ROW(BookTable[Entry Month])-ROW(Book!$J$2)),ROWS(G$7:G200))))</f>
        <v/>
      </c>
      <c r="I20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00" s="6" t="str" cm="1">
        <f t="array" ref="J200">IF(ROWS(G$7:G200)&gt;COUNTIF(BookTable[Entry Month],$O$4),"",INDEX(Book!F$3:F$1200,SMALL(IF(BookTable[Entry Month]=$O$4,ROW(BookTable[Entry Month])-ROW(Book!$J$2)),ROWS(G$7:G200))))</f>
        <v/>
      </c>
      <c r="K200" s="6" t="str" cm="1">
        <f t="array" ref="K200">IF(ROWS(G$7:G200)&gt;COUNTIF(BookTable[Entry Month],$O$4),"",INDEX(Book!E$3:E$1200,SMALL(IF(BookTable[Entry Month]=$O$4,ROW(BookTable[Entry Month])-ROW(Book!$J$2)),ROWS(G$7:G200))))</f>
        <v/>
      </c>
      <c r="L200" s="6" t="e">
        <f>Shrawan8[[#This Row],[मूल्य (रु)]]*13%</f>
        <v>#VALUE!</v>
      </c>
    </row>
    <row r="201" spans="1:12" hidden="1" x14ac:dyDescent="0.25">
      <c r="A201" s="1" t="str">
        <f t="array" ref="A201">IF(ROWS(A$7:A201)&gt;COUNTIF(BookTable[Entry Month],$O$4),"",INDEX(Book!A$3:A$1200,SMALL(IF(BookTable[Entry Month]=$O$4,ROW(BookTable[Entry Month])-ROW(Book!$J$2)),ROWS(A$7:A201))))</f>
        <v/>
      </c>
      <c r="B201" s="1" t="str">
        <f t="array" ref="B201">IF(ROWS(B$7:B201)&gt;COUNTIF(BookTable[Entry Month],$O$4),"",INDEX(Book!B$3:B$1200,SMALL(IF(BookTable[Entry Month]=$O$4,ROW(BookTable[Entry Month])-ROW(Book!$J$2)),ROWS(B$7:B201))))</f>
        <v/>
      </c>
      <c r="D201" s="1" t="str">
        <f t="array" ref="D201">IF(ROWS(C$7:C201)&gt;COUNTIF(BookTable[Entry Month],$O$4),"",INDEX(Book!C$3:C$1200,SMALL(IF(BookTable[Entry Month]=$O$4,ROW(BookTable[Entry Month])-ROW(Book!$J$2)),ROWS(C$7:C201))))</f>
        <v/>
      </c>
      <c r="E201" s="1" t="e">
        <f>VLOOKUP(Shrawan8[[#This Row],[आपूर्तिकर्ताको नाम]],PartyTable[],2,FALSE)</f>
        <v>#N/A</v>
      </c>
      <c r="F201" s="1" t="str" cm="1">
        <f t="array" ref="F201">IF(ROWS(G$7:G201)&gt;COUNTIF(BookTable[Entry Month],$O$4),"",INDEX(Book!D$3:D$1200,SMALL(IF(BookTable[Entry Month]=$O$4,ROW(BookTable[Entry Month])-ROW(Book!$J$2)),ROWS(G$7:G201))))</f>
        <v/>
      </c>
      <c r="I20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01" s="6" t="str" cm="1">
        <f t="array" ref="J201">IF(ROWS(G$7:G201)&gt;COUNTIF(BookTable[Entry Month],$O$4),"",INDEX(Book!F$3:F$1200,SMALL(IF(BookTable[Entry Month]=$O$4,ROW(BookTable[Entry Month])-ROW(Book!$J$2)),ROWS(G$7:G201))))</f>
        <v/>
      </c>
      <c r="K201" s="6" t="str" cm="1">
        <f t="array" ref="K201">IF(ROWS(G$7:G201)&gt;COUNTIF(BookTable[Entry Month],$O$4),"",INDEX(Book!E$3:E$1200,SMALL(IF(BookTable[Entry Month]=$O$4,ROW(BookTable[Entry Month])-ROW(Book!$J$2)),ROWS(G$7:G201))))</f>
        <v/>
      </c>
      <c r="L201" s="6" t="e">
        <f>Shrawan8[[#This Row],[मूल्य (रु)]]*13%</f>
        <v>#VALUE!</v>
      </c>
    </row>
    <row r="202" spans="1:12" hidden="1" x14ac:dyDescent="0.25">
      <c r="A202" s="1" t="str">
        <f t="array" ref="A202">IF(ROWS(A$7:A202)&gt;COUNTIF(BookTable[Entry Month],$O$4),"",INDEX(Book!A$3:A$1200,SMALL(IF(BookTable[Entry Month]=$O$4,ROW(BookTable[Entry Month])-ROW(Book!$J$2)),ROWS(A$7:A202))))</f>
        <v/>
      </c>
      <c r="B202" s="1" t="str">
        <f t="array" ref="B202">IF(ROWS(B$7:B202)&gt;COUNTIF(BookTable[Entry Month],$O$4),"",INDEX(Book!B$3:B$1200,SMALL(IF(BookTable[Entry Month]=$O$4,ROW(BookTable[Entry Month])-ROW(Book!$J$2)),ROWS(B$7:B202))))</f>
        <v/>
      </c>
      <c r="D202" s="1" t="str">
        <f t="array" ref="D202">IF(ROWS(C$7:C202)&gt;COUNTIF(BookTable[Entry Month],$O$4),"",INDEX(Book!C$3:C$1200,SMALL(IF(BookTable[Entry Month]=$O$4,ROW(BookTable[Entry Month])-ROW(Book!$J$2)),ROWS(C$7:C202))))</f>
        <v/>
      </c>
      <c r="E202" s="1" t="e">
        <f>VLOOKUP(Shrawan8[[#This Row],[आपूर्तिकर्ताको नाम]],PartyTable[],2,FALSE)</f>
        <v>#N/A</v>
      </c>
      <c r="F202" s="1" t="str" cm="1">
        <f t="array" ref="F202">IF(ROWS(G$7:G202)&gt;COUNTIF(BookTable[Entry Month],$O$4),"",INDEX(Book!D$3:D$1200,SMALL(IF(BookTable[Entry Month]=$O$4,ROW(BookTable[Entry Month])-ROW(Book!$J$2)),ROWS(G$7:G202))))</f>
        <v/>
      </c>
      <c r="I20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02" s="6" t="str" cm="1">
        <f t="array" ref="J202">IF(ROWS(G$7:G202)&gt;COUNTIF(BookTable[Entry Month],$O$4),"",INDEX(Book!F$3:F$1200,SMALL(IF(BookTable[Entry Month]=$O$4,ROW(BookTable[Entry Month])-ROW(Book!$J$2)),ROWS(G$7:G202))))</f>
        <v/>
      </c>
      <c r="K202" s="6" t="str" cm="1">
        <f t="array" ref="K202">IF(ROWS(G$7:G202)&gt;COUNTIF(BookTable[Entry Month],$O$4),"",INDEX(Book!E$3:E$1200,SMALL(IF(BookTable[Entry Month]=$O$4,ROW(BookTable[Entry Month])-ROW(Book!$J$2)),ROWS(G$7:G202))))</f>
        <v/>
      </c>
      <c r="L202" s="6" t="e">
        <f>Shrawan8[[#This Row],[मूल्य (रु)]]*13%</f>
        <v>#VALUE!</v>
      </c>
    </row>
    <row r="203" spans="1:12" hidden="1" x14ac:dyDescent="0.25">
      <c r="A203" s="1" t="str">
        <f t="array" ref="A203">IF(ROWS(A$7:A203)&gt;COUNTIF(BookTable[Entry Month],$O$4),"",INDEX(Book!A$3:A$1200,SMALL(IF(BookTable[Entry Month]=$O$4,ROW(BookTable[Entry Month])-ROW(Book!$J$2)),ROWS(A$7:A203))))</f>
        <v/>
      </c>
      <c r="B203" s="1" t="str">
        <f t="array" ref="B203">IF(ROWS(B$7:B203)&gt;COUNTIF(BookTable[Entry Month],$O$4),"",INDEX(Book!B$3:B$1200,SMALL(IF(BookTable[Entry Month]=$O$4,ROW(BookTable[Entry Month])-ROW(Book!$J$2)),ROWS(B$7:B203))))</f>
        <v/>
      </c>
      <c r="D203" s="1" t="str">
        <f t="array" ref="D203">IF(ROWS(C$7:C203)&gt;COUNTIF(BookTable[Entry Month],$O$4),"",INDEX(Book!C$3:C$1200,SMALL(IF(BookTable[Entry Month]=$O$4,ROW(BookTable[Entry Month])-ROW(Book!$J$2)),ROWS(C$7:C203))))</f>
        <v/>
      </c>
      <c r="E203" s="1" t="e">
        <f>VLOOKUP(Shrawan8[[#This Row],[आपूर्तिकर्ताको नाम]],PartyTable[],2,FALSE)</f>
        <v>#N/A</v>
      </c>
      <c r="F203" s="1" t="str" cm="1">
        <f t="array" ref="F203">IF(ROWS(G$7:G203)&gt;COUNTIF(BookTable[Entry Month],$O$4),"",INDEX(Book!D$3:D$1200,SMALL(IF(BookTable[Entry Month]=$O$4,ROW(BookTable[Entry Month])-ROW(Book!$J$2)),ROWS(G$7:G203))))</f>
        <v/>
      </c>
      <c r="I20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03" s="6" t="str" cm="1">
        <f t="array" ref="J203">IF(ROWS(G$7:G203)&gt;COUNTIF(BookTable[Entry Month],$O$4),"",INDEX(Book!F$3:F$1200,SMALL(IF(BookTable[Entry Month]=$O$4,ROW(BookTable[Entry Month])-ROW(Book!$J$2)),ROWS(G$7:G203))))</f>
        <v/>
      </c>
      <c r="K203" s="6" t="str" cm="1">
        <f t="array" ref="K203">IF(ROWS(G$7:G203)&gt;COUNTIF(BookTable[Entry Month],$O$4),"",INDEX(Book!E$3:E$1200,SMALL(IF(BookTable[Entry Month]=$O$4,ROW(BookTable[Entry Month])-ROW(Book!$J$2)),ROWS(G$7:G203))))</f>
        <v/>
      </c>
      <c r="L203" s="6" t="e">
        <f>Shrawan8[[#This Row],[मूल्य (रु)]]*13%</f>
        <v>#VALUE!</v>
      </c>
    </row>
    <row r="204" spans="1:12" hidden="1" x14ac:dyDescent="0.25">
      <c r="A204" s="1" t="str">
        <f t="array" ref="A204">IF(ROWS(A$7:A204)&gt;COUNTIF(BookTable[Entry Month],$O$4),"",INDEX(Book!A$3:A$1200,SMALL(IF(BookTable[Entry Month]=$O$4,ROW(BookTable[Entry Month])-ROW(Book!$J$2)),ROWS(A$7:A204))))</f>
        <v/>
      </c>
      <c r="B204" s="1" t="str">
        <f t="array" ref="B204">IF(ROWS(B$7:B204)&gt;COUNTIF(BookTable[Entry Month],$O$4),"",INDEX(Book!B$3:B$1200,SMALL(IF(BookTable[Entry Month]=$O$4,ROW(BookTable[Entry Month])-ROW(Book!$J$2)),ROWS(B$7:B204))))</f>
        <v/>
      </c>
      <c r="D204" s="1" t="str">
        <f t="array" ref="D204">IF(ROWS(C$7:C204)&gt;COUNTIF(BookTable[Entry Month],$O$4),"",INDEX(Book!C$3:C$1200,SMALL(IF(BookTable[Entry Month]=$O$4,ROW(BookTable[Entry Month])-ROW(Book!$J$2)),ROWS(C$7:C204))))</f>
        <v/>
      </c>
      <c r="E204" s="1" t="e">
        <f>VLOOKUP(Shrawan8[[#This Row],[आपूर्तिकर्ताको नाम]],PartyTable[],2,FALSE)</f>
        <v>#N/A</v>
      </c>
      <c r="F204" s="1" t="str" cm="1">
        <f t="array" ref="F204">IF(ROWS(G$7:G204)&gt;COUNTIF(BookTable[Entry Month],$O$4),"",INDEX(Book!D$3:D$1200,SMALL(IF(BookTable[Entry Month]=$O$4,ROW(BookTable[Entry Month])-ROW(Book!$J$2)),ROWS(G$7:G204))))</f>
        <v/>
      </c>
      <c r="I20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04" s="6" t="str" cm="1">
        <f t="array" ref="J204">IF(ROWS(G$7:G204)&gt;COUNTIF(BookTable[Entry Month],$O$4),"",INDEX(Book!F$3:F$1200,SMALL(IF(BookTable[Entry Month]=$O$4,ROW(BookTable[Entry Month])-ROW(Book!$J$2)),ROWS(G$7:G204))))</f>
        <v/>
      </c>
      <c r="K204" s="6" t="str" cm="1">
        <f t="array" ref="K204">IF(ROWS(G$7:G204)&gt;COUNTIF(BookTable[Entry Month],$O$4),"",INDEX(Book!E$3:E$1200,SMALL(IF(BookTable[Entry Month]=$O$4,ROW(BookTable[Entry Month])-ROW(Book!$J$2)),ROWS(G$7:G204))))</f>
        <v/>
      </c>
      <c r="L204" s="6" t="e">
        <f>Shrawan8[[#This Row],[मूल्य (रु)]]*13%</f>
        <v>#VALUE!</v>
      </c>
    </row>
    <row r="205" spans="1:12" hidden="1" x14ac:dyDescent="0.25">
      <c r="A205" s="1" t="str">
        <f t="array" ref="A205">IF(ROWS(A$7:A205)&gt;COUNTIF(BookTable[Entry Month],$O$4),"",INDEX(Book!A$3:A$1200,SMALL(IF(BookTable[Entry Month]=$O$4,ROW(BookTable[Entry Month])-ROW(Book!$J$2)),ROWS(A$7:A205))))</f>
        <v/>
      </c>
      <c r="B205" s="1" t="str">
        <f t="array" ref="B205">IF(ROWS(B$7:B205)&gt;COUNTIF(BookTable[Entry Month],$O$4),"",INDEX(Book!B$3:B$1200,SMALL(IF(BookTable[Entry Month]=$O$4,ROW(BookTable[Entry Month])-ROW(Book!$J$2)),ROWS(B$7:B205))))</f>
        <v/>
      </c>
      <c r="D205" s="1" t="str">
        <f t="array" ref="D205">IF(ROWS(C$7:C205)&gt;COUNTIF(BookTable[Entry Month],$O$4),"",INDEX(Book!C$3:C$1200,SMALL(IF(BookTable[Entry Month]=$O$4,ROW(BookTable[Entry Month])-ROW(Book!$J$2)),ROWS(C$7:C205))))</f>
        <v/>
      </c>
      <c r="E205" s="1" t="e">
        <f>VLOOKUP(Shrawan8[[#This Row],[आपूर्तिकर्ताको नाम]],PartyTable[],2,FALSE)</f>
        <v>#N/A</v>
      </c>
      <c r="F205" s="1" t="str" cm="1">
        <f t="array" ref="F205">IF(ROWS(G$7:G205)&gt;COUNTIF(BookTable[Entry Month],$O$4),"",INDEX(Book!D$3:D$1200,SMALL(IF(BookTable[Entry Month]=$O$4,ROW(BookTable[Entry Month])-ROW(Book!$J$2)),ROWS(G$7:G205))))</f>
        <v/>
      </c>
      <c r="I20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05" s="6" t="str" cm="1">
        <f t="array" ref="J205">IF(ROWS(G$7:G205)&gt;COUNTIF(BookTable[Entry Month],$O$4),"",INDEX(Book!F$3:F$1200,SMALL(IF(BookTable[Entry Month]=$O$4,ROW(BookTable[Entry Month])-ROW(Book!$J$2)),ROWS(G$7:G205))))</f>
        <v/>
      </c>
      <c r="K205" s="6" t="str" cm="1">
        <f t="array" ref="K205">IF(ROWS(G$7:G205)&gt;COUNTIF(BookTable[Entry Month],$O$4),"",INDEX(Book!E$3:E$1200,SMALL(IF(BookTable[Entry Month]=$O$4,ROW(BookTable[Entry Month])-ROW(Book!$J$2)),ROWS(G$7:G205))))</f>
        <v/>
      </c>
      <c r="L205" s="6" t="e">
        <f>Shrawan8[[#This Row],[मूल्य (रु)]]*13%</f>
        <v>#VALUE!</v>
      </c>
    </row>
    <row r="206" spans="1:12" hidden="1" x14ac:dyDescent="0.25">
      <c r="A206" s="1" t="str">
        <f t="array" ref="A206">IF(ROWS(A$7:A206)&gt;COUNTIF(BookTable[Entry Month],$O$4),"",INDEX(Book!A$3:A$1200,SMALL(IF(BookTable[Entry Month]=$O$4,ROW(BookTable[Entry Month])-ROW(Book!$J$2)),ROWS(A$7:A206))))</f>
        <v/>
      </c>
      <c r="B206" s="1" t="str">
        <f t="array" ref="B206">IF(ROWS(B$7:B206)&gt;COUNTIF(BookTable[Entry Month],$O$4),"",INDEX(Book!B$3:B$1200,SMALL(IF(BookTable[Entry Month]=$O$4,ROW(BookTable[Entry Month])-ROW(Book!$J$2)),ROWS(B$7:B206))))</f>
        <v/>
      </c>
      <c r="D206" s="1" t="str">
        <f t="array" ref="D206">IF(ROWS(C$7:C206)&gt;COUNTIF(BookTable[Entry Month],$O$4),"",INDEX(Book!C$3:C$1200,SMALL(IF(BookTable[Entry Month]=$O$4,ROW(BookTable[Entry Month])-ROW(Book!$J$2)),ROWS(C$7:C206))))</f>
        <v/>
      </c>
      <c r="E206" s="1" t="e">
        <f>VLOOKUP(Shrawan8[[#This Row],[आपूर्तिकर्ताको नाम]],PartyTable[],2,FALSE)</f>
        <v>#N/A</v>
      </c>
      <c r="F206" s="1" t="str" cm="1">
        <f t="array" ref="F206">IF(ROWS(G$7:G206)&gt;COUNTIF(BookTable[Entry Month],$O$4),"",INDEX(Book!D$3:D$1200,SMALL(IF(BookTable[Entry Month]=$O$4,ROW(BookTable[Entry Month])-ROW(Book!$J$2)),ROWS(G$7:G206))))</f>
        <v/>
      </c>
      <c r="I20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06" s="6" t="str" cm="1">
        <f t="array" ref="J206">IF(ROWS(G$7:G206)&gt;COUNTIF(BookTable[Entry Month],$O$4),"",INDEX(Book!F$3:F$1200,SMALL(IF(BookTable[Entry Month]=$O$4,ROW(BookTable[Entry Month])-ROW(Book!$J$2)),ROWS(G$7:G206))))</f>
        <v/>
      </c>
      <c r="K206" s="6" t="str" cm="1">
        <f t="array" ref="K206">IF(ROWS(G$7:G206)&gt;COUNTIF(BookTable[Entry Month],$O$4),"",INDEX(Book!E$3:E$1200,SMALL(IF(BookTable[Entry Month]=$O$4,ROW(BookTable[Entry Month])-ROW(Book!$J$2)),ROWS(G$7:G206))))</f>
        <v/>
      </c>
      <c r="L206" s="6" t="e">
        <f>Shrawan8[[#This Row],[मूल्य (रु)]]*13%</f>
        <v>#VALUE!</v>
      </c>
    </row>
    <row r="207" spans="1:12" hidden="1" x14ac:dyDescent="0.25">
      <c r="A207" s="1" t="str">
        <f t="array" ref="A207">IF(ROWS(A$7:A207)&gt;COUNTIF(BookTable[Entry Month],$O$4),"",INDEX(Book!A$3:A$1200,SMALL(IF(BookTable[Entry Month]=$O$4,ROW(BookTable[Entry Month])-ROW(Book!$J$2)),ROWS(A$7:A207))))</f>
        <v/>
      </c>
      <c r="B207" s="1" t="str">
        <f t="array" ref="B207">IF(ROWS(B$7:B207)&gt;COUNTIF(BookTable[Entry Month],$O$4),"",INDEX(Book!B$3:B$1200,SMALL(IF(BookTable[Entry Month]=$O$4,ROW(BookTable[Entry Month])-ROW(Book!$J$2)),ROWS(B$7:B207))))</f>
        <v/>
      </c>
      <c r="D207" s="1" t="str">
        <f t="array" ref="D207">IF(ROWS(C$7:C207)&gt;COUNTIF(BookTable[Entry Month],$O$4),"",INDEX(Book!C$3:C$1200,SMALL(IF(BookTable[Entry Month]=$O$4,ROW(BookTable[Entry Month])-ROW(Book!$J$2)),ROWS(C$7:C207))))</f>
        <v/>
      </c>
      <c r="E207" s="1" t="e">
        <f>VLOOKUP(Shrawan8[[#This Row],[आपूर्तिकर्ताको नाम]],PartyTable[],2,FALSE)</f>
        <v>#N/A</v>
      </c>
      <c r="F207" s="1" t="str" cm="1">
        <f t="array" ref="F207">IF(ROWS(G$7:G207)&gt;COUNTIF(BookTable[Entry Month],$O$4),"",INDEX(Book!D$3:D$1200,SMALL(IF(BookTable[Entry Month]=$O$4,ROW(BookTable[Entry Month])-ROW(Book!$J$2)),ROWS(G$7:G207))))</f>
        <v/>
      </c>
      <c r="I20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07" s="6" t="str" cm="1">
        <f t="array" ref="J207">IF(ROWS(G$7:G207)&gt;COUNTIF(BookTable[Entry Month],$O$4),"",INDEX(Book!F$3:F$1200,SMALL(IF(BookTable[Entry Month]=$O$4,ROW(BookTable[Entry Month])-ROW(Book!$J$2)),ROWS(G$7:G207))))</f>
        <v/>
      </c>
      <c r="K207" s="6" t="str" cm="1">
        <f t="array" ref="K207">IF(ROWS(G$7:G207)&gt;COUNTIF(BookTable[Entry Month],$O$4),"",INDEX(Book!E$3:E$1200,SMALL(IF(BookTable[Entry Month]=$O$4,ROW(BookTable[Entry Month])-ROW(Book!$J$2)),ROWS(G$7:G207))))</f>
        <v/>
      </c>
      <c r="L207" s="6" t="e">
        <f>Shrawan8[[#This Row],[मूल्य (रु)]]*13%</f>
        <v>#VALUE!</v>
      </c>
    </row>
    <row r="208" spans="1:12" hidden="1" x14ac:dyDescent="0.25">
      <c r="A208" s="1" t="str">
        <f t="array" ref="A208">IF(ROWS(A$7:A208)&gt;COUNTIF(BookTable[Entry Month],$O$4),"",INDEX(Book!A$3:A$1200,SMALL(IF(BookTable[Entry Month]=$O$4,ROW(BookTable[Entry Month])-ROW(Book!$J$2)),ROWS(A$7:A208))))</f>
        <v/>
      </c>
      <c r="B208" s="1" t="str">
        <f t="array" ref="B208">IF(ROWS(B$7:B208)&gt;COUNTIF(BookTable[Entry Month],$O$4),"",INDEX(Book!B$3:B$1200,SMALL(IF(BookTable[Entry Month]=$O$4,ROW(BookTable[Entry Month])-ROW(Book!$J$2)),ROWS(B$7:B208))))</f>
        <v/>
      </c>
      <c r="D208" s="1" t="str">
        <f t="array" ref="D208">IF(ROWS(C$7:C208)&gt;COUNTIF(BookTable[Entry Month],$O$4),"",INDEX(Book!C$3:C$1200,SMALL(IF(BookTable[Entry Month]=$O$4,ROW(BookTable[Entry Month])-ROW(Book!$J$2)),ROWS(C$7:C208))))</f>
        <v/>
      </c>
      <c r="E208" s="1" t="e">
        <f>VLOOKUP(Shrawan8[[#This Row],[आपूर्तिकर्ताको नाम]],PartyTable[],2,FALSE)</f>
        <v>#N/A</v>
      </c>
      <c r="F208" s="1" t="str" cm="1">
        <f t="array" ref="F208">IF(ROWS(G$7:G208)&gt;COUNTIF(BookTable[Entry Month],$O$4),"",INDEX(Book!D$3:D$1200,SMALL(IF(BookTable[Entry Month]=$O$4,ROW(BookTable[Entry Month])-ROW(Book!$J$2)),ROWS(G$7:G208))))</f>
        <v/>
      </c>
      <c r="I20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08" s="6" t="str" cm="1">
        <f t="array" ref="J208">IF(ROWS(G$7:G208)&gt;COUNTIF(BookTable[Entry Month],$O$4),"",INDEX(Book!F$3:F$1200,SMALL(IF(BookTable[Entry Month]=$O$4,ROW(BookTable[Entry Month])-ROW(Book!$J$2)),ROWS(G$7:G208))))</f>
        <v/>
      </c>
      <c r="K208" s="6" t="str" cm="1">
        <f t="array" ref="K208">IF(ROWS(G$7:G208)&gt;COUNTIF(BookTable[Entry Month],$O$4),"",INDEX(Book!E$3:E$1200,SMALL(IF(BookTable[Entry Month]=$O$4,ROW(BookTable[Entry Month])-ROW(Book!$J$2)),ROWS(G$7:G208))))</f>
        <v/>
      </c>
      <c r="L208" s="6" t="e">
        <f>Shrawan8[[#This Row],[मूल्य (रु)]]*13%</f>
        <v>#VALUE!</v>
      </c>
    </row>
    <row r="209" spans="1:12" hidden="1" x14ac:dyDescent="0.25">
      <c r="A209" s="1" t="str">
        <f t="array" ref="A209">IF(ROWS(A$7:A209)&gt;COUNTIF(BookTable[Entry Month],$O$4),"",INDEX(Book!A$3:A$1200,SMALL(IF(BookTable[Entry Month]=$O$4,ROW(BookTable[Entry Month])-ROW(Book!$J$2)),ROWS(A$7:A209))))</f>
        <v/>
      </c>
      <c r="B209" s="1" t="str">
        <f t="array" ref="B209">IF(ROWS(B$7:B209)&gt;COUNTIF(BookTable[Entry Month],$O$4),"",INDEX(Book!B$3:B$1200,SMALL(IF(BookTable[Entry Month]=$O$4,ROW(BookTable[Entry Month])-ROW(Book!$J$2)),ROWS(B$7:B209))))</f>
        <v/>
      </c>
      <c r="D209" s="1" t="str">
        <f t="array" ref="D209">IF(ROWS(C$7:C209)&gt;COUNTIF(BookTable[Entry Month],$O$4),"",INDEX(Book!C$3:C$1200,SMALL(IF(BookTable[Entry Month]=$O$4,ROW(BookTable[Entry Month])-ROW(Book!$J$2)),ROWS(C$7:C209))))</f>
        <v/>
      </c>
      <c r="E209" s="1" t="e">
        <f>VLOOKUP(Shrawan8[[#This Row],[आपूर्तिकर्ताको नाम]],PartyTable[],2,FALSE)</f>
        <v>#N/A</v>
      </c>
      <c r="F209" s="1" t="str" cm="1">
        <f t="array" ref="F209">IF(ROWS(G$7:G209)&gt;COUNTIF(BookTable[Entry Month],$O$4),"",INDEX(Book!D$3:D$1200,SMALL(IF(BookTable[Entry Month]=$O$4,ROW(BookTable[Entry Month])-ROW(Book!$J$2)),ROWS(G$7:G209))))</f>
        <v/>
      </c>
      <c r="I20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09" s="6" t="str" cm="1">
        <f t="array" ref="J209">IF(ROWS(G$7:G209)&gt;COUNTIF(BookTable[Entry Month],$O$4),"",INDEX(Book!F$3:F$1200,SMALL(IF(BookTable[Entry Month]=$O$4,ROW(BookTable[Entry Month])-ROW(Book!$J$2)),ROWS(G$7:G209))))</f>
        <v/>
      </c>
      <c r="K209" s="6" t="str" cm="1">
        <f t="array" ref="K209">IF(ROWS(G$7:G209)&gt;COUNTIF(BookTable[Entry Month],$O$4),"",INDEX(Book!E$3:E$1200,SMALL(IF(BookTable[Entry Month]=$O$4,ROW(BookTable[Entry Month])-ROW(Book!$J$2)),ROWS(G$7:G209))))</f>
        <v/>
      </c>
      <c r="L209" s="6" t="e">
        <f>Shrawan8[[#This Row],[मूल्य (रु)]]*13%</f>
        <v>#VALUE!</v>
      </c>
    </row>
    <row r="210" spans="1:12" hidden="1" x14ac:dyDescent="0.25">
      <c r="A210" s="1" t="str">
        <f t="array" ref="A210">IF(ROWS(A$7:A210)&gt;COUNTIF(BookTable[Entry Month],$O$4),"",INDEX(Book!A$3:A$1200,SMALL(IF(BookTable[Entry Month]=$O$4,ROW(BookTable[Entry Month])-ROW(Book!$J$2)),ROWS(A$7:A210))))</f>
        <v/>
      </c>
      <c r="B210" s="1" t="str">
        <f t="array" ref="B210">IF(ROWS(B$7:B210)&gt;COUNTIF(BookTable[Entry Month],$O$4),"",INDEX(Book!B$3:B$1200,SMALL(IF(BookTable[Entry Month]=$O$4,ROW(BookTable[Entry Month])-ROW(Book!$J$2)),ROWS(B$7:B210))))</f>
        <v/>
      </c>
      <c r="D210" s="1" t="str">
        <f t="array" ref="D210">IF(ROWS(C$7:C210)&gt;COUNTIF(BookTable[Entry Month],$O$4),"",INDEX(Book!C$3:C$1200,SMALL(IF(BookTable[Entry Month]=$O$4,ROW(BookTable[Entry Month])-ROW(Book!$J$2)),ROWS(C$7:C210))))</f>
        <v/>
      </c>
      <c r="E210" s="1" t="e">
        <f>VLOOKUP(Shrawan8[[#This Row],[आपूर्तिकर्ताको नाम]],PartyTable[],2,FALSE)</f>
        <v>#N/A</v>
      </c>
      <c r="F210" s="1" t="str" cm="1">
        <f t="array" ref="F210">IF(ROWS(G$7:G210)&gt;COUNTIF(BookTable[Entry Month],$O$4),"",INDEX(Book!D$3:D$1200,SMALL(IF(BookTable[Entry Month]=$O$4,ROW(BookTable[Entry Month])-ROW(Book!$J$2)),ROWS(G$7:G210))))</f>
        <v/>
      </c>
      <c r="I21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10" s="6" t="str" cm="1">
        <f t="array" ref="J210">IF(ROWS(G$7:G210)&gt;COUNTIF(BookTable[Entry Month],$O$4),"",INDEX(Book!F$3:F$1200,SMALL(IF(BookTable[Entry Month]=$O$4,ROW(BookTable[Entry Month])-ROW(Book!$J$2)),ROWS(G$7:G210))))</f>
        <v/>
      </c>
      <c r="K210" s="6" t="str" cm="1">
        <f t="array" ref="K210">IF(ROWS(G$7:G210)&gt;COUNTIF(BookTable[Entry Month],$O$4),"",INDEX(Book!E$3:E$1200,SMALL(IF(BookTable[Entry Month]=$O$4,ROW(BookTable[Entry Month])-ROW(Book!$J$2)),ROWS(G$7:G210))))</f>
        <v/>
      </c>
      <c r="L210" s="6" t="e">
        <f>Shrawan8[[#This Row],[मूल्य (रु)]]*13%</f>
        <v>#VALUE!</v>
      </c>
    </row>
    <row r="211" spans="1:12" hidden="1" x14ac:dyDescent="0.25">
      <c r="A211" s="1" t="str">
        <f t="array" ref="A211">IF(ROWS(A$7:A211)&gt;COUNTIF(BookTable[Entry Month],$O$4),"",INDEX(Book!A$3:A$1200,SMALL(IF(BookTable[Entry Month]=$O$4,ROW(BookTable[Entry Month])-ROW(Book!$J$2)),ROWS(A$7:A211))))</f>
        <v/>
      </c>
      <c r="B211" s="1" t="str">
        <f t="array" ref="B211">IF(ROWS(B$7:B211)&gt;COUNTIF(BookTable[Entry Month],$O$4),"",INDEX(Book!B$3:B$1200,SMALL(IF(BookTable[Entry Month]=$O$4,ROW(BookTable[Entry Month])-ROW(Book!$J$2)),ROWS(B$7:B211))))</f>
        <v/>
      </c>
      <c r="D211" s="1" t="str">
        <f t="array" ref="D211">IF(ROWS(C$7:C211)&gt;COUNTIF(BookTable[Entry Month],$O$4),"",INDEX(Book!C$3:C$1200,SMALL(IF(BookTable[Entry Month]=$O$4,ROW(BookTable[Entry Month])-ROW(Book!$J$2)),ROWS(C$7:C211))))</f>
        <v/>
      </c>
      <c r="E211" s="1" t="e">
        <f>VLOOKUP(Shrawan8[[#This Row],[आपूर्तिकर्ताको नाम]],PartyTable[],2,FALSE)</f>
        <v>#N/A</v>
      </c>
      <c r="F211" s="1" t="str" cm="1">
        <f t="array" ref="F211">IF(ROWS(G$7:G211)&gt;COUNTIF(BookTable[Entry Month],$O$4),"",INDEX(Book!D$3:D$1200,SMALL(IF(BookTable[Entry Month]=$O$4,ROW(BookTable[Entry Month])-ROW(Book!$J$2)),ROWS(G$7:G211))))</f>
        <v/>
      </c>
      <c r="I21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11" s="6" t="str" cm="1">
        <f t="array" ref="J211">IF(ROWS(G$7:G211)&gt;COUNTIF(BookTable[Entry Month],$O$4),"",INDEX(Book!F$3:F$1200,SMALL(IF(BookTable[Entry Month]=$O$4,ROW(BookTable[Entry Month])-ROW(Book!$J$2)),ROWS(G$7:G211))))</f>
        <v/>
      </c>
      <c r="K211" s="6" t="str" cm="1">
        <f t="array" ref="K211">IF(ROWS(G$7:G211)&gt;COUNTIF(BookTable[Entry Month],$O$4),"",INDEX(Book!E$3:E$1200,SMALL(IF(BookTable[Entry Month]=$O$4,ROW(BookTable[Entry Month])-ROW(Book!$J$2)),ROWS(G$7:G211))))</f>
        <v/>
      </c>
      <c r="L211" s="6" t="e">
        <f>Shrawan8[[#This Row],[मूल्य (रु)]]*13%</f>
        <v>#VALUE!</v>
      </c>
    </row>
    <row r="212" spans="1:12" hidden="1" x14ac:dyDescent="0.25">
      <c r="A212" s="1" t="str">
        <f t="array" ref="A212">IF(ROWS(A$7:A212)&gt;COUNTIF(BookTable[Entry Month],$O$4),"",INDEX(Book!A$3:A$1200,SMALL(IF(BookTable[Entry Month]=$O$4,ROW(BookTable[Entry Month])-ROW(Book!$J$2)),ROWS(A$7:A212))))</f>
        <v/>
      </c>
      <c r="B212" s="1" t="str">
        <f t="array" ref="B212">IF(ROWS(B$7:B212)&gt;COUNTIF(BookTable[Entry Month],$O$4),"",INDEX(Book!B$3:B$1200,SMALL(IF(BookTable[Entry Month]=$O$4,ROW(BookTable[Entry Month])-ROW(Book!$J$2)),ROWS(B$7:B212))))</f>
        <v/>
      </c>
      <c r="D212" s="1" t="str">
        <f t="array" ref="D212">IF(ROWS(C$7:C212)&gt;COUNTIF(BookTable[Entry Month],$O$4),"",INDEX(Book!C$3:C$1200,SMALL(IF(BookTable[Entry Month]=$O$4,ROW(BookTable[Entry Month])-ROW(Book!$J$2)),ROWS(C$7:C212))))</f>
        <v/>
      </c>
      <c r="E212" s="1" t="e">
        <f>VLOOKUP(Shrawan8[[#This Row],[आपूर्तिकर्ताको नाम]],PartyTable[],2,FALSE)</f>
        <v>#N/A</v>
      </c>
      <c r="F212" s="1" t="str" cm="1">
        <f t="array" ref="F212">IF(ROWS(G$7:G212)&gt;COUNTIF(BookTable[Entry Month],$O$4),"",INDEX(Book!D$3:D$1200,SMALL(IF(BookTable[Entry Month]=$O$4,ROW(BookTable[Entry Month])-ROW(Book!$J$2)),ROWS(G$7:G212))))</f>
        <v/>
      </c>
      <c r="I21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12" s="6" t="str" cm="1">
        <f t="array" ref="J212">IF(ROWS(G$7:G212)&gt;COUNTIF(BookTable[Entry Month],$O$4),"",INDEX(Book!F$3:F$1200,SMALL(IF(BookTable[Entry Month]=$O$4,ROW(BookTable[Entry Month])-ROW(Book!$J$2)),ROWS(G$7:G212))))</f>
        <v/>
      </c>
      <c r="K212" s="6" t="str" cm="1">
        <f t="array" ref="K212">IF(ROWS(G$7:G212)&gt;COUNTIF(BookTable[Entry Month],$O$4),"",INDEX(Book!E$3:E$1200,SMALL(IF(BookTable[Entry Month]=$O$4,ROW(BookTable[Entry Month])-ROW(Book!$J$2)),ROWS(G$7:G212))))</f>
        <v/>
      </c>
      <c r="L212" s="6" t="e">
        <f>Shrawan8[[#This Row],[मूल्य (रु)]]*13%</f>
        <v>#VALUE!</v>
      </c>
    </row>
    <row r="213" spans="1:12" hidden="1" x14ac:dyDescent="0.25">
      <c r="A213" s="1" t="str">
        <f t="array" ref="A213">IF(ROWS(A$7:A213)&gt;COUNTIF(BookTable[Entry Month],$O$4),"",INDEX(Book!A$3:A$1200,SMALL(IF(BookTable[Entry Month]=$O$4,ROW(BookTable[Entry Month])-ROW(Book!$J$2)),ROWS(A$7:A213))))</f>
        <v/>
      </c>
      <c r="B213" s="1" t="str">
        <f t="array" ref="B213">IF(ROWS(B$7:B213)&gt;COUNTIF(BookTable[Entry Month],$O$4),"",INDEX(Book!B$3:B$1200,SMALL(IF(BookTable[Entry Month]=$O$4,ROW(BookTable[Entry Month])-ROW(Book!$J$2)),ROWS(B$7:B213))))</f>
        <v/>
      </c>
      <c r="D213" s="1" t="str">
        <f t="array" ref="D213">IF(ROWS(C$7:C213)&gt;COUNTIF(BookTable[Entry Month],$O$4),"",INDEX(Book!C$3:C$1200,SMALL(IF(BookTable[Entry Month]=$O$4,ROW(BookTable[Entry Month])-ROW(Book!$J$2)),ROWS(C$7:C213))))</f>
        <v/>
      </c>
      <c r="E213" s="1" t="e">
        <f>VLOOKUP(Shrawan8[[#This Row],[आपूर्तिकर्ताको नाम]],PartyTable[],2,FALSE)</f>
        <v>#N/A</v>
      </c>
      <c r="F213" s="1" t="str" cm="1">
        <f t="array" ref="F213">IF(ROWS(G$7:G213)&gt;COUNTIF(BookTable[Entry Month],$O$4),"",INDEX(Book!D$3:D$1200,SMALL(IF(BookTable[Entry Month]=$O$4,ROW(BookTable[Entry Month])-ROW(Book!$J$2)),ROWS(G$7:G213))))</f>
        <v/>
      </c>
      <c r="I21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13" s="6" t="str" cm="1">
        <f t="array" ref="J213">IF(ROWS(G$7:G213)&gt;COUNTIF(BookTable[Entry Month],$O$4),"",INDEX(Book!F$3:F$1200,SMALL(IF(BookTable[Entry Month]=$O$4,ROW(BookTable[Entry Month])-ROW(Book!$J$2)),ROWS(G$7:G213))))</f>
        <v/>
      </c>
      <c r="K213" s="6" t="str" cm="1">
        <f t="array" ref="K213">IF(ROWS(G$7:G213)&gt;COUNTIF(BookTable[Entry Month],$O$4),"",INDEX(Book!E$3:E$1200,SMALL(IF(BookTable[Entry Month]=$O$4,ROW(BookTable[Entry Month])-ROW(Book!$J$2)),ROWS(G$7:G213))))</f>
        <v/>
      </c>
      <c r="L213" s="6" t="e">
        <f>Shrawan8[[#This Row],[मूल्य (रु)]]*13%</f>
        <v>#VALUE!</v>
      </c>
    </row>
    <row r="214" spans="1:12" hidden="1" x14ac:dyDescent="0.25">
      <c r="A214" s="1" t="str">
        <f t="array" ref="A214">IF(ROWS(A$7:A214)&gt;COUNTIF(BookTable[Entry Month],$O$4),"",INDEX(Book!A$3:A$1200,SMALL(IF(BookTable[Entry Month]=$O$4,ROW(BookTable[Entry Month])-ROW(Book!$J$2)),ROWS(A$7:A214))))</f>
        <v/>
      </c>
      <c r="B214" s="1" t="str">
        <f t="array" ref="B214">IF(ROWS(B$7:B214)&gt;COUNTIF(BookTable[Entry Month],$O$4),"",INDEX(Book!B$3:B$1200,SMALL(IF(BookTable[Entry Month]=$O$4,ROW(BookTable[Entry Month])-ROW(Book!$J$2)),ROWS(B$7:B214))))</f>
        <v/>
      </c>
      <c r="D214" s="1" t="str">
        <f t="array" ref="D214">IF(ROWS(C$7:C214)&gt;COUNTIF(BookTable[Entry Month],$O$4),"",INDEX(Book!C$3:C$1200,SMALL(IF(BookTable[Entry Month]=$O$4,ROW(BookTable[Entry Month])-ROW(Book!$J$2)),ROWS(C$7:C214))))</f>
        <v/>
      </c>
      <c r="E214" s="1" t="e">
        <f>VLOOKUP(Shrawan8[[#This Row],[आपूर्तिकर्ताको नाम]],PartyTable[],2,FALSE)</f>
        <v>#N/A</v>
      </c>
      <c r="F214" s="1" t="str" cm="1">
        <f t="array" ref="F214">IF(ROWS(G$7:G214)&gt;COUNTIF(BookTable[Entry Month],$O$4),"",INDEX(Book!D$3:D$1200,SMALL(IF(BookTable[Entry Month]=$O$4,ROW(BookTable[Entry Month])-ROW(Book!$J$2)),ROWS(G$7:G214))))</f>
        <v/>
      </c>
      <c r="I21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14" s="6" t="str" cm="1">
        <f t="array" ref="J214">IF(ROWS(G$7:G214)&gt;COUNTIF(BookTable[Entry Month],$O$4),"",INDEX(Book!F$3:F$1200,SMALL(IF(BookTable[Entry Month]=$O$4,ROW(BookTable[Entry Month])-ROW(Book!$J$2)),ROWS(G$7:G214))))</f>
        <v/>
      </c>
      <c r="K214" s="6" t="str" cm="1">
        <f t="array" ref="K214">IF(ROWS(G$7:G214)&gt;COUNTIF(BookTable[Entry Month],$O$4),"",INDEX(Book!E$3:E$1200,SMALL(IF(BookTable[Entry Month]=$O$4,ROW(BookTable[Entry Month])-ROW(Book!$J$2)),ROWS(G$7:G214))))</f>
        <v/>
      </c>
      <c r="L214" s="6" t="e">
        <f>Shrawan8[[#This Row],[मूल्य (रु)]]*13%</f>
        <v>#VALUE!</v>
      </c>
    </row>
    <row r="215" spans="1:12" hidden="1" x14ac:dyDescent="0.25">
      <c r="A215" s="1" t="str">
        <f t="array" ref="A215">IF(ROWS(A$7:A215)&gt;COUNTIF(BookTable[Entry Month],$O$4),"",INDEX(Book!A$3:A$1200,SMALL(IF(BookTable[Entry Month]=$O$4,ROW(BookTable[Entry Month])-ROW(Book!$J$2)),ROWS(A$7:A215))))</f>
        <v/>
      </c>
      <c r="B215" s="1" t="str">
        <f t="array" ref="B215">IF(ROWS(B$7:B215)&gt;COUNTIF(BookTable[Entry Month],$O$4),"",INDEX(Book!B$3:B$1200,SMALL(IF(BookTable[Entry Month]=$O$4,ROW(BookTable[Entry Month])-ROW(Book!$J$2)),ROWS(B$7:B215))))</f>
        <v/>
      </c>
      <c r="D215" s="1" t="str">
        <f t="array" ref="D215">IF(ROWS(C$7:C215)&gt;COUNTIF(BookTable[Entry Month],$O$4),"",INDEX(Book!C$3:C$1200,SMALL(IF(BookTable[Entry Month]=$O$4,ROW(BookTable[Entry Month])-ROW(Book!$J$2)),ROWS(C$7:C215))))</f>
        <v/>
      </c>
      <c r="E215" s="1" t="e">
        <f>VLOOKUP(Shrawan8[[#This Row],[आपूर्तिकर्ताको नाम]],PartyTable[],2,FALSE)</f>
        <v>#N/A</v>
      </c>
      <c r="F215" s="1" t="str" cm="1">
        <f t="array" ref="F215">IF(ROWS(G$7:G215)&gt;COUNTIF(BookTable[Entry Month],$O$4),"",INDEX(Book!D$3:D$1200,SMALL(IF(BookTable[Entry Month]=$O$4,ROW(BookTable[Entry Month])-ROW(Book!$J$2)),ROWS(G$7:G215))))</f>
        <v/>
      </c>
      <c r="I21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15" s="6" t="str" cm="1">
        <f t="array" ref="J215">IF(ROWS(G$7:G215)&gt;COUNTIF(BookTable[Entry Month],$O$4),"",INDEX(Book!F$3:F$1200,SMALL(IF(BookTable[Entry Month]=$O$4,ROW(BookTable[Entry Month])-ROW(Book!$J$2)),ROWS(G$7:G215))))</f>
        <v/>
      </c>
      <c r="K215" s="6" t="str" cm="1">
        <f t="array" ref="K215">IF(ROWS(G$7:G215)&gt;COUNTIF(BookTable[Entry Month],$O$4),"",INDEX(Book!E$3:E$1200,SMALL(IF(BookTable[Entry Month]=$O$4,ROW(BookTable[Entry Month])-ROW(Book!$J$2)),ROWS(G$7:G215))))</f>
        <v/>
      </c>
      <c r="L215" s="6" t="e">
        <f>Shrawan8[[#This Row],[मूल्य (रु)]]*13%</f>
        <v>#VALUE!</v>
      </c>
    </row>
    <row r="216" spans="1:12" hidden="1" x14ac:dyDescent="0.25">
      <c r="A216" s="1" t="str">
        <f t="array" ref="A216">IF(ROWS(A$7:A216)&gt;COUNTIF(BookTable[Entry Month],$O$4),"",INDEX(Book!A$3:A$1200,SMALL(IF(BookTable[Entry Month]=$O$4,ROW(BookTable[Entry Month])-ROW(Book!$J$2)),ROWS(A$7:A216))))</f>
        <v/>
      </c>
      <c r="B216" s="1" t="str">
        <f t="array" ref="B216">IF(ROWS(B$7:B216)&gt;COUNTIF(BookTable[Entry Month],$O$4),"",INDEX(Book!B$3:B$1200,SMALL(IF(BookTable[Entry Month]=$O$4,ROW(BookTable[Entry Month])-ROW(Book!$J$2)),ROWS(B$7:B216))))</f>
        <v/>
      </c>
      <c r="D216" s="1" t="str">
        <f t="array" ref="D216">IF(ROWS(C$7:C216)&gt;COUNTIF(BookTable[Entry Month],$O$4),"",INDEX(Book!C$3:C$1200,SMALL(IF(BookTable[Entry Month]=$O$4,ROW(BookTable[Entry Month])-ROW(Book!$J$2)),ROWS(C$7:C216))))</f>
        <v/>
      </c>
      <c r="E216" s="1" t="e">
        <f>VLOOKUP(Shrawan8[[#This Row],[आपूर्तिकर्ताको नाम]],PartyTable[],2,FALSE)</f>
        <v>#N/A</v>
      </c>
      <c r="F216" s="1" t="str" cm="1">
        <f t="array" ref="F216">IF(ROWS(G$7:G216)&gt;COUNTIF(BookTable[Entry Month],$O$4),"",INDEX(Book!D$3:D$1200,SMALL(IF(BookTable[Entry Month]=$O$4,ROW(BookTable[Entry Month])-ROW(Book!$J$2)),ROWS(G$7:G216))))</f>
        <v/>
      </c>
      <c r="I21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16" s="6" t="str" cm="1">
        <f t="array" ref="J216">IF(ROWS(G$7:G216)&gt;COUNTIF(BookTable[Entry Month],$O$4),"",INDEX(Book!F$3:F$1200,SMALL(IF(BookTable[Entry Month]=$O$4,ROW(BookTable[Entry Month])-ROW(Book!$J$2)),ROWS(G$7:G216))))</f>
        <v/>
      </c>
      <c r="K216" s="6" t="str" cm="1">
        <f t="array" ref="K216">IF(ROWS(G$7:G216)&gt;COUNTIF(BookTable[Entry Month],$O$4),"",INDEX(Book!E$3:E$1200,SMALL(IF(BookTable[Entry Month]=$O$4,ROW(BookTable[Entry Month])-ROW(Book!$J$2)),ROWS(G$7:G216))))</f>
        <v/>
      </c>
      <c r="L216" s="6" t="e">
        <f>Shrawan8[[#This Row],[मूल्य (रु)]]*13%</f>
        <v>#VALUE!</v>
      </c>
    </row>
    <row r="217" spans="1:12" hidden="1" x14ac:dyDescent="0.25">
      <c r="A217" s="1" t="str">
        <f t="array" ref="A217">IF(ROWS(A$7:A217)&gt;COUNTIF(BookTable[Entry Month],$O$4),"",INDEX(Book!A$3:A$1200,SMALL(IF(BookTable[Entry Month]=$O$4,ROW(BookTable[Entry Month])-ROW(Book!$J$2)),ROWS(A$7:A217))))</f>
        <v/>
      </c>
      <c r="B217" s="1" t="str">
        <f t="array" ref="B217">IF(ROWS(B$7:B217)&gt;COUNTIF(BookTable[Entry Month],$O$4),"",INDEX(Book!B$3:B$1200,SMALL(IF(BookTable[Entry Month]=$O$4,ROW(BookTable[Entry Month])-ROW(Book!$J$2)),ROWS(B$7:B217))))</f>
        <v/>
      </c>
      <c r="D217" s="1" t="str">
        <f t="array" ref="D217">IF(ROWS(C$7:C217)&gt;COUNTIF(BookTable[Entry Month],$O$4),"",INDEX(Book!C$3:C$1200,SMALL(IF(BookTable[Entry Month]=$O$4,ROW(BookTable[Entry Month])-ROW(Book!$J$2)),ROWS(C$7:C217))))</f>
        <v/>
      </c>
      <c r="E217" s="1" t="e">
        <f>VLOOKUP(Shrawan8[[#This Row],[आपूर्तिकर्ताको नाम]],PartyTable[],2,FALSE)</f>
        <v>#N/A</v>
      </c>
      <c r="F217" s="1" t="str" cm="1">
        <f t="array" ref="F217">IF(ROWS(G$7:G217)&gt;COUNTIF(BookTable[Entry Month],$O$4),"",INDEX(Book!D$3:D$1200,SMALL(IF(BookTable[Entry Month]=$O$4,ROW(BookTable[Entry Month])-ROW(Book!$J$2)),ROWS(G$7:G217))))</f>
        <v/>
      </c>
      <c r="I21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17" s="6" t="str" cm="1">
        <f t="array" ref="J217">IF(ROWS(G$7:G217)&gt;COUNTIF(BookTable[Entry Month],$O$4),"",INDEX(Book!F$3:F$1200,SMALL(IF(BookTable[Entry Month]=$O$4,ROW(BookTable[Entry Month])-ROW(Book!$J$2)),ROWS(G$7:G217))))</f>
        <v/>
      </c>
      <c r="K217" s="6" t="str" cm="1">
        <f t="array" ref="K217">IF(ROWS(G$7:G217)&gt;COUNTIF(BookTable[Entry Month],$O$4),"",INDEX(Book!E$3:E$1200,SMALL(IF(BookTable[Entry Month]=$O$4,ROW(BookTable[Entry Month])-ROW(Book!$J$2)),ROWS(G$7:G217))))</f>
        <v/>
      </c>
      <c r="L217" s="6" t="e">
        <f>Shrawan8[[#This Row],[मूल्य (रु)]]*13%</f>
        <v>#VALUE!</v>
      </c>
    </row>
    <row r="218" spans="1:12" hidden="1" x14ac:dyDescent="0.25">
      <c r="A218" s="1" t="str">
        <f t="array" ref="A218">IF(ROWS(A$7:A218)&gt;COUNTIF(BookTable[Entry Month],$O$4),"",INDEX(Book!A$3:A$1200,SMALL(IF(BookTable[Entry Month]=$O$4,ROW(BookTable[Entry Month])-ROW(Book!$J$2)),ROWS(A$7:A218))))</f>
        <v/>
      </c>
      <c r="B218" s="1" t="str">
        <f t="array" ref="B218">IF(ROWS(B$7:B218)&gt;COUNTIF(BookTable[Entry Month],$O$4),"",INDEX(Book!B$3:B$1200,SMALL(IF(BookTable[Entry Month]=$O$4,ROW(BookTable[Entry Month])-ROW(Book!$J$2)),ROWS(B$7:B218))))</f>
        <v/>
      </c>
      <c r="D218" s="1" t="str">
        <f t="array" ref="D218">IF(ROWS(C$7:C218)&gt;COUNTIF(BookTable[Entry Month],$O$4),"",INDEX(Book!C$3:C$1200,SMALL(IF(BookTable[Entry Month]=$O$4,ROW(BookTable[Entry Month])-ROW(Book!$J$2)),ROWS(C$7:C218))))</f>
        <v/>
      </c>
      <c r="E218" s="1" t="e">
        <f>VLOOKUP(Shrawan8[[#This Row],[आपूर्तिकर्ताको नाम]],PartyTable[],2,FALSE)</f>
        <v>#N/A</v>
      </c>
      <c r="F218" s="1" t="str" cm="1">
        <f t="array" ref="F218">IF(ROWS(G$7:G218)&gt;COUNTIF(BookTable[Entry Month],$O$4),"",INDEX(Book!D$3:D$1200,SMALL(IF(BookTable[Entry Month]=$O$4,ROW(BookTable[Entry Month])-ROW(Book!$J$2)),ROWS(G$7:G218))))</f>
        <v/>
      </c>
      <c r="I21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18" s="6" t="str" cm="1">
        <f t="array" ref="J218">IF(ROWS(G$7:G218)&gt;COUNTIF(BookTable[Entry Month],$O$4),"",INDEX(Book!F$3:F$1200,SMALL(IF(BookTable[Entry Month]=$O$4,ROW(BookTable[Entry Month])-ROW(Book!$J$2)),ROWS(G$7:G218))))</f>
        <v/>
      </c>
      <c r="K218" s="6" t="str" cm="1">
        <f t="array" ref="K218">IF(ROWS(G$7:G218)&gt;COUNTIF(BookTable[Entry Month],$O$4),"",INDEX(Book!E$3:E$1200,SMALL(IF(BookTable[Entry Month]=$O$4,ROW(BookTable[Entry Month])-ROW(Book!$J$2)),ROWS(G$7:G218))))</f>
        <v/>
      </c>
      <c r="L218" s="6" t="e">
        <f>Shrawan8[[#This Row],[मूल्य (रु)]]*13%</f>
        <v>#VALUE!</v>
      </c>
    </row>
    <row r="219" spans="1:12" hidden="1" x14ac:dyDescent="0.25">
      <c r="A219" s="1" t="str">
        <f t="array" ref="A219">IF(ROWS(A$7:A219)&gt;COUNTIF(BookTable[Entry Month],$O$4),"",INDEX(Book!A$3:A$1200,SMALL(IF(BookTable[Entry Month]=$O$4,ROW(BookTable[Entry Month])-ROW(Book!$J$2)),ROWS(A$7:A219))))</f>
        <v/>
      </c>
      <c r="B219" s="1" t="str">
        <f t="array" ref="B219">IF(ROWS(B$7:B219)&gt;COUNTIF(BookTable[Entry Month],$O$4),"",INDEX(Book!B$3:B$1200,SMALL(IF(BookTable[Entry Month]=$O$4,ROW(BookTable[Entry Month])-ROW(Book!$J$2)),ROWS(B$7:B219))))</f>
        <v/>
      </c>
      <c r="D219" s="1" t="str">
        <f t="array" ref="D219">IF(ROWS(C$7:C219)&gt;COUNTIF(BookTable[Entry Month],$O$4),"",INDEX(Book!C$3:C$1200,SMALL(IF(BookTable[Entry Month]=$O$4,ROW(BookTable[Entry Month])-ROW(Book!$J$2)),ROWS(C$7:C219))))</f>
        <v/>
      </c>
      <c r="E219" s="1" t="e">
        <f>VLOOKUP(Shrawan8[[#This Row],[आपूर्तिकर्ताको नाम]],PartyTable[],2,FALSE)</f>
        <v>#N/A</v>
      </c>
      <c r="F219" s="1" t="str" cm="1">
        <f t="array" ref="F219">IF(ROWS(G$7:G219)&gt;COUNTIF(BookTable[Entry Month],$O$4),"",INDEX(Book!D$3:D$1200,SMALL(IF(BookTable[Entry Month]=$O$4,ROW(BookTable[Entry Month])-ROW(Book!$J$2)),ROWS(G$7:G219))))</f>
        <v/>
      </c>
      <c r="I21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19" s="6" t="str" cm="1">
        <f t="array" ref="J219">IF(ROWS(G$7:G219)&gt;COUNTIF(BookTable[Entry Month],$O$4),"",INDEX(Book!F$3:F$1200,SMALL(IF(BookTable[Entry Month]=$O$4,ROW(BookTable[Entry Month])-ROW(Book!$J$2)),ROWS(G$7:G219))))</f>
        <v/>
      </c>
      <c r="K219" s="6" t="str" cm="1">
        <f t="array" ref="K219">IF(ROWS(G$7:G219)&gt;COUNTIF(BookTable[Entry Month],$O$4),"",INDEX(Book!E$3:E$1200,SMALL(IF(BookTable[Entry Month]=$O$4,ROW(BookTable[Entry Month])-ROW(Book!$J$2)),ROWS(G$7:G219))))</f>
        <v/>
      </c>
      <c r="L219" s="6" t="e">
        <f>Shrawan8[[#This Row],[मूल्य (रु)]]*13%</f>
        <v>#VALUE!</v>
      </c>
    </row>
    <row r="220" spans="1:12" hidden="1" x14ac:dyDescent="0.25">
      <c r="A220" s="1" t="str">
        <f t="array" ref="A220">IF(ROWS(A$7:A220)&gt;COUNTIF(BookTable[Entry Month],$O$4),"",INDEX(Book!A$3:A$1200,SMALL(IF(BookTable[Entry Month]=$O$4,ROW(BookTable[Entry Month])-ROW(Book!$J$2)),ROWS(A$7:A220))))</f>
        <v/>
      </c>
      <c r="B220" s="1" t="str">
        <f t="array" ref="B220">IF(ROWS(B$7:B220)&gt;COUNTIF(BookTable[Entry Month],$O$4),"",INDEX(Book!B$3:B$1200,SMALL(IF(BookTable[Entry Month]=$O$4,ROW(BookTable[Entry Month])-ROW(Book!$J$2)),ROWS(B$7:B220))))</f>
        <v/>
      </c>
      <c r="D220" s="1" t="str">
        <f t="array" ref="D220">IF(ROWS(C$7:C220)&gt;COUNTIF(BookTable[Entry Month],$O$4),"",INDEX(Book!C$3:C$1200,SMALL(IF(BookTable[Entry Month]=$O$4,ROW(BookTable[Entry Month])-ROW(Book!$J$2)),ROWS(C$7:C220))))</f>
        <v/>
      </c>
      <c r="E220" s="1" t="e">
        <f>VLOOKUP(Shrawan8[[#This Row],[आपूर्तिकर्ताको नाम]],PartyTable[],2,FALSE)</f>
        <v>#N/A</v>
      </c>
      <c r="F220" s="1" t="str" cm="1">
        <f t="array" ref="F220">IF(ROWS(G$7:G220)&gt;COUNTIF(BookTable[Entry Month],$O$4),"",INDEX(Book!D$3:D$1200,SMALL(IF(BookTable[Entry Month]=$O$4,ROW(BookTable[Entry Month])-ROW(Book!$J$2)),ROWS(G$7:G220))))</f>
        <v/>
      </c>
      <c r="I22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20" s="6" t="str" cm="1">
        <f t="array" ref="J220">IF(ROWS(G$7:G220)&gt;COUNTIF(BookTable[Entry Month],$O$4),"",INDEX(Book!F$3:F$1200,SMALL(IF(BookTable[Entry Month]=$O$4,ROW(BookTable[Entry Month])-ROW(Book!$J$2)),ROWS(G$7:G220))))</f>
        <v/>
      </c>
      <c r="K220" s="6" t="str" cm="1">
        <f t="array" ref="K220">IF(ROWS(G$7:G220)&gt;COUNTIF(BookTable[Entry Month],$O$4),"",INDEX(Book!E$3:E$1200,SMALL(IF(BookTable[Entry Month]=$O$4,ROW(BookTable[Entry Month])-ROW(Book!$J$2)),ROWS(G$7:G220))))</f>
        <v/>
      </c>
      <c r="L220" s="6" t="e">
        <f>Shrawan8[[#This Row],[मूल्य (रु)]]*13%</f>
        <v>#VALUE!</v>
      </c>
    </row>
    <row r="221" spans="1:12" hidden="1" x14ac:dyDescent="0.25">
      <c r="A221" s="1" t="str">
        <f t="array" ref="A221">IF(ROWS(A$7:A221)&gt;COUNTIF(BookTable[Entry Month],$O$4),"",INDEX(Book!A$3:A$1200,SMALL(IF(BookTable[Entry Month]=$O$4,ROW(BookTable[Entry Month])-ROW(Book!$J$2)),ROWS(A$7:A221))))</f>
        <v/>
      </c>
      <c r="B221" s="1" t="str">
        <f t="array" ref="B221">IF(ROWS(B$7:B221)&gt;COUNTIF(BookTable[Entry Month],$O$4),"",INDEX(Book!B$3:B$1200,SMALL(IF(BookTable[Entry Month]=$O$4,ROW(BookTable[Entry Month])-ROW(Book!$J$2)),ROWS(B$7:B221))))</f>
        <v/>
      </c>
      <c r="D221" s="1" t="str">
        <f t="array" ref="D221">IF(ROWS(C$7:C221)&gt;COUNTIF(BookTable[Entry Month],$O$4),"",INDEX(Book!C$3:C$1200,SMALL(IF(BookTable[Entry Month]=$O$4,ROW(BookTable[Entry Month])-ROW(Book!$J$2)),ROWS(C$7:C221))))</f>
        <v/>
      </c>
      <c r="E221" s="1" t="e">
        <f>VLOOKUP(Shrawan8[[#This Row],[आपूर्तिकर्ताको नाम]],PartyTable[],2,FALSE)</f>
        <v>#N/A</v>
      </c>
      <c r="F221" s="1" t="str" cm="1">
        <f t="array" ref="F221">IF(ROWS(G$7:G221)&gt;COUNTIF(BookTable[Entry Month],$O$4),"",INDEX(Book!D$3:D$1200,SMALL(IF(BookTable[Entry Month]=$O$4,ROW(BookTable[Entry Month])-ROW(Book!$J$2)),ROWS(G$7:G221))))</f>
        <v/>
      </c>
      <c r="I22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21" s="6" t="str" cm="1">
        <f t="array" ref="J221">IF(ROWS(G$7:G221)&gt;COUNTIF(BookTable[Entry Month],$O$4),"",INDEX(Book!F$3:F$1200,SMALL(IF(BookTable[Entry Month]=$O$4,ROW(BookTable[Entry Month])-ROW(Book!$J$2)),ROWS(G$7:G221))))</f>
        <v/>
      </c>
      <c r="K221" s="6" t="str" cm="1">
        <f t="array" ref="K221">IF(ROWS(G$7:G221)&gt;COUNTIF(BookTable[Entry Month],$O$4),"",INDEX(Book!E$3:E$1200,SMALL(IF(BookTable[Entry Month]=$O$4,ROW(BookTable[Entry Month])-ROW(Book!$J$2)),ROWS(G$7:G221))))</f>
        <v/>
      </c>
      <c r="L221" s="6" t="e">
        <f>Shrawan8[[#This Row],[मूल्य (रु)]]*13%</f>
        <v>#VALUE!</v>
      </c>
    </row>
    <row r="222" spans="1:12" hidden="1" x14ac:dyDescent="0.25">
      <c r="A222" s="1" t="str">
        <f t="array" ref="A222">IF(ROWS(A$7:A222)&gt;COUNTIF(BookTable[Entry Month],$O$4),"",INDEX(Book!A$3:A$1200,SMALL(IF(BookTable[Entry Month]=$O$4,ROW(BookTable[Entry Month])-ROW(Book!$J$2)),ROWS(A$7:A222))))</f>
        <v/>
      </c>
      <c r="B222" s="1" t="str">
        <f t="array" ref="B222">IF(ROWS(B$7:B222)&gt;COUNTIF(BookTable[Entry Month],$O$4),"",INDEX(Book!B$3:B$1200,SMALL(IF(BookTable[Entry Month]=$O$4,ROW(BookTable[Entry Month])-ROW(Book!$J$2)),ROWS(B$7:B222))))</f>
        <v/>
      </c>
      <c r="D222" s="1" t="str">
        <f t="array" ref="D222">IF(ROWS(C$7:C222)&gt;COUNTIF(BookTable[Entry Month],$O$4),"",INDEX(Book!C$3:C$1200,SMALL(IF(BookTable[Entry Month]=$O$4,ROW(BookTable[Entry Month])-ROW(Book!$J$2)),ROWS(C$7:C222))))</f>
        <v/>
      </c>
      <c r="E222" s="1" t="e">
        <f>VLOOKUP(Shrawan8[[#This Row],[आपूर्तिकर्ताको नाम]],PartyTable[],2,FALSE)</f>
        <v>#N/A</v>
      </c>
      <c r="F222" s="1" t="str" cm="1">
        <f t="array" ref="F222">IF(ROWS(G$7:G222)&gt;COUNTIF(BookTable[Entry Month],$O$4),"",INDEX(Book!D$3:D$1200,SMALL(IF(BookTable[Entry Month]=$O$4,ROW(BookTable[Entry Month])-ROW(Book!$J$2)),ROWS(G$7:G222))))</f>
        <v/>
      </c>
      <c r="I22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22" s="6" t="str" cm="1">
        <f t="array" ref="J222">IF(ROWS(G$7:G222)&gt;COUNTIF(BookTable[Entry Month],$O$4),"",INDEX(Book!F$3:F$1200,SMALL(IF(BookTable[Entry Month]=$O$4,ROW(BookTable[Entry Month])-ROW(Book!$J$2)),ROWS(G$7:G222))))</f>
        <v/>
      </c>
      <c r="K222" s="6" t="str" cm="1">
        <f t="array" ref="K222">IF(ROWS(G$7:G222)&gt;COUNTIF(BookTable[Entry Month],$O$4),"",INDEX(Book!E$3:E$1200,SMALL(IF(BookTable[Entry Month]=$O$4,ROW(BookTable[Entry Month])-ROW(Book!$J$2)),ROWS(G$7:G222))))</f>
        <v/>
      </c>
      <c r="L222" s="6" t="e">
        <f>Shrawan8[[#This Row],[मूल्य (रु)]]*13%</f>
        <v>#VALUE!</v>
      </c>
    </row>
    <row r="223" spans="1:12" hidden="1" x14ac:dyDescent="0.25">
      <c r="A223" s="1" t="str">
        <f t="array" ref="A223">IF(ROWS(A$7:A223)&gt;COUNTIF(BookTable[Entry Month],$O$4),"",INDEX(Book!A$3:A$1200,SMALL(IF(BookTable[Entry Month]=$O$4,ROW(BookTable[Entry Month])-ROW(Book!$J$2)),ROWS(A$7:A223))))</f>
        <v/>
      </c>
      <c r="B223" s="1" t="str">
        <f t="array" ref="B223">IF(ROWS(B$7:B223)&gt;COUNTIF(BookTable[Entry Month],$O$4),"",INDEX(Book!B$3:B$1200,SMALL(IF(BookTable[Entry Month]=$O$4,ROW(BookTable[Entry Month])-ROW(Book!$J$2)),ROWS(B$7:B223))))</f>
        <v/>
      </c>
      <c r="D223" s="1" t="str">
        <f t="array" ref="D223">IF(ROWS(C$7:C223)&gt;COUNTIF(BookTable[Entry Month],$O$4),"",INDEX(Book!C$3:C$1200,SMALL(IF(BookTable[Entry Month]=$O$4,ROW(BookTable[Entry Month])-ROW(Book!$J$2)),ROWS(C$7:C223))))</f>
        <v/>
      </c>
      <c r="E223" s="1" t="e">
        <f>VLOOKUP(Shrawan8[[#This Row],[आपूर्तिकर्ताको नाम]],PartyTable[],2,FALSE)</f>
        <v>#N/A</v>
      </c>
      <c r="F223" s="1" t="str" cm="1">
        <f t="array" ref="F223">IF(ROWS(G$7:G223)&gt;COUNTIF(BookTable[Entry Month],$O$4),"",INDEX(Book!D$3:D$1200,SMALL(IF(BookTable[Entry Month]=$O$4,ROW(BookTable[Entry Month])-ROW(Book!$J$2)),ROWS(G$7:G223))))</f>
        <v/>
      </c>
      <c r="I22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23" s="6" t="str" cm="1">
        <f t="array" ref="J223">IF(ROWS(G$7:G223)&gt;COUNTIF(BookTable[Entry Month],$O$4),"",INDEX(Book!F$3:F$1200,SMALL(IF(BookTable[Entry Month]=$O$4,ROW(BookTable[Entry Month])-ROW(Book!$J$2)),ROWS(G$7:G223))))</f>
        <v/>
      </c>
      <c r="K223" s="6" t="str" cm="1">
        <f t="array" ref="K223">IF(ROWS(G$7:G223)&gt;COUNTIF(BookTable[Entry Month],$O$4),"",INDEX(Book!E$3:E$1200,SMALL(IF(BookTable[Entry Month]=$O$4,ROW(BookTable[Entry Month])-ROW(Book!$J$2)),ROWS(G$7:G223))))</f>
        <v/>
      </c>
      <c r="L223" s="6" t="e">
        <f>Shrawan8[[#This Row],[मूल्य (रु)]]*13%</f>
        <v>#VALUE!</v>
      </c>
    </row>
    <row r="224" spans="1:12" hidden="1" x14ac:dyDescent="0.25">
      <c r="A224" s="1" t="str">
        <f t="array" ref="A224">IF(ROWS(A$7:A224)&gt;COUNTIF(BookTable[Entry Month],$O$4),"",INDEX(Book!A$3:A$1200,SMALL(IF(BookTable[Entry Month]=$O$4,ROW(BookTable[Entry Month])-ROW(Book!$J$2)),ROWS(A$7:A224))))</f>
        <v/>
      </c>
      <c r="B224" s="1" t="str">
        <f t="array" ref="B224">IF(ROWS(B$7:B224)&gt;COUNTIF(BookTable[Entry Month],$O$4),"",INDEX(Book!B$3:B$1200,SMALL(IF(BookTable[Entry Month]=$O$4,ROW(BookTable[Entry Month])-ROW(Book!$J$2)),ROWS(B$7:B224))))</f>
        <v/>
      </c>
      <c r="D224" s="1" t="str">
        <f t="array" ref="D224">IF(ROWS(C$7:C224)&gt;COUNTIF(BookTable[Entry Month],$O$4),"",INDEX(Book!C$3:C$1200,SMALL(IF(BookTable[Entry Month]=$O$4,ROW(BookTable[Entry Month])-ROW(Book!$J$2)),ROWS(C$7:C224))))</f>
        <v/>
      </c>
      <c r="E224" s="1" t="e">
        <f>VLOOKUP(Shrawan8[[#This Row],[आपूर्तिकर्ताको नाम]],PartyTable[],2,FALSE)</f>
        <v>#N/A</v>
      </c>
      <c r="F224" s="1" t="str" cm="1">
        <f t="array" ref="F224">IF(ROWS(G$7:G224)&gt;COUNTIF(BookTable[Entry Month],$O$4),"",INDEX(Book!D$3:D$1200,SMALL(IF(BookTable[Entry Month]=$O$4,ROW(BookTable[Entry Month])-ROW(Book!$J$2)),ROWS(G$7:G224))))</f>
        <v/>
      </c>
      <c r="I22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24" s="6" t="str" cm="1">
        <f t="array" ref="J224">IF(ROWS(G$7:G224)&gt;COUNTIF(BookTable[Entry Month],$O$4),"",INDEX(Book!F$3:F$1200,SMALL(IF(BookTable[Entry Month]=$O$4,ROW(BookTable[Entry Month])-ROW(Book!$J$2)),ROWS(G$7:G224))))</f>
        <v/>
      </c>
      <c r="K224" s="6" t="str" cm="1">
        <f t="array" ref="K224">IF(ROWS(G$7:G224)&gt;COUNTIF(BookTable[Entry Month],$O$4),"",INDEX(Book!E$3:E$1200,SMALL(IF(BookTable[Entry Month]=$O$4,ROW(BookTable[Entry Month])-ROW(Book!$J$2)),ROWS(G$7:G224))))</f>
        <v/>
      </c>
      <c r="L224" s="6" t="e">
        <f>Shrawan8[[#This Row],[मूल्य (रु)]]*13%</f>
        <v>#VALUE!</v>
      </c>
    </row>
    <row r="225" spans="1:12" hidden="1" x14ac:dyDescent="0.25">
      <c r="A225" s="1" t="str">
        <f t="array" ref="A225">IF(ROWS(A$7:A225)&gt;COUNTIF(BookTable[Entry Month],$O$4),"",INDEX(Book!A$3:A$1200,SMALL(IF(BookTable[Entry Month]=$O$4,ROW(BookTable[Entry Month])-ROW(Book!$J$2)),ROWS(A$7:A225))))</f>
        <v/>
      </c>
      <c r="B225" s="1" t="str">
        <f t="array" ref="B225">IF(ROWS(B$7:B225)&gt;COUNTIF(BookTable[Entry Month],$O$4),"",INDEX(Book!B$3:B$1200,SMALL(IF(BookTable[Entry Month]=$O$4,ROW(BookTable[Entry Month])-ROW(Book!$J$2)),ROWS(B$7:B225))))</f>
        <v/>
      </c>
      <c r="D225" s="1" t="str">
        <f t="array" ref="D225">IF(ROWS(C$7:C225)&gt;COUNTIF(BookTable[Entry Month],$O$4),"",INDEX(Book!C$3:C$1200,SMALL(IF(BookTable[Entry Month]=$O$4,ROW(BookTable[Entry Month])-ROW(Book!$J$2)),ROWS(C$7:C225))))</f>
        <v/>
      </c>
      <c r="E225" s="1" t="e">
        <f>VLOOKUP(Shrawan8[[#This Row],[आपूर्तिकर्ताको नाम]],PartyTable[],2,FALSE)</f>
        <v>#N/A</v>
      </c>
      <c r="F225" s="1" t="str" cm="1">
        <f t="array" ref="F225">IF(ROWS(G$7:G225)&gt;COUNTIF(BookTable[Entry Month],$O$4),"",INDEX(Book!D$3:D$1200,SMALL(IF(BookTable[Entry Month]=$O$4,ROW(BookTable[Entry Month])-ROW(Book!$J$2)),ROWS(G$7:G225))))</f>
        <v/>
      </c>
      <c r="I22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25" s="6" t="str" cm="1">
        <f t="array" ref="J225">IF(ROWS(G$7:G225)&gt;COUNTIF(BookTable[Entry Month],$O$4),"",INDEX(Book!F$3:F$1200,SMALL(IF(BookTable[Entry Month]=$O$4,ROW(BookTable[Entry Month])-ROW(Book!$J$2)),ROWS(G$7:G225))))</f>
        <v/>
      </c>
      <c r="K225" s="6" t="str" cm="1">
        <f t="array" ref="K225">IF(ROWS(G$7:G225)&gt;COUNTIF(BookTable[Entry Month],$O$4),"",INDEX(Book!E$3:E$1200,SMALL(IF(BookTable[Entry Month]=$O$4,ROW(BookTable[Entry Month])-ROW(Book!$J$2)),ROWS(G$7:G225))))</f>
        <v/>
      </c>
      <c r="L225" s="6" t="e">
        <f>Shrawan8[[#This Row],[मूल्य (रु)]]*13%</f>
        <v>#VALUE!</v>
      </c>
    </row>
    <row r="226" spans="1:12" hidden="1" x14ac:dyDescent="0.25">
      <c r="A226" s="1" t="str">
        <f t="array" ref="A226">IF(ROWS(A$7:A226)&gt;COUNTIF(BookTable[Entry Month],$O$4),"",INDEX(Book!A$3:A$1200,SMALL(IF(BookTable[Entry Month]=$O$4,ROW(BookTable[Entry Month])-ROW(Book!$J$2)),ROWS(A$7:A226))))</f>
        <v/>
      </c>
      <c r="B226" s="1" t="str">
        <f t="array" ref="B226">IF(ROWS(B$7:B226)&gt;COUNTIF(BookTable[Entry Month],$O$4),"",INDEX(Book!B$3:B$1200,SMALL(IF(BookTable[Entry Month]=$O$4,ROW(BookTable[Entry Month])-ROW(Book!$J$2)),ROWS(B$7:B226))))</f>
        <v/>
      </c>
      <c r="D226" s="1" t="str">
        <f t="array" ref="D226">IF(ROWS(C$7:C226)&gt;COUNTIF(BookTable[Entry Month],$O$4),"",INDEX(Book!C$3:C$1200,SMALL(IF(BookTable[Entry Month]=$O$4,ROW(BookTable[Entry Month])-ROW(Book!$J$2)),ROWS(C$7:C226))))</f>
        <v/>
      </c>
      <c r="E226" s="1" t="e">
        <f>VLOOKUP(Shrawan8[[#This Row],[आपूर्तिकर्ताको नाम]],PartyTable[],2,FALSE)</f>
        <v>#N/A</v>
      </c>
      <c r="F226" s="1" t="str" cm="1">
        <f t="array" ref="F226">IF(ROWS(G$7:G226)&gt;COUNTIF(BookTable[Entry Month],$O$4),"",INDEX(Book!D$3:D$1200,SMALL(IF(BookTable[Entry Month]=$O$4,ROW(BookTable[Entry Month])-ROW(Book!$J$2)),ROWS(G$7:G226))))</f>
        <v/>
      </c>
      <c r="I22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26" s="6" t="str" cm="1">
        <f t="array" ref="J226">IF(ROWS(G$7:G226)&gt;COUNTIF(BookTable[Entry Month],$O$4),"",INDEX(Book!F$3:F$1200,SMALL(IF(BookTable[Entry Month]=$O$4,ROW(BookTable[Entry Month])-ROW(Book!$J$2)),ROWS(G$7:G226))))</f>
        <v/>
      </c>
      <c r="K226" s="6" t="str" cm="1">
        <f t="array" ref="K226">IF(ROWS(G$7:G226)&gt;COUNTIF(BookTable[Entry Month],$O$4),"",INDEX(Book!E$3:E$1200,SMALL(IF(BookTable[Entry Month]=$O$4,ROW(BookTable[Entry Month])-ROW(Book!$J$2)),ROWS(G$7:G226))))</f>
        <v/>
      </c>
      <c r="L226" s="6" t="e">
        <f>Shrawan8[[#This Row],[मूल्य (रु)]]*13%</f>
        <v>#VALUE!</v>
      </c>
    </row>
    <row r="227" spans="1:12" hidden="1" x14ac:dyDescent="0.25">
      <c r="A227" s="1" t="str">
        <f t="array" ref="A227">IF(ROWS(A$7:A227)&gt;COUNTIF(BookTable[Entry Month],$O$4),"",INDEX(Book!A$3:A$1200,SMALL(IF(BookTable[Entry Month]=$O$4,ROW(BookTable[Entry Month])-ROW(Book!$J$2)),ROWS(A$7:A227))))</f>
        <v/>
      </c>
      <c r="B227" s="1" t="str">
        <f t="array" ref="B227">IF(ROWS(B$7:B227)&gt;COUNTIF(BookTable[Entry Month],$O$4),"",INDEX(Book!B$3:B$1200,SMALL(IF(BookTable[Entry Month]=$O$4,ROW(BookTable[Entry Month])-ROW(Book!$J$2)),ROWS(B$7:B227))))</f>
        <v/>
      </c>
      <c r="D227" s="1" t="str">
        <f t="array" ref="D227">IF(ROWS(C$7:C227)&gt;COUNTIF(BookTable[Entry Month],$O$4),"",INDEX(Book!C$3:C$1200,SMALL(IF(BookTable[Entry Month]=$O$4,ROW(BookTable[Entry Month])-ROW(Book!$J$2)),ROWS(C$7:C227))))</f>
        <v/>
      </c>
      <c r="E227" s="1" t="e">
        <f>VLOOKUP(Shrawan8[[#This Row],[आपूर्तिकर्ताको नाम]],PartyTable[],2,FALSE)</f>
        <v>#N/A</v>
      </c>
      <c r="F227" s="1" t="str" cm="1">
        <f t="array" ref="F227">IF(ROWS(G$7:G227)&gt;COUNTIF(BookTable[Entry Month],$O$4),"",INDEX(Book!D$3:D$1200,SMALL(IF(BookTable[Entry Month]=$O$4,ROW(BookTable[Entry Month])-ROW(Book!$J$2)),ROWS(G$7:G227))))</f>
        <v/>
      </c>
      <c r="I22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27" s="6" t="str" cm="1">
        <f t="array" ref="J227">IF(ROWS(G$7:G227)&gt;COUNTIF(BookTable[Entry Month],$O$4),"",INDEX(Book!F$3:F$1200,SMALL(IF(BookTable[Entry Month]=$O$4,ROW(BookTable[Entry Month])-ROW(Book!$J$2)),ROWS(G$7:G227))))</f>
        <v/>
      </c>
      <c r="K227" s="6" t="str" cm="1">
        <f t="array" ref="K227">IF(ROWS(G$7:G227)&gt;COUNTIF(BookTable[Entry Month],$O$4),"",INDEX(Book!E$3:E$1200,SMALL(IF(BookTable[Entry Month]=$O$4,ROW(BookTable[Entry Month])-ROW(Book!$J$2)),ROWS(G$7:G227))))</f>
        <v/>
      </c>
      <c r="L227" s="6" t="e">
        <f>Shrawan8[[#This Row],[मूल्य (रु)]]*13%</f>
        <v>#VALUE!</v>
      </c>
    </row>
    <row r="228" spans="1:12" hidden="1" x14ac:dyDescent="0.25">
      <c r="A228" s="1" t="str">
        <f t="array" ref="A228">IF(ROWS(A$7:A228)&gt;COUNTIF(BookTable[Entry Month],$O$4),"",INDEX(Book!A$3:A$1200,SMALL(IF(BookTable[Entry Month]=$O$4,ROW(BookTable[Entry Month])-ROW(Book!$J$2)),ROWS(A$7:A228))))</f>
        <v/>
      </c>
      <c r="B228" s="1" t="str">
        <f t="array" ref="B228">IF(ROWS(B$7:B228)&gt;COUNTIF(BookTable[Entry Month],$O$4),"",INDEX(Book!B$3:B$1200,SMALL(IF(BookTable[Entry Month]=$O$4,ROW(BookTable[Entry Month])-ROW(Book!$J$2)),ROWS(B$7:B228))))</f>
        <v/>
      </c>
      <c r="D228" s="1" t="str">
        <f t="array" ref="D228">IF(ROWS(C$7:C228)&gt;COUNTIF(BookTable[Entry Month],$O$4),"",INDEX(Book!C$3:C$1200,SMALL(IF(BookTable[Entry Month]=$O$4,ROW(BookTable[Entry Month])-ROW(Book!$J$2)),ROWS(C$7:C228))))</f>
        <v/>
      </c>
      <c r="E228" s="1" t="e">
        <f>VLOOKUP(Shrawan8[[#This Row],[आपूर्तिकर्ताको नाम]],PartyTable[],2,FALSE)</f>
        <v>#N/A</v>
      </c>
      <c r="F228" s="1" t="str" cm="1">
        <f t="array" ref="F228">IF(ROWS(G$7:G228)&gt;COUNTIF(BookTable[Entry Month],$O$4),"",INDEX(Book!D$3:D$1200,SMALL(IF(BookTable[Entry Month]=$O$4,ROW(BookTable[Entry Month])-ROW(Book!$J$2)),ROWS(G$7:G228))))</f>
        <v/>
      </c>
      <c r="I22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28" s="6" t="str" cm="1">
        <f t="array" ref="J228">IF(ROWS(G$7:G228)&gt;COUNTIF(BookTable[Entry Month],$O$4),"",INDEX(Book!F$3:F$1200,SMALL(IF(BookTable[Entry Month]=$O$4,ROW(BookTable[Entry Month])-ROW(Book!$J$2)),ROWS(G$7:G228))))</f>
        <v/>
      </c>
      <c r="K228" s="6" t="str" cm="1">
        <f t="array" ref="K228">IF(ROWS(G$7:G228)&gt;COUNTIF(BookTable[Entry Month],$O$4),"",INDEX(Book!E$3:E$1200,SMALL(IF(BookTable[Entry Month]=$O$4,ROW(BookTable[Entry Month])-ROW(Book!$J$2)),ROWS(G$7:G228))))</f>
        <v/>
      </c>
      <c r="L228" s="6" t="e">
        <f>Shrawan8[[#This Row],[मूल्य (रु)]]*13%</f>
        <v>#VALUE!</v>
      </c>
    </row>
    <row r="229" spans="1:12" hidden="1" x14ac:dyDescent="0.25">
      <c r="A229" s="1" t="str">
        <f t="array" ref="A229">IF(ROWS(A$7:A229)&gt;COUNTIF(BookTable[Entry Month],$O$4),"",INDEX(Book!A$3:A$1200,SMALL(IF(BookTable[Entry Month]=$O$4,ROW(BookTable[Entry Month])-ROW(Book!$J$2)),ROWS(A$7:A229))))</f>
        <v/>
      </c>
      <c r="B229" s="1" t="str">
        <f t="array" ref="B229">IF(ROWS(B$7:B229)&gt;COUNTIF(BookTable[Entry Month],$O$4),"",INDEX(Book!B$3:B$1200,SMALL(IF(BookTable[Entry Month]=$O$4,ROW(BookTable[Entry Month])-ROW(Book!$J$2)),ROWS(B$7:B229))))</f>
        <v/>
      </c>
      <c r="D229" s="1" t="str">
        <f t="array" ref="D229">IF(ROWS(C$7:C229)&gt;COUNTIF(BookTable[Entry Month],$O$4),"",INDEX(Book!C$3:C$1200,SMALL(IF(BookTable[Entry Month]=$O$4,ROW(BookTable[Entry Month])-ROW(Book!$J$2)),ROWS(C$7:C229))))</f>
        <v/>
      </c>
      <c r="E229" s="1" t="e">
        <f>VLOOKUP(Shrawan8[[#This Row],[आपूर्तिकर्ताको नाम]],PartyTable[],2,FALSE)</f>
        <v>#N/A</v>
      </c>
      <c r="F229" s="1" t="str" cm="1">
        <f t="array" ref="F229">IF(ROWS(G$7:G229)&gt;COUNTIF(BookTable[Entry Month],$O$4),"",INDEX(Book!D$3:D$1200,SMALL(IF(BookTable[Entry Month]=$O$4,ROW(BookTable[Entry Month])-ROW(Book!$J$2)),ROWS(G$7:G229))))</f>
        <v/>
      </c>
      <c r="I22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29" s="6" t="str" cm="1">
        <f t="array" ref="J229">IF(ROWS(G$7:G229)&gt;COUNTIF(BookTable[Entry Month],$O$4),"",INDEX(Book!F$3:F$1200,SMALL(IF(BookTable[Entry Month]=$O$4,ROW(BookTable[Entry Month])-ROW(Book!$J$2)),ROWS(G$7:G229))))</f>
        <v/>
      </c>
      <c r="K229" s="6" t="str" cm="1">
        <f t="array" ref="K229">IF(ROWS(G$7:G229)&gt;COUNTIF(BookTable[Entry Month],$O$4),"",INDEX(Book!E$3:E$1200,SMALL(IF(BookTable[Entry Month]=$O$4,ROW(BookTable[Entry Month])-ROW(Book!$J$2)),ROWS(G$7:G229))))</f>
        <v/>
      </c>
      <c r="L229" s="6" t="e">
        <f>Shrawan8[[#This Row],[मूल्य (रु)]]*13%</f>
        <v>#VALUE!</v>
      </c>
    </row>
    <row r="230" spans="1:12" hidden="1" x14ac:dyDescent="0.25">
      <c r="A230" s="1" t="str">
        <f t="array" ref="A230">IF(ROWS(A$7:A230)&gt;COUNTIF(BookTable[Entry Month],$O$4),"",INDEX(Book!A$3:A$1200,SMALL(IF(BookTable[Entry Month]=$O$4,ROW(BookTable[Entry Month])-ROW(Book!$J$2)),ROWS(A$7:A230))))</f>
        <v/>
      </c>
      <c r="B230" s="1" t="str">
        <f t="array" ref="B230">IF(ROWS(B$7:B230)&gt;COUNTIF(BookTable[Entry Month],$O$4),"",INDEX(Book!B$3:B$1200,SMALL(IF(BookTable[Entry Month]=$O$4,ROW(BookTable[Entry Month])-ROW(Book!$J$2)),ROWS(B$7:B230))))</f>
        <v/>
      </c>
      <c r="D230" s="1" t="str">
        <f t="array" ref="D230">IF(ROWS(C$7:C230)&gt;COUNTIF(BookTable[Entry Month],$O$4),"",INDEX(Book!C$3:C$1200,SMALL(IF(BookTable[Entry Month]=$O$4,ROW(BookTable[Entry Month])-ROW(Book!$J$2)),ROWS(C$7:C230))))</f>
        <v/>
      </c>
      <c r="E230" s="1" t="e">
        <f>VLOOKUP(Shrawan8[[#This Row],[आपूर्तिकर्ताको नाम]],PartyTable[],2,FALSE)</f>
        <v>#N/A</v>
      </c>
      <c r="F230" s="1" t="str" cm="1">
        <f t="array" ref="F230">IF(ROWS(G$7:G230)&gt;COUNTIF(BookTable[Entry Month],$O$4),"",INDEX(Book!D$3:D$1200,SMALL(IF(BookTable[Entry Month]=$O$4,ROW(BookTable[Entry Month])-ROW(Book!$J$2)),ROWS(G$7:G230))))</f>
        <v/>
      </c>
      <c r="I23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30" s="6" t="str" cm="1">
        <f t="array" ref="J230">IF(ROWS(G$7:G230)&gt;COUNTIF(BookTable[Entry Month],$O$4),"",INDEX(Book!F$3:F$1200,SMALL(IF(BookTable[Entry Month]=$O$4,ROW(BookTable[Entry Month])-ROW(Book!$J$2)),ROWS(G$7:G230))))</f>
        <v/>
      </c>
      <c r="K230" s="6" t="str" cm="1">
        <f t="array" ref="K230">IF(ROWS(G$7:G230)&gt;COUNTIF(BookTable[Entry Month],$O$4),"",INDEX(Book!E$3:E$1200,SMALL(IF(BookTable[Entry Month]=$O$4,ROW(BookTable[Entry Month])-ROW(Book!$J$2)),ROWS(G$7:G230))))</f>
        <v/>
      </c>
      <c r="L230" s="6" t="e">
        <f>Shrawan8[[#This Row],[मूल्य (रु)]]*13%</f>
        <v>#VALUE!</v>
      </c>
    </row>
    <row r="231" spans="1:12" hidden="1" x14ac:dyDescent="0.25">
      <c r="A231" s="1" t="str">
        <f t="array" ref="A231">IF(ROWS(A$7:A231)&gt;COUNTIF(BookTable[Entry Month],$O$4),"",INDEX(Book!A$3:A$1200,SMALL(IF(BookTable[Entry Month]=$O$4,ROW(BookTable[Entry Month])-ROW(Book!$J$2)),ROWS(A$7:A231))))</f>
        <v/>
      </c>
      <c r="B231" s="1" t="str">
        <f t="array" ref="B231">IF(ROWS(B$7:B231)&gt;COUNTIF(BookTable[Entry Month],$O$4),"",INDEX(Book!B$3:B$1200,SMALL(IF(BookTable[Entry Month]=$O$4,ROW(BookTable[Entry Month])-ROW(Book!$J$2)),ROWS(B$7:B231))))</f>
        <v/>
      </c>
      <c r="D231" s="1" t="str">
        <f t="array" ref="D231">IF(ROWS(C$7:C231)&gt;COUNTIF(BookTable[Entry Month],$O$4),"",INDEX(Book!C$3:C$1200,SMALL(IF(BookTable[Entry Month]=$O$4,ROW(BookTable[Entry Month])-ROW(Book!$J$2)),ROWS(C$7:C231))))</f>
        <v/>
      </c>
      <c r="E231" s="1" t="e">
        <f>VLOOKUP(Shrawan8[[#This Row],[आपूर्तिकर्ताको नाम]],PartyTable[],2,FALSE)</f>
        <v>#N/A</v>
      </c>
      <c r="F231" s="1" t="str" cm="1">
        <f t="array" ref="F231">IF(ROWS(G$7:G231)&gt;COUNTIF(BookTable[Entry Month],$O$4),"",INDEX(Book!D$3:D$1200,SMALL(IF(BookTable[Entry Month]=$O$4,ROW(BookTable[Entry Month])-ROW(Book!$J$2)),ROWS(G$7:G231))))</f>
        <v/>
      </c>
      <c r="I23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31" s="6" t="str" cm="1">
        <f t="array" ref="J231">IF(ROWS(G$7:G231)&gt;COUNTIF(BookTable[Entry Month],$O$4),"",INDEX(Book!F$3:F$1200,SMALL(IF(BookTable[Entry Month]=$O$4,ROW(BookTable[Entry Month])-ROW(Book!$J$2)),ROWS(G$7:G231))))</f>
        <v/>
      </c>
      <c r="K231" s="6" t="str" cm="1">
        <f t="array" ref="K231">IF(ROWS(G$7:G231)&gt;COUNTIF(BookTable[Entry Month],$O$4),"",INDEX(Book!E$3:E$1200,SMALL(IF(BookTable[Entry Month]=$O$4,ROW(BookTable[Entry Month])-ROW(Book!$J$2)),ROWS(G$7:G231))))</f>
        <v/>
      </c>
      <c r="L231" s="6" t="e">
        <f>Shrawan8[[#This Row],[मूल्य (रु)]]*13%</f>
        <v>#VALUE!</v>
      </c>
    </row>
    <row r="232" spans="1:12" hidden="1" x14ac:dyDescent="0.25">
      <c r="A232" s="1" t="str">
        <f t="array" ref="A232">IF(ROWS(A$7:A232)&gt;COUNTIF(BookTable[Entry Month],$O$4),"",INDEX(Book!A$3:A$1200,SMALL(IF(BookTable[Entry Month]=$O$4,ROW(BookTable[Entry Month])-ROW(Book!$J$2)),ROWS(A$7:A232))))</f>
        <v/>
      </c>
      <c r="B232" s="1" t="str">
        <f t="array" ref="B232">IF(ROWS(B$7:B232)&gt;COUNTIF(BookTable[Entry Month],$O$4),"",INDEX(Book!B$3:B$1200,SMALL(IF(BookTable[Entry Month]=$O$4,ROW(BookTable[Entry Month])-ROW(Book!$J$2)),ROWS(B$7:B232))))</f>
        <v/>
      </c>
      <c r="D232" s="1" t="str">
        <f t="array" ref="D232">IF(ROWS(C$7:C232)&gt;COUNTIF(BookTable[Entry Month],$O$4),"",INDEX(Book!C$3:C$1200,SMALL(IF(BookTable[Entry Month]=$O$4,ROW(BookTable[Entry Month])-ROW(Book!$J$2)),ROWS(C$7:C232))))</f>
        <v/>
      </c>
      <c r="E232" s="1" t="e">
        <f>VLOOKUP(Shrawan8[[#This Row],[आपूर्तिकर्ताको नाम]],PartyTable[],2,FALSE)</f>
        <v>#N/A</v>
      </c>
      <c r="F232" s="1" t="str" cm="1">
        <f t="array" ref="F232">IF(ROWS(G$7:G232)&gt;COUNTIF(BookTable[Entry Month],$O$4),"",INDEX(Book!D$3:D$1200,SMALL(IF(BookTable[Entry Month]=$O$4,ROW(BookTable[Entry Month])-ROW(Book!$J$2)),ROWS(G$7:G232))))</f>
        <v/>
      </c>
      <c r="I23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32" s="6" t="str" cm="1">
        <f t="array" ref="J232">IF(ROWS(G$7:G232)&gt;COUNTIF(BookTable[Entry Month],$O$4),"",INDEX(Book!F$3:F$1200,SMALL(IF(BookTable[Entry Month]=$O$4,ROW(BookTable[Entry Month])-ROW(Book!$J$2)),ROWS(G$7:G232))))</f>
        <v/>
      </c>
      <c r="K232" s="6" t="str" cm="1">
        <f t="array" ref="K232">IF(ROWS(G$7:G232)&gt;COUNTIF(BookTable[Entry Month],$O$4),"",INDEX(Book!E$3:E$1200,SMALL(IF(BookTable[Entry Month]=$O$4,ROW(BookTable[Entry Month])-ROW(Book!$J$2)),ROWS(G$7:G232))))</f>
        <v/>
      </c>
      <c r="L232" s="6" t="e">
        <f>Shrawan8[[#This Row],[मूल्य (रु)]]*13%</f>
        <v>#VALUE!</v>
      </c>
    </row>
    <row r="233" spans="1:12" hidden="1" x14ac:dyDescent="0.25">
      <c r="A233" s="1" t="str">
        <f t="array" ref="A233">IF(ROWS(A$7:A233)&gt;COUNTIF(BookTable[Entry Month],$O$4),"",INDEX(Book!A$3:A$1200,SMALL(IF(BookTable[Entry Month]=$O$4,ROW(BookTable[Entry Month])-ROW(Book!$J$2)),ROWS(A$7:A233))))</f>
        <v/>
      </c>
      <c r="B233" s="1" t="str">
        <f t="array" ref="B233">IF(ROWS(B$7:B233)&gt;COUNTIF(BookTable[Entry Month],$O$4),"",INDEX(Book!B$3:B$1200,SMALL(IF(BookTable[Entry Month]=$O$4,ROW(BookTable[Entry Month])-ROW(Book!$J$2)),ROWS(B$7:B233))))</f>
        <v/>
      </c>
      <c r="D233" s="1" t="str">
        <f t="array" ref="D233">IF(ROWS(C$7:C233)&gt;COUNTIF(BookTable[Entry Month],$O$4),"",INDEX(Book!C$3:C$1200,SMALL(IF(BookTable[Entry Month]=$O$4,ROW(BookTable[Entry Month])-ROW(Book!$J$2)),ROWS(C$7:C233))))</f>
        <v/>
      </c>
      <c r="E233" s="1" t="e">
        <f>VLOOKUP(Shrawan8[[#This Row],[आपूर्तिकर्ताको नाम]],PartyTable[],2,FALSE)</f>
        <v>#N/A</v>
      </c>
      <c r="F233" s="1" t="str" cm="1">
        <f t="array" ref="F233">IF(ROWS(G$7:G233)&gt;COUNTIF(BookTable[Entry Month],$O$4),"",INDEX(Book!D$3:D$1200,SMALL(IF(BookTable[Entry Month]=$O$4,ROW(BookTable[Entry Month])-ROW(Book!$J$2)),ROWS(G$7:G233))))</f>
        <v/>
      </c>
      <c r="I23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33" s="6" t="str" cm="1">
        <f t="array" ref="J233">IF(ROWS(G$7:G233)&gt;COUNTIF(BookTable[Entry Month],$O$4),"",INDEX(Book!F$3:F$1200,SMALL(IF(BookTable[Entry Month]=$O$4,ROW(BookTable[Entry Month])-ROW(Book!$J$2)),ROWS(G$7:G233))))</f>
        <v/>
      </c>
      <c r="K233" s="6" t="str" cm="1">
        <f t="array" ref="K233">IF(ROWS(G$7:G233)&gt;COUNTIF(BookTable[Entry Month],$O$4),"",INDEX(Book!E$3:E$1200,SMALL(IF(BookTable[Entry Month]=$O$4,ROW(BookTable[Entry Month])-ROW(Book!$J$2)),ROWS(G$7:G233))))</f>
        <v/>
      </c>
      <c r="L233" s="6" t="e">
        <f>Shrawan8[[#This Row],[मूल्य (रु)]]*13%</f>
        <v>#VALUE!</v>
      </c>
    </row>
    <row r="234" spans="1:12" hidden="1" x14ac:dyDescent="0.25">
      <c r="A234" s="1" t="str">
        <f t="array" ref="A234">IF(ROWS(A$7:A234)&gt;COUNTIF(BookTable[Entry Month],$O$4),"",INDEX(Book!A$3:A$1200,SMALL(IF(BookTable[Entry Month]=$O$4,ROW(BookTable[Entry Month])-ROW(Book!$J$2)),ROWS(A$7:A234))))</f>
        <v/>
      </c>
      <c r="B234" s="1" t="str">
        <f t="array" ref="B234">IF(ROWS(B$7:B234)&gt;COUNTIF(BookTable[Entry Month],$O$4),"",INDEX(Book!B$3:B$1200,SMALL(IF(BookTable[Entry Month]=$O$4,ROW(BookTable[Entry Month])-ROW(Book!$J$2)),ROWS(B$7:B234))))</f>
        <v/>
      </c>
      <c r="D234" s="1" t="str">
        <f t="array" ref="D234">IF(ROWS(C$7:C234)&gt;COUNTIF(BookTable[Entry Month],$O$4),"",INDEX(Book!C$3:C$1200,SMALL(IF(BookTable[Entry Month]=$O$4,ROW(BookTable[Entry Month])-ROW(Book!$J$2)),ROWS(C$7:C234))))</f>
        <v/>
      </c>
      <c r="E234" s="1" t="e">
        <f>VLOOKUP(Shrawan8[[#This Row],[आपूर्तिकर्ताको नाम]],PartyTable[],2,FALSE)</f>
        <v>#N/A</v>
      </c>
      <c r="F234" s="1" t="str" cm="1">
        <f t="array" ref="F234">IF(ROWS(G$7:G234)&gt;COUNTIF(BookTable[Entry Month],$O$4),"",INDEX(Book!D$3:D$1200,SMALL(IF(BookTable[Entry Month]=$O$4,ROW(BookTable[Entry Month])-ROW(Book!$J$2)),ROWS(G$7:G234))))</f>
        <v/>
      </c>
      <c r="I23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34" s="6" t="str" cm="1">
        <f t="array" ref="J234">IF(ROWS(G$7:G234)&gt;COUNTIF(BookTable[Entry Month],$O$4),"",INDEX(Book!F$3:F$1200,SMALL(IF(BookTable[Entry Month]=$O$4,ROW(BookTable[Entry Month])-ROW(Book!$J$2)),ROWS(G$7:G234))))</f>
        <v/>
      </c>
      <c r="K234" s="6" t="str" cm="1">
        <f t="array" ref="K234">IF(ROWS(G$7:G234)&gt;COUNTIF(BookTable[Entry Month],$O$4),"",INDEX(Book!E$3:E$1200,SMALL(IF(BookTable[Entry Month]=$O$4,ROW(BookTable[Entry Month])-ROW(Book!$J$2)),ROWS(G$7:G234))))</f>
        <v/>
      </c>
      <c r="L234" s="6" t="e">
        <f>Shrawan8[[#This Row],[मूल्य (रु)]]*13%</f>
        <v>#VALUE!</v>
      </c>
    </row>
    <row r="235" spans="1:12" hidden="1" x14ac:dyDescent="0.25">
      <c r="A235" s="1" t="str">
        <f t="array" ref="A235">IF(ROWS(A$7:A235)&gt;COUNTIF(BookTable[Entry Month],$O$4),"",INDEX(Book!A$3:A$1200,SMALL(IF(BookTable[Entry Month]=$O$4,ROW(BookTable[Entry Month])-ROW(Book!$J$2)),ROWS(A$7:A235))))</f>
        <v/>
      </c>
      <c r="B235" s="1" t="str">
        <f t="array" ref="B235">IF(ROWS(B$7:B235)&gt;COUNTIF(BookTable[Entry Month],$O$4),"",INDEX(Book!B$3:B$1200,SMALL(IF(BookTable[Entry Month]=$O$4,ROW(BookTable[Entry Month])-ROW(Book!$J$2)),ROWS(B$7:B235))))</f>
        <v/>
      </c>
      <c r="D235" s="1" t="str">
        <f t="array" ref="D235">IF(ROWS(C$7:C235)&gt;COUNTIF(BookTable[Entry Month],$O$4),"",INDEX(Book!C$3:C$1200,SMALL(IF(BookTable[Entry Month]=$O$4,ROW(BookTable[Entry Month])-ROW(Book!$J$2)),ROWS(C$7:C235))))</f>
        <v/>
      </c>
      <c r="E235" s="1" t="e">
        <f>VLOOKUP(Shrawan8[[#This Row],[आपूर्तिकर्ताको नाम]],PartyTable[],2,FALSE)</f>
        <v>#N/A</v>
      </c>
      <c r="F235" s="1" t="str" cm="1">
        <f t="array" ref="F235">IF(ROWS(G$7:G235)&gt;COUNTIF(BookTable[Entry Month],$O$4),"",INDEX(Book!D$3:D$1200,SMALL(IF(BookTable[Entry Month]=$O$4,ROW(BookTable[Entry Month])-ROW(Book!$J$2)),ROWS(G$7:G235))))</f>
        <v/>
      </c>
      <c r="I23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35" s="6" t="str" cm="1">
        <f t="array" ref="J235">IF(ROWS(G$7:G235)&gt;COUNTIF(BookTable[Entry Month],$O$4),"",INDEX(Book!F$3:F$1200,SMALL(IF(BookTable[Entry Month]=$O$4,ROW(BookTable[Entry Month])-ROW(Book!$J$2)),ROWS(G$7:G235))))</f>
        <v/>
      </c>
      <c r="K235" s="6" t="str" cm="1">
        <f t="array" ref="K235">IF(ROWS(G$7:G235)&gt;COUNTIF(BookTable[Entry Month],$O$4),"",INDEX(Book!E$3:E$1200,SMALL(IF(BookTable[Entry Month]=$O$4,ROW(BookTable[Entry Month])-ROW(Book!$J$2)),ROWS(G$7:G235))))</f>
        <v/>
      </c>
      <c r="L235" s="6" t="e">
        <f>Shrawan8[[#This Row],[मूल्य (रु)]]*13%</f>
        <v>#VALUE!</v>
      </c>
    </row>
    <row r="236" spans="1:12" hidden="1" x14ac:dyDescent="0.25">
      <c r="A236" s="1" t="str">
        <f t="array" ref="A236">IF(ROWS(A$7:A236)&gt;COUNTIF(BookTable[Entry Month],$O$4),"",INDEX(Book!A$3:A$1200,SMALL(IF(BookTable[Entry Month]=$O$4,ROW(BookTable[Entry Month])-ROW(Book!$J$2)),ROWS(A$7:A236))))</f>
        <v/>
      </c>
      <c r="B236" s="1" t="str">
        <f t="array" ref="B236">IF(ROWS(B$7:B236)&gt;COUNTIF(BookTable[Entry Month],$O$4),"",INDEX(Book!B$3:B$1200,SMALL(IF(BookTable[Entry Month]=$O$4,ROW(BookTable[Entry Month])-ROW(Book!$J$2)),ROWS(B$7:B236))))</f>
        <v/>
      </c>
      <c r="D236" s="1" t="str">
        <f t="array" ref="D236">IF(ROWS(C$7:C236)&gt;COUNTIF(BookTable[Entry Month],$O$4),"",INDEX(Book!C$3:C$1200,SMALL(IF(BookTable[Entry Month]=$O$4,ROW(BookTable[Entry Month])-ROW(Book!$J$2)),ROWS(C$7:C236))))</f>
        <v/>
      </c>
      <c r="E236" s="1" t="e">
        <f>VLOOKUP(Shrawan8[[#This Row],[आपूर्तिकर्ताको नाम]],PartyTable[],2,FALSE)</f>
        <v>#N/A</v>
      </c>
      <c r="F236" s="1" t="str" cm="1">
        <f t="array" ref="F236">IF(ROWS(G$7:G236)&gt;COUNTIF(BookTable[Entry Month],$O$4),"",INDEX(Book!D$3:D$1200,SMALL(IF(BookTable[Entry Month]=$O$4,ROW(BookTable[Entry Month])-ROW(Book!$J$2)),ROWS(G$7:G236))))</f>
        <v/>
      </c>
      <c r="I23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36" s="6" t="str" cm="1">
        <f t="array" ref="J236">IF(ROWS(G$7:G236)&gt;COUNTIF(BookTable[Entry Month],$O$4),"",INDEX(Book!F$3:F$1200,SMALL(IF(BookTable[Entry Month]=$O$4,ROW(BookTable[Entry Month])-ROW(Book!$J$2)),ROWS(G$7:G236))))</f>
        <v/>
      </c>
      <c r="K236" s="6" t="str" cm="1">
        <f t="array" ref="K236">IF(ROWS(G$7:G236)&gt;COUNTIF(BookTable[Entry Month],$O$4),"",INDEX(Book!E$3:E$1200,SMALL(IF(BookTable[Entry Month]=$O$4,ROW(BookTable[Entry Month])-ROW(Book!$J$2)),ROWS(G$7:G236))))</f>
        <v/>
      </c>
      <c r="L236" s="6" t="e">
        <f>Shrawan8[[#This Row],[मूल्य (रु)]]*13%</f>
        <v>#VALUE!</v>
      </c>
    </row>
    <row r="237" spans="1:12" hidden="1" x14ac:dyDescent="0.25">
      <c r="A237" s="1" t="str">
        <f t="array" ref="A237">IF(ROWS(A$7:A237)&gt;COUNTIF(BookTable[Entry Month],$O$4),"",INDEX(Book!A$3:A$1200,SMALL(IF(BookTable[Entry Month]=$O$4,ROW(BookTable[Entry Month])-ROW(Book!$J$2)),ROWS(A$7:A237))))</f>
        <v/>
      </c>
      <c r="B237" s="1" t="str">
        <f t="array" ref="B237">IF(ROWS(B$7:B237)&gt;COUNTIF(BookTable[Entry Month],$O$4),"",INDEX(Book!B$3:B$1200,SMALL(IF(BookTable[Entry Month]=$O$4,ROW(BookTable[Entry Month])-ROW(Book!$J$2)),ROWS(B$7:B237))))</f>
        <v/>
      </c>
      <c r="D237" s="1" t="str">
        <f t="array" ref="D237">IF(ROWS(C$7:C237)&gt;COUNTIF(BookTable[Entry Month],$O$4),"",INDEX(Book!C$3:C$1200,SMALL(IF(BookTable[Entry Month]=$O$4,ROW(BookTable[Entry Month])-ROW(Book!$J$2)),ROWS(C$7:C237))))</f>
        <v/>
      </c>
      <c r="E237" s="1" t="e">
        <f>VLOOKUP(Shrawan8[[#This Row],[आपूर्तिकर्ताको नाम]],PartyTable[],2,FALSE)</f>
        <v>#N/A</v>
      </c>
      <c r="F237" s="1" t="str" cm="1">
        <f t="array" ref="F237">IF(ROWS(G$7:G237)&gt;COUNTIF(BookTable[Entry Month],$O$4),"",INDEX(Book!D$3:D$1200,SMALL(IF(BookTable[Entry Month]=$O$4,ROW(BookTable[Entry Month])-ROW(Book!$J$2)),ROWS(G$7:G237))))</f>
        <v/>
      </c>
      <c r="I23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37" s="6" t="str" cm="1">
        <f t="array" ref="J237">IF(ROWS(G$7:G237)&gt;COUNTIF(BookTable[Entry Month],$O$4),"",INDEX(Book!F$3:F$1200,SMALL(IF(BookTable[Entry Month]=$O$4,ROW(BookTable[Entry Month])-ROW(Book!$J$2)),ROWS(G$7:G237))))</f>
        <v/>
      </c>
      <c r="K237" s="6" t="str" cm="1">
        <f t="array" ref="K237">IF(ROWS(G$7:G237)&gt;COUNTIF(BookTable[Entry Month],$O$4),"",INDEX(Book!E$3:E$1200,SMALL(IF(BookTable[Entry Month]=$O$4,ROW(BookTable[Entry Month])-ROW(Book!$J$2)),ROWS(G$7:G237))))</f>
        <v/>
      </c>
      <c r="L237" s="6" t="e">
        <f>Shrawan8[[#This Row],[मूल्य (रु)]]*13%</f>
        <v>#VALUE!</v>
      </c>
    </row>
    <row r="238" spans="1:12" hidden="1" x14ac:dyDescent="0.25">
      <c r="A238" s="1" t="str">
        <f t="array" ref="A238">IF(ROWS(A$7:A238)&gt;COUNTIF(BookTable[Entry Month],$O$4),"",INDEX(Book!A$3:A$1200,SMALL(IF(BookTable[Entry Month]=$O$4,ROW(BookTable[Entry Month])-ROW(Book!$J$2)),ROWS(A$7:A238))))</f>
        <v/>
      </c>
      <c r="B238" s="1" t="str">
        <f t="array" ref="B238">IF(ROWS(B$7:B238)&gt;COUNTIF(BookTable[Entry Month],$O$4),"",INDEX(Book!B$3:B$1200,SMALL(IF(BookTable[Entry Month]=$O$4,ROW(BookTable[Entry Month])-ROW(Book!$J$2)),ROWS(B$7:B238))))</f>
        <v/>
      </c>
      <c r="D238" s="1" t="str">
        <f t="array" ref="D238">IF(ROWS(C$7:C238)&gt;COUNTIF(BookTable[Entry Month],$O$4),"",INDEX(Book!C$3:C$1200,SMALL(IF(BookTable[Entry Month]=$O$4,ROW(BookTable[Entry Month])-ROW(Book!$J$2)),ROWS(C$7:C238))))</f>
        <v/>
      </c>
      <c r="E238" s="1" t="e">
        <f>VLOOKUP(Shrawan8[[#This Row],[आपूर्तिकर्ताको नाम]],PartyTable[],2,FALSE)</f>
        <v>#N/A</v>
      </c>
      <c r="F238" s="1" t="str" cm="1">
        <f t="array" ref="F238">IF(ROWS(G$7:G238)&gt;COUNTIF(BookTable[Entry Month],$O$4),"",INDEX(Book!D$3:D$1200,SMALL(IF(BookTable[Entry Month]=$O$4,ROW(BookTable[Entry Month])-ROW(Book!$J$2)),ROWS(G$7:G238))))</f>
        <v/>
      </c>
      <c r="I23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38" s="6" t="str" cm="1">
        <f t="array" ref="J238">IF(ROWS(G$7:G238)&gt;COUNTIF(BookTable[Entry Month],$O$4),"",INDEX(Book!F$3:F$1200,SMALL(IF(BookTable[Entry Month]=$O$4,ROW(BookTable[Entry Month])-ROW(Book!$J$2)),ROWS(G$7:G238))))</f>
        <v/>
      </c>
      <c r="K238" s="6" t="str" cm="1">
        <f t="array" ref="K238">IF(ROWS(G$7:G238)&gt;COUNTIF(BookTable[Entry Month],$O$4),"",INDEX(Book!E$3:E$1200,SMALL(IF(BookTable[Entry Month]=$O$4,ROW(BookTable[Entry Month])-ROW(Book!$J$2)),ROWS(G$7:G238))))</f>
        <v/>
      </c>
      <c r="L238" s="6" t="e">
        <f>Shrawan8[[#This Row],[मूल्य (रु)]]*13%</f>
        <v>#VALUE!</v>
      </c>
    </row>
    <row r="239" spans="1:12" hidden="1" x14ac:dyDescent="0.25">
      <c r="A239" s="1" t="str">
        <f t="array" ref="A239">IF(ROWS(A$7:A239)&gt;COUNTIF(BookTable[Entry Month],$O$4),"",INDEX(Book!A$3:A$1200,SMALL(IF(BookTable[Entry Month]=$O$4,ROW(BookTable[Entry Month])-ROW(Book!$J$2)),ROWS(A$7:A239))))</f>
        <v/>
      </c>
      <c r="B239" s="1" t="str">
        <f t="array" ref="B239">IF(ROWS(B$7:B239)&gt;COUNTIF(BookTable[Entry Month],$O$4),"",INDEX(Book!B$3:B$1200,SMALL(IF(BookTable[Entry Month]=$O$4,ROW(BookTable[Entry Month])-ROW(Book!$J$2)),ROWS(B$7:B239))))</f>
        <v/>
      </c>
      <c r="D239" s="1" t="str">
        <f t="array" ref="D239">IF(ROWS(C$7:C239)&gt;COUNTIF(BookTable[Entry Month],$O$4),"",INDEX(Book!C$3:C$1200,SMALL(IF(BookTable[Entry Month]=$O$4,ROW(BookTable[Entry Month])-ROW(Book!$J$2)),ROWS(C$7:C239))))</f>
        <v/>
      </c>
      <c r="E239" s="1" t="e">
        <f>VLOOKUP(Shrawan8[[#This Row],[आपूर्तिकर्ताको नाम]],PartyTable[],2,FALSE)</f>
        <v>#N/A</v>
      </c>
      <c r="F239" s="1" t="str" cm="1">
        <f t="array" ref="F239">IF(ROWS(G$7:G239)&gt;COUNTIF(BookTable[Entry Month],$O$4),"",INDEX(Book!D$3:D$1200,SMALL(IF(BookTable[Entry Month]=$O$4,ROW(BookTable[Entry Month])-ROW(Book!$J$2)),ROWS(G$7:G239))))</f>
        <v/>
      </c>
      <c r="I23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39" s="6" t="str" cm="1">
        <f t="array" ref="J239">IF(ROWS(G$7:G239)&gt;COUNTIF(BookTable[Entry Month],$O$4),"",INDEX(Book!F$3:F$1200,SMALL(IF(BookTable[Entry Month]=$O$4,ROW(BookTable[Entry Month])-ROW(Book!$J$2)),ROWS(G$7:G239))))</f>
        <v/>
      </c>
      <c r="K239" s="6" t="str" cm="1">
        <f t="array" ref="K239">IF(ROWS(G$7:G239)&gt;COUNTIF(BookTable[Entry Month],$O$4),"",INDEX(Book!E$3:E$1200,SMALL(IF(BookTable[Entry Month]=$O$4,ROW(BookTable[Entry Month])-ROW(Book!$J$2)),ROWS(G$7:G239))))</f>
        <v/>
      </c>
      <c r="L239" s="6" t="e">
        <f>Shrawan8[[#This Row],[मूल्य (रु)]]*13%</f>
        <v>#VALUE!</v>
      </c>
    </row>
    <row r="240" spans="1:12" hidden="1" x14ac:dyDescent="0.25">
      <c r="A240" s="1" t="str">
        <f t="array" ref="A240">IF(ROWS(A$7:A240)&gt;COUNTIF(BookTable[Entry Month],$O$4),"",INDEX(Book!A$3:A$1200,SMALL(IF(BookTable[Entry Month]=$O$4,ROW(BookTable[Entry Month])-ROW(Book!$J$2)),ROWS(A$7:A240))))</f>
        <v/>
      </c>
      <c r="B240" s="1" t="str">
        <f t="array" ref="B240">IF(ROWS(B$7:B240)&gt;COUNTIF(BookTable[Entry Month],$O$4),"",INDEX(Book!B$3:B$1200,SMALL(IF(BookTable[Entry Month]=$O$4,ROW(BookTable[Entry Month])-ROW(Book!$J$2)),ROWS(B$7:B240))))</f>
        <v/>
      </c>
      <c r="D240" s="1" t="str">
        <f t="array" ref="D240">IF(ROWS(C$7:C240)&gt;COUNTIF(BookTable[Entry Month],$O$4),"",INDEX(Book!C$3:C$1200,SMALL(IF(BookTable[Entry Month]=$O$4,ROW(BookTable[Entry Month])-ROW(Book!$J$2)),ROWS(C$7:C240))))</f>
        <v/>
      </c>
      <c r="E240" s="1" t="e">
        <f>VLOOKUP(Shrawan8[[#This Row],[आपूर्तिकर्ताको नाम]],PartyTable[],2,FALSE)</f>
        <v>#N/A</v>
      </c>
      <c r="F240" s="1" t="str" cm="1">
        <f t="array" ref="F240">IF(ROWS(G$7:G240)&gt;COUNTIF(BookTable[Entry Month],$O$4),"",INDEX(Book!D$3:D$1200,SMALL(IF(BookTable[Entry Month]=$O$4,ROW(BookTable[Entry Month])-ROW(Book!$J$2)),ROWS(G$7:G240))))</f>
        <v/>
      </c>
      <c r="I240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40" s="6" t="str" cm="1">
        <f t="array" ref="J240">IF(ROWS(G$7:G240)&gt;COUNTIF(BookTable[Entry Month],$O$4),"",INDEX(Book!F$3:F$1200,SMALL(IF(BookTable[Entry Month]=$O$4,ROW(BookTable[Entry Month])-ROW(Book!$J$2)),ROWS(G$7:G240))))</f>
        <v/>
      </c>
      <c r="K240" s="6" t="str" cm="1">
        <f t="array" ref="K240">IF(ROWS(G$7:G240)&gt;COUNTIF(BookTable[Entry Month],$O$4),"",INDEX(Book!E$3:E$1200,SMALL(IF(BookTable[Entry Month]=$O$4,ROW(BookTable[Entry Month])-ROW(Book!$J$2)),ROWS(G$7:G240))))</f>
        <v/>
      </c>
      <c r="L240" s="6" t="e">
        <f>Shrawan8[[#This Row],[मूल्य (रु)]]*13%</f>
        <v>#VALUE!</v>
      </c>
    </row>
    <row r="241" spans="1:16" hidden="1" x14ac:dyDescent="0.25">
      <c r="A241" s="1" t="str">
        <f t="array" ref="A241">IF(ROWS(A$7:A241)&gt;COUNTIF(BookTable[Entry Month],$O$4),"",INDEX(Book!A$3:A$1200,SMALL(IF(BookTable[Entry Month]=$O$4,ROW(BookTable[Entry Month])-ROW(Book!$J$2)),ROWS(A$7:A241))))</f>
        <v/>
      </c>
      <c r="B241" s="1" t="str">
        <f t="array" ref="B241">IF(ROWS(B$7:B241)&gt;COUNTIF(BookTable[Entry Month],$O$4),"",INDEX(Book!B$3:B$1200,SMALL(IF(BookTable[Entry Month]=$O$4,ROW(BookTable[Entry Month])-ROW(Book!$J$2)),ROWS(B$7:B241))))</f>
        <v/>
      </c>
      <c r="D241" s="1" t="str">
        <f t="array" ref="D241">IF(ROWS(C$7:C241)&gt;COUNTIF(BookTable[Entry Month],$O$4),"",INDEX(Book!C$3:C$1200,SMALL(IF(BookTable[Entry Month]=$O$4,ROW(BookTable[Entry Month])-ROW(Book!$J$2)),ROWS(C$7:C241))))</f>
        <v/>
      </c>
      <c r="E241" s="1" t="e">
        <f>VLOOKUP(Shrawan8[[#This Row],[आपूर्तिकर्ताको नाम]],PartyTable[],2,FALSE)</f>
        <v>#N/A</v>
      </c>
      <c r="F241" s="1" t="str" cm="1">
        <f t="array" ref="F241">IF(ROWS(G$7:G241)&gt;COUNTIF(BookTable[Entry Month],$O$4),"",INDEX(Book!D$3:D$1200,SMALL(IF(BookTable[Entry Month]=$O$4,ROW(BookTable[Entry Month])-ROW(Book!$J$2)),ROWS(G$7:G241))))</f>
        <v/>
      </c>
      <c r="I241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41" s="6" t="str" cm="1">
        <f t="array" ref="J241">IF(ROWS(G$7:G241)&gt;COUNTIF(BookTable[Entry Month],$O$4),"",INDEX(Book!F$3:F$1200,SMALL(IF(BookTable[Entry Month]=$O$4,ROW(BookTable[Entry Month])-ROW(Book!$J$2)),ROWS(G$7:G241))))</f>
        <v/>
      </c>
      <c r="K241" s="6" t="str" cm="1">
        <f t="array" ref="K241">IF(ROWS(G$7:G241)&gt;COUNTIF(BookTable[Entry Month],$O$4),"",INDEX(Book!E$3:E$1200,SMALL(IF(BookTable[Entry Month]=$O$4,ROW(BookTable[Entry Month])-ROW(Book!$J$2)),ROWS(G$7:G241))))</f>
        <v/>
      </c>
      <c r="L241" s="6" t="e">
        <f>Shrawan8[[#This Row],[मूल्य (रु)]]*13%</f>
        <v>#VALUE!</v>
      </c>
    </row>
    <row r="242" spans="1:16" hidden="1" x14ac:dyDescent="0.25">
      <c r="A242" s="1" t="str">
        <f t="array" ref="A242">IF(ROWS(A$7:A242)&gt;COUNTIF(BookTable[Entry Month],$O$4),"",INDEX(Book!A$3:A$1200,SMALL(IF(BookTable[Entry Month]=$O$4,ROW(BookTable[Entry Month])-ROW(Book!$J$2)),ROWS(A$7:A242))))</f>
        <v/>
      </c>
      <c r="B242" s="1" t="str">
        <f t="array" ref="B242">IF(ROWS(B$7:B242)&gt;COUNTIF(BookTable[Entry Month],$O$4),"",INDEX(Book!B$3:B$1200,SMALL(IF(BookTable[Entry Month]=$O$4,ROW(BookTable[Entry Month])-ROW(Book!$J$2)),ROWS(B$7:B242))))</f>
        <v/>
      </c>
      <c r="D242" s="1" t="str">
        <f t="array" ref="D242">IF(ROWS(C$7:C242)&gt;COUNTIF(BookTable[Entry Month],$O$4),"",INDEX(Book!C$3:C$1200,SMALL(IF(BookTable[Entry Month]=$O$4,ROW(BookTable[Entry Month])-ROW(Book!$J$2)),ROWS(C$7:C242))))</f>
        <v/>
      </c>
      <c r="E242" s="1" t="e">
        <f>VLOOKUP(Shrawan8[[#This Row],[आपूर्तिकर्ताको नाम]],PartyTable[],2,FALSE)</f>
        <v>#N/A</v>
      </c>
      <c r="F242" s="1" t="str" cm="1">
        <f t="array" ref="F242">IF(ROWS(G$7:G242)&gt;COUNTIF(BookTable[Entry Month],$O$4),"",INDEX(Book!D$3:D$1200,SMALL(IF(BookTable[Entry Month]=$O$4,ROW(BookTable[Entry Month])-ROW(Book!$J$2)),ROWS(G$7:G242))))</f>
        <v/>
      </c>
      <c r="I242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42" s="6" t="str" cm="1">
        <f t="array" ref="J242">IF(ROWS(G$7:G242)&gt;COUNTIF(BookTable[Entry Month],$O$4),"",INDEX(Book!F$3:F$1200,SMALL(IF(BookTable[Entry Month]=$O$4,ROW(BookTable[Entry Month])-ROW(Book!$J$2)),ROWS(G$7:G242))))</f>
        <v/>
      </c>
      <c r="K242" s="6" t="str" cm="1">
        <f t="array" ref="K242">IF(ROWS(G$7:G242)&gt;COUNTIF(BookTable[Entry Month],$O$4),"",INDEX(Book!E$3:E$1200,SMALL(IF(BookTable[Entry Month]=$O$4,ROW(BookTable[Entry Month])-ROW(Book!$J$2)),ROWS(G$7:G242))))</f>
        <v/>
      </c>
      <c r="L242" s="6" t="e">
        <f>Shrawan8[[#This Row],[मूल्य (रु)]]*13%</f>
        <v>#VALUE!</v>
      </c>
    </row>
    <row r="243" spans="1:16" hidden="1" x14ac:dyDescent="0.25">
      <c r="A243" s="1" t="str">
        <f t="array" ref="A243">IF(ROWS(A$7:A243)&gt;COUNTIF(BookTable[Entry Month],$O$4),"",INDEX(Book!A$3:A$1200,SMALL(IF(BookTable[Entry Month]=$O$4,ROW(BookTable[Entry Month])-ROW(Book!$J$2)),ROWS(A$7:A243))))</f>
        <v/>
      </c>
      <c r="B243" s="1" t="str">
        <f t="array" ref="B243">IF(ROWS(B$7:B243)&gt;COUNTIF(BookTable[Entry Month],$O$4),"",INDEX(Book!B$3:B$1200,SMALL(IF(BookTable[Entry Month]=$O$4,ROW(BookTable[Entry Month])-ROW(Book!$J$2)),ROWS(B$7:B243))))</f>
        <v/>
      </c>
      <c r="D243" s="1" t="str">
        <f t="array" ref="D243">IF(ROWS(C$7:C243)&gt;COUNTIF(BookTable[Entry Month],$O$4),"",INDEX(Book!C$3:C$1200,SMALL(IF(BookTable[Entry Month]=$O$4,ROW(BookTable[Entry Month])-ROW(Book!$J$2)),ROWS(C$7:C243))))</f>
        <v/>
      </c>
      <c r="E243" s="1" t="e">
        <f>VLOOKUP(Shrawan8[[#This Row],[आपूर्तिकर्ताको नाम]],PartyTable[],2,FALSE)</f>
        <v>#N/A</v>
      </c>
      <c r="F243" s="1" t="str" cm="1">
        <f t="array" ref="F243">IF(ROWS(G$7:G243)&gt;COUNTIF(BookTable[Entry Month],$O$4),"",INDEX(Book!D$3:D$1200,SMALL(IF(BookTable[Entry Month]=$O$4,ROW(BookTable[Entry Month])-ROW(Book!$J$2)),ROWS(G$7:G243))))</f>
        <v/>
      </c>
      <c r="I243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43" s="6" t="str" cm="1">
        <f t="array" ref="J243">IF(ROWS(G$7:G243)&gt;COUNTIF(BookTable[Entry Month],$O$4),"",INDEX(Book!F$3:F$1200,SMALL(IF(BookTable[Entry Month]=$O$4,ROW(BookTable[Entry Month])-ROW(Book!$J$2)),ROWS(G$7:G243))))</f>
        <v/>
      </c>
      <c r="K243" s="6" t="str" cm="1">
        <f t="array" ref="K243">IF(ROWS(G$7:G243)&gt;COUNTIF(BookTable[Entry Month],$O$4),"",INDEX(Book!E$3:E$1200,SMALL(IF(BookTable[Entry Month]=$O$4,ROW(BookTable[Entry Month])-ROW(Book!$J$2)),ROWS(G$7:G243))))</f>
        <v/>
      </c>
      <c r="L243" s="6" t="e">
        <f>Shrawan8[[#This Row],[मूल्य (रु)]]*13%</f>
        <v>#VALUE!</v>
      </c>
    </row>
    <row r="244" spans="1:16" hidden="1" x14ac:dyDescent="0.25">
      <c r="A244" s="1" t="str">
        <f t="array" ref="A244">IF(ROWS(A$7:A244)&gt;COUNTIF(BookTable[Entry Month],$O$4),"",INDEX(Book!A$3:A$1200,SMALL(IF(BookTable[Entry Month]=$O$4,ROW(BookTable[Entry Month])-ROW(Book!$J$2)),ROWS(A$7:A244))))</f>
        <v/>
      </c>
      <c r="B244" s="1" t="str">
        <f t="array" ref="B244">IF(ROWS(B$7:B244)&gt;COUNTIF(BookTable[Entry Month],$O$4),"",INDEX(Book!B$3:B$1200,SMALL(IF(BookTable[Entry Month]=$O$4,ROW(BookTable[Entry Month])-ROW(Book!$J$2)),ROWS(B$7:B244))))</f>
        <v/>
      </c>
      <c r="D244" s="1" t="str">
        <f t="array" ref="D244">IF(ROWS(C$7:C244)&gt;COUNTIF(BookTable[Entry Month],$O$4),"",INDEX(Book!C$3:C$1200,SMALL(IF(BookTable[Entry Month]=$O$4,ROW(BookTable[Entry Month])-ROW(Book!$J$2)),ROWS(C$7:C244))))</f>
        <v/>
      </c>
      <c r="E244" s="1" t="e">
        <f>VLOOKUP(Shrawan8[[#This Row],[आपूर्तिकर्ताको नाम]],PartyTable[],2,FALSE)</f>
        <v>#N/A</v>
      </c>
      <c r="F244" s="1" t="str" cm="1">
        <f t="array" ref="F244">IF(ROWS(G$7:G244)&gt;COUNTIF(BookTable[Entry Month],$O$4),"",INDEX(Book!D$3:D$1200,SMALL(IF(BookTable[Entry Month]=$O$4,ROW(BookTable[Entry Month])-ROW(Book!$J$2)),ROWS(G$7:G244))))</f>
        <v/>
      </c>
      <c r="I244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44" s="6" t="str" cm="1">
        <f t="array" ref="J244">IF(ROWS(G$7:G244)&gt;COUNTIF(BookTable[Entry Month],$O$4),"",INDEX(Book!F$3:F$1200,SMALL(IF(BookTable[Entry Month]=$O$4,ROW(BookTable[Entry Month])-ROW(Book!$J$2)),ROWS(G$7:G244))))</f>
        <v/>
      </c>
      <c r="K244" s="6" t="str" cm="1">
        <f t="array" ref="K244">IF(ROWS(G$7:G244)&gt;COUNTIF(BookTable[Entry Month],$O$4),"",INDEX(Book!E$3:E$1200,SMALL(IF(BookTable[Entry Month]=$O$4,ROW(BookTable[Entry Month])-ROW(Book!$J$2)),ROWS(G$7:G244))))</f>
        <v/>
      </c>
      <c r="L244" s="6" t="e">
        <f>Shrawan8[[#This Row],[मूल्य (रु)]]*13%</f>
        <v>#VALUE!</v>
      </c>
    </row>
    <row r="245" spans="1:16" hidden="1" x14ac:dyDescent="0.25">
      <c r="A245" s="1" t="str">
        <f t="array" ref="A245">IF(ROWS(A$7:A245)&gt;COUNTIF(BookTable[Entry Month],$O$4),"",INDEX(Book!A$3:A$1200,SMALL(IF(BookTable[Entry Month]=$O$4,ROW(BookTable[Entry Month])-ROW(Book!$J$2)),ROWS(A$7:A245))))</f>
        <v/>
      </c>
      <c r="B245" s="1" t="str">
        <f t="array" ref="B245">IF(ROWS(B$7:B245)&gt;COUNTIF(BookTable[Entry Month],$O$4),"",INDEX(Book!B$3:B$1200,SMALL(IF(BookTable[Entry Month]=$O$4,ROW(BookTable[Entry Month])-ROW(Book!$J$2)),ROWS(B$7:B245))))</f>
        <v/>
      </c>
      <c r="D245" s="1" t="str">
        <f t="array" ref="D245">IF(ROWS(C$7:C245)&gt;COUNTIF(BookTable[Entry Month],$O$4),"",INDEX(Book!C$3:C$1200,SMALL(IF(BookTable[Entry Month]=$O$4,ROW(BookTable[Entry Month])-ROW(Book!$J$2)),ROWS(C$7:C245))))</f>
        <v/>
      </c>
      <c r="E245" s="1" t="e">
        <f>VLOOKUP(Shrawan8[[#This Row],[आपूर्तिकर्ताको नाम]],PartyTable[],2,FALSE)</f>
        <v>#N/A</v>
      </c>
      <c r="F245" s="1" t="str" cm="1">
        <f t="array" ref="F245">IF(ROWS(G$7:G245)&gt;COUNTIF(BookTable[Entry Month],$O$4),"",INDEX(Book!D$3:D$1200,SMALL(IF(BookTable[Entry Month]=$O$4,ROW(BookTable[Entry Month])-ROW(Book!$J$2)),ROWS(G$7:G245))))</f>
        <v/>
      </c>
      <c r="I245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45" s="6" t="str" cm="1">
        <f t="array" ref="J245">IF(ROWS(G$7:G245)&gt;COUNTIF(BookTable[Entry Month],$O$4),"",INDEX(Book!F$3:F$1200,SMALL(IF(BookTable[Entry Month]=$O$4,ROW(BookTable[Entry Month])-ROW(Book!$J$2)),ROWS(G$7:G245))))</f>
        <v/>
      </c>
      <c r="K245" s="6" t="str" cm="1">
        <f t="array" ref="K245">IF(ROWS(G$7:G245)&gt;COUNTIF(BookTable[Entry Month],$O$4),"",INDEX(Book!E$3:E$1200,SMALL(IF(BookTable[Entry Month]=$O$4,ROW(BookTable[Entry Month])-ROW(Book!$J$2)),ROWS(G$7:G245))))</f>
        <v/>
      </c>
      <c r="L245" s="6" t="e">
        <f>Shrawan8[[#This Row],[मूल्य (रु)]]*13%</f>
        <v>#VALUE!</v>
      </c>
    </row>
    <row r="246" spans="1:16" hidden="1" x14ac:dyDescent="0.25">
      <c r="A246" s="1" t="str">
        <f t="array" ref="A246">IF(ROWS(A$7:A246)&gt;COUNTIF(BookTable[Entry Month],$O$4),"",INDEX(Book!A$3:A$1200,SMALL(IF(BookTable[Entry Month]=$O$4,ROW(BookTable[Entry Month])-ROW(Book!$J$2)),ROWS(A$7:A246))))</f>
        <v/>
      </c>
      <c r="B246" s="1" t="str">
        <f t="array" ref="B246">IF(ROWS(B$7:B246)&gt;COUNTIF(BookTable[Entry Month],$O$4),"",INDEX(Book!B$3:B$1200,SMALL(IF(BookTable[Entry Month]=$O$4,ROW(BookTable[Entry Month])-ROW(Book!$J$2)),ROWS(B$7:B246))))</f>
        <v/>
      </c>
      <c r="D246" s="1" t="str">
        <f t="array" ref="D246">IF(ROWS(C$7:C246)&gt;COUNTIF(BookTable[Entry Month],$O$4),"",INDEX(Book!C$3:C$1200,SMALL(IF(BookTable[Entry Month]=$O$4,ROW(BookTable[Entry Month])-ROW(Book!$J$2)),ROWS(C$7:C246))))</f>
        <v/>
      </c>
      <c r="E246" s="1" t="e">
        <f>VLOOKUP(Shrawan8[[#This Row],[आपूर्तिकर्ताको नाम]],PartyTable[],2,FALSE)</f>
        <v>#N/A</v>
      </c>
      <c r="F246" s="1" t="str" cm="1">
        <f t="array" ref="F246">IF(ROWS(G$7:G246)&gt;COUNTIF(BookTable[Entry Month],$O$4),"",INDEX(Book!D$3:D$1200,SMALL(IF(BookTable[Entry Month]=$O$4,ROW(BookTable[Entry Month])-ROW(Book!$J$2)),ROWS(G$7:G246))))</f>
        <v/>
      </c>
      <c r="I246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46" s="6" t="str" cm="1">
        <f t="array" ref="J246">IF(ROWS(G$7:G246)&gt;COUNTIF(BookTable[Entry Month],$O$4),"",INDEX(Book!F$3:F$1200,SMALL(IF(BookTable[Entry Month]=$O$4,ROW(BookTable[Entry Month])-ROW(Book!$J$2)),ROWS(G$7:G246))))</f>
        <v/>
      </c>
      <c r="K246" s="6" t="str" cm="1">
        <f t="array" ref="K246">IF(ROWS(G$7:G246)&gt;COUNTIF(BookTable[Entry Month],$O$4),"",INDEX(Book!E$3:E$1200,SMALL(IF(BookTable[Entry Month]=$O$4,ROW(BookTable[Entry Month])-ROW(Book!$J$2)),ROWS(G$7:G246))))</f>
        <v/>
      </c>
      <c r="L246" s="6" t="e">
        <f>Shrawan8[[#This Row],[मूल्य (रु)]]*13%</f>
        <v>#VALUE!</v>
      </c>
    </row>
    <row r="247" spans="1:16" hidden="1" x14ac:dyDescent="0.25">
      <c r="A247" s="1" t="str">
        <f t="array" ref="A247">IF(ROWS(A$7:A247)&gt;COUNTIF(BookTable[Entry Month],$O$4),"",INDEX(Book!A$3:A$1200,SMALL(IF(BookTable[Entry Month]=$O$4,ROW(BookTable[Entry Month])-ROW(Book!$J$2)),ROWS(A$7:A247))))</f>
        <v/>
      </c>
      <c r="B247" s="1" t="str">
        <f t="array" ref="B247">IF(ROWS(B$7:B247)&gt;COUNTIF(BookTable[Entry Month],$O$4),"",INDEX(Book!B$3:B$1200,SMALL(IF(BookTable[Entry Month]=$O$4,ROW(BookTable[Entry Month])-ROW(Book!$J$2)),ROWS(B$7:B247))))</f>
        <v/>
      </c>
      <c r="D247" s="1" t="str">
        <f t="array" ref="D247">IF(ROWS(C$7:C247)&gt;COUNTIF(BookTable[Entry Month],$O$4),"",INDEX(Book!C$3:C$1200,SMALL(IF(BookTable[Entry Month]=$O$4,ROW(BookTable[Entry Month])-ROW(Book!$J$2)),ROWS(C$7:C247))))</f>
        <v/>
      </c>
      <c r="E247" s="1" t="e">
        <f>VLOOKUP(Shrawan8[[#This Row],[आपूर्तिकर्ताको नाम]],PartyTable[],2,FALSE)</f>
        <v>#N/A</v>
      </c>
      <c r="F247" s="1" t="str" cm="1">
        <f t="array" ref="F247">IF(ROWS(G$7:G247)&gt;COUNTIF(BookTable[Entry Month],$O$4),"",INDEX(Book!D$3:D$1200,SMALL(IF(BookTable[Entry Month]=$O$4,ROW(BookTable[Entry Month])-ROW(Book!$J$2)),ROWS(G$7:G247))))</f>
        <v/>
      </c>
      <c r="I247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47" s="6" t="str" cm="1">
        <f t="array" ref="J247">IF(ROWS(G$7:G247)&gt;COUNTIF(BookTable[Entry Month],$O$4),"",INDEX(Book!F$3:F$1200,SMALL(IF(BookTable[Entry Month]=$O$4,ROW(BookTable[Entry Month])-ROW(Book!$J$2)),ROWS(G$7:G247))))</f>
        <v/>
      </c>
      <c r="K247" s="6" t="str" cm="1">
        <f t="array" ref="K247">IF(ROWS(G$7:G247)&gt;COUNTIF(BookTable[Entry Month],$O$4),"",INDEX(Book!E$3:E$1200,SMALL(IF(BookTable[Entry Month]=$O$4,ROW(BookTable[Entry Month])-ROW(Book!$J$2)),ROWS(G$7:G247))))</f>
        <v/>
      </c>
      <c r="L247" s="6" t="e">
        <f>Shrawan8[[#This Row],[मूल्य (रु)]]*13%</f>
        <v>#VALUE!</v>
      </c>
    </row>
    <row r="248" spans="1:16" hidden="1" x14ac:dyDescent="0.25">
      <c r="A248" s="1" t="str">
        <f t="array" ref="A248">IF(ROWS(A$7:A248)&gt;COUNTIF(BookTable[Entry Month],$O$4),"",INDEX(Book!A$3:A$1200,SMALL(IF(BookTable[Entry Month]=$O$4,ROW(BookTable[Entry Month])-ROW(Book!$J$2)),ROWS(A$7:A248))))</f>
        <v/>
      </c>
      <c r="B248" s="1" t="str">
        <f t="array" ref="B248">IF(ROWS(B$7:B248)&gt;COUNTIF(BookTable[Entry Month],$O$4),"",INDEX(Book!B$3:B$1200,SMALL(IF(BookTable[Entry Month]=$O$4,ROW(BookTable[Entry Month])-ROW(Book!$J$2)),ROWS(B$7:B248))))</f>
        <v/>
      </c>
      <c r="D248" s="1" t="str">
        <f t="array" ref="D248">IF(ROWS(C$7:C248)&gt;COUNTIF(BookTable[Entry Month],$O$4),"",INDEX(Book!C$3:C$1200,SMALL(IF(BookTable[Entry Month]=$O$4,ROW(BookTable[Entry Month])-ROW(Book!$J$2)),ROWS(C$7:C248))))</f>
        <v/>
      </c>
      <c r="E248" s="1" t="e">
        <f>VLOOKUP(Shrawan8[[#This Row],[आपूर्तिकर्ताको नाम]],PartyTable[],2,FALSE)</f>
        <v>#N/A</v>
      </c>
      <c r="F248" s="1" t="str" cm="1">
        <f t="array" ref="F248">IF(ROWS(G$7:G248)&gt;COUNTIF(BookTable[Entry Month],$O$4),"",INDEX(Book!D$3:D$1200,SMALL(IF(BookTable[Entry Month]=$O$4,ROW(BookTable[Entry Month])-ROW(Book!$J$2)),ROWS(G$7:G248))))</f>
        <v/>
      </c>
      <c r="I248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48" s="6" t="str" cm="1">
        <f t="array" ref="J248">IF(ROWS(G$7:G248)&gt;COUNTIF(BookTable[Entry Month],$O$4),"",INDEX(Book!F$3:F$1200,SMALL(IF(BookTable[Entry Month]=$O$4,ROW(BookTable[Entry Month])-ROW(Book!$J$2)),ROWS(G$7:G248))))</f>
        <v/>
      </c>
      <c r="K248" s="6" t="str" cm="1">
        <f t="array" ref="K248">IF(ROWS(G$7:G248)&gt;COUNTIF(BookTable[Entry Month],$O$4),"",INDEX(Book!E$3:E$1200,SMALL(IF(BookTable[Entry Month]=$O$4,ROW(BookTable[Entry Month])-ROW(Book!$J$2)),ROWS(G$7:G248))))</f>
        <v/>
      </c>
      <c r="L248" s="6" t="e">
        <f>Shrawan8[[#This Row],[मूल्य (रु)]]*13%</f>
        <v>#VALUE!</v>
      </c>
    </row>
    <row r="249" spans="1:16" hidden="1" x14ac:dyDescent="0.25">
      <c r="A249" s="1" t="str">
        <f t="array" ref="A249">IF(ROWS(A$7:A249)&gt;COUNTIF(BookTable[Entry Month],$O$4),"",INDEX(Book!A$3:A$1200,SMALL(IF(BookTable[Entry Month]=$O$4,ROW(BookTable[Entry Month])-ROW(Book!$J$2)),ROWS(A$7:A249))))</f>
        <v/>
      </c>
      <c r="B249" s="1" t="str">
        <f t="array" ref="B249">IF(ROWS(B$7:B249)&gt;COUNTIF(BookTable[Entry Month],$O$4),"",INDEX(Book!B$3:B$1200,SMALL(IF(BookTable[Entry Month]=$O$4,ROW(BookTable[Entry Month])-ROW(Book!$J$2)),ROWS(B$7:B249))))</f>
        <v/>
      </c>
      <c r="D249" s="1" t="str">
        <f t="array" ref="D249">IF(ROWS(C$7:C249)&gt;COUNTIF(BookTable[Entry Month],$O$4),"",INDEX(Book!C$3:C$1200,SMALL(IF(BookTable[Entry Month]=$O$4,ROW(BookTable[Entry Month])-ROW(Book!$J$2)),ROWS(C$7:C249))))</f>
        <v/>
      </c>
      <c r="E249" s="1" t="e">
        <f>VLOOKUP(Shrawan8[[#This Row],[आपूर्तिकर्ताको नाम]],PartyTable[],2,FALSE)</f>
        <v>#N/A</v>
      </c>
      <c r="F249" s="1" t="str" cm="1">
        <f t="array" ref="F249">IF(ROWS(G$7:G249)&gt;COUNTIF(BookTable[Entry Month],$O$4),"",INDEX(Book!D$3:D$1200,SMALL(IF(BookTable[Entry Month]=$O$4,ROW(BookTable[Entry Month])-ROW(Book!$J$2)),ROWS(G$7:G249))))</f>
        <v/>
      </c>
      <c r="I249" s="6" t="e">
        <f>Shrawan8[[#This Row],[कर छुट हुने वस्तु वा सेवाको खरिद / पैठारी मूल्य (रु)]]+Shrawan8[[#This Row],[मूल्य (रु)]]</f>
        <v>#VALUE!</v>
      </c>
      <c r="J249" s="6" t="str" cm="1">
        <f t="array" ref="J249">IF(ROWS(G$7:G249)&gt;COUNTIF(BookTable[Entry Month],$O$4),"",INDEX(Book!F$3:F$1200,SMALL(IF(BookTable[Entry Month]=$O$4,ROW(BookTable[Entry Month])-ROW(Book!$J$2)),ROWS(G$7:G249))))</f>
        <v/>
      </c>
      <c r="K249" s="6" t="str" cm="1">
        <f t="array" ref="K249">IF(ROWS(G$7:G249)&gt;COUNTIF(BookTable[Entry Month],$O$4),"",INDEX(Book!E$3:E$1200,SMALL(IF(BookTable[Entry Month]=$O$4,ROW(BookTable[Entry Month])-ROW(Book!$J$2)),ROWS(G$7:G249))))</f>
        <v/>
      </c>
      <c r="L249" s="6" t="e">
        <f>Shrawan8[[#This Row],[मूल्य (रु)]]*13%</f>
        <v>#VALUE!</v>
      </c>
    </row>
    <row r="250" spans="1:16" ht="15.75" x14ac:dyDescent="0.25">
      <c r="A250" s="13" t="s">
        <v>39</v>
      </c>
      <c r="B250" s="13">
        <f>COUNTIF(BookTable[Entry Month],$O$4)</f>
        <v>0</v>
      </c>
      <c r="C250" s="13"/>
      <c r="D250" s="13"/>
      <c r="E250" s="13"/>
      <c r="F250" s="13"/>
      <c r="G250" s="13"/>
      <c r="H250" s="13"/>
      <c r="I250" s="13" t="e">
        <f>CEILING(SUBTOTAL(109,Shrawan8[जम्मा खरिद मूल्य (रु)]),1)</f>
        <v>#VALUE!</v>
      </c>
      <c r="J250" s="13">
        <f>CEILING(SUBTOTAL(109,Shrawan8[कर छुट हुने वस्तु वा सेवाको खरिद / पैठारी मूल्य (रु)]),1)</f>
        <v>0</v>
      </c>
      <c r="K250" s="13">
        <f>CEILING(SUBTOTAL(109,Shrawan8[मूल्य (रु)]),1)</f>
        <v>0</v>
      </c>
      <c r="L250" s="13" t="e">
        <f>CEILING(SUBTOTAL(109,Shrawan8[कर (रु)]),1)</f>
        <v>#VALUE!</v>
      </c>
      <c r="M250" s="13"/>
      <c r="N250" s="13"/>
      <c r="O250" s="13"/>
      <c r="P250" s="13"/>
    </row>
  </sheetData>
  <sheetProtection sheet="1" sort="0" autoFilter="0"/>
  <mergeCells count="7">
    <mergeCell ref="A1:P1"/>
    <mergeCell ref="A2:P2"/>
    <mergeCell ref="A5:H5"/>
    <mergeCell ref="I5:J5"/>
    <mergeCell ref="K5:L5"/>
    <mergeCell ref="M5:N5"/>
    <mergeCell ref="O5:P5"/>
  </mergeCells>
  <pageMargins left="0.25" right="0.25" top="0.75" bottom="0.75" header="0.3" footer="0.3"/>
  <pageSetup paperSize="9" scale="81" fitToHeight="0" orientation="landscape" horizontalDpi="0" verticalDpi="0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BF67F-FEF0-45F1-9B46-BDF91ED603DE}">
  <sheetPr>
    <pageSetUpPr fitToPage="1"/>
  </sheetPr>
  <dimension ref="A1:P250"/>
  <sheetViews>
    <sheetView zoomScale="90" zoomScaleNormal="90" zoomScaleSheetLayoutView="70" workbookViewId="0">
      <selection activeCell="F259" sqref="F259"/>
    </sheetView>
  </sheetViews>
  <sheetFormatPr defaultColWidth="9.42578125" defaultRowHeight="15" x14ac:dyDescent="0.25"/>
  <cols>
    <col min="1" max="1" width="11.140625" style="1" bestFit="1" customWidth="1"/>
    <col min="2" max="2" width="8.28515625" style="1" customWidth="1"/>
    <col min="3" max="3" width="10.5703125" style="1" customWidth="1"/>
    <col min="4" max="4" width="25.7109375" style="1" customWidth="1"/>
    <col min="5" max="5" width="12.42578125" style="1" customWidth="1"/>
    <col min="6" max="6" width="29.7109375" style="1" bestFit="1" customWidth="1"/>
    <col min="7" max="7" width="16.7109375" style="1" bestFit="1" customWidth="1"/>
    <col min="8" max="8" width="11" style="1" customWidth="1"/>
    <col min="9" max="12" width="12.5703125" style="1" customWidth="1"/>
    <col min="13" max="16" width="6.140625" style="1" customWidth="1"/>
    <col min="17" max="16384" width="9.42578125" style="1"/>
  </cols>
  <sheetData>
    <row r="1" spans="1:16" x14ac:dyDescent="0.25">
      <c r="A1" s="66" t="s">
        <v>13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</row>
    <row r="2" spans="1:16" x14ac:dyDescent="0.25">
      <c r="A2" s="66" t="s">
        <v>14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</row>
    <row r="4" spans="1:16" x14ac:dyDescent="0.25">
      <c r="B4" s="4" t="s">
        <v>35</v>
      </c>
      <c r="C4" s="5">
        <f>_pan</f>
        <v>0</v>
      </c>
      <c r="D4" s="3"/>
      <c r="E4" s="4" t="s">
        <v>36</v>
      </c>
      <c r="F4" s="2">
        <f>_firm</f>
        <v>0</v>
      </c>
      <c r="K4" s="4" t="s">
        <v>38</v>
      </c>
      <c r="L4" s="2">
        <f>_fy1</f>
        <v>2080</v>
      </c>
      <c r="N4" s="4" t="s">
        <v>37</v>
      </c>
      <c r="O4" s="2" t="s">
        <v>65</v>
      </c>
    </row>
    <row r="5" spans="1:16" ht="53.25" customHeight="1" x14ac:dyDescent="0.25">
      <c r="A5" s="67" t="s">
        <v>15</v>
      </c>
      <c r="B5" s="68"/>
      <c r="C5" s="68"/>
      <c r="D5" s="68"/>
      <c r="E5" s="68"/>
      <c r="F5" s="68"/>
      <c r="G5" s="68"/>
      <c r="H5" s="69"/>
      <c r="I5" s="67"/>
      <c r="J5" s="69"/>
      <c r="K5" s="67" t="s">
        <v>16</v>
      </c>
      <c r="L5" s="69"/>
      <c r="M5" s="67" t="s">
        <v>17</v>
      </c>
      <c r="N5" s="69"/>
      <c r="O5" s="67" t="s">
        <v>18</v>
      </c>
      <c r="P5" s="69"/>
    </row>
    <row r="6" spans="1:16" ht="60" customHeight="1" x14ac:dyDescent="0.25">
      <c r="A6" s="8" t="s">
        <v>19</v>
      </c>
      <c r="B6" s="8" t="s">
        <v>20</v>
      </c>
      <c r="C6" s="8" t="s">
        <v>21</v>
      </c>
      <c r="D6" s="8" t="s">
        <v>22</v>
      </c>
      <c r="E6" s="8" t="s">
        <v>23</v>
      </c>
      <c r="F6" s="8" t="s">
        <v>24</v>
      </c>
      <c r="G6" s="8" t="s">
        <v>25</v>
      </c>
      <c r="H6" s="8" t="s">
        <v>26</v>
      </c>
      <c r="I6" s="8" t="s">
        <v>27</v>
      </c>
      <c r="J6" s="8" t="s">
        <v>28</v>
      </c>
      <c r="K6" s="8" t="s">
        <v>29</v>
      </c>
      <c r="L6" s="8" t="s">
        <v>30</v>
      </c>
      <c r="M6" s="8" t="s">
        <v>31</v>
      </c>
      <c r="N6" s="8" t="s">
        <v>32</v>
      </c>
      <c r="O6" s="8" t="s">
        <v>33</v>
      </c>
      <c r="P6" s="8" t="s">
        <v>34</v>
      </c>
    </row>
    <row r="7" spans="1:16" x14ac:dyDescent="0.25">
      <c r="A7" s="1" t="str">
        <f t="array" ref="A7">IF(ROWS(A$7:A7)&gt;COUNTIF(BookTable[Entry Month],$O$4),"",INDEX(Book!A$3:A$1200,SMALL(IF(BookTable[Entry Month]=$O$4,ROW(BookTable[Entry Month])-ROW(Book!$J$2)),ROWS(A$7:A7))))</f>
        <v/>
      </c>
      <c r="B7" s="1" t="str">
        <f t="array" ref="B7">IF(ROWS(B$7:B7)&gt;COUNTIF(BookTable[Entry Month],$O$4),"",INDEX(Book!B$3:B$1200,SMALL(IF(BookTable[Entry Month]=$O$4,ROW(BookTable[Entry Month])-ROW(Book!$J$2)),ROWS(B$7:B7))))</f>
        <v/>
      </c>
      <c r="D7" s="1" t="str">
        <f t="array" ref="D7">IF(ROWS(C$7:C7)&gt;COUNTIF(BookTable[Entry Month],$O$4),"",INDEX(Book!C$3:C$1200,SMALL(IF(BookTable[Entry Month]=$O$4,ROW(BookTable[Entry Month])-ROW(Book!$J$2)),ROWS(C$7:C7))))</f>
        <v/>
      </c>
      <c r="E7" s="26" t="e">
        <f>VLOOKUP(Shrawan3[[#This Row],[आपूर्तिकर्ताको नाम]],PartyTable[],2,FALSE)</f>
        <v>#N/A</v>
      </c>
      <c r="F7" s="26" t="str" cm="1">
        <f t="array" ref="F7">IF(ROWS(G$7:G7)&gt;COUNTIF(BookTable[Entry Month],$O$4),"",INDEX(Book!D$3:D$1200,SMALL(IF(BookTable[Entry Month]=$O$4,ROW(BookTable[Entry Month])-ROW(Book!$J$2)),ROWS(G$7:G7))))</f>
        <v/>
      </c>
      <c r="I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7" s="6" t="str" cm="1">
        <f t="array" ref="J7">IF(ROWS(G$7:G7)&gt;COUNTIF(BookTable[Entry Month],$O$4),"",INDEX(Book!F$3:F$1200,SMALL(IF(BookTable[Entry Month]=$O$4,ROW(BookTable[Entry Month])-ROW(Book!$J$2)),ROWS(G$7:G7))))</f>
        <v/>
      </c>
      <c r="K7" s="6" t="str" cm="1">
        <f t="array" ref="K7">IF(ROWS(G$7:G7)&gt;COUNTIF(BookTable[Entry Month],$O$4),"",INDEX(Book!E$3:E$1200,SMALL(IF(BookTable[Entry Month]=$O$4,ROW(BookTable[Entry Month])-ROW(Book!$J$2)),ROWS(G$7:G7))))</f>
        <v/>
      </c>
      <c r="L7" s="6" t="e">
        <f>Shrawan3[[#This Row],[मूल्य (रु)]]*13%</f>
        <v>#VALUE!</v>
      </c>
    </row>
    <row r="8" spans="1:16" hidden="1" x14ac:dyDescent="0.25">
      <c r="A8" s="1" t="str">
        <f t="array" ref="A8">IF(ROWS(A$7:A8)&gt;COUNTIF(BookTable[Entry Month],$O$4),"",INDEX(Book!A$3:A$1200,SMALL(IF(BookTable[Entry Month]=$O$4,ROW(BookTable[Entry Month])-ROW(Book!$J$2)),ROWS(A$7:A8))))</f>
        <v/>
      </c>
      <c r="B8" s="1" t="str">
        <f t="array" ref="B8">IF(ROWS(B$7:B8)&gt;COUNTIF(BookTable[Entry Month],$O$4),"",INDEX(Book!B$3:B$1200,SMALL(IF(BookTable[Entry Month]=$O$4,ROW(BookTable[Entry Month])-ROW(Book!$J$2)),ROWS(B$7:B8))))</f>
        <v/>
      </c>
      <c r="D8" s="1" t="str">
        <f t="array" ref="D8">IF(ROWS(C$7:C8)&gt;COUNTIF(BookTable[Entry Month],$O$4),"",INDEX(Book!C$3:C$1200,SMALL(IF(BookTable[Entry Month]=$O$4,ROW(BookTable[Entry Month])-ROW(Book!$J$2)),ROWS(C$7:C8))))</f>
        <v/>
      </c>
      <c r="E8" s="26" t="e">
        <f>VLOOKUP(Shrawan3[[#This Row],[आपूर्तिकर्ताको नाम]],PartyTable[],2,FALSE)</f>
        <v>#N/A</v>
      </c>
      <c r="F8" s="26" t="str" cm="1">
        <f t="array" ref="F8">IF(ROWS(G$7:G8)&gt;COUNTIF(BookTable[Entry Month],$O$4),"",INDEX(Book!D$3:D$1200,SMALL(IF(BookTable[Entry Month]=$O$4,ROW(BookTable[Entry Month])-ROW(Book!$J$2)),ROWS(G$7:G8))))</f>
        <v/>
      </c>
      <c r="I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8" s="6" t="str" cm="1">
        <f t="array" ref="J8">IF(ROWS(G$7:G8)&gt;COUNTIF(BookTable[Entry Month],$O$4),"",INDEX(Book!F$3:F$1200,SMALL(IF(BookTable[Entry Month]=$O$4,ROW(BookTable[Entry Month])-ROW(Book!$J$2)),ROWS(G$7:G8))))</f>
        <v/>
      </c>
      <c r="K8" s="6" t="str" cm="1">
        <f t="array" ref="K8">IF(ROWS(G$7:G8)&gt;COUNTIF(BookTable[Entry Month],$O$4),"",INDEX(Book!E$3:E$1200,SMALL(IF(BookTable[Entry Month]=$O$4,ROW(BookTable[Entry Month])-ROW(Book!$J$2)),ROWS(G$7:G8))))</f>
        <v/>
      </c>
      <c r="L8" s="6" t="e">
        <f>Shrawan3[[#This Row],[मूल्य (रु)]]*13%</f>
        <v>#VALUE!</v>
      </c>
    </row>
    <row r="9" spans="1:16" hidden="1" x14ac:dyDescent="0.25">
      <c r="A9" s="1" t="str">
        <f t="array" ref="A9">IF(ROWS(A$7:A9)&gt;COUNTIF(BookTable[Entry Month],$O$4),"",INDEX(Book!A$3:A$1200,SMALL(IF(BookTable[Entry Month]=$O$4,ROW(BookTable[Entry Month])-ROW(Book!$J$2)),ROWS(A$7:A9))))</f>
        <v/>
      </c>
      <c r="B9" s="1" t="str">
        <f t="array" ref="B9">IF(ROWS(B$7:B9)&gt;COUNTIF(BookTable[Entry Month],$O$4),"",INDEX(Book!B$3:B$1200,SMALL(IF(BookTable[Entry Month]=$O$4,ROW(BookTable[Entry Month])-ROW(Book!$J$2)),ROWS(B$7:B9))))</f>
        <v/>
      </c>
      <c r="D9" s="1" t="str">
        <f t="array" ref="D9">IF(ROWS(C$7:C9)&gt;COUNTIF(BookTable[Entry Month],$O$4),"",INDEX(Book!C$3:C$1200,SMALL(IF(BookTable[Entry Month]=$O$4,ROW(BookTable[Entry Month])-ROW(Book!$J$2)),ROWS(C$7:C9))))</f>
        <v/>
      </c>
      <c r="E9" s="26" t="e">
        <f>VLOOKUP(Shrawan3[[#This Row],[आपूर्तिकर्ताको नाम]],PartyTable[],2,FALSE)</f>
        <v>#N/A</v>
      </c>
      <c r="F9" s="26" t="str" cm="1">
        <f t="array" ref="F9">IF(ROWS(G$7:G9)&gt;COUNTIF(BookTable[Entry Month],$O$4),"",INDEX(Book!D$3:D$1200,SMALL(IF(BookTable[Entry Month]=$O$4,ROW(BookTable[Entry Month])-ROW(Book!$J$2)),ROWS(G$7:G9))))</f>
        <v/>
      </c>
      <c r="I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9" s="6" t="str" cm="1">
        <f t="array" ref="J9">IF(ROWS(G$7:G9)&gt;COUNTIF(BookTable[Entry Month],$O$4),"",INDEX(Book!F$3:F$1200,SMALL(IF(BookTable[Entry Month]=$O$4,ROW(BookTable[Entry Month])-ROW(Book!$J$2)),ROWS(G$7:G9))))</f>
        <v/>
      </c>
      <c r="K9" s="6" t="str" cm="1">
        <f t="array" ref="K9">IF(ROWS(G$7:G9)&gt;COUNTIF(BookTable[Entry Month],$O$4),"",INDEX(Book!E$3:E$1200,SMALL(IF(BookTable[Entry Month]=$O$4,ROW(BookTable[Entry Month])-ROW(Book!$J$2)),ROWS(G$7:G9))))</f>
        <v/>
      </c>
      <c r="L9" s="6" t="e">
        <f>Shrawan3[[#This Row],[मूल्य (रु)]]*13%</f>
        <v>#VALUE!</v>
      </c>
    </row>
    <row r="10" spans="1:16" hidden="1" x14ac:dyDescent="0.25">
      <c r="A10" s="1" t="str">
        <f t="array" ref="A10">IF(ROWS(A$7:A10)&gt;COUNTIF(BookTable[Entry Month],$O$4),"",INDEX(Book!A$3:A$1200,SMALL(IF(BookTable[Entry Month]=$O$4,ROW(BookTable[Entry Month])-ROW(Book!$J$2)),ROWS(A$7:A10))))</f>
        <v/>
      </c>
      <c r="B10" s="1" t="str">
        <f t="array" ref="B10">IF(ROWS(B$7:B10)&gt;COUNTIF(BookTable[Entry Month],$O$4),"",INDEX(Book!B$3:B$1200,SMALL(IF(BookTable[Entry Month]=$O$4,ROW(BookTable[Entry Month])-ROW(Book!$J$2)),ROWS(B$7:B10))))</f>
        <v/>
      </c>
      <c r="D10" s="1" t="str">
        <f t="array" ref="D10">IF(ROWS(C$7:C10)&gt;COUNTIF(BookTable[Entry Month],$O$4),"",INDEX(Book!C$3:C$1200,SMALL(IF(BookTable[Entry Month]=$O$4,ROW(BookTable[Entry Month])-ROW(Book!$J$2)),ROWS(C$7:C10))))</f>
        <v/>
      </c>
      <c r="E10" s="26" t="e">
        <f>VLOOKUP(Shrawan3[[#This Row],[आपूर्तिकर्ताको नाम]],PartyTable[],2,FALSE)</f>
        <v>#N/A</v>
      </c>
      <c r="F10" s="26" t="str" cm="1">
        <f t="array" ref="F10">IF(ROWS(G$7:G10)&gt;COUNTIF(BookTable[Entry Month],$O$4),"",INDEX(Book!D$3:D$1200,SMALL(IF(BookTable[Entry Month]=$O$4,ROW(BookTable[Entry Month])-ROW(Book!$J$2)),ROWS(G$7:G10))))</f>
        <v/>
      </c>
      <c r="I1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0" s="6" t="str" cm="1">
        <f t="array" ref="J10">IF(ROWS(G$7:G10)&gt;COUNTIF(BookTable[Entry Month],$O$4),"",INDEX(Book!F$3:F$1200,SMALL(IF(BookTable[Entry Month]=$O$4,ROW(BookTable[Entry Month])-ROW(Book!$J$2)),ROWS(G$7:G10))))</f>
        <v/>
      </c>
      <c r="K10" s="6" t="str" cm="1">
        <f t="array" ref="K10">IF(ROWS(G$7:G10)&gt;COUNTIF(BookTable[Entry Month],$O$4),"",INDEX(Book!E$3:E$1200,SMALL(IF(BookTable[Entry Month]=$O$4,ROW(BookTable[Entry Month])-ROW(Book!$J$2)),ROWS(G$7:G10))))</f>
        <v/>
      </c>
      <c r="L10" s="6" t="e">
        <f>Shrawan3[[#This Row],[मूल्य (रु)]]*13%</f>
        <v>#VALUE!</v>
      </c>
    </row>
    <row r="11" spans="1:16" hidden="1" x14ac:dyDescent="0.25">
      <c r="A11" s="1" t="str">
        <f t="array" ref="A11">IF(ROWS(A$7:A11)&gt;COUNTIF(BookTable[Entry Month],$O$4),"",INDEX(Book!A$3:A$1200,SMALL(IF(BookTable[Entry Month]=$O$4,ROW(BookTable[Entry Month])-ROW(Book!$J$2)),ROWS(A$7:A11))))</f>
        <v/>
      </c>
      <c r="B11" s="1" t="str">
        <f t="array" ref="B11">IF(ROWS(B$7:B11)&gt;COUNTIF(BookTable[Entry Month],$O$4),"",INDEX(Book!B$3:B$1200,SMALL(IF(BookTable[Entry Month]=$O$4,ROW(BookTable[Entry Month])-ROW(Book!$J$2)),ROWS(B$7:B11))))</f>
        <v/>
      </c>
      <c r="D11" s="1" t="str">
        <f t="array" ref="D11">IF(ROWS(C$7:C11)&gt;COUNTIF(BookTable[Entry Month],$O$4),"",INDEX(Book!C$3:C$1200,SMALL(IF(BookTable[Entry Month]=$O$4,ROW(BookTable[Entry Month])-ROW(Book!$J$2)),ROWS(C$7:C11))))</f>
        <v/>
      </c>
      <c r="E11" s="26" t="e">
        <f>VLOOKUP(Shrawan3[[#This Row],[आपूर्तिकर्ताको नाम]],PartyTable[],2,FALSE)</f>
        <v>#N/A</v>
      </c>
      <c r="F11" s="26" t="str" cm="1">
        <f t="array" ref="F11">IF(ROWS(G$7:G11)&gt;COUNTIF(BookTable[Entry Month],$O$4),"",INDEX(Book!D$3:D$1200,SMALL(IF(BookTable[Entry Month]=$O$4,ROW(BookTable[Entry Month])-ROW(Book!$J$2)),ROWS(G$7:G11))))</f>
        <v/>
      </c>
      <c r="I1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1" s="6" t="str" cm="1">
        <f t="array" ref="J11">IF(ROWS(G$7:G11)&gt;COUNTIF(BookTable[Entry Month],$O$4),"",INDEX(Book!F$3:F$1200,SMALL(IF(BookTable[Entry Month]=$O$4,ROW(BookTable[Entry Month])-ROW(Book!$J$2)),ROWS(G$7:G11))))</f>
        <v/>
      </c>
      <c r="K11" s="6" t="str" cm="1">
        <f t="array" ref="K11">IF(ROWS(G$7:G11)&gt;COUNTIF(BookTable[Entry Month],$O$4),"",INDEX(Book!E$3:E$1200,SMALL(IF(BookTable[Entry Month]=$O$4,ROW(BookTable[Entry Month])-ROW(Book!$J$2)),ROWS(G$7:G11))))</f>
        <v/>
      </c>
      <c r="L11" s="6" t="e">
        <f>Shrawan3[[#This Row],[मूल्य (रु)]]*13%</f>
        <v>#VALUE!</v>
      </c>
    </row>
    <row r="12" spans="1:16" hidden="1" x14ac:dyDescent="0.25">
      <c r="A12" s="1" t="str">
        <f t="array" ref="A12">IF(ROWS(A$7:A12)&gt;COUNTIF(BookTable[Entry Month],$O$4),"",INDEX(Book!A$3:A$1200,SMALL(IF(BookTable[Entry Month]=$O$4,ROW(BookTable[Entry Month])-ROW(Book!$J$2)),ROWS(A$7:A12))))</f>
        <v/>
      </c>
      <c r="B12" s="1" t="str">
        <f t="array" ref="B12">IF(ROWS(B$7:B12)&gt;COUNTIF(BookTable[Entry Month],$O$4),"",INDEX(Book!B$3:B$1200,SMALL(IF(BookTable[Entry Month]=$O$4,ROW(BookTable[Entry Month])-ROW(Book!$J$2)),ROWS(B$7:B12))))</f>
        <v/>
      </c>
      <c r="D12" s="1" t="str">
        <f t="array" ref="D12">IF(ROWS(C$7:C12)&gt;COUNTIF(BookTable[Entry Month],$O$4),"",INDEX(Book!C$3:C$1200,SMALL(IF(BookTable[Entry Month]=$O$4,ROW(BookTable[Entry Month])-ROW(Book!$J$2)),ROWS(C$7:C12))))</f>
        <v/>
      </c>
      <c r="E12" s="26" t="e">
        <f>VLOOKUP(Shrawan3[[#This Row],[आपूर्तिकर्ताको नाम]],PartyTable[],2,FALSE)</f>
        <v>#N/A</v>
      </c>
      <c r="F12" s="26" t="str" cm="1">
        <f t="array" ref="F12">IF(ROWS(G$7:G12)&gt;COUNTIF(BookTable[Entry Month],$O$4),"",INDEX(Book!D$3:D$1200,SMALL(IF(BookTable[Entry Month]=$O$4,ROW(BookTable[Entry Month])-ROW(Book!$J$2)),ROWS(G$7:G12))))</f>
        <v/>
      </c>
      <c r="I1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2" s="6" t="str" cm="1">
        <f t="array" ref="J12">IF(ROWS(G$7:G12)&gt;COUNTIF(BookTable[Entry Month],$O$4),"",INDEX(Book!F$3:F$1200,SMALL(IF(BookTable[Entry Month]=$O$4,ROW(BookTable[Entry Month])-ROW(Book!$J$2)),ROWS(G$7:G12))))</f>
        <v/>
      </c>
      <c r="K12" s="6" t="str" cm="1">
        <f t="array" ref="K12">IF(ROWS(G$7:G12)&gt;COUNTIF(BookTable[Entry Month],$O$4),"",INDEX(Book!E$3:E$1200,SMALL(IF(BookTable[Entry Month]=$O$4,ROW(BookTable[Entry Month])-ROW(Book!$J$2)),ROWS(G$7:G12))))</f>
        <v/>
      </c>
      <c r="L12" s="6" t="e">
        <f>Shrawan3[[#This Row],[मूल्य (रु)]]*13%</f>
        <v>#VALUE!</v>
      </c>
    </row>
    <row r="13" spans="1:16" hidden="1" x14ac:dyDescent="0.25">
      <c r="A13" s="1" t="str">
        <f t="array" ref="A13">IF(ROWS(A$7:A13)&gt;COUNTIF(BookTable[Entry Month],$O$4),"",INDEX(Book!A$3:A$1200,SMALL(IF(BookTable[Entry Month]=$O$4,ROW(BookTable[Entry Month])-ROW(Book!$J$2)),ROWS(A$7:A13))))</f>
        <v/>
      </c>
      <c r="B13" s="1" t="str">
        <f t="array" ref="B13">IF(ROWS(B$7:B13)&gt;COUNTIF(BookTable[Entry Month],$O$4),"",INDEX(Book!B$3:B$1200,SMALL(IF(BookTable[Entry Month]=$O$4,ROW(BookTable[Entry Month])-ROW(Book!$J$2)),ROWS(B$7:B13))))</f>
        <v/>
      </c>
      <c r="D13" s="1" t="str">
        <f t="array" ref="D13">IF(ROWS(C$7:C13)&gt;COUNTIF(BookTable[Entry Month],$O$4),"",INDEX(Book!C$3:C$1200,SMALL(IF(BookTable[Entry Month]=$O$4,ROW(BookTable[Entry Month])-ROW(Book!$J$2)),ROWS(C$7:C13))))</f>
        <v/>
      </c>
      <c r="E13" s="26" t="e">
        <f>VLOOKUP(Shrawan3[[#This Row],[आपूर्तिकर्ताको नाम]],PartyTable[],2,FALSE)</f>
        <v>#N/A</v>
      </c>
      <c r="F13" s="26" t="str" cm="1">
        <f t="array" ref="F13">IF(ROWS(G$7:G13)&gt;COUNTIF(BookTable[Entry Month],$O$4),"",INDEX(Book!D$3:D$1200,SMALL(IF(BookTable[Entry Month]=$O$4,ROW(BookTable[Entry Month])-ROW(Book!$J$2)),ROWS(G$7:G13))))</f>
        <v/>
      </c>
      <c r="I1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3" s="6" t="str" cm="1">
        <f t="array" ref="J13">IF(ROWS(G$7:G13)&gt;COUNTIF(BookTable[Entry Month],$O$4),"",INDEX(Book!F$3:F$1200,SMALL(IF(BookTable[Entry Month]=$O$4,ROW(BookTable[Entry Month])-ROW(Book!$J$2)),ROWS(G$7:G13))))</f>
        <v/>
      </c>
      <c r="K13" s="6" t="str" cm="1">
        <f t="array" ref="K13">IF(ROWS(G$7:G13)&gt;COUNTIF(BookTable[Entry Month],$O$4),"",INDEX(Book!E$3:E$1200,SMALL(IF(BookTable[Entry Month]=$O$4,ROW(BookTable[Entry Month])-ROW(Book!$J$2)),ROWS(G$7:G13))))</f>
        <v/>
      </c>
      <c r="L13" s="6" t="e">
        <f>Shrawan3[[#This Row],[मूल्य (रु)]]*13%</f>
        <v>#VALUE!</v>
      </c>
    </row>
    <row r="14" spans="1:16" hidden="1" x14ac:dyDescent="0.25">
      <c r="A14" s="1" t="str">
        <f t="array" ref="A14">IF(ROWS(A$7:A14)&gt;COUNTIF(BookTable[Entry Month],$O$4),"",INDEX(Book!A$3:A$1200,SMALL(IF(BookTable[Entry Month]=$O$4,ROW(BookTable[Entry Month])-ROW(Book!$J$2)),ROWS(A$7:A14))))</f>
        <v/>
      </c>
      <c r="B14" s="1" t="str">
        <f t="array" ref="B14">IF(ROWS(B$7:B14)&gt;COUNTIF(BookTable[Entry Month],$O$4),"",INDEX(Book!B$3:B$1200,SMALL(IF(BookTable[Entry Month]=$O$4,ROW(BookTable[Entry Month])-ROW(Book!$J$2)),ROWS(B$7:B14))))</f>
        <v/>
      </c>
      <c r="D14" s="1" t="str">
        <f t="array" ref="D14">IF(ROWS(C$7:C14)&gt;COUNTIF(BookTable[Entry Month],$O$4),"",INDEX(Book!C$3:C$1200,SMALL(IF(BookTable[Entry Month]=$O$4,ROW(BookTable[Entry Month])-ROW(Book!$J$2)),ROWS(C$7:C14))))</f>
        <v/>
      </c>
      <c r="E14" s="26" t="e">
        <f>VLOOKUP(Shrawan3[[#This Row],[आपूर्तिकर्ताको नाम]],PartyTable[],2,FALSE)</f>
        <v>#N/A</v>
      </c>
      <c r="F14" s="26" t="str" cm="1">
        <f t="array" ref="F14">IF(ROWS(G$7:G14)&gt;COUNTIF(BookTable[Entry Month],$O$4),"",INDEX(Book!D$3:D$1200,SMALL(IF(BookTable[Entry Month]=$O$4,ROW(BookTable[Entry Month])-ROW(Book!$J$2)),ROWS(G$7:G14))))</f>
        <v/>
      </c>
      <c r="I1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4" s="6" t="str" cm="1">
        <f t="array" ref="J14">IF(ROWS(G$7:G14)&gt;COUNTIF(BookTable[Entry Month],$O$4),"",INDEX(Book!F$3:F$1200,SMALL(IF(BookTable[Entry Month]=$O$4,ROW(BookTable[Entry Month])-ROW(Book!$J$2)),ROWS(G$7:G14))))</f>
        <v/>
      </c>
      <c r="K14" s="6" t="str" cm="1">
        <f t="array" ref="K14">IF(ROWS(G$7:G14)&gt;COUNTIF(BookTable[Entry Month],$O$4),"",INDEX(Book!E$3:E$1200,SMALL(IF(BookTable[Entry Month]=$O$4,ROW(BookTable[Entry Month])-ROW(Book!$J$2)),ROWS(G$7:G14))))</f>
        <v/>
      </c>
      <c r="L14" s="6" t="e">
        <f>Shrawan3[[#This Row],[मूल्य (रु)]]*13%</f>
        <v>#VALUE!</v>
      </c>
    </row>
    <row r="15" spans="1:16" hidden="1" x14ac:dyDescent="0.25">
      <c r="A15" s="1" t="str">
        <f t="array" ref="A15">IF(ROWS(A$7:A15)&gt;COUNTIF(BookTable[Entry Month],$O$4),"",INDEX(Book!A$3:A$1200,SMALL(IF(BookTable[Entry Month]=$O$4,ROW(BookTable[Entry Month])-ROW(Book!$J$2)),ROWS(A$7:A15))))</f>
        <v/>
      </c>
      <c r="B15" s="12" t="str">
        <f t="array" ref="B15">IF(ROWS(B$7:B15)&gt;COUNTIF(BookTable[Entry Month],$O$4),"",INDEX(Book!B$3:B$1200,SMALL(IF(BookTable[Entry Month]=$O$4,ROW(BookTable[Entry Month])-ROW(Book!$J$2)),ROWS(B$7:B15))))</f>
        <v/>
      </c>
      <c r="D15" s="1" t="str">
        <f t="array" ref="D15">IF(ROWS(C$7:C15)&gt;COUNTIF(BookTable[Entry Month],$O$4),"",INDEX(Book!C$3:C$1200,SMALL(IF(BookTable[Entry Month]=$O$4,ROW(BookTable[Entry Month])-ROW(Book!$J$2)),ROWS(C$7:C15))))</f>
        <v/>
      </c>
      <c r="E15" s="26" t="e">
        <f>VLOOKUP(Shrawan3[[#This Row],[आपूर्तिकर्ताको नाम]],PartyTable[],2,FALSE)</f>
        <v>#N/A</v>
      </c>
      <c r="F15" s="26" t="str" cm="1">
        <f t="array" ref="F15">IF(ROWS(G$7:G15)&gt;COUNTIF(BookTable[Entry Month],$O$4),"",INDEX(Book!D$3:D$1200,SMALL(IF(BookTable[Entry Month]=$O$4,ROW(BookTable[Entry Month])-ROW(Book!$J$2)),ROWS(G$7:G15))))</f>
        <v/>
      </c>
      <c r="I1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5" s="6" t="str" cm="1">
        <f t="array" ref="J15">IF(ROWS(G$7:G15)&gt;COUNTIF(BookTable[Entry Month],$O$4),"",INDEX(Book!F$3:F$1200,SMALL(IF(BookTable[Entry Month]=$O$4,ROW(BookTable[Entry Month])-ROW(Book!$J$2)),ROWS(G$7:G15))))</f>
        <v/>
      </c>
      <c r="K15" s="6" t="str" cm="1">
        <f t="array" ref="K15">IF(ROWS(G$7:G15)&gt;COUNTIF(BookTable[Entry Month],$O$4),"",INDEX(Book!E$3:E$1200,SMALL(IF(BookTable[Entry Month]=$O$4,ROW(BookTable[Entry Month])-ROW(Book!$J$2)),ROWS(G$7:G15))))</f>
        <v/>
      </c>
      <c r="L15" s="6" t="e">
        <f>Shrawan3[[#This Row],[मूल्य (रु)]]*13%</f>
        <v>#VALUE!</v>
      </c>
    </row>
    <row r="16" spans="1:16" hidden="1" x14ac:dyDescent="0.25">
      <c r="A16" s="1" t="str">
        <f t="array" ref="A16">IF(ROWS(A$7:A16)&gt;COUNTIF(BookTable[Entry Month],$O$4),"",INDEX(Book!A$3:A$1200,SMALL(IF(BookTable[Entry Month]=$O$4,ROW(BookTable[Entry Month])-ROW(Book!$J$2)),ROWS(A$7:A16))))</f>
        <v/>
      </c>
      <c r="B16" s="1" t="str">
        <f t="array" ref="B16">IF(ROWS(B$7:B16)&gt;COUNTIF(BookTable[Entry Month],$O$4),"",INDEX(Book!B$3:B$1200,SMALL(IF(BookTable[Entry Month]=$O$4,ROW(BookTable[Entry Month])-ROW(Book!$J$2)),ROWS(B$7:B16))))</f>
        <v/>
      </c>
      <c r="D16" s="1" t="str">
        <f t="array" ref="D16">IF(ROWS(C$7:C16)&gt;COUNTIF(BookTable[Entry Month],$O$4),"",INDEX(Book!C$3:C$1200,SMALL(IF(BookTable[Entry Month]=$O$4,ROW(BookTable[Entry Month])-ROW(Book!$J$2)),ROWS(C$7:C16))))</f>
        <v/>
      </c>
      <c r="E16" s="26" t="e">
        <f>VLOOKUP(Shrawan3[[#This Row],[आपूर्तिकर्ताको नाम]],PartyTable[],2,FALSE)</f>
        <v>#N/A</v>
      </c>
      <c r="F16" s="26" t="str" cm="1">
        <f t="array" ref="F16">IF(ROWS(G$7:G16)&gt;COUNTIF(BookTable[Entry Month],$O$4),"",INDEX(Book!D$3:D$1200,SMALL(IF(BookTable[Entry Month]=$O$4,ROW(BookTable[Entry Month])-ROW(Book!$J$2)),ROWS(G$7:G16))))</f>
        <v/>
      </c>
      <c r="I1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6" s="6" t="str" cm="1">
        <f t="array" ref="J16">IF(ROWS(G$7:G16)&gt;COUNTIF(BookTable[Entry Month],$O$4),"",INDEX(Book!F$3:F$1200,SMALL(IF(BookTable[Entry Month]=$O$4,ROW(BookTable[Entry Month])-ROW(Book!$J$2)),ROWS(G$7:G16))))</f>
        <v/>
      </c>
      <c r="K16" s="6" t="str" cm="1">
        <f t="array" ref="K16">IF(ROWS(G$7:G16)&gt;COUNTIF(BookTable[Entry Month],$O$4),"",INDEX(Book!E$3:E$1200,SMALL(IF(BookTable[Entry Month]=$O$4,ROW(BookTable[Entry Month])-ROW(Book!$J$2)),ROWS(G$7:G16))))</f>
        <v/>
      </c>
      <c r="L16" s="6" t="e">
        <f>Shrawan3[[#This Row],[मूल्य (रु)]]*13%</f>
        <v>#VALUE!</v>
      </c>
    </row>
    <row r="17" spans="1:12" hidden="1" x14ac:dyDescent="0.25">
      <c r="A17" s="1" t="str">
        <f t="array" ref="A17">IF(ROWS(A$7:A17)&gt;COUNTIF(BookTable[Entry Month],$O$4),"",INDEX(Book!A$3:A$1200,SMALL(IF(BookTable[Entry Month]=$O$4,ROW(BookTable[Entry Month])-ROW(Book!$J$2)),ROWS(A$7:A17))))</f>
        <v/>
      </c>
      <c r="B17" s="1" t="str">
        <f t="array" ref="B17">IF(ROWS(B$7:B17)&gt;COUNTIF(BookTable[Entry Month],$O$4),"",INDEX(Book!B$3:B$1200,SMALL(IF(BookTable[Entry Month]=$O$4,ROW(BookTable[Entry Month])-ROW(Book!$J$2)),ROWS(B$7:B17))))</f>
        <v/>
      </c>
      <c r="D17" s="1" t="str">
        <f t="array" ref="D17">IF(ROWS(C$7:C17)&gt;COUNTIF(BookTable[Entry Month],$O$4),"",INDEX(Book!C$3:C$1200,SMALL(IF(BookTable[Entry Month]=$O$4,ROW(BookTable[Entry Month])-ROW(Book!$J$2)),ROWS(C$7:C17))))</f>
        <v/>
      </c>
      <c r="E17" s="26" t="e">
        <f>VLOOKUP(Shrawan3[[#This Row],[आपूर्तिकर्ताको नाम]],PartyTable[],2,FALSE)</f>
        <v>#N/A</v>
      </c>
      <c r="F17" s="26" t="str" cm="1">
        <f t="array" ref="F17">IF(ROWS(G$7:G17)&gt;COUNTIF(BookTable[Entry Month],$O$4),"",INDEX(Book!D$3:D$1200,SMALL(IF(BookTable[Entry Month]=$O$4,ROW(BookTable[Entry Month])-ROW(Book!$J$2)),ROWS(G$7:G17))))</f>
        <v/>
      </c>
      <c r="I1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7" s="6" t="str" cm="1">
        <f t="array" ref="J17">IF(ROWS(G$7:G17)&gt;COUNTIF(BookTable[Entry Month],$O$4),"",INDEX(Book!F$3:F$1200,SMALL(IF(BookTable[Entry Month]=$O$4,ROW(BookTable[Entry Month])-ROW(Book!$J$2)),ROWS(G$7:G17))))</f>
        <v/>
      </c>
      <c r="K17" s="6" t="str" cm="1">
        <f t="array" ref="K17">IF(ROWS(G$7:G17)&gt;COUNTIF(BookTable[Entry Month],$O$4),"",INDEX(Book!E$3:E$1200,SMALL(IF(BookTable[Entry Month]=$O$4,ROW(BookTable[Entry Month])-ROW(Book!$J$2)),ROWS(G$7:G17))))</f>
        <v/>
      </c>
      <c r="L17" s="6" t="e">
        <f>Shrawan3[[#This Row],[मूल्य (रु)]]*13%</f>
        <v>#VALUE!</v>
      </c>
    </row>
    <row r="18" spans="1:12" hidden="1" x14ac:dyDescent="0.25">
      <c r="A18" s="1" t="str">
        <f t="array" ref="A18">IF(ROWS(A$7:A18)&gt;COUNTIF(BookTable[Entry Month],$O$4),"",INDEX(Book!A$3:A$1200,SMALL(IF(BookTable[Entry Month]=$O$4,ROW(BookTable[Entry Month])-ROW(Book!$J$2)),ROWS(A$7:A18))))</f>
        <v/>
      </c>
      <c r="B18" s="1" t="str">
        <f t="array" ref="B18">IF(ROWS(B$7:B18)&gt;COUNTIF(BookTable[Entry Month],$O$4),"",INDEX(Book!B$3:B$1200,SMALL(IF(BookTable[Entry Month]=$O$4,ROW(BookTable[Entry Month])-ROW(Book!$J$2)),ROWS(B$7:B18))))</f>
        <v/>
      </c>
      <c r="D18" s="1" t="str">
        <f t="array" ref="D18">IF(ROWS(C$7:C18)&gt;COUNTIF(BookTable[Entry Month],$O$4),"",INDEX(Book!C$3:C$1200,SMALL(IF(BookTable[Entry Month]=$O$4,ROW(BookTable[Entry Month])-ROW(Book!$J$2)),ROWS(C$7:C18))))</f>
        <v/>
      </c>
      <c r="E18" s="26" t="e">
        <f>VLOOKUP(Shrawan3[[#This Row],[आपूर्तिकर्ताको नाम]],PartyTable[],2,FALSE)</f>
        <v>#N/A</v>
      </c>
      <c r="F18" s="26" t="str" cm="1">
        <f t="array" ref="F18">IF(ROWS(G$7:G18)&gt;COUNTIF(BookTable[Entry Month],$O$4),"",INDEX(Book!D$3:D$1200,SMALL(IF(BookTable[Entry Month]=$O$4,ROW(BookTable[Entry Month])-ROW(Book!$J$2)),ROWS(G$7:G18))))</f>
        <v/>
      </c>
      <c r="I1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8" s="6" t="str" cm="1">
        <f t="array" ref="J18">IF(ROWS(G$7:G18)&gt;COUNTIF(BookTable[Entry Month],$O$4),"",INDEX(Book!F$3:F$1200,SMALL(IF(BookTable[Entry Month]=$O$4,ROW(BookTable[Entry Month])-ROW(Book!$J$2)),ROWS(G$7:G18))))</f>
        <v/>
      </c>
      <c r="K18" s="6" t="str" cm="1">
        <f t="array" ref="K18">IF(ROWS(G$7:G18)&gt;COUNTIF(BookTable[Entry Month],$O$4),"",INDEX(Book!E$3:E$1200,SMALL(IF(BookTable[Entry Month]=$O$4,ROW(BookTable[Entry Month])-ROW(Book!$J$2)),ROWS(G$7:G18))))</f>
        <v/>
      </c>
      <c r="L18" s="6" t="e">
        <f>Shrawan3[[#This Row],[मूल्य (रु)]]*13%</f>
        <v>#VALUE!</v>
      </c>
    </row>
    <row r="19" spans="1:12" hidden="1" x14ac:dyDescent="0.25">
      <c r="A19" s="1" t="str">
        <f t="array" ref="A19">IF(ROWS(A$7:A19)&gt;COUNTIF(BookTable[Entry Month],$O$4),"",INDEX(Book!A$3:A$1200,SMALL(IF(BookTable[Entry Month]=$O$4,ROW(BookTable[Entry Month])-ROW(Book!$J$2)),ROWS(A$7:A19))))</f>
        <v/>
      </c>
      <c r="B19" s="1" t="str">
        <f t="array" ref="B19">IF(ROWS(B$7:B19)&gt;COUNTIF(BookTable[Entry Month],$O$4),"",INDEX(Book!B$3:B$1200,SMALL(IF(BookTable[Entry Month]=$O$4,ROW(BookTable[Entry Month])-ROW(Book!$J$2)),ROWS(B$7:B19))))</f>
        <v/>
      </c>
      <c r="D19" s="1" t="str">
        <f t="array" ref="D19">IF(ROWS(C$7:C19)&gt;COUNTIF(BookTable[Entry Month],$O$4),"",INDEX(Book!C$3:C$1200,SMALL(IF(BookTable[Entry Month]=$O$4,ROW(BookTable[Entry Month])-ROW(Book!$J$2)),ROWS(C$7:C19))))</f>
        <v/>
      </c>
      <c r="E19" s="26" t="e">
        <f>VLOOKUP(Shrawan3[[#This Row],[आपूर्तिकर्ताको नाम]],PartyTable[],2,FALSE)</f>
        <v>#N/A</v>
      </c>
      <c r="F19" s="26" t="str" cm="1">
        <f t="array" ref="F19">IF(ROWS(G$7:G19)&gt;COUNTIF(BookTable[Entry Month],$O$4),"",INDEX(Book!D$3:D$1200,SMALL(IF(BookTable[Entry Month]=$O$4,ROW(BookTable[Entry Month])-ROW(Book!$J$2)),ROWS(G$7:G19))))</f>
        <v/>
      </c>
      <c r="I1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9" s="6" t="str" cm="1">
        <f t="array" ref="J19">IF(ROWS(G$7:G19)&gt;COUNTIF(BookTable[Entry Month],$O$4),"",INDEX(Book!F$3:F$1200,SMALL(IF(BookTable[Entry Month]=$O$4,ROW(BookTable[Entry Month])-ROW(Book!$J$2)),ROWS(G$7:G19))))</f>
        <v/>
      </c>
      <c r="K19" s="6" t="str" cm="1">
        <f t="array" ref="K19">IF(ROWS(G$7:G19)&gt;COUNTIF(BookTable[Entry Month],$O$4),"",INDEX(Book!E$3:E$1200,SMALL(IF(BookTable[Entry Month]=$O$4,ROW(BookTable[Entry Month])-ROW(Book!$J$2)),ROWS(G$7:G19))))</f>
        <v/>
      </c>
      <c r="L19" s="6" t="e">
        <f>Shrawan3[[#This Row],[मूल्य (रु)]]*13%</f>
        <v>#VALUE!</v>
      </c>
    </row>
    <row r="20" spans="1:12" hidden="1" x14ac:dyDescent="0.25">
      <c r="A20" s="1" t="str">
        <f t="array" ref="A20">IF(ROWS(A$7:A20)&gt;COUNTIF(BookTable[Entry Month],$O$4),"",INDEX(Book!A$3:A$1200,SMALL(IF(BookTable[Entry Month]=$O$4,ROW(BookTable[Entry Month])-ROW(Book!$J$2)),ROWS(A$7:A20))))</f>
        <v/>
      </c>
      <c r="B20" s="12" t="str">
        <f t="array" ref="B20">IF(ROWS(B$7:B20)&gt;COUNTIF(BookTable[Entry Month],$O$4),"",INDEX(Book!B$3:B$1200,SMALL(IF(BookTable[Entry Month]=$O$4,ROW(BookTable[Entry Month])-ROW(Book!$J$2)),ROWS(B$7:B20))))</f>
        <v/>
      </c>
      <c r="D20" s="1" t="str">
        <f t="array" ref="D20">IF(ROWS(C$7:C20)&gt;COUNTIF(BookTable[Entry Month],$O$4),"",INDEX(Book!C$3:C$1200,SMALL(IF(BookTable[Entry Month]=$O$4,ROW(BookTable[Entry Month])-ROW(Book!$J$2)),ROWS(C$7:C20))))</f>
        <v/>
      </c>
      <c r="E20" s="26" t="e">
        <f>VLOOKUP(Shrawan3[[#This Row],[आपूर्तिकर्ताको नाम]],PartyTable[],2,FALSE)</f>
        <v>#N/A</v>
      </c>
      <c r="F20" s="26" t="str" cm="1">
        <f t="array" ref="F20">IF(ROWS(G$7:G20)&gt;COUNTIF(BookTable[Entry Month],$O$4),"",INDEX(Book!D$3:D$1200,SMALL(IF(BookTable[Entry Month]=$O$4,ROW(BookTable[Entry Month])-ROW(Book!$J$2)),ROWS(G$7:G20))))</f>
        <v/>
      </c>
      <c r="I2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0" s="6" t="str" cm="1">
        <f t="array" ref="J20">IF(ROWS(G$7:G20)&gt;COUNTIF(BookTable[Entry Month],$O$4),"",INDEX(Book!F$3:F$1200,SMALL(IF(BookTable[Entry Month]=$O$4,ROW(BookTable[Entry Month])-ROW(Book!$J$2)),ROWS(G$7:G20))))</f>
        <v/>
      </c>
      <c r="K20" s="6" t="str" cm="1">
        <f t="array" ref="K20">IF(ROWS(G$7:G20)&gt;COUNTIF(BookTable[Entry Month],$O$4),"",INDEX(Book!E$3:E$1200,SMALL(IF(BookTable[Entry Month]=$O$4,ROW(BookTable[Entry Month])-ROW(Book!$J$2)),ROWS(G$7:G20))))</f>
        <v/>
      </c>
      <c r="L20" s="6" t="e">
        <f>Shrawan3[[#This Row],[मूल्य (रु)]]*13%</f>
        <v>#VALUE!</v>
      </c>
    </row>
    <row r="21" spans="1:12" hidden="1" x14ac:dyDescent="0.25">
      <c r="A21" s="1" t="str">
        <f t="array" ref="A21">IF(ROWS(A$7:A21)&gt;COUNTIF(BookTable[Entry Month],$O$4),"",INDEX(Book!A$3:A$1200,SMALL(IF(BookTable[Entry Month]=$O$4,ROW(BookTable[Entry Month])-ROW(Book!$J$2)),ROWS(A$7:A21))))</f>
        <v/>
      </c>
      <c r="B21" s="1" t="str">
        <f t="array" ref="B21">IF(ROWS(B$7:B21)&gt;COUNTIF(BookTable[Entry Month],$O$4),"",INDEX(Book!B$3:B$1200,SMALL(IF(BookTable[Entry Month]=$O$4,ROW(BookTable[Entry Month])-ROW(Book!$J$2)),ROWS(B$7:B21))))</f>
        <v/>
      </c>
      <c r="D21" s="1" t="str">
        <f t="array" ref="D21">IF(ROWS(C$7:C21)&gt;COUNTIF(BookTable[Entry Month],$O$4),"",INDEX(Book!C$3:C$1200,SMALL(IF(BookTable[Entry Month]=$O$4,ROW(BookTable[Entry Month])-ROW(Book!$J$2)),ROWS(C$7:C21))))</f>
        <v/>
      </c>
      <c r="E21" s="26" t="e">
        <f>VLOOKUP(Shrawan3[[#This Row],[आपूर्तिकर्ताको नाम]],PartyTable[],2,FALSE)</f>
        <v>#N/A</v>
      </c>
      <c r="F21" s="26" t="str" cm="1">
        <f t="array" ref="F21">IF(ROWS(G$7:G21)&gt;COUNTIF(BookTable[Entry Month],$O$4),"",INDEX(Book!D$3:D$1200,SMALL(IF(BookTable[Entry Month]=$O$4,ROW(BookTable[Entry Month])-ROW(Book!$J$2)),ROWS(G$7:G21))))</f>
        <v/>
      </c>
      <c r="I2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1" s="6" t="str" cm="1">
        <f t="array" ref="J21">IF(ROWS(G$7:G21)&gt;COUNTIF(BookTable[Entry Month],$O$4),"",INDEX(Book!F$3:F$1200,SMALL(IF(BookTable[Entry Month]=$O$4,ROW(BookTable[Entry Month])-ROW(Book!$J$2)),ROWS(G$7:G21))))</f>
        <v/>
      </c>
      <c r="K21" s="6" t="str" cm="1">
        <f t="array" ref="K21">IF(ROWS(G$7:G21)&gt;COUNTIF(BookTable[Entry Month],$O$4),"",INDEX(Book!E$3:E$1200,SMALL(IF(BookTable[Entry Month]=$O$4,ROW(BookTable[Entry Month])-ROW(Book!$J$2)),ROWS(G$7:G21))))</f>
        <v/>
      </c>
      <c r="L21" s="6" t="e">
        <f>Shrawan3[[#This Row],[मूल्य (रु)]]*13%</f>
        <v>#VALUE!</v>
      </c>
    </row>
    <row r="22" spans="1:12" hidden="1" x14ac:dyDescent="0.25">
      <c r="A22" s="1" t="str">
        <f t="array" ref="A22">IF(ROWS(A$7:A22)&gt;COUNTIF(BookTable[Entry Month],$O$4),"",INDEX(Book!A$3:A$1200,SMALL(IF(BookTable[Entry Month]=$O$4,ROW(BookTable[Entry Month])-ROW(Book!$J$2)),ROWS(A$7:A22))))</f>
        <v/>
      </c>
      <c r="B22" s="1" t="str">
        <f t="array" ref="B22">IF(ROWS(B$7:B22)&gt;COUNTIF(BookTable[Entry Month],$O$4),"",INDEX(Book!B$3:B$1200,SMALL(IF(BookTable[Entry Month]=$O$4,ROW(BookTable[Entry Month])-ROW(Book!$J$2)),ROWS(B$7:B22))))</f>
        <v/>
      </c>
      <c r="D22" s="1" t="str">
        <f t="array" ref="D22">IF(ROWS(C$7:C22)&gt;COUNTIF(BookTable[Entry Month],$O$4),"",INDEX(Book!C$3:C$1200,SMALL(IF(BookTable[Entry Month]=$O$4,ROW(BookTable[Entry Month])-ROW(Book!$J$2)),ROWS(C$7:C22))))</f>
        <v/>
      </c>
      <c r="E22" s="26" t="e">
        <f>VLOOKUP(Shrawan3[[#This Row],[आपूर्तिकर्ताको नाम]],PartyTable[],2,FALSE)</f>
        <v>#N/A</v>
      </c>
      <c r="F22" s="26" t="str" cm="1">
        <f t="array" ref="F22">IF(ROWS(G$7:G22)&gt;COUNTIF(BookTable[Entry Month],$O$4),"",INDEX(Book!D$3:D$1200,SMALL(IF(BookTable[Entry Month]=$O$4,ROW(BookTable[Entry Month])-ROW(Book!$J$2)),ROWS(G$7:G22))))</f>
        <v/>
      </c>
      <c r="I2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2" s="6" t="str" cm="1">
        <f t="array" ref="J22">IF(ROWS(G$7:G22)&gt;COUNTIF(BookTable[Entry Month],$O$4),"",INDEX(Book!F$3:F$1200,SMALL(IF(BookTable[Entry Month]=$O$4,ROW(BookTable[Entry Month])-ROW(Book!$J$2)),ROWS(G$7:G22))))</f>
        <v/>
      </c>
      <c r="K22" s="6" t="str" cm="1">
        <f t="array" ref="K22">IF(ROWS(G$7:G22)&gt;COUNTIF(BookTable[Entry Month],$O$4),"",INDEX(Book!E$3:E$1200,SMALL(IF(BookTable[Entry Month]=$O$4,ROW(BookTable[Entry Month])-ROW(Book!$J$2)),ROWS(G$7:G22))))</f>
        <v/>
      </c>
      <c r="L22" s="6" t="e">
        <f>Shrawan3[[#This Row],[मूल्य (रु)]]*13%</f>
        <v>#VALUE!</v>
      </c>
    </row>
    <row r="23" spans="1:12" hidden="1" x14ac:dyDescent="0.25">
      <c r="A23" s="1" t="str">
        <f t="array" ref="A23">IF(ROWS(A$7:A23)&gt;COUNTIF(BookTable[Entry Month],$O$4),"",INDEX(Book!A$3:A$1200,SMALL(IF(BookTable[Entry Month]=$O$4,ROW(BookTable[Entry Month])-ROW(Book!$J$2)),ROWS(A$7:A23))))</f>
        <v/>
      </c>
      <c r="B23" s="1" t="str">
        <f t="array" ref="B23">IF(ROWS(B$7:B23)&gt;COUNTIF(BookTable[Entry Month],$O$4),"",INDEX(Book!B$3:B$1200,SMALL(IF(BookTable[Entry Month]=$O$4,ROW(BookTable[Entry Month])-ROW(Book!$J$2)),ROWS(B$7:B23))))</f>
        <v/>
      </c>
      <c r="D23" s="1" t="str">
        <f t="array" ref="D23">IF(ROWS(C$7:C23)&gt;COUNTIF(BookTable[Entry Month],$O$4),"",INDEX(Book!C$3:C$1200,SMALL(IF(BookTable[Entry Month]=$O$4,ROW(BookTable[Entry Month])-ROW(Book!$J$2)),ROWS(C$7:C23))))</f>
        <v/>
      </c>
      <c r="E23" s="26" t="e">
        <f>VLOOKUP(Shrawan3[[#This Row],[आपूर्तिकर्ताको नाम]],PartyTable[],2,FALSE)</f>
        <v>#N/A</v>
      </c>
      <c r="F23" s="26" t="str" cm="1">
        <f t="array" ref="F23">IF(ROWS(G$7:G23)&gt;COUNTIF(BookTable[Entry Month],$O$4),"",INDEX(Book!D$3:D$1200,SMALL(IF(BookTable[Entry Month]=$O$4,ROW(BookTable[Entry Month])-ROW(Book!$J$2)),ROWS(G$7:G23))))</f>
        <v/>
      </c>
      <c r="I2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3" s="6" t="str" cm="1">
        <f t="array" ref="J23">IF(ROWS(G$7:G23)&gt;COUNTIF(BookTable[Entry Month],$O$4),"",INDEX(Book!F$3:F$1200,SMALL(IF(BookTable[Entry Month]=$O$4,ROW(BookTable[Entry Month])-ROW(Book!$J$2)),ROWS(G$7:G23))))</f>
        <v/>
      </c>
      <c r="K23" s="6" t="str" cm="1">
        <f t="array" ref="K23">IF(ROWS(G$7:G23)&gt;COUNTIF(BookTable[Entry Month],$O$4),"",INDEX(Book!E$3:E$1200,SMALL(IF(BookTable[Entry Month]=$O$4,ROW(BookTable[Entry Month])-ROW(Book!$J$2)),ROWS(G$7:G23))))</f>
        <v/>
      </c>
      <c r="L23" s="6" t="e">
        <f>Shrawan3[[#This Row],[मूल्य (रु)]]*13%</f>
        <v>#VALUE!</v>
      </c>
    </row>
    <row r="24" spans="1:12" hidden="1" x14ac:dyDescent="0.25">
      <c r="A24" s="1" t="str">
        <f t="array" ref="A24">IF(ROWS(A$7:A24)&gt;COUNTIF(BookTable[Entry Month],$O$4),"",INDEX(Book!A$3:A$1200,SMALL(IF(BookTable[Entry Month]=$O$4,ROW(BookTable[Entry Month])-ROW(Book!$J$2)),ROWS(A$7:A24))))</f>
        <v/>
      </c>
      <c r="B24" s="1" t="str">
        <f t="array" ref="B24">IF(ROWS(B$7:B24)&gt;COUNTIF(BookTable[Entry Month],$O$4),"",INDEX(Book!B$3:B$1200,SMALL(IF(BookTable[Entry Month]=$O$4,ROW(BookTable[Entry Month])-ROW(Book!$J$2)),ROWS(B$7:B24))))</f>
        <v/>
      </c>
      <c r="D24" s="1" t="str">
        <f t="array" ref="D24">IF(ROWS(C$7:C24)&gt;COUNTIF(BookTable[Entry Month],$O$4),"",INDEX(Book!C$3:C$1200,SMALL(IF(BookTable[Entry Month]=$O$4,ROW(BookTable[Entry Month])-ROW(Book!$J$2)),ROWS(C$7:C24))))</f>
        <v/>
      </c>
      <c r="E24" s="26" t="e">
        <f>VLOOKUP(Shrawan3[[#This Row],[आपूर्तिकर्ताको नाम]],PartyTable[],2,FALSE)</f>
        <v>#N/A</v>
      </c>
      <c r="F24" s="26" t="str" cm="1">
        <f t="array" ref="F24">IF(ROWS(G$7:G24)&gt;COUNTIF(BookTable[Entry Month],$O$4),"",INDEX(Book!D$3:D$1200,SMALL(IF(BookTable[Entry Month]=$O$4,ROW(BookTable[Entry Month])-ROW(Book!$J$2)),ROWS(G$7:G24))))</f>
        <v/>
      </c>
      <c r="I2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4" s="6" t="str" cm="1">
        <f t="array" ref="J24">IF(ROWS(G$7:G24)&gt;COUNTIF(BookTable[Entry Month],$O$4),"",INDEX(Book!F$3:F$1200,SMALL(IF(BookTable[Entry Month]=$O$4,ROW(BookTable[Entry Month])-ROW(Book!$J$2)),ROWS(G$7:G24))))</f>
        <v/>
      </c>
      <c r="K24" s="6" t="str" cm="1">
        <f t="array" ref="K24">IF(ROWS(G$7:G24)&gt;COUNTIF(BookTable[Entry Month],$O$4),"",INDEX(Book!E$3:E$1200,SMALL(IF(BookTable[Entry Month]=$O$4,ROW(BookTable[Entry Month])-ROW(Book!$J$2)),ROWS(G$7:G24))))</f>
        <v/>
      </c>
      <c r="L24" s="6" t="e">
        <f>Shrawan3[[#This Row],[मूल्य (रु)]]*13%</f>
        <v>#VALUE!</v>
      </c>
    </row>
    <row r="25" spans="1:12" hidden="1" x14ac:dyDescent="0.25">
      <c r="A25" s="1" t="str">
        <f t="array" ref="A25">IF(ROWS(A$7:A25)&gt;COUNTIF(BookTable[Entry Month],$O$4),"",INDEX(Book!A$3:A$1200,SMALL(IF(BookTable[Entry Month]=$O$4,ROW(BookTable[Entry Month])-ROW(Book!$J$2)),ROWS(A$7:A25))))</f>
        <v/>
      </c>
      <c r="B25" s="1" t="str">
        <f t="array" ref="B25">IF(ROWS(B$7:B25)&gt;COUNTIF(BookTable[Entry Month],$O$4),"",INDEX(Book!B$3:B$1200,SMALL(IF(BookTable[Entry Month]=$O$4,ROW(BookTable[Entry Month])-ROW(Book!$J$2)),ROWS(B$7:B25))))</f>
        <v/>
      </c>
      <c r="D25" s="1" t="str">
        <f t="array" ref="D25">IF(ROWS(C$7:C25)&gt;COUNTIF(BookTable[Entry Month],$O$4),"",INDEX(Book!C$3:C$1200,SMALL(IF(BookTable[Entry Month]=$O$4,ROW(BookTable[Entry Month])-ROW(Book!$J$2)),ROWS(C$7:C25))))</f>
        <v/>
      </c>
      <c r="E25" s="26" t="e">
        <f>VLOOKUP(Shrawan3[[#This Row],[आपूर्तिकर्ताको नाम]],PartyTable[],2,FALSE)</f>
        <v>#N/A</v>
      </c>
      <c r="F25" s="26" t="str" cm="1">
        <f t="array" ref="F25">IF(ROWS(G$7:G25)&gt;COUNTIF(BookTable[Entry Month],$O$4),"",INDEX(Book!D$3:D$1200,SMALL(IF(BookTable[Entry Month]=$O$4,ROW(BookTable[Entry Month])-ROW(Book!$J$2)),ROWS(G$7:G25))))</f>
        <v/>
      </c>
      <c r="I2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5" s="6" t="str" cm="1">
        <f t="array" ref="J25">IF(ROWS(G$7:G25)&gt;COUNTIF(BookTable[Entry Month],$O$4),"",INDEX(Book!F$3:F$1200,SMALL(IF(BookTable[Entry Month]=$O$4,ROW(BookTable[Entry Month])-ROW(Book!$J$2)),ROWS(G$7:G25))))</f>
        <v/>
      </c>
      <c r="K25" s="6" t="str" cm="1">
        <f t="array" ref="K25">IF(ROWS(G$7:G25)&gt;COUNTIF(BookTable[Entry Month],$O$4),"",INDEX(Book!E$3:E$1200,SMALL(IF(BookTable[Entry Month]=$O$4,ROW(BookTable[Entry Month])-ROW(Book!$J$2)),ROWS(G$7:G25))))</f>
        <v/>
      </c>
      <c r="L25" s="6" t="e">
        <f>Shrawan3[[#This Row],[मूल्य (रु)]]*13%</f>
        <v>#VALUE!</v>
      </c>
    </row>
    <row r="26" spans="1:12" hidden="1" x14ac:dyDescent="0.25">
      <c r="A26" s="1" t="str">
        <f t="array" ref="A26">IF(ROWS(A$7:A26)&gt;COUNTIF(BookTable[Entry Month],$O$4),"",INDEX(Book!A$3:A$1200,SMALL(IF(BookTable[Entry Month]=$O$4,ROW(BookTable[Entry Month])-ROW(Book!$J$2)),ROWS(A$7:A26))))</f>
        <v/>
      </c>
      <c r="B26" s="1" t="str">
        <f t="array" ref="B26">IF(ROWS(B$7:B26)&gt;COUNTIF(BookTable[Entry Month],$O$4),"",INDEX(Book!B$3:B$1200,SMALL(IF(BookTable[Entry Month]=$O$4,ROW(BookTable[Entry Month])-ROW(Book!$J$2)),ROWS(B$7:B26))))</f>
        <v/>
      </c>
      <c r="D26" s="1" t="str">
        <f t="array" ref="D26">IF(ROWS(C$7:C26)&gt;COUNTIF(BookTable[Entry Month],$O$4),"",INDEX(Book!C$3:C$1200,SMALL(IF(BookTable[Entry Month]=$O$4,ROW(BookTable[Entry Month])-ROW(Book!$J$2)),ROWS(C$7:C26))))</f>
        <v/>
      </c>
      <c r="E26" s="26" t="e">
        <f>VLOOKUP(Shrawan3[[#This Row],[आपूर्तिकर्ताको नाम]],PartyTable[],2,FALSE)</f>
        <v>#N/A</v>
      </c>
      <c r="F26" s="26" t="str" cm="1">
        <f t="array" ref="F26">IF(ROWS(G$7:G26)&gt;COUNTIF(BookTable[Entry Month],$O$4),"",INDEX(Book!D$3:D$1200,SMALL(IF(BookTable[Entry Month]=$O$4,ROW(BookTable[Entry Month])-ROW(Book!$J$2)),ROWS(G$7:G26))))</f>
        <v/>
      </c>
      <c r="I2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6" s="6" t="str" cm="1">
        <f t="array" ref="J26">IF(ROWS(G$7:G26)&gt;COUNTIF(BookTable[Entry Month],$O$4),"",INDEX(Book!F$3:F$1200,SMALL(IF(BookTable[Entry Month]=$O$4,ROW(BookTable[Entry Month])-ROW(Book!$J$2)),ROWS(G$7:G26))))</f>
        <v/>
      </c>
      <c r="K26" s="6" t="str" cm="1">
        <f t="array" ref="K26">IF(ROWS(G$7:G26)&gt;COUNTIF(BookTable[Entry Month],$O$4),"",INDEX(Book!E$3:E$1200,SMALL(IF(BookTable[Entry Month]=$O$4,ROW(BookTable[Entry Month])-ROW(Book!$J$2)),ROWS(G$7:G26))))</f>
        <v/>
      </c>
      <c r="L26" s="6" t="e">
        <f>Shrawan3[[#This Row],[मूल्य (रु)]]*13%</f>
        <v>#VALUE!</v>
      </c>
    </row>
    <row r="27" spans="1:12" hidden="1" x14ac:dyDescent="0.25">
      <c r="A27" s="1" t="str">
        <f t="array" ref="A27">IF(ROWS(A$7:A27)&gt;COUNTIF(BookTable[Entry Month],$O$4),"",INDEX(Book!A$3:A$1200,SMALL(IF(BookTable[Entry Month]=$O$4,ROW(BookTable[Entry Month])-ROW(Book!$J$2)),ROWS(A$7:A27))))</f>
        <v/>
      </c>
      <c r="B27" s="1" t="str">
        <f t="array" ref="B27">IF(ROWS(B$7:B27)&gt;COUNTIF(BookTable[Entry Month],$O$4),"",INDEX(Book!B$3:B$1200,SMALL(IF(BookTable[Entry Month]=$O$4,ROW(BookTable[Entry Month])-ROW(Book!$J$2)),ROWS(B$7:B27))))</f>
        <v/>
      </c>
      <c r="D27" s="1" t="str">
        <f t="array" ref="D27">IF(ROWS(C$7:C27)&gt;COUNTIF(BookTable[Entry Month],$O$4),"",INDEX(Book!C$3:C$1200,SMALL(IF(BookTable[Entry Month]=$O$4,ROW(BookTable[Entry Month])-ROW(Book!$J$2)),ROWS(C$7:C27))))</f>
        <v/>
      </c>
      <c r="E27" s="26" t="e">
        <f>VLOOKUP(Shrawan3[[#This Row],[आपूर्तिकर्ताको नाम]],PartyTable[],2,FALSE)</f>
        <v>#N/A</v>
      </c>
      <c r="F27" s="26" t="str" cm="1">
        <f t="array" ref="F27">IF(ROWS(G$7:G27)&gt;COUNTIF(BookTable[Entry Month],$O$4),"",INDEX(Book!D$3:D$1200,SMALL(IF(BookTable[Entry Month]=$O$4,ROW(BookTable[Entry Month])-ROW(Book!$J$2)),ROWS(G$7:G27))))</f>
        <v/>
      </c>
      <c r="I2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7" s="6" t="str" cm="1">
        <f t="array" ref="J27">IF(ROWS(G$7:G27)&gt;COUNTIF(BookTable[Entry Month],$O$4),"",INDEX(Book!F$3:F$1200,SMALL(IF(BookTable[Entry Month]=$O$4,ROW(BookTable[Entry Month])-ROW(Book!$J$2)),ROWS(G$7:G27))))</f>
        <v/>
      </c>
      <c r="K27" s="6" t="str" cm="1">
        <f t="array" ref="K27">IF(ROWS(G$7:G27)&gt;COUNTIF(BookTable[Entry Month],$O$4),"",INDEX(Book!E$3:E$1200,SMALL(IF(BookTable[Entry Month]=$O$4,ROW(BookTable[Entry Month])-ROW(Book!$J$2)),ROWS(G$7:G27))))</f>
        <v/>
      </c>
      <c r="L27" s="6" t="e">
        <f>Shrawan3[[#This Row],[मूल्य (रु)]]*13%</f>
        <v>#VALUE!</v>
      </c>
    </row>
    <row r="28" spans="1:12" hidden="1" x14ac:dyDescent="0.25">
      <c r="A28" s="1" t="str">
        <f t="array" ref="A28">IF(ROWS(A$7:A28)&gt;COUNTIF(BookTable[Entry Month],$O$4),"",INDEX(Book!A$3:A$1200,SMALL(IF(BookTable[Entry Month]=$O$4,ROW(BookTable[Entry Month])-ROW(Book!$J$2)),ROWS(A$7:A28))))</f>
        <v/>
      </c>
      <c r="B28" s="1" t="str">
        <f t="array" ref="B28">IF(ROWS(B$7:B28)&gt;COUNTIF(BookTable[Entry Month],$O$4),"",INDEX(Book!B$3:B$1200,SMALL(IF(BookTable[Entry Month]=$O$4,ROW(BookTable[Entry Month])-ROW(Book!$J$2)),ROWS(B$7:B28))))</f>
        <v/>
      </c>
      <c r="D28" s="1" t="str">
        <f t="array" ref="D28">IF(ROWS(C$7:C28)&gt;COUNTIF(BookTable[Entry Month],$O$4),"",INDEX(Book!C$3:C$1200,SMALL(IF(BookTable[Entry Month]=$O$4,ROW(BookTable[Entry Month])-ROW(Book!$J$2)),ROWS(C$7:C28))))</f>
        <v/>
      </c>
      <c r="E28" s="26" t="e">
        <f>VLOOKUP(Shrawan3[[#This Row],[आपूर्तिकर्ताको नाम]],PartyTable[],2,FALSE)</f>
        <v>#N/A</v>
      </c>
      <c r="F28" s="26" t="str" cm="1">
        <f t="array" ref="F28">IF(ROWS(G$7:G28)&gt;COUNTIF(BookTable[Entry Month],$O$4),"",INDEX(Book!D$3:D$1200,SMALL(IF(BookTable[Entry Month]=$O$4,ROW(BookTable[Entry Month])-ROW(Book!$J$2)),ROWS(G$7:G28))))</f>
        <v/>
      </c>
      <c r="I2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8" s="6" t="str" cm="1">
        <f t="array" ref="J28">IF(ROWS(G$7:G28)&gt;COUNTIF(BookTable[Entry Month],$O$4),"",INDEX(Book!F$3:F$1200,SMALL(IF(BookTable[Entry Month]=$O$4,ROW(BookTable[Entry Month])-ROW(Book!$J$2)),ROWS(G$7:G28))))</f>
        <v/>
      </c>
      <c r="K28" s="6" t="str" cm="1">
        <f t="array" ref="K28">IF(ROWS(G$7:G28)&gt;COUNTIF(BookTable[Entry Month],$O$4),"",INDEX(Book!E$3:E$1200,SMALL(IF(BookTable[Entry Month]=$O$4,ROW(BookTable[Entry Month])-ROW(Book!$J$2)),ROWS(G$7:G28))))</f>
        <v/>
      </c>
      <c r="L28" s="6" t="e">
        <f>Shrawan3[[#This Row],[मूल्य (रु)]]*13%</f>
        <v>#VALUE!</v>
      </c>
    </row>
    <row r="29" spans="1:12" hidden="1" x14ac:dyDescent="0.25">
      <c r="A29" s="1" t="str">
        <f t="array" ref="A29">IF(ROWS(A$7:A29)&gt;COUNTIF(BookTable[Entry Month],$O$4),"",INDEX(Book!A$3:A$1200,SMALL(IF(BookTable[Entry Month]=$O$4,ROW(BookTable[Entry Month])-ROW(Book!$J$2)),ROWS(A$7:A29))))</f>
        <v/>
      </c>
      <c r="B29" s="1" t="str">
        <f t="array" ref="B29">IF(ROWS(B$7:B29)&gt;COUNTIF(BookTable[Entry Month],$O$4),"",INDEX(Book!B$3:B$1200,SMALL(IF(BookTable[Entry Month]=$O$4,ROW(BookTable[Entry Month])-ROW(Book!$J$2)),ROWS(B$7:B29))))</f>
        <v/>
      </c>
      <c r="D29" s="1" t="str">
        <f t="array" ref="D29">IF(ROWS(C$7:C29)&gt;COUNTIF(BookTable[Entry Month],$O$4),"",INDEX(Book!C$3:C$1200,SMALL(IF(BookTable[Entry Month]=$O$4,ROW(BookTable[Entry Month])-ROW(Book!$J$2)),ROWS(C$7:C29))))</f>
        <v/>
      </c>
      <c r="E29" s="26" t="e">
        <f>VLOOKUP(Shrawan3[[#This Row],[आपूर्तिकर्ताको नाम]],PartyTable[],2,FALSE)</f>
        <v>#N/A</v>
      </c>
      <c r="F29" s="26" t="str" cm="1">
        <f t="array" ref="F29">IF(ROWS(G$7:G29)&gt;COUNTIF(BookTable[Entry Month],$O$4),"",INDEX(Book!D$3:D$1200,SMALL(IF(BookTable[Entry Month]=$O$4,ROW(BookTable[Entry Month])-ROW(Book!$J$2)),ROWS(G$7:G29))))</f>
        <v/>
      </c>
      <c r="I2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9" s="6" t="str" cm="1">
        <f t="array" ref="J29">IF(ROWS(G$7:G29)&gt;COUNTIF(BookTable[Entry Month],$O$4),"",INDEX(Book!F$3:F$1200,SMALL(IF(BookTable[Entry Month]=$O$4,ROW(BookTable[Entry Month])-ROW(Book!$J$2)),ROWS(G$7:G29))))</f>
        <v/>
      </c>
      <c r="K29" s="6" t="str" cm="1">
        <f t="array" ref="K29">IF(ROWS(G$7:G29)&gt;COUNTIF(BookTable[Entry Month],$O$4),"",INDEX(Book!E$3:E$1200,SMALL(IF(BookTable[Entry Month]=$O$4,ROW(BookTable[Entry Month])-ROW(Book!$J$2)),ROWS(G$7:G29))))</f>
        <v/>
      </c>
      <c r="L29" s="6" t="e">
        <f>Shrawan3[[#This Row],[मूल्य (रु)]]*13%</f>
        <v>#VALUE!</v>
      </c>
    </row>
    <row r="30" spans="1:12" hidden="1" x14ac:dyDescent="0.25">
      <c r="A30" s="1" t="str">
        <f t="array" ref="A30">IF(ROWS(A$7:A30)&gt;COUNTIF(BookTable[Entry Month],$O$4),"",INDEX(Book!A$3:A$1200,SMALL(IF(BookTable[Entry Month]=$O$4,ROW(BookTable[Entry Month])-ROW(Book!$J$2)),ROWS(A$7:A30))))</f>
        <v/>
      </c>
      <c r="B30" s="1" t="str">
        <f t="array" ref="B30">IF(ROWS(B$7:B30)&gt;COUNTIF(BookTable[Entry Month],$O$4),"",INDEX(Book!B$3:B$1200,SMALL(IF(BookTable[Entry Month]=$O$4,ROW(BookTable[Entry Month])-ROW(Book!$J$2)),ROWS(B$7:B30))))</f>
        <v/>
      </c>
      <c r="D30" s="1" t="str">
        <f t="array" ref="D30">IF(ROWS(C$7:C30)&gt;COUNTIF(BookTable[Entry Month],$O$4),"",INDEX(Book!C$3:C$1200,SMALL(IF(BookTable[Entry Month]=$O$4,ROW(BookTable[Entry Month])-ROW(Book!$J$2)),ROWS(C$7:C30))))</f>
        <v/>
      </c>
      <c r="E30" s="26" t="e">
        <f>VLOOKUP(Shrawan3[[#This Row],[आपूर्तिकर्ताको नाम]],PartyTable[],2,FALSE)</f>
        <v>#N/A</v>
      </c>
      <c r="F30" s="26" t="str" cm="1">
        <f t="array" ref="F30">IF(ROWS(G$7:G30)&gt;COUNTIF(BookTable[Entry Month],$O$4),"",INDEX(Book!D$3:D$1200,SMALL(IF(BookTable[Entry Month]=$O$4,ROW(BookTable[Entry Month])-ROW(Book!$J$2)),ROWS(G$7:G30))))</f>
        <v/>
      </c>
      <c r="I3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30" s="6" t="str" cm="1">
        <f t="array" ref="J30">IF(ROWS(G$7:G30)&gt;COUNTIF(BookTable[Entry Month],$O$4),"",INDEX(Book!F$3:F$1200,SMALL(IF(BookTable[Entry Month]=$O$4,ROW(BookTable[Entry Month])-ROW(Book!$J$2)),ROWS(G$7:G30))))</f>
        <v/>
      </c>
      <c r="K30" s="6" t="str" cm="1">
        <f t="array" ref="K30">IF(ROWS(G$7:G30)&gt;COUNTIF(BookTable[Entry Month],$O$4),"",INDEX(Book!E$3:E$1200,SMALL(IF(BookTable[Entry Month]=$O$4,ROW(BookTable[Entry Month])-ROW(Book!$J$2)),ROWS(G$7:G30))))</f>
        <v/>
      </c>
      <c r="L30" s="6" t="e">
        <f>Shrawan3[[#This Row],[मूल्य (रु)]]*13%</f>
        <v>#VALUE!</v>
      </c>
    </row>
    <row r="31" spans="1:12" hidden="1" x14ac:dyDescent="0.25">
      <c r="A31" s="1" t="str">
        <f t="array" ref="A31">IF(ROWS(A$7:A31)&gt;COUNTIF(BookTable[Entry Month],$O$4),"",INDEX(Book!A$3:A$1200,SMALL(IF(BookTable[Entry Month]=$O$4,ROW(BookTable[Entry Month])-ROW(Book!$J$2)),ROWS(A$7:A31))))</f>
        <v/>
      </c>
      <c r="B31" s="1" t="str">
        <f t="array" ref="B31">IF(ROWS(B$7:B31)&gt;COUNTIF(BookTable[Entry Month],$O$4),"",INDEX(Book!B$3:B$1200,SMALL(IF(BookTable[Entry Month]=$O$4,ROW(BookTable[Entry Month])-ROW(Book!$J$2)),ROWS(B$7:B31))))</f>
        <v/>
      </c>
      <c r="D31" s="1" t="str">
        <f t="array" ref="D31">IF(ROWS(C$7:C31)&gt;COUNTIF(BookTable[Entry Month],$O$4),"",INDEX(Book!C$3:C$1200,SMALL(IF(BookTable[Entry Month]=$O$4,ROW(BookTable[Entry Month])-ROW(Book!$J$2)),ROWS(C$7:C31))))</f>
        <v/>
      </c>
      <c r="E31" s="26" t="e">
        <f>VLOOKUP(Shrawan3[[#This Row],[आपूर्तिकर्ताको नाम]],PartyTable[],2,FALSE)</f>
        <v>#N/A</v>
      </c>
      <c r="F31" s="26" t="str" cm="1">
        <f t="array" ref="F31">IF(ROWS(G$7:G31)&gt;COUNTIF(BookTable[Entry Month],$O$4),"",INDEX(Book!D$3:D$1200,SMALL(IF(BookTable[Entry Month]=$O$4,ROW(BookTable[Entry Month])-ROW(Book!$J$2)),ROWS(G$7:G31))))</f>
        <v/>
      </c>
      <c r="I3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31" s="6" t="str" cm="1">
        <f t="array" ref="J31">IF(ROWS(G$7:G31)&gt;COUNTIF(BookTable[Entry Month],$O$4),"",INDEX(Book!F$3:F$1200,SMALL(IF(BookTable[Entry Month]=$O$4,ROW(BookTable[Entry Month])-ROW(Book!$J$2)),ROWS(G$7:G31))))</f>
        <v/>
      </c>
      <c r="K31" s="6" t="str" cm="1">
        <f t="array" ref="K31">IF(ROWS(G$7:G31)&gt;COUNTIF(BookTable[Entry Month],$O$4),"",INDEX(Book!E$3:E$1200,SMALL(IF(BookTable[Entry Month]=$O$4,ROW(BookTable[Entry Month])-ROW(Book!$J$2)),ROWS(G$7:G31))))</f>
        <v/>
      </c>
      <c r="L31" s="6" t="e">
        <f>Shrawan3[[#This Row],[मूल्य (रु)]]*13%</f>
        <v>#VALUE!</v>
      </c>
    </row>
    <row r="32" spans="1:12" hidden="1" x14ac:dyDescent="0.25">
      <c r="A32" s="1" t="str">
        <f t="array" ref="A32">IF(ROWS(A$7:A32)&gt;COUNTIF(BookTable[Entry Month],$O$4),"",INDEX(Book!A$3:A$1200,SMALL(IF(BookTable[Entry Month]=$O$4,ROW(BookTable[Entry Month])-ROW(Book!$J$2)),ROWS(A$7:A32))))</f>
        <v/>
      </c>
      <c r="B32" s="1" t="str">
        <f t="array" ref="B32">IF(ROWS(B$7:B32)&gt;COUNTIF(BookTable[Entry Month],$O$4),"",INDEX(Book!B$3:B$1200,SMALL(IF(BookTable[Entry Month]=$O$4,ROW(BookTable[Entry Month])-ROW(Book!$J$2)),ROWS(B$7:B32))))</f>
        <v/>
      </c>
      <c r="D32" s="1" t="str">
        <f t="array" ref="D32">IF(ROWS(C$7:C32)&gt;COUNTIF(BookTable[Entry Month],$O$4),"",INDEX(Book!C$3:C$1200,SMALL(IF(BookTable[Entry Month]=$O$4,ROW(BookTable[Entry Month])-ROW(Book!$J$2)),ROWS(C$7:C32))))</f>
        <v/>
      </c>
      <c r="E32" s="26" t="e">
        <f>VLOOKUP(Shrawan3[[#This Row],[आपूर्तिकर्ताको नाम]],PartyTable[],2,FALSE)</f>
        <v>#N/A</v>
      </c>
      <c r="F32" s="26" t="str" cm="1">
        <f t="array" ref="F32">IF(ROWS(G$7:G32)&gt;COUNTIF(BookTable[Entry Month],$O$4),"",INDEX(Book!D$3:D$1200,SMALL(IF(BookTable[Entry Month]=$O$4,ROW(BookTable[Entry Month])-ROW(Book!$J$2)),ROWS(G$7:G32))))</f>
        <v/>
      </c>
      <c r="I3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32" s="6" t="str" cm="1">
        <f t="array" ref="J32">IF(ROWS(G$7:G32)&gt;COUNTIF(BookTable[Entry Month],$O$4),"",INDEX(Book!F$3:F$1200,SMALL(IF(BookTable[Entry Month]=$O$4,ROW(BookTable[Entry Month])-ROW(Book!$J$2)),ROWS(G$7:G32))))</f>
        <v/>
      </c>
      <c r="K32" s="6" t="str" cm="1">
        <f t="array" ref="K32">IF(ROWS(G$7:G32)&gt;COUNTIF(BookTable[Entry Month],$O$4),"",INDEX(Book!E$3:E$1200,SMALL(IF(BookTable[Entry Month]=$O$4,ROW(BookTable[Entry Month])-ROW(Book!$J$2)),ROWS(G$7:G32))))</f>
        <v/>
      </c>
      <c r="L32" s="6" t="e">
        <f>Shrawan3[[#This Row],[मूल्य (रु)]]*13%</f>
        <v>#VALUE!</v>
      </c>
    </row>
    <row r="33" spans="1:12" hidden="1" x14ac:dyDescent="0.25">
      <c r="A33" s="1" t="str">
        <f t="array" ref="A33">IF(ROWS(A$7:A33)&gt;COUNTIF(BookTable[Entry Month],$O$4),"",INDEX(Book!A$3:A$1200,SMALL(IF(BookTable[Entry Month]=$O$4,ROW(BookTable[Entry Month])-ROW(Book!$J$2)),ROWS(A$7:A33))))</f>
        <v/>
      </c>
      <c r="B33" s="1" t="str">
        <f t="array" ref="B33">IF(ROWS(B$7:B33)&gt;COUNTIF(BookTable[Entry Month],$O$4),"",INDEX(Book!B$3:B$1200,SMALL(IF(BookTable[Entry Month]=$O$4,ROW(BookTable[Entry Month])-ROW(Book!$J$2)),ROWS(B$7:B33))))</f>
        <v/>
      </c>
      <c r="D33" s="1" t="str">
        <f t="array" ref="D33">IF(ROWS(C$7:C33)&gt;COUNTIF(BookTable[Entry Month],$O$4),"",INDEX(Book!C$3:C$1200,SMALL(IF(BookTable[Entry Month]=$O$4,ROW(BookTable[Entry Month])-ROW(Book!$J$2)),ROWS(C$7:C33))))</f>
        <v/>
      </c>
      <c r="E33" s="26" t="e">
        <f>VLOOKUP(Shrawan3[[#This Row],[आपूर्तिकर्ताको नाम]],PartyTable[],2,FALSE)</f>
        <v>#N/A</v>
      </c>
      <c r="F33" s="26" t="str" cm="1">
        <f t="array" ref="F33">IF(ROWS(G$7:G33)&gt;COUNTIF(BookTable[Entry Month],$O$4),"",INDEX(Book!D$3:D$1200,SMALL(IF(BookTable[Entry Month]=$O$4,ROW(BookTable[Entry Month])-ROW(Book!$J$2)),ROWS(G$7:G33))))</f>
        <v/>
      </c>
      <c r="I3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33" s="6" t="str" cm="1">
        <f t="array" ref="J33">IF(ROWS(G$7:G33)&gt;COUNTIF(BookTable[Entry Month],$O$4),"",INDEX(Book!F$3:F$1200,SMALL(IF(BookTable[Entry Month]=$O$4,ROW(BookTable[Entry Month])-ROW(Book!$J$2)),ROWS(G$7:G33))))</f>
        <v/>
      </c>
      <c r="K33" s="6" t="str" cm="1">
        <f t="array" ref="K33">IF(ROWS(G$7:G33)&gt;COUNTIF(BookTable[Entry Month],$O$4),"",INDEX(Book!E$3:E$1200,SMALL(IF(BookTable[Entry Month]=$O$4,ROW(BookTable[Entry Month])-ROW(Book!$J$2)),ROWS(G$7:G33))))</f>
        <v/>
      </c>
      <c r="L33" s="6" t="e">
        <f>Shrawan3[[#This Row],[मूल्य (रु)]]*13%</f>
        <v>#VALUE!</v>
      </c>
    </row>
    <row r="34" spans="1:12" hidden="1" x14ac:dyDescent="0.25">
      <c r="A34" s="1" t="str">
        <f t="array" ref="A34">IF(ROWS(A$7:A34)&gt;COUNTIF(BookTable[Entry Month],$O$4),"",INDEX(Book!A$3:A$1200,SMALL(IF(BookTable[Entry Month]=$O$4,ROW(BookTable[Entry Month])-ROW(Book!$J$2)),ROWS(A$7:A34))))</f>
        <v/>
      </c>
      <c r="B34" s="1" t="str">
        <f t="array" ref="B34">IF(ROWS(B$7:B34)&gt;COUNTIF(BookTable[Entry Month],$O$4),"",INDEX(Book!B$3:B$1200,SMALL(IF(BookTable[Entry Month]=$O$4,ROW(BookTable[Entry Month])-ROW(Book!$J$2)),ROWS(B$7:B34))))</f>
        <v/>
      </c>
      <c r="D34" s="1" t="str">
        <f t="array" ref="D34">IF(ROWS(C$7:C34)&gt;COUNTIF(BookTable[Entry Month],$O$4),"",INDEX(Book!C$3:C$1200,SMALL(IF(BookTable[Entry Month]=$O$4,ROW(BookTable[Entry Month])-ROW(Book!$J$2)),ROWS(C$7:C34))))</f>
        <v/>
      </c>
      <c r="E34" s="26" t="e">
        <f>VLOOKUP(Shrawan3[[#This Row],[आपूर्तिकर्ताको नाम]],PartyTable[],2,FALSE)</f>
        <v>#N/A</v>
      </c>
      <c r="F34" s="26" t="str" cm="1">
        <f t="array" ref="F34">IF(ROWS(G$7:G34)&gt;COUNTIF(BookTable[Entry Month],$O$4),"",INDEX(Book!D$3:D$1200,SMALL(IF(BookTable[Entry Month]=$O$4,ROW(BookTable[Entry Month])-ROW(Book!$J$2)),ROWS(G$7:G34))))</f>
        <v/>
      </c>
      <c r="I3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34" s="6" t="str" cm="1">
        <f t="array" ref="J34">IF(ROWS(G$7:G34)&gt;COUNTIF(BookTable[Entry Month],$O$4),"",INDEX(Book!F$3:F$1200,SMALL(IF(BookTable[Entry Month]=$O$4,ROW(BookTable[Entry Month])-ROW(Book!$J$2)),ROWS(G$7:G34))))</f>
        <v/>
      </c>
      <c r="K34" s="6" t="str" cm="1">
        <f t="array" ref="K34">IF(ROWS(G$7:G34)&gt;COUNTIF(BookTable[Entry Month],$O$4),"",INDEX(Book!E$3:E$1200,SMALL(IF(BookTable[Entry Month]=$O$4,ROW(BookTable[Entry Month])-ROW(Book!$J$2)),ROWS(G$7:G34))))</f>
        <v/>
      </c>
      <c r="L34" s="6" t="e">
        <f>Shrawan3[[#This Row],[मूल्य (रु)]]*13%</f>
        <v>#VALUE!</v>
      </c>
    </row>
    <row r="35" spans="1:12" hidden="1" x14ac:dyDescent="0.25">
      <c r="A35" s="1" t="str">
        <f t="array" ref="A35">IF(ROWS(A$7:A35)&gt;COUNTIF(BookTable[Entry Month],$O$4),"",INDEX(Book!A$3:A$1200,SMALL(IF(BookTable[Entry Month]=$O$4,ROW(BookTable[Entry Month])-ROW(Book!$J$2)),ROWS(A$7:A35))))</f>
        <v/>
      </c>
      <c r="B35" s="1" t="str">
        <f t="array" ref="B35">IF(ROWS(B$7:B35)&gt;COUNTIF(BookTable[Entry Month],$O$4),"",INDEX(Book!B$3:B$1200,SMALL(IF(BookTable[Entry Month]=$O$4,ROW(BookTable[Entry Month])-ROW(Book!$J$2)),ROWS(B$7:B35))))</f>
        <v/>
      </c>
      <c r="D35" s="1" t="str">
        <f t="array" ref="D35">IF(ROWS(C$7:C35)&gt;COUNTIF(BookTable[Entry Month],$O$4),"",INDEX(Book!C$3:C$1200,SMALL(IF(BookTable[Entry Month]=$O$4,ROW(BookTable[Entry Month])-ROW(Book!$J$2)),ROWS(C$7:C35))))</f>
        <v/>
      </c>
      <c r="E35" s="26" t="e">
        <f>VLOOKUP(Shrawan3[[#This Row],[आपूर्तिकर्ताको नाम]],PartyTable[],2,FALSE)</f>
        <v>#N/A</v>
      </c>
      <c r="F35" s="26" t="str" cm="1">
        <f t="array" ref="F35">IF(ROWS(G$7:G35)&gt;COUNTIF(BookTable[Entry Month],$O$4),"",INDEX(Book!D$3:D$1200,SMALL(IF(BookTable[Entry Month]=$O$4,ROW(BookTable[Entry Month])-ROW(Book!$J$2)),ROWS(G$7:G35))))</f>
        <v/>
      </c>
      <c r="I3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35" s="6" t="str" cm="1">
        <f t="array" ref="J35">IF(ROWS(G$7:G35)&gt;COUNTIF(BookTable[Entry Month],$O$4),"",INDEX(Book!F$3:F$1200,SMALL(IF(BookTable[Entry Month]=$O$4,ROW(BookTable[Entry Month])-ROW(Book!$J$2)),ROWS(G$7:G35))))</f>
        <v/>
      </c>
      <c r="K35" s="6" t="str" cm="1">
        <f t="array" ref="K35">IF(ROWS(G$7:G35)&gt;COUNTIF(BookTable[Entry Month],$O$4),"",INDEX(Book!E$3:E$1200,SMALL(IF(BookTable[Entry Month]=$O$4,ROW(BookTable[Entry Month])-ROW(Book!$J$2)),ROWS(G$7:G35))))</f>
        <v/>
      </c>
      <c r="L35" s="6" t="e">
        <f>Shrawan3[[#This Row],[मूल्य (रु)]]*13%</f>
        <v>#VALUE!</v>
      </c>
    </row>
    <row r="36" spans="1:12" hidden="1" x14ac:dyDescent="0.25">
      <c r="A36" s="1" t="str">
        <f t="array" ref="A36">IF(ROWS(A$7:A36)&gt;COUNTIF(BookTable[Entry Month],$O$4),"",INDEX(Book!A$3:A$1200,SMALL(IF(BookTable[Entry Month]=$O$4,ROW(BookTable[Entry Month])-ROW(Book!$J$2)),ROWS(A$7:A36))))</f>
        <v/>
      </c>
      <c r="B36" s="1" t="str">
        <f t="array" ref="B36">IF(ROWS(B$7:B36)&gt;COUNTIF(BookTable[Entry Month],$O$4),"",INDEX(Book!B$3:B$1200,SMALL(IF(BookTable[Entry Month]=$O$4,ROW(BookTable[Entry Month])-ROW(Book!$J$2)),ROWS(B$7:B36))))</f>
        <v/>
      </c>
      <c r="D36" s="1" t="str">
        <f t="array" ref="D36">IF(ROWS(C$7:C36)&gt;COUNTIF(BookTable[Entry Month],$O$4),"",INDEX(Book!C$3:C$1200,SMALL(IF(BookTable[Entry Month]=$O$4,ROW(BookTable[Entry Month])-ROW(Book!$J$2)),ROWS(C$7:C36))))</f>
        <v/>
      </c>
      <c r="E36" s="26" t="e">
        <f>VLOOKUP(Shrawan3[[#This Row],[आपूर्तिकर्ताको नाम]],PartyTable[],2,FALSE)</f>
        <v>#N/A</v>
      </c>
      <c r="F36" s="26" t="str" cm="1">
        <f t="array" ref="F36">IF(ROWS(G$7:G36)&gt;COUNTIF(BookTable[Entry Month],$O$4),"",INDEX(Book!D$3:D$1200,SMALL(IF(BookTable[Entry Month]=$O$4,ROW(BookTable[Entry Month])-ROW(Book!$J$2)),ROWS(G$7:G36))))</f>
        <v/>
      </c>
      <c r="I3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36" s="6" t="str" cm="1">
        <f t="array" ref="J36">IF(ROWS(G$7:G36)&gt;COUNTIF(BookTable[Entry Month],$O$4),"",INDEX(Book!F$3:F$1200,SMALL(IF(BookTable[Entry Month]=$O$4,ROW(BookTable[Entry Month])-ROW(Book!$J$2)),ROWS(G$7:G36))))</f>
        <v/>
      </c>
      <c r="K36" s="6" t="str" cm="1">
        <f t="array" ref="K36">IF(ROWS(G$7:G36)&gt;COUNTIF(BookTable[Entry Month],$O$4),"",INDEX(Book!E$3:E$1200,SMALL(IF(BookTable[Entry Month]=$O$4,ROW(BookTable[Entry Month])-ROW(Book!$J$2)),ROWS(G$7:G36))))</f>
        <v/>
      </c>
      <c r="L36" s="6" t="e">
        <f>Shrawan3[[#This Row],[मूल्य (रु)]]*13%</f>
        <v>#VALUE!</v>
      </c>
    </row>
    <row r="37" spans="1:12" hidden="1" x14ac:dyDescent="0.25">
      <c r="A37" s="1" t="str">
        <f t="array" ref="A37">IF(ROWS(A$7:A37)&gt;COUNTIF(BookTable[Entry Month],$O$4),"",INDEX(Book!A$3:A$1200,SMALL(IF(BookTable[Entry Month]=$O$4,ROW(BookTable[Entry Month])-ROW(Book!$J$2)),ROWS(A$7:A37))))</f>
        <v/>
      </c>
      <c r="B37" s="1" t="str">
        <f t="array" ref="B37">IF(ROWS(B$7:B37)&gt;COUNTIF(BookTable[Entry Month],$O$4),"",INDEX(Book!B$3:B$1200,SMALL(IF(BookTable[Entry Month]=$O$4,ROW(BookTable[Entry Month])-ROW(Book!$J$2)),ROWS(B$7:B37))))</f>
        <v/>
      </c>
      <c r="D37" s="1" t="str">
        <f t="array" ref="D37">IF(ROWS(C$7:C37)&gt;COUNTIF(BookTable[Entry Month],$O$4),"",INDEX(Book!C$3:C$1200,SMALL(IF(BookTable[Entry Month]=$O$4,ROW(BookTable[Entry Month])-ROW(Book!$J$2)),ROWS(C$7:C37))))</f>
        <v/>
      </c>
      <c r="E37" s="26" t="e">
        <f>VLOOKUP(Shrawan3[[#This Row],[आपूर्तिकर्ताको नाम]],PartyTable[],2,FALSE)</f>
        <v>#N/A</v>
      </c>
      <c r="F37" s="26" t="str" cm="1">
        <f t="array" ref="F37">IF(ROWS(G$7:G37)&gt;COUNTIF(BookTable[Entry Month],$O$4),"",INDEX(Book!D$3:D$1200,SMALL(IF(BookTable[Entry Month]=$O$4,ROW(BookTable[Entry Month])-ROW(Book!$J$2)),ROWS(G$7:G37))))</f>
        <v/>
      </c>
      <c r="I3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37" s="6" t="str" cm="1">
        <f t="array" ref="J37">IF(ROWS(G$7:G37)&gt;COUNTIF(BookTable[Entry Month],$O$4),"",INDEX(Book!F$3:F$1200,SMALL(IF(BookTable[Entry Month]=$O$4,ROW(BookTable[Entry Month])-ROW(Book!$J$2)),ROWS(G$7:G37))))</f>
        <v/>
      </c>
      <c r="K37" s="6" t="str" cm="1">
        <f t="array" ref="K37">IF(ROWS(G$7:G37)&gt;COUNTIF(BookTable[Entry Month],$O$4),"",INDEX(Book!E$3:E$1200,SMALL(IF(BookTable[Entry Month]=$O$4,ROW(BookTable[Entry Month])-ROW(Book!$J$2)),ROWS(G$7:G37))))</f>
        <v/>
      </c>
      <c r="L37" s="6" t="e">
        <f>Shrawan3[[#This Row],[मूल्य (रु)]]*13%</f>
        <v>#VALUE!</v>
      </c>
    </row>
    <row r="38" spans="1:12" hidden="1" x14ac:dyDescent="0.25">
      <c r="A38" s="1" t="str">
        <f t="array" ref="A38">IF(ROWS(A$7:A38)&gt;COUNTIF(BookTable[Entry Month],$O$4),"",INDEX(Book!A$3:A$1200,SMALL(IF(BookTable[Entry Month]=$O$4,ROW(BookTable[Entry Month])-ROW(Book!$J$2)),ROWS(A$7:A38))))</f>
        <v/>
      </c>
      <c r="B38" s="1" t="str">
        <f t="array" ref="B38">IF(ROWS(B$7:B38)&gt;COUNTIF(BookTable[Entry Month],$O$4),"",INDEX(Book!B$3:B$1200,SMALL(IF(BookTable[Entry Month]=$O$4,ROW(BookTable[Entry Month])-ROW(Book!$J$2)),ROWS(B$7:B38))))</f>
        <v/>
      </c>
      <c r="D38" s="1" t="str">
        <f t="array" ref="D38">IF(ROWS(C$7:C38)&gt;COUNTIF(BookTable[Entry Month],$O$4),"",INDEX(Book!C$3:C$1200,SMALL(IF(BookTable[Entry Month]=$O$4,ROW(BookTable[Entry Month])-ROW(Book!$J$2)),ROWS(C$7:C38))))</f>
        <v/>
      </c>
      <c r="E38" s="26" t="e">
        <f>VLOOKUP(Shrawan3[[#This Row],[आपूर्तिकर्ताको नाम]],PartyTable[],2,FALSE)</f>
        <v>#N/A</v>
      </c>
      <c r="F38" s="26" t="str" cm="1">
        <f t="array" ref="F38">IF(ROWS(G$7:G38)&gt;COUNTIF(BookTable[Entry Month],$O$4),"",INDEX(Book!D$3:D$1200,SMALL(IF(BookTable[Entry Month]=$O$4,ROW(BookTable[Entry Month])-ROW(Book!$J$2)),ROWS(G$7:G38))))</f>
        <v/>
      </c>
      <c r="I3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38" s="6" t="str" cm="1">
        <f t="array" ref="J38">IF(ROWS(G$7:G38)&gt;COUNTIF(BookTable[Entry Month],$O$4),"",INDEX(Book!F$3:F$1200,SMALL(IF(BookTable[Entry Month]=$O$4,ROW(BookTable[Entry Month])-ROW(Book!$J$2)),ROWS(G$7:G38))))</f>
        <v/>
      </c>
      <c r="K38" s="6" t="str" cm="1">
        <f t="array" ref="K38">IF(ROWS(G$7:G38)&gt;COUNTIF(BookTable[Entry Month],$O$4),"",INDEX(Book!E$3:E$1200,SMALL(IF(BookTable[Entry Month]=$O$4,ROW(BookTable[Entry Month])-ROW(Book!$J$2)),ROWS(G$7:G38))))</f>
        <v/>
      </c>
      <c r="L38" s="6" t="e">
        <f>Shrawan3[[#This Row],[मूल्य (रु)]]*13%</f>
        <v>#VALUE!</v>
      </c>
    </row>
    <row r="39" spans="1:12" hidden="1" x14ac:dyDescent="0.25">
      <c r="A39" s="1" t="str">
        <f t="array" ref="A39">IF(ROWS(A$7:A39)&gt;COUNTIF(BookTable[Entry Month],$O$4),"",INDEX(Book!A$3:A$1200,SMALL(IF(BookTable[Entry Month]=$O$4,ROW(BookTable[Entry Month])-ROW(Book!$J$2)),ROWS(A$7:A39))))</f>
        <v/>
      </c>
      <c r="B39" s="1" t="str">
        <f t="array" ref="B39">IF(ROWS(B$7:B39)&gt;COUNTIF(BookTable[Entry Month],$O$4),"",INDEX(Book!B$3:B$1200,SMALL(IF(BookTable[Entry Month]=$O$4,ROW(BookTable[Entry Month])-ROW(Book!$J$2)),ROWS(B$7:B39))))</f>
        <v/>
      </c>
      <c r="D39" s="1" t="str">
        <f t="array" ref="D39">IF(ROWS(C$7:C39)&gt;COUNTIF(BookTable[Entry Month],$O$4),"",INDEX(Book!C$3:C$1200,SMALL(IF(BookTable[Entry Month]=$O$4,ROW(BookTable[Entry Month])-ROW(Book!$J$2)),ROWS(C$7:C39))))</f>
        <v/>
      </c>
      <c r="E39" s="26" t="e">
        <f>VLOOKUP(Shrawan3[[#This Row],[आपूर्तिकर्ताको नाम]],PartyTable[],2,FALSE)</f>
        <v>#N/A</v>
      </c>
      <c r="F39" s="26" t="str" cm="1">
        <f t="array" ref="F39">IF(ROWS(G$7:G39)&gt;COUNTIF(BookTable[Entry Month],$O$4),"",INDEX(Book!D$3:D$1200,SMALL(IF(BookTable[Entry Month]=$O$4,ROW(BookTable[Entry Month])-ROW(Book!$J$2)),ROWS(G$7:G39))))</f>
        <v/>
      </c>
      <c r="I3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39" s="6" t="str" cm="1">
        <f t="array" ref="J39">IF(ROWS(G$7:G39)&gt;COUNTIF(BookTable[Entry Month],$O$4),"",INDEX(Book!F$3:F$1200,SMALL(IF(BookTable[Entry Month]=$O$4,ROW(BookTable[Entry Month])-ROW(Book!$J$2)),ROWS(G$7:G39))))</f>
        <v/>
      </c>
      <c r="K39" s="6" t="str" cm="1">
        <f t="array" ref="K39">IF(ROWS(G$7:G39)&gt;COUNTIF(BookTable[Entry Month],$O$4),"",INDEX(Book!E$3:E$1200,SMALL(IF(BookTable[Entry Month]=$O$4,ROW(BookTable[Entry Month])-ROW(Book!$J$2)),ROWS(G$7:G39))))</f>
        <v/>
      </c>
      <c r="L39" s="6" t="e">
        <f>Shrawan3[[#This Row],[मूल्य (रु)]]*13%</f>
        <v>#VALUE!</v>
      </c>
    </row>
    <row r="40" spans="1:12" hidden="1" x14ac:dyDescent="0.25">
      <c r="A40" s="1" t="str">
        <f t="array" ref="A40">IF(ROWS(A$7:A40)&gt;COUNTIF(BookTable[Entry Month],$O$4),"",INDEX(Book!A$3:A$1200,SMALL(IF(BookTable[Entry Month]=$O$4,ROW(BookTable[Entry Month])-ROW(Book!$J$2)),ROWS(A$7:A40))))</f>
        <v/>
      </c>
      <c r="B40" s="1" t="str">
        <f t="array" ref="B40">IF(ROWS(B$7:B40)&gt;COUNTIF(BookTable[Entry Month],$O$4),"",INDEX(Book!B$3:B$1200,SMALL(IF(BookTable[Entry Month]=$O$4,ROW(BookTable[Entry Month])-ROW(Book!$J$2)),ROWS(B$7:B40))))</f>
        <v/>
      </c>
      <c r="D40" s="1" t="str">
        <f t="array" ref="D40">IF(ROWS(C$7:C40)&gt;COUNTIF(BookTable[Entry Month],$O$4),"",INDEX(Book!C$3:C$1200,SMALL(IF(BookTable[Entry Month]=$O$4,ROW(BookTable[Entry Month])-ROW(Book!$J$2)),ROWS(C$7:C40))))</f>
        <v/>
      </c>
      <c r="E40" s="26" t="e">
        <f>VLOOKUP(Shrawan3[[#This Row],[आपूर्तिकर्ताको नाम]],PartyTable[],2,FALSE)</f>
        <v>#N/A</v>
      </c>
      <c r="F40" s="26" t="str" cm="1">
        <f t="array" ref="F40">IF(ROWS(G$7:G40)&gt;COUNTIF(BookTable[Entry Month],$O$4),"",INDEX(Book!D$3:D$1200,SMALL(IF(BookTable[Entry Month]=$O$4,ROW(BookTable[Entry Month])-ROW(Book!$J$2)),ROWS(G$7:G40))))</f>
        <v/>
      </c>
      <c r="I4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40" s="6" t="str" cm="1">
        <f t="array" ref="J40">IF(ROWS(G$7:G40)&gt;COUNTIF(BookTable[Entry Month],$O$4),"",INDEX(Book!F$3:F$1200,SMALL(IF(BookTable[Entry Month]=$O$4,ROW(BookTable[Entry Month])-ROW(Book!$J$2)),ROWS(G$7:G40))))</f>
        <v/>
      </c>
      <c r="K40" s="6" t="str" cm="1">
        <f t="array" ref="K40">IF(ROWS(G$7:G40)&gt;COUNTIF(BookTable[Entry Month],$O$4),"",INDEX(Book!E$3:E$1200,SMALL(IF(BookTable[Entry Month]=$O$4,ROW(BookTable[Entry Month])-ROW(Book!$J$2)),ROWS(G$7:G40))))</f>
        <v/>
      </c>
      <c r="L40" s="6" t="e">
        <f>Shrawan3[[#This Row],[मूल्य (रु)]]*13%</f>
        <v>#VALUE!</v>
      </c>
    </row>
    <row r="41" spans="1:12" hidden="1" x14ac:dyDescent="0.25">
      <c r="A41" s="1" t="str">
        <f t="array" ref="A41">IF(ROWS(A$7:A41)&gt;COUNTIF(BookTable[Entry Month],$O$4),"",INDEX(Book!A$3:A$1200,SMALL(IF(BookTable[Entry Month]=$O$4,ROW(BookTable[Entry Month])-ROW(Book!$J$2)),ROWS(A$7:A41))))</f>
        <v/>
      </c>
      <c r="B41" s="1" t="str">
        <f t="array" ref="B41">IF(ROWS(B$7:B41)&gt;COUNTIF(BookTable[Entry Month],$O$4),"",INDEX(Book!B$3:B$1200,SMALL(IF(BookTable[Entry Month]=$O$4,ROW(BookTable[Entry Month])-ROW(Book!$J$2)),ROWS(B$7:B41))))</f>
        <v/>
      </c>
      <c r="D41" s="1" t="str">
        <f t="array" ref="D41">IF(ROWS(C$7:C41)&gt;COUNTIF(BookTable[Entry Month],$O$4),"",INDEX(Book!C$3:C$1200,SMALL(IF(BookTable[Entry Month]=$O$4,ROW(BookTable[Entry Month])-ROW(Book!$J$2)),ROWS(C$7:C41))))</f>
        <v/>
      </c>
      <c r="E41" s="26" t="e">
        <f>VLOOKUP(Shrawan3[[#This Row],[आपूर्तिकर्ताको नाम]],PartyTable[],2,FALSE)</f>
        <v>#N/A</v>
      </c>
      <c r="F41" s="26" t="str" cm="1">
        <f t="array" ref="F41">IF(ROWS(G$7:G41)&gt;COUNTIF(BookTable[Entry Month],$O$4),"",INDEX(Book!D$3:D$1200,SMALL(IF(BookTable[Entry Month]=$O$4,ROW(BookTable[Entry Month])-ROW(Book!$J$2)),ROWS(G$7:G41))))</f>
        <v/>
      </c>
      <c r="I4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41" s="6" t="str" cm="1">
        <f t="array" ref="J41">IF(ROWS(G$7:G41)&gt;COUNTIF(BookTable[Entry Month],$O$4),"",INDEX(Book!F$3:F$1200,SMALL(IF(BookTable[Entry Month]=$O$4,ROW(BookTable[Entry Month])-ROW(Book!$J$2)),ROWS(G$7:G41))))</f>
        <v/>
      </c>
      <c r="K41" s="6" t="str" cm="1">
        <f t="array" ref="K41">IF(ROWS(G$7:G41)&gt;COUNTIF(BookTable[Entry Month],$O$4),"",INDEX(Book!E$3:E$1200,SMALL(IF(BookTable[Entry Month]=$O$4,ROW(BookTable[Entry Month])-ROW(Book!$J$2)),ROWS(G$7:G41))))</f>
        <v/>
      </c>
      <c r="L41" s="6" t="e">
        <f>Shrawan3[[#This Row],[मूल्य (रु)]]*13%</f>
        <v>#VALUE!</v>
      </c>
    </row>
    <row r="42" spans="1:12" hidden="1" x14ac:dyDescent="0.25">
      <c r="A42" s="1" t="str">
        <f t="array" ref="A42">IF(ROWS(A$7:A42)&gt;COUNTIF(BookTable[Entry Month],$O$4),"",INDEX(Book!A$3:A$1200,SMALL(IF(BookTable[Entry Month]=$O$4,ROW(BookTable[Entry Month])-ROW(Book!$J$2)),ROWS(A$7:A42))))</f>
        <v/>
      </c>
      <c r="B42" s="1" t="str">
        <f t="array" ref="B42">IF(ROWS(B$7:B42)&gt;COUNTIF(BookTable[Entry Month],$O$4),"",INDEX(Book!B$3:B$1200,SMALL(IF(BookTable[Entry Month]=$O$4,ROW(BookTable[Entry Month])-ROW(Book!$J$2)),ROWS(B$7:B42))))</f>
        <v/>
      </c>
      <c r="D42" s="1" t="str">
        <f t="array" ref="D42">IF(ROWS(C$7:C42)&gt;COUNTIF(BookTable[Entry Month],$O$4),"",INDEX(Book!C$3:C$1200,SMALL(IF(BookTable[Entry Month]=$O$4,ROW(BookTable[Entry Month])-ROW(Book!$J$2)),ROWS(C$7:C42))))</f>
        <v/>
      </c>
      <c r="E42" s="26" t="e">
        <f>VLOOKUP(Shrawan3[[#This Row],[आपूर्तिकर्ताको नाम]],PartyTable[],2,FALSE)</f>
        <v>#N/A</v>
      </c>
      <c r="F42" s="26" t="str" cm="1">
        <f t="array" ref="F42">IF(ROWS(G$7:G42)&gt;COUNTIF(BookTable[Entry Month],$O$4),"",INDEX(Book!D$3:D$1200,SMALL(IF(BookTable[Entry Month]=$O$4,ROW(BookTable[Entry Month])-ROW(Book!$J$2)),ROWS(G$7:G42))))</f>
        <v/>
      </c>
      <c r="I4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42" s="6" t="str" cm="1">
        <f t="array" ref="J42">IF(ROWS(G$7:G42)&gt;COUNTIF(BookTable[Entry Month],$O$4),"",INDEX(Book!F$3:F$1200,SMALL(IF(BookTable[Entry Month]=$O$4,ROW(BookTable[Entry Month])-ROW(Book!$J$2)),ROWS(G$7:G42))))</f>
        <v/>
      </c>
      <c r="K42" s="6" t="str" cm="1">
        <f t="array" ref="K42">IF(ROWS(G$7:G42)&gt;COUNTIF(BookTable[Entry Month],$O$4),"",INDEX(Book!E$3:E$1200,SMALL(IF(BookTable[Entry Month]=$O$4,ROW(BookTable[Entry Month])-ROW(Book!$J$2)),ROWS(G$7:G42))))</f>
        <v/>
      </c>
      <c r="L42" s="6" t="e">
        <f>Shrawan3[[#This Row],[मूल्य (रु)]]*13%</f>
        <v>#VALUE!</v>
      </c>
    </row>
    <row r="43" spans="1:12" hidden="1" x14ac:dyDescent="0.25">
      <c r="A43" s="1" t="str">
        <f t="array" ref="A43">IF(ROWS(A$7:A43)&gt;COUNTIF(BookTable[Entry Month],$O$4),"",INDEX(Book!A$3:A$1200,SMALL(IF(BookTable[Entry Month]=$O$4,ROW(BookTable[Entry Month])-ROW(Book!$J$2)),ROWS(A$7:A43))))</f>
        <v/>
      </c>
      <c r="B43" s="1" t="str">
        <f t="array" ref="B43">IF(ROWS(B$7:B43)&gt;COUNTIF(BookTable[Entry Month],$O$4),"",INDEX(Book!B$3:B$1200,SMALL(IF(BookTable[Entry Month]=$O$4,ROW(BookTable[Entry Month])-ROW(Book!$J$2)),ROWS(B$7:B43))))</f>
        <v/>
      </c>
      <c r="D43" s="1" t="str">
        <f t="array" ref="D43">IF(ROWS(C$7:C43)&gt;COUNTIF(BookTable[Entry Month],$O$4),"",INDEX(Book!C$3:C$1200,SMALL(IF(BookTable[Entry Month]=$O$4,ROW(BookTable[Entry Month])-ROW(Book!$J$2)),ROWS(C$7:C43))))</f>
        <v/>
      </c>
      <c r="E43" s="26" t="e">
        <f>VLOOKUP(Shrawan3[[#This Row],[आपूर्तिकर्ताको नाम]],PartyTable[],2,FALSE)</f>
        <v>#N/A</v>
      </c>
      <c r="F43" s="26" t="str" cm="1">
        <f t="array" ref="F43">IF(ROWS(G$7:G43)&gt;COUNTIF(BookTable[Entry Month],$O$4),"",INDEX(Book!D$3:D$1200,SMALL(IF(BookTable[Entry Month]=$O$4,ROW(BookTable[Entry Month])-ROW(Book!$J$2)),ROWS(G$7:G43))))</f>
        <v/>
      </c>
      <c r="I4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43" s="6" t="str" cm="1">
        <f t="array" ref="J43">IF(ROWS(G$7:G43)&gt;COUNTIF(BookTable[Entry Month],$O$4),"",INDEX(Book!F$3:F$1200,SMALL(IF(BookTable[Entry Month]=$O$4,ROW(BookTable[Entry Month])-ROW(Book!$J$2)),ROWS(G$7:G43))))</f>
        <v/>
      </c>
      <c r="K43" s="6" t="str" cm="1">
        <f t="array" ref="K43">IF(ROWS(G$7:G43)&gt;COUNTIF(BookTable[Entry Month],$O$4),"",INDEX(Book!E$3:E$1200,SMALL(IF(BookTable[Entry Month]=$O$4,ROW(BookTable[Entry Month])-ROW(Book!$J$2)),ROWS(G$7:G43))))</f>
        <v/>
      </c>
      <c r="L43" s="6" t="e">
        <f>Shrawan3[[#This Row],[मूल्य (रु)]]*13%</f>
        <v>#VALUE!</v>
      </c>
    </row>
    <row r="44" spans="1:12" hidden="1" x14ac:dyDescent="0.25">
      <c r="A44" s="1" t="str">
        <f t="array" ref="A44">IF(ROWS(A$7:A44)&gt;COUNTIF(BookTable[Entry Month],$O$4),"",INDEX(Book!A$3:A$1200,SMALL(IF(BookTable[Entry Month]=$O$4,ROW(BookTable[Entry Month])-ROW(Book!$J$2)),ROWS(A$7:A44))))</f>
        <v/>
      </c>
      <c r="B44" s="1" t="str">
        <f t="array" ref="B44">IF(ROWS(B$7:B44)&gt;COUNTIF(BookTable[Entry Month],$O$4),"",INDEX(Book!B$3:B$1200,SMALL(IF(BookTable[Entry Month]=$O$4,ROW(BookTable[Entry Month])-ROW(Book!$J$2)),ROWS(B$7:B44))))</f>
        <v/>
      </c>
      <c r="D44" s="1" t="str">
        <f t="array" ref="D44">IF(ROWS(C$7:C44)&gt;COUNTIF(BookTable[Entry Month],$O$4),"",INDEX(Book!C$3:C$1200,SMALL(IF(BookTable[Entry Month]=$O$4,ROW(BookTable[Entry Month])-ROW(Book!$J$2)),ROWS(C$7:C44))))</f>
        <v/>
      </c>
      <c r="E44" s="26" t="e">
        <f>VLOOKUP(Shrawan3[[#This Row],[आपूर्तिकर्ताको नाम]],PartyTable[],2,FALSE)</f>
        <v>#N/A</v>
      </c>
      <c r="F44" s="26" t="str" cm="1">
        <f t="array" ref="F44">IF(ROWS(G$7:G44)&gt;COUNTIF(BookTable[Entry Month],$O$4),"",INDEX(Book!D$3:D$1200,SMALL(IF(BookTable[Entry Month]=$O$4,ROW(BookTable[Entry Month])-ROW(Book!$J$2)),ROWS(G$7:G44))))</f>
        <v/>
      </c>
      <c r="I4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44" s="6" t="str" cm="1">
        <f t="array" ref="J44">IF(ROWS(G$7:G44)&gt;COUNTIF(BookTable[Entry Month],$O$4),"",INDEX(Book!F$3:F$1200,SMALL(IF(BookTable[Entry Month]=$O$4,ROW(BookTable[Entry Month])-ROW(Book!$J$2)),ROWS(G$7:G44))))</f>
        <v/>
      </c>
      <c r="K44" s="6" t="str" cm="1">
        <f t="array" ref="K44">IF(ROWS(G$7:G44)&gt;COUNTIF(BookTable[Entry Month],$O$4),"",INDEX(Book!E$3:E$1200,SMALL(IF(BookTable[Entry Month]=$O$4,ROW(BookTable[Entry Month])-ROW(Book!$J$2)),ROWS(G$7:G44))))</f>
        <v/>
      </c>
      <c r="L44" s="6" t="e">
        <f>Shrawan3[[#This Row],[मूल्य (रु)]]*13%</f>
        <v>#VALUE!</v>
      </c>
    </row>
    <row r="45" spans="1:12" hidden="1" x14ac:dyDescent="0.25">
      <c r="A45" s="1" t="str">
        <f t="array" ref="A45">IF(ROWS(A$7:A45)&gt;COUNTIF(BookTable[Entry Month],$O$4),"",INDEX(Book!A$3:A$1200,SMALL(IF(BookTable[Entry Month]=$O$4,ROW(BookTable[Entry Month])-ROW(Book!$J$2)),ROWS(A$7:A45))))</f>
        <v/>
      </c>
      <c r="B45" s="1" t="str">
        <f t="array" ref="B45">IF(ROWS(B$7:B45)&gt;COUNTIF(BookTable[Entry Month],$O$4),"",INDEX(Book!B$3:B$1200,SMALL(IF(BookTable[Entry Month]=$O$4,ROW(BookTable[Entry Month])-ROW(Book!$J$2)),ROWS(B$7:B45))))</f>
        <v/>
      </c>
      <c r="D45" s="1" t="str">
        <f t="array" ref="D45">IF(ROWS(C$7:C45)&gt;COUNTIF(BookTable[Entry Month],$O$4),"",INDEX(Book!C$3:C$1200,SMALL(IF(BookTable[Entry Month]=$O$4,ROW(BookTable[Entry Month])-ROW(Book!$J$2)),ROWS(C$7:C45))))</f>
        <v/>
      </c>
      <c r="E45" s="26" t="e">
        <f>VLOOKUP(Shrawan3[[#This Row],[आपूर्तिकर्ताको नाम]],PartyTable[],2,FALSE)</f>
        <v>#N/A</v>
      </c>
      <c r="F45" s="26" t="str" cm="1">
        <f t="array" ref="F45">IF(ROWS(G$7:G45)&gt;COUNTIF(BookTable[Entry Month],$O$4),"",INDEX(Book!D$3:D$1200,SMALL(IF(BookTable[Entry Month]=$O$4,ROW(BookTable[Entry Month])-ROW(Book!$J$2)),ROWS(G$7:G45))))</f>
        <v/>
      </c>
      <c r="I4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45" s="6" t="str" cm="1">
        <f t="array" ref="J45">IF(ROWS(G$7:G45)&gt;COUNTIF(BookTable[Entry Month],$O$4),"",INDEX(Book!F$3:F$1200,SMALL(IF(BookTable[Entry Month]=$O$4,ROW(BookTable[Entry Month])-ROW(Book!$J$2)),ROWS(G$7:G45))))</f>
        <v/>
      </c>
      <c r="K45" s="6" t="str" cm="1">
        <f t="array" ref="K45">IF(ROWS(G$7:G45)&gt;COUNTIF(BookTable[Entry Month],$O$4),"",INDEX(Book!E$3:E$1200,SMALL(IF(BookTable[Entry Month]=$O$4,ROW(BookTable[Entry Month])-ROW(Book!$J$2)),ROWS(G$7:G45))))</f>
        <v/>
      </c>
      <c r="L45" s="6" t="e">
        <f>Shrawan3[[#This Row],[मूल्य (रु)]]*13%</f>
        <v>#VALUE!</v>
      </c>
    </row>
    <row r="46" spans="1:12" hidden="1" x14ac:dyDescent="0.25">
      <c r="A46" s="1" t="str">
        <f t="array" ref="A46">IF(ROWS(A$7:A46)&gt;COUNTIF(BookTable[Entry Month],$O$4),"",INDEX(Book!A$3:A$1200,SMALL(IF(BookTable[Entry Month]=$O$4,ROW(BookTable[Entry Month])-ROW(Book!$J$2)),ROWS(A$7:A46))))</f>
        <v/>
      </c>
      <c r="B46" s="12" t="str">
        <f t="array" ref="B46">IF(ROWS(B$7:B46)&gt;COUNTIF(BookTable[Entry Month],$O$4),"",INDEX(Book!B$3:B$1200,SMALL(IF(BookTable[Entry Month]=$O$4,ROW(BookTable[Entry Month])-ROW(Book!$J$2)),ROWS(B$7:B46))))</f>
        <v/>
      </c>
      <c r="D46" s="1" t="str">
        <f t="array" ref="D46">IF(ROWS(C$7:C46)&gt;COUNTIF(BookTable[Entry Month],$O$4),"",INDEX(Book!C$3:C$1200,SMALL(IF(BookTable[Entry Month]=$O$4,ROW(BookTable[Entry Month])-ROW(Book!$J$2)),ROWS(C$7:C46))))</f>
        <v/>
      </c>
      <c r="E46" s="26" t="e">
        <f>VLOOKUP(Shrawan3[[#This Row],[आपूर्तिकर्ताको नाम]],PartyTable[],2,FALSE)</f>
        <v>#N/A</v>
      </c>
      <c r="F46" s="26" t="str" cm="1">
        <f t="array" ref="F46">IF(ROWS(G$7:G46)&gt;COUNTIF(BookTable[Entry Month],$O$4),"",INDEX(Book!D$3:D$1200,SMALL(IF(BookTable[Entry Month]=$O$4,ROW(BookTable[Entry Month])-ROW(Book!$J$2)),ROWS(G$7:G46))))</f>
        <v/>
      </c>
      <c r="I4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46" s="6" t="str" cm="1">
        <f t="array" ref="J46">IF(ROWS(G$7:G46)&gt;COUNTIF(BookTable[Entry Month],$O$4),"",INDEX(Book!F$3:F$1200,SMALL(IF(BookTable[Entry Month]=$O$4,ROW(BookTable[Entry Month])-ROW(Book!$J$2)),ROWS(G$7:G46))))</f>
        <v/>
      </c>
      <c r="K46" s="6" t="str" cm="1">
        <f t="array" ref="K46">IF(ROWS(G$7:G46)&gt;COUNTIF(BookTable[Entry Month],$O$4),"",INDEX(Book!E$3:E$1200,SMALL(IF(BookTable[Entry Month]=$O$4,ROW(BookTable[Entry Month])-ROW(Book!$J$2)),ROWS(G$7:G46))))</f>
        <v/>
      </c>
      <c r="L46" s="6" t="e">
        <f>Shrawan3[[#This Row],[मूल्य (रु)]]*13%</f>
        <v>#VALUE!</v>
      </c>
    </row>
    <row r="47" spans="1:12" hidden="1" x14ac:dyDescent="0.25">
      <c r="A47" s="1" t="str">
        <f t="array" ref="A47">IF(ROWS(A$7:A47)&gt;COUNTIF(BookTable[Entry Month],$O$4),"",INDEX(Book!A$3:A$1200,SMALL(IF(BookTable[Entry Month]=$O$4,ROW(BookTable[Entry Month])-ROW(Book!$J$2)),ROWS(A$7:A47))))</f>
        <v/>
      </c>
      <c r="B47" s="1" t="str">
        <f t="array" ref="B47">IF(ROWS(B$7:B47)&gt;COUNTIF(BookTable[Entry Month],$O$4),"",INDEX(Book!B$3:B$1200,SMALL(IF(BookTable[Entry Month]=$O$4,ROW(BookTable[Entry Month])-ROW(Book!$J$2)),ROWS(B$7:B47))))</f>
        <v/>
      </c>
      <c r="D47" s="1" t="str">
        <f t="array" ref="D47">IF(ROWS(C$7:C47)&gt;COUNTIF(BookTable[Entry Month],$O$4),"",INDEX(Book!C$3:C$1200,SMALL(IF(BookTable[Entry Month]=$O$4,ROW(BookTable[Entry Month])-ROW(Book!$J$2)),ROWS(C$7:C47))))</f>
        <v/>
      </c>
      <c r="E47" s="26" t="e">
        <f>VLOOKUP(Shrawan3[[#This Row],[आपूर्तिकर्ताको नाम]],PartyTable[],2,FALSE)</f>
        <v>#N/A</v>
      </c>
      <c r="F47" s="26" t="str" cm="1">
        <f t="array" ref="F47">IF(ROWS(G$7:G47)&gt;COUNTIF(BookTable[Entry Month],$O$4),"",INDEX(Book!D$3:D$1200,SMALL(IF(BookTable[Entry Month]=$O$4,ROW(BookTable[Entry Month])-ROW(Book!$J$2)),ROWS(G$7:G47))))</f>
        <v/>
      </c>
      <c r="I4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47" s="6" t="str" cm="1">
        <f t="array" ref="J47">IF(ROWS(G$7:G47)&gt;COUNTIF(BookTable[Entry Month],$O$4),"",INDEX(Book!F$3:F$1200,SMALL(IF(BookTable[Entry Month]=$O$4,ROW(BookTable[Entry Month])-ROW(Book!$J$2)),ROWS(G$7:G47))))</f>
        <v/>
      </c>
      <c r="K47" s="6" t="str" cm="1">
        <f t="array" ref="K47">IF(ROWS(G$7:G47)&gt;COUNTIF(BookTable[Entry Month],$O$4),"",INDEX(Book!E$3:E$1200,SMALL(IF(BookTable[Entry Month]=$O$4,ROW(BookTable[Entry Month])-ROW(Book!$J$2)),ROWS(G$7:G47))))</f>
        <v/>
      </c>
      <c r="L47" s="6" t="e">
        <f>Shrawan3[[#This Row],[मूल्य (रु)]]*13%</f>
        <v>#VALUE!</v>
      </c>
    </row>
    <row r="48" spans="1:12" hidden="1" x14ac:dyDescent="0.25">
      <c r="A48" s="1" t="str">
        <f t="array" ref="A48">IF(ROWS(A$7:A48)&gt;COUNTIF(BookTable[Entry Month],$O$4),"",INDEX(Book!A$3:A$1200,SMALL(IF(BookTable[Entry Month]=$O$4,ROW(BookTable[Entry Month])-ROW(Book!$J$2)),ROWS(A$7:A48))))</f>
        <v/>
      </c>
      <c r="B48" s="1" t="str">
        <f t="array" ref="B48">IF(ROWS(B$7:B48)&gt;COUNTIF(BookTable[Entry Month],$O$4),"",INDEX(Book!B$3:B$1200,SMALL(IF(BookTable[Entry Month]=$O$4,ROW(BookTable[Entry Month])-ROW(Book!$J$2)),ROWS(B$7:B48))))</f>
        <v/>
      </c>
      <c r="D48" s="1" t="str">
        <f t="array" ref="D48">IF(ROWS(C$7:C48)&gt;COUNTIF(BookTable[Entry Month],$O$4),"",INDEX(Book!C$3:C$1200,SMALL(IF(BookTable[Entry Month]=$O$4,ROW(BookTable[Entry Month])-ROW(Book!$J$2)),ROWS(C$7:C48))))</f>
        <v/>
      </c>
      <c r="E48" s="26" t="e">
        <f>VLOOKUP(Shrawan3[[#This Row],[आपूर्तिकर्ताको नाम]],PartyTable[],2,FALSE)</f>
        <v>#N/A</v>
      </c>
      <c r="F48" s="26" t="str" cm="1">
        <f t="array" ref="F48">IF(ROWS(G$7:G48)&gt;COUNTIF(BookTable[Entry Month],$O$4),"",INDEX(Book!D$3:D$1200,SMALL(IF(BookTable[Entry Month]=$O$4,ROW(BookTable[Entry Month])-ROW(Book!$J$2)),ROWS(G$7:G48))))</f>
        <v/>
      </c>
      <c r="I4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48" s="6" t="str" cm="1">
        <f t="array" ref="J48">IF(ROWS(G$7:G48)&gt;COUNTIF(BookTable[Entry Month],$O$4),"",INDEX(Book!F$3:F$1200,SMALL(IF(BookTable[Entry Month]=$O$4,ROW(BookTable[Entry Month])-ROW(Book!$J$2)),ROWS(G$7:G48))))</f>
        <v/>
      </c>
      <c r="K48" s="6" t="str" cm="1">
        <f t="array" ref="K48">IF(ROWS(G$7:G48)&gt;COUNTIF(BookTable[Entry Month],$O$4),"",INDEX(Book!E$3:E$1200,SMALL(IF(BookTable[Entry Month]=$O$4,ROW(BookTable[Entry Month])-ROW(Book!$J$2)),ROWS(G$7:G48))))</f>
        <v/>
      </c>
      <c r="L48" s="6" t="e">
        <f>Shrawan3[[#This Row],[मूल्य (रु)]]*13%</f>
        <v>#VALUE!</v>
      </c>
    </row>
    <row r="49" spans="1:12" hidden="1" x14ac:dyDescent="0.25">
      <c r="A49" s="1" t="str">
        <f t="array" ref="A49">IF(ROWS(A$7:A49)&gt;COUNTIF(BookTable[Entry Month],$O$4),"",INDEX(Book!A$3:A$1200,SMALL(IF(BookTable[Entry Month]=$O$4,ROW(BookTable[Entry Month])-ROW(Book!$J$2)),ROWS(A$7:A49))))</f>
        <v/>
      </c>
      <c r="B49" s="1" t="str">
        <f t="array" ref="B49">IF(ROWS(B$7:B49)&gt;COUNTIF(BookTable[Entry Month],$O$4),"",INDEX(Book!B$3:B$1200,SMALL(IF(BookTable[Entry Month]=$O$4,ROW(BookTable[Entry Month])-ROW(Book!$J$2)),ROWS(B$7:B49))))</f>
        <v/>
      </c>
      <c r="D49" s="1" t="str">
        <f t="array" ref="D49">IF(ROWS(C$7:C49)&gt;COUNTIF(BookTable[Entry Month],$O$4),"",INDEX(Book!C$3:C$1200,SMALL(IF(BookTable[Entry Month]=$O$4,ROW(BookTable[Entry Month])-ROW(Book!$J$2)),ROWS(C$7:C49))))</f>
        <v/>
      </c>
      <c r="E49" s="26" t="e">
        <f>VLOOKUP(Shrawan3[[#This Row],[आपूर्तिकर्ताको नाम]],PartyTable[],2,FALSE)</f>
        <v>#N/A</v>
      </c>
      <c r="F49" s="26" t="str" cm="1">
        <f t="array" ref="F49">IF(ROWS(G$7:G49)&gt;COUNTIF(BookTable[Entry Month],$O$4),"",INDEX(Book!D$3:D$1200,SMALL(IF(BookTable[Entry Month]=$O$4,ROW(BookTable[Entry Month])-ROW(Book!$J$2)),ROWS(G$7:G49))))</f>
        <v/>
      </c>
      <c r="I4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49" s="6" t="str" cm="1">
        <f t="array" ref="J49">IF(ROWS(G$7:G49)&gt;COUNTIF(BookTable[Entry Month],$O$4),"",INDEX(Book!F$3:F$1200,SMALL(IF(BookTable[Entry Month]=$O$4,ROW(BookTable[Entry Month])-ROW(Book!$J$2)),ROWS(G$7:G49))))</f>
        <v/>
      </c>
      <c r="K49" s="6" t="str" cm="1">
        <f t="array" ref="K49">IF(ROWS(G$7:G49)&gt;COUNTIF(BookTable[Entry Month],$O$4),"",INDEX(Book!E$3:E$1200,SMALL(IF(BookTable[Entry Month]=$O$4,ROW(BookTable[Entry Month])-ROW(Book!$J$2)),ROWS(G$7:G49))))</f>
        <v/>
      </c>
      <c r="L49" s="6" t="e">
        <f>Shrawan3[[#This Row],[मूल्य (रु)]]*13%</f>
        <v>#VALUE!</v>
      </c>
    </row>
    <row r="50" spans="1:12" hidden="1" x14ac:dyDescent="0.25">
      <c r="A50" s="1" t="str">
        <f t="array" ref="A50">IF(ROWS(A$7:A50)&gt;COUNTIF(BookTable[Entry Month],$O$4),"",INDEX(Book!A$3:A$1200,SMALL(IF(BookTable[Entry Month]=$O$4,ROW(BookTable[Entry Month])-ROW(Book!$J$2)),ROWS(A$7:A50))))</f>
        <v/>
      </c>
      <c r="B50" s="12" t="str">
        <f t="array" ref="B50">IF(ROWS(B$7:B50)&gt;COUNTIF(BookTable[Entry Month],$O$4),"",INDEX(Book!B$3:B$1200,SMALL(IF(BookTable[Entry Month]=$O$4,ROW(BookTable[Entry Month])-ROW(Book!$J$2)),ROWS(B$7:B50))))</f>
        <v/>
      </c>
      <c r="D50" s="1" t="str">
        <f t="array" ref="D50">IF(ROWS(C$7:C50)&gt;COUNTIF(BookTable[Entry Month],$O$4),"",INDEX(Book!C$3:C$1200,SMALL(IF(BookTable[Entry Month]=$O$4,ROW(BookTable[Entry Month])-ROW(Book!$J$2)),ROWS(C$7:C50))))</f>
        <v/>
      </c>
      <c r="E50" s="26" t="e">
        <f>VLOOKUP(Shrawan3[[#This Row],[आपूर्तिकर्ताको नाम]],PartyTable[],2,FALSE)</f>
        <v>#N/A</v>
      </c>
      <c r="F50" s="26" t="str" cm="1">
        <f t="array" ref="F50">IF(ROWS(G$7:G50)&gt;COUNTIF(BookTable[Entry Month],$O$4),"",INDEX(Book!D$3:D$1200,SMALL(IF(BookTable[Entry Month]=$O$4,ROW(BookTable[Entry Month])-ROW(Book!$J$2)),ROWS(G$7:G50))))</f>
        <v/>
      </c>
      <c r="I5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50" s="6" t="str" cm="1">
        <f t="array" ref="J50">IF(ROWS(G$7:G50)&gt;COUNTIF(BookTable[Entry Month],$O$4),"",INDEX(Book!F$3:F$1200,SMALL(IF(BookTable[Entry Month]=$O$4,ROW(BookTable[Entry Month])-ROW(Book!$J$2)),ROWS(G$7:G50))))</f>
        <v/>
      </c>
      <c r="K50" s="6" t="str" cm="1">
        <f t="array" ref="K50">IF(ROWS(G$7:G50)&gt;COUNTIF(BookTable[Entry Month],$O$4),"",INDEX(Book!E$3:E$1200,SMALL(IF(BookTable[Entry Month]=$O$4,ROW(BookTable[Entry Month])-ROW(Book!$J$2)),ROWS(G$7:G50))))</f>
        <v/>
      </c>
      <c r="L50" s="6" t="e">
        <f>Shrawan3[[#This Row],[मूल्य (रु)]]*13%</f>
        <v>#VALUE!</v>
      </c>
    </row>
    <row r="51" spans="1:12" hidden="1" x14ac:dyDescent="0.25">
      <c r="A51" s="1" t="str">
        <f t="array" ref="A51">IF(ROWS(A$7:A51)&gt;COUNTIF(BookTable[Entry Month],$O$4),"",INDEX(Book!A$3:A$1200,SMALL(IF(BookTable[Entry Month]=$O$4,ROW(BookTable[Entry Month])-ROW(Book!$J$2)),ROWS(A$7:A51))))</f>
        <v/>
      </c>
      <c r="B51" s="1" t="str">
        <f t="array" ref="B51">IF(ROWS(B$7:B51)&gt;COUNTIF(BookTable[Entry Month],$O$4),"",INDEX(Book!B$3:B$1200,SMALL(IF(BookTable[Entry Month]=$O$4,ROW(BookTable[Entry Month])-ROW(Book!$J$2)),ROWS(B$7:B51))))</f>
        <v/>
      </c>
      <c r="D51" s="1" t="str">
        <f t="array" ref="D51">IF(ROWS(C$7:C51)&gt;COUNTIF(BookTable[Entry Month],$O$4),"",INDEX(Book!C$3:C$1200,SMALL(IF(BookTable[Entry Month]=$O$4,ROW(BookTable[Entry Month])-ROW(Book!$J$2)),ROWS(C$7:C51))))</f>
        <v/>
      </c>
      <c r="E51" s="26" t="e">
        <f>VLOOKUP(Shrawan3[[#This Row],[आपूर्तिकर्ताको नाम]],PartyTable[],2,FALSE)</f>
        <v>#N/A</v>
      </c>
      <c r="F51" s="26" t="str" cm="1">
        <f t="array" ref="F51">IF(ROWS(G$7:G51)&gt;COUNTIF(BookTable[Entry Month],$O$4),"",INDEX(Book!D$3:D$1200,SMALL(IF(BookTable[Entry Month]=$O$4,ROW(BookTable[Entry Month])-ROW(Book!$J$2)),ROWS(G$7:G51))))</f>
        <v/>
      </c>
      <c r="I5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51" s="6" t="str" cm="1">
        <f t="array" ref="J51">IF(ROWS(G$7:G51)&gt;COUNTIF(BookTable[Entry Month],$O$4),"",INDEX(Book!F$3:F$1200,SMALL(IF(BookTable[Entry Month]=$O$4,ROW(BookTable[Entry Month])-ROW(Book!$J$2)),ROWS(G$7:G51))))</f>
        <v/>
      </c>
      <c r="K51" s="6" t="str" cm="1">
        <f t="array" ref="K51">IF(ROWS(G$7:G51)&gt;COUNTIF(BookTable[Entry Month],$O$4),"",INDEX(Book!E$3:E$1200,SMALL(IF(BookTable[Entry Month]=$O$4,ROW(BookTable[Entry Month])-ROW(Book!$J$2)),ROWS(G$7:G51))))</f>
        <v/>
      </c>
      <c r="L51" s="6" t="e">
        <f>Shrawan3[[#This Row],[मूल्य (रु)]]*13%</f>
        <v>#VALUE!</v>
      </c>
    </row>
    <row r="52" spans="1:12" hidden="1" x14ac:dyDescent="0.25">
      <c r="A52" s="1" t="str">
        <f t="array" ref="A52">IF(ROWS(A$7:A52)&gt;COUNTIF(BookTable[Entry Month],$O$4),"",INDEX(Book!A$3:A$1200,SMALL(IF(BookTable[Entry Month]=$O$4,ROW(BookTable[Entry Month])-ROW(Book!$J$2)),ROWS(A$7:A52))))</f>
        <v/>
      </c>
      <c r="B52" s="12" t="str">
        <f t="array" ref="B52">IF(ROWS(B$7:B52)&gt;COUNTIF(BookTable[Entry Month],$O$4),"",INDEX(Book!B$3:B$1200,SMALL(IF(BookTable[Entry Month]=$O$4,ROW(BookTable[Entry Month])-ROW(Book!$J$2)),ROWS(B$7:B52))))</f>
        <v/>
      </c>
      <c r="D52" s="1" t="str">
        <f t="array" ref="D52">IF(ROWS(C$7:C52)&gt;COUNTIF(BookTable[Entry Month],$O$4),"",INDEX(Book!C$3:C$1200,SMALL(IF(BookTable[Entry Month]=$O$4,ROW(BookTable[Entry Month])-ROW(Book!$J$2)),ROWS(C$7:C52))))</f>
        <v/>
      </c>
      <c r="E52" s="26" t="e">
        <f>VLOOKUP(Shrawan3[[#This Row],[आपूर्तिकर्ताको नाम]],PartyTable[],2,FALSE)</f>
        <v>#N/A</v>
      </c>
      <c r="F52" s="26" t="str" cm="1">
        <f t="array" ref="F52">IF(ROWS(G$7:G52)&gt;COUNTIF(BookTable[Entry Month],$O$4),"",INDEX(Book!D$3:D$1200,SMALL(IF(BookTable[Entry Month]=$O$4,ROW(BookTable[Entry Month])-ROW(Book!$J$2)),ROWS(G$7:G52))))</f>
        <v/>
      </c>
      <c r="I5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52" s="6" t="str" cm="1">
        <f t="array" ref="J52">IF(ROWS(G$7:G52)&gt;COUNTIF(BookTable[Entry Month],$O$4),"",INDEX(Book!F$3:F$1200,SMALL(IF(BookTable[Entry Month]=$O$4,ROW(BookTable[Entry Month])-ROW(Book!$J$2)),ROWS(G$7:G52))))</f>
        <v/>
      </c>
      <c r="K52" s="6" t="str" cm="1">
        <f t="array" ref="K52">IF(ROWS(G$7:G52)&gt;COUNTIF(BookTable[Entry Month],$O$4),"",INDEX(Book!E$3:E$1200,SMALL(IF(BookTable[Entry Month]=$O$4,ROW(BookTable[Entry Month])-ROW(Book!$J$2)),ROWS(G$7:G52))))</f>
        <v/>
      </c>
      <c r="L52" s="6" t="e">
        <f>Shrawan3[[#This Row],[मूल्य (रु)]]*13%</f>
        <v>#VALUE!</v>
      </c>
    </row>
    <row r="53" spans="1:12" hidden="1" x14ac:dyDescent="0.25">
      <c r="A53" s="1" t="str">
        <f t="array" ref="A53">IF(ROWS(A$7:A53)&gt;COUNTIF(BookTable[Entry Month],$O$4),"",INDEX(Book!A$3:A$1200,SMALL(IF(BookTable[Entry Month]=$O$4,ROW(BookTable[Entry Month])-ROW(Book!$J$2)),ROWS(A$7:A53))))</f>
        <v/>
      </c>
      <c r="B53" s="1" t="str">
        <f t="array" ref="B53">IF(ROWS(B$7:B53)&gt;COUNTIF(BookTable[Entry Month],$O$4),"",INDEX(Book!B$3:B$1200,SMALL(IF(BookTable[Entry Month]=$O$4,ROW(BookTable[Entry Month])-ROW(Book!$J$2)),ROWS(B$7:B53))))</f>
        <v/>
      </c>
      <c r="D53" s="1" t="str">
        <f t="array" ref="D53">IF(ROWS(C$7:C53)&gt;COUNTIF(BookTable[Entry Month],$O$4),"",INDEX(Book!C$3:C$1200,SMALL(IF(BookTable[Entry Month]=$O$4,ROW(BookTable[Entry Month])-ROW(Book!$J$2)),ROWS(C$7:C53))))</f>
        <v/>
      </c>
      <c r="E53" s="26" t="e">
        <f>VLOOKUP(Shrawan3[[#This Row],[आपूर्तिकर्ताको नाम]],PartyTable[],2,FALSE)</f>
        <v>#N/A</v>
      </c>
      <c r="F53" s="26" t="str" cm="1">
        <f t="array" ref="F53">IF(ROWS(G$7:G53)&gt;COUNTIF(BookTable[Entry Month],$O$4),"",INDEX(Book!D$3:D$1200,SMALL(IF(BookTable[Entry Month]=$O$4,ROW(BookTable[Entry Month])-ROW(Book!$J$2)),ROWS(G$7:G53))))</f>
        <v/>
      </c>
      <c r="I5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53" s="6" t="str" cm="1">
        <f t="array" ref="J53">IF(ROWS(G$7:G53)&gt;COUNTIF(BookTable[Entry Month],$O$4),"",INDEX(Book!F$3:F$1200,SMALL(IF(BookTable[Entry Month]=$O$4,ROW(BookTable[Entry Month])-ROW(Book!$J$2)),ROWS(G$7:G53))))</f>
        <v/>
      </c>
      <c r="K53" s="6" t="str" cm="1">
        <f t="array" ref="K53">IF(ROWS(G$7:G53)&gt;COUNTIF(BookTable[Entry Month],$O$4),"",INDEX(Book!E$3:E$1200,SMALL(IF(BookTable[Entry Month]=$O$4,ROW(BookTable[Entry Month])-ROW(Book!$J$2)),ROWS(G$7:G53))))</f>
        <v/>
      </c>
      <c r="L53" s="6" t="e">
        <f>Shrawan3[[#This Row],[मूल्य (रु)]]*13%</f>
        <v>#VALUE!</v>
      </c>
    </row>
    <row r="54" spans="1:12" hidden="1" x14ac:dyDescent="0.25">
      <c r="A54" s="1" t="str">
        <f t="array" ref="A54">IF(ROWS(A$7:A54)&gt;COUNTIF(BookTable[Entry Month],$O$4),"",INDEX(Book!A$3:A$1200,SMALL(IF(BookTable[Entry Month]=$O$4,ROW(BookTable[Entry Month])-ROW(Book!$J$2)),ROWS(A$7:A54))))</f>
        <v/>
      </c>
      <c r="B54" s="1" t="str">
        <f t="array" ref="B54">IF(ROWS(B$7:B54)&gt;COUNTIF(BookTable[Entry Month],$O$4),"",INDEX(Book!B$3:B$1200,SMALL(IF(BookTable[Entry Month]=$O$4,ROW(BookTable[Entry Month])-ROW(Book!$J$2)),ROWS(B$7:B54))))</f>
        <v/>
      </c>
      <c r="D54" s="1" t="str">
        <f t="array" ref="D54">IF(ROWS(C$7:C54)&gt;COUNTIF(BookTable[Entry Month],$O$4),"",INDEX(Book!C$3:C$1200,SMALL(IF(BookTable[Entry Month]=$O$4,ROW(BookTable[Entry Month])-ROW(Book!$J$2)),ROWS(C$7:C54))))</f>
        <v/>
      </c>
      <c r="E54" s="26" t="e">
        <f>VLOOKUP(Shrawan3[[#This Row],[आपूर्तिकर्ताको नाम]],PartyTable[],2,FALSE)</f>
        <v>#N/A</v>
      </c>
      <c r="F54" s="26" t="str" cm="1">
        <f t="array" ref="F54">IF(ROWS(G$7:G54)&gt;COUNTIF(BookTable[Entry Month],$O$4),"",INDEX(Book!D$3:D$1200,SMALL(IF(BookTable[Entry Month]=$O$4,ROW(BookTable[Entry Month])-ROW(Book!$J$2)),ROWS(G$7:G54))))</f>
        <v/>
      </c>
      <c r="I5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54" s="6" t="str" cm="1">
        <f t="array" ref="J54">IF(ROWS(G$7:G54)&gt;COUNTIF(BookTable[Entry Month],$O$4),"",INDEX(Book!F$3:F$1200,SMALL(IF(BookTable[Entry Month]=$O$4,ROW(BookTable[Entry Month])-ROW(Book!$J$2)),ROWS(G$7:G54))))</f>
        <v/>
      </c>
      <c r="K54" s="6" t="str" cm="1">
        <f t="array" ref="K54">IF(ROWS(G$7:G54)&gt;COUNTIF(BookTable[Entry Month],$O$4),"",INDEX(Book!E$3:E$1200,SMALL(IF(BookTable[Entry Month]=$O$4,ROW(BookTable[Entry Month])-ROW(Book!$J$2)),ROWS(G$7:G54))))</f>
        <v/>
      </c>
      <c r="L54" s="6" t="e">
        <f>Shrawan3[[#This Row],[मूल्य (रु)]]*13%</f>
        <v>#VALUE!</v>
      </c>
    </row>
    <row r="55" spans="1:12" hidden="1" x14ac:dyDescent="0.25">
      <c r="A55" s="1" t="str">
        <f t="array" ref="A55">IF(ROWS(A$7:A55)&gt;COUNTIF(BookTable[Entry Month],$O$4),"",INDEX(Book!A$3:A$1200,SMALL(IF(BookTable[Entry Month]=$O$4,ROW(BookTable[Entry Month])-ROW(Book!$J$2)),ROWS(A$7:A55))))</f>
        <v/>
      </c>
      <c r="B55" s="1" t="str">
        <f t="array" ref="B55">IF(ROWS(B$7:B55)&gt;COUNTIF(BookTable[Entry Month],$O$4),"",INDEX(Book!B$3:B$1200,SMALL(IF(BookTable[Entry Month]=$O$4,ROW(BookTable[Entry Month])-ROW(Book!$J$2)),ROWS(B$7:B55))))</f>
        <v/>
      </c>
      <c r="D55" s="1" t="str">
        <f t="array" ref="D55">IF(ROWS(C$7:C55)&gt;COUNTIF(BookTable[Entry Month],$O$4),"",INDEX(Book!C$3:C$1200,SMALL(IF(BookTable[Entry Month]=$O$4,ROW(BookTable[Entry Month])-ROW(Book!$J$2)),ROWS(C$7:C55))))</f>
        <v/>
      </c>
      <c r="E55" s="26" t="e">
        <f>VLOOKUP(Shrawan3[[#This Row],[आपूर्तिकर्ताको नाम]],PartyTable[],2,FALSE)</f>
        <v>#N/A</v>
      </c>
      <c r="F55" s="26" t="str" cm="1">
        <f t="array" ref="F55">IF(ROWS(G$7:G55)&gt;COUNTIF(BookTable[Entry Month],$O$4),"",INDEX(Book!D$3:D$1200,SMALL(IF(BookTable[Entry Month]=$O$4,ROW(BookTable[Entry Month])-ROW(Book!$J$2)),ROWS(G$7:G55))))</f>
        <v/>
      </c>
      <c r="I5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55" s="6" t="str" cm="1">
        <f t="array" ref="J55">IF(ROWS(G$7:G55)&gt;COUNTIF(BookTable[Entry Month],$O$4),"",INDEX(Book!F$3:F$1200,SMALL(IF(BookTable[Entry Month]=$O$4,ROW(BookTable[Entry Month])-ROW(Book!$J$2)),ROWS(G$7:G55))))</f>
        <v/>
      </c>
      <c r="K55" s="6" t="str" cm="1">
        <f t="array" ref="K55">IF(ROWS(G$7:G55)&gt;COUNTIF(BookTable[Entry Month],$O$4),"",INDEX(Book!E$3:E$1200,SMALL(IF(BookTable[Entry Month]=$O$4,ROW(BookTable[Entry Month])-ROW(Book!$J$2)),ROWS(G$7:G55))))</f>
        <v/>
      </c>
      <c r="L55" s="6" t="e">
        <f>Shrawan3[[#This Row],[मूल्य (रु)]]*13%</f>
        <v>#VALUE!</v>
      </c>
    </row>
    <row r="56" spans="1:12" hidden="1" x14ac:dyDescent="0.25">
      <c r="A56" s="1" t="str">
        <f t="array" ref="A56">IF(ROWS(A$7:A56)&gt;COUNTIF(BookTable[Entry Month],$O$4),"",INDEX(Book!A$3:A$1200,SMALL(IF(BookTable[Entry Month]=$O$4,ROW(BookTable[Entry Month])-ROW(Book!$J$2)),ROWS(A$7:A56))))</f>
        <v/>
      </c>
      <c r="B56" s="1" t="str">
        <f t="array" ref="B56">IF(ROWS(B$7:B56)&gt;COUNTIF(BookTable[Entry Month],$O$4),"",INDEX(Book!B$3:B$1200,SMALL(IF(BookTable[Entry Month]=$O$4,ROW(BookTable[Entry Month])-ROW(Book!$J$2)),ROWS(B$7:B56))))</f>
        <v/>
      </c>
      <c r="D56" s="1" t="str">
        <f t="array" ref="D56">IF(ROWS(C$7:C56)&gt;COUNTIF(BookTable[Entry Month],$O$4),"",INDEX(Book!C$3:C$1200,SMALL(IF(BookTable[Entry Month]=$O$4,ROW(BookTable[Entry Month])-ROW(Book!$J$2)),ROWS(C$7:C56))))</f>
        <v/>
      </c>
      <c r="E56" s="26" t="e">
        <f>VLOOKUP(Shrawan3[[#This Row],[आपूर्तिकर्ताको नाम]],PartyTable[],2,FALSE)</f>
        <v>#N/A</v>
      </c>
      <c r="F56" s="26" t="str" cm="1">
        <f t="array" ref="F56">IF(ROWS(G$7:G56)&gt;COUNTIF(BookTable[Entry Month],$O$4),"",INDEX(Book!D$3:D$1200,SMALL(IF(BookTable[Entry Month]=$O$4,ROW(BookTable[Entry Month])-ROW(Book!$J$2)),ROWS(G$7:G56))))</f>
        <v/>
      </c>
      <c r="I5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56" s="6" t="str" cm="1">
        <f t="array" ref="J56">IF(ROWS(G$7:G56)&gt;COUNTIF(BookTable[Entry Month],$O$4),"",INDEX(Book!F$3:F$1200,SMALL(IF(BookTable[Entry Month]=$O$4,ROW(BookTable[Entry Month])-ROW(Book!$J$2)),ROWS(G$7:G56))))</f>
        <v/>
      </c>
      <c r="K56" s="6" t="str" cm="1">
        <f t="array" ref="K56">IF(ROWS(G$7:G56)&gt;COUNTIF(BookTable[Entry Month],$O$4),"",INDEX(Book!E$3:E$1200,SMALL(IF(BookTable[Entry Month]=$O$4,ROW(BookTable[Entry Month])-ROW(Book!$J$2)),ROWS(G$7:G56))))</f>
        <v/>
      </c>
      <c r="L56" s="6" t="e">
        <f>Shrawan3[[#This Row],[मूल्य (रु)]]*13%</f>
        <v>#VALUE!</v>
      </c>
    </row>
    <row r="57" spans="1:12" hidden="1" x14ac:dyDescent="0.25">
      <c r="A57" s="1" t="str">
        <f t="array" ref="A57">IF(ROWS(A$7:A57)&gt;COUNTIF(BookTable[Entry Month],$O$4),"",INDEX(Book!A$3:A$1200,SMALL(IF(BookTable[Entry Month]=$O$4,ROW(BookTable[Entry Month])-ROW(Book!$J$2)),ROWS(A$7:A57))))</f>
        <v/>
      </c>
      <c r="B57" s="1" t="str">
        <f t="array" ref="B57">IF(ROWS(B$7:B57)&gt;COUNTIF(BookTable[Entry Month],$O$4),"",INDEX(Book!B$3:B$1200,SMALL(IF(BookTable[Entry Month]=$O$4,ROW(BookTable[Entry Month])-ROW(Book!$J$2)),ROWS(B$7:B57))))</f>
        <v/>
      </c>
      <c r="D57" s="1" t="str">
        <f t="array" ref="D57">IF(ROWS(C$7:C57)&gt;COUNTIF(BookTable[Entry Month],$O$4),"",INDEX(Book!C$3:C$1200,SMALL(IF(BookTable[Entry Month]=$O$4,ROW(BookTable[Entry Month])-ROW(Book!$J$2)),ROWS(C$7:C57))))</f>
        <v/>
      </c>
      <c r="E57" s="26" t="e">
        <f>VLOOKUP(Shrawan3[[#This Row],[आपूर्तिकर्ताको नाम]],PartyTable[],2,FALSE)</f>
        <v>#N/A</v>
      </c>
      <c r="F57" s="26" t="str" cm="1">
        <f t="array" ref="F57">IF(ROWS(G$7:G57)&gt;COUNTIF(BookTable[Entry Month],$O$4),"",INDEX(Book!D$3:D$1200,SMALL(IF(BookTable[Entry Month]=$O$4,ROW(BookTable[Entry Month])-ROW(Book!$J$2)),ROWS(G$7:G57))))</f>
        <v/>
      </c>
      <c r="I5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57" s="6" t="str" cm="1">
        <f t="array" ref="J57">IF(ROWS(G$7:G57)&gt;COUNTIF(BookTable[Entry Month],$O$4),"",INDEX(Book!F$3:F$1200,SMALL(IF(BookTable[Entry Month]=$O$4,ROW(BookTable[Entry Month])-ROW(Book!$J$2)),ROWS(G$7:G57))))</f>
        <v/>
      </c>
      <c r="K57" s="6" t="str" cm="1">
        <f t="array" ref="K57">IF(ROWS(G$7:G57)&gt;COUNTIF(BookTable[Entry Month],$O$4),"",INDEX(Book!E$3:E$1200,SMALL(IF(BookTable[Entry Month]=$O$4,ROW(BookTable[Entry Month])-ROW(Book!$J$2)),ROWS(G$7:G57))))</f>
        <v/>
      </c>
      <c r="L57" s="6" t="e">
        <f>Shrawan3[[#This Row],[मूल्य (रु)]]*13%</f>
        <v>#VALUE!</v>
      </c>
    </row>
    <row r="58" spans="1:12" hidden="1" x14ac:dyDescent="0.25">
      <c r="A58" s="1" t="str">
        <f t="array" ref="A58">IF(ROWS(A$7:A58)&gt;COUNTIF(BookTable[Entry Month],$O$4),"",INDEX(Book!A$3:A$1200,SMALL(IF(BookTable[Entry Month]=$O$4,ROW(BookTable[Entry Month])-ROW(Book!$J$2)),ROWS(A$7:A58))))</f>
        <v/>
      </c>
      <c r="B58" s="12" t="str">
        <f t="array" ref="B58">IF(ROWS(B$7:B58)&gt;COUNTIF(BookTable[Entry Month],$O$4),"",INDEX(Book!B$3:B$1200,SMALL(IF(BookTable[Entry Month]=$O$4,ROW(BookTable[Entry Month])-ROW(Book!$J$2)),ROWS(B$7:B58))))</f>
        <v/>
      </c>
      <c r="D58" s="1" t="str">
        <f t="array" ref="D58">IF(ROWS(C$7:C58)&gt;COUNTIF(BookTable[Entry Month],$O$4),"",INDEX(Book!C$3:C$1200,SMALL(IF(BookTable[Entry Month]=$O$4,ROW(BookTable[Entry Month])-ROW(Book!$J$2)),ROWS(C$7:C58))))</f>
        <v/>
      </c>
      <c r="E58" s="26" t="e">
        <f>VLOOKUP(Shrawan3[[#This Row],[आपूर्तिकर्ताको नाम]],PartyTable[],2,FALSE)</f>
        <v>#N/A</v>
      </c>
      <c r="F58" s="26" t="str" cm="1">
        <f t="array" ref="F58">IF(ROWS(G$7:G58)&gt;COUNTIF(BookTable[Entry Month],$O$4),"",INDEX(Book!D$3:D$1200,SMALL(IF(BookTable[Entry Month]=$O$4,ROW(BookTable[Entry Month])-ROW(Book!$J$2)),ROWS(G$7:G58))))</f>
        <v/>
      </c>
      <c r="I5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58" s="6" t="str" cm="1">
        <f t="array" ref="J58">IF(ROWS(G$7:G58)&gt;COUNTIF(BookTable[Entry Month],$O$4),"",INDEX(Book!F$3:F$1200,SMALL(IF(BookTable[Entry Month]=$O$4,ROW(BookTable[Entry Month])-ROW(Book!$J$2)),ROWS(G$7:G58))))</f>
        <v/>
      </c>
      <c r="K58" s="6" t="str" cm="1">
        <f t="array" ref="K58">IF(ROWS(G$7:G58)&gt;COUNTIF(BookTable[Entry Month],$O$4),"",INDEX(Book!E$3:E$1200,SMALL(IF(BookTable[Entry Month]=$O$4,ROW(BookTable[Entry Month])-ROW(Book!$J$2)),ROWS(G$7:G58))))</f>
        <v/>
      </c>
      <c r="L58" s="6" t="e">
        <f>Shrawan3[[#This Row],[मूल्य (रु)]]*13%</f>
        <v>#VALUE!</v>
      </c>
    </row>
    <row r="59" spans="1:12" hidden="1" x14ac:dyDescent="0.25">
      <c r="A59" s="1" t="str">
        <f t="array" ref="A59">IF(ROWS(A$7:A59)&gt;COUNTIF(BookTable[Entry Month],$O$4),"",INDEX(Book!A$3:A$1200,SMALL(IF(BookTable[Entry Month]=$O$4,ROW(BookTable[Entry Month])-ROW(Book!$J$2)),ROWS(A$7:A59))))</f>
        <v/>
      </c>
      <c r="B59" s="1" t="str">
        <f t="array" ref="B59">IF(ROWS(B$7:B59)&gt;COUNTIF(BookTable[Entry Month],$O$4),"",INDEX(Book!B$3:B$1200,SMALL(IF(BookTable[Entry Month]=$O$4,ROW(BookTable[Entry Month])-ROW(Book!$J$2)),ROWS(B$7:B59))))</f>
        <v/>
      </c>
      <c r="D59" s="1" t="str">
        <f t="array" ref="D59">IF(ROWS(C$7:C59)&gt;COUNTIF(BookTable[Entry Month],$O$4),"",INDEX(Book!C$3:C$1200,SMALL(IF(BookTable[Entry Month]=$O$4,ROW(BookTable[Entry Month])-ROW(Book!$J$2)),ROWS(C$7:C59))))</f>
        <v/>
      </c>
      <c r="E59" s="26" t="e">
        <f>VLOOKUP(Shrawan3[[#This Row],[आपूर्तिकर्ताको नाम]],PartyTable[],2,FALSE)</f>
        <v>#N/A</v>
      </c>
      <c r="F59" s="26" t="str" cm="1">
        <f t="array" ref="F59">IF(ROWS(G$7:G59)&gt;COUNTIF(BookTable[Entry Month],$O$4),"",INDEX(Book!D$3:D$1200,SMALL(IF(BookTable[Entry Month]=$O$4,ROW(BookTable[Entry Month])-ROW(Book!$J$2)),ROWS(G$7:G59))))</f>
        <v/>
      </c>
      <c r="I5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59" s="6" t="str" cm="1">
        <f t="array" ref="J59">IF(ROWS(G$7:G59)&gt;COUNTIF(BookTable[Entry Month],$O$4),"",INDEX(Book!F$3:F$1200,SMALL(IF(BookTable[Entry Month]=$O$4,ROW(BookTable[Entry Month])-ROW(Book!$J$2)),ROWS(G$7:G59))))</f>
        <v/>
      </c>
      <c r="K59" s="6" t="str" cm="1">
        <f t="array" ref="K59">IF(ROWS(G$7:G59)&gt;COUNTIF(BookTable[Entry Month],$O$4),"",INDEX(Book!E$3:E$1200,SMALL(IF(BookTable[Entry Month]=$O$4,ROW(BookTable[Entry Month])-ROW(Book!$J$2)),ROWS(G$7:G59))))</f>
        <v/>
      </c>
      <c r="L59" s="6" t="e">
        <f>Shrawan3[[#This Row],[मूल्य (रु)]]*13%</f>
        <v>#VALUE!</v>
      </c>
    </row>
    <row r="60" spans="1:12" hidden="1" x14ac:dyDescent="0.25">
      <c r="A60" s="1" t="str">
        <f t="array" ref="A60">IF(ROWS(A$7:A60)&gt;COUNTIF(BookTable[Entry Month],$O$4),"",INDEX(Book!A$3:A$1200,SMALL(IF(BookTable[Entry Month]=$O$4,ROW(BookTable[Entry Month])-ROW(Book!$J$2)),ROWS(A$7:A60))))</f>
        <v/>
      </c>
      <c r="B60" s="1" t="str">
        <f t="array" ref="B60">IF(ROWS(B$7:B60)&gt;COUNTIF(BookTable[Entry Month],$O$4),"",INDEX(Book!B$3:B$1200,SMALL(IF(BookTable[Entry Month]=$O$4,ROW(BookTable[Entry Month])-ROW(Book!$J$2)),ROWS(B$7:B60))))</f>
        <v/>
      </c>
      <c r="D60" s="1" t="str">
        <f t="array" ref="D60">IF(ROWS(C$7:C60)&gt;COUNTIF(BookTable[Entry Month],$O$4),"",INDEX(Book!C$3:C$1200,SMALL(IF(BookTable[Entry Month]=$O$4,ROW(BookTable[Entry Month])-ROW(Book!$J$2)),ROWS(C$7:C60))))</f>
        <v/>
      </c>
      <c r="E60" s="26" t="e">
        <f>VLOOKUP(Shrawan3[[#This Row],[आपूर्तिकर्ताको नाम]],PartyTable[],2,FALSE)</f>
        <v>#N/A</v>
      </c>
      <c r="F60" s="26" t="str" cm="1">
        <f t="array" ref="F60">IF(ROWS(G$7:G60)&gt;COUNTIF(BookTable[Entry Month],$O$4),"",INDEX(Book!D$3:D$1200,SMALL(IF(BookTable[Entry Month]=$O$4,ROW(BookTable[Entry Month])-ROW(Book!$J$2)),ROWS(G$7:G60))))</f>
        <v/>
      </c>
      <c r="I6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60" s="6" t="str" cm="1">
        <f t="array" ref="J60">IF(ROWS(G$7:G60)&gt;COUNTIF(BookTable[Entry Month],$O$4),"",INDEX(Book!F$3:F$1200,SMALL(IF(BookTable[Entry Month]=$O$4,ROW(BookTable[Entry Month])-ROW(Book!$J$2)),ROWS(G$7:G60))))</f>
        <v/>
      </c>
      <c r="K60" s="6" t="str" cm="1">
        <f t="array" ref="K60">IF(ROWS(G$7:G60)&gt;COUNTIF(BookTable[Entry Month],$O$4),"",INDEX(Book!E$3:E$1200,SMALL(IF(BookTable[Entry Month]=$O$4,ROW(BookTable[Entry Month])-ROW(Book!$J$2)),ROWS(G$7:G60))))</f>
        <v/>
      </c>
      <c r="L60" s="6" t="e">
        <f>Shrawan3[[#This Row],[मूल्य (रु)]]*13%</f>
        <v>#VALUE!</v>
      </c>
    </row>
    <row r="61" spans="1:12" hidden="1" x14ac:dyDescent="0.25">
      <c r="A61" s="1" t="str">
        <f t="array" ref="A61">IF(ROWS(A$7:A61)&gt;COUNTIF(BookTable[Entry Month],$O$4),"",INDEX(Book!A$3:A$1200,SMALL(IF(BookTable[Entry Month]=$O$4,ROW(BookTable[Entry Month])-ROW(Book!$J$2)),ROWS(A$7:A61))))</f>
        <v/>
      </c>
      <c r="B61" s="1" t="str">
        <f t="array" ref="B61">IF(ROWS(B$7:B61)&gt;COUNTIF(BookTable[Entry Month],$O$4),"",INDEX(Book!B$3:B$1200,SMALL(IF(BookTable[Entry Month]=$O$4,ROW(BookTable[Entry Month])-ROW(Book!$J$2)),ROWS(B$7:B61))))</f>
        <v/>
      </c>
      <c r="D61" s="1" t="str">
        <f t="array" ref="D61">IF(ROWS(C$7:C61)&gt;COUNTIF(BookTable[Entry Month],$O$4),"",INDEX(Book!C$3:C$1200,SMALL(IF(BookTable[Entry Month]=$O$4,ROW(BookTable[Entry Month])-ROW(Book!$J$2)),ROWS(C$7:C61))))</f>
        <v/>
      </c>
      <c r="E61" s="26" t="e">
        <f>VLOOKUP(Shrawan3[[#This Row],[आपूर्तिकर्ताको नाम]],PartyTable[],2,FALSE)</f>
        <v>#N/A</v>
      </c>
      <c r="F61" s="26" t="str" cm="1">
        <f t="array" ref="F61">IF(ROWS(G$7:G61)&gt;COUNTIF(BookTable[Entry Month],$O$4),"",INDEX(Book!D$3:D$1200,SMALL(IF(BookTable[Entry Month]=$O$4,ROW(BookTable[Entry Month])-ROW(Book!$J$2)),ROWS(G$7:G61))))</f>
        <v/>
      </c>
      <c r="I6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61" s="6" t="str" cm="1">
        <f t="array" ref="J61">IF(ROWS(G$7:G61)&gt;COUNTIF(BookTable[Entry Month],$O$4),"",INDEX(Book!F$3:F$1200,SMALL(IF(BookTable[Entry Month]=$O$4,ROW(BookTable[Entry Month])-ROW(Book!$J$2)),ROWS(G$7:G61))))</f>
        <v/>
      </c>
      <c r="K61" s="6" t="str" cm="1">
        <f t="array" ref="K61">IF(ROWS(G$7:G61)&gt;COUNTIF(BookTable[Entry Month],$O$4),"",INDEX(Book!E$3:E$1200,SMALL(IF(BookTable[Entry Month]=$O$4,ROW(BookTable[Entry Month])-ROW(Book!$J$2)),ROWS(G$7:G61))))</f>
        <v/>
      </c>
      <c r="L61" s="6" t="e">
        <f>Shrawan3[[#This Row],[मूल्य (रु)]]*13%</f>
        <v>#VALUE!</v>
      </c>
    </row>
    <row r="62" spans="1:12" hidden="1" x14ac:dyDescent="0.25">
      <c r="A62" s="1" t="str">
        <f t="array" ref="A62">IF(ROWS(A$7:A62)&gt;COUNTIF(BookTable[Entry Month],$O$4),"",INDEX(Book!A$3:A$1200,SMALL(IF(BookTable[Entry Month]=$O$4,ROW(BookTable[Entry Month])-ROW(Book!$J$2)),ROWS(A$7:A62))))</f>
        <v/>
      </c>
      <c r="B62" s="1" t="str">
        <f t="array" ref="B62">IF(ROWS(B$7:B62)&gt;COUNTIF(BookTable[Entry Month],$O$4),"",INDEX(Book!B$3:B$1200,SMALL(IF(BookTable[Entry Month]=$O$4,ROW(BookTable[Entry Month])-ROW(Book!$J$2)),ROWS(B$7:B62))))</f>
        <v/>
      </c>
      <c r="D62" s="1" t="str">
        <f t="array" ref="D62">IF(ROWS(C$7:C62)&gt;COUNTIF(BookTable[Entry Month],$O$4),"",INDEX(Book!C$3:C$1200,SMALL(IF(BookTable[Entry Month]=$O$4,ROW(BookTable[Entry Month])-ROW(Book!$J$2)),ROWS(C$7:C62))))</f>
        <v/>
      </c>
      <c r="E62" s="26" t="e">
        <f>VLOOKUP(Shrawan3[[#This Row],[आपूर्तिकर्ताको नाम]],PartyTable[],2,FALSE)</f>
        <v>#N/A</v>
      </c>
      <c r="F62" s="26" t="str" cm="1">
        <f t="array" ref="F62">IF(ROWS(G$7:G62)&gt;COUNTIF(BookTable[Entry Month],$O$4),"",INDEX(Book!D$3:D$1200,SMALL(IF(BookTable[Entry Month]=$O$4,ROW(BookTable[Entry Month])-ROW(Book!$J$2)),ROWS(G$7:G62))))</f>
        <v/>
      </c>
      <c r="I6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62" s="6" t="str" cm="1">
        <f t="array" ref="J62">IF(ROWS(G$7:G62)&gt;COUNTIF(BookTable[Entry Month],$O$4),"",INDEX(Book!F$3:F$1200,SMALL(IF(BookTable[Entry Month]=$O$4,ROW(BookTable[Entry Month])-ROW(Book!$J$2)),ROWS(G$7:G62))))</f>
        <v/>
      </c>
      <c r="K62" s="6" t="str" cm="1">
        <f t="array" ref="K62">IF(ROWS(G$7:G62)&gt;COUNTIF(BookTable[Entry Month],$O$4),"",INDEX(Book!E$3:E$1200,SMALL(IF(BookTable[Entry Month]=$O$4,ROW(BookTable[Entry Month])-ROW(Book!$J$2)),ROWS(G$7:G62))))</f>
        <v/>
      </c>
      <c r="L62" s="6" t="e">
        <f>Shrawan3[[#This Row],[मूल्य (रु)]]*13%</f>
        <v>#VALUE!</v>
      </c>
    </row>
    <row r="63" spans="1:12" hidden="1" x14ac:dyDescent="0.25">
      <c r="A63" s="1" t="str">
        <f t="array" ref="A63">IF(ROWS(A$7:A63)&gt;COUNTIF(BookTable[Entry Month],$O$4),"",INDEX(Book!A$3:A$1200,SMALL(IF(BookTable[Entry Month]=$O$4,ROW(BookTable[Entry Month])-ROW(Book!$J$2)),ROWS(A$7:A63))))</f>
        <v/>
      </c>
      <c r="B63" s="1" t="str">
        <f t="array" ref="B63">IF(ROWS(B$7:B63)&gt;COUNTIF(BookTable[Entry Month],$O$4),"",INDEX(Book!B$3:B$1200,SMALL(IF(BookTable[Entry Month]=$O$4,ROW(BookTable[Entry Month])-ROW(Book!$J$2)),ROWS(B$7:B63))))</f>
        <v/>
      </c>
      <c r="D63" s="1" t="str">
        <f t="array" ref="D63">IF(ROWS(C$7:C63)&gt;COUNTIF(BookTable[Entry Month],$O$4),"",INDEX(Book!C$3:C$1200,SMALL(IF(BookTable[Entry Month]=$O$4,ROW(BookTable[Entry Month])-ROW(Book!$J$2)),ROWS(C$7:C63))))</f>
        <v/>
      </c>
      <c r="E63" s="26" t="e">
        <f>VLOOKUP(Shrawan3[[#This Row],[आपूर्तिकर्ताको नाम]],PartyTable[],2,FALSE)</f>
        <v>#N/A</v>
      </c>
      <c r="F63" s="26" t="str" cm="1">
        <f t="array" ref="F63">IF(ROWS(G$7:G63)&gt;COUNTIF(BookTable[Entry Month],$O$4),"",INDEX(Book!D$3:D$1200,SMALL(IF(BookTable[Entry Month]=$O$4,ROW(BookTable[Entry Month])-ROW(Book!$J$2)),ROWS(G$7:G63))))</f>
        <v/>
      </c>
      <c r="I6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63" s="6" t="str" cm="1">
        <f t="array" ref="J63">IF(ROWS(G$7:G63)&gt;COUNTIF(BookTable[Entry Month],$O$4),"",INDEX(Book!F$3:F$1200,SMALL(IF(BookTable[Entry Month]=$O$4,ROW(BookTable[Entry Month])-ROW(Book!$J$2)),ROWS(G$7:G63))))</f>
        <v/>
      </c>
      <c r="K63" s="6" t="str" cm="1">
        <f t="array" ref="K63">IF(ROWS(G$7:G63)&gt;COUNTIF(BookTable[Entry Month],$O$4),"",INDEX(Book!E$3:E$1200,SMALL(IF(BookTable[Entry Month]=$O$4,ROW(BookTable[Entry Month])-ROW(Book!$J$2)),ROWS(G$7:G63))))</f>
        <v/>
      </c>
      <c r="L63" s="6" t="e">
        <f>Shrawan3[[#This Row],[मूल्य (रु)]]*13%</f>
        <v>#VALUE!</v>
      </c>
    </row>
    <row r="64" spans="1:12" hidden="1" x14ac:dyDescent="0.25">
      <c r="A64" s="1" t="str">
        <f t="array" ref="A64">IF(ROWS(A$7:A64)&gt;COUNTIF(BookTable[Entry Month],$O$4),"",INDEX(Book!A$3:A$1200,SMALL(IF(BookTable[Entry Month]=$O$4,ROW(BookTable[Entry Month])-ROW(Book!$J$2)),ROWS(A$7:A64))))</f>
        <v/>
      </c>
      <c r="B64" s="1" t="str">
        <f t="array" ref="B64">IF(ROWS(B$7:B64)&gt;COUNTIF(BookTable[Entry Month],$O$4),"",INDEX(Book!B$3:B$1200,SMALL(IF(BookTable[Entry Month]=$O$4,ROW(BookTable[Entry Month])-ROW(Book!$J$2)),ROWS(B$7:B64))))</f>
        <v/>
      </c>
      <c r="D64" s="1" t="str">
        <f t="array" ref="D64">IF(ROWS(C$7:C64)&gt;COUNTIF(BookTable[Entry Month],$O$4),"",INDEX(Book!C$3:C$1200,SMALL(IF(BookTable[Entry Month]=$O$4,ROW(BookTable[Entry Month])-ROW(Book!$J$2)),ROWS(C$7:C64))))</f>
        <v/>
      </c>
      <c r="E64" s="26" t="e">
        <f>VLOOKUP(Shrawan3[[#This Row],[आपूर्तिकर्ताको नाम]],PartyTable[],2,FALSE)</f>
        <v>#N/A</v>
      </c>
      <c r="F64" s="26" t="str" cm="1">
        <f t="array" ref="F64">IF(ROWS(G$7:G64)&gt;COUNTIF(BookTable[Entry Month],$O$4),"",INDEX(Book!D$3:D$1200,SMALL(IF(BookTable[Entry Month]=$O$4,ROW(BookTable[Entry Month])-ROW(Book!$J$2)),ROWS(G$7:G64))))</f>
        <v/>
      </c>
      <c r="I6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64" s="6" t="str" cm="1">
        <f t="array" ref="J64">IF(ROWS(G$7:G64)&gt;COUNTIF(BookTable[Entry Month],$O$4),"",INDEX(Book!F$3:F$1200,SMALL(IF(BookTable[Entry Month]=$O$4,ROW(BookTable[Entry Month])-ROW(Book!$J$2)),ROWS(G$7:G64))))</f>
        <v/>
      </c>
      <c r="K64" s="6" t="str" cm="1">
        <f t="array" ref="K64">IF(ROWS(G$7:G64)&gt;COUNTIF(BookTable[Entry Month],$O$4),"",INDEX(Book!E$3:E$1200,SMALL(IF(BookTable[Entry Month]=$O$4,ROW(BookTable[Entry Month])-ROW(Book!$J$2)),ROWS(G$7:G64))))</f>
        <v/>
      </c>
      <c r="L64" s="6" t="e">
        <f>Shrawan3[[#This Row],[मूल्य (रु)]]*13%</f>
        <v>#VALUE!</v>
      </c>
    </row>
    <row r="65" spans="1:12" hidden="1" x14ac:dyDescent="0.25">
      <c r="A65" s="1" t="str">
        <f t="array" ref="A65">IF(ROWS(A$7:A65)&gt;COUNTIF(BookTable[Entry Month],$O$4),"",INDEX(Book!A$3:A$1200,SMALL(IF(BookTable[Entry Month]=$O$4,ROW(BookTable[Entry Month])-ROW(Book!$J$2)),ROWS(A$7:A65))))</f>
        <v/>
      </c>
      <c r="B65" s="12" t="str">
        <f t="array" ref="B65">IF(ROWS(B$7:B65)&gt;COUNTIF(BookTable[Entry Month],$O$4),"",INDEX(Book!B$3:B$1200,SMALL(IF(BookTable[Entry Month]=$O$4,ROW(BookTable[Entry Month])-ROW(Book!$J$2)),ROWS(B$7:B65))))</f>
        <v/>
      </c>
      <c r="D65" s="1" t="str">
        <f t="array" ref="D65">IF(ROWS(C$7:C65)&gt;COUNTIF(BookTable[Entry Month],$O$4),"",INDEX(Book!C$3:C$1200,SMALL(IF(BookTable[Entry Month]=$O$4,ROW(BookTable[Entry Month])-ROW(Book!$J$2)),ROWS(C$7:C65))))</f>
        <v/>
      </c>
      <c r="E65" s="26" t="e">
        <f>VLOOKUP(Shrawan3[[#This Row],[आपूर्तिकर्ताको नाम]],PartyTable[],2,FALSE)</f>
        <v>#N/A</v>
      </c>
      <c r="F65" s="26" t="str" cm="1">
        <f t="array" ref="F65">IF(ROWS(G$7:G65)&gt;COUNTIF(BookTable[Entry Month],$O$4),"",INDEX(Book!D$3:D$1200,SMALL(IF(BookTable[Entry Month]=$O$4,ROW(BookTable[Entry Month])-ROW(Book!$J$2)),ROWS(G$7:G65))))</f>
        <v/>
      </c>
      <c r="I6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65" s="6" t="str" cm="1">
        <f t="array" ref="J65">IF(ROWS(G$7:G65)&gt;COUNTIF(BookTable[Entry Month],$O$4),"",INDEX(Book!F$3:F$1200,SMALL(IF(BookTable[Entry Month]=$O$4,ROW(BookTable[Entry Month])-ROW(Book!$J$2)),ROWS(G$7:G65))))</f>
        <v/>
      </c>
      <c r="K65" s="6" t="str" cm="1">
        <f t="array" ref="K65">IF(ROWS(G$7:G65)&gt;COUNTIF(BookTable[Entry Month],$O$4),"",INDEX(Book!E$3:E$1200,SMALL(IF(BookTable[Entry Month]=$O$4,ROW(BookTable[Entry Month])-ROW(Book!$J$2)),ROWS(G$7:G65))))</f>
        <v/>
      </c>
      <c r="L65" s="6" t="e">
        <f>Shrawan3[[#This Row],[मूल्य (रु)]]*13%</f>
        <v>#VALUE!</v>
      </c>
    </row>
    <row r="66" spans="1:12" hidden="1" x14ac:dyDescent="0.25">
      <c r="A66" s="1" t="str">
        <f t="array" ref="A66">IF(ROWS(A$7:A66)&gt;COUNTIF(BookTable[Entry Month],$O$4),"",INDEX(Book!A$3:A$1200,SMALL(IF(BookTable[Entry Month]=$O$4,ROW(BookTable[Entry Month])-ROW(Book!$J$2)),ROWS(A$7:A66))))</f>
        <v/>
      </c>
      <c r="B66" s="1" t="str">
        <f t="array" ref="B66">IF(ROWS(B$7:B66)&gt;COUNTIF(BookTable[Entry Month],$O$4),"",INDEX(Book!B$3:B$1200,SMALL(IF(BookTable[Entry Month]=$O$4,ROW(BookTable[Entry Month])-ROW(Book!$J$2)),ROWS(B$7:B66))))</f>
        <v/>
      </c>
      <c r="D66" s="1" t="str">
        <f t="array" ref="D66">IF(ROWS(C$7:C66)&gt;COUNTIF(BookTable[Entry Month],$O$4),"",INDEX(Book!C$3:C$1200,SMALL(IF(BookTable[Entry Month]=$O$4,ROW(BookTable[Entry Month])-ROW(Book!$J$2)),ROWS(C$7:C66))))</f>
        <v/>
      </c>
      <c r="E66" s="26" t="e">
        <f>VLOOKUP(Shrawan3[[#This Row],[आपूर्तिकर्ताको नाम]],PartyTable[],2,FALSE)</f>
        <v>#N/A</v>
      </c>
      <c r="F66" s="26" t="str" cm="1">
        <f t="array" ref="F66">IF(ROWS(G$7:G66)&gt;COUNTIF(BookTable[Entry Month],$O$4),"",INDEX(Book!D$3:D$1200,SMALL(IF(BookTable[Entry Month]=$O$4,ROW(BookTable[Entry Month])-ROW(Book!$J$2)),ROWS(G$7:G66))))</f>
        <v/>
      </c>
      <c r="I6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66" s="6" t="str" cm="1">
        <f t="array" ref="J66">IF(ROWS(G$7:G66)&gt;COUNTIF(BookTable[Entry Month],$O$4),"",INDEX(Book!F$3:F$1200,SMALL(IF(BookTable[Entry Month]=$O$4,ROW(BookTable[Entry Month])-ROW(Book!$J$2)),ROWS(G$7:G66))))</f>
        <v/>
      </c>
      <c r="K66" s="6" t="str" cm="1">
        <f t="array" ref="K66">IF(ROWS(G$7:G66)&gt;COUNTIF(BookTable[Entry Month],$O$4),"",INDEX(Book!E$3:E$1200,SMALL(IF(BookTable[Entry Month]=$O$4,ROW(BookTable[Entry Month])-ROW(Book!$J$2)),ROWS(G$7:G66))))</f>
        <v/>
      </c>
      <c r="L66" s="6" t="e">
        <f>Shrawan3[[#This Row],[मूल्य (रु)]]*13%</f>
        <v>#VALUE!</v>
      </c>
    </row>
    <row r="67" spans="1:12" hidden="1" x14ac:dyDescent="0.25">
      <c r="A67" s="1" t="str">
        <f t="array" ref="A67">IF(ROWS(A$7:A67)&gt;COUNTIF(BookTable[Entry Month],$O$4),"",INDEX(Book!A$3:A$1200,SMALL(IF(BookTable[Entry Month]=$O$4,ROW(BookTable[Entry Month])-ROW(Book!$J$2)),ROWS(A$7:A67))))</f>
        <v/>
      </c>
      <c r="B67" s="1" t="str">
        <f t="array" ref="B67">IF(ROWS(B$7:B67)&gt;COUNTIF(BookTable[Entry Month],$O$4),"",INDEX(Book!B$3:B$1200,SMALL(IF(BookTable[Entry Month]=$O$4,ROW(BookTable[Entry Month])-ROW(Book!$J$2)),ROWS(B$7:B67))))</f>
        <v/>
      </c>
      <c r="D67" s="1" t="str">
        <f t="array" ref="D67">IF(ROWS(C$7:C67)&gt;COUNTIF(BookTable[Entry Month],$O$4),"",INDEX(Book!C$3:C$1200,SMALL(IF(BookTable[Entry Month]=$O$4,ROW(BookTable[Entry Month])-ROW(Book!$J$2)),ROWS(C$7:C67))))</f>
        <v/>
      </c>
      <c r="E67" s="26" t="e">
        <f>VLOOKUP(Shrawan3[[#This Row],[आपूर्तिकर्ताको नाम]],PartyTable[],2,FALSE)</f>
        <v>#N/A</v>
      </c>
      <c r="F67" s="26" t="str" cm="1">
        <f t="array" ref="F67">IF(ROWS(G$7:G67)&gt;COUNTIF(BookTable[Entry Month],$O$4),"",INDEX(Book!D$3:D$1200,SMALL(IF(BookTable[Entry Month]=$O$4,ROW(BookTable[Entry Month])-ROW(Book!$J$2)),ROWS(G$7:G67))))</f>
        <v/>
      </c>
      <c r="I6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67" s="6" t="str" cm="1">
        <f t="array" ref="J67">IF(ROWS(G$7:G67)&gt;COUNTIF(BookTable[Entry Month],$O$4),"",INDEX(Book!F$3:F$1200,SMALL(IF(BookTable[Entry Month]=$O$4,ROW(BookTable[Entry Month])-ROW(Book!$J$2)),ROWS(G$7:G67))))</f>
        <v/>
      </c>
      <c r="K67" s="6" t="str" cm="1">
        <f t="array" ref="K67">IF(ROWS(G$7:G67)&gt;COUNTIF(BookTable[Entry Month],$O$4),"",INDEX(Book!E$3:E$1200,SMALL(IF(BookTable[Entry Month]=$O$4,ROW(BookTable[Entry Month])-ROW(Book!$J$2)),ROWS(G$7:G67))))</f>
        <v/>
      </c>
      <c r="L67" s="6" t="e">
        <f>Shrawan3[[#This Row],[मूल्य (रु)]]*13%</f>
        <v>#VALUE!</v>
      </c>
    </row>
    <row r="68" spans="1:12" hidden="1" x14ac:dyDescent="0.25">
      <c r="A68" s="1" t="str">
        <f t="array" ref="A68">IF(ROWS(A$7:A68)&gt;COUNTIF(BookTable[Entry Month],$O$4),"",INDEX(Book!A$3:A$1200,SMALL(IF(BookTable[Entry Month]=$O$4,ROW(BookTable[Entry Month])-ROW(Book!$J$2)),ROWS(A$7:A68))))</f>
        <v/>
      </c>
      <c r="B68" s="1" t="str">
        <f t="array" ref="B68">IF(ROWS(B$7:B68)&gt;COUNTIF(BookTable[Entry Month],$O$4),"",INDEX(Book!B$3:B$1200,SMALL(IF(BookTable[Entry Month]=$O$4,ROW(BookTable[Entry Month])-ROW(Book!$J$2)),ROWS(B$7:B68))))</f>
        <v/>
      </c>
      <c r="D68" s="1" t="str">
        <f t="array" ref="D68">IF(ROWS(C$7:C68)&gt;COUNTIF(BookTable[Entry Month],$O$4),"",INDEX(Book!C$3:C$1200,SMALL(IF(BookTable[Entry Month]=$O$4,ROW(BookTable[Entry Month])-ROW(Book!$J$2)),ROWS(C$7:C68))))</f>
        <v/>
      </c>
      <c r="E68" s="26" t="e">
        <f>VLOOKUP(Shrawan3[[#This Row],[आपूर्तिकर्ताको नाम]],PartyTable[],2,FALSE)</f>
        <v>#N/A</v>
      </c>
      <c r="F68" s="26" t="str" cm="1">
        <f t="array" ref="F68">IF(ROWS(G$7:G68)&gt;COUNTIF(BookTable[Entry Month],$O$4),"",INDEX(Book!D$3:D$1200,SMALL(IF(BookTable[Entry Month]=$O$4,ROW(BookTable[Entry Month])-ROW(Book!$J$2)),ROWS(G$7:G68))))</f>
        <v/>
      </c>
      <c r="I6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68" s="6" t="str" cm="1">
        <f t="array" ref="J68">IF(ROWS(G$7:G68)&gt;COUNTIF(BookTable[Entry Month],$O$4),"",INDEX(Book!F$3:F$1200,SMALL(IF(BookTable[Entry Month]=$O$4,ROW(BookTable[Entry Month])-ROW(Book!$J$2)),ROWS(G$7:G68))))</f>
        <v/>
      </c>
      <c r="K68" s="6" t="str" cm="1">
        <f t="array" ref="K68">IF(ROWS(G$7:G68)&gt;COUNTIF(BookTable[Entry Month],$O$4),"",INDEX(Book!E$3:E$1200,SMALL(IF(BookTable[Entry Month]=$O$4,ROW(BookTable[Entry Month])-ROW(Book!$J$2)),ROWS(G$7:G68))))</f>
        <v/>
      </c>
      <c r="L68" s="6" t="e">
        <f>Shrawan3[[#This Row],[मूल्य (रु)]]*13%</f>
        <v>#VALUE!</v>
      </c>
    </row>
    <row r="69" spans="1:12" hidden="1" x14ac:dyDescent="0.25">
      <c r="A69" s="1" t="str">
        <f t="array" ref="A69">IF(ROWS(A$7:A69)&gt;COUNTIF(BookTable[Entry Month],$O$4),"",INDEX(Book!A$3:A$1200,SMALL(IF(BookTable[Entry Month]=$O$4,ROW(BookTable[Entry Month])-ROW(Book!$J$2)),ROWS(A$7:A69))))</f>
        <v/>
      </c>
      <c r="B69" s="12" t="str">
        <f t="array" ref="B69">IF(ROWS(B$7:B69)&gt;COUNTIF(BookTable[Entry Month],$O$4),"",INDEX(Book!B$3:B$1200,SMALL(IF(BookTable[Entry Month]=$O$4,ROW(BookTable[Entry Month])-ROW(Book!$J$2)),ROWS(B$7:B69))))</f>
        <v/>
      </c>
      <c r="D69" s="1" t="str">
        <f t="array" ref="D69">IF(ROWS(C$7:C69)&gt;COUNTIF(BookTable[Entry Month],$O$4),"",INDEX(Book!C$3:C$1200,SMALL(IF(BookTable[Entry Month]=$O$4,ROW(BookTable[Entry Month])-ROW(Book!$J$2)),ROWS(C$7:C69))))</f>
        <v/>
      </c>
      <c r="E69" s="26" t="e">
        <f>VLOOKUP(Shrawan3[[#This Row],[आपूर्तिकर्ताको नाम]],PartyTable[],2,FALSE)</f>
        <v>#N/A</v>
      </c>
      <c r="F69" s="26" t="str" cm="1">
        <f t="array" ref="F69">IF(ROWS(G$7:G69)&gt;COUNTIF(BookTable[Entry Month],$O$4),"",INDEX(Book!D$3:D$1200,SMALL(IF(BookTable[Entry Month]=$O$4,ROW(BookTable[Entry Month])-ROW(Book!$J$2)),ROWS(G$7:G69))))</f>
        <v/>
      </c>
      <c r="I6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69" s="6" t="str" cm="1">
        <f t="array" ref="J69">IF(ROWS(G$7:G69)&gt;COUNTIF(BookTable[Entry Month],$O$4),"",INDEX(Book!F$3:F$1200,SMALL(IF(BookTable[Entry Month]=$O$4,ROW(BookTable[Entry Month])-ROW(Book!$J$2)),ROWS(G$7:G69))))</f>
        <v/>
      </c>
      <c r="K69" s="6" t="str" cm="1">
        <f t="array" ref="K69">IF(ROWS(G$7:G69)&gt;COUNTIF(BookTable[Entry Month],$O$4),"",INDEX(Book!E$3:E$1200,SMALL(IF(BookTable[Entry Month]=$O$4,ROW(BookTable[Entry Month])-ROW(Book!$J$2)),ROWS(G$7:G69))))</f>
        <v/>
      </c>
      <c r="L69" s="6" t="e">
        <f>Shrawan3[[#This Row],[मूल्य (रु)]]*13%</f>
        <v>#VALUE!</v>
      </c>
    </row>
    <row r="70" spans="1:12" hidden="1" x14ac:dyDescent="0.25">
      <c r="A70" s="1" t="str">
        <f t="array" ref="A70">IF(ROWS(A$7:A70)&gt;COUNTIF(BookTable[Entry Month],$O$4),"",INDEX(Book!A$3:A$1200,SMALL(IF(BookTable[Entry Month]=$O$4,ROW(BookTable[Entry Month])-ROW(Book!$J$2)),ROWS(A$7:A70))))</f>
        <v/>
      </c>
      <c r="B70" s="1" t="str">
        <f t="array" ref="B70">IF(ROWS(B$7:B70)&gt;COUNTIF(BookTable[Entry Month],$O$4),"",INDEX(Book!B$3:B$1200,SMALL(IF(BookTable[Entry Month]=$O$4,ROW(BookTable[Entry Month])-ROW(Book!$J$2)),ROWS(B$7:B70))))</f>
        <v/>
      </c>
      <c r="D70" s="1" t="str">
        <f t="array" ref="D70">IF(ROWS(C$7:C70)&gt;COUNTIF(BookTable[Entry Month],$O$4),"",INDEX(Book!C$3:C$1200,SMALL(IF(BookTable[Entry Month]=$O$4,ROW(BookTable[Entry Month])-ROW(Book!$J$2)),ROWS(C$7:C70))))</f>
        <v/>
      </c>
      <c r="E70" s="26" t="e">
        <f>VLOOKUP(Shrawan3[[#This Row],[आपूर्तिकर्ताको नाम]],PartyTable[],2,FALSE)</f>
        <v>#N/A</v>
      </c>
      <c r="F70" s="26" t="str" cm="1">
        <f t="array" ref="F70">IF(ROWS(G$7:G70)&gt;COUNTIF(BookTable[Entry Month],$O$4),"",INDEX(Book!D$3:D$1200,SMALL(IF(BookTable[Entry Month]=$O$4,ROW(BookTable[Entry Month])-ROW(Book!$J$2)),ROWS(G$7:G70))))</f>
        <v/>
      </c>
      <c r="I7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70" s="6" t="str" cm="1">
        <f t="array" ref="J70">IF(ROWS(G$7:G70)&gt;COUNTIF(BookTable[Entry Month],$O$4),"",INDEX(Book!F$3:F$1200,SMALL(IF(BookTable[Entry Month]=$O$4,ROW(BookTable[Entry Month])-ROW(Book!$J$2)),ROWS(G$7:G70))))</f>
        <v/>
      </c>
      <c r="K70" s="6" t="str" cm="1">
        <f t="array" ref="K70">IF(ROWS(G$7:G70)&gt;COUNTIF(BookTable[Entry Month],$O$4),"",INDEX(Book!E$3:E$1200,SMALL(IF(BookTable[Entry Month]=$O$4,ROW(BookTable[Entry Month])-ROW(Book!$J$2)),ROWS(G$7:G70))))</f>
        <v/>
      </c>
      <c r="L70" s="6" t="e">
        <f>Shrawan3[[#This Row],[मूल्य (रु)]]*13%</f>
        <v>#VALUE!</v>
      </c>
    </row>
    <row r="71" spans="1:12" hidden="1" x14ac:dyDescent="0.25">
      <c r="A71" s="1" t="str">
        <f t="array" ref="A71">IF(ROWS(A$7:A71)&gt;COUNTIF(BookTable[Entry Month],$O$4),"",INDEX(Book!A$3:A$1200,SMALL(IF(BookTable[Entry Month]=$O$4,ROW(BookTable[Entry Month])-ROW(Book!$J$2)),ROWS(A$7:A71))))</f>
        <v/>
      </c>
      <c r="B71" s="1" t="str">
        <f t="array" ref="B71">IF(ROWS(B$7:B71)&gt;COUNTIF(BookTable[Entry Month],$O$4),"",INDEX(Book!B$3:B$1200,SMALL(IF(BookTable[Entry Month]=$O$4,ROW(BookTable[Entry Month])-ROW(Book!$J$2)),ROWS(B$7:B71))))</f>
        <v/>
      </c>
      <c r="D71" s="1" t="str">
        <f t="array" ref="D71">IF(ROWS(C$7:C71)&gt;COUNTIF(BookTable[Entry Month],$O$4),"",INDEX(Book!C$3:C$1200,SMALL(IF(BookTable[Entry Month]=$O$4,ROW(BookTable[Entry Month])-ROW(Book!$J$2)),ROWS(C$7:C71))))</f>
        <v/>
      </c>
      <c r="E71" s="26" t="e">
        <f>VLOOKUP(Shrawan3[[#This Row],[आपूर्तिकर्ताको नाम]],PartyTable[],2,FALSE)</f>
        <v>#N/A</v>
      </c>
      <c r="F71" s="26" t="str" cm="1">
        <f t="array" ref="F71">IF(ROWS(G$7:G71)&gt;COUNTIF(BookTable[Entry Month],$O$4),"",INDEX(Book!D$3:D$1200,SMALL(IF(BookTable[Entry Month]=$O$4,ROW(BookTable[Entry Month])-ROW(Book!$J$2)),ROWS(G$7:G71))))</f>
        <v/>
      </c>
      <c r="I7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71" s="6" t="str" cm="1">
        <f t="array" ref="J71">IF(ROWS(G$7:G71)&gt;COUNTIF(BookTable[Entry Month],$O$4),"",INDEX(Book!F$3:F$1200,SMALL(IF(BookTable[Entry Month]=$O$4,ROW(BookTable[Entry Month])-ROW(Book!$J$2)),ROWS(G$7:G71))))</f>
        <v/>
      </c>
      <c r="K71" s="6" t="str" cm="1">
        <f t="array" ref="K71">IF(ROWS(G$7:G71)&gt;COUNTIF(BookTable[Entry Month],$O$4),"",INDEX(Book!E$3:E$1200,SMALL(IF(BookTable[Entry Month]=$O$4,ROW(BookTable[Entry Month])-ROW(Book!$J$2)),ROWS(G$7:G71))))</f>
        <v/>
      </c>
      <c r="L71" s="6" t="e">
        <f>Shrawan3[[#This Row],[मूल्य (रु)]]*13%</f>
        <v>#VALUE!</v>
      </c>
    </row>
    <row r="72" spans="1:12" hidden="1" x14ac:dyDescent="0.25">
      <c r="A72" s="1" t="str">
        <f t="array" ref="A72">IF(ROWS(A$7:A72)&gt;COUNTIF(BookTable[Entry Month],$O$4),"",INDEX(Book!A$3:A$1200,SMALL(IF(BookTable[Entry Month]=$O$4,ROW(BookTable[Entry Month])-ROW(Book!$J$2)),ROWS(A$7:A72))))</f>
        <v/>
      </c>
      <c r="B72" s="1" t="str">
        <f t="array" ref="B72">IF(ROWS(B$7:B72)&gt;COUNTIF(BookTable[Entry Month],$O$4),"",INDEX(Book!B$3:B$1200,SMALL(IF(BookTable[Entry Month]=$O$4,ROW(BookTable[Entry Month])-ROW(Book!$J$2)),ROWS(B$7:B72))))</f>
        <v/>
      </c>
      <c r="D72" s="1" t="str">
        <f t="array" ref="D72">IF(ROWS(C$7:C72)&gt;COUNTIF(BookTable[Entry Month],$O$4),"",INDEX(Book!C$3:C$1200,SMALL(IF(BookTable[Entry Month]=$O$4,ROW(BookTable[Entry Month])-ROW(Book!$J$2)),ROWS(C$7:C72))))</f>
        <v/>
      </c>
      <c r="E72" s="26" t="e">
        <f>VLOOKUP(Shrawan3[[#This Row],[आपूर्तिकर्ताको नाम]],PartyTable[],2,FALSE)</f>
        <v>#N/A</v>
      </c>
      <c r="F72" s="26" t="str" cm="1">
        <f t="array" ref="F72">IF(ROWS(G$7:G72)&gt;COUNTIF(BookTable[Entry Month],$O$4),"",INDEX(Book!D$3:D$1200,SMALL(IF(BookTable[Entry Month]=$O$4,ROW(BookTable[Entry Month])-ROW(Book!$J$2)),ROWS(G$7:G72))))</f>
        <v/>
      </c>
      <c r="I7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72" s="6" t="str" cm="1">
        <f t="array" ref="J72">IF(ROWS(G$7:G72)&gt;COUNTIF(BookTable[Entry Month],$O$4),"",INDEX(Book!F$3:F$1200,SMALL(IF(BookTable[Entry Month]=$O$4,ROW(BookTable[Entry Month])-ROW(Book!$J$2)),ROWS(G$7:G72))))</f>
        <v/>
      </c>
      <c r="K72" s="6" t="str" cm="1">
        <f t="array" ref="K72">IF(ROWS(G$7:G72)&gt;COUNTIF(BookTable[Entry Month],$O$4),"",INDEX(Book!E$3:E$1200,SMALL(IF(BookTable[Entry Month]=$O$4,ROW(BookTable[Entry Month])-ROW(Book!$J$2)),ROWS(G$7:G72))))</f>
        <v/>
      </c>
      <c r="L72" s="6" t="e">
        <f>Shrawan3[[#This Row],[मूल्य (रु)]]*13%</f>
        <v>#VALUE!</v>
      </c>
    </row>
    <row r="73" spans="1:12" hidden="1" x14ac:dyDescent="0.25">
      <c r="A73" s="1" t="str">
        <f t="array" ref="A73">IF(ROWS(A$7:A73)&gt;COUNTIF(BookTable[Entry Month],$O$4),"",INDEX(Book!A$3:A$1200,SMALL(IF(BookTable[Entry Month]=$O$4,ROW(BookTable[Entry Month])-ROW(Book!$J$2)),ROWS(A$7:A73))))</f>
        <v/>
      </c>
      <c r="B73" s="1" t="str">
        <f t="array" ref="B73">IF(ROWS(B$7:B73)&gt;COUNTIF(BookTable[Entry Month],$O$4),"",INDEX(Book!B$3:B$1200,SMALL(IF(BookTable[Entry Month]=$O$4,ROW(BookTable[Entry Month])-ROW(Book!$J$2)),ROWS(B$7:B73))))</f>
        <v/>
      </c>
      <c r="D73" s="1" t="str">
        <f t="array" ref="D73">IF(ROWS(C$7:C73)&gt;COUNTIF(BookTable[Entry Month],$O$4),"",INDEX(Book!C$3:C$1200,SMALL(IF(BookTable[Entry Month]=$O$4,ROW(BookTable[Entry Month])-ROW(Book!$J$2)),ROWS(C$7:C73))))</f>
        <v/>
      </c>
      <c r="E73" s="26" t="e">
        <f>VLOOKUP(Shrawan3[[#This Row],[आपूर्तिकर्ताको नाम]],PartyTable[],2,FALSE)</f>
        <v>#N/A</v>
      </c>
      <c r="F73" s="26" t="str" cm="1">
        <f t="array" ref="F73">IF(ROWS(G$7:G73)&gt;COUNTIF(BookTable[Entry Month],$O$4),"",INDEX(Book!D$3:D$1200,SMALL(IF(BookTable[Entry Month]=$O$4,ROW(BookTable[Entry Month])-ROW(Book!$J$2)),ROWS(G$7:G73))))</f>
        <v/>
      </c>
      <c r="I7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73" s="6" t="str" cm="1">
        <f t="array" ref="J73">IF(ROWS(G$7:G73)&gt;COUNTIF(BookTable[Entry Month],$O$4),"",INDEX(Book!F$3:F$1200,SMALL(IF(BookTable[Entry Month]=$O$4,ROW(BookTable[Entry Month])-ROW(Book!$J$2)),ROWS(G$7:G73))))</f>
        <v/>
      </c>
      <c r="K73" s="6" t="str" cm="1">
        <f t="array" ref="K73">IF(ROWS(G$7:G73)&gt;COUNTIF(BookTable[Entry Month],$O$4),"",INDEX(Book!E$3:E$1200,SMALL(IF(BookTable[Entry Month]=$O$4,ROW(BookTable[Entry Month])-ROW(Book!$J$2)),ROWS(G$7:G73))))</f>
        <v/>
      </c>
      <c r="L73" s="6" t="e">
        <f>Shrawan3[[#This Row],[मूल्य (रु)]]*13%</f>
        <v>#VALUE!</v>
      </c>
    </row>
    <row r="74" spans="1:12" hidden="1" x14ac:dyDescent="0.25">
      <c r="A74" s="1" t="str">
        <f t="array" ref="A74">IF(ROWS(A$7:A74)&gt;COUNTIF(BookTable[Entry Month],$O$4),"",INDEX(Book!A$3:A$1200,SMALL(IF(BookTable[Entry Month]=$O$4,ROW(BookTable[Entry Month])-ROW(Book!$J$2)),ROWS(A$7:A74))))</f>
        <v/>
      </c>
      <c r="B74" s="1" t="str">
        <f t="array" ref="B74">IF(ROWS(B$7:B74)&gt;COUNTIF(BookTable[Entry Month],$O$4),"",INDEX(Book!B$3:B$1200,SMALL(IF(BookTable[Entry Month]=$O$4,ROW(BookTable[Entry Month])-ROW(Book!$J$2)),ROWS(B$7:B74))))</f>
        <v/>
      </c>
      <c r="D74" s="1" t="str">
        <f t="array" ref="D74">IF(ROWS(C$7:C74)&gt;COUNTIF(BookTable[Entry Month],$O$4),"",INDEX(Book!C$3:C$1200,SMALL(IF(BookTable[Entry Month]=$O$4,ROW(BookTable[Entry Month])-ROW(Book!$J$2)),ROWS(C$7:C74))))</f>
        <v/>
      </c>
      <c r="E74" s="26" t="e">
        <f>VLOOKUP(Shrawan3[[#This Row],[आपूर्तिकर्ताको नाम]],PartyTable[],2,FALSE)</f>
        <v>#N/A</v>
      </c>
      <c r="F74" s="26" t="str" cm="1">
        <f t="array" ref="F74">IF(ROWS(G$7:G74)&gt;COUNTIF(BookTable[Entry Month],$O$4),"",INDEX(Book!D$3:D$1200,SMALL(IF(BookTable[Entry Month]=$O$4,ROW(BookTable[Entry Month])-ROW(Book!$J$2)),ROWS(G$7:G74))))</f>
        <v/>
      </c>
      <c r="I7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74" s="6" t="str" cm="1">
        <f t="array" ref="J74">IF(ROWS(G$7:G74)&gt;COUNTIF(BookTable[Entry Month],$O$4),"",INDEX(Book!F$3:F$1200,SMALL(IF(BookTable[Entry Month]=$O$4,ROW(BookTable[Entry Month])-ROW(Book!$J$2)),ROWS(G$7:G74))))</f>
        <v/>
      </c>
      <c r="K74" s="6" t="str" cm="1">
        <f t="array" ref="K74">IF(ROWS(G$7:G74)&gt;COUNTIF(BookTable[Entry Month],$O$4),"",INDEX(Book!E$3:E$1200,SMALL(IF(BookTable[Entry Month]=$O$4,ROW(BookTable[Entry Month])-ROW(Book!$J$2)),ROWS(G$7:G74))))</f>
        <v/>
      </c>
      <c r="L74" s="6" t="e">
        <f>Shrawan3[[#This Row],[मूल्य (रु)]]*13%</f>
        <v>#VALUE!</v>
      </c>
    </row>
    <row r="75" spans="1:12" hidden="1" x14ac:dyDescent="0.25">
      <c r="A75" s="1" t="str">
        <f t="array" ref="A75">IF(ROWS(A$7:A75)&gt;COUNTIF(BookTable[Entry Month],$O$4),"",INDEX(Book!A$3:A$1200,SMALL(IF(BookTable[Entry Month]=$O$4,ROW(BookTable[Entry Month])-ROW(Book!$J$2)),ROWS(A$7:A75))))</f>
        <v/>
      </c>
      <c r="B75" s="1" t="str">
        <f t="array" ref="B75">IF(ROWS(B$7:B75)&gt;COUNTIF(BookTable[Entry Month],$O$4),"",INDEX(Book!B$3:B$1200,SMALL(IF(BookTable[Entry Month]=$O$4,ROW(BookTable[Entry Month])-ROW(Book!$J$2)),ROWS(B$7:B75))))</f>
        <v/>
      </c>
      <c r="D75" s="1" t="str">
        <f t="array" ref="D75">IF(ROWS(C$7:C75)&gt;COUNTIF(BookTable[Entry Month],$O$4),"",INDEX(Book!C$3:C$1200,SMALL(IF(BookTable[Entry Month]=$O$4,ROW(BookTable[Entry Month])-ROW(Book!$J$2)),ROWS(C$7:C75))))</f>
        <v/>
      </c>
      <c r="E75" s="26" t="e">
        <f>VLOOKUP(Shrawan3[[#This Row],[आपूर्तिकर्ताको नाम]],PartyTable[],2,FALSE)</f>
        <v>#N/A</v>
      </c>
      <c r="F75" s="26" t="str" cm="1">
        <f t="array" ref="F75">IF(ROWS(G$7:G75)&gt;COUNTIF(BookTable[Entry Month],$O$4),"",INDEX(Book!D$3:D$1200,SMALL(IF(BookTable[Entry Month]=$O$4,ROW(BookTable[Entry Month])-ROW(Book!$J$2)),ROWS(G$7:G75))))</f>
        <v/>
      </c>
      <c r="I7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75" s="6" t="str" cm="1">
        <f t="array" ref="J75">IF(ROWS(G$7:G75)&gt;COUNTIF(BookTable[Entry Month],$O$4),"",INDEX(Book!F$3:F$1200,SMALL(IF(BookTable[Entry Month]=$O$4,ROW(BookTable[Entry Month])-ROW(Book!$J$2)),ROWS(G$7:G75))))</f>
        <v/>
      </c>
      <c r="K75" s="6" t="str" cm="1">
        <f t="array" ref="K75">IF(ROWS(G$7:G75)&gt;COUNTIF(BookTable[Entry Month],$O$4),"",INDEX(Book!E$3:E$1200,SMALL(IF(BookTable[Entry Month]=$O$4,ROW(BookTable[Entry Month])-ROW(Book!$J$2)),ROWS(G$7:G75))))</f>
        <v/>
      </c>
      <c r="L75" s="6" t="e">
        <f>Shrawan3[[#This Row],[मूल्य (रु)]]*13%</f>
        <v>#VALUE!</v>
      </c>
    </row>
    <row r="76" spans="1:12" hidden="1" x14ac:dyDescent="0.25">
      <c r="A76" s="1" t="str">
        <f t="array" ref="A76">IF(ROWS(A$7:A76)&gt;COUNTIF(BookTable[Entry Month],$O$4),"",INDEX(Book!A$3:A$1200,SMALL(IF(BookTable[Entry Month]=$O$4,ROW(BookTable[Entry Month])-ROW(Book!$J$2)),ROWS(A$7:A76))))</f>
        <v/>
      </c>
      <c r="B76" s="1" t="str">
        <f t="array" ref="B76">IF(ROWS(B$7:B76)&gt;COUNTIF(BookTable[Entry Month],$O$4),"",INDEX(Book!B$3:B$1200,SMALL(IF(BookTable[Entry Month]=$O$4,ROW(BookTable[Entry Month])-ROW(Book!$J$2)),ROWS(B$7:B76))))</f>
        <v/>
      </c>
      <c r="D76" s="1" t="str">
        <f t="array" ref="D76">IF(ROWS(C$7:C76)&gt;COUNTIF(BookTable[Entry Month],$O$4),"",INDEX(Book!C$3:C$1200,SMALL(IF(BookTable[Entry Month]=$O$4,ROW(BookTable[Entry Month])-ROW(Book!$J$2)),ROWS(C$7:C76))))</f>
        <v/>
      </c>
      <c r="E76" s="26" t="e">
        <f>VLOOKUP(Shrawan3[[#This Row],[आपूर्तिकर्ताको नाम]],PartyTable[],2,FALSE)</f>
        <v>#N/A</v>
      </c>
      <c r="F76" s="26" t="str" cm="1">
        <f t="array" ref="F76">IF(ROWS(G$7:G76)&gt;COUNTIF(BookTable[Entry Month],$O$4),"",INDEX(Book!D$3:D$1200,SMALL(IF(BookTable[Entry Month]=$O$4,ROW(BookTable[Entry Month])-ROW(Book!$J$2)),ROWS(G$7:G76))))</f>
        <v/>
      </c>
      <c r="I7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76" s="6" t="str" cm="1">
        <f t="array" ref="J76">IF(ROWS(G$7:G76)&gt;COUNTIF(BookTable[Entry Month],$O$4),"",INDEX(Book!F$3:F$1200,SMALL(IF(BookTable[Entry Month]=$O$4,ROW(BookTable[Entry Month])-ROW(Book!$J$2)),ROWS(G$7:G76))))</f>
        <v/>
      </c>
      <c r="K76" s="6" t="str" cm="1">
        <f t="array" ref="K76">IF(ROWS(G$7:G76)&gt;COUNTIF(BookTable[Entry Month],$O$4),"",INDEX(Book!E$3:E$1200,SMALL(IF(BookTable[Entry Month]=$O$4,ROW(BookTable[Entry Month])-ROW(Book!$J$2)),ROWS(G$7:G76))))</f>
        <v/>
      </c>
      <c r="L76" s="6" t="e">
        <f>Shrawan3[[#This Row],[मूल्य (रु)]]*13%</f>
        <v>#VALUE!</v>
      </c>
    </row>
    <row r="77" spans="1:12" hidden="1" x14ac:dyDescent="0.25">
      <c r="A77" s="1" t="str">
        <f t="array" ref="A77">IF(ROWS(A$7:A77)&gt;COUNTIF(BookTable[Entry Month],$O$4),"",INDEX(Book!A$3:A$1200,SMALL(IF(BookTable[Entry Month]=$O$4,ROW(BookTable[Entry Month])-ROW(Book!$J$2)),ROWS(A$7:A77))))</f>
        <v/>
      </c>
      <c r="B77" s="1" t="str">
        <f t="array" ref="B77">IF(ROWS(B$7:B77)&gt;COUNTIF(BookTable[Entry Month],$O$4),"",INDEX(Book!B$3:B$1200,SMALL(IF(BookTable[Entry Month]=$O$4,ROW(BookTable[Entry Month])-ROW(Book!$J$2)),ROWS(B$7:B77))))</f>
        <v/>
      </c>
      <c r="D77" s="1" t="str">
        <f t="array" ref="D77">IF(ROWS(C$7:C77)&gt;COUNTIF(BookTable[Entry Month],$O$4),"",INDEX(Book!C$3:C$1200,SMALL(IF(BookTable[Entry Month]=$O$4,ROW(BookTable[Entry Month])-ROW(Book!$J$2)),ROWS(C$7:C77))))</f>
        <v/>
      </c>
      <c r="E77" s="26" t="e">
        <f>VLOOKUP(Shrawan3[[#This Row],[आपूर्तिकर्ताको नाम]],PartyTable[],2,FALSE)</f>
        <v>#N/A</v>
      </c>
      <c r="F77" s="26" t="str" cm="1">
        <f t="array" ref="F77">IF(ROWS(G$7:G77)&gt;COUNTIF(BookTable[Entry Month],$O$4),"",INDEX(Book!D$3:D$1200,SMALL(IF(BookTable[Entry Month]=$O$4,ROW(BookTable[Entry Month])-ROW(Book!$J$2)),ROWS(G$7:G77))))</f>
        <v/>
      </c>
      <c r="I7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77" s="6" t="str" cm="1">
        <f t="array" ref="J77">IF(ROWS(G$7:G77)&gt;COUNTIF(BookTable[Entry Month],$O$4),"",INDEX(Book!F$3:F$1200,SMALL(IF(BookTable[Entry Month]=$O$4,ROW(BookTable[Entry Month])-ROW(Book!$J$2)),ROWS(G$7:G77))))</f>
        <v/>
      </c>
      <c r="K77" s="6" t="str" cm="1">
        <f t="array" ref="K77">IF(ROWS(G$7:G77)&gt;COUNTIF(BookTable[Entry Month],$O$4),"",INDEX(Book!E$3:E$1200,SMALL(IF(BookTable[Entry Month]=$O$4,ROW(BookTable[Entry Month])-ROW(Book!$J$2)),ROWS(G$7:G77))))</f>
        <v/>
      </c>
      <c r="L77" s="6" t="e">
        <f>Shrawan3[[#This Row],[मूल्य (रु)]]*13%</f>
        <v>#VALUE!</v>
      </c>
    </row>
    <row r="78" spans="1:12" hidden="1" x14ac:dyDescent="0.25">
      <c r="A78" s="1" t="str">
        <f t="array" ref="A78">IF(ROWS(A$7:A78)&gt;COUNTIF(BookTable[Entry Month],$O$4),"",INDEX(Book!A$3:A$1200,SMALL(IF(BookTable[Entry Month]=$O$4,ROW(BookTable[Entry Month])-ROW(Book!$J$2)),ROWS(A$7:A78))))</f>
        <v/>
      </c>
      <c r="B78" s="1" t="str">
        <f t="array" ref="B78">IF(ROWS(B$7:B78)&gt;COUNTIF(BookTable[Entry Month],$O$4),"",INDEX(Book!B$3:B$1200,SMALL(IF(BookTable[Entry Month]=$O$4,ROW(BookTable[Entry Month])-ROW(Book!$J$2)),ROWS(B$7:B78))))</f>
        <v/>
      </c>
      <c r="D78" s="1" t="str">
        <f t="array" ref="D78">IF(ROWS(C$7:C78)&gt;COUNTIF(BookTable[Entry Month],$O$4),"",INDEX(Book!C$3:C$1200,SMALL(IF(BookTable[Entry Month]=$O$4,ROW(BookTable[Entry Month])-ROW(Book!$J$2)),ROWS(C$7:C78))))</f>
        <v/>
      </c>
      <c r="E78" s="26" t="e">
        <f>VLOOKUP(Shrawan3[[#This Row],[आपूर्तिकर्ताको नाम]],PartyTable[],2,FALSE)</f>
        <v>#N/A</v>
      </c>
      <c r="F78" s="26" t="str" cm="1">
        <f t="array" ref="F78">IF(ROWS(G$7:G78)&gt;COUNTIF(BookTable[Entry Month],$O$4),"",INDEX(Book!D$3:D$1200,SMALL(IF(BookTable[Entry Month]=$O$4,ROW(BookTable[Entry Month])-ROW(Book!$J$2)),ROWS(G$7:G78))))</f>
        <v/>
      </c>
      <c r="I7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78" s="6" t="str" cm="1">
        <f t="array" ref="J78">IF(ROWS(G$7:G78)&gt;COUNTIF(BookTable[Entry Month],$O$4),"",INDEX(Book!F$3:F$1200,SMALL(IF(BookTable[Entry Month]=$O$4,ROW(BookTable[Entry Month])-ROW(Book!$J$2)),ROWS(G$7:G78))))</f>
        <v/>
      </c>
      <c r="K78" s="6" t="str" cm="1">
        <f t="array" ref="K78">IF(ROWS(G$7:G78)&gt;COUNTIF(BookTable[Entry Month],$O$4),"",INDEX(Book!E$3:E$1200,SMALL(IF(BookTable[Entry Month]=$O$4,ROW(BookTable[Entry Month])-ROW(Book!$J$2)),ROWS(G$7:G78))))</f>
        <v/>
      </c>
      <c r="L78" s="6" t="e">
        <f>Shrawan3[[#This Row],[मूल्य (रु)]]*13%</f>
        <v>#VALUE!</v>
      </c>
    </row>
    <row r="79" spans="1:12" hidden="1" x14ac:dyDescent="0.25">
      <c r="A79" s="1" t="str">
        <f t="array" ref="A79">IF(ROWS(A$7:A79)&gt;COUNTIF(BookTable[Entry Month],$O$4),"",INDEX(Book!A$3:A$1200,SMALL(IF(BookTable[Entry Month]=$O$4,ROW(BookTable[Entry Month])-ROW(Book!$J$2)),ROWS(A$7:A79))))</f>
        <v/>
      </c>
      <c r="B79" s="1" t="str">
        <f t="array" ref="B79">IF(ROWS(B$7:B79)&gt;COUNTIF(BookTable[Entry Month],$O$4),"",INDEX(Book!B$3:B$1200,SMALL(IF(BookTable[Entry Month]=$O$4,ROW(BookTable[Entry Month])-ROW(Book!$J$2)),ROWS(B$7:B79))))</f>
        <v/>
      </c>
      <c r="D79" s="1" t="str">
        <f t="array" ref="D79">IF(ROWS(C$7:C79)&gt;COUNTIF(BookTable[Entry Month],$O$4),"",INDEX(Book!C$3:C$1200,SMALL(IF(BookTable[Entry Month]=$O$4,ROW(BookTable[Entry Month])-ROW(Book!$J$2)),ROWS(C$7:C79))))</f>
        <v/>
      </c>
      <c r="E79" s="26" t="e">
        <f>VLOOKUP(Shrawan3[[#This Row],[आपूर्तिकर्ताको नाम]],PartyTable[],2,FALSE)</f>
        <v>#N/A</v>
      </c>
      <c r="F79" s="26" t="str" cm="1">
        <f t="array" ref="F79">IF(ROWS(G$7:G79)&gt;COUNTIF(BookTable[Entry Month],$O$4),"",INDEX(Book!D$3:D$1200,SMALL(IF(BookTable[Entry Month]=$O$4,ROW(BookTable[Entry Month])-ROW(Book!$J$2)),ROWS(G$7:G79))))</f>
        <v/>
      </c>
      <c r="I7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79" s="6" t="str" cm="1">
        <f t="array" ref="J79">IF(ROWS(G$7:G79)&gt;COUNTIF(BookTable[Entry Month],$O$4),"",INDEX(Book!F$3:F$1200,SMALL(IF(BookTable[Entry Month]=$O$4,ROW(BookTable[Entry Month])-ROW(Book!$J$2)),ROWS(G$7:G79))))</f>
        <v/>
      </c>
      <c r="K79" s="6" t="str" cm="1">
        <f t="array" ref="K79">IF(ROWS(G$7:G79)&gt;COUNTIF(BookTable[Entry Month],$O$4),"",INDEX(Book!E$3:E$1200,SMALL(IF(BookTable[Entry Month]=$O$4,ROW(BookTable[Entry Month])-ROW(Book!$J$2)),ROWS(G$7:G79))))</f>
        <v/>
      </c>
      <c r="L79" s="6" t="e">
        <f>Shrawan3[[#This Row],[मूल्य (रु)]]*13%</f>
        <v>#VALUE!</v>
      </c>
    </row>
    <row r="80" spans="1:12" hidden="1" x14ac:dyDescent="0.25">
      <c r="A80" s="1" t="str">
        <f t="array" ref="A80">IF(ROWS(A$7:A80)&gt;COUNTIF(BookTable[Entry Month],$O$4),"",INDEX(Book!A$3:A$1200,SMALL(IF(BookTable[Entry Month]=$O$4,ROW(BookTable[Entry Month])-ROW(Book!$J$2)),ROWS(A$7:A80))))</f>
        <v/>
      </c>
      <c r="B80" s="1" t="str">
        <f t="array" ref="B80">IF(ROWS(B$7:B80)&gt;COUNTIF(BookTable[Entry Month],$O$4),"",INDEX(Book!B$3:B$1200,SMALL(IF(BookTable[Entry Month]=$O$4,ROW(BookTable[Entry Month])-ROW(Book!$J$2)),ROWS(B$7:B80))))</f>
        <v/>
      </c>
      <c r="D80" s="1" t="str">
        <f t="array" ref="D80">IF(ROWS(C$7:C80)&gt;COUNTIF(BookTable[Entry Month],$O$4),"",INDEX(Book!C$3:C$1200,SMALL(IF(BookTable[Entry Month]=$O$4,ROW(BookTable[Entry Month])-ROW(Book!$J$2)),ROWS(C$7:C80))))</f>
        <v/>
      </c>
      <c r="E80" s="26" t="e">
        <f>VLOOKUP(Shrawan3[[#This Row],[आपूर्तिकर्ताको नाम]],PartyTable[],2,FALSE)</f>
        <v>#N/A</v>
      </c>
      <c r="F80" s="26" t="str" cm="1">
        <f t="array" ref="F80">IF(ROWS(G$7:G80)&gt;COUNTIF(BookTable[Entry Month],$O$4),"",INDEX(Book!D$3:D$1200,SMALL(IF(BookTable[Entry Month]=$O$4,ROW(BookTable[Entry Month])-ROW(Book!$J$2)),ROWS(G$7:G80))))</f>
        <v/>
      </c>
      <c r="I8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80" s="6" t="str" cm="1">
        <f t="array" ref="J80">IF(ROWS(G$7:G80)&gt;COUNTIF(BookTable[Entry Month],$O$4),"",INDEX(Book!F$3:F$1200,SMALL(IF(BookTable[Entry Month]=$O$4,ROW(BookTable[Entry Month])-ROW(Book!$J$2)),ROWS(G$7:G80))))</f>
        <v/>
      </c>
      <c r="K80" s="6" t="str" cm="1">
        <f t="array" ref="K80">IF(ROWS(G$7:G80)&gt;COUNTIF(BookTable[Entry Month],$O$4),"",INDEX(Book!E$3:E$1200,SMALL(IF(BookTable[Entry Month]=$O$4,ROW(BookTable[Entry Month])-ROW(Book!$J$2)),ROWS(G$7:G80))))</f>
        <v/>
      </c>
      <c r="L80" s="6" t="e">
        <f>Shrawan3[[#This Row],[मूल्य (रु)]]*13%</f>
        <v>#VALUE!</v>
      </c>
    </row>
    <row r="81" spans="1:12" hidden="1" x14ac:dyDescent="0.25">
      <c r="A81" s="1" t="str">
        <f t="array" ref="A81">IF(ROWS(A$7:A81)&gt;COUNTIF(BookTable[Entry Month],$O$4),"",INDEX(Book!A$3:A$1200,SMALL(IF(BookTable[Entry Month]=$O$4,ROW(BookTable[Entry Month])-ROW(Book!$J$2)),ROWS(A$7:A81))))</f>
        <v/>
      </c>
      <c r="B81" s="1" t="str">
        <f t="array" ref="B81">IF(ROWS(B$7:B81)&gt;COUNTIF(BookTable[Entry Month],$O$4),"",INDEX(Book!B$3:B$1200,SMALL(IF(BookTable[Entry Month]=$O$4,ROW(BookTable[Entry Month])-ROW(Book!$J$2)),ROWS(B$7:B81))))</f>
        <v/>
      </c>
      <c r="D81" s="1" t="str">
        <f t="array" ref="D81">IF(ROWS(C$7:C81)&gt;COUNTIF(BookTable[Entry Month],$O$4),"",INDEX(Book!C$3:C$1200,SMALL(IF(BookTable[Entry Month]=$O$4,ROW(BookTable[Entry Month])-ROW(Book!$J$2)),ROWS(C$7:C81))))</f>
        <v/>
      </c>
      <c r="E81" s="26" t="e">
        <f>VLOOKUP(Shrawan3[[#This Row],[आपूर्तिकर्ताको नाम]],PartyTable[],2,FALSE)</f>
        <v>#N/A</v>
      </c>
      <c r="F81" s="26" t="str" cm="1">
        <f t="array" ref="F81">IF(ROWS(G$7:G81)&gt;COUNTIF(BookTable[Entry Month],$O$4),"",INDEX(Book!D$3:D$1200,SMALL(IF(BookTable[Entry Month]=$O$4,ROW(BookTable[Entry Month])-ROW(Book!$J$2)),ROWS(G$7:G81))))</f>
        <v/>
      </c>
      <c r="I8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81" s="6" t="str" cm="1">
        <f t="array" ref="J81">IF(ROWS(G$7:G81)&gt;COUNTIF(BookTable[Entry Month],$O$4),"",INDEX(Book!F$3:F$1200,SMALL(IF(BookTable[Entry Month]=$O$4,ROW(BookTable[Entry Month])-ROW(Book!$J$2)),ROWS(G$7:G81))))</f>
        <v/>
      </c>
      <c r="K81" s="6" t="str" cm="1">
        <f t="array" ref="K81">IF(ROWS(G$7:G81)&gt;COUNTIF(BookTable[Entry Month],$O$4),"",INDEX(Book!E$3:E$1200,SMALL(IF(BookTable[Entry Month]=$O$4,ROW(BookTable[Entry Month])-ROW(Book!$J$2)),ROWS(G$7:G81))))</f>
        <v/>
      </c>
      <c r="L81" s="6" t="e">
        <f>Shrawan3[[#This Row],[मूल्य (रु)]]*13%</f>
        <v>#VALUE!</v>
      </c>
    </row>
    <row r="82" spans="1:12" hidden="1" x14ac:dyDescent="0.25">
      <c r="A82" s="1" t="str">
        <f t="array" ref="A82">IF(ROWS(A$7:A82)&gt;COUNTIF(BookTable[Entry Month],$O$4),"",INDEX(Book!A$3:A$1200,SMALL(IF(BookTable[Entry Month]=$O$4,ROW(BookTable[Entry Month])-ROW(Book!$J$2)),ROWS(A$7:A82))))</f>
        <v/>
      </c>
      <c r="B82" s="1" t="str">
        <f t="array" ref="B82">IF(ROWS(B$7:B82)&gt;COUNTIF(BookTable[Entry Month],$O$4),"",INDEX(Book!B$3:B$1200,SMALL(IF(BookTable[Entry Month]=$O$4,ROW(BookTable[Entry Month])-ROW(Book!$J$2)),ROWS(B$7:B82))))</f>
        <v/>
      </c>
      <c r="D82" s="1" t="str">
        <f t="array" ref="D82">IF(ROWS(C$7:C82)&gt;COUNTIF(BookTable[Entry Month],$O$4),"",INDEX(Book!C$3:C$1200,SMALL(IF(BookTable[Entry Month]=$O$4,ROW(BookTable[Entry Month])-ROW(Book!$J$2)),ROWS(C$7:C82))))</f>
        <v/>
      </c>
      <c r="E82" s="26" t="e">
        <f>VLOOKUP(Shrawan3[[#This Row],[आपूर्तिकर्ताको नाम]],PartyTable[],2,FALSE)</f>
        <v>#N/A</v>
      </c>
      <c r="F82" s="26" t="str" cm="1">
        <f t="array" ref="F82">IF(ROWS(G$7:G82)&gt;COUNTIF(BookTable[Entry Month],$O$4),"",INDEX(Book!D$3:D$1200,SMALL(IF(BookTable[Entry Month]=$O$4,ROW(BookTable[Entry Month])-ROW(Book!$J$2)),ROWS(G$7:G82))))</f>
        <v/>
      </c>
      <c r="I8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82" s="6" t="str" cm="1">
        <f t="array" ref="J82">IF(ROWS(G$7:G82)&gt;COUNTIF(BookTable[Entry Month],$O$4),"",INDEX(Book!F$3:F$1200,SMALL(IF(BookTable[Entry Month]=$O$4,ROW(BookTable[Entry Month])-ROW(Book!$J$2)),ROWS(G$7:G82))))</f>
        <v/>
      </c>
      <c r="K82" s="6" t="str" cm="1">
        <f t="array" ref="K82">IF(ROWS(G$7:G82)&gt;COUNTIF(BookTable[Entry Month],$O$4),"",INDEX(Book!E$3:E$1200,SMALL(IF(BookTable[Entry Month]=$O$4,ROW(BookTable[Entry Month])-ROW(Book!$J$2)),ROWS(G$7:G82))))</f>
        <v/>
      </c>
      <c r="L82" s="6" t="e">
        <f>Shrawan3[[#This Row],[मूल्य (रु)]]*13%</f>
        <v>#VALUE!</v>
      </c>
    </row>
    <row r="83" spans="1:12" hidden="1" x14ac:dyDescent="0.25">
      <c r="A83" s="1" t="str">
        <f t="array" ref="A83">IF(ROWS(A$7:A83)&gt;COUNTIF(BookTable[Entry Month],$O$4),"",INDEX(Book!A$3:A$1200,SMALL(IF(BookTable[Entry Month]=$O$4,ROW(BookTable[Entry Month])-ROW(Book!$J$2)),ROWS(A$7:A83))))</f>
        <v/>
      </c>
      <c r="B83" s="1" t="str">
        <f t="array" ref="B83">IF(ROWS(B$7:B83)&gt;COUNTIF(BookTable[Entry Month],$O$4),"",INDEX(Book!B$3:B$1200,SMALL(IF(BookTable[Entry Month]=$O$4,ROW(BookTable[Entry Month])-ROW(Book!$J$2)),ROWS(B$7:B83))))</f>
        <v/>
      </c>
      <c r="D83" s="1" t="str">
        <f t="array" ref="D83">IF(ROWS(C$7:C83)&gt;COUNTIF(BookTable[Entry Month],$O$4),"",INDEX(Book!C$3:C$1200,SMALL(IF(BookTable[Entry Month]=$O$4,ROW(BookTable[Entry Month])-ROW(Book!$J$2)),ROWS(C$7:C83))))</f>
        <v/>
      </c>
      <c r="E83" s="26" t="e">
        <f>VLOOKUP(Shrawan3[[#This Row],[आपूर्तिकर्ताको नाम]],PartyTable[],2,FALSE)</f>
        <v>#N/A</v>
      </c>
      <c r="F83" s="26" t="str" cm="1">
        <f t="array" ref="F83">IF(ROWS(G$7:G83)&gt;COUNTIF(BookTable[Entry Month],$O$4),"",INDEX(Book!D$3:D$1200,SMALL(IF(BookTable[Entry Month]=$O$4,ROW(BookTable[Entry Month])-ROW(Book!$J$2)),ROWS(G$7:G83))))</f>
        <v/>
      </c>
      <c r="I8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83" s="6" t="str" cm="1">
        <f t="array" ref="J83">IF(ROWS(G$7:G83)&gt;COUNTIF(BookTable[Entry Month],$O$4),"",INDEX(Book!F$3:F$1200,SMALL(IF(BookTable[Entry Month]=$O$4,ROW(BookTable[Entry Month])-ROW(Book!$J$2)),ROWS(G$7:G83))))</f>
        <v/>
      </c>
      <c r="K83" s="6" t="str" cm="1">
        <f t="array" ref="K83">IF(ROWS(G$7:G83)&gt;COUNTIF(BookTable[Entry Month],$O$4),"",INDEX(Book!E$3:E$1200,SMALL(IF(BookTable[Entry Month]=$O$4,ROW(BookTable[Entry Month])-ROW(Book!$J$2)),ROWS(G$7:G83))))</f>
        <v/>
      </c>
      <c r="L83" s="6" t="e">
        <f>Shrawan3[[#This Row],[मूल्य (रु)]]*13%</f>
        <v>#VALUE!</v>
      </c>
    </row>
    <row r="84" spans="1:12" hidden="1" x14ac:dyDescent="0.25">
      <c r="A84" s="1" t="str">
        <f t="array" ref="A84">IF(ROWS(A$7:A84)&gt;COUNTIF(BookTable[Entry Month],$O$4),"",INDEX(Book!A$3:A$1200,SMALL(IF(BookTable[Entry Month]=$O$4,ROW(BookTable[Entry Month])-ROW(Book!$J$2)),ROWS(A$7:A84))))</f>
        <v/>
      </c>
      <c r="B84" s="1" t="str">
        <f t="array" ref="B84">IF(ROWS(B$7:B84)&gt;COUNTIF(BookTable[Entry Month],$O$4),"",INDEX(Book!B$3:B$1200,SMALL(IF(BookTable[Entry Month]=$O$4,ROW(BookTable[Entry Month])-ROW(Book!$J$2)),ROWS(B$7:B84))))</f>
        <v/>
      </c>
      <c r="D84" s="1" t="str">
        <f t="array" ref="D84">IF(ROWS(C$7:C84)&gt;COUNTIF(BookTable[Entry Month],$O$4),"",INDEX(Book!C$3:C$1200,SMALL(IF(BookTable[Entry Month]=$O$4,ROW(BookTable[Entry Month])-ROW(Book!$J$2)),ROWS(C$7:C84))))</f>
        <v/>
      </c>
      <c r="E84" s="26" t="e">
        <f>VLOOKUP(Shrawan3[[#This Row],[आपूर्तिकर्ताको नाम]],PartyTable[],2,FALSE)</f>
        <v>#N/A</v>
      </c>
      <c r="F84" s="26" t="str" cm="1">
        <f t="array" ref="F84">IF(ROWS(G$7:G84)&gt;COUNTIF(BookTable[Entry Month],$O$4),"",INDEX(Book!D$3:D$1200,SMALL(IF(BookTable[Entry Month]=$O$4,ROW(BookTable[Entry Month])-ROW(Book!$J$2)),ROWS(G$7:G84))))</f>
        <v/>
      </c>
      <c r="I8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84" s="6" t="str" cm="1">
        <f t="array" ref="J84">IF(ROWS(G$7:G84)&gt;COUNTIF(BookTable[Entry Month],$O$4),"",INDEX(Book!F$3:F$1200,SMALL(IF(BookTable[Entry Month]=$O$4,ROW(BookTable[Entry Month])-ROW(Book!$J$2)),ROWS(G$7:G84))))</f>
        <v/>
      </c>
      <c r="K84" s="6" t="str" cm="1">
        <f t="array" ref="K84">IF(ROWS(G$7:G84)&gt;COUNTIF(BookTable[Entry Month],$O$4),"",INDEX(Book!E$3:E$1200,SMALL(IF(BookTable[Entry Month]=$O$4,ROW(BookTable[Entry Month])-ROW(Book!$J$2)),ROWS(G$7:G84))))</f>
        <v/>
      </c>
      <c r="L84" s="6" t="e">
        <f>Shrawan3[[#This Row],[मूल्य (रु)]]*13%</f>
        <v>#VALUE!</v>
      </c>
    </row>
    <row r="85" spans="1:12" hidden="1" x14ac:dyDescent="0.25">
      <c r="A85" s="1" t="str">
        <f t="array" ref="A85">IF(ROWS(A$7:A85)&gt;COUNTIF(BookTable[Entry Month],$O$4),"",INDEX(Book!A$3:A$1200,SMALL(IF(BookTable[Entry Month]=$O$4,ROW(BookTable[Entry Month])-ROW(Book!$J$2)),ROWS(A$7:A85))))</f>
        <v/>
      </c>
      <c r="B85" s="1" t="str">
        <f t="array" ref="B85">IF(ROWS(B$7:B85)&gt;COUNTIF(BookTable[Entry Month],$O$4),"",INDEX(Book!B$3:B$1200,SMALL(IF(BookTable[Entry Month]=$O$4,ROW(BookTable[Entry Month])-ROW(Book!$J$2)),ROWS(B$7:B85))))</f>
        <v/>
      </c>
      <c r="D85" s="1" t="str">
        <f t="array" ref="D85">IF(ROWS(C$7:C85)&gt;COUNTIF(BookTable[Entry Month],$O$4),"",INDEX(Book!C$3:C$1200,SMALL(IF(BookTable[Entry Month]=$O$4,ROW(BookTable[Entry Month])-ROW(Book!$J$2)),ROWS(C$7:C85))))</f>
        <v/>
      </c>
      <c r="E85" s="26" t="e">
        <f>VLOOKUP(Shrawan3[[#This Row],[आपूर्तिकर्ताको नाम]],PartyTable[],2,FALSE)</f>
        <v>#N/A</v>
      </c>
      <c r="F85" s="26" t="str" cm="1">
        <f t="array" ref="F85">IF(ROWS(G$7:G85)&gt;COUNTIF(BookTable[Entry Month],$O$4),"",INDEX(Book!D$3:D$1200,SMALL(IF(BookTable[Entry Month]=$O$4,ROW(BookTable[Entry Month])-ROW(Book!$J$2)),ROWS(G$7:G85))))</f>
        <v/>
      </c>
      <c r="I8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85" s="6" t="str" cm="1">
        <f t="array" ref="J85">IF(ROWS(G$7:G85)&gt;COUNTIF(BookTable[Entry Month],$O$4),"",INDEX(Book!F$3:F$1200,SMALL(IF(BookTable[Entry Month]=$O$4,ROW(BookTable[Entry Month])-ROW(Book!$J$2)),ROWS(G$7:G85))))</f>
        <v/>
      </c>
      <c r="K85" s="6" t="str" cm="1">
        <f t="array" ref="K85">IF(ROWS(G$7:G85)&gt;COUNTIF(BookTable[Entry Month],$O$4),"",INDEX(Book!E$3:E$1200,SMALL(IF(BookTable[Entry Month]=$O$4,ROW(BookTable[Entry Month])-ROW(Book!$J$2)),ROWS(G$7:G85))))</f>
        <v/>
      </c>
      <c r="L85" s="6" t="e">
        <f>Shrawan3[[#This Row],[मूल्य (रु)]]*13%</f>
        <v>#VALUE!</v>
      </c>
    </row>
    <row r="86" spans="1:12" hidden="1" x14ac:dyDescent="0.25">
      <c r="A86" s="1" t="str">
        <f t="array" ref="A86">IF(ROWS(A$7:A86)&gt;COUNTIF(BookTable[Entry Month],$O$4),"",INDEX(Book!A$3:A$1200,SMALL(IF(BookTable[Entry Month]=$O$4,ROW(BookTable[Entry Month])-ROW(Book!$J$2)),ROWS(A$7:A86))))</f>
        <v/>
      </c>
      <c r="B86" s="1" t="str">
        <f t="array" ref="B86">IF(ROWS(B$7:B86)&gt;COUNTIF(BookTable[Entry Month],$O$4),"",INDEX(Book!B$3:B$1200,SMALL(IF(BookTable[Entry Month]=$O$4,ROW(BookTable[Entry Month])-ROW(Book!$J$2)),ROWS(B$7:B86))))</f>
        <v/>
      </c>
      <c r="D86" s="1" t="str">
        <f t="array" ref="D86">IF(ROWS(C$7:C86)&gt;COUNTIF(BookTable[Entry Month],$O$4),"",INDEX(Book!C$3:C$1200,SMALL(IF(BookTable[Entry Month]=$O$4,ROW(BookTable[Entry Month])-ROW(Book!$J$2)),ROWS(C$7:C86))))</f>
        <v/>
      </c>
      <c r="E86" s="1" t="e">
        <f>VLOOKUP(Shrawan3[[#This Row],[आपूर्तिकर्ताको नाम]],PartyTable[],2,FALSE)</f>
        <v>#N/A</v>
      </c>
      <c r="F86" s="1" t="str" cm="1">
        <f t="array" ref="F86">IF(ROWS(G$7:G86)&gt;COUNTIF(BookTable[Entry Month],$O$4),"",INDEX(Book!D$3:D$1200,SMALL(IF(BookTable[Entry Month]=$O$4,ROW(BookTable[Entry Month])-ROW(Book!$J$2)),ROWS(G$7:G86))))</f>
        <v/>
      </c>
      <c r="I8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86" s="6" t="str" cm="1">
        <f t="array" ref="J86">IF(ROWS(G$7:G86)&gt;COUNTIF(BookTable[Entry Month],$O$4),"",INDEX(Book!F$3:F$1200,SMALL(IF(BookTable[Entry Month]=$O$4,ROW(BookTable[Entry Month])-ROW(Book!$J$2)),ROWS(G$7:G86))))</f>
        <v/>
      </c>
      <c r="K86" s="6" t="str" cm="1">
        <f t="array" ref="K86">IF(ROWS(G$7:G86)&gt;COUNTIF(BookTable[Entry Month],$O$4),"",INDEX(Book!E$3:E$1200,SMALL(IF(BookTable[Entry Month]=$O$4,ROW(BookTable[Entry Month])-ROW(Book!$J$2)),ROWS(G$7:G86))))</f>
        <v/>
      </c>
      <c r="L86" s="6" t="e">
        <f>Shrawan3[[#This Row],[मूल्य (रु)]]*13%</f>
        <v>#VALUE!</v>
      </c>
    </row>
    <row r="87" spans="1:12" hidden="1" x14ac:dyDescent="0.25">
      <c r="A87" s="1" t="str">
        <f t="array" ref="A87">IF(ROWS(A$7:A87)&gt;COUNTIF(BookTable[Entry Month],$O$4),"",INDEX(Book!A$3:A$1200,SMALL(IF(BookTable[Entry Month]=$O$4,ROW(BookTable[Entry Month])-ROW(Book!$J$2)),ROWS(A$7:A87))))</f>
        <v/>
      </c>
      <c r="B87" s="1" t="str">
        <f t="array" ref="B87">IF(ROWS(B$7:B87)&gt;COUNTIF(BookTable[Entry Month],$O$4),"",INDEX(Book!B$3:B$1200,SMALL(IF(BookTable[Entry Month]=$O$4,ROW(BookTable[Entry Month])-ROW(Book!$J$2)),ROWS(B$7:B87))))</f>
        <v/>
      </c>
      <c r="D87" s="1" t="str">
        <f t="array" ref="D87">IF(ROWS(C$7:C87)&gt;COUNTIF(BookTable[Entry Month],$O$4),"",INDEX(Book!C$3:C$1200,SMALL(IF(BookTable[Entry Month]=$O$4,ROW(BookTable[Entry Month])-ROW(Book!$J$2)),ROWS(C$7:C87))))</f>
        <v/>
      </c>
      <c r="E87" s="1" t="e">
        <f>VLOOKUP(Shrawan3[[#This Row],[आपूर्तिकर्ताको नाम]],PartyTable[],2,FALSE)</f>
        <v>#N/A</v>
      </c>
      <c r="F87" s="1" t="str" cm="1">
        <f t="array" ref="F87">IF(ROWS(G$7:G87)&gt;COUNTIF(BookTable[Entry Month],$O$4),"",INDEX(Book!D$3:D$1200,SMALL(IF(BookTable[Entry Month]=$O$4,ROW(BookTable[Entry Month])-ROW(Book!$J$2)),ROWS(G$7:G87))))</f>
        <v/>
      </c>
      <c r="I8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87" s="6" t="str" cm="1">
        <f t="array" ref="J87">IF(ROWS(G$7:G87)&gt;COUNTIF(BookTable[Entry Month],$O$4),"",INDEX(Book!F$3:F$1200,SMALL(IF(BookTable[Entry Month]=$O$4,ROW(BookTable[Entry Month])-ROW(Book!$J$2)),ROWS(G$7:G87))))</f>
        <v/>
      </c>
      <c r="K87" s="6" t="str" cm="1">
        <f t="array" ref="K87">IF(ROWS(G$7:G87)&gt;COUNTIF(BookTable[Entry Month],$O$4),"",INDEX(Book!E$3:E$1200,SMALL(IF(BookTable[Entry Month]=$O$4,ROW(BookTable[Entry Month])-ROW(Book!$J$2)),ROWS(G$7:G87))))</f>
        <v/>
      </c>
      <c r="L87" s="6" t="e">
        <f>Shrawan3[[#This Row],[मूल्य (रु)]]*13%</f>
        <v>#VALUE!</v>
      </c>
    </row>
    <row r="88" spans="1:12" hidden="1" x14ac:dyDescent="0.25">
      <c r="A88" s="1" t="str">
        <f t="array" ref="A88">IF(ROWS(A$7:A88)&gt;COUNTIF(BookTable[Entry Month],$O$4),"",INDEX(Book!A$3:A$1200,SMALL(IF(BookTable[Entry Month]=$O$4,ROW(BookTable[Entry Month])-ROW(Book!$J$2)),ROWS(A$7:A88))))</f>
        <v/>
      </c>
      <c r="B88" s="1" t="str">
        <f t="array" ref="B88">IF(ROWS(B$7:B88)&gt;COUNTIF(BookTable[Entry Month],$O$4),"",INDEX(Book!B$3:B$1200,SMALL(IF(BookTable[Entry Month]=$O$4,ROW(BookTable[Entry Month])-ROW(Book!$J$2)),ROWS(B$7:B88))))</f>
        <v/>
      </c>
      <c r="D88" s="1" t="str">
        <f t="array" ref="D88">IF(ROWS(C$7:C88)&gt;COUNTIF(BookTable[Entry Month],$O$4),"",INDEX(Book!C$3:C$1200,SMALL(IF(BookTable[Entry Month]=$O$4,ROW(BookTable[Entry Month])-ROW(Book!$J$2)),ROWS(C$7:C88))))</f>
        <v/>
      </c>
      <c r="E88" s="1" t="e">
        <f>VLOOKUP(Shrawan3[[#This Row],[आपूर्तिकर्ताको नाम]],PartyTable[],2,FALSE)</f>
        <v>#N/A</v>
      </c>
      <c r="F88" s="1" t="str" cm="1">
        <f t="array" ref="F88">IF(ROWS(G$7:G88)&gt;COUNTIF(BookTable[Entry Month],$O$4),"",INDEX(Book!D$3:D$1200,SMALL(IF(BookTable[Entry Month]=$O$4,ROW(BookTable[Entry Month])-ROW(Book!$J$2)),ROWS(G$7:G88))))</f>
        <v/>
      </c>
      <c r="I8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88" s="6" t="str" cm="1">
        <f t="array" ref="J88">IF(ROWS(G$7:G88)&gt;COUNTIF(BookTable[Entry Month],$O$4),"",INDEX(Book!F$3:F$1200,SMALL(IF(BookTable[Entry Month]=$O$4,ROW(BookTable[Entry Month])-ROW(Book!$J$2)),ROWS(G$7:G88))))</f>
        <v/>
      </c>
      <c r="K88" s="6" t="str" cm="1">
        <f t="array" ref="K88">IF(ROWS(G$7:G88)&gt;COUNTIF(BookTable[Entry Month],$O$4),"",INDEX(Book!E$3:E$1200,SMALL(IF(BookTable[Entry Month]=$O$4,ROW(BookTable[Entry Month])-ROW(Book!$J$2)),ROWS(G$7:G88))))</f>
        <v/>
      </c>
      <c r="L88" s="6" t="e">
        <f>Shrawan3[[#This Row],[मूल्य (रु)]]*13%</f>
        <v>#VALUE!</v>
      </c>
    </row>
    <row r="89" spans="1:12" hidden="1" x14ac:dyDescent="0.25">
      <c r="A89" s="1" t="str">
        <f t="array" ref="A89">IF(ROWS(A$7:A89)&gt;COUNTIF(BookTable[Entry Month],$O$4),"",INDEX(Book!A$3:A$1200,SMALL(IF(BookTable[Entry Month]=$O$4,ROW(BookTable[Entry Month])-ROW(Book!$J$2)),ROWS(A$7:A89))))</f>
        <v/>
      </c>
      <c r="B89" s="1" t="str">
        <f t="array" ref="B89">IF(ROWS(B$7:B89)&gt;COUNTIF(BookTable[Entry Month],$O$4),"",INDEX(Book!B$3:B$1200,SMALL(IF(BookTable[Entry Month]=$O$4,ROW(BookTable[Entry Month])-ROW(Book!$J$2)),ROWS(B$7:B89))))</f>
        <v/>
      </c>
      <c r="D89" s="1" t="str">
        <f t="array" ref="D89">IF(ROWS(C$7:C89)&gt;COUNTIF(BookTable[Entry Month],$O$4),"",INDEX(Book!C$3:C$1200,SMALL(IF(BookTable[Entry Month]=$O$4,ROW(BookTable[Entry Month])-ROW(Book!$J$2)),ROWS(C$7:C89))))</f>
        <v/>
      </c>
      <c r="E89" s="1" t="e">
        <f>VLOOKUP(Shrawan3[[#This Row],[आपूर्तिकर्ताको नाम]],PartyTable[],2,FALSE)</f>
        <v>#N/A</v>
      </c>
      <c r="F89" s="1" t="str" cm="1">
        <f t="array" ref="F89">IF(ROWS(G$7:G89)&gt;COUNTIF(BookTable[Entry Month],$O$4),"",INDEX(Book!D$3:D$1200,SMALL(IF(BookTable[Entry Month]=$O$4,ROW(BookTable[Entry Month])-ROW(Book!$J$2)),ROWS(G$7:G89))))</f>
        <v/>
      </c>
      <c r="I8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89" s="6" t="str" cm="1">
        <f t="array" ref="J89">IF(ROWS(G$7:G89)&gt;COUNTIF(BookTable[Entry Month],$O$4),"",INDEX(Book!F$3:F$1200,SMALL(IF(BookTable[Entry Month]=$O$4,ROW(BookTable[Entry Month])-ROW(Book!$J$2)),ROWS(G$7:G89))))</f>
        <v/>
      </c>
      <c r="K89" s="6" t="str" cm="1">
        <f t="array" ref="K89">IF(ROWS(G$7:G89)&gt;COUNTIF(BookTable[Entry Month],$O$4),"",INDEX(Book!E$3:E$1200,SMALL(IF(BookTable[Entry Month]=$O$4,ROW(BookTable[Entry Month])-ROW(Book!$J$2)),ROWS(G$7:G89))))</f>
        <v/>
      </c>
      <c r="L89" s="6" t="e">
        <f>Shrawan3[[#This Row],[मूल्य (रु)]]*13%</f>
        <v>#VALUE!</v>
      </c>
    </row>
    <row r="90" spans="1:12" hidden="1" x14ac:dyDescent="0.25">
      <c r="A90" s="1" t="str">
        <f t="array" ref="A90">IF(ROWS(A$7:A90)&gt;COUNTIF(BookTable[Entry Month],$O$4),"",INDEX(Book!A$3:A$1200,SMALL(IF(BookTable[Entry Month]=$O$4,ROW(BookTable[Entry Month])-ROW(Book!$J$2)),ROWS(A$7:A90))))</f>
        <v/>
      </c>
      <c r="B90" s="1" t="str">
        <f t="array" ref="B90">IF(ROWS(B$7:B90)&gt;COUNTIF(BookTable[Entry Month],$O$4),"",INDEX(Book!B$3:B$1200,SMALL(IF(BookTable[Entry Month]=$O$4,ROW(BookTable[Entry Month])-ROW(Book!$J$2)),ROWS(B$7:B90))))</f>
        <v/>
      </c>
      <c r="D90" s="1" t="str">
        <f t="array" ref="D90">IF(ROWS(C$7:C90)&gt;COUNTIF(BookTable[Entry Month],$O$4),"",INDEX(Book!C$3:C$1200,SMALL(IF(BookTable[Entry Month]=$O$4,ROW(BookTable[Entry Month])-ROW(Book!$J$2)),ROWS(C$7:C90))))</f>
        <v/>
      </c>
      <c r="E90" s="1" t="e">
        <f>VLOOKUP(Shrawan3[[#This Row],[आपूर्तिकर्ताको नाम]],PartyTable[],2,FALSE)</f>
        <v>#N/A</v>
      </c>
      <c r="F90" s="1" t="str" cm="1">
        <f t="array" ref="F90">IF(ROWS(G$7:G90)&gt;COUNTIF(BookTable[Entry Month],$O$4),"",INDEX(Book!D$3:D$1200,SMALL(IF(BookTable[Entry Month]=$O$4,ROW(BookTable[Entry Month])-ROW(Book!$J$2)),ROWS(G$7:G90))))</f>
        <v/>
      </c>
      <c r="I9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90" s="6" t="str" cm="1">
        <f t="array" ref="J90">IF(ROWS(G$7:G90)&gt;COUNTIF(BookTable[Entry Month],$O$4),"",INDEX(Book!F$3:F$1200,SMALL(IF(BookTable[Entry Month]=$O$4,ROW(BookTable[Entry Month])-ROW(Book!$J$2)),ROWS(G$7:G90))))</f>
        <v/>
      </c>
      <c r="K90" s="6" t="str" cm="1">
        <f t="array" ref="K90">IF(ROWS(G$7:G90)&gt;COUNTIF(BookTable[Entry Month],$O$4),"",INDEX(Book!E$3:E$1200,SMALL(IF(BookTable[Entry Month]=$O$4,ROW(BookTable[Entry Month])-ROW(Book!$J$2)),ROWS(G$7:G90))))</f>
        <v/>
      </c>
      <c r="L90" s="6" t="e">
        <f>Shrawan3[[#This Row],[मूल्य (रु)]]*13%</f>
        <v>#VALUE!</v>
      </c>
    </row>
    <row r="91" spans="1:12" hidden="1" x14ac:dyDescent="0.25">
      <c r="A91" s="1" t="str">
        <f t="array" ref="A91">IF(ROWS(A$7:A91)&gt;COUNTIF(BookTable[Entry Month],$O$4),"",INDEX(Book!A$3:A$1200,SMALL(IF(BookTable[Entry Month]=$O$4,ROW(BookTable[Entry Month])-ROW(Book!$J$2)),ROWS(A$7:A91))))</f>
        <v/>
      </c>
      <c r="B91" s="1" t="str">
        <f t="array" ref="B91">IF(ROWS(B$7:B91)&gt;COUNTIF(BookTable[Entry Month],$O$4),"",INDEX(Book!B$3:B$1200,SMALL(IF(BookTable[Entry Month]=$O$4,ROW(BookTable[Entry Month])-ROW(Book!$J$2)),ROWS(B$7:B91))))</f>
        <v/>
      </c>
      <c r="D91" s="1" t="str">
        <f t="array" ref="D91">IF(ROWS(C$7:C91)&gt;COUNTIF(BookTable[Entry Month],$O$4),"",INDEX(Book!C$3:C$1200,SMALL(IF(BookTable[Entry Month]=$O$4,ROW(BookTable[Entry Month])-ROW(Book!$J$2)),ROWS(C$7:C91))))</f>
        <v/>
      </c>
      <c r="E91" s="1" t="e">
        <f>VLOOKUP(Shrawan3[[#This Row],[आपूर्तिकर्ताको नाम]],PartyTable[],2,FALSE)</f>
        <v>#N/A</v>
      </c>
      <c r="F91" s="1" t="str" cm="1">
        <f t="array" ref="F91">IF(ROWS(G$7:G91)&gt;COUNTIF(BookTable[Entry Month],$O$4),"",INDEX(Book!D$3:D$1200,SMALL(IF(BookTable[Entry Month]=$O$4,ROW(BookTable[Entry Month])-ROW(Book!$J$2)),ROWS(G$7:G91))))</f>
        <v/>
      </c>
      <c r="I9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91" s="6" t="str" cm="1">
        <f t="array" ref="J91">IF(ROWS(G$7:G91)&gt;COUNTIF(BookTable[Entry Month],$O$4),"",INDEX(Book!F$3:F$1200,SMALL(IF(BookTable[Entry Month]=$O$4,ROW(BookTable[Entry Month])-ROW(Book!$J$2)),ROWS(G$7:G91))))</f>
        <v/>
      </c>
      <c r="K91" s="6" t="str" cm="1">
        <f t="array" ref="K91">IF(ROWS(G$7:G91)&gt;COUNTIF(BookTable[Entry Month],$O$4),"",INDEX(Book!E$3:E$1200,SMALL(IF(BookTable[Entry Month]=$O$4,ROW(BookTable[Entry Month])-ROW(Book!$J$2)),ROWS(G$7:G91))))</f>
        <v/>
      </c>
      <c r="L91" s="6" t="e">
        <f>Shrawan3[[#This Row],[मूल्य (रु)]]*13%</f>
        <v>#VALUE!</v>
      </c>
    </row>
    <row r="92" spans="1:12" hidden="1" x14ac:dyDescent="0.25">
      <c r="A92" s="1" t="str">
        <f t="array" ref="A92">IF(ROWS(A$7:A92)&gt;COUNTIF(BookTable[Entry Month],$O$4),"",INDEX(Book!A$3:A$1200,SMALL(IF(BookTable[Entry Month]=$O$4,ROW(BookTable[Entry Month])-ROW(Book!$J$2)),ROWS(A$7:A92))))</f>
        <v/>
      </c>
      <c r="B92" s="1" t="str">
        <f t="array" ref="B92">IF(ROWS(B$7:B92)&gt;COUNTIF(BookTable[Entry Month],$O$4),"",INDEX(Book!B$3:B$1200,SMALL(IF(BookTable[Entry Month]=$O$4,ROW(BookTable[Entry Month])-ROW(Book!$J$2)),ROWS(B$7:B92))))</f>
        <v/>
      </c>
      <c r="D92" s="1" t="str">
        <f t="array" ref="D92">IF(ROWS(C$7:C92)&gt;COUNTIF(BookTable[Entry Month],$O$4),"",INDEX(Book!C$3:C$1200,SMALL(IF(BookTable[Entry Month]=$O$4,ROW(BookTable[Entry Month])-ROW(Book!$J$2)),ROWS(C$7:C92))))</f>
        <v/>
      </c>
      <c r="E92" s="1" t="e">
        <f>VLOOKUP(Shrawan3[[#This Row],[आपूर्तिकर्ताको नाम]],PartyTable[],2,FALSE)</f>
        <v>#N/A</v>
      </c>
      <c r="F92" s="1" t="str" cm="1">
        <f t="array" ref="F92">IF(ROWS(G$7:G92)&gt;COUNTIF(BookTable[Entry Month],$O$4),"",INDEX(Book!D$3:D$1200,SMALL(IF(BookTable[Entry Month]=$O$4,ROW(BookTable[Entry Month])-ROW(Book!$J$2)),ROWS(G$7:G92))))</f>
        <v/>
      </c>
      <c r="I9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92" s="6" t="str" cm="1">
        <f t="array" ref="J92">IF(ROWS(G$7:G92)&gt;COUNTIF(BookTable[Entry Month],$O$4),"",INDEX(Book!F$3:F$1200,SMALL(IF(BookTable[Entry Month]=$O$4,ROW(BookTable[Entry Month])-ROW(Book!$J$2)),ROWS(G$7:G92))))</f>
        <v/>
      </c>
      <c r="K92" s="6" t="str" cm="1">
        <f t="array" ref="K92">IF(ROWS(G$7:G92)&gt;COUNTIF(BookTable[Entry Month],$O$4),"",INDEX(Book!E$3:E$1200,SMALL(IF(BookTable[Entry Month]=$O$4,ROW(BookTable[Entry Month])-ROW(Book!$J$2)),ROWS(G$7:G92))))</f>
        <v/>
      </c>
      <c r="L92" s="6" t="e">
        <f>Shrawan3[[#This Row],[मूल्य (रु)]]*13%</f>
        <v>#VALUE!</v>
      </c>
    </row>
    <row r="93" spans="1:12" hidden="1" x14ac:dyDescent="0.25">
      <c r="A93" s="1" t="str">
        <f t="array" ref="A93">IF(ROWS(A$7:A93)&gt;COUNTIF(BookTable[Entry Month],$O$4),"",INDEX(Book!A$3:A$1200,SMALL(IF(BookTable[Entry Month]=$O$4,ROW(BookTable[Entry Month])-ROW(Book!$J$2)),ROWS(A$7:A93))))</f>
        <v/>
      </c>
      <c r="B93" s="1" t="str">
        <f t="array" ref="B93">IF(ROWS(B$7:B93)&gt;COUNTIF(BookTable[Entry Month],$O$4),"",INDEX(Book!B$3:B$1200,SMALL(IF(BookTable[Entry Month]=$O$4,ROW(BookTable[Entry Month])-ROW(Book!$J$2)),ROWS(B$7:B93))))</f>
        <v/>
      </c>
      <c r="D93" s="1" t="str">
        <f t="array" ref="D93">IF(ROWS(C$7:C93)&gt;COUNTIF(BookTable[Entry Month],$O$4),"",INDEX(Book!C$3:C$1200,SMALL(IF(BookTable[Entry Month]=$O$4,ROW(BookTable[Entry Month])-ROW(Book!$J$2)),ROWS(C$7:C93))))</f>
        <v/>
      </c>
      <c r="E93" s="1" t="e">
        <f>VLOOKUP(Shrawan3[[#This Row],[आपूर्तिकर्ताको नाम]],PartyTable[],2,FALSE)</f>
        <v>#N/A</v>
      </c>
      <c r="F93" s="1" t="str" cm="1">
        <f t="array" ref="F93">IF(ROWS(G$7:G93)&gt;COUNTIF(BookTable[Entry Month],$O$4),"",INDEX(Book!D$3:D$1200,SMALL(IF(BookTable[Entry Month]=$O$4,ROW(BookTable[Entry Month])-ROW(Book!$J$2)),ROWS(G$7:G93))))</f>
        <v/>
      </c>
      <c r="I9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93" s="6" t="str" cm="1">
        <f t="array" ref="J93">IF(ROWS(G$7:G93)&gt;COUNTIF(BookTable[Entry Month],$O$4),"",INDEX(Book!F$3:F$1200,SMALL(IF(BookTable[Entry Month]=$O$4,ROW(BookTable[Entry Month])-ROW(Book!$J$2)),ROWS(G$7:G93))))</f>
        <v/>
      </c>
      <c r="K93" s="6" t="str" cm="1">
        <f t="array" ref="K93">IF(ROWS(G$7:G93)&gt;COUNTIF(BookTable[Entry Month],$O$4),"",INDEX(Book!E$3:E$1200,SMALL(IF(BookTable[Entry Month]=$O$4,ROW(BookTable[Entry Month])-ROW(Book!$J$2)),ROWS(G$7:G93))))</f>
        <v/>
      </c>
      <c r="L93" s="6" t="e">
        <f>Shrawan3[[#This Row],[मूल्य (रु)]]*13%</f>
        <v>#VALUE!</v>
      </c>
    </row>
    <row r="94" spans="1:12" hidden="1" x14ac:dyDescent="0.25">
      <c r="A94" s="1" t="str">
        <f t="array" ref="A94">IF(ROWS(A$7:A94)&gt;COUNTIF(BookTable[Entry Month],$O$4),"",INDEX(Book!A$3:A$1200,SMALL(IF(BookTable[Entry Month]=$O$4,ROW(BookTable[Entry Month])-ROW(Book!$J$2)),ROWS(A$7:A94))))</f>
        <v/>
      </c>
      <c r="B94" s="1" t="str">
        <f t="array" ref="B94">IF(ROWS(B$7:B94)&gt;COUNTIF(BookTable[Entry Month],$O$4),"",INDEX(Book!B$3:B$1200,SMALL(IF(BookTable[Entry Month]=$O$4,ROW(BookTable[Entry Month])-ROW(Book!$J$2)),ROWS(B$7:B94))))</f>
        <v/>
      </c>
      <c r="D94" s="1" t="str">
        <f t="array" ref="D94">IF(ROWS(C$7:C94)&gt;COUNTIF(BookTable[Entry Month],$O$4),"",INDEX(Book!C$3:C$1200,SMALL(IF(BookTable[Entry Month]=$O$4,ROW(BookTable[Entry Month])-ROW(Book!$J$2)),ROWS(C$7:C94))))</f>
        <v/>
      </c>
      <c r="E94" s="1" t="e">
        <f>VLOOKUP(Shrawan3[[#This Row],[आपूर्तिकर्ताको नाम]],PartyTable[],2,FALSE)</f>
        <v>#N/A</v>
      </c>
      <c r="F94" s="1" t="str" cm="1">
        <f t="array" ref="F94">IF(ROWS(G$7:G94)&gt;COUNTIF(BookTable[Entry Month],$O$4),"",INDEX(Book!D$3:D$1200,SMALL(IF(BookTable[Entry Month]=$O$4,ROW(BookTable[Entry Month])-ROW(Book!$J$2)),ROWS(G$7:G94))))</f>
        <v/>
      </c>
      <c r="I9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94" s="6" t="str" cm="1">
        <f t="array" ref="J94">IF(ROWS(G$7:G94)&gt;COUNTIF(BookTable[Entry Month],$O$4),"",INDEX(Book!F$3:F$1200,SMALL(IF(BookTable[Entry Month]=$O$4,ROW(BookTable[Entry Month])-ROW(Book!$J$2)),ROWS(G$7:G94))))</f>
        <v/>
      </c>
      <c r="K94" s="6" t="str" cm="1">
        <f t="array" ref="K94">IF(ROWS(G$7:G94)&gt;COUNTIF(BookTable[Entry Month],$O$4),"",INDEX(Book!E$3:E$1200,SMALL(IF(BookTable[Entry Month]=$O$4,ROW(BookTable[Entry Month])-ROW(Book!$J$2)),ROWS(G$7:G94))))</f>
        <v/>
      </c>
      <c r="L94" s="6" t="e">
        <f>Shrawan3[[#This Row],[मूल्य (रु)]]*13%</f>
        <v>#VALUE!</v>
      </c>
    </row>
    <row r="95" spans="1:12" hidden="1" x14ac:dyDescent="0.25">
      <c r="A95" s="1" t="str">
        <f t="array" ref="A95">IF(ROWS(A$7:A95)&gt;COUNTIF(BookTable[Entry Month],$O$4),"",INDEX(Book!A$3:A$1200,SMALL(IF(BookTable[Entry Month]=$O$4,ROW(BookTable[Entry Month])-ROW(Book!$J$2)),ROWS(A$7:A95))))</f>
        <v/>
      </c>
      <c r="B95" s="1" t="str">
        <f t="array" ref="B95">IF(ROWS(B$7:B95)&gt;COUNTIF(BookTable[Entry Month],$O$4),"",INDEX(Book!B$3:B$1200,SMALL(IF(BookTable[Entry Month]=$O$4,ROW(BookTable[Entry Month])-ROW(Book!$J$2)),ROWS(B$7:B95))))</f>
        <v/>
      </c>
      <c r="D95" s="1" t="str">
        <f t="array" ref="D95">IF(ROWS(C$7:C95)&gt;COUNTIF(BookTable[Entry Month],$O$4),"",INDEX(Book!C$3:C$1200,SMALL(IF(BookTable[Entry Month]=$O$4,ROW(BookTable[Entry Month])-ROW(Book!$J$2)),ROWS(C$7:C95))))</f>
        <v/>
      </c>
      <c r="E95" s="1" t="e">
        <f>VLOOKUP(Shrawan3[[#This Row],[आपूर्तिकर्ताको नाम]],PartyTable[],2,FALSE)</f>
        <v>#N/A</v>
      </c>
      <c r="F95" s="1" t="str" cm="1">
        <f t="array" ref="F95">IF(ROWS(G$7:G95)&gt;COUNTIF(BookTable[Entry Month],$O$4),"",INDEX(Book!D$3:D$1200,SMALL(IF(BookTable[Entry Month]=$O$4,ROW(BookTable[Entry Month])-ROW(Book!$J$2)),ROWS(G$7:G95))))</f>
        <v/>
      </c>
      <c r="I9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95" s="6" t="str" cm="1">
        <f t="array" ref="J95">IF(ROWS(G$7:G95)&gt;COUNTIF(BookTable[Entry Month],$O$4),"",INDEX(Book!F$3:F$1200,SMALL(IF(BookTable[Entry Month]=$O$4,ROW(BookTable[Entry Month])-ROW(Book!$J$2)),ROWS(G$7:G95))))</f>
        <v/>
      </c>
      <c r="K95" s="6" t="str" cm="1">
        <f t="array" ref="K95">IF(ROWS(G$7:G95)&gt;COUNTIF(BookTable[Entry Month],$O$4),"",INDEX(Book!E$3:E$1200,SMALL(IF(BookTable[Entry Month]=$O$4,ROW(BookTable[Entry Month])-ROW(Book!$J$2)),ROWS(G$7:G95))))</f>
        <v/>
      </c>
      <c r="L95" s="6" t="e">
        <f>Shrawan3[[#This Row],[मूल्य (रु)]]*13%</f>
        <v>#VALUE!</v>
      </c>
    </row>
    <row r="96" spans="1:12" hidden="1" x14ac:dyDescent="0.25">
      <c r="A96" s="1" t="str">
        <f t="array" ref="A96">IF(ROWS(A$7:A96)&gt;COUNTIF(BookTable[Entry Month],$O$4),"",INDEX(Book!A$3:A$1200,SMALL(IF(BookTable[Entry Month]=$O$4,ROW(BookTable[Entry Month])-ROW(Book!$J$2)),ROWS(A$7:A96))))</f>
        <v/>
      </c>
      <c r="B96" s="1" t="str">
        <f t="array" ref="B96">IF(ROWS(B$7:B96)&gt;COUNTIF(BookTable[Entry Month],$O$4),"",INDEX(Book!B$3:B$1200,SMALL(IF(BookTable[Entry Month]=$O$4,ROW(BookTable[Entry Month])-ROW(Book!$J$2)),ROWS(B$7:B96))))</f>
        <v/>
      </c>
      <c r="D96" s="1" t="str">
        <f t="array" ref="D96">IF(ROWS(C$7:C96)&gt;COUNTIF(BookTable[Entry Month],$O$4),"",INDEX(Book!C$3:C$1200,SMALL(IF(BookTable[Entry Month]=$O$4,ROW(BookTable[Entry Month])-ROW(Book!$J$2)),ROWS(C$7:C96))))</f>
        <v/>
      </c>
      <c r="E96" s="1" t="e">
        <f>VLOOKUP(Shrawan3[[#This Row],[आपूर्तिकर्ताको नाम]],PartyTable[],2,FALSE)</f>
        <v>#N/A</v>
      </c>
      <c r="F96" s="1" t="str" cm="1">
        <f t="array" ref="F96">IF(ROWS(G$7:G96)&gt;COUNTIF(BookTable[Entry Month],$O$4),"",INDEX(Book!D$3:D$1200,SMALL(IF(BookTable[Entry Month]=$O$4,ROW(BookTable[Entry Month])-ROW(Book!$J$2)),ROWS(G$7:G96))))</f>
        <v/>
      </c>
      <c r="I9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96" s="6" t="str" cm="1">
        <f t="array" ref="J96">IF(ROWS(G$7:G96)&gt;COUNTIF(BookTable[Entry Month],$O$4),"",INDEX(Book!F$3:F$1200,SMALL(IF(BookTable[Entry Month]=$O$4,ROW(BookTable[Entry Month])-ROW(Book!$J$2)),ROWS(G$7:G96))))</f>
        <v/>
      </c>
      <c r="K96" s="6" t="str" cm="1">
        <f t="array" ref="K96">IF(ROWS(G$7:G96)&gt;COUNTIF(BookTable[Entry Month],$O$4),"",INDEX(Book!E$3:E$1200,SMALL(IF(BookTable[Entry Month]=$O$4,ROW(BookTable[Entry Month])-ROW(Book!$J$2)),ROWS(G$7:G96))))</f>
        <v/>
      </c>
      <c r="L96" s="6" t="e">
        <f>Shrawan3[[#This Row],[मूल्य (रु)]]*13%</f>
        <v>#VALUE!</v>
      </c>
    </row>
    <row r="97" spans="1:12" hidden="1" x14ac:dyDescent="0.25">
      <c r="A97" s="1" t="str">
        <f t="array" ref="A97">IF(ROWS(A$7:A97)&gt;COUNTIF(BookTable[Entry Month],$O$4),"",INDEX(Book!A$3:A$1200,SMALL(IF(BookTable[Entry Month]=$O$4,ROW(BookTable[Entry Month])-ROW(Book!$J$2)),ROWS(A$7:A97))))</f>
        <v/>
      </c>
      <c r="B97" s="1" t="str">
        <f t="array" ref="B97">IF(ROWS(B$7:B97)&gt;COUNTIF(BookTable[Entry Month],$O$4),"",INDEX(Book!B$3:B$1200,SMALL(IF(BookTable[Entry Month]=$O$4,ROW(BookTable[Entry Month])-ROW(Book!$J$2)),ROWS(B$7:B97))))</f>
        <v/>
      </c>
      <c r="D97" s="1" t="str">
        <f t="array" ref="D97">IF(ROWS(C$7:C97)&gt;COUNTIF(BookTable[Entry Month],$O$4),"",INDEX(Book!C$3:C$1200,SMALL(IF(BookTable[Entry Month]=$O$4,ROW(BookTable[Entry Month])-ROW(Book!$J$2)),ROWS(C$7:C97))))</f>
        <v/>
      </c>
      <c r="E97" s="1" t="e">
        <f>VLOOKUP(Shrawan3[[#This Row],[आपूर्तिकर्ताको नाम]],PartyTable[],2,FALSE)</f>
        <v>#N/A</v>
      </c>
      <c r="F97" s="1" t="str" cm="1">
        <f t="array" ref="F97">IF(ROWS(G$7:G97)&gt;COUNTIF(BookTable[Entry Month],$O$4),"",INDEX(Book!D$3:D$1200,SMALL(IF(BookTable[Entry Month]=$O$4,ROW(BookTable[Entry Month])-ROW(Book!$J$2)),ROWS(G$7:G97))))</f>
        <v/>
      </c>
      <c r="I9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97" s="6" t="str" cm="1">
        <f t="array" ref="J97">IF(ROWS(G$7:G97)&gt;COUNTIF(BookTable[Entry Month],$O$4),"",INDEX(Book!F$3:F$1200,SMALL(IF(BookTable[Entry Month]=$O$4,ROW(BookTable[Entry Month])-ROW(Book!$J$2)),ROWS(G$7:G97))))</f>
        <v/>
      </c>
      <c r="K97" s="6" t="str" cm="1">
        <f t="array" ref="K97">IF(ROWS(G$7:G97)&gt;COUNTIF(BookTable[Entry Month],$O$4),"",INDEX(Book!E$3:E$1200,SMALL(IF(BookTable[Entry Month]=$O$4,ROW(BookTable[Entry Month])-ROW(Book!$J$2)),ROWS(G$7:G97))))</f>
        <v/>
      </c>
      <c r="L97" s="6" t="e">
        <f>Shrawan3[[#This Row],[मूल्य (रु)]]*13%</f>
        <v>#VALUE!</v>
      </c>
    </row>
    <row r="98" spans="1:12" hidden="1" x14ac:dyDescent="0.25">
      <c r="A98" s="1" t="str">
        <f t="array" ref="A98">IF(ROWS(A$7:A98)&gt;COUNTIF(BookTable[Entry Month],$O$4),"",INDEX(Book!A$3:A$1200,SMALL(IF(BookTable[Entry Month]=$O$4,ROW(BookTable[Entry Month])-ROW(Book!$J$2)),ROWS(A$7:A98))))</f>
        <v/>
      </c>
      <c r="B98" s="1" t="str">
        <f t="array" ref="B98">IF(ROWS(B$7:B98)&gt;COUNTIF(BookTable[Entry Month],$O$4),"",INDEX(Book!B$3:B$1200,SMALL(IF(BookTable[Entry Month]=$O$4,ROW(BookTable[Entry Month])-ROW(Book!$J$2)),ROWS(B$7:B98))))</f>
        <v/>
      </c>
      <c r="D98" s="1" t="str">
        <f t="array" ref="D98">IF(ROWS(C$7:C98)&gt;COUNTIF(BookTable[Entry Month],$O$4),"",INDEX(Book!C$3:C$1200,SMALL(IF(BookTable[Entry Month]=$O$4,ROW(BookTable[Entry Month])-ROW(Book!$J$2)),ROWS(C$7:C98))))</f>
        <v/>
      </c>
      <c r="E98" s="1" t="e">
        <f>VLOOKUP(Shrawan3[[#This Row],[आपूर्तिकर्ताको नाम]],PartyTable[],2,FALSE)</f>
        <v>#N/A</v>
      </c>
      <c r="F98" s="1" t="str" cm="1">
        <f t="array" ref="F98">IF(ROWS(G$7:G98)&gt;COUNTIF(BookTable[Entry Month],$O$4),"",INDEX(Book!D$3:D$1200,SMALL(IF(BookTable[Entry Month]=$O$4,ROW(BookTable[Entry Month])-ROW(Book!$J$2)),ROWS(G$7:G98))))</f>
        <v/>
      </c>
      <c r="I9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98" s="6" t="str" cm="1">
        <f t="array" ref="J98">IF(ROWS(G$7:G98)&gt;COUNTIF(BookTable[Entry Month],$O$4),"",INDEX(Book!F$3:F$1200,SMALL(IF(BookTable[Entry Month]=$O$4,ROW(BookTable[Entry Month])-ROW(Book!$J$2)),ROWS(G$7:G98))))</f>
        <v/>
      </c>
      <c r="K98" s="6" t="str" cm="1">
        <f t="array" ref="K98">IF(ROWS(G$7:G98)&gt;COUNTIF(BookTable[Entry Month],$O$4),"",INDEX(Book!E$3:E$1200,SMALL(IF(BookTable[Entry Month]=$O$4,ROW(BookTable[Entry Month])-ROW(Book!$J$2)),ROWS(G$7:G98))))</f>
        <v/>
      </c>
      <c r="L98" s="6" t="e">
        <f>Shrawan3[[#This Row],[मूल्य (रु)]]*13%</f>
        <v>#VALUE!</v>
      </c>
    </row>
    <row r="99" spans="1:12" hidden="1" x14ac:dyDescent="0.25">
      <c r="A99" s="1" t="str">
        <f t="array" ref="A99">IF(ROWS(A$7:A99)&gt;COUNTIF(BookTable[Entry Month],$O$4),"",INDEX(Book!A$3:A$1200,SMALL(IF(BookTable[Entry Month]=$O$4,ROW(BookTable[Entry Month])-ROW(Book!$J$2)),ROWS(A$7:A99))))</f>
        <v/>
      </c>
      <c r="B99" s="1" t="str">
        <f t="array" ref="B99">IF(ROWS(B$7:B99)&gt;COUNTIF(BookTable[Entry Month],$O$4),"",INDEX(Book!B$3:B$1200,SMALL(IF(BookTable[Entry Month]=$O$4,ROW(BookTable[Entry Month])-ROW(Book!$J$2)),ROWS(B$7:B99))))</f>
        <v/>
      </c>
      <c r="D99" s="1" t="str">
        <f t="array" ref="D99">IF(ROWS(C$7:C99)&gt;COUNTIF(BookTable[Entry Month],$O$4),"",INDEX(Book!C$3:C$1200,SMALL(IF(BookTable[Entry Month]=$O$4,ROW(BookTable[Entry Month])-ROW(Book!$J$2)),ROWS(C$7:C99))))</f>
        <v/>
      </c>
      <c r="E99" s="1" t="e">
        <f>VLOOKUP(Shrawan3[[#This Row],[आपूर्तिकर्ताको नाम]],PartyTable[],2,FALSE)</f>
        <v>#N/A</v>
      </c>
      <c r="F99" s="1" t="str" cm="1">
        <f t="array" ref="F99">IF(ROWS(G$7:G99)&gt;COUNTIF(BookTable[Entry Month],$O$4),"",INDEX(Book!D$3:D$1200,SMALL(IF(BookTable[Entry Month]=$O$4,ROW(BookTable[Entry Month])-ROW(Book!$J$2)),ROWS(G$7:G99))))</f>
        <v/>
      </c>
      <c r="I9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99" s="6" t="str" cm="1">
        <f t="array" ref="J99">IF(ROWS(G$7:G99)&gt;COUNTIF(BookTable[Entry Month],$O$4),"",INDEX(Book!F$3:F$1200,SMALL(IF(BookTable[Entry Month]=$O$4,ROW(BookTable[Entry Month])-ROW(Book!$J$2)),ROWS(G$7:G99))))</f>
        <v/>
      </c>
      <c r="K99" s="6" t="str" cm="1">
        <f t="array" ref="K99">IF(ROWS(G$7:G99)&gt;COUNTIF(BookTable[Entry Month],$O$4),"",INDEX(Book!E$3:E$1200,SMALL(IF(BookTable[Entry Month]=$O$4,ROW(BookTable[Entry Month])-ROW(Book!$J$2)),ROWS(G$7:G99))))</f>
        <v/>
      </c>
      <c r="L99" s="6" t="e">
        <f>Shrawan3[[#This Row],[मूल्य (रु)]]*13%</f>
        <v>#VALUE!</v>
      </c>
    </row>
    <row r="100" spans="1:12" hidden="1" x14ac:dyDescent="0.25">
      <c r="A100" s="1" t="str">
        <f t="array" ref="A100">IF(ROWS(A$7:A100)&gt;COUNTIF(BookTable[Entry Month],$O$4),"",INDEX(Book!A$3:A$1200,SMALL(IF(BookTable[Entry Month]=$O$4,ROW(BookTable[Entry Month])-ROW(Book!$J$2)),ROWS(A$7:A100))))</f>
        <v/>
      </c>
      <c r="B100" s="1" t="str">
        <f t="array" ref="B100">IF(ROWS(B$7:B100)&gt;COUNTIF(BookTable[Entry Month],$O$4),"",INDEX(Book!B$3:B$1200,SMALL(IF(BookTable[Entry Month]=$O$4,ROW(BookTable[Entry Month])-ROW(Book!$J$2)),ROWS(B$7:B100))))</f>
        <v/>
      </c>
      <c r="D100" s="1" t="str">
        <f t="array" ref="D100">IF(ROWS(C$7:C100)&gt;COUNTIF(BookTable[Entry Month],$O$4),"",INDEX(Book!C$3:C$1200,SMALL(IF(BookTable[Entry Month]=$O$4,ROW(BookTable[Entry Month])-ROW(Book!$J$2)),ROWS(C$7:C100))))</f>
        <v/>
      </c>
      <c r="E100" s="1" t="e">
        <f>VLOOKUP(Shrawan3[[#This Row],[आपूर्तिकर्ताको नाम]],PartyTable[],2,FALSE)</f>
        <v>#N/A</v>
      </c>
      <c r="F100" s="1" t="str" cm="1">
        <f t="array" ref="F100">IF(ROWS(G$7:G100)&gt;COUNTIF(BookTable[Entry Month],$O$4),"",INDEX(Book!D$3:D$1200,SMALL(IF(BookTable[Entry Month]=$O$4,ROW(BookTable[Entry Month])-ROW(Book!$J$2)),ROWS(G$7:G100))))</f>
        <v/>
      </c>
      <c r="I10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00" s="6" t="str" cm="1">
        <f t="array" ref="J100">IF(ROWS(G$7:G100)&gt;COUNTIF(BookTable[Entry Month],$O$4),"",INDEX(Book!F$3:F$1200,SMALL(IF(BookTable[Entry Month]=$O$4,ROW(BookTable[Entry Month])-ROW(Book!$J$2)),ROWS(G$7:G100))))</f>
        <v/>
      </c>
      <c r="K100" s="6" t="str" cm="1">
        <f t="array" ref="K100">IF(ROWS(G$7:G100)&gt;COUNTIF(BookTable[Entry Month],$O$4),"",INDEX(Book!E$3:E$1200,SMALL(IF(BookTable[Entry Month]=$O$4,ROW(BookTable[Entry Month])-ROW(Book!$J$2)),ROWS(G$7:G100))))</f>
        <v/>
      </c>
      <c r="L100" s="6" t="e">
        <f>Shrawan3[[#This Row],[मूल्य (रु)]]*13%</f>
        <v>#VALUE!</v>
      </c>
    </row>
    <row r="101" spans="1:12" hidden="1" x14ac:dyDescent="0.25">
      <c r="A101" s="1" t="str">
        <f t="array" ref="A101">IF(ROWS(A$7:A101)&gt;COUNTIF(BookTable[Entry Month],$O$4),"",INDEX(Book!A$3:A$1200,SMALL(IF(BookTable[Entry Month]=$O$4,ROW(BookTable[Entry Month])-ROW(Book!$J$2)),ROWS(A$7:A101))))</f>
        <v/>
      </c>
      <c r="B101" s="1" t="str">
        <f t="array" ref="B101">IF(ROWS(B$7:B101)&gt;COUNTIF(BookTable[Entry Month],$O$4),"",INDEX(Book!B$3:B$1200,SMALL(IF(BookTable[Entry Month]=$O$4,ROW(BookTable[Entry Month])-ROW(Book!$J$2)),ROWS(B$7:B101))))</f>
        <v/>
      </c>
      <c r="D101" s="1" t="str">
        <f t="array" ref="D101">IF(ROWS(C$7:C101)&gt;COUNTIF(BookTable[Entry Month],$O$4),"",INDEX(Book!C$3:C$1200,SMALL(IF(BookTable[Entry Month]=$O$4,ROW(BookTable[Entry Month])-ROW(Book!$J$2)),ROWS(C$7:C101))))</f>
        <v/>
      </c>
      <c r="E101" s="1" t="e">
        <f>VLOOKUP(Shrawan3[[#This Row],[आपूर्तिकर्ताको नाम]],PartyTable[],2,FALSE)</f>
        <v>#N/A</v>
      </c>
      <c r="F101" s="1" t="str" cm="1">
        <f t="array" ref="F101">IF(ROWS(G$7:G101)&gt;COUNTIF(BookTable[Entry Month],$O$4),"",INDEX(Book!D$3:D$1200,SMALL(IF(BookTable[Entry Month]=$O$4,ROW(BookTable[Entry Month])-ROW(Book!$J$2)),ROWS(G$7:G101))))</f>
        <v/>
      </c>
      <c r="I10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01" s="6" t="str" cm="1">
        <f t="array" ref="J101">IF(ROWS(G$7:G101)&gt;COUNTIF(BookTable[Entry Month],$O$4),"",INDEX(Book!F$3:F$1200,SMALL(IF(BookTable[Entry Month]=$O$4,ROW(BookTable[Entry Month])-ROW(Book!$J$2)),ROWS(G$7:G101))))</f>
        <v/>
      </c>
      <c r="K101" s="6" t="str" cm="1">
        <f t="array" ref="K101">IF(ROWS(G$7:G101)&gt;COUNTIF(BookTable[Entry Month],$O$4),"",INDEX(Book!E$3:E$1200,SMALL(IF(BookTable[Entry Month]=$O$4,ROW(BookTable[Entry Month])-ROW(Book!$J$2)),ROWS(G$7:G101))))</f>
        <v/>
      </c>
      <c r="L101" s="6" t="e">
        <f>Shrawan3[[#This Row],[मूल्य (रु)]]*13%</f>
        <v>#VALUE!</v>
      </c>
    </row>
    <row r="102" spans="1:12" hidden="1" x14ac:dyDescent="0.25">
      <c r="A102" s="1" t="str">
        <f t="array" ref="A102">IF(ROWS(A$7:A102)&gt;COUNTIF(BookTable[Entry Month],$O$4),"",INDEX(Book!A$3:A$1200,SMALL(IF(BookTable[Entry Month]=$O$4,ROW(BookTable[Entry Month])-ROW(Book!$J$2)),ROWS(A$7:A102))))</f>
        <v/>
      </c>
      <c r="B102" s="1" t="str">
        <f t="array" ref="B102">IF(ROWS(B$7:B102)&gt;COUNTIF(BookTable[Entry Month],$O$4),"",INDEX(Book!B$3:B$1200,SMALL(IF(BookTable[Entry Month]=$O$4,ROW(BookTable[Entry Month])-ROW(Book!$J$2)),ROWS(B$7:B102))))</f>
        <v/>
      </c>
      <c r="D102" s="1" t="str">
        <f t="array" ref="D102">IF(ROWS(C$7:C102)&gt;COUNTIF(BookTable[Entry Month],$O$4),"",INDEX(Book!C$3:C$1200,SMALL(IF(BookTable[Entry Month]=$O$4,ROW(BookTable[Entry Month])-ROW(Book!$J$2)),ROWS(C$7:C102))))</f>
        <v/>
      </c>
      <c r="E102" s="1" t="e">
        <f>VLOOKUP(Shrawan3[[#This Row],[आपूर्तिकर्ताको नाम]],PartyTable[],2,FALSE)</f>
        <v>#N/A</v>
      </c>
      <c r="F102" s="1" t="str" cm="1">
        <f t="array" ref="F102">IF(ROWS(G$7:G102)&gt;COUNTIF(BookTable[Entry Month],$O$4),"",INDEX(Book!D$3:D$1200,SMALL(IF(BookTable[Entry Month]=$O$4,ROW(BookTable[Entry Month])-ROW(Book!$J$2)),ROWS(G$7:G102))))</f>
        <v/>
      </c>
      <c r="I10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02" s="6" t="str" cm="1">
        <f t="array" ref="J102">IF(ROWS(G$7:G102)&gt;COUNTIF(BookTable[Entry Month],$O$4),"",INDEX(Book!F$3:F$1200,SMALL(IF(BookTable[Entry Month]=$O$4,ROW(BookTable[Entry Month])-ROW(Book!$J$2)),ROWS(G$7:G102))))</f>
        <v/>
      </c>
      <c r="K102" s="6" t="str" cm="1">
        <f t="array" ref="K102">IF(ROWS(G$7:G102)&gt;COUNTIF(BookTable[Entry Month],$O$4),"",INDEX(Book!E$3:E$1200,SMALL(IF(BookTable[Entry Month]=$O$4,ROW(BookTable[Entry Month])-ROW(Book!$J$2)),ROWS(G$7:G102))))</f>
        <v/>
      </c>
      <c r="L102" s="6" t="e">
        <f>Shrawan3[[#This Row],[मूल्य (रु)]]*13%</f>
        <v>#VALUE!</v>
      </c>
    </row>
    <row r="103" spans="1:12" hidden="1" x14ac:dyDescent="0.25">
      <c r="A103" s="1" t="str">
        <f t="array" ref="A103">IF(ROWS(A$7:A103)&gt;COUNTIF(BookTable[Entry Month],$O$4),"",INDEX(Book!A$3:A$1200,SMALL(IF(BookTable[Entry Month]=$O$4,ROW(BookTable[Entry Month])-ROW(Book!$J$2)),ROWS(A$7:A103))))</f>
        <v/>
      </c>
      <c r="B103" s="1" t="str">
        <f t="array" ref="B103">IF(ROWS(B$7:B103)&gt;COUNTIF(BookTable[Entry Month],$O$4),"",INDEX(Book!B$3:B$1200,SMALL(IF(BookTable[Entry Month]=$O$4,ROW(BookTable[Entry Month])-ROW(Book!$J$2)),ROWS(B$7:B103))))</f>
        <v/>
      </c>
      <c r="D103" s="1" t="str">
        <f t="array" ref="D103">IF(ROWS(C$7:C103)&gt;COUNTIF(BookTable[Entry Month],$O$4),"",INDEX(Book!C$3:C$1200,SMALL(IF(BookTable[Entry Month]=$O$4,ROW(BookTable[Entry Month])-ROW(Book!$J$2)),ROWS(C$7:C103))))</f>
        <v/>
      </c>
      <c r="E103" s="1" t="e">
        <f>VLOOKUP(Shrawan3[[#This Row],[आपूर्तिकर्ताको नाम]],PartyTable[],2,FALSE)</f>
        <v>#N/A</v>
      </c>
      <c r="F103" s="1" t="str" cm="1">
        <f t="array" ref="F103">IF(ROWS(G$7:G103)&gt;COUNTIF(BookTable[Entry Month],$O$4),"",INDEX(Book!D$3:D$1200,SMALL(IF(BookTable[Entry Month]=$O$4,ROW(BookTable[Entry Month])-ROW(Book!$J$2)),ROWS(G$7:G103))))</f>
        <v/>
      </c>
      <c r="I10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03" s="6" t="str" cm="1">
        <f t="array" ref="J103">IF(ROWS(G$7:G103)&gt;COUNTIF(BookTable[Entry Month],$O$4),"",INDEX(Book!F$3:F$1200,SMALL(IF(BookTable[Entry Month]=$O$4,ROW(BookTable[Entry Month])-ROW(Book!$J$2)),ROWS(G$7:G103))))</f>
        <v/>
      </c>
      <c r="K103" s="6" t="str" cm="1">
        <f t="array" ref="K103">IF(ROWS(G$7:G103)&gt;COUNTIF(BookTable[Entry Month],$O$4),"",INDEX(Book!E$3:E$1200,SMALL(IF(BookTable[Entry Month]=$O$4,ROW(BookTable[Entry Month])-ROW(Book!$J$2)),ROWS(G$7:G103))))</f>
        <v/>
      </c>
      <c r="L103" s="6" t="e">
        <f>Shrawan3[[#This Row],[मूल्य (रु)]]*13%</f>
        <v>#VALUE!</v>
      </c>
    </row>
    <row r="104" spans="1:12" hidden="1" x14ac:dyDescent="0.25">
      <c r="A104" s="1" t="str">
        <f t="array" ref="A104">IF(ROWS(A$7:A104)&gt;COUNTIF(BookTable[Entry Month],$O$4),"",INDEX(Book!A$3:A$1200,SMALL(IF(BookTable[Entry Month]=$O$4,ROW(BookTable[Entry Month])-ROW(Book!$J$2)),ROWS(A$7:A104))))</f>
        <v/>
      </c>
      <c r="B104" s="1" t="str">
        <f t="array" ref="B104">IF(ROWS(B$7:B104)&gt;COUNTIF(BookTable[Entry Month],$O$4),"",INDEX(Book!B$3:B$1200,SMALL(IF(BookTable[Entry Month]=$O$4,ROW(BookTable[Entry Month])-ROW(Book!$J$2)),ROWS(B$7:B104))))</f>
        <v/>
      </c>
      <c r="D104" s="1" t="str">
        <f t="array" ref="D104">IF(ROWS(C$7:C104)&gt;COUNTIF(BookTable[Entry Month],$O$4),"",INDEX(Book!C$3:C$1200,SMALL(IF(BookTable[Entry Month]=$O$4,ROW(BookTable[Entry Month])-ROW(Book!$J$2)),ROWS(C$7:C104))))</f>
        <v/>
      </c>
      <c r="E104" s="1" t="e">
        <f>VLOOKUP(Shrawan3[[#This Row],[आपूर्तिकर्ताको नाम]],PartyTable[],2,FALSE)</f>
        <v>#N/A</v>
      </c>
      <c r="F104" s="1" t="str" cm="1">
        <f t="array" ref="F104">IF(ROWS(G$7:G104)&gt;COUNTIF(BookTable[Entry Month],$O$4),"",INDEX(Book!D$3:D$1200,SMALL(IF(BookTable[Entry Month]=$O$4,ROW(BookTable[Entry Month])-ROW(Book!$J$2)),ROWS(G$7:G104))))</f>
        <v/>
      </c>
      <c r="I10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04" s="6" t="str" cm="1">
        <f t="array" ref="J104">IF(ROWS(G$7:G104)&gt;COUNTIF(BookTable[Entry Month],$O$4),"",INDEX(Book!F$3:F$1200,SMALL(IF(BookTable[Entry Month]=$O$4,ROW(BookTable[Entry Month])-ROW(Book!$J$2)),ROWS(G$7:G104))))</f>
        <v/>
      </c>
      <c r="K104" s="6" t="str" cm="1">
        <f t="array" ref="K104">IF(ROWS(G$7:G104)&gt;COUNTIF(BookTable[Entry Month],$O$4),"",INDEX(Book!E$3:E$1200,SMALL(IF(BookTable[Entry Month]=$O$4,ROW(BookTable[Entry Month])-ROW(Book!$J$2)),ROWS(G$7:G104))))</f>
        <v/>
      </c>
      <c r="L104" s="6" t="e">
        <f>Shrawan3[[#This Row],[मूल्य (रु)]]*13%</f>
        <v>#VALUE!</v>
      </c>
    </row>
    <row r="105" spans="1:12" hidden="1" x14ac:dyDescent="0.25">
      <c r="A105" s="1" t="str">
        <f t="array" ref="A105">IF(ROWS(A$7:A105)&gt;COUNTIF(BookTable[Entry Month],$O$4),"",INDEX(Book!A$3:A$1200,SMALL(IF(BookTable[Entry Month]=$O$4,ROW(BookTable[Entry Month])-ROW(Book!$J$2)),ROWS(A$7:A105))))</f>
        <v/>
      </c>
      <c r="B105" s="1" t="str">
        <f t="array" ref="B105">IF(ROWS(B$7:B105)&gt;COUNTIF(BookTable[Entry Month],$O$4),"",INDEX(Book!B$3:B$1200,SMALL(IF(BookTable[Entry Month]=$O$4,ROW(BookTable[Entry Month])-ROW(Book!$J$2)),ROWS(B$7:B105))))</f>
        <v/>
      </c>
      <c r="D105" s="1" t="str">
        <f t="array" ref="D105">IF(ROWS(C$7:C105)&gt;COUNTIF(BookTable[Entry Month],$O$4),"",INDEX(Book!C$3:C$1200,SMALL(IF(BookTable[Entry Month]=$O$4,ROW(BookTable[Entry Month])-ROW(Book!$J$2)),ROWS(C$7:C105))))</f>
        <v/>
      </c>
      <c r="E105" s="1" t="e">
        <f>VLOOKUP(Shrawan3[[#This Row],[आपूर्तिकर्ताको नाम]],PartyTable[],2,FALSE)</f>
        <v>#N/A</v>
      </c>
      <c r="F105" s="1" t="str" cm="1">
        <f t="array" ref="F105">IF(ROWS(G$7:G105)&gt;COUNTIF(BookTable[Entry Month],$O$4),"",INDEX(Book!D$3:D$1200,SMALL(IF(BookTable[Entry Month]=$O$4,ROW(BookTable[Entry Month])-ROW(Book!$J$2)),ROWS(G$7:G105))))</f>
        <v/>
      </c>
      <c r="I10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05" s="6" t="str" cm="1">
        <f t="array" ref="J105">IF(ROWS(G$7:G105)&gt;COUNTIF(BookTable[Entry Month],$O$4),"",INDEX(Book!F$3:F$1200,SMALL(IF(BookTable[Entry Month]=$O$4,ROW(BookTable[Entry Month])-ROW(Book!$J$2)),ROWS(G$7:G105))))</f>
        <v/>
      </c>
      <c r="K105" s="6" t="str" cm="1">
        <f t="array" ref="K105">IF(ROWS(G$7:G105)&gt;COUNTIF(BookTable[Entry Month],$O$4),"",INDEX(Book!E$3:E$1200,SMALL(IF(BookTable[Entry Month]=$O$4,ROW(BookTable[Entry Month])-ROW(Book!$J$2)),ROWS(G$7:G105))))</f>
        <v/>
      </c>
      <c r="L105" s="6" t="e">
        <f>Shrawan3[[#This Row],[मूल्य (रु)]]*13%</f>
        <v>#VALUE!</v>
      </c>
    </row>
    <row r="106" spans="1:12" hidden="1" x14ac:dyDescent="0.25">
      <c r="A106" s="1" t="str">
        <f t="array" ref="A106">IF(ROWS(A$7:A106)&gt;COUNTIF(BookTable[Entry Month],$O$4),"",INDEX(Book!A$3:A$1200,SMALL(IF(BookTable[Entry Month]=$O$4,ROW(BookTable[Entry Month])-ROW(Book!$J$2)),ROWS(A$7:A106))))</f>
        <v/>
      </c>
      <c r="B106" s="1" t="str">
        <f t="array" ref="B106">IF(ROWS(B$7:B106)&gt;COUNTIF(BookTable[Entry Month],$O$4),"",INDEX(Book!B$3:B$1200,SMALL(IF(BookTable[Entry Month]=$O$4,ROW(BookTable[Entry Month])-ROW(Book!$J$2)),ROWS(B$7:B106))))</f>
        <v/>
      </c>
      <c r="D106" s="1" t="str">
        <f t="array" ref="D106">IF(ROWS(C$7:C106)&gt;COUNTIF(BookTable[Entry Month],$O$4),"",INDEX(Book!C$3:C$1200,SMALL(IF(BookTable[Entry Month]=$O$4,ROW(BookTable[Entry Month])-ROW(Book!$J$2)),ROWS(C$7:C106))))</f>
        <v/>
      </c>
      <c r="E106" s="1" t="e">
        <f>VLOOKUP(Shrawan3[[#This Row],[आपूर्तिकर्ताको नाम]],PartyTable[],2,FALSE)</f>
        <v>#N/A</v>
      </c>
      <c r="F106" s="1" t="str" cm="1">
        <f t="array" ref="F106">IF(ROWS(G$7:G106)&gt;COUNTIF(BookTable[Entry Month],$O$4),"",INDEX(Book!D$3:D$1200,SMALL(IF(BookTable[Entry Month]=$O$4,ROW(BookTable[Entry Month])-ROW(Book!$J$2)),ROWS(G$7:G106))))</f>
        <v/>
      </c>
      <c r="I10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06" s="6" t="str" cm="1">
        <f t="array" ref="J106">IF(ROWS(G$7:G106)&gt;COUNTIF(BookTable[Entry Month],$O$4),"",INDEX(Book!F$3:F$1200,SMALL(IF(BookTable[Entry Month]=$O$4,ROW(BookTable[Entry Month])-ROW(Book!$J$2)),ROWS(G$7:G106))))</f>
        <v/>
      </c>
      <c r="K106" s="6" t="str" cm="1">
        <f t="array" ref="K106">IF(ROWS(G$7:G106)&gt;COUNTIF(BookTable[Entry Month],$O$4),"",INDEX(Book!E$3:E$1200,SMALL(IF(BookTable[Entry Month]=$O$4,ROW(BookTable[Entry Month])-ROW(Book!$J$2)),ROWS(G$7:G106))))</f>
        <v/>
      </c>
      <c r="L106" s="6" t="e">
        <f>Shrawan3[[#This Row],[मूल्य (रु)]]*13%</f>
        <v>#VALUE!</v>
      </c>
    </row>
    <row r="107" spans="1:12" hidden="1" x14ac:dyDescent="0.25">
      <c r="A107" s="1" t="str">
        <f t="array" ref="A107">IF(ROWS(A$7:A107)&gt;COUNTIF(BookTable[Entry Month],$O$4),"",INDEX(Book!A$3:A$1200,SMALL(IF(BookTable[Entry Month]=$O$4,ROW(BookTable[Entry Month])-ROW(Book!$J$2)),ROWS(A$7:A107))))</f>
        <v/>
      </c>
      <c r="B107" s="1" t="str">
        <f t="array" ref="B107">IF(ROWS(B$7:B107)&gt;COUNTIF(BookTable[Entry Month],$O$4),"",INDEX(Book!B$3:B$1200,SMALL(IF(BookTable[Entry Month]=$O$4,ROW(BookTable[Entry Month])-ROW(Book!$J$2)),ROWS(B$7:B107))))</f>
        <v/>
      </c>
      <c r="D107" s="1" t="str">
        <f t="array" ref="D107">IF(ROWS(C$7:C107)&gt;COUNTIF(BookTable[Entry Month],$O$4),"",INDEX(Book!C$3:C$1200,SMALL(IF(BookTable[Entry Month]=$O$4,ROW(BookTable[Entry Month])-ROW(Book!$J$2)),ROWS(C$7:C107))))</f>
        <v/>
      </c>
      <c r="E107" s="1" t="e">
        <f>VLOOKUP(Shrawan3[[#This Row],[आपूर्तिकर्ताको नाम]],PartyTable[],2,FALSE)</f>
        <v>#N/A</v>
      </c>
      <c r="F107" s="1" t="str" cm="1">
        <f t="array" ref="F107">IF(ROWS(G$7:G107)&gt;COUNTIF(BookTable[Entry Month],$O$4),"",INDEX(Book!D$3:D$1200,SMALL(IF(BookTable[Entry Month]=$O$4,ROW(BookTable[Entry Month])-ROW(Book!$J$2)),ROWS(G$7:G107))))</f>
        <v/>
      </c>
      <c r="I10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07" s="6" t="str" cm="1">
        <f t="array" ref="J107">IF(ROWS(G$7:G107)&gt;COUNTIF(BookTable[Entry Month],$O$4),"",INDEX(Book!F$3:F$1200,SMALL(IF(BookTable[Entry Month]=$O$4,ROW(BookTable[Entry Month])-ROW(Book!$J$2)),ROWS(G$7:G107))))</f>
        <v/>
      </c>
      <c r="K107" s="6" t="str" cm="1">
        <f t="array" ref="K107">IF(ROWS(G$7:G107)&gt;COUNTIF(BookTable[Entry Month],$O$4),"",INDEX(Book!E$3:E$1200,SMALL(IF(BookTable[Entry Month]=$O$4,ROW(BookTable[Entry Month])-ROW(Book!$J$2)),ROWS(G$7:G107))))</f>
        <v/>
      </c>
      <c r="L107" s="6" t="e">
        <f>Shrawan3[[#This Row],[मूल्य (रु)]]*13%</f>
        <v>#VALUE!</v>
      </c>
    </row>
    <row r="108" spans="1:12" hidden="1" x14ac:dyDescent="0.25">
      <c r="A108" s="1" t="str">
        <f t="array" ref="A108">IF(ROWS(A$7:A108)&gt;COUNTIF(BookTable[Entry Month],$O$4),"",INDEX(Book!A$3:A$1200,SMALL(IF(BookTable[Entry Month]=$O$4,ROW(BookTable[Entry Month])-ROW(Book!$J$2)),ROWS(A$7:A108))))</f>
        <v/>
      </c>
      <c r="B108" s="1" t="str">
        <f t="array" ref="B108">IF(ROWS(B$7:B108)&gt;COUNTIF(BookTable[Entry Month],$O$4),"",INDEX(Book!B$3:B$1200,SMALL(IF(BookTable[Entry Month]=$O$4,ROW(BookTable[Entry Month])-ROW(Book!$J$2)),ROWS(B$7:B108))))</f>
        <v/>
      </c>
      <c r="D108" s="1" t="str">
        <f t="array" ref="D108">IF(ROWS(C$7:C108)&gt;COUNTIF(BookTable[Entry Month],$O$4),"",INDEX(Book!C$3:C$1200,SMALL(IF(BookTable[Entry Month]=$O$4,ROW(BookTable[Entry Month])-ROW(Book!$J$2)),ROWS(C$7:C108))))</f>
        <v/>
      </c>
      <c r="E108" s="1" t="e">
        <f>VLOOKUP(Shrawan3[[#This Row],[आपूर्तिकर्ताको नाम]],PartyTable[],2,FALSE)</f>
        <v>#N/A</v>
      </c>
      <c r="F108" s="1" t="str" cm="1">
        <f t="array" ref="F108">IF(ROWS(G$7:G108)&gt;COUNTIF(BookTable[Entry Month],$O$4),"",INDEX(Book!D$3:D$1200,SMALL(IF(BookTable[Entry Month]=$O$4,ROW(BookTable[Entry Month])-ROW(Book!$J$2)),ROWS(G$7:G108))))</f>
        <v/>
      </c>
      <c r="I10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08" s="6" t="str" cm="1">
        <f t="array" ref="J108">IF(ROWS(G$7:G108)&gt;COUNTIF(BookTable[Entry Month],$O$4),"",INDEX(Book!F$3:F$1200,SMALL(IF(BookTable[Entry Month]=$O$4,ROW(BookTable[Entry Month])-ROW(Book!$J$2)),ROWS(G$7:G108))))</f>
        <v/>
      </c>
      <c r="K108" s="6" t="str" cm="1">
        <f t="array" ref="K108">IF(ROWS(G$7:G108)&gt;COUNTIF(BookTable[Entry Month],$O$4),"",INDEX(Book!E$3:E$1200,SMALL(IF(BookTable[Entry Month]=$O$4,ROW(BookTable[Entry Month])-ROW(Book!$J$2)),ROWS(G$7:G108))))</f>
        <v/>
      </c>
      <c r="L108" s="6" t="e">
        <f>Shrawan3[[#This Row],[मूल्य (रु)]]*13%</f>
        <v>#VALUE!</v>
      </c>
    </row>
    <row r="109" spans="1:12" hidden="1" x14ac:dyDescent="0.25">
      <c r="A109" s="1" t="str">
        <f t="array" ref="A109">IF(ROWS(A$7:A109)&gt;COUNTIF(BookTable[Entry Month],$O$4),"",INDEX(Book!A$3:A$1200,SMALL(IF(BookTable[Entry Month]=$O$4,ROW(BookTable[Entry Month])-ROW(Book!$J$2)),ROWS(A$7:A109))))</f>
        <v/>
      </c>
      <c r="B109" s="1" t="str">
        <f t="array" ref="B109">IF(ROWS(B$7:B109)&gt;COUNTIF(BookTable[Entry Month],$O$4),"",INDEX(Book!B$3:B$1200,SMALL(IF(BookTable[Entry Month]=$O$4,ROW(BookTable[Entry Month])-ROW(Book!$J$2)),ROWS(B$7:B109))))</f>
        <v/>
      </c>
      <c r="D109" s="1" t="str">
        <f t="array" ref="D109">IF(ROWS(C$7:C109)&gt;COUNTIF(BookTable[Entry Month],$O$4),"",INDEX(Book!C$3:C$1200,SMALL(IF(BookTable[Entry Month]=$O$4,ROW(BookTable[Entry Month])-ROW(Book!$J$2)),ROWS(C$7:C109))))</f>
        <v/>
      </c>
      <c r="E109" s="1" t="e">
        <f>VLOOKUP(Shrawan3[[#This Row],[आपूर्तिकर्ताको नाम]],PartyTable[],2,FALSE)</f>
        <v>#N/A</v>
      </c>
      <c r="F109" s="1" t="str" cm="1">
        <f t="array" ref="F109">IF(ROWS(G$7:G109)&gt;COUNTIF(BookTable[Entry Month],$O$4),"",INDEX(Book!D$3:D$1200,SMALL(IF(BookTable[Entry Month]=$O$4,ROW(BookTable[Entry Month])-ROW(Book!$J$2)),ROWS(G$7:G109))))</f>
        <v/>
      </c>
      <c r="I10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09" s="6" t="str" cm="1">
        <f t="array" ref="J109">IF(ROWS(G$7:G109)&gt;COUNTIF(BookTable[Entry Month],$O$4),"",INDEX(Book!F$3:F$1200,SMALL(IF(BookTable[Entry Month]=$O$4,ROW(BookTable[Entry Month])-ROW(Book!$J$2)),ROWS(G$7:G109))))</f>
        <v/>
      </c>
      <c r="K109" s="6" t="str" cm="1">
        <f t="array" ref="K109">IF(ROWS(G$7:G109)&gt;COUNTIF(BookTable[Entry Month],$O$4),"",INDEX(Book!E$3:E$1200,SMALL(IF(BookTable[Entry Month]=$O$4,ROW(BookTable[Entry Month])-ROW(Book!$J$2)),ROWS(G$7:G109))))</f>
        <v/>
      </c>
      <c r="L109" s="6" t="e">
        <f>Shrawan3[[#This Row],[मूल्य (रु)]]*13%</f>
        <v>#VALUE!</v>
      </c>
    </row>
    <row r="110" spans="1:12" hidden="1" x14ac:dyDescent="0.25">
      <c r="A110" s="1" t="str">
        <f t="array" ref="A110">IF(ROWS(A$7:A110)&gt;COUNTIF(BookTable[Entry Month],$O$4),"",INDEX(Book!A$3:A$1200,SMALL(IF(BookTable[Entry Month]=$O$4,ROW(BookTable[Entry Month])-ROW(Book!$J$2)),ROWS(A$7:A110))))</f>
        <v/>
      </c>
      <c r="B110" s="1" t="str">
        <f t="array" ref="B110">IF(ROWS(B$7:B110)&gt;COUNTIF(BookTable[Entry Month],$O$4),"",INDEX(Book!B$3:B$1200,SMALL(IF(BookTable[Entry Month]=$O$4,ROW(BookTable[Entry Month])-ROW(Book!$J$2)),ROWS(B$7:B110))))</f>
        <v/>
      </c>
      <c r="D110" s="1" t="str">
        <f t="array" ref="D110">IF(ROWS(C$7:C110)&gt;COUNTIF(BookTable[Entry Month],$O$4),"",INDEX(Book!C$3:C$1200,SMALL(IF(BookTable[Entry Month]=$O$4,ROW(BookTable[Entry Month])-ROW(Book!$J$2)),ROWS(C$7:C110))))</f>
        <v/>
      </c>
      <c r="E110" s="1" t="e">
        <f>VLOOKUP(Shrawan3[[#This Row],[आपूर्तिकर्ताको नाम]],PartyTable[],2,FALSE)</f>
        <v>#N/A</v>
      </c>
      <c r="F110" s="1" t="str" cm="1">
        <f t="array" ref="F110">IF(ROWS(G$7:G110)&gt;COUNTIF(BookTable[Entry Month],$O$4),"",INDEX(Book!D$3:D$1200,SMALL(IF(BookTable[Entry Month]=$O$4,ROW(BookTable[Entry Month])-ROW(Book!$J$2)),ROWS(G$7:G110))))</f>
        <v/>
      </c>
      <c r="I11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10" s="6" t="str" cm="1">
        <f t="array" ref="J110">IF(ROWS(G$7:G110)&gt;COUNTIF(BookTable[Entry Month],$O$4),"",INDEX(Book!F$3:F$1200,SMALL(IF(BookTable[Entry Month]=$O$4,ROW(BookTable[Entry Month])-ROW(Book!$J$2)),ROWS(G$7:G110))))</f>
        <v/>
      </c>
      <c r="K110" s="6" t="str" cm="1">
        <f t="array" ref="K110">IF(ROWS(G$7:G110)&gt;COUNTIF(BookTable[Entry Month],$O$4),"",INDEX(Book!E$3:E$1200,SMALL(IF(BookTable[Entry Month]=$O$4,ROW(BookTable[Entry Month])-ROW(Book!$J$2)),ROWS(G$7:G110))))</f>
        <v/>
      </c>
      <c r="L110" s="6" t="e">
        <f>Shrawan3[[#This Row],[मूल्य (रु)]]*13%</f>
        <v>#VALUE!</v>
      </c>
    </row>
    <row r="111" spans="1:12" hidden="1" x14ac:dyDescent="0.25">
      <c r="A111" s="1" t="str">
        <f t="array" ref="A111">IF(ROWS(A$7:A111)&gt;COUNTIF(BookTable[Entry Month],$O$4),"",INDEX(Book!A$3:A$1200,SMALL(IF(BookTable[Entry Month]=$O$4,ROW(BookTable[Entry Month])-ROW(Book!$J$2)),ROWS(A$7:A111))))</f>
        <v/>
      </c>
      <c r="B111" s="1" t="str">
        <f t="array" ref="B111">IF(ROWS(B$7:B111)&gt;COUNTIF(BookTable[Entry Month],$O$4),"",INDEX(Book!B$3:B$1200,SMALL(IF(BookTable[Entry Month]=$O$4,ROW(BookTable[Entry Month])-ROW(Book!$J$2)),ROWS(B$7:B111))))</f>
        <v/>
      </c>
      <c r="D111" s="1" t="str">
        <f t="array" ref="D111">IF(ROWS(C$7:C111)&gt;COUNTIF(BookTable[Entry Month],$O$4),"",INDEX(Book!C$3:C$1200,SMALL(IF(BookTable[Entry Month]=$O$4,ROW(BookTable[Entry Month])-ROW(Book!$J$2)),ROWS(C$7:C111))))</f>
        <v/>
      </c>
      <c r="E111" s="1" t="e">
        <f>VLOOKUP(Shrawan3[[#This Row],[आपूर्तिकर्ताको नाम]],PartyTable[],2,FALSE)</f>
        <v>#N/A</v>
      </c>
      <c r="F111" s="1" t="str" cm="1">
        <f t="array" ref="F111">IF(ROWS(G$7:G111)&gt;COUNTIF(BookTable[Entry Month],$O$4),"",INDEX(Book!D$3:D$1200,SMALL(IF(BookTable[Entry Month]=$O$4,ROW(BookTable[Entry Month])-ROW(Book!$J$2)),ROWS(G$7:G111))))</f>
        <v/>
      </c>
      <c r="I11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11" s="6" t="str" cm="1">
        <f t="array" ref="J111">IF(ROWS(G$7:G111)&gt;COUNTIF(BookTable[Entry Month],$O$4),"",INDEX(Book!F$3:F$1200,SMALL(IF(BookTable[Entry Month]=$O$4,ROW(BookTable[Entry Month])-ROW(Book!$J$2)),ROWS(G$7:G111))))</f>
        <v/>
      </c>
      <c r="K111" s="6" t="str" cm="1">
        <f t="array" ref="K111">IF(ROWS(G$7:G111)&gt;COUNTIF(BookTable[Entry Month],$O$4),"",INDEX(Book!E$3:E$1200,SMALL(IF(BookTable[Entry Month]=$O$4,ROW(BookTable[Entry Month])-ROW(Book!$J$2)),ROWS(G$7:G111))))</f>
        <v/>
      </c>
      <c r="L111" s="6" t="e">
        <f>Shrawan3[[#This Row],[मूल्य (रु)]]*13%</f>
        <v>#VALUE!</v>
      </c>
    </row>
    <row r="112" spans="1:12" hidden="1" x14ac:dyDescent="0.25">
      <c r="A112" s="1" t="str">
        <f t="array" ref="A112">IF(ROWS(A$7:A112)&gt;COUNTIF(BookTable[Entry Month],$O$4),"",INDEX(Book!A$3:A$1200,SMALL(IF(BookTable[Entry Month]=$O$4,ROW(BookTable[Entry Month])-ROW(Book!$J$2)),ROWS(A$7:A112))))</f>
        <v/>
      </c>
      <c r="B112" s="1" t="str">
        <f t="array" ref="B112">IF(ROWS(B$7:B112)&gt;COUNTIF(BookTable[Entry Month],$O$4),"",INDEX(Book!B$3:B$1200,SMALL(IF(BookTable[Entry Month]=$O$4,ROW(BookTable[Entry Month])-ROW(Book!$J$2)),ROWS(B$7:B112))))</f>
        <v/>
      </c>
      <c r="D112" s="1" t="str">
        <f t="array" ref="D112">IF(ROWS(C$7:C112)&gt;COUNTIF(BookTable[Entry Month],$O$4),"",INDEX(Book!C$3:C$1200,SMALL(IF(BookTable[Entry Month]=$O$4,ROW(BookTable[Entry Month])-ROW(Book!$J$2)),ROWS(C$7:C112))))</f>
        <v/>
      </c>
      <c r="E112" s="1" t="e">
        <f>VLOOKUP(Shrawan3[[#This Row],[आपूर्तिकर्ताको नाम]],PartyTable[],2,FALSE)</f>
        <v>#N/A</v>
      </c>
      <c r="F112" s="1" t="str" cm="1">
        <f t="array" ref="F112">IF(ROWS(G$7:G112)&gt;COUNTIF(BookTable[Entry Month],$O$4),"",INDEX(Book!D$3:D$1200,SMALL(IF(BookTable[Entry Month]=$O$4,ROW(BookTable[Entry Month])-ROW(Book!$J$2)),ROWS(G$7:G112))))</f>
        <v/>
      </c>
      <c r="I11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12" s="6" t="str" cm="1">
        <f t="array" ref="J112">IF(ROWS(G$7:G112)&gt;COUNTIF(BookTable[Entry Month],$O$4),"",INDEX(Book!F$3:F$1200,SMALL(IF(BookTable[Entry Month]=$O$4,ROW(BookTable[Entry Month])-ROW(Book!$J$2)),ROWS(G$7:G112))))</f>
        <v/>
      </c>
      <c r="K112" s="6" t="str" cm="1">
        <f t="array" ref="K112">IF(ROWS(G$7:G112)&gt;COUNTIF(BookTable[Entry Month],$O$4),"",INDEX(Book!E$3:E$1200,SMALL(IF(BookTable[Entry Month]=$O$4,ROW(BookTable[Entry Month])-ROW(Book!$J$2)),ROWS(G$7:G112))))</f>
        <v/>
      </c>
      <c r="L112" s="6" t="e">
        <f>Shrawan3[[#This Row],[मूल्य (रु)]]*13%</f>
        <v>#VALUE!</v>
      </c>
    </row>
    <row r="113" spans="1:12" hidden="1" x14ac:dyDescent="0.25">
      <c r="A113" s="1" t="str">
        <f t="array" ref="A113">IF(ROWS(A$7:A113)&gt;COUNTIF(BookTable[Entry Month],$O$4),"",INDEX(Book!A$3:A$1200,SMALL(IF(BookTable[Entry Month]=$O$4,ROW(BookTable[Entry Month])-ROW(Book!$J$2)),ROWS(A$7:A113))))</f>
        <v/>
      </c>
      <c r="B113" s="1" t="str">
        <f t="array" ref="B113">IF(ROWS(B$7:B113)&gt;COUNTIF(BookTable[Entry Month],$O$4),"",INDEX(Book!B$3:B$1200,SMALL(IF(BookTable[Entry Month]=$O$4,ROW(BookTable[Entry Month])-ROW(Book!$J$2)),ROWS(B$7:B113))))</f>
        <v/>
      </c>
      <c r="D113" s="1" t="str">
        <f t="array" ref="D113">IF(ROWS(C$7:C113)&gt;COUNTIF(BookTable[Entry Month],$O$4),"",INDEX(Book!C$3:C$1200,SMALL(IF(BookTable[Entry Month]=$O$4,ROW(BookTable[Entry Month])-ROW(Book!$J$2)),ROWS(C$7:C113))))</f>
        <v/>
      </c>
      <c r="E113" s="1" t="e">
        <f>VLOOKUP(Shrawan3[[#This Row],[आपूर्तिकर्ताको नाम]],PartyTable[],2,FALSE)</f>
        <v>#N/A</v>
      </c>
      <c r="F113" s="1" t="str" cm="1">
        <f t="array" ref="F113">IF(ROWS(G$7:G113)&gt;COUNTIF(BookTable[Entry Month],$O$4),"",INDEX(Book!D$3:D$1200,SMALL(IF(BookTable[Entry Month]=$O$4,ROW(BookTable[Entry Month])-ROW(Book!$J$2)),ROWS(G$7:G113))))</f>
        <v/>
      </c>
      <c r="I11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13" s="6" t="str" cm="1">
        <f t="array" ref="J113">IF(ROWS(G$7:G113)&gt;COUNTIF(BookTable[Entry Month],$O$4),"",INDEX(Book!F$3:F$1200,SMALL(IF(BookTable[Entry Month]=$O$4,ROW(BookTable[Entry Month])-ROW(Book!$J$2)),ROWS(G$7:G113))))</f>
        <v/>
      </c>
      <c r="K113" s="6" t="str" cm="1">
        <f t="array" ref="K113">IF(ROWS(G$7:G113)&gt;COUNTIF(BookTable[Entry Month],$O$4),"",INDEX(Book!E$3:E$1200,SMALL(IF(BookTable[Entry Month]=$O$4,ROW(BookTable[Entry Month])-ROW(Book!$J$2)),ROWS(G$7:G113))))</f>
        <v/>
      </c>
      <c r="L113" s="6" t="e">
        <f>Shrawan3[[#This Row],[मूल्य (रु)]]*13%</f>
        <v>#VALUE!</v>
      </c>
    </row>
    <row r="114" spans="1:12" hidden="1" x14ac:dyDescent="0.25">
      <c r="A114" s="1" t="str">
        <f t="array" ref="A114">IF(ROWS(A$7:A114)&gt;COUNTIF(BookTable[Entry Month],$O$4),"",INDEX(Book!A$3:A$1200,SMALL(IF(BookTable[Entry Month]=$O$4,ROW(BookTable[Entry Month])-ROW(Book!$J$2)),ROWS(A$7:A114))))</f>
        <v/>
      </c>
      <c r="B114" s="1" t="str">
        <f t="array" ref="B114">IF(ROWS(B$7:B114)&gt;COUNTIF(BookTable[Entry Month],$O$4),"",INDEX(Book!B$3:B$1200,SMALL(IF(BookTable[Entry Month]=$O$4,ROW(BookTable[Entry Month])-ROW(Book!$J$2)),ROWS(B$7:B114))))</f>
        <v/>
      </c>
      <c r="D114" s="1" t="str">
        <f t="array" ref="D114">IF(ROWS(C$7:C114)&gt;COUNTIF(BookTable[Entry Month],$O$4),"",INDEX(Book!C$3:C$1200,SMALL(IF(BookTable[Entry Month]=$O$4,ROW(BookTable[Entry Month])-ROW(Book!$J$2)),ROWS(C$7:C114))))</f>
        <v/>
      </c>
      <c r="E114" s="1" t="e">
        <f>VLOOKUP(Shrawan3[[#This Row],[आपूर्तिकर्ताको नाम]],PartyTable[],2,FALSE)</f>
        <v>#N/A</v>
      </c>
      <c r="F114" s="1" t="str" cm="1">
        <f t="array" ref="F114">IF(ROWS(G$7:G114)&gt;COUNTIF(BookTable[Entry Month],$O$4),"",INDEX(Book!D$3:D$1200,SMALL(IF(BookTable[Entry Month]=$O$4,ROW(BookTable[Entry Month])-ROW(Book!$J$2)),ROWS(G$7:G114))))</f>
        <v/>
      </c>
      <c r="I11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14" s="6" t="str" cm="1">
        <f t="array" ref="J114">IF(ROWS(G$7:G114)&gt;COUNTIF(BookTable[Entry Month],$O$4),"",INDEX(Book!F$3:F$1200,SMALL(IF(BookTable[Entry Month]=$O$4,ROW(BookTable[Entry Month])-ROW(Book!$J$2)),ROWS(G$7:G114))))</f>
        <v/>
      </c>
      <c r="K114" s="6" t="str" cm="1">
        <f t="array" ref="K114">IF(ROWS(G$7:G114)&gt;COUNTIF(BookTable[Entry Month],$O$4),"",INDEX(Book!E$3:E$1200,SMALL(IF(BookTable[Entry Month]=$O$4,ROW(BookTable[Entry Month])-ROW(Book!$J$2)),ROWS(G$7:G114))))</f>
        <v/>
      </c>
      <c r="L114" s="6" t="e">
        <f>Shrawan3[[#This Row],[मूल्य (रु)]]*13%</f>
        <v>#VALUE!</v>
      </c>
    </row>
    <row r="115" spans="1:12" hidden="1" x14ac:dyDescent="0.25">
      <c r="A115" s="1" t="str">
        <f t="array" ref="A115">IF(ROWS(A$7:A115)&gt;COUNTIF(BookTable[Entry Month],$O$4),"",INDEX(Book!A$3:A$1200,SMALL(IF(BookTable[Entry Month]=$O$4,ROW(BookTable[Entry Month])-ROW(Book!$J$2)),ROWS(A$7:A115))))</f>
        <v/>
      </c>
      <c r="B115" s="1" t="str">
        <f t="array" ref="B115">IF(ROWS(B$7:B115)&gt;COUNTIF(BookTable[Entry Month],$O$4),"",INDEX(Book!B$3:B$1200,SMALL(IF(BookTable[Entry Month]=$O$4,ROW(BookTable[Entry Month])-ROW(Book!$J$2)),ROWS(B$7:B115))))</f>
        <v/>
      </c>
      <c r="D115" s="1" t="str">
        <f t="array" ref="D115">IF(ROWS(C$7:C115)&gt;COUNTIF(BookTable[Entry Month],$O$4),"",INDEX(Book!C$3:C$1200,SMALL(IF(BookTable[Entry Month]=$O$4,ROW(BookTable[Entry Month])-ROW(Book!$J$2)),ROWS(C$7:C115))))</f>
        <v/>
      </c>
      <c r="E115" s="1" t="e">
        <f>VLOOKUP(Shrawan3[[#This Row],[आपूर्तिकर्ताको नाम]],PartyTable[],2,FALSE)</f>
        <v>#N/A</v>
      </c>
      <c r="F115" s="1" t="str" cm="1">
        <f t="array" ref="F115">IF(ROWS(G$7:G115)&gt;COUNTIF(BookTable[Entry Month],$O$4),"",INDEX(Book!D$3:D$1200,SMALL(IF(BookTable[Entry Month]=$O$4,ROW(BookTable[Entry Month])-ROW(Book!$J$2)),ROWS(G$7:G115))))</f>
        <v/>
      </c>
      <c r="I11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15" s="6" t="str" cm="1">
        <f t="array" ref="J115">IF(ROWS(G$7:G115)&gt;COUNTIF(BookTable[Entry Month],$O$4),"",INDEX(Book!F$3:F$1200,SMALL(IF(BookTable[Entry Month]=$O$4,ROW(BookTable[Entry Month])-ROW(Book!$J$2)),ROWS(G$7:G115))))</f>
        <v/>
      </c>
      <c r="K115" s="6" t="str" cm="1">
        <f t="array" ref="K115">IF(ROWS(G$7:G115)&gt;COUNTIF(BookTable[Entry Month],$O$4),"",INDEX(Book!E$3:E$1200,SMALL(IF(BookTable[Entry Month]=$O$4,ROW(BookTable[Entry Month])-ROW(Book!$J$2)),ROWS(G$7:G115))))</f>
        <v/>
      </c>
      <c r="L115" s="6" t="e">
        <f>Shrawan3[[#This Row],[मूल्य (रु)]]*13%</f>
        <v>#VALUE!</v>
      </c>
    </row>
    <row r="116" spans="1:12" hidden="1" x14ac:dyDescent="0.25">
      <c r="A116" s="1" t="str">
        <f t="array" ref="A116">IF(ROWS(A$7:A116)&gt;COUNTIF(BookTable[Entry Month],$O$4),"",INDEX(Book!A$3:A$1200,SMALL(IF(BookTable[Entry Month]=$O$4,ROW(BookTable[Entry Month])-ROW(Book!$J$2)),ROWS(A$7:A116))))</f>
        <v/>
      </c>
      <c r="B116" s="1" t="str">
        <f t="array" ref="B116">IF(ROWS(B$7:B116)&gt;COUNTIF(BookTable[Entry Month],$O$4),"",INDEX(Book!B$3:B$1200,SMALL(IF(BookTable[Entry Month]=$O$4,ROW(BookTable[Entry Month])-ROW(Book!$J$2)),ROWS(B$7:B116))))</f>
        <v/>
      </c>
      <c r="D116" s="1" t="str">
        <f t="array" ref="D116">IF(ROWS(C$7:C116)&gt;COUNTIF(BookTable[Entry Month],$O$4),"",INDEX(Book!C$3:C$1200,SMALL(IF(BookTable[Entry Month]=$O$4,ROW(BookTable[Entry Month])-ROW(Book!$J$2)),ROWS(C$7:C116))))</f>
        <v/>
      </c>
      <c r="E116" s="1" t="e">
        <f>VLOOKUP(Shrawan3[[#This Row],[आपूर्तिकर्ताको नाम]],PartyTable[],2,FALSE)</f>
        <v>#N/A</v>
      </c>
      <c r="F116" s="1" t="str" cm="1">
        <f t="array" ref="F116">IF(ROWS(G$7:G116)&gt;COUNTIF(BookTable[Entry Month],$O$4),"",INDEX(Book!D$3:D$1200,SMALL(IF(BookTable[Entry Month]=$O$4,ROW(BookTable[Entry Month])-ROW(Book!$J$2)),ROWS(G$7:G116))))</f>
        <v/>
      </c>
      <c r="I11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16" s="6" t="str" cm="1">
        <f t="array" ref="J116">IF(ROWS(G$7:G116)&gt;COUNTIF(BookTable[Entry Month],$O$4),"",INDEX(Book!F$3:F$1200,SMALL(IF(BookTable[Entry Month]=$O$4,ROW(BookTable[Entry Month])-ROW(Book!$J$2)),ROWS(G$7:G116))))</f>
        <v/>
      </c>
      <c r="K116" s="6" t="str" cm="1">
        <f t="array" ref="K116">IF(ROWS(G$7:G116)&gt;COUNTIF(BookTable[Entry Month],$O$4),"",INDEX(Book!E$3:E$1200,SMALL(IF(BookTable[Entry Month]=$O$4,ROW(BookTable[Entry Month])-ROW(Book!$J$2)),ROWS(G$7:G116))))</f>
        <v/>
      </c>
      <c r="L116" s="6" t="e">
        <f>Shrawan3[[#This Row],[मूल्य (रु)]]*13%</f>
        <v>#VALUE!</v>
      </c>
    </row>
    <row r="117" spans="1:12" hidden="1" x14ac:dyDescent="0.25">
      <c r="A117" s="1" t="str">
        <f t="array" ref="A117">IF(ROWS(A$7:A117)&gt;COUNTIF(BookTable[Entry Month],$O$4),"",INDEX(Book!A$3:A$1200,SMALL(IF(BookTable[Entry Month]=$O$4,ROW(BookTable[Entry Month])-ROW(Book!$J$2)),ROWS(A$7:A117))))</f>
        <v/>
      </c>
      <c r="B117" s="1" t="str">
        <f t="array" ref="B117">IF(ROWS(B$7:B117)&gt;COUNTIF(BookTable[Entry Month],$O$4),"",INDEX(Book!B$3:B$1200,SMALL(IF(BookTable[Entry Month]=$O$4,ROW(BookTable[Entry Month])-ROW(Book!$J$2)),ROWS(B$7:B117))))</f>
        <v/>
      </c>
      <c r="D117" s="1" t="str">
        <f t="array" ref="D117">IF(ROWS(C$7:C117)&gt;COUNTIF(BookTable[Entry Month],$O$4),"",INDEX(Book!C$3:C$1200,SMALL(IF(BookTable[Entry Month]=$O$4,ROW(BookTable[Entry Month])-ROW(Book!$J$2)),ROWS(C$7:C117))))</f>
        <v/>
      </c>
      <c r="E117" s="1" t="e">
        <f>VLOOKUP(Shrawan3[[#This Row],[आपूर्तिकर्ताको नाम]],PartyTable[],2,FALSE)</f>
        <v>#N/A</v>
      </c>
      <c r="F117" s="1" t="str" cm="1">
        <f t="array" ref="F117">IF(ROWS(G$7:G117)&gt;COUNTIF(BookTable[Entry Month],$O$4),"",INDEX(Book!D$3:D$1200,SMALL(IF(BookTable[Entry Month]=$O$4,ROW(BookTable[Entry Month])-ROW(Book!$J$2)),ROWS(G$7:G117))))</f>
        <v/>
      </c>
      <c r="I11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17" s="6" t="str" cm="1">
        <f t="array" ref="J117">IF(ROWS(G$7:G117)&gt;COUNTIF(BookTable[Entry Month],$O$4),"",INDEX(Book!F$3:F$1200,SMALL(IF(BookTable[Entry Month]=$O$4,ROW(BookTable[Entry Month])-ROW(Book!$J$2)),ROWS(G$7:G117))))</f>
        <v/>
      </c>
      <c r="K117" s="6" t="str" cm="1">
        <f t="array" ref="K117">IF(ROWS(G$7:G117)&gt;COUNTIF(BookTable[Entry Month],$O$4),"",INDEX(Book!E$3:E$1200,SMALL(IF(BookTable[Entry Month]=$O$4,ROW(BookTable[Entry Month])-ROW(Book!$J$2)),ROWS(G$7:G117))))</f>
        <v/>
      </c>
      <c r="L117" s="6" t="e">
        <f>Shrawan3[[#This Row],[मूल्य (रु)]]*13%</f>
        <v>#VALUE!</v>
      </c>
    </row>
    <row r="118" spans="1:12" hidden="1" x14ac:dyDescent="0.25">
      <c r="A118" s="1" t="str">
        <f t="array" ref="A118">IF(ROWS(A$7:A118)&gt;COUNTIF(BookTable[Entry Month],$O$4),"",INDEX(Book!A$3:A$1200,SMALL(IF(BookTable[Entry Month]=$O$4,ROW(BookTable[Entry Month])-ROW(Book!$J$2)),ROWS(A$7:A118))))</f>
        <v/>
      </c>
      <c r="B118" s="1" t="str">
        <f t="array" ref="B118">IF(ROWS(B$7:B118)&gt;COUNTIF(BookTable[Entry Month],$O$4),"",INDEX(Book!B$3:B$1200,SMALL(IF(BookTable[Entry Month]=$O$4,ROW(BookTable[Entry Month])-ROW(Book!$J$2)),ROWS(B$7:B118))))</f>
        <v/>
      </c>
      <c r="D118" s="1" t="str">
        <f t="array" ref="D118">IF(ROWS(C$7:C118)&gt;COUNTIF(BookTable[Entry Month],$O$4),"",INDEX(Book!C$3:C$1200,SMALL(IF(BookTable[Entry Month]=$O$4,ROW(BookTable[Entry Month])-ROW(Book!$J$2)),ROWS(C$7:C118))))</f>
        <v/>
      </c>
      <c r="E118" s="1" t="e">
        <f>VLOOKUP(Shrawan3[[#This Row],[आपूर्तिकर्ताको नाम]],PartyTable[],2,FALSE)</f>
        <v>#N/A</v>
      </c>
      <c r="F118" s="1" t="str" cm="1">
        <f t="array" ref="F118">IF(ROWS(G$7:G118)&gt;COUNTIF(BookTable[Entry Month],$O$4),"",INDEX(Book!D$3:D$1200,SMALL(IF(BookTable[Entry Month]=$O$4,ROW(BookTable[Entry Month])-ROW(Book!$J$2)),ROWS(G$7:G118))))</f>
        <v/>
      </c>
      <c r="I11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18" s="6" t="str" cm="1">
        <f t="array" ref="J118">IF(ROWS(G$7:G118)&gt;COUNTIF(BookTable[Entry Month],$O$4),"",INDEX(Book!F$3:F$1200,SMALL(IF(BookTable[Entry Month]=$O$4,ROW(BookTable[Entry Month])-ROW(Book!$J$2)),ROWS(G$7:G118))))</f>
        <v/>
      </c>
      <c r="K118" s="6" t="str" cm="1">
        <f t="array" ref="K118">IF(ROWS(G$7:G118)&gt;COUNTIF(BookTable[Entry Month],$O$4),"",INDEX(Book!E$3:E$1200,SMALL(IF(BookTable[Entry Month]=$O$4,ROW(BookTable[Entry Month])-ROW(Book!$J$2)),ROWS(G$7:G118))))</f>
        <v/>
      </c>
      <c r="L118" s="6" t="e">
        <f>Shrawan3[[#This Row],[मूल्य (रु)]]*13%</f>
        <v>#VALUE!</v>
      </c>
    </row>
    <row r="119" spans="1:12" hidden="1" x14ac:dyDescent="0.25">
      <c r="A119" s="1" t="str">
        <f t="array" ref="A119">IF(ROWS(A$7:A119)&gt;COUNTIF(BookTable[Entry Month],$O$4),"",INDEX(Book!A$3:A$1200,SMALL(IF(BookTable[Entry Month]=$O$4,ROW(BookTable[Entry Month])-ROW(Book!$J$2)),ROWS(A$7:A119))))</f>
        <v/>
      </c>
      <c r="B119" s="1" t="str">
        <f t="array" ref="B119">IF(ROWS(B$7:B119)&gt;COUNTIF(BookTable[Entry Month],$O$4),"",INDEX(Book!B$3:B$1200,SMALL(IF(BookTable[Entry Month]=$O$4,ROW(BookTable[Entry Month])-ROW(Book!$J$2)),ROWS(B$7:B119))))</f>
        <v/>
      </c>
      <c r="D119" s="1" t="str">
        <f t="array" ref="D119">IF(ROWS(C$7:C119)&gt;COUNTIF(BookTable[Entry Month],$O$4),"",INDEX(Book!C$3:C$1200,SMALL(IF(BookTable[Entry Month]=$O$4,ROW(BookTable[Entry Month])-ROW(Book!$J$2)),ROWS(C$7:C119))))</f>
        <v/>
      </c>
      <c r="E119" s="1" t="e">
        <f>VLOOKUP(Shrawan3[[#This Row],[आपूर्तिकर्ताको नाम]],PartyTable[],2,FALSE)</f>
        <v>#N/A</v>
      </c>
      <c r="F119" s="1" t="str" cm="1">
        <f t="array" ref="F119">IF(ROWS(G$7:G119)&gt;COUNTIF(BookTable[Entry Month],$O$4),"",INDEX(Book!D$3:D$1200,SMALL(IF(BookTable[Entry Month]=$O$4,ROW(BookTable[Entry Month])-ROW(Book!$J$2)),ROWS(G$7:G119))))</f>
        <v/>
      </c>
      <c r="I11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19" s="6" t="str" cm="1">
        <f t="array" ref="J119">IF(ROWS(G$7:G119)&gt;COUNTIF(BookTable[Entry Month],$O$4),"",INDEX(Book!F$3:F$1200,SMALL(IF(BookTable[Entry Month]=$O$4,ROW(BookTable[Entry Month])-ROW(Book!$J$2)),ROWS(G$7:G119))))</f>
        <v/>
      </c>
      <c r="K119" s="6" t="str" cm="1">
        <f t="array" ref="K119">IF(ROWS(G$7:G119)&gt;COUNTIF(BookTable[Entry Month],$O$4),"",INDEX(Book!E$3:E$1200,SMALL(IF(BookTable[Entry Month]=$O$4,ROW(BookTable[Entry Month])-ROW(Book!$J$2)),ROWS(G$7:G119))))</f>
        <v/>
      </c>
      <c r="L119" s="6" t="e">
        <f>Shrawan3[[#This Row],[मूल्य (रु)]]*13%</f>
        <v>#VALUE!</v>
      </c>
    </row>
    <row r="120" spans="1:12" hidden="1" x14ac:dyDescent="0.25">
      <c r="A120" s="1" t="str">
        <f t="array" ref="A120">IF(ROWS(A$7:A120)&gt;COUNTIF(BookTable[Entry Month],$O$4),"",INDEX(Book!A$3:A$1200,SMALL(IF(BookTable[Entry Month]=$O$4,ROW(BookTable[Entry Month])-ROW(Book!$J$2)),ROWS(A$7:A120))))</f>
        <v/>
      </c>
      <c r="B120" s="1" t="str">
        <f t="array" ref="B120">IF(ROWS(B$7:B120)&gt;COUNTIF(BookTable[Entry Month],$O$4),"",INDEX(Book!B$3:B$1200,SMALL(IF(BookTable[Entry Month]=$O$4,ROW(BookTable[Entry Month])-ROW(Book!$J$2)),ROWS(B$7:B120))))</f>
        <v/>
      </c>
      <c r="D120" s="1" t="str">
        <f t="array" ref="D120">IF(ROWS(C$7:C120)&gt;COUNTIF(BookTable[Entry Month],$O$4),"",INDEX(Book!C$3:C$1200,SMALL(IF(BookTable[Entry Month]=$O$4,ROW(BookTable[Entry Month])-ROW(Book!$J$2)),ROWS(C$7:C120))))</f>
        <v/>
      </c>
      <c r="E120" s="1" t="e">
        <f>VLOOKUP(Shrawan3[[#This Row],[आपूर्तिकर्ताको नाम]],PartyTable[],2,FALSE)</f>
        <v>#N/A</v>
      </c>
      <c r="F120" s="1" t="str" cm="1">
        <f t="array" ref="F120">IF(ROWS(G$7:G120)&gt;COUNTIF(BookTable[Entry Month],$O$4),"",INDEX(Book!D$3:D$1200,SMALL(IF(BookTable[Entry Month]=$O$4,ROW(BookTable[Entry Month])-ROW(Book!$J$2)),ROWS(G$7:G120))))</f>
        <v/>
      </c>
      <c r="I12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20" s="6" t="str" cm="1">
        <f t="array" ref="J120">IF(ROWS(G$7:G120)&gt;COUNTIF(BookTable[Entry Month],$O$4),"",INDEX(Book!F$3:F$1200,SMALL(IF(BookTable[Entry Month]=$O$4,ROW(BookTable[Entry Month])-ROW(Book!$J$2)),ROWS(G$7:G120))))</f>
        <v/>
      </c>
      <c r="K120" s="6" t="str" cm="1">
        <f t="array" ref="K120">IF(ROWS(G$7:G120)&gt;COUNTIF(BookTable[Entry Month],$O$4),"",INDEX(Book!E$3:E$1200,SMALL(IF(BookTable[Entry Month]=$O$4,ROW(BookTable[Entry Month])-ROW(Book!$J$2)),ROWS(G$7:G120))))</f>
        <v/>
      </c>
      <c r="L120" s="6" t="e">
        <f>Shrawan3[[#This Row],[मूल्य (रु)]]*13%</f>
        <v>#VALUE!</v>
      </c>
    </row>
    <row r="121" spans="1:12" hidden="1" x14ac:dyDescent="0.25">
      <c r="A121" s="1" t="str">
        <f t="array" ref="A121">IF(ROWS(A$7:A121)&gt;COUNTIF(BookTable[Entry Month],$O$4),"",INDEX(Book!A$3:A$1200,SMALL(IF(BookTable[Entry Month]=$O$4,ROW(BookTable[Entry Month])-ROW(Book!$J$2)),ROWS(A$7:A121))))</f>
        <v/>
      </c>
      <c r="B121" s="1" t="str">
        <f t="array" ref="B121">IF(ROWS(B$7:B121)&gt;COUNTIF(BookTable[Entry Month],$O$4),"",INDEX(Book!B$3:B$1200,SMALL(IF(BookTable[Entry Month]=$O$4,ROW(BookTable[Entry Month])-ROW(Book!$J$2)),ROWS(B$7:B121))))</f>
        <v/>
      </c>
      <c r="D121" s="1" t="str">
        <f t="array" ref="D121">IF(ROWS(C$7:C121)&gt;COUNTIF(BookTable[Entry Month],$O$4),"",INDEX(Book!C$3:C$1200,SMALL(IF(BookTable[Entry Month]=$O$4,ROW(BookTable[Entry Month])-ROW(Book!$J$2)),ROWS(C$7:C121))))</f>
        <v/>
      </c>
      <c r="E121" s="1" t="e">
        <f>VLOOKUP(Shrawan3[[#This Row],[आपूर्तिकर्ताको नाम]],PartyTable[],2,FALSE)</f>
        <v>#N/A</v>
      </c>
      <c r="F121" s="1" t="str" cm="1">
        <f t="array" ref="F121">IF(ROWS(G$7:G121)&gt;COUNTIF(BookTable[Entry Month],$O$4),"",INDEX(Book!D$3:D$1200,SMALL(IF(BookTable[Entry Month]=$O$4,ROW(BookTable[Entry Month])-ROW(Book!$J$2)),ROWS(G$7:G121))))</f>
        <v/>
      </c>
      <c r="I12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21" s="6" t="str" cm="1">
        <f t="array" ref="J121">IF(ROWS(G$7:G121)&gt;COUNTIF(BookTable[Entry Month],$O$4),"",INDEX(Book!F$3:F$1200,SMALL(IF(BookTable[Entry Month]=$O$4,ROW(BookTable[Entry Month])-ROW(Book!$J$2)),ROWS(G$7:G121))))</f>
        <v/>
      </c>
      <c r="K121" s="6" t="str" cm="1">
        <f t="array" ref="K121">IF(ROWS(G$7:G121)&gt;COUNTIF(BookTable[Entry Month],$O$4),"",INDEX(Book!E$3:E$1200,SMALL(IF(BookTable[Entry Month]=$O$4,ROW(BookTable[Entry Month])-ROW(Book!$J$2)),ROWS(G$7:G121))))</f>
        <v/>
      </c>
      <c r="L121" s="6" t="e">
        <f>Shrawan3[[#This Row],[मूल्य (रु)]]*13%</f>
        <v>#VALUE!</v>
      </c>
    </row>
    <row r="122" spans="1:12" hidden="1" x14ac:dyDescent="0.25">
      <c r="A122" s="1" t="str">
        <f t="array" ref="A122">IF(ROWS(A$7:A122)&gt;COUNTIF(BookTable[Entry Month],$O$4),"",INDEX(Book!A$3:A$1200,SMALL(IF(BookTable[Entry Month]=$O$4,ROW(BookTable[Entry Month])-ROW(Book!$J$2)),ROWS(A$7:A122))))</f>
        <v/>
      </c>
      <c r="B122" s="1" t="str">
        <f t="array" ref="B122">IF(ROWS(B$7:B122)&gt;COUNTIF(BookTable[Entry Month],$O$4),"",INDEX(Book!B$3:B$1200,SMALL(IF(BookTable[Entry Month]=$O$4,ROW(BookTable[Entry Month])-ROW(Book!$J$2)),ROWS(B$7:B122))))</f>
        <v/>
      </c>
      <c r="D122" s="1" t="str">
        <f t="array" ref="D122">IF(ROWS(C$7:C122)&gt;COUNTIF(BookTable[Entry Month],$O$4),"",INDEX(Book!C$3:C$1200,SMALL(IF(BookTable[Entry Month]=$O$4,ROW(BookTable[Entry Month])-ROW(Book!$J$2)),ROWS(C$7:C122))))</f>
        <v/>
      </c>
      <c r="E122" s="1" t="e">
        <f>VLOOKUP(Shrawan3[[#This Row],[आपूर्तिकर्ताको नाम]],PartyTable[],2,FALSE)</f>
        <v>#N/A</v>
      </c>
      <c r="F122" s="1" t="str" cm="1">
        <f t="array" ref="F122">IF(ROWS(G$7:G122)&gt;COUNTIF(BookTable[Entry Month],$O$4),"",INDEX(Book!D$3:D$1200,SMALL(IF(BookTable[Entry Month]=$O$4,ROW(BookTable[Entry Month])-ROW(Book!$J$2)),ROWS(G$7:G122))))</f>
        <v/>
      </c>
      <c r="I12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22" s="6" t="str" cm="1">
        <f t="array" ref="J122">IF(ROWS(G$7:G122)&gt;COUNTIF(BookTable[Entry Month],$O$4),"",INDEX(Book!F$3:F$1200,SMALL(IF(BookTable[Entry Month]=$O$4,ROW(BookTable[Entry Month])-ROW(Book!$J$2)),ROWS(G$7:G122))))</f>
        <v/>
      </c>
      <c r="K122" s="6" t="str" cm="1">
        <f t="array" ref="K122">IF(ROWS(G$7:G122)&gt;COUNTIF(BookTable[Entry Month],$O$4),"",INDEX(Book!E$3:E$1200,SMALL(IF(BookTable[Entry Month]=$O$4,ROW(BookTable[Entry Month])-ROW(Book!$J$2)),ROWS(G$7:G122))))</f>
        <v/>
      </c>
      <c r="L122" s="6" t="e">
        <f>Shrawan3[[#This Row],[मूल्य (रु)]]*13%</f>
        <v>#VALUE!</v>
      </c>
    </row>
    <row r="123" spans="1:12" hidden="1" x14ac:dyDescent="0.25">
      <c r="A123" s="1" t="str">
        <f t="array" ref="A123">IF(ROWS(A$7:A123)&gt;COUNTIF(BookTable[Entry Month],$O$4),"",INDEX(Book!A$3:A$1200,SMALL(IF(BookTable[Entry Month]=$O$4,ROW(BookTable[Entry Month])-ROW(Book!$J$2)),ROWS(A$7:A123))))</f>
        <v/>
      </c>
      <c r="B123" s="1" t="str">
        <f t="array" ref="B123">IF(ROWS(B$7:B123)&gt;COUNTIF(BookTable[Entry Month],$O$4),"",INDEX(Book!B$3:B$1200,SMALL(IF(BookTable[Entry Month]=$O$4,ROW(BookTable[Entry Month])-ROW(Book!$J$2)),ROWS(B$7:B123))))</f>
        <v/>
      </c>
      <c r="D123" s="1" t="str">
        <f t="array" ref="D123">IF(ROWS(C$7:C123)&gt;COUNTIF(BookTable[Entry Month],$O$4),"",INDEX(Book!C$3:C$1200,SMALL(IF(BookTable[Entry Month]=$O$4,ROW(BookTable[Entry Month])-ROW(Book!$J$2)),ROWS(C$7:C123))))</f>
        <v/>
      </c>
      <c r="E123" s="1" t="e">
        <f>VLOOKUP(Shrawan3[[#This Row],[आपूर्तिकर्ताको नाम]],PartyTable[],2,FALSE)</f>
        <v>#N/A</v>
      </c>
      <c r="F123" s="1" t="str" cm="1">
        <f t="array" ref="F123">IF(ROWS(G$7:G123)&gt;COUNTIF(BookTable[Entry Month],$O$4),"",INDEX(Book!D$3:D$1200,SMALL(IF(BookTable[Entry Month]=$O$4,ROW(BookTable[Entry Month])-ROW(Book!$J$2)),ROWS(G$7:G123))))</f>
        <v/>
      </c>
      <c r="I12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23" s="6" t="str" cm="1">
        <f t="array" ref="J123">IF(ROWS(G$7:G123)&gt;COUNTIF(BookTable[Entry Month],$O$4),"",INDEX(Book!F$3:F$1200,SMALL(IF(BookTable[Entry Month]=$O$4,ROW(BookTable[Entry Month])-ROW(Book!$J$2)),ROWS(G$7:G123))))</f>
        <v/>
      </c>
      <c r="K123" s="6" t="str" cm="1">
        <f t="array" ref="K123">IF(ROWS(G$7:G123)&gt;COUNTIF(BookTable[Entry Month],$O$4),"",INDEX(Book!E$3:E$1200,SMALL(IF(BookTable[Entry Month]=$O$4,ROW(BookTable[Entry Month])-ROW(Book!$J$2)),ROWS(G$7:G123))))</f>
        <v/>
      </c>
      <c r="L123" s="6" t="e">
        <f>Shrawan3[[#This Row],[मूल्य (रु)]]*13%</f>
        <v>#VALUE!</v>
      </c>
    </row>
    <row r="124" spans="1:12" hidden="1" x14ac:dyDescent="0.25">
      <c r="A124" s="1" t="str">
        <f t="array" ref="A124">IF(ROWS(A$7:A124)&gt;COUNTIF(BookTable[Entry Month],$O$4),"",INDEX(Book!A$3:A$1200,SMALL(IF(BookTable[Entry Month]=$O$4,ROW(BookTable[Entry Month])-ROW(Book!$J$2)),ROWS(A$7:A124))))</f>
        <v/>
      </c>
      <c r="B124" s="1" t="str">
        <f t="array" ref="B124">IF(ROWS(B$7:B124)&gt;COUNTIF(BookTable[Entry Month],$O$4),"",INDEX(Book!B$3:B$1200,SMALL(IF(BookTable[Entry Month]=$O$4,ROW(BookTable[Entry Month])-ROW(Book!$J$2)),ROWS(B$7:B124))))</f>
        <v/>
      </c>
      <c r="D124" s="1" t="str">
        <f t="array" ref="D124">IF(ROWS(C$7:C124)&gt;COUNTIF(BookTable[Entry Month],$O$4),"",INDEX(Book!C$3:C$1200,SMALL(IF(BookTable[Entry Month]=$O$4,ROW(BookTable[Entry Month])-ROW(Book!$J$2)),ROWS(C$7:C124))))</f>
        <v/>
      </c>
      <c r="E124" s="1" t="e">
        <f>VLOOKUP(Shrawan3[[#This Row],[आपूर्तिकर्ताको नाम]],PartyTable[],2,FALSE)</f>
        <v>#N/A</v>
      </c>
      <c r="F124" s="1" t="str" cm="1">
        <f t="array" ref="F124">IF(ROWS(G$7:G124)&gt;COUNTIF(BookTable[Entry Month],$O$4),"",INDEX(Book!D$3:D$1200,SMALL(IF(BookTable[Entry Month]=$O$4,ROW(BookTable[Entry Month])-ROW(Book!$J$2)),ROWS(G$7:G124))))</f>
        <v/>
      </c>
      <c r="I12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24" s="6" t="str" cm="1">
        <f t="array" ref="J124">IF(ROWS(G$7:G124)&gt;COUNTIF(BookTable[Entry Month],$O$4),"",INDEX(Book!F$3:F$1200,SMALL(IF(BookTable[Entry Month]=$O$4,ROW(BookTable[Entry Month])-ROW(Book!$J$2)),ROWS(G$7:G124))))</f>
        <v/>
      </c>
      <c r="K124" s="6" t="str" cm="1">
        <f t="array" ref="K124">IF(ROWS(G$7:G124)&gt;COUNTIF(BookTable[Entry Month],$O$4),"",INDEX(Book!E$3:E$1200,SMALL(IF(BookTable[Entry Month]=$O$4,ROW(BookTable[Entry Month])-ROW(Book!$J$2)),ROWS(G$7:G124))))</f>
        <v/>
      </c>
      <c r="L124" s="6" t="e">
        <f>Shrawan3[[#This Row],[मूल्य (रु)]]*13%</f>
        <v>#VALUE!</v>
      </c>
    </row>
    <row r="125" spans="1:12" hidden="1" x14ac:dyDescent="0.25">
      <c r="A125" s="1" t="str">
        <f t="array" ref="A125">IF(ROWS(A$7:A125)&gt;COUNTIF(BookTable[Entry Month],$O$4),"",INDEX(Book!A$3:A$1200,SMALL(IF(BookTable[Entry Month]=$O$4,ROW(BookTable[Entry Month])-ROW(Book!$J$2)),ROWS(A$7:A125))))</f>
        <v/>
      </c>
      <c r="B125" s="1" t="str">
        <f t="array" ref="B125">IF(ROWS(B$7:B125)&gt;COUNTIF(BookTable[Entry Month],$O$4),"",INDEX(Book!B$3:B$1200,SMALL(IF(BookTable[Entry Month]=$O$4,ROW(BookTable[Entry Month])-ROW(Book!$J$2)),ROWS(B$7:B125))))</f>
        <v/>
      </c>
      <c r="D125" s="1" t="str">
        <f t="array" ref="D125">IF(ROWS(C$7:C125)&gt;COUNTIF(BookTable[Entry Month],$O$4),"",INDEX(Book!C$3:C$1200,SMALL(IF(BookTable[Entry Month]=$O$4,ROW(BookTable[Entry Month])-ROW(Book!$J$2)),ROWS(C$7:C125))))</f>
        <v/>
      </c>
      <c r="E125" s="1" t="e">
        <f>VLOOKUP(Shrawan3[[#This Row],[आपूर्तिकर्ताको नाम]],PartyTable[],2,FALSE)</f>
        <v>#N/A</v>
      </c>
      <c r="F125" s="1" t="str" cm="1">
        <f t="array" ref="F125">IF(ROWS(G$7:G125)&gt;COUNTIF(BookTable[Entry Month],$O$4),"",INDEX(Book!D$3:D$1200,SMALL(IF(BookTable[Entry Month]=$O$4,ROW(BookTable[Entry Month])-ROW(Book!$J$2)),ROWS(G$7:G125))))</f>
        <v/>
      </c>
      <c r="I12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25" s="6" t="str" cm="1">
        <f t="array" ref="J125">IF(ROWS(G$7:G125)&gt;COUNTIF(BookTable[Entry Month],$O$4),"",INDEX(Book!F$3:F$1200,SMALL(IF(BookTable[Entry Month]=$O$4,ROW(BookTable[Entry Month])-ROW(Book!$J$2)),ROWS(G$7:G125))))</f>
        <v/>
      </c>
      <c r="K125" s="6" t="str" cm="1">
        <f t="array" ref="K125">IF(ROWS(G$7:G125)&gt;COUNTIF(BookTable[Entry Month],$O$4),"",INDEX(Book!E$3:E$1200,SMALL(IF(BookTable[Entry Month]=$O$4,ROW(BookTable[Entry Month])-ROW(Book!$J$2)),ROWS(G$7:G125))))</f>
        <v/>
      </c>
      <c r="L125" s="6" t="e">
        <f>Shrawan3[[#This Row],[मूल्य (रु)]]*13%</f>
        <v>#VALUE!</v>
      </c>
    </row>
    <row r="126" spans="1:12" hidden="1" x14ac:dyDescent="0.25">
      <c r="A126" s="1" t="str">
        <f t="array" ref="A126">IF(ROWS(A$7:A126)&gt;COUNTIF(BookTable[Entry Month],$O$4),"",INDEX(Book!A$3:A$1200,SMALL(IF(BookTable[Entry Month]=$O$4,ROW(BookTable[Entry Month])-ROW(Book!$J$2)),ROWS(A$7:A126))))</f>
        <v/>
      </c>
      <c r="B126" s="1" t="str">
        <f t="array" ref="B126">IF(ROWS(B$7:B126)&gt;COUNTIF(BookTable[Entry Month],$O$4),"",INDEX(Book!B$3:B$1200,SMALL(IF(BookTable[Entry Month]=$O$4,ROW(BookTable[Entry Month])-ROW(Book!$J$2)),ROWS(B$7:B126))))</f>
        <v/>
      </c>
      <c r="D126" s="1" t="str">
        <f t="array" ref="D126">IF(ROWS(C$7:C126)&gt;COUNTIF(BookTable[Entry Month],$O$4),"",INDEX(Book!C$3:C$1200,SMALL(IF(BookTable[Entry Month]=$O$4,ROW(BookTable[Entry Month])-ROW(Book!$J$2)),ROWS(C$7:C126))))</f>
        <v/>
      </c>
      <c r="E126" s="1" t="e">
        <f>VLOOKUP(Shrawan3[[#This Row],[आपूर्तिकर्ताको नाम]],PartyTable[],2,FALSE)</f>
        <v>#N/A</v>
      </c>
      <c r="F126" s="1" t="str" cm="1">
        <f t="array" ref="F126">IF(ROWS(G$7:G126)&gt;COUNTIF(BookTable[Entry Month],$O$4),"",INDEX(Book!D$3:D$1200,SMALL(IF(BookTable[Entry Month]=$O$4,ROW(BookTable[Entry Month])-ROW(Book!$J$2)),ROWS(G$7:G126))))</f>
        <v/>
      </c>
      <c r="I12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26" s="6" t="str" cm="1">
        <f t="array" ref="J126">IF(ROWS(G$7:G126)&gt;COUNTIF(BookTable[Entry Month],$O$4),"",INDEX(Book!F$3:F$1200,SMALL(IF(BookTable[Entry Month]=$O$4,ROW(BookTable[Entry Month])-ROW(Book!$J$2)),ROWS(G$7:G126))))</f>
        <v/>
      </c>
      <c r="K126" s="6" t="str" cm="1">
        <f t="array" ref="K126">IF(ROWS(G$7:G126)&gt;COUNTIF(BookTable[Entry Month],$O$4),"",INDEX(Book!E$3:E$1200,SMALL(IF(BookTable[Entry Month]=$O$4,ROW(BookTable[Entry Month])-ROW(Book!$J$2)),ROWS(G$7:G126))))</f>
        <v/>
      </c>
      <c r="L126" s="6" t="e">
        <f>Shrawan3[[#This Row],[मूल्य (रु)]]*13%</f>
        <v>#VALUE!</v>
      </c>
    </row>
    <row r="127" spans="1:12" hidden="1" x14ac:dyDescent="0.25">
      <c r="A127" s="1" t="str">
        <f t="array" ref="A127">IF(ROWS(A$7:A127)&gt;COUNTIF(BookTable[Entry Month],$O$4),"",INDEX(Book!A$3:A$1200,SMALL(IF(BookTable[Entry Month]=$O$4,ROW(BookTable[Entry Month])-ROW(Book!$J$2)),ROWS(A$7:A127))))</f>
        <v/>
      </c>
      <c r="B127" s="1" t="str">
        <f t="array" ref="B127">IF(ROWS(B$7:B127)&gt;COUNTIF(BookTable[Entry Month],$O$4),"",INDEX(Book!B$3:B$1200,SMALL(IF(BookTable[Entry Month]=$O$4,ROW(BookTable[Entry Month])-ROW(Book!$J$2)),ROWS(B$7:B127))))</f>
        <v/>
      </c>
      <c r="D127" s="1" t="str">
        <f t="array" ref="D127">IF(ROWS(C$7:C127)&gt;COUNTIF(BookTable[Entry Month],$O$4),"",INDEX(Book!C$3:C$1200,SMALL(IF(BookTable[Entry Month]=$O$4,ROW(BookTable[Entry Month])-ROW(Book!$J$2)),ROWS(C$7:C127))))</f>
        <v/>
      </c>
      <c r="E127" s="1" t="e">
        <f>VLOOKUP(Shrawan3[[#This Row],[आपूर्तिकर्ताको नाम]],PartyTable[],2,FALSE)</f>
        <v>#N/A</v>
      </c>
      <c r="F127" s="1" t="str" cm="1">
        <f t="array" ref="F127">IF(ROWS(G$7:G127)&gt;COUNTIF(BookTable[Entry Month],$O$4),"",INDEX(Book!D$3:D$1200,SMALL(IF(BookTable[Entry Month]=$O$4,ROW(BookTable[Entry Month])-ROW(Book!$J$2)),ROWS(G$7:G127))))</f>
        <v/>
      </c>
      <c r="I12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27" s="6" t="str" cm="1">
        <f t="array" ref="J127">IF(ROWS(G$7:G127)&gt;COUNTIF(BookTable[Entry Month],$O$4),"",INDEX(Book!F$3:F$1200,SMALL(IF(BookTable[Entry Month]=$O$4,ROW(BookTable[Entry Month])-ROW(Book!$J$2)),ROWS(G$7:G127))))</f>
        <v/>
      </c>
      <c r="K127" s="6" t="str" cm="1">
        <f t="array" ref="K127">IF(ROWS(G$7:G127)&gt;COUNTIF(BookTable[Entry Month],$O$4),"",INDEX(Book!E$3:E$1200,SMALL(IF(BookTable[Entry Month]=$O$4,ROW(BookTable[Entry Month])-ROW(Book!$J$2)),ROWS(G$7:G127))))</f>
        <v/>
      </c>
      <c r="L127" s="6" t="e">
        <f>Shrawan3[[#This Row],[मूल्य (रु)]]*13%</f>
        <v>#VALUE!</v>
      </c>
    </row>
    <row r="128" spans="1:12" hidden="1" x14ac:dyDescent="0.25">
      <c r="A128" s="1" t="str">
        <f t="array" ref="A128">IF(ROWS(A$7:A128)&gt;COUNTIF(BookTable[Entry Month],$O$4),"",INDEX(Book!A$3:A$1200,SMALL(IF(BookTable[Entry Month]=$O$4,ROW(BookTable[Entry Month])-ROW(Book!$J$2)),ROWS(A$7:A128))))</f>
        <v/>
      </c>
      <c r="B128" s="1" t="str">
        <f t="array" ref="B128">IF(ROWS(B$7:B128)&gt;COUNTIF(BookTable[Entry Month],$O$4),"",INDEX(Book!B$3:B$1200,SMALL(IF(BookTable[Entry Month]=$O$4,ROW(BookTable[Entry Month])-ROW(Book!$J$2)),ROWS(B$7:B128))))</f>
        <v/>
      </c>
      <c r="D128" s="1" t="str">
        <f t="array" ref="D128">IF(ROWS(C$7:C128)&gt;COUNTIF(BookTable[Entry Month],$O$4),"",INDEX(Book!C$3:C$1200,SMALL(IF(BookTable[Entry Month]=$O$4,ROW(BookTable[Entry Month])-ROW(Book!$J$2)),ROWS(C$7:C128))))</f>
        <v/>
      </c>
      <c r="E128" s="1" t="e">
        <f>VLOOKUP(Shrawan3[[#This Row],[आपूर्तिकर्ताको नाम]],PartyTable[],2,FALSE)</f>
        <v>#N/A</v>
      </c>
      <c r="F128" s="1" t="str" cm="1">
        <f t="array" ref="F128">IF(ROWS(G$7:G128)&gt;COUNTIF(BookTable[Entry Month],$O$4),"",INDEX(Book!D$3:D$1200,SMALL(IF(BookTable[Entry Month]=$O$4,ROW(BookTable[Entry Month])-ROW(Book!$J$2)),ROWS(G$7:G128))))</f>
        <v/>
      </c>
      <c r="I12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28" s="6" t="str" cm="1">
        <f t="array" ref="J128">IF(ROWS(G$7:G128)&gt;COUNTIF(BookTable[Entry Month],$O$4),"",INDEX(Book!F$3:F$1200,SMALL(IF(BookTable[Entry Month]=$O$4,ROW(BookTable[Entry Month])-ROW(Book!$J$2)),ROWS(G$7:G128))))</f>
        <v/>
      </c>
      <c r="K128" s="6" t="str" cm="1">
        <f t="array" ref="K128">IF(ROWS(G$7:G128)&gt;COUNTIF(BookTable[Entry Month],$O$4),"",INDEX(Book!E$3:E$1200,SMALL(IF(BookTable[Entry Month]=$O$4,ROW(BookTable[Entry Month])-ROW(Book!$J$2)),ROWS(G$7:G128))))</f>
        <v/>
      </c>
      <c r="L128" s="6" t="e">
        <f>Shrawan3[[#This Row],[मूल्य (रु)]]*13%</f>
        <v>#VALUE!</v>
      </c>
    </row>
    <row r="129" spans="1:12" hidden="1" x14ac:dyDescent="0.25">
      <c r="A129" s="1" t="str">
        <f t="array" ref="A129">IF(ROWS(A$7:A129)&gt;COUNTIF(BookTable[Entry Month],$O$4),"",INDEX(Book!A$3:A$1200,SMALL(IF(BookTable[Entry Month]=$O$4,ROW(BookTable[Entry Month])-ROW(Book!$J$2)),ROWS(A$7:A129))))</f>
        <v/>
      </c>
      <c r="B129" s="1" t="str">
        <f t="array" ref="B129">IF(ROWS(B$7:B129)&gt;COUNTIF(BookTable[Entry Month],$O$4),"",INDEX(Book!B$3:B$1200,SMALL(IF(BookTable[Entry Month]=$O$4,ROW(BookTable[Entry Month])-ROW(Book!$J$2)),ROWS(B$7:B129))))</f>
        <v/>
      </c>
      <c r="D129" s="1" t="str">
        <f t="array" ref="D129">IF(ROWS(C$7:C129)&gt;COUNTIF(BookTable[Entry Month],$O$4),"",INDEX(Book!C$3:C$1200,SMALL(IF(BookTable[Entry Month]=$O$4,ROW(BookTable[Entry Month])-ROW(Book!$J$2)),ROWS(C$7:C129))))</f>
        <v/>
      </c>
      <c r="E129" s="1" t="e">
        <f>VLOOKUP(Shrawan3[[#This Row],[आपूर्तिकर्ताको नाम]],PartyTable[],2,FALSE)</f>
        <v>#N/A</v>
      </c>
      <c r="F129" s="1" t="str" cm="1">
        <f t="array" ref="F129">IF(ROWS(G$7:G129)&gt;COUNTIF(BookTable[Entry Month],$O$4),"",INDEX(Book!D$3:D$1200,SMALL(IF(BookTable[Entry Month]=$O$4,ROW(BookTable[Entry Month])-ROW(Book!$J$2)),ROWS(G$7:G129))))</f>
        <v/>
      </c>
      <c r="I12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29" s="6" t="str" cm="1">
        <f t="array" ref="J129">IF(ROWS(G$7:G129)&gt;COUNTIF(BookTable[Entry Month],$O$4),"",INDEX(Book!F$3:F$1200,SMALL(IF(BookTable[Entry Month]=$O$4,ROW(BookTable[Entry Month])-ROW(Book!$J$2)),ROWS(G$7:G129))))</f>
        <v/>
      </c>
      <c r="K129" s="6" t="str" cm="1">
        <f t="array" ref="K129">IF(ROWS(G$7:G129)&gt;COUNTIF(BookTable[Entry Month],$O$4),"",INDEX(Book!E$3:E$1200,SMALL(IF(BookTable[Entry Month]=$O$4,ROW(BookTable[Entry Month])-ROW(Book!$J$2)),ROWS(G$7:G129))))</f>
        <v/>
      </c>
      <c r="L129" s="6" t="e">
        <f>Shrawan3[[#This Row],[मूल्य (रु)]]*13%</f>
        <v>#VALUE!</v>
      </c>
    </row>
    <row r="130" spans="1:12" hidden="1" x14ac:dyDescent="0.25">
      <c r="A130" s="1" t="str">
        <f t="array" ref="A130">IF(ROWS(A$7:A130)&gt;COUNTIF(BookTable[Entry Month],$O$4),"",INDEX(Book!A$3:A$1200,SMALL(IF(BookTable[Entry Month]=$O$4,ROW(BookTable[Entry Month])-ROW(Book!$J$2)),ROWS(A$7:A130))))</f>
        <v/>
      </c>
      <c r="B130" s="1" t="str">
        <f t="array" ref="B130">IF(ROWS(B$7:B130)&gt;COUNTIF(BookTable[Entry Month],$O$4),"",INDEX(Book!B$3:B$1200,SMALL(IF(BookTable[Entry Month]=$O$4,ROW(BookTable[Entry Month])-ROW(Book!$J$2)),ROWS(B$7:B130))))</f>
        <v/>
      </c>
      <c r="D130" s="1" t="str">
        <f t="array" ref="D130">IF(ROWS(C$7:C130)&gt;COUNTIF(BookTable[Entry Month],$O$4),"",INDEX(Book!C$3:C$1200,SMALL(IF(BookTable[Entry Month]=$O$4,ROW(BookTable[Entry Month])-ROW(Book!$J$2)),ROWS(C$7:C130))))</f>
        <v/>
      </c>
      <c r="E130" s="1" t="e">
        <f>VLOOKUP(Shrawan3[[#This Row],[आपूर्तिकर्ताको नाम]],PartyTable[],2,FALSE)</f>
        <v>#N/A</v>
      </c>
      <c r="F130" s="1" t="str" cm="1">
        <f t="array" ref="F130">IF(ROWS(G$7:G130)&gt;COUNTIF(BookTable[Entry Month],$O$4),"",INDEX(Book!D$3:D$1200,SMALL(IF(BookTable[Entry Month]=$O$4,ROW(BookTable[Entry Month])-ROW(Book!$J$2)),ROWS(G$7:G130))))</f>
        <v/>
      </c>
      <c r="I13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30" s="6" t="str" cm="1">
        <f t="array" ref="J130">IF(ROWS(G$7:G130)&gt;COUNTIF(BookTable[Entry Month],$O$4),"",INDEX(Book!F$3:F$1200,SMALL(IF(BookTable[Entry Month]=$O$4,ROW(BookTable[Entry Month])-ROW(Book!$J$2)),ROWS(G$7:G130))))</f>
        <v/>
      </c>
      <c r="K130" s="6" t="str" cm="1">
        <f t="array" ref="K130">IF(ROWS(G$7:G130)&gt;COUNTIF(BookTable[Entry Month],$O$4),"",INDEX(Book!E$3:E$1200,SMALL(IF(BookTable[Entry Month]=$O$4,ROW(BookTable[Entry Month])-ROW(Book!$J$2)),ROWS(G$7:G130))))</f>
        <v/>
      </c>
      <c r="L130" s="6" t="e">
        <f>Shrawan3[[#This Row],[मूल्य (रु)]]*13%</f>
        <v>#VALUE!</v>
      </c>
    </row>
    <row r="131" spans="1:12" hidden="1" x14ac:dyDescent="0.25">
      <c r="A131" s="1" t="str">
        <f t="array" ref="A131">IF(ROWS(A$7:A131)&gt;COUNTIF(BookTable[Entry Month],$O$4),"",INDEX(Book!A$3:A$1200,SMALL(IF(BookTable[Entry Month]=$O$4,ROW(BookTable[Entry Month])-ROW(Book!$J$2)),ROWS(A$7:A131))))</f>
        <v/>
      </c>
      <c r="B131" s="1" t="str">
        <f t="array" ref="B131">IF(ROWS(B$7:B131)&gt;COUNTIF(BookTable[Entry Month],$O$4),"",INDEX(Book!B$3:B$1200,SMALL(IF(BookTable[Entry Month]=$O$4,ROW(BookTable[Entry Month])-ROW(Book!$J$2)),ROWS(B$7:B131))))</f>
        <v/>
      </c>
      <c r="D131" s="1" t="str">
        <f t="array" ref="D131">IF(ROWS(C$7:C131)&gt;COUNTIF(BookTable[Entry Month],$O$4),"",INDEX(Book!C$3:C$1200,SMALL(IF(BookTable[Entry Month]=$O$4,ROW(BookTable[Entry Month])-ROW(Book!$J$2)),ROWS(C$7:C131))))</f>
        <v/>
      </c>
      <c r="E131" s="1" t="e">
        <f>VLOOKUP(Shrawan3[[#This Row],[आपूर्तिकर्ताको नाम]],PartyTable[],2,FALSE)</f>
        <v>#N/A</v>
      </c>
      <c r="F131" s="1" t="str" cm="1">
        <f t="array" ref="F131">IF(ROWS(G$7:G131)&gt;COUNTIF(BookTable[Entry Month],$O$4),"",INDEX(Book!D$3:D$1200,SMALL(IF(BookTable[Entry Month]=$O$4,ROW(BookTable[Entry Month])-ROW(Book!$J$2)),ROWS(G$7:G131))))</f>
        <v/>
      </c>
      <c r="I13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31" s="6" t="str" cm="1">
        <f t="array" ref="J131">IF(ROWS(G$7:G131)&gt;COUNTIF(BookTable[Entry Month],$O$4),"",INDEX(Book!F$3:F$1200,SMALL(IF(BookTable[Entry Month]=$O$4,ROW(BookTable[Entry Month])-ROW(Book!$J$2)),ROWS(G$7:G131))))</f>
        <v/>
      </c>
      <c r="K131" s="6" t="str" cm="1">
        <f t="array" ref="K131">IF(ROWS(G$7:G131)&gt;COUNTIF(BookTable[Entry Month],$O$4),"",INDEX(Book!E$3:E$1200,SMALL(IF(BookTable[Entry Month]=$O$4,ROW(BookTable[Entry Month])-ROW(Book!$J$2)),ROWS(G$7:G131))))</f>
        <v/>
      </c>
      <c r="L131" s="6" t="e">
        <f>Shrawan3[[#This Row],[मूल्य (रु)]]*13%</f>
        <v>#VALUE!</v>
      </c>
    </row>
    <row r="132" spans="1:12" hidden="1" x14ac:dyDescent="0.25">
      <c r="A132" s="1" t="str">
        <f t="array" ref="A132">IF(ROWS(A$7:A132)&gt;COUNTIF(BookTable[Entry Month],$O$4),"",INDEX(Book!A$3:A$1200,SMALL(IF(BookTable[Entry Month]=$O$4,ROW(BookTable[Entry Month])-ROW(Book!$J$2)),ROWS(A$7:A132))))</f>
        <v/>
      </c>
      <c r="B132" s="1" t="str">
        <f t="array" ref="B132">IF(ROWS(B$7:B132)&gt;COUNTIF(BookTable[Entry Month],$O$4),"",INDEX(Book!B$3:B$1200,SMALL(IF(BookTable[Entry Month]=$O$4,ROW(BookTable[Entry Month])-ROW(Book!$J$2)),ROWS(B$7:B132))))</f>
        <v/>
      </c>
      <c r="D132" s="1" t="str">
        <f t="array" ref="D132">IF(ROWS(C$7:C132)&gt;COUNTIF(BookTable[Entry Month],$O$4),"",INDEX(Book!C$3:C$1200,SMALL(IF(BookTable[Entry Month]=$O$4,ROW(BookTable[Entry Month])-ROW(Book!$J$2)),ROWS(C$7:C132))))</f>
        <v/>
      </c>
      <c r="E132" s="1" t="e">
        <f>VLOOKUP(Shrawan3[[#This Row],[आपूर्तिकर्ताको नाम]],PartyTable[],2,FALSE)</f>
        <v>#N/A</v>
      </c>
      <c r="F132" s="1" t="str" cm="1">
        <f t="array" ref="F132">IF(ROWS(G$7:G132)&gt;COUNTIF(BookTable[Entry Month],$O$4),"",INDEX(Book!D$3:D$1200,SMALL(IF(BookTable[Entry Month]=$O$4,ROW(BookTable[Entry Month])-ROW(Book!$J$2)),ROWS(G$7:G132))))</f>
        <v/>
      </c>
      <c r="I13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32" s="6" t="str" cm="1">
        <f t="array" ref="J132">IF(ROWS(G$7:G132)&gt;COUNTIF(BookTable[Entry Month],$O$4),"",INDEX(Book!F$3:F$1200,SMALL(IF(BookTable[Entry Month]=$O$4,ROW(BookTable[Entry Month])-ROW(Book!$J$2)),ROWS(G$7:G132))))</f>
        <v/>
      </c>
      <c r="K132" s="6" t="str" cm="1">
        <f t="array" ref="K132">IF(ROWS(G$7:G132)&gt;COUNTIF(BookTable[Entry Month],$O$4),"",INDEX(Book!E$3:E$1200,SMALL(IF(BookTable[Entry Month]=$O$4,ROW(BookTable[Entry Month])-ROW(Book!$J$2)),ROWS(G$7:G132))))</f>
        <v/>
      </c>
      <c r="L132" s="6" t="e">
        <f>Shrawan3[[#This Row],[मूल्य (रु)]]*13%</f>
        <v>#VALUE!</v>
      </c>
    </row>
    <row r="133" spans="1:12" hidden="1" x14ac:dyDescent="0.25">
      <c r="A133" s="1" t="str">
        <f t="array" ref="A133">IF(ROWS(A$7:A133)&gt;COUNTIF(BookTable[Entry Month],$O$4),"",INDEX(Book!A$3:A$1200,SMALL(IF(BookTable[Entry Month]=$O$4,ROW(BookTable[Entry Month])-ROW(Book!$J$2)),ROWS(A$7:A133))))</f>
        <v/>
      </c>
      <c r="B133" s="1" t="str">
        <f t="array" ref="B133">IF(ROWS(B$7:B133)&gt;COUNTIF(BookTable[Entry Month],$O$4),"",INDEX(Book!B$3:B$1200,SMALL(IF(BookTable[Entry Month]=$O$4,ROW(BookTable[Entry Month])-ROW(Book!$J$2)),ROWS(B$7:B133))))</f>
        <v/>
      </c>
      <c r="D133" s="1" t="str">
        <f t="array" ref="D133">IF(ROWS(C$7:C133)&gt;COUNTIF(BookTable[Entry Month],$O$4),"",INDEX(Book!C$3:C$1200,SMALL(IF(BookTable[Entry Month]=$O$4,ROW(BookTable[Entry Month])-ROW(Book!$J$2)),ROWS(C$7:C133))))</f>
        <v/>
      </c>
      <c r="E133" s="1" t="e">
        <f>VLOOKUP(Shrawan3[[#This Row],[आपूर्तिकर्ताको नाम]],PartyTable[],2,FALSE)</f>
        <v>#N/A</v>
      </c>
      <c r="F133" s="1" t="str" cm="1">
        <f t="array" ref="F133">IF(ROWS(G$7:G133)&gt;COUNTIF(BookTable[Entry Month],$O$4),"",INDEX(Book!D$3:D$1200,SMALL(IF(BookTable[Entry Month]=$O$4,ROW(BookTable[Entry Month])-ROW(Book!$J$2)),ROWS(G$7:G133))))</f>
        <v/>
      </c>
      <c r="I13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33" s="6" t="str" cm="1">
        <f t="array" ref="J133">IF(ROWS(G$7:G133)&gt;COUNTIF(BookTable[Entry Month],$O$4),"",INDEX(Book!F$3:F$1200,SMALL(IF(BookTable[Entry Month]=$O$4,ROW(BookTable[Entry Month])-ROW(Book!$J$2)),ROWS(G$7:G133))))</f>
        <v/>
      </c>
      <c r="K133" s="6" t="str" cm="1">
        <f t="array" ref="K133">IF(ROWS(G$7:G133)&gt;COUNTIF(BookTable[Entry Month],$O$4),"",INDEX(Book!E$3:E$1200,SMALL(IF(BookTable[Entry Month]=$O$4,ROW(BookTable[Entry Month])-ROW(Book!$J$2)),ROWS(G$7:G133))))</f>
        <v/>
      </c>
      <c r="L133" s="6" t="e">
        <f>Shrawan3[[#This Row],[मूल्य (रु)]]*13%</f>
        <v>#VALUE!</v>
      </c>
    </row>
    <row r="134" spans="1:12" hidden="1" x14ac:dyDescent="0.25">
      <c r="A134" s="1" t="str">
        <f t="array" ref="A134">IF(ROWS(A$7:A134)&gt;COUNTIF(BookTable[Entry Month],$O$4),"",INDEX(Book!A$3:A$1200,SMALL(IF(BookTable[Entry Month]=$O$4,ROW(BookTable[Entry Month])-ROW(Book!$J$2)),ROWS(A$7:A134))))</f>
        <v/>
      </c>
      <c r="B134" s="1" t="str">
        <f t="array" ref="B134">IF(ROWS(B$7:B134)&gt;COUNTIF(BookTable[Entry Month],$O$4),"",INDEX(Book!B$3:B$1200,SMALL(IF(BookTable[Entry Month]=$O$4,ROW(BookTable[Entry Month])-ROW(Book!$J$2)),ROWS(B$7:B134))))</f>
        <v/>
      </c>
      <c r="D134" s="1" t="str">
        <f t="array" ref="D134">IF(ROWS(C$7:C134)&gt;COUNTIF(BookTable[Entry Month],$O$4),"",INDEX(Book!C$3:C$1200,SMALL(IF(BookTable[Entry Month]=$O$4,ROW(BookTable[Entry Month])-ROW(Book!$J$2)),ROWS(C$7:C134))))</f>
        <v/>
      </c>
      <c r="E134" s="1" t="e">
        <f>VLOOKUP(Shrawan3[[#This Row],[आपूर्तिकर्ताको नाम]],PartyTable[],2,FALSE)</f>
        <v>#N/A</v>
      </c>
      <c r="F134" s="1" t="str" cm="1">
        <f t="array" ref="F134">IF(ROWS(G$7:G134)&gt;COUNTIF(BookTable[Entry Month],$O$4),"",INDEX(Book!D$3:D$1200,SMALL(IF(BookTable[Entry Month]=$O$4,ROW(BookTable[Entry Month])-ROW(Book!$J$2)),ROWS(G$7:G134))))</f>
        <v/>
      </c>
      <c r="I13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34" s="6" t="str" cm="1">
        <f t="array" ref="J134">IF(ROWS(G$7:G134)&gt;COUNTIF(BookTable[Entry Month],$O$4),"",INDEX(Book!F$3:F$1200,SMALL(IF(BookTable[Entry Month]=$O$4,ROW(BookTable[Entry Month])-ROW(Book!$J$2)),ROWS(G$7:G134))))</f>
        <v/>
      </c>
      <c r="K134" s="6" t="str" cm="1">
        <f t="array" ref="K134">IF(ROWS(G$7:G134)&gt;COUNTIF(BookTable[Entry Month],$O$4),"",INDEX(Book!E$3:E$1200,SMALL(IF(BookTable[Entry Month]=$O$4,ROW(BookTable[Entry Month])-ROW(Book!$J$2)),ROWS(G$7:G134))))</f>
        <v/>
      </c>
      <c r="L134" s="6" t="e">
        <f>Shrawan3[[#This Row],[मूल्य (रु)]]*13%</f>
        <v>#VALUE!</v>
      </c>
    </row>
    <row r="135" spans="1:12" hidden="1" x14ac:dyDescent="0.25">
      <c r="A135" s="1" t="str">
        <f t="array" ref="A135">IF(ROWS(A$7:A135)&gt;COUNTIF(BookTable[Entry Month],$O$4),"",INDEX(Book!A$3:A$1200,SMALL(IF(BookTable[Entry Month]=$O$4,ROW(BookTable[Entry Month])-ROW(Book!$J$2)),ROWS(A$7:A135))))</f>
        <v/>
      </c>
      <c r="B135" s="1" t="str">
        <f t="array" ref="B135">IF(ROWS(B$7:B135)&gt;COUNTIF(BookTable[Entry Month],$O$4),"",INDEX(Book!B$3:B$1200,SMALL(IF(BookTable[Entry Month]=$O$4,ROW(BookTable[Entry Month])-ROW(Book!$J$2)),ROWS(B$7:B135))))</f>
        <v/>
      </c>
      <c r="D135" s="1" t="str">
        <f t="array" ref="D135">IF(ROWS(C$7:C135)&gt;COUNTIF(BookTable[Entry Month],$O$4),"",INDEX(Book!C$3:C$1200,SMALL(IF(BookTable[Entry Month]=$O$4,ROW(BookTable[Entry Month])-ROW(Book!$J$2)),ROWS(C$7:C135))))</f>
        <v/>
      </c>
      <c r="E135" s="1" t="e">
        <f>VLOOKUP(Shrawan3[[#This Row],[आपूर्तिकर्ताको नाम]],PartyTable[],2,FALSE)</f>
        <v>#N/A</v>
      </c>
      <c r="F135" s="1" t="str" cm="1">
        <f t="array" ref="F135">IF(ROWS(G$7:G135)&gt;COUNTIF(BookTable[Entry Month],$O$4),"",INDEX(Book!D$3:D$1200,SMALL(IF(BookTable[Entry Month]=$O$4,ROW(BookTable[Entry Month])-ROW(Book!$J$2)),ROWS(G$7:G135))))</f>
        <v/>
      </c>
      <c r="I13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35" s="6" t="str" cm="1">
        <f t="array" ref="J135">IF(ROWS(G$7:G135)&gt;COUNTIF(BookTable[Entry Month],$O$4),"",INDEX(Book!F$3:F$1200,SMALL(IF(BookTable[Entry Month]=$O$4,ROW(BookTable[Entry Month])-ROW(Book!$J$2)),ROWS(G$7:G135))))</f>
        <v/>
      </c>
      <c r="K135" s="6" t="str" cm="1">
        <f t="array" ref="K135">IF(ROWS(G$7:G135)&gt;COUNTIF(BookTable[Entry Month],$O$4),"",INDEX(Book!E$3:E$1200,SMALL(IF(BookTable[Entry Month]=$O$4,ROW(BookTable[Entry Month])-ROW(Book!$J$2)),ROWS(G$7:G135))))</f>
        <v/>
      </c>
      <c r="L135" s="6" t="e">
        <f>Shrawan3[[#This Row],[मूल्य (रु)]]*13%</f>
        <v>#VALUE!</v>
      </c>
    </row>
    <row r="136" spans="1:12" hidden="1" x14ac:dyDescent="0.25">
      <c r="A136" s="1" t="str">
        <f t="array" ref="A136">IF(ROWS(A$7:A136)&gt;COUNTIF(BookTable[Entry Month],$O$4),"",INDEX(Book!A$3:A$1200,SMALL(IF(BookTable[Entry Month]=$O$4,ROW(BookTable[Entry Month])-ROW(Book!$J$2)),ROWS(A$7:A136))))</f>
        <v/>
      </c>
      <c r="B136" s="1" t="str">
        <f t="array" ref="B136">IF(ROWS(B$7:B136)&gt;COUNTIF(BookTable[Entry Month],$O$4),"",INDEX(Book!B$3:B$1200,SMALL(IF(BookTable[Entry Month]=$O$4,ROW(BookTable[Entry Month])-ROW(Book!$J$2)),ROWS(B$7:B136))))</f>
        <v/>
      </c>
      <c r="D136" s="1" t="str">
        <f t="array" ref="D136">IF(ROWS(C$7:C136)&gt;COUNTIF(BookTable[Entry Month],$O$4),"",INDEX(Book!C$3:C$1200,SMALL(IF(BookTable[Entry Month]=$O$4,ROW(BookTable[Entry Month])-ROW(Book!$J$2)),ROWS(C$7:C136))))</f>
        <v/>
      </c>
      <c r="E136" s="1" t="e">
        <f>VLOOKUP(Shrawan3[[#This Row],[आपूर्तिकर्ताको नाम]],PartyTable[],2,FALSE)</f>
        <v>#N/A</v>
      </c>
      <c r="F136" s="1" t="str" cm="1">
        <f t="array" ref="F136">IF(ROWS(G$7:G136)&gt;COUNTIF(BookTable[Entry Month],$O$4),"",INDEX(Book!D$3:D$1200,SMALL(IF(BookTable[Entry Month]=$O$4,ROW(BookTable[Entry Month])-ROW(Book!$J$2)),ROWS(G$7:G136))))</f>
        <v/>
      </c>
      <c r="I13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36" s="6" t="str" cm="1">
        <f t="array" ref="J136">IF(ROWS(G$7:G136)&gt;COUNTIF(BookTable[Entry Month],$O$4),"",INDEX(Book!F$3:F$1200,SMALL(IF(BookTable[Entry Month]=$O$4,ROW(BookTable[Entry Month])-ROW(Book!$J$2)),ROWS(G$7:G136))))</f>
        <v/>
      </c>
      <c r="K136" s="6" t="str" cm="1">
        <f t="array" ref="K136">IF(ROWS(G$7:G136)&gt;COUNTIF(BookTable[Entry Month],$O$4),"",INDEX(Book!E$3:E$1200,SMALL(IF(BookTable[Entry Month]=$O$4,ROW(BookTable[Entry Month])-ROW(Book!$J$2)),ROWS(G$7:G136))))</f>
        <v/>
      </c>
      <c r="L136" s="6" t="e">
        <f>Shrawan3[[#This Row],[मूल्य (रु)]]*13%</f>
        <v>#VALUE!</v>
      </c>
    </row>
    <row r="137" spans="1:12" hidden="1" x14ac:dyDescent="0.25">
      <c r="A137" s="1" t="str">
        <f t="array" ref="A137">IF(ROWS(A$7:A137)&gt;COUNTIF(BookTable[Entry Month],$O$4),"",INDEX(Book!A$3:A$1200,SMALL(IF(BookTable[Entry Month]=$O$4,ROW(BookTable[Entry Month])-ROW(Book!$J$2)),ROWS(A$7:A137))))</f>
        <v/>
      </c>
      <c r="B137" s="1" t="str">
        <f t="array" ref="B137">IF(ROWS(B$7:B137)&gt;COUNTIF(BookTable[Entry Month],$O$4),"",INDEX(Book!B$3:B$1200,SMALL(IF(BookTable[Entry Month]=$O$4,ROW(BookTable[Entry Month])-ROW(Book!$J$2)),ROWS(B$7:B137))))</f>
        <v/>
      </c>
      <c r="D137" s="1" t="str">
        <f t="array" ref="D137">IF(ROWS(C$7:C137)&gt;COUNTIF(BookTable[Entry Month],$O$4),"",INDEX(Book!C$3:C$1200,SMALL(IF(BookTable[Entry Month]=$O$4,ROW(BookTable[Entry Month])-ROW(Book!$J$2)),ROWS(C$7:C137))))</f>
        <v/>
      </c>
      <c r="E137" s="1" t="e">
        <f>VLOOKUP(Shrawan3[[#This Row],[आपूर्तिकर्ताको नाम]],PartyTable[],2,FALSE)</f>
        <v>#N/A</v>
      </c>
      <c r="F137" s="1" t="str" cm="1">
        <f t="array" ref="F137">IF(ROWS(G$7:G137)&gt;COUNTIF(BookTable[Entry Month],$O$4),"",INDEX(Book!D$3:D$1200,SMALL(IF(BookTable[Entry Month]=$O$4,ROW(BookTable[Entry Month])-ROW(Book!$J$2)),ROWS(G$7:G137))))</f>
        <v/>
      </c>
      <c r="I13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37" s="6" t="str" cm="1">
        <f t="array" ref="J137">IF(ROWS(G$7:G137)&gt;COUNTIF(BookTable[Entry Month],$O$4),"",INDEX(Book!F$3:F$1200,SMALL(IF(BookTable[Entry Month]=$O$4,ROW(BookTable[Entry Month])-ROW(Book!$J$2)),ROWS(G$7:G137))))</f>
        <v/>
      </c>
      <c r="K137" s="6" t="str" cm="1">
        <f t="array" ref="K137">IF(ROWS(G$7:G137)&gt;COUNTIF(BookTable[Entry Month],$O$4),"",INDEX(Book!E$3:E$1200,SMALL(IF(BookTable[Entry Month]=$O$4,ROW(BookTable[Entry Month])-ROW(Book!$J$2)),ROWS(G$7:G137))))</f>
        <v/>
      </c>
      <c r="L137" s="6" t="e">
        <f>Shrawan3[[#This Row],[मूल्य (रु)]]*13%</f>
        <v>#VALUE!</v>
      </c>
    </row>
    <row r="138" spans="1:12" hidden="1" x14ac:dyDescent="0.25">
      <c r="A138" s="1" t="str">
        <f t="array" ref="A138">IF(ROWS(A$7:A138)&gt;COUNTIF(BookTable[Entry Month],$O$4),"",INDEX(Book!A$3:A$1200,SMALL(IF(BookTable[Entry Month]=$O$4,ROW(BookTable[Entry Month])-ROW(Book!$J$2)),ROWS(A$7:A138))))</f>
        <v/>
      </c>
      <c r="B138" s="1" t="str">
        <f t="array" ref="B138">IF(ROWS(B$7:B138)&gt;COUNTIF(BookTable[Entry Month],$O$4),"",INDEX(Book!B$3:B$1200,SMALL(IF(BookTable[Entry Month]=$O$4,ROW(BookTable[Entry Month])-ROW(Book!$J$2)),ROWS(B$7:B138))))</f>
        <v/>
      </c>
      <c r="D138" s="1" t="str">
        <f t="array" ref="D138">IF(ROWS(C$7:C138)&gt;COUNTIF(BookTable[Entry Month],$O$4),"",INDEX(Book!C$3:C$1200,SMALL(IF(BookTable[Entry Month]=$O$4,ROW(BookTable[Entry Month])-ROW(Book!$J$2)),ROWS(C$7:C138))))</f>
        <v/>
      </c>
      <c r="E138" s="1" t="e">
        <f>VLOOKUP(Shrawan3[[#This Row],[आपूर्तिकर्ताको नाम]],PartyTable[],2,FALSE)</f>
        <v>#N/A</v>
      </c>
      <c r="F138" s="1" t="str" cm="1">
        <f t="array" ref="F138">IF(ROWS(G$7:G138)&gt;COUNTIF(BookTable[Entry Month],$O$4),"",INDEX(Book!D$3:D$1200,SMALL(IF(BookTable[Entry Month]=$O$4,ROW(BookTable[Entry Month])-ROW(Book!$J$2)),ROWS(G$7:G138))))</f>
        <v/>
      </c>
      <c r="I13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38" s="6" t="str" cm="1">
        <f t="array" ref="J138">IF(ROWS(G$7:G138)&gt;COUNTIF(BookTable[Entry Month],$O$4),"",INDEX(Book!F$3:F$1200,SMALL(IF(BookTable[Entry Month]=$O$4,ROW(BookTable[Entry Month])-ROW(Book!$J$2)),ROWS(G$7:G138))))</f>
        <v/>
      </c>
      <c r="K138" s="6" t="str" cm="1">
        <f t="array" ref="K138">IF(ROWS(G$7:G138)&gt;COUNTIF(BookTable[Entry Month],$O$4),"",INDEX(Book!E$3:E$1200,SMALL(IF(BookTable[Entry Month]=$O$4,ROW(BookTable[Entry Month])-ROW(Book!$J$2)),ROWS(G$7:G138))))</f>
        <v/>
      </c>
      <c r="L138" s="6" t="e">
        <f>Shrawan3[[#This Row],[मूल्य (रु)]]*13%</f>
        <v>#VALUE!</v>
      </c>
    </row>
    <row r="139" spans="1:12" hidden="1" x14ac:dyDescent="0.25">
      <c r="A139" s="1" t="str">
        <f t="array" ref="A139">IF(ROWS(A$7:A139)&gt;COUNTIF(BookTable[Entry Month],$O$4),"",INDEX(Book!A$3:A$1200,SMALL(IF(BookTable[Entry Month]=$O$4,ROW(BookTable[Entry Month])-ROW(Book!$J$2)),ROWS(A$7:A139))))</f>
        <v/>
      </c>
      <c r="B139" s="1" t="str">
        <f t="array" ref="B139">IF(ROWS(B$7:B139)&gt;COUNTIF(BookTable[Entry Month],$O$4),"",INDEX(Book!B$3:B$1200,SMALL(IF(BookTable[Entry Month]=$O$4,ROW(BookTable[Entry Month])-ROW(Book!$J$2)),ROWS(B$7:B139))))</f>
        <v/>
      </c>
      <c r="D139" s="1" t="str">
        <f t="array" ref="D139">IF(ROWS(C$7:C139)&gt;COUNTIF(BookTable[Entry Month],$O$4),"",INDEX(Book!C$3:C$1200,SMALL(IF(BookTable[Entry Month]=$O$4,ROW(BookTable[Entry Month])-ROW(Book!$J$2)),ROWS(C$7:C139))))</f>
        <v/>
      </c>
      <c r="E139" s="1" t="e">
        <f>VLOOKUP(Shrawan3[[#This Row],[आपूर्तिकर्ताको नाम]],PartyTable[],2,FALSE)</f>
        <v>#N/A</v>
      </c>
      <c r="F139" s="1" t="str" cm="1">
        <f t="array" ref="F139">IF(ROWS(G$7:G139)&gt;COUNTIF(BookTable[Entry Month],$O$4),"",INDEX(Book!D$3:D$1200,SMALL(IF(BookTable[Entry Month]=$O$4,ROW(BookTable[Entry Month])-ROW(Book!$J$2)),ROWS(G$7:G139))))</f>
        <v/>
      </c>
      <c r="I13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39" s="6" t="str" cm="1">
        <f t="array" ref="J139">IF(ROWS(G$7:G139)&gt;COUNTIF(BookTable[Entry Month],$O$4),"",INDEX(Book!F$3:F$1200,SMALL(IF(BookTable[Entry Month]=$O$4,ROW(BookTable[Entry Month])-ROW(Book!$J$2)),ROWS(G$7:G139))))</f>
        <v/>
      </c>
      <c r="K139" s="6" t="str" cm="1">
        <f t="array" ref="K139">IF(ROWS(G$7:G139)&gt;COUNTIF(BookTable[Entry Month],$O$4),"",INDEX(Book!E$3:E$1200,SMALL(IF(BookTable[Entry Month]=$O$4,ROW(BookTable[Entry Month])-ROW(Book!$J$2)),ROWS(G$7:G139))))</f>
        <v/>
      </c>
      <c r="L139" s="6" t="e">
        <f>Shrawan3[[#This Row],[मूल्य (रु)]]*13%</f>
        <v>#VALUE!</v>
      </c>
    </row>
    <row r="140" spans="1:12" hidden="1" x14ac:dyDescent="0.25">
      <c r="A140" s="1" t="str">
        <f t="array" ref="A140">IF(ROWS(A$7:A140)&gt;COUNTIF(BookTable[Entry Month],$O$4),"",INDEX(Book!A$3:A$1200,SMALL(IF(BookTable[Entry Month]=$O$4,ROW(BookTable[Entry Month])-ROW(Book!$J$2)),ROWS(A$7:A140))))</f>
        <v/>
      </c>
      <c r="B140" s="1" t="str">
        <f t="array" ref="B140">IF(ROWS(B$7:B140)&gt;COUNTIF(BookTable[Entry Month],$O$4),"",INDEX(Book!B$3:B$1200,SMALL(IF(BookTable[Entry Month]=$O$4,ROW(BookTable[Entry Month])-ROW(Book!$J$2)),ROWS(B$7:B140))))</f>
        <v/>
      </c>
      <c r="D140" s="1" t="str">
        <f t="array" ref="D140">IF(ROWS(C$7:C140)&gt;COUNTIF(BookTable[Entry Month],$O$4),"",INDEX(Book!C$3:C$1200,SMALL(IF(BookTable[Entry Month]=$O$4,ROW(BookTable[Entry Month])-ROW(Book!$J$2)),ROWS(C$7:C140))))</f>
        <v/>
      </c>
      <c r="E140" s="1" t="e">
        <f>VLOOKUP(Shrawan3[[#This Row],[आपूर्तिकर्ताको नाम]],PartyTable[],2,FALSE)</f>
        <v>#N/A</v>
      </c>
      <c r="F140" s="1" t="str" cm="1">
        <f t="array" ref="F140">IF(ROWS(G$7:G140)&gt;COUNTIF(BookTable[Entry Month],$O$4),"",INDEX(Book!D$3:D$1200,SMALL(IF(BookTable[Entry Month]=$O$4,ROW(BookTable[Entry Month])-ROW(Book!$J$2)),ROWS(G$7:G140))))</f>
        <v/>
      </c>
      <c r="I14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40" s="6" t="str" cm="1">
        <f t="array" ref="J140">IF(ROWS(G$7:G140)&gt;COUNTIF(BookTable[Entry Month],$O$4),"",INDEX(Book!F$3:F$1200,SMALL(IF(BookTable[Entry Month]=$O$4,ROW(BookTable[Entry Month])-ROW(Book!$J$2)),ROWS(G$7:G140))))</f>
        <v/>
      </c>
      <c r="K140" s="6" t="str" cm="1">
        <f t="array" ref="K140">IF(ROWS(G$7:G140)&gt;COUNTIF(BookTable[Entry Month],$O$4),"",INDEX(Book!E$3:E$1200,SMALL(IF(BookTable[Entry Month]=$O$4,ROW(BookTable[Entry Month])-ROW(Book!$J$2)),ROWS(G$7:G140))))</f>
        <v/>
      </c>
      <c r="L140" s="6" t="e">
        <f>Shrawan3[[#This Row],[मूल्य (रु)]]*13%</f>
        <v>#VALUE!</v>
      </c>
    </row>
    <row r="141" spans="1:12" hidden="1" x14ac:dyDescent="0.25">
      <c r="A141" s="1" t="str">
        <f t="array" ref="A141">IF(ROWS(A$7:A141)&gt;COUNTIF(BookTable[Entry Month],$O$4),"",INDEX(Book!A$3:A$1200,SMALL(IF(BookTable[Entry Month]=$O$4,ROW(BookTable[Entry Month])-ROW(Book!$J$2)),ROWS(A$7:A141))))</f>
        <v/>
      </c>
      <c r="B141" s="1" t="str">
        <f t="array" ref="B141">IF(ROWS(B$7:B141)&gt;COUNTIF(BookTable[Entry Month],$O$4),"",INDEX(Book!B$3:B$1200,SMALL(IF(BookTable[Entry Month]=$O$4,ROW(BookTable[Entry Month])-ROW(Book!$J$2)),ROWS(B$7:B141))))</f>
        <v/>
      </c>
      <c r="D141" s="1" t="str">
        <f t="array" ref="D141">IF(ROWS(C$7:C141)&gt;COUNTIF(BookTable[Entry Month],$O$4),"",INDEX(Book!C$3:C$1200,SMALL(IF(BookTable[Entry Month]=$O$4,ROW(BookTable[Entry Month])-ROW(Book!$J$2)),ROWS(C$7:C141))))</f>
        <v/>
      </c>
      <c r="E141" s="1" t="e">
        <f>VLOOKUP(Shrawan3[[#This Row],[आपूर्तिकर्ताको नाम]],PartyTable[],2,FALSE)</f>
        <v>#N/A</v>
      </c>
      <c r="F141" s="1" t="str" cm="1">
        <f t="array" ref="F141">IF(ROWS(G$7:G141)&gt;COUNTIF(BookTable[Entry Month],$O$4),"",INDEX(Book!D$3:D$1200,SMALL(IF(BookTable[Entry Month]=$O$4,ROW(BookTable[Entry Month])-ROW(Book!$J$2)),ROWS(G$7:G141))))</f>
        <v/>
      </c>
      <c r="I14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41" s="6" t="str" cm="1">
        <f t="array" ref="J141">IF(ROWS(G$7:G141)&gt;COUNTIF(BookTable[Entry Month],$O$4),"",INDEX(Book!F$3:F$1200,SMALL(IF(BookTable[Entry Month]=$O$4,ROW(BookTable[Entry Month])-ROW(Book!$J$2)),ROWS(G$7:G141))))</f>
        <v/>
      </c>
      <c r="K141" s="6" t="str" cm="1">
        <f t="array" ref="K141">IF(ROWS(G$7:G141)&gt;COUNTIF(BookTable[Entry Month],$O$4),"",INDEX(Book!E$3:E$1200,SMALL(IF(BookTable[Entry Month]=$O$4,ROW(BookTable[Entry Month])-ROW(Book!$J$2)),ROWS(G$7:G141))))</f>
        <v/>
      </c>
      <c r="L141" s="6" t="e">
        <f>Shrawan3[[#This Row],[मूल्य (रु)]]*13%</f>
        <v>#VALUE!</v>
      </c>
    </row>
    <row r="142" spans="1:12" hidden="1" x14ac:dyDescent="0.25">
      <c r="A142" s="1" t="str">
        <f t="array" ref="A142">IF(ROWS(A$7:A142)&gt;COUNTIF(BookTable[Entry Month],$O$4),"",INDEX(Book!A$3:A$1200,SMALL(IF(BookTable[Entry Month]=$O$4,ROW(BookTable[Entry Month])-ROW(Book!$J$2)),ROWS(A$7:A142))))</f>
        <v/>
      </c>
      <c r="B142" s="1" t="str">
        <f t="array" ref="B142">IF(ROWS(B$7:B142)&gt;COUNTIF(BookTable[Entry Month],$O$4),"",INDEX(Book!B$3:B$1200,SMALL(IF(BookTable[Entry Month]=$O$4,ROW(BookTable[Entry Month])-ROW(Book!$J$2)),ROWS(B$7:B142))))</f>
        <v/>
      </c>
      <c r="D142" s="1" t="str">
        <f t="array" ref="D142">IF(ROWS(C$7:C142)&gt;COUNTIF(BookTable[Entry Month],$O$4),"",INDEX(Book!C$3:C$1200,SMALL(IF(BookTable[Entry Month]=$O$4,ROW(BookTable[Entry Month])-ROW(Book!$J$2)),ROWS(C$7:C142))))</f>
        <v/>
      </c>
      <c r="E142" s="1" t="e">
        <f>VLOOKUP(Shrawan3[[#This Row],[आपूर्तिकर्ताको नाम]],PartyTable[],2,FALSE)</f>
        <v>#N/A</v>
      </c>
      <c r="F142" s="1" t="str" cm="1">
        <f t="array" ref="F142">IF(ROWS(G$7:G142)&gt;COUNTIF(BookTable[Entry Month],$O$4),"",INDEX(Book!D$3:D$1200,SMALL(IF(BookTable[Entry Month]=$O$4,ROW(BookTable[Entry Month])-ROW(Book!$J$2)),ROWS(G$7:G142))))</f>
        <v/>
      </c>
      <c r="I14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42" s="6" t="str" cm="1">
        <f t="array" ref="J142">IF(ROWS(G$7:G142)&gt;COUNTIF(BookTable[Entry Month],$O$4),"",INDEX(Book!F$3:F$1200,SMALL(IF(BookTable[Entry Month]=$O$4,ROW(BookTable[Entry Month])-ROW(Book!$J$2)),ROWS(G$7:G142))))</f>
        <v/>
      </c>
      <c r="K142" s="6" t="str" cm="1">
        <f t="array" ref="K142">IF(ROWS(G$7:G142)&gt;COUNTIF(BookTable[Entry Month],$O$4),"",INDEX(Book!E$3:E$1200,SMALL(IF(BookTable[Entry Month]=$O$4,ROW(BookTable[Entry Month])-ROW(Book!$J$2)),ROWS(G$7:G142))))</f>
        <v/>
      </c>
      <c r="L142" s="6" t="e">
        <f>Shrawan3[[#This Row],[मूल्य (रु)]]*13%</f>
        <v>#VALUE!</v>
      </c>
    </row>
    <row r="143" spans="1:12" hidden="1" x14ac:dyDescent="0.25">
      <c r="A143" s="1" t="str">
        <f t="array" ref="A143">IF(ROWS(A$7:A143)&gt;COUNTIF(BookTable[Entry Month],$O$4),"",INDEX(Book!A$3:A$1200,SMALL(IF(BookTable[Entry Month]=$O$4,ROW(BookTable[Entry Month])-ROW(Book!$J$2)),ROWS(A$7:A143))))</f>
        <v/>
      </c>
      <c r="B143" s="1" t="str">
        <f t="array" ref="B143">IF(ROWS(B$7:B143)&gt;COUNTIF(BookTable[Entry Month],$O$4),"",INDEX(Book!B$3:B$1200,SMALL(IF(BookTable[Entry Month]=$O$4,ROW(BookTable[Entry Month])-ROW(Book!$J$2)),ROWS(B$7:B143))))</f>
        <v/>
      </c>
      <c r="D143" s="1" t="str">
        <f t="array" ref="D143">IF(ROWS(C$7:C143)&gt;COUNTIF(BookTable[Entry Month],$O$4),"",INDEX(Book!C$3:C$1200,SMALL(IF(BookTable[Entry Month]=$O$4,ROW(BookTable[Entry Month])-ROW(Book!$J$2)),ROWS(C$7:C143))))</f>
        <v/>
      </c>
      <c r="E143" s="1" t="e">
        <f>VLOOKUP(Shrawan3[[#This Row],[आपूर्तिकर्ताको नाम]],PartyTable[],2,FALSE)</f>
        <v>#N/A</v>
      </c>
      <c r="F143" s="1" t="str" cm="1">
        <f t="array" ref="F143">IF(ROWS(G$7:G143)&gt;COUNTIF(BookTable[Entry Month],$O$4),"",INDEX(Book!D$3:D$1200,SMALL(IF(BookTable[Entry Month]=$O$4,ROW(BookTable[Entry Month])-ROW(Book!$J$2)),ROWS(G$7:G143))))</f>
        <v/>
      </c>
      <c r="I14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43" s="6" t="str" cm="1">
        <f t="array" ref="J143">IF(ROWS(G$7:G143)&gt;COUNTIF(BookTable[Entry Month],$O$4),"",INDEX(Book!F$3:F$1200,SMALL(IF(BookTable[Entry Month]=$O$4,ROW(BookTable[Entry Month])-ROW(Book!$J$2)),ROWS(G$7:G143))))</f>
        <v/>
      </c>
      <c r="K143" s="6" t="str" cm="1">
        <f t="array" ref="K143">IF(ROWS(G$7:G143)&gt;COUNTIF(BookTable[Entry Month],$O$4),"",INDEX(Book!E$3:E$1200,SMALL(IF(BookTable[Entry Month]=$O$4,ROW(BookTable[Entry Month])-ROW(Book!$J$2)),ROWS(G$7:G143))))</f>
        <v/>
      </c>
      <c r="L143" s="6" t="e">
        <f>Shrawan3[[#This Row],[मूल्य (रु)]]*13%</f>
        <v>#VALUE!</v>
      </c>
    </row>
    <row r="144" spans="1:12" hidden="1" x14ac:dyDescent="0.25">
      <c r="A144" s="1" t="str">
        <f t="array" ref="A144">IF(ROWS(A$7:A144)&gt;COUNTIF(BookTable[Entry Month],$O$4),"",INDEX(Book!A$3:A$1200,SMALL(IF(BookTable[Entry Month]=$O$4,ROW(BookTable[Entry Month])-ROW(Book!$J$2)),ROWS(A$7:A144))))</f>
        <v/>
      </c>
      <c r="B144" s="1" t="str">
        <f t="array" ref="B144">IF(ROWS(B$7:B144)&gt;COUNTIF(BookTable[Entry Month],$O$4),"",INDEX(Book!B$3:B$1200,SMALL(IF(BookTable[Entry Month]=$O$4,ROW(BookTable[Entry Month])-ROW(Book!$J$2)),ROWS(B$7:B144))))</f>
        <v/>
      </c>
      <c r="D144" s="1" t="str">
        <f t="array" ref="D144">IF(ROWS(C$7:C144)&gt;COUNTIF(BookTable[Entry Month],$O$4),"",INDEX(Book!C$3:C$1200,SMALL(IF(BookTable[Entry Month]=$O$4,ROW(BookTable[Entry Month])-ROW(Book!$J$2)),ROWS(C$7:C144))))</f>
        <v/>
      </c>
      <c r="E144" s="1" t="e">
        <f>VLOOKUP(Shrawan3[[#This Row],[आपूर्तिकर्ताको नाम]],PartyTable[],2,FALSE)</f>
        <v>#N/A</v>
      </c>
      <c r="F144" s="1" t="str" cm="1">
        <f t="array" ref="F144">IF(ROWS(G$7:G144)&gt;COUNTIF(BookTable[Entry Month],$O$4),"",INDEX(Book!D$3:D$1200,SMALL(IF(BookTable[Entry Month]=$O$4,ROW(BookTable[Entry Month])-ROW(Book!$J$2)),ROWS(G$7:G144))))</f>
        <v/>
      </c>
      <c r="I14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44" s="6" t="str" cm="1">
        <f t="array" ref="J144">IF(ROWS(G$7:G144)&gt;COUNTIF(BookTable[Entry Month],$O$4),"",INDEX(Book!F$3:F$1200,SMALL(IF(BookTable[Entry Month]=$O$4,ROW(BookTable[Entry Month])-ROW(Book!$J$2)),ROWS(G$7:G144))))</f>
        <v/>
      </c>
      <c r="K144" s="6" t="str" cm="1">
        <f t="array" ref="K144">IF(ROWS(G$7:G144)&gt;COUNTIF(BookTable[Entry Month],$O$4),"",INDEX(Book!E$3:E$1200,SMALL(IF(BookTable[Entry Month]=$O$4,ROW(BookTable[Entry Month])-ROW(Book!$J$2)),ROWS(G$7:G144))))</f>
        <v/>
      </c>
      <c r="L144" s="6" t="e">
        <f>Shrawan3[[#This Row],[मूल्य (रु)]]*13%</f>
        <v>#VALUE!</v>
      </c>
    </row>
    <row r="145" spans="1:12" hidden="1" x14ac:dyDescent="0.25">
      <c r="A145" s="1" t="str">
        <f t="array" ref="A145">IF(ROWS(A$7:A145)&gt;COUNTIF(BookTable[Entry Month],$O$4),"",INDEX(Book!A$3:A$1200,SMALL(IF(BookTable[Entry Month]=$O$4,ROW(BookTable[Entry Month])-ROW(Book!$J$2)),ROWS(A$7:A145))))</f>
        <v/>
      </c>
      <c r="B145" s="1" t="str">
        <f t="array" ref="B145">IF(ROWS(B$7:B145)&gt;COUNTIF(BookTable[Entry Month],$O$4),"",INDEX(Book!B$3:B$1200,SMALL(IF(BookTable[Entry Month]=$O$4,ROW(BookTable[Entry Month])-ROW(Book!$J$2)),ROWS(B$7:B145))))</f>
        <v/>
      </c>
      <c r="D145" s="1" t="str">
        <f t="array" ref="D145">IF(ROWS(C$7:C145)&gt;COUNTIF(BookTable[Entry Month],$O$4),"",INDEX(Book!C$3:C$1200,SMALL(IF(BookTable[Entry Month]=$O$4,ROW(BookTable[Entry Month])-ROW(Book!$J$2)),ROWS(C$7:C145))))</f>
        <v/>
      </c>
      <c r="E145" s="1" t="e">
        <f>VLOOKUP(Shrawan3[[#This Row],[आपूर्तिकर्ताको नाम]],PartyTable[],2,FALSE)</f>
        <v>#N/A</v>
      </c>
      <c r="F145" s="1" t="str" cm="1">
        <f t="array" ref="F145">IF(ROWS(G$7:G145)&gt;COUNTIF(BookTable[Entry Month],$O$4),"",INDEX(Book!D$3:D$1200,SMALL(IF(BookTable[Entry Month]=$O$4,ROW(BookTable[Entry Month])-ROW(Book!$J$2)),ROWS(G$7:G145))))</f>
        <v/>
      </c>
      <c r="I14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45" s="6" t="str" cm="1">
        <f t="array" ref="J145">IF(ROWS(G$7:G145)&gt;COUNTIF(BookTable[Entry Month],$O$4),"",INDEX(Book!F$3:F$1200,SMALL(IF(BookTable[Entry Month]=$O$4,ROW(BookTable[Entry Month])-ROW(Book!$J$2)),ROWS(G$7:G145))))</f>
        <v/>
      </c>
      <c r="K145" s="6" t="str" cm="1">
        <f t="array" ref="K145">IF(ROWS(G$7:G145)&gt;COUNTIF(BookTable[Entry Month],$O$4),"",INDEX(Book!E$3:E$1200,SMALL(IF(BookTable[Entry Month]=$O$4,ROW(BookTable[Entry Month])-ROW(Book!$J$2)),ROWS(G$7:G145))))</f>
        <v/>
      </c>
      <c r="L145" s="6" t="e">
        <f>Shrawan3[[#This Row],[मूल्य (रु)]]*13%</f>
        <v>#VALUE!</v>
      </c>
    </row>
    <row r="146" spans="1:12" hidden="1" x14ac:dyDescent="0.25">
      <c r="A146" s="1" t="str">
        <f t="array" ref="A146">IF(ROWS(A$7:A146)&gt;COUNTIF(BookTable[Entry Month],$O$4),"",INDEX(Book!A$3:A$1200,SMALL(IF(BookTable[Entry Month]=$O$4,ROW(BookTable[Entry Month])-ROW(Book!$J$2)),ROWS(A$7:A146))))</f>
        <v/>
      </c>
      <c r="B146" s="1" t="str">
        <f t="array" ref="B146">IF(ROWS(B$7:B146)&gt;COUNTIF(BookTable[Entry Month],$O$4),"",INDEX(Book!B$3:B$1200,SMALL(IF(BookTable[Entry Month]=$O$4,ROW(BookTable[Entry Month])-ROW(Book!$J$2)),ROWS(B$7:B146))))</f>
        <v/>
      </c>
      <c r="D146" s="1" t="str">
        <f t="array" ref="D146">IF(ROWS(C$7:C146)&gt;COUNTIF(BookTable[Entry Month],$O$4),"",INDEX(Book!C$3:C$1200,SMALL(IF(BookTable[Entry Month]=$O$4,ROW(BookTable[Entry Month])-ROW(Book!$J$2)),ROWS(C$7:C146))))</f>
        <v/>
      </c>
      <c r="E146" s="1" t="e">
        <f>VLOOKUP(Shrawan3[[#This Row],[आपूर्तिकर्ताको नाम]],PartyTable[],2,FALSE)</f>
        <v>#N/A</v>
      </c>
      <c r="F146" s="1" t="str" cm="1">
        <f t="array" ref="F146">IF(ROWS(G$7:G146)&gt;COUNTIF(BookTable[Entry Month],$O$4),"",INDEX(Book!D$3:D$1200,SMALL(IF(BookTable[Entry Month]=$O$4,ROW(BookTable[Entry Month])-ROW(Book!$J$2)),ROWS(G$7:G146))))</f>
        <v/>
      </c>
      <c r="I14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46" s="6" t="str" cm="1">
        <f t="array" ref="J146">IF(ROWS(G$7:G146)&gt;COUNTIF(BookTable[Entry Month],$O$4),"",INDEX(Book!F$3:F$1200,SMALL(IF(BookTable[Entry Month]=$O$4,ROW(BookTable[Entry Month])-ROW(Book!$J$2)),ROWS(G$7:G146))))</f>
        <v/>
      </c>
      <c r="K146" s="6" t="str" cm="1">
        <f t="array" ref="K146">IF(ROWS(G$7:G146)&gt;COUNTIF(BookTable[Entry Month],$O$4),"",INDEX(Book!E$3:E$1200,SMALL(IF(BookTable[Entry Month]=$O$4,ROW(BookTable[Entry Month])-ROW(Book!$J$2)),ROWS(G$7:G146))))</f>
        <v/>
      </c>
      <c r="L146" s="6" t="e">
        <f>Shrawan3[[#This Row],[मूल्य (रु)]]*13%</f>
        <v>#VALUE!</v>
      </c>
    </row>
    <row r="147" spans="1:12" hidden="1" x14ac:dyDescent="0.25">
      <c r="A147" s="1" t="str">
        <f t="array" ref="A147">IF(ROWS(A$7:A147)&gt;COUNTIF(BookTable[Entry Month],$O$4),"",INDEX(Book!A$3:A$1200,SMALL(IF(BookTable[Entry Month]=$O$4,ROW(BookTable[Entry Month])-ROW(Book!$J$2)),ROWS(A$7:A147))))</f>
        <v/>
      </c>
      <c r="B147" s="1" t="str">
        <f t="array" ref="B147">IF(ROWS(B$7:B147)&gt;COUNTIF(BookTable[Entry Month],$O$4),"",INDEX(Book!B$3:B$1200,SMALL(IF(BookTable[Entry Month]=$O$4,ROW(BookTable[Entry Month])-ROW(Book!$J$2)),ROWS(B$7:B147))))</f>
        <v/>
      </c>
      <c r="D147" s="1" t="str">
        <f t="array" ref="D147">IF(ROWS(C$7:C147)&gt;COUNTIF(BookTable[Entry Month],$O$4),"",INDEX(Book!C$3:C$1200,SMALL(IF(BookTable[Entry Month]=$O$4,ROW(BookTable[Entry Month])-ROW(Book!$J$2)),ROWS(C$7:C147))))</f>
        <v/>
      </c>
      <c r="E147" s="1" t="e">
        <f>VLOOKUP(Shrawan3[[#This Row],[आपूर्तिकर्ताको नाम]],PartyTable[],2,FALSE)</f>
        <v>#N/A</v>
      </c>
      <c r="F147" s="1" t="str" cm="1">
        <f t="array" ref="F147">IF(ROWS(G$7:G147)&gt;COUNTIF(BookTable[Entry Month],$O$4),"",INDEX(Book!D$3:D$1200,SMALL(IF(BookTable[Entry Month]=$O$4,ROW(BookTable[Entry Month])-ROW(Book!$J$2)),ROWS(G$7:G147))))</f>
        <v/>
      </c>
      <c r="I14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47" s="6" t="str" cm="1">
        <f t="array" ref="J147">IF(ROWS(G$7:G147)&gt;COUNTIF(BookTable[Entry Month],$O$4),"",INDEX(Book!F$3:F$1200,SMALL(IF(BookTable[Entry Month]=$O$4,ROW(BookTable[Entry Month])-ROW(Book!$J$2)),ROWS(G$7:G147))))</f>
        <v/>
      </c>
      <c r="K147" s="6" t="str" cm="1">
        <f t="array" ref="K147">IF(ROWS(G$7:G147)&gt;COUNTIF(BookTable[Entry Month],$O$4),"",INDEX(Book!E$3:E$1200,SMALL(IF(BookTable[Entry Month]=$O$4,ROW(BookTable[Entry Month])-ROW(Book!$J$2)),ROWS(G$7:G147))))</f>
        <v/>
      </c>
      <c r="L147" s="6" t="e">
        <f>Shrawan3[[#This Row],[मूल्य (रु)]]*13%</f>
        <v>#VALUE!</v>
      </c>
    </row>
    <row r="148" spans="1:12" hidden="1" x14ac:dyDescent="0.25">
      <c r="A148" s="1" t="str">
        <f t="array" ref="A148">IF(ROWS(A$7:A148)&gt;COUNTIF(BookTable[Entry Month],$O$4),"",INDEX(Book!A$3:A$1200,SMALL(IF(BookTable[Entry Month]=$O$4,ROW(BookTable[Entry Month])-ROW(Book!$J$2)),ROWS(A$7:A148))))</f>
        <v/>
      </c>
      <c r="B148" s="1" t="str">
        <f t="array" ref="B148">IF(ROWS(B$7:B148)&gt;COUNTIF(BookTable[Entry Month],$O$4),"",INDEX(Book!B$3:B$1200,SMALL(IF(BookTable[Entry Month]=$O$4,ROW(BookTable[Entry Month])-ROW(Book!$J$2)),ROWS(B$7:B148))))</f>
        <v/>
      </c>
      <c r="D148" s="1" t="str">
        <f t="array" ref="D148">IF(ROWS(C$7:C148)&gt;COUNTIF(BookTable[Entry Month],$O$4),"",INDEX(Book!C$3:C$1200,SMALL(IF(BookTable[Entry Month]=$O$4,ROW(BookTable[Entry Month])-ROW(Book!$J$2)),ROWS(C$7:C148))))</f>
        <v/>
      </c>
      <c r="E148" s="1" t="e">
        <f>VLOOKUP(Shrawan3[[#This Row],[आपूर्तिकर्ताको नाम]],PartyTable[],2,FALSE)</f>
        <v>#N/A</v>
      </c>
      <c r="F148" s="1" t="str" cm="1">
        <f t="array" ref="F148">IF(ROWS(G$7:G148)&gt;COUNTIF(BookTable[Entry Month],$O$4),"",INDEX(Book!D$3:D$1200,SMALL(IF(BookTable[Entry Month]=$O$4,ROW(BookTable[Entry Month])-ROW(Book!$J$2)),ROWS(G$7:G148))))</f>
        <v/>
      </c>
      <c r="I14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48" s="6" t="str" cm="1">
        <f t="array" ref="J148">IF(ROWS(G$7:G148)&gt;COUNTIF(BookTable[Entry Month],$O$4),"",INDEX(Book!F$3:F$1200,SMALL(IF(BookTable[Entry Month]=$O$4,ROW(BookTable[Entry Month])-ROW(Book!$J$2)),ROWS(G$7:G148))))</f>
        <v/>
      </c>
      <c r="K148" s="6" t="str" cm="1">
        <f t="array" ref="K148">IF(ROWS(G$7:G148)&gt;COUNTIF(BookTable[Entry Month],$O$4),"",INDEX(Book!E$3:E$1200,SMALL(IF(BookTable[Entry Month]=$O$4,ROW(BookTable[Entry Month])-ROW(Book!$J$2)),ROWS(G$7:G148))))</f>
        <v/>
      </c>
      <c r="L148" s="6" t="e">
        <f>Shrawan3[[#This Row],[मूल्य (रु)]]*13%</f>
        <v>#VALUE!</v>
      </c>
    </row>
    <row r="149" spans="1:12" hidden="1" x14ac:dyDescent="0.25">
      <c r="A149" s="1" t="str">
        <f t="array" ref="A149">IF(ROWS(A$7:A149)&gt;COUNTIF(BookTable[Entry Month],$O$4),"",INDEX(Book!A$3:A$1200,SMALL(IF(BookTable[Entry Month]=$O$4,ROW(BookTable[Entry Month])-ROW(Book!$J$2)),ROWS(A$7:A149))))</f>
        <v/>
      </c>
      <c r="B149" s="1" t="str">
        <f t="array" ref="B149">IF(ROWS(B$7:B149)&gt;COUNTIF(BookTable[Entry Month],$O$4),"",INDEX(Book!B$3:B$1200,SMALL(IF(BookTable[Entry Month]=$O$4,ROW(BookTable[Entry Month])-ROW(Book!$J$2)),ROWS(B$7:B149))))</f>
        <v/>
      </c>
      <c r="D149" s="1" t="str">
        <f t="array" ref="D149">IF(ROWS(C$7:C149)&gt;COUNTIF(BookTable[Entry Month],$O$4),"",INDEX(Book!C$3:C$1200,SMALL(IF(BookTable[Entry Month]=$O$4,ROW(BookTable[Entry Month])-ROW(Book!$J$2)),ROWS(C$7:C149))))</f>
        <v/>
      </c>
      <c r="E149" s="1" t="e">
        <f>VLOOKUP(Shrawan3[[#This Row],[आपूर्तिकर्ताको नाम]],PartyTable[],2,FALSE)</f>
        <v>#N/A</v>
      </c>
      <c r="F149" s="1" t="str" cm="1">
        <f t="array" ref="F149">IF(ROWS(G$7:G149)&gt;COUNTIF(BookTable[Entry Month],$O$4),"",INDEX(Book!D$3:D$1200,SMALL(IF(BookTable[Entry Month]=$O$4,ROW(BookTable[Entry Month])-ROW(Book!$J$2)),ROWS(G$7:G149))))</f>
        <v/>
      </c>
      <c r="I14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49" s="6" t="str" cm="1">
        <f t="array" ref="J149">IF(ROWS(G$7:G149)&gt;COUNTIF(BookTable[Entry Month],$O$4),"",INDEX(Book!F$3:F$1200,SMALL(IF(BookTable[Entry Month]=$O$4,ROW(BookTable[Entry Month])-ROW(Book!$J$2)),ROWS(G$7:G149))))</f>
        <v/>
      </c>
      <c r="K149" s="6" t="str" cm="1">
        <f t="array" ref="K149">IF(ROWS(G$7:G149)&gt;COUNTIF(BookTable[Entry Month],$O$4),"",INDEX(Book!E$3:E$1200,SMALL(IF(BookTable[Entry Month]=$O$4,ROW(BookTable[Entry Month])-ROW(Book!$J$2)),ROWS(G$7:G149))))</f>
        <v/>
      </c>
      <c r="L149" s="6" t="e">
        <f>Shrawan3[[#This Row],[मूल्य (रु)]]*13%</f>
        <v>#VALUE!</v>
      </c>
    </row>
    <row r="150" spans="1:12" hidden="1" x14ac:dyDescent="0.25">
      <c r="A150" s="1" t="str">
        <f t="array" ref="A150">IF(ROWS(A$7:A150)&gt;COUNTIF(BookTable[Entry Month],$O$4),"",INDEX(Book!A$3:A$1200,SMALL(IF(BookTable[Entry Month]=$O$4,ROW(BookTable[Entry Month])-ROW(Book!$J$2)),ROWS(A$7:A150))))</f>
        <v/>
      </c>
      <c r="B150" s="1" t="str">
        <f t="array" ref="B150">IF(ROWS(B$7:B150)&gt;COUNTIF(BookTable[Entry Month],$O$4),"",INDEX(Book!B$3:B$1200,SMALL(IF(BookTable[Entry Month]=$O$4,ROW(BookTable[Entry Month])-ROW(Book!$J$2)),ROWS(B$7:B150))))</f>
        <v/>
      </c>
      <c r="D150" s="1" t="str">
        <f t="array" ref="D150">IF(ROWS(C$7:C150)&gt;COUNTIF(BookTable[Entry Month],$O$4),"",INDEX(Book!C$3:C$1200,SMALL(IF(BookTable[Entry Month]=$O$4,ROW(BookTable[Entry Month])-ROW(Book!$J$2)),ROWS(C$7:C150))))</f>
        <v/>
      </c>
      <c r="E150" s="1" t="e">
        <f>VLOOKUP(Shrawan3[[#This Row],[आपूर्तिकर्ताको नाम]],PartyTable[],2,FALSE)</f>
        <v>#N/A</v>
      </c>
      <c r="F150" s="1" t="str" cm="1">
        <f t="array" ref="F150">IF(ROWS(G$7:G150)&gt;COUNTIF(BookTable[Entry Month],$O$4),"",INDEX(Book!D$3:D$1200,SMALL(IF(BookTable[Entry Month]=$O$4,ROW(BookTable[Entry Month])-ROW(Book!$J$2)),ROWS(G$7:G150))))</f>
        <v/>
      </c>
      <c r="I15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50" s="6" t="str" cm="1">
        <f t="array" ref="J150">IF(ROWS(G$7:G150)&gt;COUNTIF(BookTable[Entry Month],$O$4),"",INDEX(Book!F$3:F$1200,SMALL(IF(BookTable[Entry Month]=$O$4,ROW(BookTable[Entry Month])-ROW(Book!$J$2)),ROWS(G$7:G150))))</f>
        <v/>
      </c>
      <c r="K150" s="6" t="str" cm="1">
        <f t="array" ref="K150">IF(ROWS(G$7:G150)&gt;COUNTIF(BookTable[Entry Month],$O$4),"",INDEX(Book!E$3:E$1200,SMALL(IF(BookTable[Entry Month]=$O$4,ROW(BookTable[Entry Month])-ROW(Book!$J$2)),ROWS(G$7:G150))))</f>
        <v/>
      </c>
      <c r="L150" s="6" t="e">
        <f>Shrawan3[[#This Row],[मूल्य (रु)]]*13%</f>
        <v>#VALUE!</v>
      </c>
    </row>
    <row r="151" spans="1:12" hidden="1" x14ac:dyDescent="0.25">
      <c r="A151" s="1" t="str">
        <f t="array" ref="A151">IF(ROWS(A$7:A151)&gt;COUNTIF(BookTable[Entry Month],$O$4),"",INDEX(Book!A$3:A$1200,SMALL(IF(BookTable[Entry Month]=$O$4,ROW(BookTable[Entry Month])-ROW(Book!$J$2)),ROWS(A$7:A151))))</f>
        <v/>
      </c>
      <c r="B151" s="1" t="str">
        <f t="array" ref="B151">IF(ROWS(B$7:B151)&gt;COUNTIF(BookTable[Entry Month],$O$4),"",INDEX(Book!B$3:B$1200,SMALL(IF(BookTable[Entry Month]=$O$4,ROW(BookTable[Entry Month])-ROW(Book!$J$2)),ROWS(B$7:B151))))</f>
        <v/>
      </c>
      <c r="D151" s="1" t="str">
        <f t="array" ref="D151">IF(ROWS(C$7:C151)&gt;COUNTIF(BookTable[Entry Month],$O$4),"",INDEX(Book!C$3:C$1200,SMALL(IF(BookTable[Entry Month]=$O$4,ROW(BookTable[Entry Month])-ROW(Book!$J$2)),ROWS(C$7:C151))))</f>
        <v/>
      </c>
      <c r="E151" s="1" t="e">
        <f>VLOOKUP(Shrawan3[[#This Row],[आपूर्तिकर्ताको नाम]],PartyTable[],2,FALSE)</f>
        <v>#N/A</v>
      </c>
      <c r="F151" s="1" t="str" cm="1">
        <f t="array" ref="F151">IF(ROWS(G$7:G151)&gt;COUNTIF(BookTable[Entry Month],$O$4),"",INDEX(Book!D$3:D$1200,SMALL(IF(BookTable[Entry Month]=$O$4,ROW(BookTable[Entry Month])-ROW(Book!$J$2)),ROWS(G$7:G151))))</f>
        <v/>
      </c>
      <c r="I15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51" s="6" t="str" cm="1">
        <f t="array" ref="J151">IF(ROWS(G$7:G151)&gt;COUNTIF(BookTable[Entry Month],$O$4),"",INDEX(Book!F$3:F$1200,SMALL(IF(BookTable[Entry Month]=$O$4,ROW(BookTable[Entry Month])-ROW(Book!$J$2)),ROWS(G$7:G151))))</f>
        <v/>
      </c>
      <c r="K151" s="6" t="str" cm="1">
        <f t="array" ref="K151">IF(ROWS(G$7:G151)&gt;COUNTIF(BookTable[Entry Month],$O$4),"",INDEX(Book!E$3:E$1200,SMALL(IF(BookTable[Entry Month]=$O$4,ROW(BookTable[Entry Month])-ROW(Book!$J$2)),ROWS(G$7:G151))))</f>
        <v/>
      </c>
      <c r="L151" s="6" t="e">
        <f>Shrawan3[[#This Row],[मूल्य (रु)]]*13%</f>
        <v>#VALUE!</v>
      </c>
    </row>
    <row r="152" spans="1:12" hidden="1" x14ac:dyDescent="0.25">
      <c r="A152" s="1" t="str">
        <f t="array" ref="A152">IF(ROWS(A$7:A152)&gt;COUNTIF(BookTable[Entry Month],$O$4),"",INDEX(Book!A$3:A$1200,SMALL(IF(BookTable[Entry Month]=$O$4,ROW(BookTable[Entry Month])-ROW(Book!$J$2)),ROWS(A$7:A152))))</f>
        <v/>
      </c>
      <c r="B152" s="1" t="str">
        <f t="array" ref="B152">IF(ROWS(B$7:B152)&gt;COUNTIF(BookTable[Entry Month],$O$4),"",INDEX(Book!B$3:B$1200,SMALL(IF(BookTable[Entry Month]=$O$4,ROW(BookTable[Entry Month])-ROW(Book!$J$2)),ROWS(B$7:B152))))</f>
        <v/>
      </c>
      <c r="D152" s="1" t="str">
        <f t="array" ref="D152">IF(ROWS(C$7:C152)&gt;COUNTIF(BookTable[Entry Month],$O$4),"",INDEX(Book!C$3:C$1200,SMALL(IF(BookTable[Entry Month]=$O$4,ROW(BookTable[Entry Month])-ROW(Book!$J$2)),ROWS(C$7:C152))))</f>
        <v/>
      </c>
      <c r="E152" s="1" t="e">
        <f>VLOOKUP(Shrawan3[[#This Row],[आपूर्तिकर्ताको नाम]],PartyTable[],2,FALSE)</f>
        <v>#N/A</v>
      </c>
      <c r="F152" s="1" t="str" cm="1">
        <f t="array" ref="F152">IF(ROWS(G$7:G152)&gt;COUNTIF(BookTable[Entry Month],$O$4),"",INDEX(Book!D$3:D$1200,SMALL(IF(BookTable[Entry Month]=$O$4,ROW(BookTable[Entry Month])-ROW(Book!$J$2)),ROWS(G$7:G152))))</f>
        <v/>
      </c>
      <c r="I15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52" s="6" t="str" cm="1">
        <f t="array" ref="J152">IF(ROWS(G$7:G152)&gt;COUNTIF(BookTable[Entry Month],$O$4),"",INDEX(Book!F$3:F$1200,SMALL(IF(BookTable[Entry Month]=$O$4,ROW(BookTable[Entry Month])-ROW(Book!$J$2)),ROWS(G$7:G152))))</f>
        <v/>
      </c>
      <c r="K152" s="6" t="str" cm="1">
        <f t="array" ref="K152">IF(ROWS(G$7:G152)&gt;COUNTIF(BookTable[Entry Month],$O$4),"",INDEX(Book!E$3:E$1200,SMALL(IF(BookTable[Entry Month]=$O$4,ROW(BookTable[Entry Month])-ROW(Book!$J$2)),ROWS(G$7:G152))))</f>
        <v/>
      </c>
      <c r="L152" s="6" t="e">
        <f>Shrawan3[[#This Row],[मूल्य (रु)]]*13%</f>
        <v>#VALUE!</v>
      </c>
    </row>
    <row r="153" spans="1:12" hidden="1" x14ac:dyDescent="0.25">
      <c r="A153" s="1" t="str">
        <f t="array" ref="A153">IF(ROWS(A$7:A153)&gt;COUNTIF(BookTable[Entry Month],$O$4),"",INDEX(Book!A$3:A$1200,SMALL(IF(BookTable[Entry Month]=$O$4,ROW(BookTable[Entry Month])-ROW(Book!$J$2)),ROWS(A$7:A153))))</f>
        <v/>
      </c>
      <c r="B153" s="1" t="str">
        <f t="array" ref="B153">IF(ROWS(B$7:B153)&gt;COUNTIF(BookTable[Entry Month],$O$4),"",INDEX(Book!B$3:B$1200,SMALL(IF(BookTable[Entry Month]=$O$4,ROW(BookTable[Entry Month])-ROW(Book!$J$2)),ROWS(B$7:B153))))</f>
        <v/>
      </c>
      <c r="D153" s="1" t="str">
        <f t="array" ref="D153">IF(ROWS(C$7:C153)&gt;COUNTIF(BookTable[Entry Month],$O$4),"",INDEX(Book!C$3:C$1200,SMALL(IF(BookTable[Entry Month]=$O$4,ROW(BookTable[Entry Month])-ROW(Book!$J$2)),ROWS(C$7:C153))))</f>
        <v/>
      </c>
      <c r="E153" s="1" t="e">
        <f>VLOOKUP(Shrawan3[[#This Row],[आपूर्तिकर्ताको नाम]],PartyTable[],2,FALSE)</f>
        <v>#N/A</v>
      </c>
      <c r="F153" s="1" t="str" cm="1">
        <f t="array" ref="F153">IF(ROWS(G$7:G153)&gt;COUNTIF(BookTable[Entry Month],$O$4),"",INDEX(Book!D$3:D$1200,SMALL(IF(BookTable[Entry Month]=$O$4,ROW(BookTable[Entry Month])-ROW(Book!$J$2)),ROWS(G$7:G153))))</f>
        <v/>
      </c>
      <c r="I15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53" s="6" t="str" cm="1">
        <f t="array" ref="J153">IF(ROWS(G$7:G153)&gt;COUNTIF(BookTable[Entry Month],$O$4),"",INDEX(Book!F$3:F$1200,SMALL(IF(BookTable[Entry Month]=$O$4,ROW(BookTable[Entry Month])-ROW(Book!$J$2)),ROWS(G$7:G153))))</f>
        <v/>
      </c>
      <c r="K153" s="6" t="str" cm="1">
        <f t="array" ref="K153">IF(ROWS(G$7:G153)&gt;COUNTIF(BookTable[Entry Month],$O$4),"",INDEX(Book!E$3:E$1200,SMALL(IF(BookTable[Entry Month]=$O$4,ROW(BookTable[Entry Month])-ROW(Book!$J$2)),ROWS(G$7:G153))))</f>
        <v/>
      </c>
      <c r="L153" s="6" t="e">
        <f>Shrawan3[[#This Row],[मूल्य (रु)]]*13%</f>
        <v>#VALUE!</v>
      </c>
    </row>
    <row r="154" spans="1:12" hidden="1" x14ac:dyDescent="0.25">
      <c r="A154" s="1" t="str">
        <f t="array" ref="A154">IF(ROWS(A$7:A154)&gt;COUNTIF(BookTable[Entry Month],$O$4),"",INDEX(Book!A$3:A$1200,SMALL(IF(BookTable[Entry Month]=$O$4,ROW(BookTable[Entry Month])-ROW(Book!$J$2)),ROWS(A$7:A154))))</f>
        <v/>
      </c>
      <c r="B154" s="1" t="str">
        <f t="array" ref="B154">IF(ROWS(B$7:B154)&gt;COUNTIF(BookTable[Entry Month],$O$4),"",INDEX(Book!B$3:B$1200,SMALL(IF(BookTable[Entry Month]=$O$4,ROW(BookTable[Entry Month])-ROW(Book!$J$2)),ROWS(B$7:B154))))</f>
        <v/>
      </c>
      <c r="D154" s="1" t="str">
        <f t="array" ref="D154">IF(ROWS(C$7:C154)&gt;COUNTIF(BookTable[Entry Month],$O$4),"",INDEX(Book!C$3:C$1200,SMALL(IF(BookTable[Entry Month]=$O$4,ROW(BookTable[Entry Month])-ROW(Book!$J$2)),ROWS(C$7:C154))))</f>
        <v/>
      </c>
      <c r="E154" s="1" t="e">
        <f>VLOOKUP(Shrawan3[[#This Row],[आपूर्तिकर्ताको नाम]],PartyTable[],2,FALSE)</f>
        <v>#N/A</v>
      </c>
      <c r="F154" s="1" t="str" cm="1">
        <f t="array" ref="F154">IF(ROWS(G$7:G154)&gt;COUNTIF(BookTable[Entry Month],$O$4),"",INDEX(Book!D$3:D$1200,SMALL(IF(BookTable[Entry Month]=$O$4,ROW(BookTable[Entry Month])-ROW(Book!$J$2)),ROWS(G$7:G154))))</f>
        <v/>
      </c>
      <c r="I15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54" s="6" t="str" cm="1">
        <f t="array" ref="J154">IF(ROWS(G$7:G154)&gt;COUNTIF(BookTable[Entry Month],$O$4),"",INDEX(Book!F$3:F$1200,SMALL(IF(BookTable[Entry Month]=$O$4,ROW(BookTable[Entry Month])-ROW(Book!$J$2)),ROWS(G$7:G154))))</f>
        <v/>
      </c>
      <c r="K154" s="6" t="str" cm="1">
        <f t="array" ref="K154">IF(ROWS(G$7:G154)&gt;COUNTIF(BookTable[Entry Month],$O$4),"",INDEX(Book!E$3:E$1200,SMALL(IF(BookTable[Entry Month]=$O$4,ROW(BookTable[Entry Month])-ROW(Book!$J$2)),ROWS(G$7:G154))))</f>
        <v/>
      </c>
      <c r="L154" s="6" t="e">
        <f>Shrawan3[[#This Row],[मूल्य (रु)]]*13%</f>
        <v>#VALUE!</v>
      </c>
    </row>
    <row r="155" spans="1:12" hidden="1" x14ac:dyDescent="0.25">
      <c r="A155" s="1" t="str">
        <f t="array" ref="A155">IF(ROWS(A$7:A155)&gt;COUNTIF(BookTable[Entry Month],$O$4),"",INDEX(Book!A$3:A$1200,SMALL(IF(BookTable[Entry Month]=$O$4,ROW(BookTable[Entry Month])-ROW(Book!$J$2)),ROWS(A$7:A155))))</f>
        <v/>
      </c>
      <c r="B155" s="1" t="str">
        <f t="array" ref="B155">IF(ROWS(B$7:B155)&gt;COUNTIF(BookTable[Entry Month],$O$4),"",INDEX(Book!B$3:B$1200,SMALL(IF(BookTable[Entry Month]=$O$4,ROW(BookTable[Entry Month])-ROW(Book!$J$2)),ROWS(B$7:B155))))</f>
        <v/>
      </c>
      <c r="D155" s="1" t="str">
        <f t="array" ref="D155">IF(ROWS(C$7:C155)&gt;COUNTIF(BookTable[Entry Month],$O$4),"",INDEX(Book!C$3:C$1200,SMALL(IF(BookTable[Entry Month]=$O$4,ROW(BookTable[Entry Month])-ROW(Book!$J$2)),ROWS(C$7:C155))))</f>
        <v/>
      </c>
      <c r="E155" s="1" t="e">
        <f>VLOOKUP(Shrawan3[[#This Row],[आपूर्तिकर्ताको नाम]],PartyTable[],2,FALSE)</f>
        <v>#N/A</v>
      </c>
      <c r="F155" s="1" t="str" cm="1">
        <f t="array" ref="F155">IF(ROWS(G$7:G155)&gt;COUNTIF(BookTable[Entry Month],$O$4),"",INDEX(Book!D$3:D$1200,SMALL(IF(BookTable[Entry Month]=$O$4,ROW(BookTable[Entry Month])-ROW(Book!$J$2)),ROWS(G$7:G155))))</f>
        <v/>
      </c>
      <c r="I15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55" s="6" t="str" cm="1">
        <f t="array" ref="J155">IF(ROWS(G$7:G155)&gt;COUNTIF(BookTable[Entry Month],$O$4),"",INDEX(Book!F$3:F$1200,SMALL(IF(BookTable[Entry Month]=$O$4,ROW(BookTable[Entry Month])-ROW(Book!$J$2)),ROWS(G$7:G155))))</f>
        <v/>
      </c>
      <c r="K155" s="6" t="str" cm="1">
        <f t="array" ref="K155">IF(ROWS(G$7:G155)&gt;COUNTIF(BookTable[Entry Month],$O$4),"",INDEX(Book!E$3:E$1200,SMALL(IF(BookTable[Entry Month]=$O$4,ROW(BookTable[Entry Month])-ROW(Book!$J$2)),ROWS(G$7:G155))))</f>
        <v/>
      </c>
      <c r="L155" s="6" t="e">
        <f>Shrawan3[[#This Row],[मूल्य (रु)]]*13%</f>
        <v>#VALUE!</v>
      </c>
    </row>
    <row r="156" spans="1:12" hidden="1" x14ac:dyDescent="0.25">
      <c r="A156" s="1" t="str">
        <f t="array" ref="A156">IF(ROWS(A$7:A156)&gt;COUNTIF(BookTable[Entry Month],$O$4),"",INDEX(Book!A$3:A$1200,SMALL(IF(BookTable[Entry Month]=$O$4,ROW(BookTable[Entry Month])-ROW(Book!$J$2)),ROWS(A$7:A156))))</f>
        <v/>
      </c>
      <c r="B156" s="1" t="str">
        <f t="array" ref="B156">IF(ROWS(B$7:B156)&gt;COUNTIF(BookTable[Entry Month],$O$4),"",INDEX(Book!B$3:B$1200,SMALL(IF(BookTable[Entry Month]=$O$4,ROW(BookTable[Entry Month])-ROW(Book!$J$2)),ROWS(B$7:B156))))</f>
        <v/>
      </c>
      <c r="D156" s="1" t="str">
        <f t="array" ref="D156">IF(ROWS(C$7:C156)&gt;COUNTIF(BookTable[Entry Month],$O$4),"",INDEX(Book!C$3:C$1200,SMALL(IF(BookTable[Entry Month]=$O$4,ROW(BookTable[Entry Month])-ROW(Book!$J$2)),ROWS(C$7:C156))))</f>
        <v/>
      </c>
      <c r="E156" s="1" t="e">
        <f>VLOOKUP(Shrawan3[[#This Row],[आपूर्तिकर्ताको नाम]],PartyTable[],2,FALSE)</f>
        <v>#N/A</v>
      </c>
      <c r="F156" s="1" t="str" cm="1">
        <f t="array" ref="F156">IF(ROWS(G$7:G156)&gt;COUNTIF(BookTable[Entry Month],$O$4),"",INDEX(Book!D$3:D$1200,SMALL(IF(BookTable[Entry Month]=$O$4,ROW(BookTable[Entry Month])-ROW(Book!$J$2)),ROWS(G$7:G156))))</f>
        <v/>
      </c>
      <c r="I15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56" s="6" t="str" cm="1">
        <f t="array" ref="J156">IF(ROWS(G$7:G156)&gt;COUNTIF(BookTable[Entry Month],$O$4),"",INDEX(Book!F$3:F$1200,SMALL(IF(BookTable[Entry Month]=$O$4,ROW(BookTable[Entry Month])-ROW(Book!$J$2)),ROWS(G$7:G156))))</f>
        <v/>
      </c>
      <c r="K156" s="6" t="str" cm="1">
        <f t="array" ref="K156">IF(ROWS(G$7:G156)&gt;COUNTIF(BookTable[Entry Month],$O$4),"",INDEX(Book!E$3:E$1200,SMALL(IF(BookTable[Entry Month]=$O$4,ROW(BookTable[Entry Month])-ROW(Book!$J$2)),ROWS(G$7:G156))))</f>
        <v/>
      </c>
      <c r="L156" s="6" t="e">
        <f>Shrawan3[[#This Row],[मूल्य (रु)]]*13%</f>
        <v>#VALUE!</v>
      </c>
    </row>
    <row r="157" spans="1:12" hidden="1" x14ac:dyDescent="0.25">
      <c r="A157" s="1" t="str">
        <f t="array" ref="A157">IF(ROWS(A$7:A157)&gt;COUNTIF(BookTable[Entry Month],$O$4),"",INDEX(Book!A$3:A$1200,SMALL(IF(BookTable[Entry Month]=$O$4,ROW(BookTable[Entry Month])-ROW(Book!$J$2)),ROWS(A$7:A157))))</f>
        <v/>
      </c>
      <c r="B157" s="1" t="str">
        <f t="array" ref="B157">IF(ROWS(B$7:B157)&gt;COUNTIF(BookTable[Entry Month],$O$4),"",INDEX(Book!B$3:B$1200,SMALL(IF(BookTable[Entry Month]=$O$4,ROW(BookTable[Entry Month])-ROW(Book!$J$2)),ROWS(B$7:B157))))</f>
        <v/>
      </c>
      <c r="D157" s="1" t="str">
        <f t="array" ref="D157">IF(ROWS(C$7:C157)&gt;COUNTIF(BookTable[Entry Month],$O$4),"",INDEX(Book!C$3:C$1200,SMALL(IF(BookTable[Entry Month]=$O$4,ROW(BookTable[Entry Month])-ROW(Book!$J$2)),ROWS(C$7:C157))))</f>
        <v/>
      </c>
      <c r="E157" s="1" t="e">
        <f>VLOOKUP(Shrawan3[[#This Row],[आपूर्तिकर्ताको नाम]],PartyTable[],2,FALSE)</f>
        <v>#N/A</v>
      </c>
      <c r="F157" s="1" t="str" cm="1">
        <f t="array" ref="F157">IF(ROWS(G$7:G157)&gt;COUNTIF(BookTable[Entry Month],$O$4),"",INDEX(Book!D$3:D$1200,SMALL(IF(BookTable[Entry Month]=$O$4,ROW(BookTable[Entry Month])-ROW(Book!$J$2)),ROWS(G$7:G157))))</f>
        <v/>
      </c>
      <c r="I15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57" s="6" t="str" cm="1">
        <f t="array" ref="J157">IF(ROWS(G$7:G157)&gt;COUNTIF(BookTable[Entry Month],$O$4),"",INDEX(Book!F$3:F$1200,SMALL(IF(BookTable[Entry Month]=$O$4,ROW(BookTable[Entry Month])-ROW(Book!$J$2)),ROWS(G$7:G157))))</f>
        <v/>
      </c>
      <c r="K157" s="6" t="str" cm="1">
        <f t="array" ref="K157">IF(ROWS(G$7:G157)&gt;COUNTIF(BookTable[Entry Month],$O$4),"",INDEX(Book!E$3:E$1200,SMALL(IF(BookTable[Entry Month]=$O$4,ROW(BookTable[Entry Month])-ROW(Book!$J$2)),ROWS(G$7:G157))))</f>
        <v/>
      </c>
      <c r="L157" s="6" t="e">
        <f>Shrawan3[[#This Row],[मूल्य (रु)]]*13%</f>
        <v>#VALUE!</v>
      </c>
    </row>
    <row r="158" spans="1:12" hidden="1" x14ac:dyDescent="0.25">
      <c r="A158" s="1" t="str">
        <f t="array" ref="A158">IF(ROWS(A$7:A158)&gt;COUNTIF(BookTable[Entry Month],$O$4),"",INDEX(Book!A$3:A$1200,SMALL(IF(BookTable[Entry Month]=$O$4,ROW(BookTable[Entry Month])-ROW(Book!$J$2)),ROWS(A$7:A158))))</f>
        <v/>
      </c>
      <c r="B158" s="1" t="str">
        <f t="array" ref="B158">IF(ROWS(B$7:B158)&gt;COUNTIF(BookTable[Entry Month],$O$4),"",INDEX(Book!B$3:B$1200,SMALL(IF(BookTable[Entry Month]=$O$4,ROW(BookTable[Entry Month])-ROW(Book!$J$2)),ROWS(B$7:B158))))</f>
        <v/>
      </c>
      <c r="D158" s="1" t="str">
        <f t="array" ref="D158">IF(ROWS(C$7:C158)&gt;COUNTIF(BookTable[Entry Month],$O$4),"",INDEX(Book!C$3:C$1200,SMALL(IF(BookTable[Entry Month]=$O$4,ROW(BookTable[Entry Month])-ROW(Book!$J$2)),ROWS(C$7:C158))))</f>
        <v/>
      </c>
      <c r="E158" s="1" t="e">
        <f>VLOOKUP(Shrawan3[[#This Row],[आपूर्तिकर्ताको नाम]],PartyTable[],2,FALSE)</f>
        <v>#N/A</v>
      </c>
      <c r="F158" s="1" t="str" cm="1">
        <f t="array" ref="F158">IF(ROWS(G$7:G158)&gt;COUNTIF(BookTable[Entry Month],$O$4),"",INDEX(Book!D$3:D$1200,SMALL(IF(BookTable[Entry Month]=$O$4,ROW(BookTable[Entry Month])-ROW(Book!$J$2)),ROWS(G$7:G158))))</f>
        <v/>
      </c>
      <c r="I15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58" s="6" t="str" cm="1">
        <f t="array" ref="J158">IF(ROWS(G$7:G158)&gt;COUNTIF(BookTable[Entry Month],$O$4),"",INDEX(Book!F$3:F$1200,SMALL(IF(BookTable[Entry Month]=$O$4,ROW(BookTable[Entry Month])-ROW(Book!$J$2)),ROWS(G$7:G158))))</f>
        <v/>
      </c>
      <c r="K158" s="6" t="str" cm="1">
        <f t="array" ref="K158">IF(ROWS(G$7:G158)&gt;COUNTIF(BookTable[Entry Month],$O$4),"",INDEX(Book!E$3:E$1200,SMALL(IF(BookTable[Entry Month]=$O$4,ROW(BookTable[Entry Month])-ROW(Book!$J$2)),ROWS(G$7:G158))))</f>
        <v/>
      </c>
      <c r="L158" s="6" t="e">
        <f>Shrawan3[[#This Row],[मूल्य (रु)]]*13%</f>
        <v>#VALUE!</v>
      </c>
    </row>
    <row r="159" spans="1:12" hidden="1" x14ac:dyDescent="0.25">
      <c r="A159" s="1" t="str">
        <f t="array" ref="A159">IF(ROWS(A$7:A159)&gt;COUNTIF(BookTable[Entry Month],$O$4),"",INDEX(Book!A$3:A$1200,SMALL(IF(BookTable[Entry Month]=$O$4,ROW(BookTable[Entry Month])-ROW(Book!$J$2)),ROWS(A$7:A159))))</f>
        <v/>
      </c>
      <c r="B159" s="1" t="str">
        <f t="array" ref="B159">IF(ROWS(B$7:B159)&gt;COUNTIF(BookTable[Entry Month],$O$4),"",INDEX(Book!B$3:B$1200,SMALL(IF(BookTable[Entry Month]=$O$4,ROW(BookTable[Entry Month])-ROW(Book!$J$2)),ROWS(B$7:B159))))</f>
        <v/>
      </c>
      <c r="D159" s="1" t="str">
        <f t="array" ref="D159">IF(ROWS(C$7:C159)&gt;COUNTIF(BookTable[Entry Month],$O$4),"",INDEX(Book!C$3:C$1200,SMALL(IF(BookTable[Entry Month]=$O$4,ROW(BookTable[Entry Month])-ROW(Book!$J$2)),ROWS(C$7:C159))))</f>
        <v/>
      </c>
      <c r="E159" s="1" t="e">
        <f>VLOOKUP(Shrawan3[[#This Row],[आपूर्तिकर्ताको नाम]],PartyTable[],2,FALSE)</f>
        <v>#N/A</v>
      </c>
      <c r="F159" s="1" t="str" cm="1">
        <f t="array" ref="F159">IF(ROWS(G$7:G159)&gt;COUNTIF(BookTable[Entry Month],$O$4),"",INDEX(Book!D$3:D$1200,SMALL(IF(BookTable[Entry Month]=$O$4,ROW(BookTable[Entry Month])-ROW(Book!$J$2)),ROWS(G$7:G159))))</f>
        <v/>
      </c>
      <c r="I15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59" s="6" t="str" cm="1">
        <f t="array" ref="J159">IF(ROWS(G$7:G159)&gt;COUNTIF(BookTable[Entry Month],$O$4),"",INDEX(Book!F$3:F$1200,SMALL(IF(BookTable[Entry Month]=$O$4,ROW(BookTable[Entry Month])-ROW(Book!$J$2)),ROWS(G$7:G159))))</f>
        <v/>
      </c>
      <c r="K159" s="6" t="str" cm="1">
        <f t="array" ref="K159">IF(ROWS(G$7:G159)&gt;COUNTIF(BookTable[Entry Month],$O$4),"",INDEX(Book!E$3:E$1200,SMALL(IF(BookTable[Entry Month]=$O$4,ROW(BookTable[Entry Month])-ROW(Book!$J$2)),ROWS(G$7:G159))))</f>
        <v/>
      </c>
      <c r="L159" s="6" t="e">
        <f>Shrawan3[[#This Row],[मूल्य (रु)]]*13%</f>
        <v>#VALUE!</v>
      </c>
    </row>
    <row r="160" spans="1:12" hidden="1" x14ac:dyDescent="0.25">
      <c r="A160" s="1" t="str">
        <f t="array" ref="A160">IF(ROWS(A$7:A160)&gt;COUNTIF(BookTable[Entry Month],$O$4),"",INDEX(Book!A$3:A$1200,SMALL(IF(BookTable[Entry Month]=$O$4,ROW(BookTable[Entry Month])-ROW(Book!$J$2)),ROWS(A$7:A160))))</f>
        <v/>
      </c>
      <c r="B160" s="1" t="str">
        <f t="array" ref="B160">IF(ROWS(B$7:B160)&gt;COUNTIF(BookTable[Entry Month],$O$4),"",INDEX(Book!B$3:B$1200,SMALL(IF(BookTable[Entry Month]=$O$4,ROW(BookTable[Entry Month])-ROW(Book!$J$2)),ROWS(B$7:B160))))</f>
        <v/>
      </c>
      <c r="D160" s="1" t="str">
        <f t="array" ref="D160">IF(ROWS(C$7:C160)&gt;COUNTIF(BookTable[Entry Month],$O$4),"",INDEX(Book!C$3:C$1200,SMALL(IF(BookTable[Entry Month]=$O$4,ROW(BookTable[Entry Month])-ROW(Book!$J$2)),ROWS(C$7:C160))))</f>
        <v/>
      </c>
      <c r="E160" s="1" t="e">
        <f>VLOOKUP(Shrawan3[[#This Row],[आपूर्तिकर्ताको नाम]],PartyTable[],2,FALSE)</f>
        <v>#N/A</v>
      </c>
      <c r="F160" s="1" t="str" cm="1">
        <f t="array" ref="F160">IF(ROWS(G$7:G160)&gt;COUNTIF(BookTable[Entry Month],$O$4),"",INDEX(Book!D$3:D$1200,SMALL(IF(BookTable[Entry Month]=$O$4,ROW(BookTable[Entry Month])-ROW(Book!$J$2)),ROWS(G$7:G160))))</f>
        <v/>
      </c>
      <c r="I16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60" s="6" t="str" cm="1">
        <f t="array" ref="J160">IF(ROWS(G$7:G160)&gt;COUNTIF(BookTable[Entry Month],$O$4),"",INDEX(Book!F$3:F$1200,SMALL(IF(BookTable[Entry Month]=$O$4,ROW(BookTable[Entry Month])-ROW(Book!$J$2)),ROWS(G$7:G160))))</f>
        <v/>
      </c>
      <c r="K160" s="6" t="str" cm="1">
        <f t="array" ref="K160">IF(ROWS(G$7:G160)&gt;COUNTIF(BookTable[Entry Month],$O$4),"",INDEX(Book!E$3:E$1200,SMALL(IF(BookTable[Entry Month]=$O$4,ROW(BookTable[Entry Month])-ROW(Book!$J$2)),ROWS(G$7:G160))))</f>
        <v/>
      </c>
      <c r="L160" s="6" t="e">
        <f>Shrawan3[[#This Row],[मूल्य (रु)]]*13%</f>
        <v>#VALUE!</v>
      </c>
    </row>
    <row r="161" spans="1:12" hidden="1" x14ac:dyDescent="0.25">
      <c r="A161" s="1" t="str">
        <f t="array" ref="A161">IF(ROWS(A$7:A161)&gt;COUNTIF(BookTable[Entry Month],$O$4),"",INDEX(Book!A$3:A$1200,SMALL(IF(BookTable[Entry Month]=$O$4,ROW(BookTable[Entry Month])-ROW(Book!$J$2)),ROWS(A$7:A161))))</f>
        <v/>
      </c>
      <c r="B161" s="1" t="str">
        <f t="array" ref="B161">IF(ROWS(B$7:B161)&gt;COUNTIF(BookTable[Entry Month],$O$4),"",INDEX(Book!B$3:B$1200,SMALL(IF(BookTable[Entry Month]=$O$4,ROW(BookTable[Entry Month])-ROW(Book!$J$2)),ROWS(B$7:B161))))</f>
        <v/>
      </c>
      <c r="D161" s="1" t="str">
        <f t="array" ref="D161">IF(ROWS(C$7:C161)&gt;COUNTIF(BookTable[Entry Month],$O$4),"",INDEX(Book!C$3:C$1200,SMALL(IF(BookTable[Entry Month]=$O$4,ROW(BookTable[Entry Month])-ROW(Book!$J$2)),ROWS(C$7:C161))))</f>
        <v/>
      </c>
      <c r="E161" s="1" t="e">
        <f>VLOOKUP(Shrawan3[[#This Row],[आपूर्तिकर्ताको नाम]],PartyTable[],2,FALSE)</f>
        <v>#N/A</v>
      </c>
      <c r="F161" s="1" t="str" cm="1">
        <f t="array" ref="F161">IF(ROWS(G$7:G161)&gt;COUNTIF(BookTable[Entry Month],$O$4),"",INDEX(Book!D$3:D$1200,SMALL(IF(BookTable[Entry Month]=$O$4,ROW(BookTable[Entry Month])-ROW(Book!$J$2)),ROWS(G$7:G161))))</f>
        <v/>
      </c>
      <c r="I16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61" s="6" t="str" cm="1">
        <f t="array" ref="J161">IF(ROWS(G$7:G161)&gt;COUNTIF(BookTable[Entry Month],$O$4),"",INDEX(Book!F$3:F$1200,SMALL(IF(BookTable[Entry Month]=$O$4,ROW(BookTable[Entry Month])-ROW(Book!$J$2)),ROWS(G$7:G161))))</f>
        <v/>
      </c>
      <c r="K161" s="6" t="str" cm="1">
        <f t="array" ref="K161">IF(ROWS(G$7:G161)&gt;COUNTIF(BookTable[Entry Month],$O$4),"",INDEX(Book!E$3:E$1200,SMALL(IF(BookTable[Entry Month]=$O$4,ROW(BookTable[Entry Month])-ROW(Book!$J$2)),ROWS(G$7:G161))))</f>
        <v/>
      </c>
      <c r="L161" s="6" t="e">
        <f>Shrawan3[[#This Row],[मूल्य (रु)]]*13%</f>
        <v>#VALUE!</v>
      </c>
    </row>
    <row r="162" spans="1:12" hidden="1" x14ac:dyDescent="0.25">
      <c r="A162" s="1" t="str">
        <f t="array" ref="A162">IF(ROWS(A$7:A162)&gt;COUNTIF(BookTable[Entry Month],$O$4),"",INDEX(Book!A$3:A$1200,SMALL(IF(BookTable[Entry Month]=$O$4,ROW(BookTable[Entry Month])-ROW(Book!$J$2)),ROWS(A$7:A162))))</f>
        <v/>
      </c>
      <c r="B162" s="1" t="str">
        <f t="array" ref="B162">IF(ROWS(B$7:B162)&gt;COUNTIF(BookTable[Entry Month],$O$4),"",INDEX(Book!B$3:B$1200,SMALL(IF(BookTable[Entry Month]=$O$4,ROW(BookTable[Entry Month])-ROW(Book!$J$2)),ROWS(B$7:B162))))</f>
        <v/>
      </c>
      <c r="D162" s="1" t="str">
        <f t="array" ref="D162">IF(ROWS(C$7:C162)&gt;COUNTIF(BookTable[Entry Month],$O$4),"",INDEX(Book!C$3:C$1200,SMALL(IF(BookTable[Entry Month]=$O$4,ROW(BookTable[Entry Month])-ROW(Book!$J$2)),ROWS(C$7:C162))))</f>
        <v/>
      </c>
      <c r="E162" s="1" t="e">
        <f>VLOOKUP(Shrawan3[[#This Row],[आपूर्तिकर्ताको नाम]],PartyTable[],2,FALSE)</f>
        <v>#N/A</v>
      </c>
      <c r="F162" s="1" t="str" cm="1">
        <f t="array" ref="F162">IF(ROWS(G$7:G162)&gt;COUNTIF(BookTable[Entry Month],$O$4),"",INDEX(Book!D$3:D$1200,SMALL(IF(BookTable[Entry Month]=$O$4,ROW(BookTable[Entry Month])-ROW(Book!$J$2)),ROWS(G$7:G162))))</f>
        <v/>
      </c>
      <c r="I16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62" s="6" t="str" cm="1">
        <f t="array" ref="J162">IF(ROWS(G$7:G162)&gt;COUNTIF(BookTable[Entry Month],$O$4),"",INDEX(Book!F$3:F$1200,SMALL(IF(BookTable[Entry Month]=$O$4,ROW(BookTable[Entry Month])-ROW(Book!$J$2)),ROWS(G$7:G162))))</f>
        <v/>
      </c>
      <c r="K162" s="6" t="str" cm="1">
        <f t="array" ref="K162">IF(ROWS(G$7:G162)&gt;COUNTIF(BookTable[Entry Month],$O$4),"",INDEX(Book!E$3:E$1200,SMALL(IF(BookTable[Entry Month]=$O$4,ROW(BookTable[Entry Month])-ROW(Book!$J$2)),ROWS(G$7:G162))))</f>
        <v/>
      </c>
      <c r="L162" s="6" t="e">
        <f>Shrawan3[[#This Row],[मूल्य (रु)]]*13%</f>
        <v>#VALUE!</v>
      </c>
    </row>
    <row r="163" spans="1:12" hidden="1" x14ac:dyDescent="0.25">
      <c r="A163" s="1" t="str">
        <f t="array" ref="A163">IF(ROWS(A$7:A163)&gt;COUNTIF(BookTable[Entry Month],$O$4),"",INDEX(Book!A$3:A$1200,SMALL(IF(BookTable[Entry Month]=$O$4,ROW(BookTable[Entry Month])-ROW(Book!$J$2)),ROWS(A$7:A163))))</f>
        <v/>
      </c>
      <c r="B163" s="1" t="str">
        <f t="array" ref="B163">IF(ROWS(B$7:B163)&gt;COUNTIF(BookTable[Entry Month],$O$4),"",INDEX(Book!B$3:B$1200,SMALL(IF(BookTable[Entry Month]=$O$4,ROW(BookTable[Entry Month])-ROW(Book!$J$2)),ROWS(B$7:B163))))</f>
        <v/>
      </c>
      <c r="D163" s="1" t="str">
        <f t="array" ref="D163">IF(ROWS(C$7:C163)&gt;COUNTIF(BookTable[Entry Month],$O$4),"",INDEX(Book!C$3:C$1200,SMALL(IF(BookTable[Entry Month]=$O$4,ROW(BookTable[Entry Month])-ROW(Book!$J$2)),ROWS(C$7:C163))))</f>
        <v/>
      </c>
      <c r="E163" s="1" t="e">
        <f>VLOOKUP(Shrawan3[[#This Row],[आपूर्तिकर्ताको नाम]],PartyTable[],2,FALSE)</f>
        <v>#N/A</v>
      </c>
      <c r="F163" s="1" t="str" cm="1">
        <f t="array" ref="F163">IF(ROWS(G$7:G163)&gt;COUNTIF(BookTable[Entry Month],$O$4),"",INDEX(Book!D$3:D$1200,SMALL(IF(BookTable[Entry Month]=$O$4,ROW(BookTable[Entry Month])-ROW(Book!$J$2)),ROWS(G$7:G163))))</f>
        <v/>
      </c>
      <c r="I16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63" s="6" t="str" cm="1">
        <f t="array" ref="J163">IF(ROWS(G$7:G163)&gt;COUNTIF(BookTable[Entry Month],$O$4),"",INDEX(Book!F$3:F$1200,SMALL(IF(BookTable[Entry Month]=$O$4,ROW(BookTable[Entry Month])-ROW(Book!$J$2)),ROWS(G$7:G163))))</f>
        <v/>
      </c>
      <c r="K163" s="6" t="str" cm="1">
        <f t="array" ref="K163">IF(ROWS(G$7:G163)&gt;COUNTIF(BookTable[Entry Month],$O$4),"",INDEX(Book!E$3:E$1200,SMALL(IF(BookTable[Entry Month]=$O$4,ROW(BookTable[Entry Month])-ROW(Book!$J$2)),ROWS(G$7:G163))))</f>
        <v/>
      </c>
      <c r="L163" s="6" t="e">
        <f>Shrawan3[[#This Row],[मूल्य (रु)]]*13%</f>
        <v>#VALUE!</v>
      </c>
    </row>
    <row r="164" spans="1:12" hidden="1" x14ac:dyDescent="0.25">
      <c r="A164" s="1" t="str">
        <f t="array" ref="A164">IF(ROWS(A$7:A164)&gt;COUNTIF(BookTable[Entry Month],$O$4),"",INDEX(Book!A$3:A$1200,SMALL(IF(BookTable[Entry Month]=$O$4,ROW(BookTable[Entry Month])-ROW(Book!$J$2)),ROWS(A$7:A164))))</f>
        <v/>
      </c>
      <c r="B164" s="1" t="str">
        <f t="array" ref="B164">IF(ROWS(B$7:B164)&gt;COUNTIF(BookTable[Entry Month],$O$4),"",INDEX(Book!B$3:B$1200,SMALL(IF(BookTable[Entry Month]=$O$4,ROW(BookTable[Entry Month])-ROW(Book!$J$2)),ROWS(B$7:B164))))</f>
        <v/>
      </c>
      <c r="D164" s="1" t="str">
        <f t="array" ref="D164">IF(ROWS(C$7:C164)&gt;COUNTIF(BookTable[Entry Month],$O$4),"",INDEX(Book!C$3:C$1200,SMALL(IF(BookTable[Entry Month]=$O$4,ROW(BookTable[Entry Month])-ROW(Book!$J$2)),ROWS(C$7:C164))))</f>
        <v/>
      </c>
      <c r="E164" s="1" t="e">
        <f>VLOOKUP(Shrawan3[[#This Row],[आपूर्तिकर्ताको नाम]],PartyTable[],2,FALSE)</f>
        <v>#N/A</v>
      </c>
      <c r="F164" s="1" t="str" cm="1">
        <f t="array" ref="F164">IF(ROWS(G$7:G164)&gt;COUNTIF(BookTable[Entry Month],$O$4),"",INDEX(Book!D$3:D$1200,SMALL(IF(BookTable[Entry Month]=$O$4,ROW(BookTable[Entry Month])-ROW(Book!$J$2)),ROWS(G$7:G164))))</f>
        <v/>
      </c>
      <c r="I16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64" s="6" t="str" cm="1">
        <f t="array" ref="J164">IF(ROWS(G$7:G164)&gt;COUNTIF(BookTable[Entry Month],$O$4),"",INDEX(Book!F$3:F$1200,SMALL(IF(BookTable[Entry Month]=$O$4,ROW(BookTable[Entry Month])-ROW(Book!$J$2)),ROWS(G$7:G164))))</f>
        <v/>
      </c>
      <c r="K164" s="6" t="str" cm="1">
        <f t="array" ref="K164">IF(ROWS(G$7:G164)&gt;COUNTIF(BookTable[Entry Month],$O$4),"",INDEX(Book!E$3:E$1200,SMALL(IF(BookTable[Entry Month]=$O$4,ROW(BookTable[Entry Month])-ROW(Book!$J$2)),ROWS(G$7:G164))))</f>
        <v/>
      </c>
      <c r="L164" s="6" t="e">
        <f>Shrawan3[[#This Row],[मूल्य (रु)]]*13%</f>
        <v>#VALUE!</v>
      </c>
    </row>
    <row r="165" spans="1:12" hidden="1" x14ac:dyDescent="0.25">
      <c r="A165" s="1" t="str">
        <f t="array" ref="A165">IF(ROWS(A$7:A165)&gt;COUNTIF(BookTable[Entry Month],$O$4),"",INDEX(Book!A$3:A$1200,SMALL(IF(BookTable[Entry Month]=$O$4,ROW(BookTable[Entry Month])-ROW(Book!$J$2)),ROWS(A$7:A165))))</f>
        <v/>
      </c>
      <c r="B165" s="1" t="str">
        <f t="array" ref="B165">IF(ROWS(B$7:B165)&gt;COUNTIF(BookTable[Entry Month],$O$4),"",INDEX(Book!B$3:B$1200,SMALL(IF(BookTable[Entry Month]=$O$4,ROW(BookTable[Entry Month])-ROW(Book!$J$2)),ROWS(B$7:B165))))</f>
        <v/>
      </c>
      <c r="D165" s="1" t="str">
        <f t="array" ref="D165">IF(ROWS(C$7:C165)&gt;COUNTIF(BookTable[Entry Month],$O$4),"",INDEX(Book!C$3:C$1200,SMALL(IF(BookTable[Entry Month]=$O$4,ROW(BookTable[Entry Month])-ROW(Book!$J$2)),ROWS(C$7:C165))))</f>
        <v/>
      </c>
      <c r="E165" s="1" t="e">
        <f>VLOOKUP(Shrawan3[[#This Row],[आपूर्तिकर्ताको नाम]],PartyTable[],2,FALSE)</f>
        <v>#N/A</v>
      </c>
      <c r="F165" s="1" t="str" cm="1">
        <f t="array" ref="F165">IF(ROWS(G$7:G165)&gt;COUNTIF(BookTable[Entry Month],$O$4),"",INDEX(Book!D$3:D$1200,SMALL(IF(BookTable[Entry Month]=$O$4,ROW(BookTable[Entry Month])-ROW(Book!$J$2)),ROWS(G$7:G165))))</f>
        <v/>
      </c>
      <c r="I16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65" s="6" t="str" cm="1">
        <f t="array" ref="J165">IF(ROWS(G$7:G165)&gt;COUNTIF(BookTable[Entry Month],$O$4),"",INDEX(Book!F$3:F$1200,SMALL(IF(BookTable[Entry Month]=$O$4,ROW(BookTable[Entry Month])-ROW(Book!$J$2)),ROWS(G$7:G165))))</f>
        <v/>
      </c>
      <c r="K165" s="6" t="str" cm="1">
        <f t="array" ref="K165">IF(ROWS(G$7:G165)&gt;COUNTIF(BookTable[Entry Month],$O$4),"",INDEX(Book!E$3:E$1200,SMALL(IF(BookTable[Entry Month]=$O$4,ROW(BookTable[Entry Month])-ROW(Book!$J$2)),ROWS(G$7:G165))))</f>
        <v/>
      </c>
      <c r="L165" s="6" t="e">
        <f>Shrawan3[[#This Row],[मूल्य (रु)]]*13%</f>
        <v>#VALUE!</v>
      </c>
    </row>
    <row r="166" spans="1:12" hidden="1" x14ac:dyDescent="0.25">
      <c r="A166" s="1" t="str">
        <f t="array" ref="A166">IF(ROWS(A$7:A166)&gt;COUNTIF(BookTable[Entry Month],$O$4),"",INDEX(Book!A$3:A$1200,SMALL(IF(BookTable[Entry Month]=$O$4,ROW(BookTable[Entry Month])-ROW(Book!$J$2)),ROWS(A$7:A166))))</f>
        <v/>
      </c>
      <c r="B166" s="1" t="str">
        <f t="array" ref="B166">IF(ROWS(B$7:B166)&gt;COUNTIF(BookTable[Entry Month],$O$4),"",INDEX(Book!B$3:B$1200,SMALL(IF(BookTable[Entry Month]=$O$4,ROW(BookTable[Entry Month])-ROW(Book!$J$2)),ROWS(B$7:B166))))</f>
        <v/>
      </c>
      <c r="D166" s="1" t="str">
        <f t="array" ref="D166">IF(ROWS(C$7:C166)&gt;COUNTIF(BookTable[Entry Month],$O$4),"",INDEX(Book!C$3:C$1200,SMALL(IF(BookTable[Entry Month]=$O$4,ROW(BookTable[Entry Month])-ROW(Book!$J$2)),ROWS(C$7:C166))))</f>
        <v/>
      </c>
      <c r="E166" s="1" t="e">
        <f>VLOOKUP(Shrawan3[[#This Row],[आपूर्तिकर्ताको नाम]],PartyTable[],2,FALSE)</f>
        <v>#N/A</v>
      </c>
      <c r="F166" s="1" t="str" cm="1">
        <f t="array" ref="F166">IF(ROWS(G$7:G166)&gt;COUNTIF(BookTable[Entry Month],$O$4),"",INDEX(Book!D$3:D$1200,SMALL(IF(BookTable[Entry Month]=$O$4,ROW(BookTable[Entry Month])-ROW(Book!$J$2)),ROWS(G$7:G166))))</f>
        <v/>
      </c>
      <c r="I16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66" s="6" t="str" cm="1">
        <f t="array" ref="J166">IF(ROWS(G$7:G166)&gt;COUNTIF(BookTable[Entry Month],$O$4),"",INDEX(Book!F$3:F$1200,SMALL(IF(BookTable[Entry Month]=$O$4,ROW(BookTable[Entry Month])-ROW(Book!$J$2)),ROWS(G$7:G166))))</f>
        <v/>
      </c>
      <c r="K166" s="6" t="str" cm="1">
        <f t="array" ref="K166">IF(ROWS(G$7:G166)&gt;COUNTIF(BookTable[Entry Month],$O$4),"",INDEX(Book!E$3:E$1200,SMALL(IF(BookTable[Entry Month]=$O$4,ROW(BookTable[Entry Month])-ROW(Book!$J$2)),ROWS(G$7:G166))))</f>
        <v/>
      </c>
      <c r="L166" s="6" t="e">
        <f>Shrawan3[[#This Row],[मूल्य (रु)]]*13%</f>
        <v>#VALUE!</v>
      </c>
    </row>
    <row r="167" spans="1:12" hidden="1" x14ac:dyDescent="0.25">
      <c r="A167" s="1" t="str">
        <f t="array" ref="A167">IF(ROWS(A$7:A167)&gt;COUNTIF(BookTable[Entry Month],$O$4),"",INDEX(Book!A$3:A$1200,SMALL(IF(BookTable[Entry Month]=$O$4,ROW(BookTable[Entry Month])-ROW(Book!$J$2)),ROWS(A$7:A167))))</f>
        <v/>
      </c>
      <c r="B167" s="1" t="str">
        <f t="array" ref="B167">IF(ROWS(B$7:B167)&gt;COUNTIF(BookTable[Entry Month],$O$4),"",INDEX(Book!B$3:B$1200,SMALL(IF(BookTable[Entry Month]=$O$4,ROW(BookTable[Entry Month])-ROW(Book!$J$2)),ROWS(B$7:B167))))</f>
        <v/>
      </c>
      <c r="D167" s="1" t="str">
        <f t="array" ref="D167">IF(ROWS(C$7:C167)&gt;COUNTIF(BookTable[Entry Month],$O$4),"",INDEX(Book!C$3:C$1200,SMALL(IF(BookTable[Entry Month]=$O$4,ROW(BookTable[Entry Month])-ROW(Book!$J$2)),ROWS(C$7:C167))))</f>
        <v/>
      </c>
      <c r="E167" s="1" t="e">
        <f>VLOOKUP(Shrawan3[[#This Row],[आपूर्तिकर्ताको नाम]],PartyTable[],2,FALSE)</f>
        <v>#N/A</v>
      </c>
      <c r="F167" s="1" t="str" cm="1">
        <f t="array" ref="F167">IF(ROWS(G$7:G167)&gt;COUNTIF(BookTable[Entry Month],$O$4),"",INDEX(Book!D$3:D$1200,SMALL(IF(BookTable[Entry Month]=$O$4,ROW(BookTable[Entry Month])-ROW(Book!$J$2)),ROWS(G$7:G167))))</f>
        <v/>
      </c>
      <c r="I16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67" s="6" t="str" cm="1">
        <f t="array" ref="J167">IF(ROWS(G$7:G167)&gt;COUNTIF(BookTable[Entry Month],$O$4),"",INDEX(Book!F$3:F$1200,SMALL(IF(BookTable[Entry Month]=$O$4,ROW(BookTable[Entry Month])-ROW(Book!$J$2)),ROWS(G$7:G167))))</f>
        <v/>
      </c>
      <c r="K167" s="6" t="str" cm="1">
        <f t="array" ref="K167">IF(ROWS(G$7:G167)&gt;COUNTIF(BookTable[Entry Month],$O$4),"",INDEX(Book!E$3:E$1200,SMALL(IF(BookTable[Entry Month]=$O$4,ROW(BookTable[Entry Month])-ROW(Book!$J$2)),ROWS(G$7:G167))))</f>
        <v/>
      </c>
      <c r="L167" s="6" t="e">
        <f>Shrawan3[[#This Row],[मूल्य (रु)]]*13%</f>
        <v>#VALUE!</v>
      </c>
    </row>
    <row r="168" spans="1:12" hidden="1" x14ac:dyDescent="0.25">
      <c r="A168" s="1" t="str">
        <f t="array" ref="A168">IF(ROWS(A$7:A168)&gt;COUNTIF(BookTable[Entry Month],$O$4),"",INDEX(Book!A$3:A$1200,SMALL(IF(BookTable[Entry Month]=$O$4,ROW(BookTable[Entry Month])-ROW(Book!$J$2)),ROWS(A$7:A168))))</f>
        <v/>
      </c>
      <c r="B168" s="1" t="str">
        <f t="array" ref="B168">IF(ROWS(B$7:B168)&gt;COUNTIF(BookTable[Entry Month],$O$4),"",INDEX(Book!B$3:B$1200,SMALL(IF(BookTable[Entry Month]=$O$4,ROW(BookTable[Entry Month])-ROW(Book!$J$2)),ROWS(B$7:B168))))</f>
        <v/>
      </c>
      <c r="D168" s="1" t="str">
        <f t="array" ref="D168">IF(ROWS(C$7:C168)&gt;COUNTIF(BookTable[Entry Month],$O$4),"",INDEX(Book!C$3:C$1200,SMALL(IF(BookTable[Entry Month]=$O$4,ROW(BookTable[Entry Month])-ROW(Book!$J$2)),ROWS(C$7:C168))))</f>
        <v/>
      </c>
      <c r="E168" s="1" t="e">
        <f>VLOOKUP(Shrawan3[[#This Row],[आपूर्तिकर्ताको नाम]],PartyTable[],2,FALSE)</f>
        <v>#N/A</v>
      </c>
      <c r="F168" s="1" t="str" cm="1">
        <f t="array" ref="F168">IF(ROWS(G$7:G168)&gt;COUNTIF(BookTable[Entry Month],$O$4),"",INDEX(Book!D$3:D$1200,SMALL(IF(BookTable[Entry Month]=$O$4,ROW(BookTable[Entry Month])-ROW(Book!$J$2)),ROWS(G$7:G168))))</f>
        <v/>
      </c>
      <c r="I16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68" s="6" t="str" cm="1">
        <f t="array" ref="J168">IF(ROWS(G$7:G168)&gt;COUNTIF(BookTable[Entry Month],$O$4),"",INDEX(Book!F$3:F$1200,SMALL(IF(BookTable[Entry Month]=$O$4,ROW(BookTable[Entry Month])-ROW(Book!$J$2)),ROWS(G$7:G168))))</f>
        <v/>
      </c>
      <c r="K168" s="6" t="str" cm="1">
        <f t="array" ref="K168">IF(ROWS(G$7:G168)&gt;COUNTIF(BookTable[Entry Month],$O$4),"",INDEX(Book!E$3:E$1200,SMALL(IF(BookTable[Entry Month]=$O$4,ROW(BookTable[Entry Month])-ROW(Book!$J$2)),ROWS(G$7:G168))))</f>
        <v/>
      </c>
      <c r="L168" s="6" t="e">
        <f>Shrawan3[[#This Row],[मूल्य (रु)]]*13%</f>
        <v>#VALUE!</v>
      </c>
    </row>
    <row r="169" spans="1:12" hidden="1" x14ac:dyDescent="0.25">
      <c r="A169" s="1" t="str">
        <f t="array" ref="A169">IF(ROWS(A$7:A169)&gt;COUNTIF(BookTable[Entry Month],$O$4),"",INDEX(Book!A$3:A$1200,SMALL(IF(BookTable[Entry Month]=$O$4,ROW(BookTable[Entry Month])-ROW(Book!$J$2)),ROWS(A$7:A169))))</f>
        <v/>
      </c>
      <c r="B169" s="1" t="str">
        <f t="array" ref="B169">IF(ROWS(B$7:B169)&gt;COUNTIF(BookTable[Entry Month],$O$4),"",INDEX(Book!B$3:B$1200,SMALL(IF(BookTable[Entry Month]=$O$4,ROW(BookTable[Entry Month])-ROW(Book!$J$2)),ROWS(B$7:B169))))</f>
        <v/>
      </c>
      <c r="D169" s="1" t="str">
        <f t="array" ref="D169">IF(ROWS(C$7:C169)&gt;COUNTIF(BookTable[Entry Month],$O$4),"",INDEX(Book!C$3:C$1200,SMALL(IF(BookTable[Entry Month]=$O$4,ROW(BookTable[Entry Month])-ROW(Book!$J$2)),ROWS(C$7:C169))))</f>
        <v/>
      </c>
      <c r="E169" s="1" t="e">
        <f>VLOOKUP(Shrawan3[[#This Row],[आपूर्तिकर्ताको नाम]],PartyTable[],2,FALSE)</f>
        <v>#N/A</v>
      </c>
      <c r="F169" s="1" t="str" cm="1">
        <f t="array" ref="F169">IF(ROWS(G$7:G169)&gt;COUNTIF(BookTable[Entry Month],$O$4),"",INDEX(Book!D$3:D$1200,SMALL(IF(BookTable[Entry Month]=$O$4,ROW(BookTable[Entry Month])-ROW(Book!$J$2)),ROWS(G$7:G169))))</f>
        <v/>
      </c>
      <c r="I16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69" s="6" t="str" cm="1">
        <f t="array" ref="J169">IF(ROWS(G$7:G169)&gt;COUNTIF(BookTable[Entry Month],$O$4),"",INDEX(Book!F$3:F$1200,SMALL(IF(BookTable[Entry Month]=$O$4,ROW(BookTable[Entry Month])-ROW(Book!$J$2)),ROWS(G$7:G169))))</f>
        <v/>
      </c>
      <c r="K169" s="6" t="str" cm="1">
        <f t="array" ref="K169">IF(ROWS(G$7:G169)&gt;COUNTIF(BookTable[Entry Month],$O$4),"",INDEX(Book!E$3:E$1200,SMALL(IF(BookTable[Entry Month]=$O$4,ROW(BookTable[Entry Month])-ROW(Book!$J$2)),ROWS(G$7:G169))))</f>
        <v/>
      </c>
      <c r="L169" s="6" t="e">
        <f>Shrawan3[[#This Row],[मूल्य (रु)]]*13%</f>
        <v>#VALUE!</v>
      </c>
    </row>
    <row r="170" spans="1:12" hidden="1" x14ac:dyDescent="0.25">
      <c r="A170" s="1" t="str">
        <f t="array" ref="A170">IF(ROWS(A$7:A170)&gt;COUNTIF(BookTable[Entry Month],$O$4),"",INDEX(Book!A$3:A$1200,SMALL(IF(BookTable[Entry Month]=$O$4,ROW(BookTable[Entry Month])-ROW(Book!$J$2)),ROWS(A$7:A170))))</f>
        <v/>
      </c>
      <c r="B170" s="1" t="str">
        <f t="array" ref="B170">IF(ROWS(B$7:B170)&gt;COUNTIF(BookTable[Entry Month],$O$4),"",INDEX(Book!B$3:B$1200,SMALL(IF(BookTable[Entry Month]=$O$4,ROW(BookTable[Entry Month])-ROW(Book!$J$2)),ROWS(B$7:B170))))</f>
        <v/>
      </c>
      <c r="D170" s="1" t="str">
        <f t="array" ref="D170">IF(ROWS(C$7:C170)&gt;COUNTIF(BookTable[Entry Month],$O$4),"",INDEX(Book!C$3:C$1200,SMALL(IF(BookTable[Entry Month]=$O$4,ROW(BookTable[Entry Month])-ROW(Book!$J$2)),ROWS(C$7:C170))))</f>
        <v/>
      </c>
      <c r="E170" s="1" t="e">
        <f>VLOOKUP(Shrawan3[[#This Row],[आपूर्तिकर्ताको नाम]],PartyTable[],2,FALSE)</f>
        <v>#N/A</v>
      </c>
      <c r="F170" s="1" t="str" cm="1">
        <f t="array" ref="F170">IF(ROWS(G$7:G170)&gt;COUNTIF(BookTable[Entry Month],$O$4),"",INDEX(Book!D$3:D$1200,SMALL(IF(BookTable[Entry Month]=$O$4,ROW(BookTable[Entry Month])-ROW(Book!$J$2)),ROWS(G$7:G170))))</f>
        <v/>
      </c>
      <c r="I17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70" s="6" t="str" cm="1">
        <f t="array" ref="J170">IF(ROWS(G$7:G170)&gt;COUNTIF(BookTable[Entry Month],$O$4),"",INDEX(Book!F$3:F$1200,SMALL(IF(BookTable[Entry Month]=$O$4,ROW(BookTable[Entry Month])-ROW(Book!$J$2)),ROWS(G$7:G170))))</f>
        <v/>
      </c>
      <c r="K170" s="6" t="str" cm="1">
        <f t="array" ref="K170">IF(ROWS(G$7:G170)&gt;COUNTIF(BookTable[Entry Month],$O$4),"",INDEX(Book!E$3:E$1200,SMALL(IF(BookTable[Entry Month]=$O$4,ROW(BookTable[Entry Month])-ROW(Book!$J$2)),ROWS(G$7:G170))))</f>
        <v/>
      </c>
      <c r="L170" s="6" t="e">
        <f>Shrawan3[[#This Row],[मूल्य (रु)]]*13%</f>
        <v>#VALUE!</v>
      </c>
    </row>
    <row r="171" spans="1:12" hidden="1" x14ac:dyDescent="0.25">
      <c r="A171" s="1" t="str">
        <f t="array" ref="A171">IF(ROWS(A$7:A171)&gt;COUNTIF(BookTable[Entry Month],$O$4),"",INDEX(Book!A$3:A$1200,SMALL(IF(BookTable[Entry Month]=$O$4,ROW(BookTable[Entry Month])-ROW(Book!$J$2)),ROWS(A$7:A171))))</f>
        <v/>
      </c>
      <c r="B171" s="1" t="str">
        <f t="array" ref="B171">IF(ROWS(B$7:B171)&gt;COUNTIF(BookTable[Entry Month],$O$4),"",INDEX(Book!B$3:B$1200,SMALL(IF(BookTable[Entry Month]=$O$4,ROW(BookTable[Entry Month])-ROW(Book!$J$2)),ROWS(B$7:B171))))</f>
        <v/>
      </c>
      <c r="D171" s="1" t="str">
        <f t="array" ref="D171">IF(ROWS(C$7:C171)&gt;COUNTIF(BookTable[Entry Month],$O$4),"",INDEX(Book!C$3:C$1200,SMALL(IF(BookTable[Entry Month]=$O$4,ROW(BookTable[Entry Month])-ROW(Book!$J$2)),ROWS(C$7:C171))))</f>
        <v/>
      </c>
      <c r="E171" s="1" t="e">
        <f>VLOOKUP(Shrawan3[[#This Row],[आपूर्तिकर्ताको नाम]],PartyTable[],2,FALSE)</f>
        <v>#N/A</v>
      </c>
      <c r="F171" s="1" t="str" cm="1">
        <f t="array" ref="F171">IF(ROWS(G$7:G171)&gt;COUNTIF(BookTable[Entry Month],$O$4),"",INDEX(Book!D$3:D$1200,SMALL(IF(BookTable[Entry Month]=$O$4,ROW(BookTable[Entry Month])-ROW(Book!$J$2)),ROWS(G$7:G171))))</f>
        <v/>
      </c>
      <c r="I17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71" s="6" t="str" cm="1">
        <f t="array" ref="J171">IF(ROWS(G$7:G171)&gt;COUNTIF(BookTable[Entry Month],$O$4),"",INDEX(Book!F$3:F$1200,SMALL(IF(BookTable[Entry Month]=$O$4,ROW(BookTable[Entry Month])-ROW(Book!$J$2)),ROWS(G$7:G171))))</f>
        <v/>
      </c>
      <c r="K171" s="6" t="str" cm="1">
        <f t="array" ref="K171">IF(ROWS(G$7:G171)&gt;COUNTIF(BookTable[Entry Month],$O$4),"",INDEX(Book!E$3:E$1200,SMALL(IF(BookTable[Entry Month]=$O$4,ROW(BookTable[Entry Month])-ROW(Book!$J$2)),ROWS(G$7:G171))))</f>
        <v/>
      </c>
      <c r="L171" s="6" t="e">
        <f>Shrawan3[[#This Row],[मूल्य (रु)]]*13%</f>
        <v>#VALUE!</v>
      </c>
    </row>
    <row r="172" spans="1:12" hidden="1" x14ac:dyDescent="0.25">
      <c r="A172" s="1" t="str">
        <f t="array" ref="A172">IF(ROWS(A$7:A172)&gt;COUNTIF(BookTable[Entry Month],$O$4),"",INDEX(Book!A$3:A$1200,SMALL(IF(BookTable[Entry Month]=$O$4,ROW(BookTable[Entry Month])-ROW(Book!$J$2)),ROWS(A$7:A172))))</f>
        <v/>
      </c>
      <c r="B172" s="1" t="str">
        <f t="array" ref="B172">IF(ROWS(B$7:B172)&gt;COUNTIF(BookTable[Entry Month],$O$4),"",INDEX(Book!B$3:B$1200,SMALL(IF(BookTable[Entry Month]=$O$4,ROW(BookTable[Entry Month])-ROW(Book!$J$2)),ROWS(B$7:B172))))</f>
        <v/>
      </c>
      <c r="D172" s="1" t="str">
        <f t="array" ref="D172">IF(ROWS(C$7:C172)&gt;COUNTIF(BookTable[Entry Month],$O$4),"",INDEX(Book!C$3:C$1200,SMALL(IF(BookTable[Entry Month]=$O$4,ROW(BookTable[Entry Month])-ROW(Book!$J$2)),ROWS(C$7:C172))))</f>
        <v/>
      </c>
      <c r="E172" s="1" t="e">
        <f>VLOOKUP(Shrawan3[[#This Row],[आपूर्तिकर्ताको नाम]],PartyTable[],2,FALSE)</f>
        <v>#N/A</v>
      </c>
      <c r="F172" s="1" t="str" cm="1">
        <f t="array" ref="F172">IF(ROWS(G$7:G172)&gt;COUNTIF(BookTable[Entry Month],$O$4),"",INDEX(Book!D$3:D$1200,SMALL(IF(BookTable[Entry Month]=$O$4,ROW(BookTable[Entry Month])-ROW(Book!$J$2)),ROWS(G$7:G172))))</f>
        <v/>
      </c>
      <c r="I17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72" s="6" t="str" cm="1">
        <f t="array" ref="J172">IF(ROWS(G$7:G172)&gt;COUNTIF(BookTable[Entry Month],$O$4),"",INDEX(Book!F$3:F$1200,SMALL(IF(BookTable[Entry Month]=$O$4,ROW(BookTable[Entry Month])-ROW(Book!$J$2)),ROWS(G$7:G172))))</f>
        <v/>
      </c>
      <c r="K172" s="6" t="str" cm="1">
        <f t="array" ref="K172">IF(ROWS(G$7:G172)&gt;COUNTIF(BookTable[Entry Month],$O$4),"",INDEX(Book!E$3:E$1200,SMALL(IF(BookTable[Entry Month]=$O$4,ROW(BookTable[Entry Month])-ROW(Book!$J$2)),ROWS(G$7:G172))))</f>
        <v/>
      </c>
      <c r="L172" s="6" t="e">
        <f>Shrawan3[[#This Row],[मूल्य (रु)]]*13%</f>
        <v>#VALUE!</v>
      </c>
    </row>
    <row r="173" spans="1:12" hidden="1" x14ac:dyDescent="0.25">
      <c r="A173" s="1" t="str">
        <f t="array" ref="A173">IF(ROWS(A$7:A173)&gt;COUNTIF(BookTable[Entry Month],$O$4),"",INDEX(Book!A$3:A$1200,SMALL(IF(BookTable[Entry Month]=$O$4,ROW(BookTable[Entry Month])-ROW(Book!$J$2)),ROWS(A$7:A173))))</f>
        <v/>
      </c>
      <c r="B173" s="1" t="str">
        <f t="array" ref="B173">IF(ROWS(B$7:B173)&gt;COUNTIF(BookTable[Entry Month],$O$4),"",INDEX(Book!B$3:B$1200,SMALL(IF(BookTable[Entry Month]=$O$4,ROW(BookTable[Entry Month])-ROW(Book!$J$2)),ROWS(B$7:B173))))</f>
        <v/>
      </c>
      <c r="D173" s="1" t="str">
        <f t="array" ref="D173">IF(ROWS(C$7:C173)&gt;COUNTIF(BookTable[Entry Month],$O$4),"",INDEX(Book!C$3:C$1200,SMALL(IF(BookTable[Entry Month]=$O$4,ROW(BookTable[Entry Month])-ROW(Book!$J$2)),ROWS(C$7:C173))))</f>
        <v/>
      </c>
      <c r="E173" s="1" t="e">
        <f>VLOOKUP(Shrawan3[[#This Row],[आपूर्तिकर्ताको नाम]],PartyTable[],2,FALSE)</f>
        <v>#N/A</v>
      </c>
      <c r="F173" s="1" t="str" cm="1">
        <f t="array" ref="F173">IF(ROWS(G$7:G173)&gt;COUNTIF(BookTable[Entry Month],$O$4),"",INDEX(Book!D$3:D$1200,SMALL(IF(BookTable[Entry Month]=$O$4,ROW(BookTable[Entry Month])-ROW(Book!$J$2)),ROWS(G$7:G173))))</f>
        <v/>
      </c>
      <c r="I17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73" s="6" t="str" cm="1">
        <f t="array" ref="J173">IF(ROWS(G$7:G173)&gt;COUNTIF(BookTable[Entry Month],$O$4),"",INDEX(Book!F$3:F$1200,SMALL(IF(BookTable[Entry Month]=$O$4,ROW(BookTable[Entry Month])-ROW(Book!$J$2)),ROWS(G$7:G173))))</f>
        <v/>
      </c>
      <c r="K173" s="6" t="str" cm="1">
        <f t="array" ref="K173">IF(ROWS(G$7:G173)&gt;COUNTIF(BookTable[Entry Month],$O$4),"",INDEX(Book!E$3:E$1200,SMALL(IF(BookTable[Entry Month]=$O$4,ROW(BookTable[Entry Month])-ROW(Book!$J$2)),ROWS(G$7:G173))))</f>
        <v/>
      </c>
      <c r="L173" s="6" t="e">
        <f>Shrawan3[[#This Row],[मूल्य (रु)]]*13%</f>
        <v>#VALUE!</v>
      </c>
    </row>
    <row r="174" spans="1:12" hidden="1" x14ac:dyDescent="0.25">
      <c r="A174" s="1" t="str">
        <f t="array" ref="A174">IF(ROWS(A$7:A174)&gt;COUNTIF(BookTable[Entry Month],$O$4),"",INDEX(Book!A$3:A$1200,SMALL(IF(BookTable[Entry Month]=$O$4,ROW(BookTable[Entry Month])-ROW(Book!$J$2)),ROWS(A$7:A174))))</f>
        <v/>
      </c>
      <c r="B174" s="1" t="str">
        <f t="array" ref="B174">IF(ROWS(B$7:B174)&gt;COUNTIF(BookTable[Entry Month],$O$4),"",INDEX(Book!B$3:B$1200,SMALL(IF(BookTable[Entry Month]=$O$4,ROW(BookTable[Entry Month])-ROW(Book!$J$2)),ROWS(B$7:B174))))</f>
        <v/>
      </c>
      <c r="D174" s="1" t="str">
        <f t="array" ref="D174">IF(ROWS(C$7:C174)&gt;COUNTIF(BookTable[Entry Month],$O$4),"",INDEX(Book!C$3:C$1200,SMALL(IF(BookTable[Entry Month]=$O$4,ROW(BookTable[Entry Month])-ROW(Book!$J$2)),ROWS(C$7:C174))))</f>
        <v/>
      </c>
      <c r="E174" s="1" t="e">
        <f>VLOOKUP(Shrawan3[[#This Row],[आपूर्तिकर्ताको नाम]],PartyTable[],2,FALSE)</f>
        <v>#N/A</v>
      </c>
      <c r="F174" s="1" t="str" cm="1">
        <f t="array" ref="F174">IF(ROWS(G$7:G174)&gt;COUNTIF(BookTable[Entry Month],$O$4),"",INDEX(Book!D$3:D$1200,SMALL(IF(BookTable[Entry Month]=$O$4,ROW(BookTable[Entry Month])-ROW(Book!$J$2)),ROWS(G$7:G174))))</f>
        <v/>
      </c>
      <c r="I17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74" s="6" t="str" cm="1">
        <f t="array" ref="J174">IF(ROWS(G$7:G174)&gt;COUNTIF(BookTable[Entry Month],$O$4),"",INDEX(Book!F$3:F$1200,SMALL(IF(BookTable[Entry Month]=$O$4,ROW(BookTable[Entry Month])-ROW(Book!$J$2)),ROWS(G$7:G174))))</f>
        <v/>
      </c>
      <c r="K174" s="6" t="str" cm="1">
        <f t="array" ref="K174">IF(ROWS(G$7:G174)&gt;COUNTIF(BookTable[Entry Month],$O$4),"",INDEX(Book!E$3:E$1200,SMALL(IF(BookTable[Entry Month]=$O$4,ROW(BookTable[Entry Month])-ROW(Book!$J$2)),ROWS(G$7:G174))))</f>
        <v/>
      </c>
      <c r="L174" s="6" t="e">
        <f>Shrawan3[[#This Row],[मूल्य (रु)]]*13%</f>
        <v>#VALUE!</v>
      </c>
    </row>
    <row r="175" spans="1:12" hidden="1" x14ac:dyDescent="0.25">
      <c r="A175" s="1" t="str">
        <f t="array" ref="A175">IF(ROWS(A$7:A175)&gt;COUNTIF(BookTable[Entry Month],$O$4),"",INDEX(Book!A$3:A$1200,SMALL(IF(BookTable[Entry Month]=$O$4,ROW(BookTable[Entry Month])-ROW(Book!$J$2)),ROWS(A$7:A175))))</f>
        <v/>
      </c>
      <c r="B175" s="1" t="str">
        <f t="array" ref="B175">IF(ROWS(B$7:B175)&gt;COUNTIF(BookTable[Entry Month],$O$4),"",INDEX(Book!B$3:B$1200,SMALL(IF(BookTable[Entry Month]=$O$4,ROW(BookTable[Entry Month])-ROW(Book!$J$2)),ROWS(B$7:B175))))</f>
        <v/>
      </c>
      <c r="D175" s="1" t="str">
        <f t="array" ref="D175">IF(ROWS(C$7:C175)&gt;COUNTIF(BookTable[Entry Month],$O$4),"",INDEX(Book!C$3:C$1200,SMALL(IF(BookTable[Entry Month]=$O$4,ROW(BookTable[Entry Month])-ROW(Book!$J$2)),ROWS(C$7:C175))))</f>
        <v/>
      </c>
      <c r="E175" s="1" t="e">
        <f>VLOOKUP(Shrawan3[[#This Row],[आपूर्तिकर्ताको नाम]],PartyTable[],2,FALSE)</f>
        <v>#N/A</v>
      </c>
      <c r="F175" s="1" t="str" cm="1">
        <f t="array" ref="F175">IF(ROWS(G$7:G175)&gt;COUNTIF(BookTable[Entry Month],$O$4),"",INDEX(Book!D$3:D$1200,SMALL(IF(BookTable[Entry Month]=$O$4,ROW(BookTable[Entry Month])-ROW(Book!$J$2)),ROWS(G$7:G175))))</f>
        <v/>
      </c>
      <c r="I17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75" s="6" t="str" cm="1">
        <f t="array" ref="J175">IF(ROWS(G$7:G175)&gt;COUNTIF(BookTable[Entry Month],$O$4),"",INDEX(Book!F$3:F$1200,SMALL(IF(BookTable[Entry Month]=$O$4,ROW(BookTable[Entry Month])-ROW(Book!$J$2)),ROWS(G$7:G175))))</f>
        <v/>
      </c>
      <c r="K175" s="6" t="str" cm="1">
        <f t="array" ref="K175">IF(ROWS(G$7:G175)&gt;COUNTIF(BookTable[Entry Month],$O$4),"",INDEX(Book!E$3:E$1200,SMALL(IF(BookTable[Entry Month]=$O$4,ROW(BookTable[Entry Month])-ROW(Book!$J$2)),ROWS(G$7:G175))))</f>
        <v/>
      </c>
      <c r="L175" s="6" t="e">
        <f>Shrawan3[[#This Row],[मूल्य (रु)]]*13%</f>
        <v>#VALUE!</v>
      </c>
    </row>
    <row r="176" spans="1:12" hidden="1" x14ac:dyDescent="0.25">
      <c r="A176" s="1" t="str">
        <f t="array" ref="A176">IF(ROWS(A$7:A176)&gt;COUNTIF(BookTable[Entry Month],$O$4),"",INDEX(Book!A$3:A$1200,SMALL(IF(BookTable[Entry Month]=$O$4,ROW(BookTable[Entry Month])-ROW(Book!$J$2)),ROWS(A$7:A176))))</f>
        <v/>
      </c>
      <c r="B176" s="1" t="str">
        <f t="array" ref="B176">IF(ROWS(B$7:B176)&gt;COUNTIF(BookTable[Entry Month],$O$4),"",INDEX(Book!B$3:B$1200,SMALL(IF(BookTable[Entry Month]=$O$4,ROW(BookTable[Entry Month])-ROW(Book!$J$2)),ROWS(B$7:B176))))</f>
        <v/>
      </c>
      <c r="D176" s="1" t="str">
        <f t="array" ref="D176">IF(ROWS(C$7:C176)&gt;COUNTIF(BookTable[Entry Month],$O$4),"",INDEX(Book!C$3:C$1200,SMALL(IF(BookTable[Entry Month]=$O$4,ROW(BookTable[Entry Month])-ROW(Book!$J$2)),ROWS(C$7:C176))))</f>
        <v/>
      </c>
      <c r="E176" s="1" t="e">
        <f>VLOOKUP(Shrawan3[[#This Row],[आपूर्तिकर्ताको नाम]],PartyTable[],2,FALSE)</f>
        <v>#N/A</v>
      </c>
      <c r="F176" s="1" t="str" cm="1">
        <f t="array" ref="F176">IF(ROWS(G$7:G176)&gt;COUNTIF(BookTable[Entry Month],$O$4),"",INDEX(Book!D$3:D$1200,SMALL(IF(BookTable[Entry Month]=$O$4,ROW(BookTable[Entry Month])-ROW(Book!$J$2)),ROWS(G$7:G176))))</f>
        <v/>
      </c>
      <c r="I17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76" s="6" t="str" cm="1">
        <f t="array" ref="J176">IF(ROWS(G$7:G176)&gt;COUNTIF(BookTable[Entry Month],$O$4),"",INDEX(Book!F$3:F$1200,SMALL(IF(BookTable[Entry Month]=$O$4,ROW(BookTable[Entry Month])-ROW(Book!$J$2)),ROWS(G$7:G176))))</f>
        <v/>
      </c>
      <c r="K176" s="6" t="str" cm="1">
        <f t="array" ref="K176">IF(ROWS(G$7:G176)&gt;COUNTIF(BookTable[Entry Month],$O$4),"",INDEX(Book!E$3:E$1200,SMALL(IF(BookTable[Entry Month]=$O$4,ROW(BookTable[Entry Month])-ROW(Book!$J$2)),ROWS(G$7:G176))))</f>
        <v/>
      </c>
      <c r="L176" s="6" t="e">
        <f>Shrawan3[[#This Row],[मूल्य (रु)]]*13%</f>
        <v>#VALUE!</v>
      </c>
    </row>
    <row r="177" spans="1:12" hidden="1" x14ac:dyDescent="0.25">
      <c r="A177" s="1" t="str">
        <f t="array" ref="A177">IF(ROWS(A$7:A177)&gt;COUNTIF(BookTable[Entry Month],$O$4),"",INDEX(Book!A$3:A$1200,SMALL(IF(BookTable[Entry Month]=$O$4,ROW(BookTable[Entry Month])-ROW(Book!$J$2)),ROWS(A$7:A177))))</f>
        <v/>
      </c>
      <c r="B177" s="1" t="str">
        <f t="array" ref="B177">IF(ROWS(B$7:B177)&gt;COUNTIF(BookTable[Entry Month],$O$4),"",INDEX(Book!B$3:B$1200,SMALL(IF(BookTable[Entry Month]=$O$4,ROW(BookTable[Entry Month])-ROW(Book!$J$2)),ROWS(B$7:B177))))</f>
        <v/>
      </c>
      <c r="D177" s="1" t="str">
        <f t="array" ref="D177">IF(ROWS(C$7:C177)&gt;COUNTIF(BookTable[Entry Month],$O$4),"",INDEX(Book!C$3:C$1200,SMALL(IF(BookTable[Entry Month]=$O$4,ROW(BookTable[Entry Month])-ROW(Book!$J$2)),ROWS(C$7:C177))))</f>
        <v/>
      </c>
      <c r="E177" s="1" t="e">
        <f>VLOOKUP(Shrawan3[[#This Row],[आपूर्तिकर्ताको नाम]],PartyTable[],2,FALSE)</f>
        <v>#N/A</v>
      </c>
      <c r="F177" s="1" t="str" cm="1">
        <f t="array" ref="F177">IF(ROWS(G$7:G177)&gt;COUNTIF(BookTable[Entry Month],$O$4),"",INDEX(Book!D$3:D$1200,SMALL(IF(BookTable[Entry Month]=$O$4,ROW(BookTable[Entry Month])-ROW(Book!$J$2)),ROWS(G$7:G177))))</f>
        <v/>
      </c>
      <c r="I17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77" s="6" t="str" cm="1">
        <f t="array" ref="J177">IF(ROWS(G$7:G177)&gt;COUNTIF(BookTable[Entry Month],$O$4),"",INDEX(Book!F$3:F$1200,SMALL(IF(BookTable[Entry Month]=$O$4,ROW(BookTable[Entry Month])-ROW(Book!$J$2)),ROWS(G$7:G177))))</f>
        <v/>
      </c>
      <c r="K177" s="6" t="str" cm="1">
        <f t="array" ref="K177">IF(ROWS(G$7:G177)&gt;COUNTIF(BookTable[Entry Month],$O$4),"",INDEX(Book!E$3:E$1200,SMALL(IF(BookTable[Entry Month]=$O$4,ROW(BookTable[Entry Month])-ROW(Book!$J$2)),ROWS(G$7:G177))))</f>
        <v/>
      </c>
      <c r="L177" s="6" t="e">
        <f>Shrawan3[[#This Row],[मूल्य (रु)]]*13%</f>
        <v>#VALUE!</v>
      </c>
    </row>
    <row r="178" spans="1:12" hidden="1" x14ac:dyDescent="0.25">
      <c r="A178" s="1" t="str">
        <f t="array" ref="A178">IF(ROWS(A$7:A178)&gt;COUNTIF(BookTable[Entry Month],$O$4),"",INDEX(Book!A$3:A$1200,SMALL(IF(BookTable[Entry Month]=$O$4,ROW(BookTable[Entry Month])-ROW(Book!$J$2)),ROWS(A$7:A178))))</f>
        <v/>
      </c>
      <c r="B178" s="1" t="str">
        <f t="array" ref="B178">IF(ROWS(B$7:B178)&gt;COUNTIF(BookTable[Entry Month],$O$4),"",INDEX(Book!B$3:B$1200,SMALL(IF(BookTable[Entry Month]=$O$4,ROW(BookTable[Entry Month])-ROW(Book!$J$2)),ROWS(B$7:B178))))</f>
        <v/>
      </c>
      <c r="D178" s="1" t="str">
        <f t="array" ref="D178">IF(ROWS(C$7:C178)&gt;COUNTIF(BookTable[Entry Month],$O$4),"",INDEX(Book!C$3:C$1200,SMALL(IF(BookTable[Entry Month]=$O$4,ROW(BookTable[Entry Month])-ROW(Book!$J$2)),ROWS(C$7:C178))))</f>
        <v/>
      </c>
      <c r="E178" s="1" t="e">
        <f>VLOOKUP(Shrawan3[[#This Row],[आपूर्तिकर्ताको नाम]],PartyTable[],2,FALSE)</f>
        <v>#N/A</v>
      </c>
      <c r="F178" s="1" t="str" cm="1">
        <f t="array" ref="F178">IF(ROWS(G$7:G178)&gt;COUNTIF(BookTable[Entry Month],$O$4),"",INDEX(Book!D$3:D$1200,SMALL(IF(BookTable[Entry Month]=$O$4,ROW(BookTable[Entry Month])-ROW(Book!$J$2)),ROWS(G$7:G178))))</f>
        <v/>
      </c>
      <c r="I17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78" s="6" t="str" cm="1">
        <f t="array" ref="J178">IF(ROWS(G$7:G178)&gt;COUNTIF(BookTable[Entry Month],$O$4),"",INDEX(Book!F$3:F$1200,SMALL(IF(BookTable[Entry Month]=$O$4,ROW(BookTable[Entry Month])-ROW(Book!$J$2)),ROWS(G$7:G178))))</f>
        <v/>
      </c>
      <c r="K178" s="6" t="str" cm="1">
        <f t="array" ref="K178">IF(ROWS(G$7:G178)&gt;COUNTIF(BookTable[Entry Month],$O$4),"",INDEX(Book!E$3:E$1200,SMALL(IF(BookTable[Entry Month]=$O$4,ROW(BookTable[Entry Month])-ROW(Book!$J$2)),ROWS(G$7:G178))))</f>
        <v/>
      </c>
      <c r="L178" s="6" t="e">
        <f>Shrawan3[[#This Row],[मूल्य (रु)]]*13%</f>
        <v>#VALUE!</v>
      </c>
    </row>
    <row r="179" spans="1:12" hidden="1" x14ac:dyDescent="0.25">
      <c r="A179" s="1" t="str">
        <f t="array" ref="A179">IF(ROWS(A$7:A179)&gt;COUNTIF(BookTable[Entry Month],$O$4),"",INDEX(Book!A$3:A$1200,SMALL(IF(BookTable[Entry Month]=$O$4,ROW(BookTable[Entry Month])-ROW(Book!$J$2)),ROWS(A$7:A179))))</f>
        <v/>
      </c>
      <c r="B179" s="1" t="str">
        <f t="array" ref="B179">IF(ROWS(B$7:B179)&gt;COUNTIF(BookTable[Entry Month],$O$4),"",INDEX(Book!B$3:B$1200,SMALL(IF(BookTable[Entry Month]=$O$4,ROW(BookTable[Entry Month])-ROW(Book!$J$2)),ROWS(B$7:B179))))</f>
        <v/>
      </c>
      <c r="D179" s="1" t="str">
        <f t="array" ref="D179">IF(ROWS(C$7:C179)&gt;COUNTIF(BookTable[Entry Month],$O$4),"",INDEX(Book!C$3:C$1200,SMALL(IF(BookTable[Entry Month]=$O$4,ROW(BookTable[Entry Month])-ROW(Book!$J$2)),ROWS(C$7:C179))))</f>
        <v/>
      </c>
      <c r="E179" s="1" t="e">
        <f>VLOOKUP(Shrawan3[[#This Row],[आपूर्तिकर्ताको नाम]],PartyTable[],2,FALSE)</f>
        <v>#N/A</v>
      </c>
      <c r="F179" s="1" t="str" cm="1">
        <f t="array" ref="F179">IF(ROWS(G$7:G179)&gt;COUNTIF(BookTable[Entry Month],$O$4),"",INDEX(Book!D$3:D$1200,SMALL(IF(BookTable[Entry Month]=$O$4,ROW(BookTable[Entry Month])-ROW(Book!$J$2)),ROWS(G$7:G179))))</f>
        <v/>
      </c>
      <c r="I17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79" s="6" t="str" cm="1">
        <f t="array" ref="J179">IF(ROWS(G$7:G179)&gt;COUNTIF(BookTable[Entry Month],$O$4),"",INDEX(Book!F$3:F$1200,SMALL(IF(BookTable[Entry Month]=$O$4,ROW(BookTable[Entry Month])-ROW(Book!$J$2)),ROWS(G$7:G179))))</f>
        <v/>
      </c>
      <c r="K179" s="6" t="str" cm="1">
        <f t="array" ref="K179">IF(ROWS(G$7:G179)&gt;COUNTIF(BookTable[Entry Month],$O$4),"",INDEX(Book!E$3:E$1200,SMALL(IF(BookTable[Entry Month]=$O$4,ROW(BookTable[Entry Month])-ROW(Book!$J$2)),ROWS(G$7:G179))))</f>
        <v/>
      </c>
      <c r="L179" s="6" t="e">
        <f>Shrawan3[[#This Row],[मूल्य (रु)]]*13%</f>
        <v>#VALUE!</v>
      </c>
    </row>
    <row r="180" spans="1:12" hidden="1" x14ac:dyDescent="0.25">
      <c r="A180" s="1" t="str">
        <f t="array" ref="A180">IF(ROWS(A$7:A180)&gt;COUNTIF(BookTable[Entry Month],$O$4),"",INDEX(Book!A$3:A$1200,SMALL(IF(BookTable[Entry Month]=$O$4,ROW(BookTable[Entry Month])-ROW(Book!$J$2)),ROWS(A$7:A180))))</f>
        <v/>
      </c>
      <c r="B180" s="1" t="str">
        <f t="array" ref="B180">IF(ROWS(B$7:B180)&gt;COUNTIF(BookTable[Entry Month],$O$4),"",INDEX(Book!B$3:B$1200,SMALL(IF(BookTable[Entry Month]=$O$4,ROW(BookTable[Entry Month])-ROW(Book!$J$2)),ROWS(B$7:B180))))</f>
        <v/>
      </c>
      <c r="D180" s="1" t="str">
        <f t="array" ref="D180">IF(ROWS(C$7:C180)&gt;COUNTIF(BookTable[Entry Month],$O$4),"",INDEX(Book!C$3:C$1200,SMALL(IF(BookTable[Entry Month]=$O$4,ROW(BookTable[Entry Month])-ROW(Book!$J$2)),ROWS(C$7:C180))))</f>
        <v/>
      </c>
      <c r="E180" s="1" t="e">
        <f>VLOOKUP(Shrawan3[[#This Row],[आपूर्तिकर्ताको नाम]],PartyTable[],2,FALSE)</f>
        <v>#N/A</v>
      </c>
      <c r="F180" s="1" t="str" cm="1">
        <f t="array" ref="F180">IF(ROWS(G$7:G180)&gt;COUNTIF(BookTable[Entry Month],$O$4),"",INDEX(Book!D$3:D$1200,SMALL(IF(BookTable[Entry Month]=$O$4,ROW(BookTable[Entry Month])-ROW(Book!$J$2)),ROWS(G$7:G180))))</f>
        <v/>
      </c>
      <c r="I18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80" s="6" t="str" cm="1">
        <f t="array" ref="J180">IF(ROWS(G$7:G180)&gt;COUNTIF(BookTable[Entry Month],$O$4),"",INDEX(Book!F$3:F$1200,SMALL(IF(BookTable[Entry Month]=$O$4,ROW(BookTable[Entry Month])-ROW(Book!$J$2)),ROWS(G$7:G180))))</f>
        <v/>
      </c>
      <c r="K180" s="6" t="str" cm="1">
        <f t="array" ref="K180">IF(ROWS(G$7:G180)&gt;COUNTIF(BookTable[Entry Month],$O$4),"",INDEX(Book!E$3:E$1200,SMALL(IF(BookTable[Entry Month]=$O$4,ROW(BookTable[Entry Month])-ROW(Book!$J$2)),ROWS(G$7:G180))))</f>
        <v/>
      </c>
      <c r="L180" s="6" t="e">
        <f>Shrawan3[[#This Row],[मूल्य (रु)]]*13%</f>
        <v>#VALUE!</v>
      </c>
    </row>
    <row r="181" spans="1:12" hidden="1" x14ac:dyDescent="0.25">
      <c r="A181" s="1" t="str">
        <f t="array" ref="A181">IF(ROWS(A$7:A181)&gt;COUNTIF(BookTable[Entry Month],$O$4),"",INDEX(Book!A$3:A$1200,SMALL(IF(BookTable[Entry Month]=$O$4,ROW(BookTable[Entry Month])-ROW(Book!$J$2)),ROWS(A$7:A181))))</f>
        <v/>
      </c>
      <c r="B181" s="1" t="str">
        <f t="array" ref="B181">IF(ROWS(B$7:B181)&gt;COUNTIF(BookTable[Entry Month],$O$4),"",INDEX(Book!B$3:B$1200,SMALL(IF(BookTable[Entry Month]=$O$4,ROW(BookTable[Entry Month])-ROW(Book!$J$2)),ROWS(B$7:B181))))</f>
        <v/>
      </c>
      <c r="D181" s="1" t="str">
        <f t="array" ref="D181">IF(ROWS(C$7:C181)&gt;COUNTIF(BookTable[Entry Month],$O$4),"",INDEX(Book!C$3:C$1200,SMALL(IF(BookTable[Entry Month]=$O$4,ROW(BookTable[Entry Month])-ROW(Book!$J$2)),ROWS(C$7:C181))))</f>
        <v/>
      </c>
      <c r="E181" s="1" t="e">
        <f>VLOOKUP(Shrawan3[[#This Row],[आपूर्तिकर्ताको नाम]],PartyTable[],2,FALSE)</f>
        <v>#N/A</v>
      </c>
      <c r="F181" s="1" t="str" cm="1">
        <f t="array" ref="F181">IF(ROWS(G$7:G181)&gt;COUNTIF(BookTable[Entry Month],$O$4),"",INDEX(Book!D$3:D$1200,SMALL(IF(BookTable[Entry Month]=$O$4,ROW(BookTable[Entry Month])-ROW(Book!$J$2)),ROWS(G$7:G181))))</f>
        <v/>
      </c>
      <c r="I18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81" s="6" t="str" cm="1">
        <f t="array" ref="J181">IF(ROWS(G$7:G181)&gt;COUNTIF(BookTable[Entry Month],$O$4),"",INDEX(Book!F$3:F$1200,SMALL(IF(BookTable[Entry Month]=$O$4,ROW(BookTable[Entry Month])-ROW(Book!$J$2)),ROWS(G$7:G181))))</f>
        <v/>
      </c>
      <c r="K181" s="6" t="str" cm="1">
        <f t="array" ref="K181">IF(ROWS(G$7:G181)&gt;COUNTIF(BookTable[Entry Month],$O$4),"",INDEX(Book!E$3:E$1200,SMALL(IF(BookTable[Entry Month]=$O$4,ROW(BookTable[Entry Month])-ROW(Book!$J$2)),ROWS(G$7:G181))))</f>
        <v/>
      </c>
      <c r="L181" s="6" t="e">
        <f>Shrawan3[[#This Row],[मूल्य (रु)]]*13%</f>
        <v>#VALUE!</v>
      </c>
    </row>
    <row r="182" spans="1:12" hidden="1" x14ac:dyDescent="0.25">
      <c r="A182" s="1" t="str">
        <f t="array" ref="A182">IF(ROWS(A$7:A182)&gt;COUNTIF(BookTable[Entry Month],$O$4),"",INDEX(Book!A$3:A$1200,SMALL(IF(BookTable[Entry Month]=$O$4,ROW(BookTable[Entry Month])-ROW(Book!$J$2)),ROWS(A$7:A182))))</f>
        <v/>
      </c>
      <c r="B182" s="1" t="str">
        <f t="array" ref="B182">IF(ROWS(B$7:B182)&gt;COUNTIF(BookTable[Entry Month],$O$4),"",INDEX(Book!B$3:B$1200,SMALL(IF(BookTable[Entry Month]=$O$4,ROW(BookTable[Entry Month])-ROW(Book!$J$2)),ROWS(B$7:B182))))</f>
        <v/>
      </c>
      <c r="D182" s="1" t="str">
        <f t="array" ref="D182">IF(ROWS(C$7:C182)&gt;COUNTIF(BookTable[Entry Month],$O$4),"",INDEX(Book!C$3:C$1200,SMALL(IF(BookTable[Entry Month]=$O$4,ROW(BookTable[Entry Month])-ROW(Book!$J$2)),ROWS(C$7:C182))))</f>
        <v/>
      </c>
      <c r="E182" s="1" t="e">
        <f>VLOOKUP(Shrawan3[[#This Row],[आपूर्तिकर्ताको नाम]],PartyTable[],2,FALSE)</f>
        <v>#N/A</v>
      </c>
      <c r="F182" s="1" t="str" cm="1">
        <f t="array" ref="F182">IF(ROWS(G$7:G182)&gt;COUNTIF(BookTable[Entry Month],$O$4),"",INDEX(Book!D$3:D$1200,SMALL(IF(BookTable[Entry Month]=$O$4,ROW(BookTable[Entry Month])-ROW(Book!$J$2)),ROWS(G$7:G182))))</f>
        <v/>
      </c>
      <c r="I18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82" s="6" t="str" cm="1">
        <f t="array" ref="J182">IF(ROWS(G$7:G182)&gt;COUNTIF(BookTable[Entry Month],$O$4),"",INDEX(Book!F$3:F$1200,SMALL(IF(BookTable[Entry Month]=$O$4,ROW(BookTable[Entry Month])-ROW(Book!$J$2)),ROWS(G$7:G182))))</f>
        <v/>
      </c>
      <c r="K182" s="6" t="str" cm="1">
        <f t="array" ref="K182">IF(ROWS(G$7:G182)&gt;COUNTIF(BookTable[Entry Month],$O$4),"",INDEX(Book!E$3:E$1200,SMALL(IF(BookTable[Entry Month]=$O$4,ROW(BookTable[Entry Month])-ROW(Book!$J$2)),ROWS(G$7:G182))))</f>
        <v/>
      </c>
      <c r="L182" s="6" t="e">
        <f>Shrawan3[[#This Row],[मूल्य (रु)]]*13%</f>
        <v>#VALUE!</v>
      </c>
    </row>
    <row r="183" spans="1:12" hidden="1" x14ac:dyDescent="0.25">
      <c r="A183" s="1" t="str">
        <f t="array" ref="A183">IF(ROWS(A$7:A183)&gt;COUNTIF(BookTable[Entry Month],$O$4),"",INDEX(Book!A$3:A$1200,SMALL(IF(BookTable[Entry Month]=$O$4,ROW(BookTable[Entry Month])-ROW(Book!$J$2)),ROWS(A$7:A183))))</f>
        <v/>
      </c>
      <c r="B183" s="1" t="str">
        <f t="array" ref="B183">IF(ROWS(B$7:B183)&gt;COUNTIF(BookTable[Entry Month],$O$4),"",INDEX(Book!B$3:B$1200,SMALL(IF(BookTable[Entry Month]=$O$4,ROW(BookTable[Entry Month])-ROW(Book!$J$2)),ROWS(B$7:B183))))</f>
        <v/>
      </c>
      <c r="D183" s="1" t="str">
        <f t="array" ref="D183">IF(ROWS(C$7:C183)&gt;COUNTIF(BookTable[Entry Month],$O$4),"",INDEX(Book!C$3:C$1200,SMALL(IF(BookTable[Entry Month]=$O$4,ROW(BookTable[Entry Month])-ROW(Book!$J$2)),ROWS(C$7:C183))))</f>
        <v/>
      </c>
      <c r="E183" s="1" t="e">
        <f>VLOOKUP(Shrawan3[[#This Row],[आपूर्तिकर्ताको नाम]],PartyTable[],2,FALSE)</f>
        <v>#N/A</v>
      </c>
      <c r="F183" s="1" t="str" cm="1">
        <f t="array" ref="F183">IF(ROWS(G$7:G183)&gt;COUNTIF(BookTable[Entry Month],$O$4),"",INDEX(Book!D$3:D$1200,SMALL(IF(BookTable[Entry Month]=$O$4,ROW(BookTable[Entry Month])-ROW(Book!$J$2)),ROWS(G$7:G183))))</f>
        <v/>
      </c>
      <c r="I18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83" s="6" t="str" cm="1">
        <f t="array" ref="J183">IF(ROWS(G$7:G183)&gt;COUNTIF(BookTable[Entry Month],$O$4),"",INDEX(Book!F$3:F$1200,SMALL(IF(BookTable[Entry Month]=$O$4,ROW(BookTable[Entry Month])-ROW(Book!$J$2)),ROWS(G$7:G183))))</f>
        <v/>
      </c>
      <c r="K183" s="6" t="str" cm="1">
        <f t="array" ref="K183">IF(ROWS(G$7:G183)&gt;COUNTIF(BookTable[Entry Month],$O$4),"",INDEX(Book!E$3:E$1200,SMALL(IF(BookTable[Entry Month]=$O$4,ROW(BookTable[Entry Month])-ROW(Book!$J$2)),ROWS(G$7:G183))))</f>
        <v/>
      </c>
      <c r="L183" s="6" t="e">
        <f>Shrawan3[[#This Row],[मूल्य (रु)]]*13%</f>
        <v>#VALUE!</v>
      </c>
    </row>
    <row r="184" spans="1:12" hidden="1" x14ac:dyDescent="0.25">
      <c r="A184" s="1" t="str">
        <f t="array" ref="A184">IF(ROWS(A$7:A184)&gt;COUNTIF(BookTable[Entry Month],$O$4),"",INDEX(Book!A$3:A$1200,SMALL(IF(BookTable[Entry Month]=$O$4,ROW(BookTable[Entry Month])-ROW(Book!$J$2)),ROWS(A$7:A184))))</f>
        <v/>
      </c>
      <c r="B184" s="1" t="str">
        <f t="array" ref="B184">IF(ROWS(B$7:B184)&gt;COUNTIF(BookTable[Entry Month],$O$4),"",INDEX(Book!B$3:B$1200,SMALL(IF(BookTable[Entry Month]=$O$4,ROW(BookTable[Entry Month])-ROW(Book!$J$2)),ROWS(B$7:B184))))</f>
        <v/>
      </c>
      <c r="D184" s="1" t="str">
        <f t="array" ref="D184">IF(ROWS(C$7:C184)&gt;COUNTIF(BookTable[Entry Month],$O$4),"",INDEX(Book!C$3:C$1200,SMALL(IF(BookTable[Entry Month]=$O$4,ROW(BookTable[Entry Month])-ROW(Book!$J$2)),ROWS(C$7:C184))))</f>
        <v/>
      </c>
      <c r="E184" s="1" t="e">
        <f>VLOOKUP(Shrawan3[[#This Row],[आपूर्तिकर्ताको नाम]],PartyTable[],2,FALSE)</f>
        <v>#N/A</v>
      </c>
      <c r="F184" s="1" t="str" cm="1">
        <f t="array" ref="F184">IF(ROWS(G$7:G184)&gt;COUNTIF(BookTable[Entry Month],$O$4),"",INDEX(Book!D$3:D$1200,SMALL(IF(BookTable[Entry Month]=$O$4,ROW(BookTable[Entry Month])-ROW(Book!$J$2)),ROWS(G$7:G184))))</f>
        <v/>
      </c>
      <c r="I18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84" s="6" t="str" cm="1">
        <f t="array" ref="J184">IF(ROWS(G$7:G184)&gt;COUNTIF(BookTable[Entry Month],$O$4),"",INDEX(Book!F$3:F$1200,SMALL(IF(BookTable[Entry Month]=$O$4,ROW(BookTable[Entry Month])-ROW(Book!$J$2)),ROWS(G$7:G184))))</f>
        <v/>
      </c>
      <c r="K184" s="6" t="str" cm="1">
        <f t="array" ref="K184">IF(ROWS(G$7:G184)&gt;COUNTIF(BookTable[Entry Month],$O$4),"",INDEX(Book!E$3:E$1200,SMALL(IF(BookTable[Entry Month]=$O$4,ROW(BookTable[Entry Month])-ROW(Book!$J$2)),ROWS(G$7:G184))))</f>
        <v/>
      </c>
      <c r="L184" s="6" t="e">
        <f>Shrawan3[[#This Row],[मूल्य (रु)]]*13%</f>
        <v>#VALUE!</v>
      </c>
    </row>
    <row r="185" spans="1:12" hidden="1" x14ac:dyDescent="0.25">
      <c r="A185" s="1" t="str">
        <f t="array" ref="A185">IF(ROWS(A$7:A185)&gt;COUNTIF(BookTable[Entry Month],$O$4),"",INDEX(Book!A$3:A$1200,SMALL(IF(BookTable[Entry Month]=$O$4,ROW(BookTable[Entry Month])-ROW(Book!$J$2)),ROWS(A$7:A185))))</f>
        <v/>
      </c>
      <c r="B185" s="1" t="str">
        <f t="array" ref="B185">IF(ROWS(B$7:B185)&gt;COUNTIF(BookTable[Entry Month],$O$4),"",INDEX(Book!B$3:B$1200,SMALL(IF(BookTable[Entry Month]=$O$4,ROW(BookTable[Entry Month])-ROW(Book!$J$2)),ROWS(B$7:B185))))</f>
        <v/>
      </c>
      <c r="D185" s="1" t="str">
        <f t="array" ref="D185">IF(ROWS(C$7:C185)&gt;COUNTIF(BookTable[Entry Month],$O$4),"",INDEX(Book!C$3:C$1200,SMALL(IF(BookTable[Entry Month]=$O$4,ROW(BookTable[Entry Month])-ROW(Book!$J$2)),ROWS(C$7:C185))))</f>
        <v/>
      </c>
      <c r="E185" s="1" t="e">
        <f>VLOOKUP(Shrawan3[[#This Row],[आपूर्तिकर्ताको नाम]],PartyTable[],2,FALSE)</f>
        <v>#N/A</v>
      </c>
      <c r="F185" s="1" t="str" cm="1">
        <f t="array" ref="F185">IF(ROWS(G$7:G185)&gt;COUNTIF(BookTable[Entry Month],$O$4),"",INDEX(Book!D$3:D$1200,SMALL(IF(BookTable[Entry Month]=$O$4,ROW(BookTable[Entry Month])-ROW(Book!$J$2)),ROWS(G$7:G185))))</f>
        <v/>
      </c>
      <c r="I18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85" s="6" t="str" cm="1">
        <f t="array" ref="J185">IF(ROWS(G$7:G185)&gt;COUNTIF(BookTable[Entry Month],$O$4),"",INDEX(Book!F$3:F$1200,SMALL(IF(BookTable[Entry Month]=$O$4,ROW(BookTable[Entry Month])-ROW(Book!$J$2)),ROWS(G$7:G185))))</f>
        <v/>
      </c>
      <c r="K185" s="6" t="str" cm="1">
        <f t="array" ref="K185">IF(ROWS(G$7:G185)&gt;COUNTIF(BookTable[Entry Month],$O$4),"",INDEX(Book!E$3:E$1200,SMALL(IF(BookTable[Entry Month]=$O$4,ROW(BookTable[Entry Month])-ROW(Book!$J$2)),ROWS(G$7:G185))))</f>
        <v/>
      </c>
      <c r="L185" s="6" t="e">
        <f>Shrawan3[[#This Row],[मूल्य (रु)]]*13%</f>
        <v>#VALUE!</v>
      </c>
    </row>
    <row r="186" spans="1:12" hidden="1" x14ac:dyDescent="0.25">
      <c r="A186" s="1" t="str">
        <f t="array" ref="A186">IF(ROWS(A$7:A186)&gt;COUNTIF(BookTable[Entry Month],$O$4),"",INDEX(Book!A$3:A$1200,SMALL(IF(BookTable[Entry Month]=$O$4,ROW(BookTable[Entry Month])-ROW(Book!$J$2)),ROWS(A$7:A186))))</f>
        <v/>
      </c>
      <c r="B186" s="1" t="str">
        <f t="array" ref="B186">IF(ROWS(B$7:B186)&gt;COUNTIF(BookTable[Entry Month],$O$4),"",INDEX(Book!B$3:B$1200,SMALL(IF(BookTable[Entry Month]=$O$4,ROW(BookTable[Entry Month])-ROW(Book!$J$2)),ROWS(B$7:B186))))</f>
        <v/>
      </c>
      <c r="D186" s="1" t="str">
        <f t="array" ref="D186">IF(ROWS(C$7:C186)&gt;COUNTIF(BookTable[Entry Month],$O$4),"",INDEX(Book!C$3:C$1200,SMALL(IF(BookTable[Entry Month]=$O$4,ROW(BookTable[Entry Month])-ROW(Book!$J$2)),ROWS(C$7:C186))))</f>
        <v/>
      </c>
      <c r="E186" s="1" t="e">
        <f>VLOOKUP(Shrawan3[[#This Row],[आपूर्तिकर्ताको नाम]],PartyTable[],2,FALSE)</f>
        <v>#N/A</v>
      </c>
      <c r="F186" s="1" t="str" cm="1">
        <f t="array" ref="F186">IF(ROWS(G$7:G186)&gt;COUNTIF(BookTable[Entry Month],$O$4),"",INDEX(Book!D$3:D$1200,SMALL(IF(BookTable[Entry Month]=$O$4,ROW(BookTable[Entry Month])-ROW(Book!$J$2)),ROWS(G$7:G186))))</f>
        <v/>
      </c>
      <c r="I18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86" s="6" t="str" cm="1">
        <f t="array" ref="J186">IF(ROWS(G$7:G186)&gt;COUNTIF(BookTable[Entry Month],$O$4),"",INDEX(Book!F$3:F$1200,SMALL(IF(BookTable[Entry Month]=$O$4,ROW(BookTable[Entry Month])-ROW(Book!$J$2)),ROWS(G$7:G186))))</f>
        <v/>
      </c>
      <c r="K186" s="6" t="str" cm="1">
        <f t="array" ref="K186">IF(ROWS(G$7:G186)&gt;COUNTIF(BookTable[Entry Month],$O$4),"",INDEX(Book!E$3:E$1200,SMALL(IF(BookTable[Entry Month]=$O$4,ROW(BookTable[Entry Month])-ROW(Book!$J$2)),ROWS(G$7:G186))))</f>
        <v/>
      </c>
      <c r="L186" s="6" t="e">
        <f>Shrawan3[[#This Row],[मूल्य (रु)]]*13%</f>
        <v>#VALUE!</v>
      </c>
    </row>
    <row r="187" spans="1:12" hidden="1" x14ac:dyDescent="0.25">
      <c r="A187" s="1" t="str">
        <f t="array" ref="A187">IF(ROWS(A$7:A187)&gt;COUNTIF(BookTable[Entry Month],$O$4),"",INDEX(Book!A$3:A$1200,SMALL(IF(BookTable[Entry Month]=$O$4,ROW(BookTable[Entry Month])-ROW(Book!$J$2)),ROWS(A$7:A187))))</f>
        <v/>
      </c>
      <c r="B187" s="1" t="str">
        <f t="array" ref="B187">IF(ROWS(B$7:B187)&gt;COUNTIF(BookTable[Entry Month],$O$4),"",INDEX(Book!B$3:B$1200,SMALL(IF(BookTable[Entry Month]=$O$4,ROW(BookTable[Entry Month])-ROW(Book!$J$2)),ROWS(B$7:B187))))</f>
        <v/>
      </c>
      <c r="D187" s="1" t="str">
        <f t="array" ref="D187">IF(ROWS(C$7:C187)&gt;COUNTIF(BookTable[Entry Month],$O$4),"",INDEX(Book!C$3:C$1200,SMALL(IF(BookTable[Entry Month]=$O$4,ROW(BookTable[Entry Month])-ROW(Book!$J$2)),ROWS(C$7:C187))))</f>
        <v/>
      </c>
      <c r="E187" s="1" t="e">
        <f>VLOOKUP(Shrawan3[[#This Row],[आपूर्तिकर्ताको नाम]],PartyTable[],2,FALSE)</f>
        <v>#N/A</v>
      </c>
      <c r="F187" s="1" t="str" cm="1">
        <f t="array" ref="F187">IF(ROWS(G$7:G187)&gt;COUNTIF(BookTable[Entry Month],$O$4),"",INDEX(Book!D$3:D$1200,SMALL(IF(BookTable[Entry Month]=$O$4,ROW(BookTable[Entry Month])-ROW(Book!$J$2)),ROWS(G$7:G187))))</f>
        <v/>
      </c>
      <c r="I18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87" s="6" t="str" cm="1">
        <f t="array" ref="J187">IF(ROWS(G$7:G187)&gt;COUNTIF(BookTable[Entry Month],$O$4),"",INDEX(Book!F$3:F$1200,SMALL(IF(BookTable[Entry Month]=$O$4,ROW(BookTable[Entry Month])-ROW(Book!$J$2)),ROWS(G$7:G187))))</f>
        <v/>
      </c>
      <c r="K187" s="6" t="str" cm="1">
        <f t="array" ref="K187">IF(ROWS(G$7:G187)&gt;COUNTIF(BookTable[Entry Month],$O$4),"",INDEX(Book!E$3:E$1200,SMALL(IF(BookTable[Entry Month]=$O$4,ROW(BookTable[Entry Month])-ROW(Book!$J$2)),ROWS(G$7:G187))))</f>
        <v/>
      </c>
      <c r="L187" s="6" t="e">
        <f>Shrawan3[[#This Row],[मूल्य (रु)]]*13%</f>
        <v>#VALUE!</v>
      </c>
    </row>
    <row r="188" spans="1:12" hidden="1" x14ac:dyDescent="0.25">
      <c r="A188" s="1" t="str">
        <f t="array" ref="A188">IF(ROWS(A$7:A188)&gt;COUNTIF(BookTable[Entry Month],$O$4),"",INDEX(Book!A$3:A$1200,SMALL(IF(BookTable[Entry Month]=$O$4,ROW(BookTable[Entry Month])-ROW(Book!$J$2)),ROWS(A$7:A188))))</f>
        <v/>
      </c>
      <c r="B188" s="1" t="str">
        <f t="array" ref="B188">IF(ROWS(B$7:B188)&gt;COUNTIF(BookTable[Entry Month],$O$4),"",INDEX(Book!B$3:B$1200,SMALL(IF(BookTable[Entry Month]=$O$4,ROW(BookTable[Entry Month])-ROW(Book!$J$2)),ROWS(B$7:B188))))</f>
        <v/>
      </c>
      <c r="D188" s="1" t="str">
        <f t="array" ref="D188">IF(ROWS(C$7:C188)&gt;COUNTIF(BookTable[Entry Month],$O$4),"",INDEX(Book!C$3:C$1200,SMALL(IF(BookTable[Entry Month]=$O$4,ROW(BookTable[Entry Month])-ROW(Book!$J$2)),ROWS(C$7:C188))))</f>
        <v/>
      </c>
      <c r="E188" s="1" t="e">
        <f>VLOOKUP(Shrawan3[[#This Row],[आपूर्तिकर्ताको नाम]],PartyTable[],2,FALSE)</f>
        <v>#N/A</v>
      </c>
      <c r="F188" s="1" t="str" cm="1">
        <f t="array" ref="F188">IF(ROWS(G$7:G188)&gt;COUNTIF(BookTable[Entry Month],$O$4),"",INDEX(Book!D$3:D$1200,SMALL(IF(BookTable[Entry Month]=$O$4,ROW(BookTable[Entry Month])-ROW(Book!$J$2)),ROWS(G$7:G188))))</f>
        <v/>
      </c>
      <c r="I18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88" s="6" t="str" cm="1">
        <f t="array" ref="J188">IF(ROWS(G$7:G188)&gt;COUNTIF(BookTable[Entry Month],$O$4),"",INDEX(Book!F$3:F$1200,SMALL(IF(BookTable[Entry Month]=$O$4,ROW(BookTable[Entry Month])-ROW(Book!$J$2)),ROWS(G$7:G188))))</f>
        <v/>
      </c>
      <c r="K188" s="6" t="str" cm="1">
        <f t="array" ref="K188">IF(ROWS(G$7:G188)&gt;COUNTIF(BookTable[Entry Month],$O$4),"",INDEX(Book!E$3:E$1200,SMALL(IF(BookTable[Entry Month]=$O$4,ROW(BookTable[Entry Month])-ROW(Book!$J$2)),ROWS(G$7:G188))))</f>
        <v/>
      </c>
      <c r="L188" s="6" t="e">
        <f>Shrawan3[[#This Row],[मूल्य (रु)]]*13%</f>
        <v>#VALUE!</v>
      </c>
    </row>
    <row r="189" spans="1:12" hidden="1" x14ac:dyDescent="0.25">
      <c r="A189" s="1" t="str">
        <f t="array" ref="A189">IF(ROWS(A$7:A189)&gt;COUNTIF(BookTable[Entry Month],$O$4),"",INDEX(Book!A$3:A$1200,SMALL(IF(BookTable[Entry Month]=$O$4,ROW(BookTable[Entry Month])-ROW(Book!$J$2)),ROWS(A$7:A189))))</f>
        <v/>
      </c>
      <c r="B189" s="1" t="str">
        <f t="array" ref="B189">IF(ROWS(B$7:B189)&gt;COUNTIF(BookTable[Entry Month],$O$4),"",INDEX(Book!B$3:B$1200,SMALL(IF(BookTable[Entry Month]=$O$4,ROW(BookTable[Entry Month])-ROW(Book!$J$2)),ROWS(B$7:B189))))</f>
        <v/>
      </c>
      <c r="D189" s="1" t="str">
        <f t="array" ref="D189">IF(ROWS(C$7:C189)&gt;COUNTIF(BookTable[Entry Month],$O$4),"",INDEX(Book!C$3:C$1200,SMALL(IF(BookTable[Entry Month]=$O$4,ROW(BookTable[Entry Month])-ROW(Book!$J$2)),ROWS(C$7:C189))))</f>
        <v/>
      </c>
      <c r="E189" s="1" t="e">
        <f>VLOOKUP(Shrawan3[[#This Row],[आपूर्तिकर्ताको नाम]],PartyTable[],2,FALSE)</f>
        <v>#N/A</v>
      </c>
      <c r="F189" s="1" t="str" cm="1">
        <f t="array" ref="F189">IF(ROWS(G$7:G189)&gt;COUNTIF(BookTable[Entry Month],$O$4),"",INDEX(Book!D$3:D$1200,SMALL(IF(BookTable[Entry Month]=$O$4,ROW(BookTable[Entry Month])-ROW(Book!$J$2)),ROWS(G$7:G189))))</f>
        <v/>
      </c>
      <c r="I18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89" s="6" t="str" cm="1">
        <f t="array" ref="J189">IF(ROWS(G$7:G189)&gt;COUNTIF(BookTable[Entry Month],$O$4),"",INDEX(Book!F$3:F$1200,SMALL(IF(BookTable[Entry Month]=$O$4,ROW(BookTable[Entry Month])-ROW(Book!$J$2)),ROWS(G$7:G189))))</f>
        <v/>
      </c>
      <c r="K189" s="6" t="str" cm="1">
        <f t="array" ref="K189">IF(ROWS(G$7:G189)&gt;COUNTIF(BookTable[Entry Month],$O$4),"",INDEX(Book!E$3:E$1200,SMALL(IF(BookTable[Entry Month]=$O$4,ROW(BookTable[Entry Month])-ROW(Book!$J$2)),ROWS(G$7:G189))))</f>
        <v/>
      </c>
      <c r="L189" s="6" t="e">
        <f>Shrawan3[[#This Row],[मूल्य (रु)]]*13%</f>
        <v>#VALUE!</v>
      </c>
    </row>
    <row r="190" spans="1:12" hidden="1" x14ac:dyDescent="0.25">
      <c r="A190" s="1" t="str">
        <f t="array" ref="A190">IF(ROWS(A$7:A190)&gt;COUNTIF(BookTable[Entry Month],$O$4),"",INDEX(Book!A$3:A$1200,SMALL(IF(BookTable[Entry Month]=$O$4,ROW(BookTable[Entry Month])-ROW(Book!$J$2)),ROWS(A$7:A190))))</f>
        <v/>
      </c>
      <c r="B190" s="1" t="str">
        <f t="array" ref="B190">IF(ROWS(B$7:B190)&gt;COUNTIF(BookTable[Entry Month],$O$4),"",INDEX(Book!B$3:B$1200,SMALL(IF(BookTable[Entry Month]=$O$4,ROW(BookTable[Entry Month])-ROW(Book!$J$2)),ROWS(B$7:B190))))</f>
        <v/>
      </c>
      <c r="D190" s="1" t="str">
        <f t="array" ref="D190">IF(ROWS(C$7:C190)&gt;COUNTIF(BookTable[Entry Month],$O$4),"",INDEX(Book!C$3:C$1200,SMALL(IF(BookTable[Entry Month]=$O$4,ROW(BookTable[Entry Month])-ROW(Book!$J$2)),ROWS(C$7:C190))))</f>
        <v/>
      </c>
      <c r="E190" s="1" t="e">
        <f>VLOOKUP(Shrawan3[[#This Row],[आपूर्तिकर्ताको नाम]],PartyTable[],2,FALSE)</f>
        <v>#N/A</v>
      </c>
      <c r="F190" s="1" t="str" cm="1">
        <f t="array" ref="F190">IF(ROWS(G$7:G190)&gt;COUNTIF(BookTable[Entry Month],$O$4),"",INDEX(Book!D$3:D$1200,SMALL(IF(BookTable[Entry Month]=$O$4,ROW(BookTable[Entry Month])-ROW(Book!$J$2)),ROWS(G$7:G190))))</f>
        <v/>
      </c>
      <c r="I19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90" s="6" t="str" cm="1">
        <f t="array" ref="J190">IF(ROWS(G$7:G190)&gt;COUNTIF(BookTable[Entry Month],$O$4),"",INDEX(Book!F$3:F$1200,SMALL(IF(BookTable[Entry Month]=$O$4,ROW(BookTable[Entry Month])-ROW(Book!$J$2)),ROWS(G$7:G190))))</f>
        <v/>
      </c>
      <c r="K190" s="6" t="str" cm="1">
        <f t="array" ref="K190">IF(ROWS(G$7:G190)&gt;COUNTIF(BookTable[Entry Month],$O$4),"",INDEX(Book!E$3:E$1200,SMALL(IF(BookTable[Entry Month]=$O$4,ROW(BookTable[Entry Month])-ROW(Book!$J$2)),ROWS(G$7:G190))))</f>
        <v/>
      </c>
      <c r="L190" s="6" t="e">
        <f>Shrawan3[[#This Row],[मूल्य (रु)]]*13%</f>
        <v>#VALUE!</v>
      </c>
    </row>
    <row r="191" spans="1:12" hidden="1" x14ac:dyDescent="0.25">
      <c r="A191" s="1" t="str">
        <f t="array" ref="A191">IF(ROWS(A$7:A191)&gt;COUNTIF(BookTable[Entry Month],$O$4),"",INDEX(Book!A$3:A$1200,SMALL(IF(BookTable[Entry Month]=$O$4,ROW(BookTable[Entry Month])-ROW(Book!$J$2)),ROWS(A$7:A191))))</f>
        <v/>
      </c>
      <c r="B191" s="1" t="str">
        <f t="array" ref="B191">IF(ROWS(B$7:B191)&gt;COUNTIF(BookTable[Entry Month],$O$4),"",INDEX(Book!B$3:B$1200,SMALL(IF(BookTable[Entry Month]=$O$4,ROW(BookTable[Entry Month])-ROW(Book!$J$2)),ROWS(B$7:B191))))</f>
        <v/>
      </c>
      <c r="D191" s="1" t="str">
        <f t="array" ref="D191">IF(ROWS(C$7:C191)&gt;COUNTIF(BookTable[Entry Month],$O$4),"",INDEX(Book!C$3:C$1200,SMALL(IF(BookTable[Entry Month]=$O$4,ROW(BookTable[Entry Month])-ROW(Book!$J$2)),ROWS(C$7:C191))))</f>
        <v/>
      </c>
      <c r="E191" s="1" t="e">
        <f>VLOOKUP(Shrawan3[[#This Row],[आपूर्तिकर्ताको नाम]],PartyTable[],2,FALSE)</f>
        <v>#N/A</v>
      </c>
      <c r="F191" s="1" t="str" cm="1">
        <f t="array" ref="F191">IF(ROWS(G$7:G191)&gt;COUNTIF(BookTable[Entry Month],$O$4),"",INDEX(Book!D$3:D$1200,SMALL(IF(BookTable[Entry Month]=$O$4,ROW(BookTable[Entry Month])-ROW(Book!$J$2)),ROWS(G$7:G191))))</f>
        <v/>
      </c>
      <c r="I19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91" s="6" t="str" cm="1">
        <f t="array" ref="J191">IF(ROWS(G$7:G191)&gt;COUNTIF(BookTable[Entry Month],$O$4),"",INDEX(Book!F$3:F$1200,SMALL(IF(BookTable[Entry Month]=$O$4,ROW(BookTable[Entry Month])-ROW(Book!$J$2)),ROWS(G$7:G191))))</f>
        <v/>
      </c>
      <c r="K191" s="6" t="str" cm="1">
        <f t="array" ref="K191">IF(ROWS(G$7:G191)&gt;COUNTIF(BookTable[Entry Month],$O$4),"",INDEX(Book!E$3:E$1200,SMALL(IF(BookTable[Entry Month]=$O$4,ROW(BookTable[Entry Month])-ROW(Book!$J$2)),ROWS(G$7:G191))))</f>
        <v/>
      </c>
      <c r="L191" s="6" t="e">
        <f>Shrawan3[[#This Row],[मूल्य (रु)]]*13%</f>
        <v>#VALUE!</v>
      </c>
    </row>
    <row r="192" spans="1:12" hidden="1" x14ac:dyDescent="0.25">
      <c r="A192" s="1" t="str">
        <f t="array" ref="A192">IF(ROWS(A$7:A192)&gt;COUNTIF(BookTable[Entry Month],$O$4),"",INDEX(Book!A$3:A$1200,SMALL(IF(BookTable[Entry Month]=$O$4,ROW(BookTable[Entry Month])-ROW(Book!$J$2)),ROWS(A$7:A192))))</f>
        <v/>
      </c>
      <c r="B192" s="1" t="str">
        <f t="array" ref="B192">IF(ROWS(B$7:B192)&gt;COUNTIF(BookTable[Entry Month],$O$4),"",INDEX(Book!B$3:B$1200,SMALL(IF(BookTable[Entry Month]=$O$4,ROW(BookTable[Entry Month])-ROW(Book!$J$2)),ROWS(B$7:B192))))</f>
        <v/>
      </c>
      <c r="D192" s="1" t="str">
        <f t="array" ref="D192">IF(ROWS(C$7:C192)&gt;COUNTIF(BookTable[Entry Month],$O$4),"",INDEX(Book!C$3:C$1200,SMALL(IF(BookTable[Entry Month]=$O$4,ROW(BookTable[Entry Month])-ROW(Book!$J$2)),ROWS(C$7:C192))))</f>
        <v/>
      </c>
      <c r="E192" s="1" t="e">
        <f>VLOOKUP(Shrawan3[[#This Row],[आपूर्तिकर्ताको नाम]],PartyTable[],2,FALSE)</f>
        <v>#N/A</v>
      </c>
      <c r="F192" s="1" t="str" cm="1">
        <f t="array" ref="F192">IF(ROWS(G$7:G192)&gt;COUNTIF(BookTable[Entry Month],$O$4),"",INDEX(Book!D$3:D$1200,SMALL(IF(BookTable[Entry Month]=$O$4,ROW(BookTable[Entry Month])-ROW(Book!$J$2)),ROWS(G$7:G192))))</f>
        <v/>
      </c>
      <c r="I19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92" s="6" t="str" cm="1">
        <f t="array" ref="J192">IF(ROWS(G$7:G192)&gt;COUNTIF(BookTable[Entry Month],$O$4),"",INDEX(Book!F$3:F$1200,SMALL(IF(BookTable[Entry Month]=$O$4,ROW(BookTable[Entry Month])-ROW(Book!$J$2)),ROWS(G$7:G192))))</f>
        <v/>
      </c>
      <c r="K192" s="6" t="str" cm="1">
        <f t="array" ref="K192">IF(ROWS(G$7:G192)&gt;COUNTIF(BookTable[Entry Month],$O$4),"",INDEX(Book!E$3:E$1200,SMALL(IF(BookTable[Entry Month]=$O$4,ROW(BookTable[Entry Month])-ROW(Book!$J$2)),ROWS(G$7:G192))))</f>
        <v/>
      </c>
      <c r="L192" s="6" t="e">
        <f>Shrawan3[[#This Row],[मूल्य (रु)]]*13%</f>
        <v>#VALUE!</v>
      </c>
    </row>
    <row r="193" spans="1:12" hidden="1" x14ac:dyDescent="0.25">
      <c r="A193" s="1" t="str">
        <f t="array" ref="A193">IF(ROWS(A$7:A193)&gt;COUNTIF(BookTable[Entry Month],$O$4),"",INDEX(Book!A$3:A$1200,SMALL(IF(BookTable[Entry Month]=$O$4,ROW(BookTable[Entry Month])-ROW(Book!$J$2)),ROWS(A$7:A193))))</f>
        <v/>
      </c>
      <c r="B193" s="1" t="str">
        <f t="array" ref="B193">IF(ROWS(B$7:B193)&gt;COUNTIF(BookTable[Entry Month],$O$4),"",INDEX(Book!B$3:B$1200,SMALL(IF(BookTable[Entry Month]=$O$4,ROW(BookTable[Entry Month])-ROW(Book!$J$2)),ROWS(B$7:B193))))</f>
        <v/>
      </c>
      <c r="D193" s="1" t="str">
        <f t="array" ref="D193">IF(ROWS(C$7:C193)&gt;COUNTIF(BookTable[Entry Month],$O$4),"",INDEX(Book!C$3:C$1200,SMALL(IF(BookTable[Entry Month]=$O$4,ROW(BookTable[Entry Month])-ROW(Book!$J$2)),ROWS(C$7:C193))))</f>
        <v/>
      </c>
      <c r="E193" s="1" t="e">
        <f>VLOOKUP(Shrawan3[[#This Row],[आपूर्तिकर्ताको नाम]],PartyTable[],2,FALSE)</f>
        <v>#N/A</v>
      </c>
      <c r="F193" s="1" t="str" cm="1">
        <f t="array" ref="F193">IF(ROWS(G$7:G193)&gt;COUNTIF(BookTable[Entry Month],$O$4),"",INDEX(Book!D$3:D$1200,SMALL(IF(BookTable[Entry Month]=$O$4,ROW(BookTable[Entry Month])-ROW(Book!$J$2)),ROWS(G$7:G193))))</f>
        <v/>
      </c>
      <c r="I19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93" s="6" t="str" cm="1">
        <f t="array" ref="J193">IF(ROWS(G$7:G193)&gt;COUNTIF(BookTable[Entry Month],$O$4),"",INDEX(Book!F$3:F$1200,SMALL(IF(BookTable[Entry Month]=$O$4,ROW(BookTable[Entry Month])-ROW(Book!$J$2)),ROWS(G$7:G193))))</f>
        <v/>
      </c>
      <c r="K193" s="6" t="str" cm="1">
        <f t="array" ref="K193">IF(ROWS(G$7:G193)&gt;COUNTIF(BookTable[Entry Month],$O$4),"",INDEX(Book!E$3:E$1200,SMALL(IF(BookTable[Entry Month]=$O$4,ROW(BookTable[Entry Month])-ROW(Book!$J$2)),ROWS(G$7:G193))))</f>
        <v/>
      </c>
      <c r="L193" s="6" t="e">
        <f>Shrawan3[[#This Row],[मूल्य (रु)]]*13%</f>
        <v>#VALUE!</v>
      </c>
    </row>
    <row r="194" spans="1:12" hidden="1" x14ac:dyDescent="0.25">
      <c r="A194" s="1" t="str">
        <f t="array" ref="A194">IF(ROWS(A$7:A194)&gt;COUNTIF(BookTable[Entry Month],$O$4),"",INDEX(Book!A$3:A$1200,SMALL(IF(BookTable[Entry Month]=$O$4,ROW(BookTable[Entry Month])-ROW(Book!$J$2)),ROWS(A$7:A194))))</f>
        <v/>
      </c>
      <c r="B194" s="1" t="str">
        <f t="array" ref="B194">IF(ROWS(B$7:B194)&gt;COUNTIF(BookTable[Entry Month],$O$4),"",INDEX(Book!B$3:B$1200,SMALL(IF(BookTable[Entry Month]=$O$4,ROW(BookTable[Entry Month])-ROW(Book!$J$2)),ROWS(B$7:B194))))</f>
        <v/>
      </c>
      <c r="D194" s="1" t="str">
        <f t="array" ref="D194">IF(ROWS(C$7:C194)&gt;COUNTIF(BookTable[Entry Month],$O$4),"",INDEX(Book!C$3:C$1200,SMALL(IF(BookTable[Entry Month]=$O$4,ROW(BookTable[Entry Month])-ROW(Book!$J$2)),ROWS(C$7:C194))))</f>
        <v/>
      </c>
      <c r="E194" s="1" t="e">
        <f>VLOOKUP(Shrawan3[[#This Row],[आपूर्तिकर्ताको नाम]],PartyTable[],2,FALSE)</f>
        <v>#N/A</v>
      </c>
      <c r="F194" s="1" t="str" cm="1">
        <f t="array" ref="F194">IF(ROWS(G$7:G194)&gt;COUNTIF(BookTable[Entry Month],$O$4),"",INDEX(Book!D$3:D$1200,SMALL(IF(BookTable[Entry Month]=$O$4,ROW(BookTable[Entry Month])-ROW(Book!$J$2)),ROWS(G$7:G194))))</f>
        <v/>
      </c>
      <c r="I19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94" s="6" t="str" cm="1">
        <f t="array" ref="J194">IF(ROWS(G$7:G194)&gt;COUNTIF(BookTable[Entry Month],$O$4),"",INDEX(Book!F$3:F$1200,SMALL(IF(BookTable[Entry Month]=$O$4,ROW(BookTable[Entry Month])-ROW(Book!$J$2)),ROWS(G$7:G194))))</f>
        <v/>
      </c>
      <c r="K194" s="6" t="str" cm="1">
        <f t="array" ref="K194">IF(ROWS(G$7:G194)&gt;COUNTIF(BookTable[Entry Month],$O$4),"",INDEX(Book!E$3:E$1200,SMALL(IF(BookTable[Entry Month]=$O$4,ROW(BookTable[Entry Month])-ROW(Book!$J$2)),ROWS(G$7:G194))))</f>
        <v/>
      </c>
      <c r="L194" s="6" t="e">
        <f>Shrawan3[[#This Row],[मूल्य (रु)]]*13%</f>
        <v>#VALUE!</v>
      </c>
    </row>
    <row r="195" spans="1:12" hidden="1" x14ac:dyDescent="0.25">
      <c r="A195" s="1" t="str">
        <f t="array" ref="A195">IF(ROWS(A$7:A195)&gt;COUNTIF(BookTable[Entry Month],$O$4),"",INDEX(Book!A$3:A$1200,SMALL(IF(BookTable[Entry Month]=$O$4,ROW(BookTable[Entry Month])-ROW(Book!$J$2)),ROWS(A$7:A195))))</f>
        <v/>
      </c>
      <c r="B195" s="1" t="str">
        <f t="array" ref="B195">IF(ROWS(B$7:B195)&gt;COUNTIF(BookTable[Entry Month],$O$4),"",INDEX(Book!B$3:B$1200,SMALL(IF(BookTable[Entry Month]=$O$4,ROW(BookTable[Entry Month])-ROW(Book!$J$2)),ROWS(B$7:B195))))</f>
        <v/>
      </c>
      <c r="D195" s="1" t="str">
        <f t="array" ref="D195">IF(ROWS(C$7:C195)&gt;COUNTIF(BookTable[Entry Month],$O$4),"",INDEX(Book!C$3:C$1200,SMALL(IF(BookTable[Entry Month]=$O$4,ROW(BookTable[Entry Month])-ROW(Book!$J$2)),ROWS(C$7:C195))))</f>
        <v/>
      </c>
      <c r="E195" s="1" t="e">
        <f>VLOOKUP(Shrawan3[[#This Row],[आपूर्तिकर्ताको नाम]],PartyTable[],2,FALSE)</f>
        <v>#N/A</v>
      </c>
      <c r="F195" s="1" t="str" cm="1">
        <f t="array" ref="F195">IF(ROWS(G$7:G195)&gt;COUNTIF(BookTable[Entry Month],$O$4),"",INDEX(Book!D$3:D$1200,SMALL(IF(BookTable[Entry Month]=$O$4,ROW(BookTable[Entry Month])-ROW(Book!$J$2)),ROWS(G$7:G195))))</f>
        <v/>
      </c>
      <c r="I19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95" s="6" t="str" cm="1">
        <f t="array" ref="J195">IF(ROWS(G$7:G195)&gt;COUNTIF(BookTable[Entry Month],$O$4),"",INDEX(Book!F$3:F$1200,SMALL(IF(BookTable[Entry Month]=$O$4,ROW(BookTable[Entry Month])-ROW(Book!$J$2)),ROWS(G$7:G195))))</f>
        <v/>
      </c>
      <c r="K195" s="6" t="str" cm="1">
        <f t="array" ref="K195">IF(ROWS(G$7:G195)&gt;COUNTIF(BookTable[Entry Month],$O$4),"",INDEX(Book!E$3:E$1200,SMALL(IF(BookTable[Entry Month]=$O$4,ROW(BookTable[Entry Month])-ROW(Book!$J$2)),ROWS(G$7:G195))))</f>
        <v/>
      </c>
      <c r="L195" s="6" t="e">
        <f>Shrawan3[[#This Row],[मूल्य (रु)]]*13%</f>
        <v>#VALUE!</v>
      </c>
    </row>
    <row r="196" spans="1:12" hidden="1" x14ac:dyDescent="0.25">
      <c r="A196" s="1" t="str">
        <f t="array" ref="A196">IF(ROWS(A$7:A196)&gt;COUNTIF(BookTable[Entry Month],$O$4),"",INDEX(Book!A$3:A$1200,SMALL(IF(BookTable[Entry Month]=$O$4,ROW(BookTable[Entry Month])-ROW(Book!$J$2)),ROWS(A$7:A196))))</f>
        <v/>
      </c>
      <c r="B196" s="1" t="str">
        <f t="array" ref="B196">IF(ROWS(B$7:B196)&gt;COUNTIF(BookTable[Entry Month],$O$4),"",INDEX(Book!B$3:B$1200,SMALL(IF(BookTable[Entry Month]=$O$4,ROW(BookTable[Entry Month])-ROW(Book!$J$2)),ROWS(B$7:B196))))</f>
        <v/>
      </c>
      <c r="D196" s="1" t="str">
        <f t="array" ref="D196">IF(ROWS(C$7:C196)&gt;COUNTIF(BookTable[Entry Month],$O$4),"",INDEX(Book!C$3:C$1200,SMALL(IF(BookTable[Entry Month]=$O$4,ROW(BookTable[Entry Month])-ROW(Book!$J$2)),ROWS(C$7:C196))))</f>
        <v/>
      </c>
      <c r="E196" s="1" t="e">
        <f>VLOOKUP(Shrawan3[[#This Row],[आपूर्तिकर्ताको नाम]],PartyTable[],2,FALSE)</f>
        <v>#N/A</v>
      </c>
      <c r="F196" s="1" t="str" cm="1">
        <f t="array" ref="F196">IF(ROWS(G$7:G196)&gt;COUNTIF(BookTable[Entry Month],$O$4),"",INDEX(Book!D$3:D$1200,SMALL(IF(BookTable[Entry Month]=$O$4,ROW(BookTable[Entry Month])-ROW(Book!$J$2)),ROWS(G$7:G196))))</f>
        <v/>
      </c>
      <c r="I19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96" s="6" t="str" cm="1">
        <f t="array" ref="J196">IF(ROWS(G$7:G196)&gt;COUNTIF(BookTable[Entry Month],$O$4),"",INDEX(Book!F$3:F$1200,SMALL(IF(BookTable[Entry Month]=$O$4,ROW(BookTable[Entry Month])-ROW(Book!$J$2)),ROWS(G$7:G196))))</f>
        <v/>
      </c>
      <c r="K196" s="6" t="str" cm="1">
        <f t="array" ref="K196">IF(ROWS(G$7:G196)&gt;COUNTIF(BookTable[Entry Month],$O$4),"",INDEX(Book!E$3:E$1200,SMALL(IF(BookTable[Entry Month]=$O$4,ROW(BookTable[Entry Month])-ROW(Book!$J$2)),ROWS(G$7:G196))))</f>
        <v/>
      </c>
      <c r="L196" s="6" t="e">
        <f>Shrawan3[[#This Row],[मूल्य (रु)]]*13%</f>
        <v>#VALUE!</v>
      </c>
    </row>
    <row r="197" spans="1:12" hidden="1" x14ac:dyDescent="0.25">
      <c r="A197" s="1" t="str">
        <f t="array" ref="A197">IF(ROWS(A$7:A197)&gt;COUNTIF(BookTable[Entry Month],$O$4),"",INDEX(Book!A$3:A$1200,SMALL(IF(BookTable[Entry Month]=$O$4,ROW(BookTable[Entry Month])-ROW(Book!$J$2)),ROWS(A$7:A197))))</f>
        <v/>
      </c>
      <c r="B197" s="1" t="str">
        <f t="array" ref="B197">IF(ROWS(B$7:B197)&gt;COUNTIF(BookTable[Entry Month],$O$4),"",INDEX(Book!B$3:B$1200,SMALL(IF(BookTable[Entry Month]=$O$4,ROW(BookTable[Entry Month])-ROW(Book!$J$2)),ROWS(B$7:B197))))</f>
        <v/>
      </c>
      <c r="D197" s="1" t="str">
        <f t="array" ref="D197">IF(ROWS(C$7:C197)&gt;COUNTIF(BookTable[Entry Month],$O$4),"",INDEX(Book!C$3:C$1200,SMALL(IF(BookTable[Entry Month]=$O$4,ROW(BookTable[Entry Month])-ROW(Book!$J$2)),ROWS(C$7:C197))))</f>
        <v/>
      </c>
      <c r="E197" s="1" t="e">
        <f>VLOOKUP(Shrawan3[[#This Row],[आपूर्तिकर्ताको नाम]],PartyTable[],2,FALSE)</f>
        <v>#N/A</v>
      </c>
      <c r="F197" s="1" t="str" cm="1">
        <f t="array" ref="F197">IF(ROWS(G$7:G197)&gt;COUNTIF(BookTable[Entry Month],$O$4),"",INDEX(Book!D$3:D$1200,SMALL(IF(BookTable[Entry Month]=$O$4,ROW(BookTable[Entry Month])-ROW(Book!$J$2)),ROWS(G$7:G197))))</f>
        <v/>
      </c>
      <c r="I19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97" s="6" t="str" cm="1">
        <f t="array" ref="J197">IF(ROWS(G$7:G197)&gt;COUNTIF(BookTable[Entry Month],$O$4),"",INDEX(Book!F$3:F$1200,SMALL(IF(BookTable[Entry Month]=$O$4,ROW(BookTable[Entry Month])-ROW(Book!$J$2)),ROWS(G$7:G197))))</f>
        <v/>
      </c>
      <c r="K197" s="6" t="str" cm="1">
        <f t="array" ref="K197">IF(ROWS(G$7:G197)&gt;COUNTIF(BookTable[Entry Month],$O$4),"",INDEX(Book!E$3:E$1200,SMALL(IF(BookTable[Entry Month]=$O$4,ROW(BookTable[Entry Month])-ROW(Book!$J$2)),ROWS(G$7:G197))))</f>
        <v/>
      </c>
      <c r="L197" s="6" t="e">
        <f>Shrawan3[[#This Row],[मूल्य (रु)]]*13%</f>
        <v>#VALUE!</v>
      </c>
    </row>
    <row r="198" spans="1:12" hidden="1" x14ac:dyDescent="0.25">
      <c r="A198" s="1" t="str">
        <f t="array" ref="A198">IF(ROWS(A$7:A198)&gt;COUNTIF(BookTable[Entry Month],$O$4),"",INDEX(Book!A$3:A$1200,SMALL(IF(BookTable[Entry Month]=$O$4,ROW(BookTable[Entry Month])-ROW(Book!$J$2)),ROWS(A$7:A198))))</f>
        <v/>
      </c>
      <c r="B198" s="1" t="str">
        <f t="array" ref="B198">IF(ROWS(B$7:B198)&gt;COUNTIF(BookTable[Entry Month],$O$4),"",INDEX(Book!B$3:B$1200,SMALL(IF(BookTable[Entry Month]=$O$4,ROW(BookTable[Entry Month])-ROW(Book!$J$2)),ROWS(B$7:B198))))</f>
        <v/>
      </c>
      <c r="D198" s="1" t="str">
        <f t="array" ref="D198">IF(ROWS(C$7:C198)&gt;COUNTIF(BookTable[Entry Month],$O$4),"",INDEX(Book!C$3:C$1200,SMALL(IF(BookTable[Entry Month]=$O$4,ROW(BookTable[Entry Month])-ROW(Book!$J$2)),ROWS(C$7:C198))))</f>
        <v/>
      </c>
      <c r="E198" s="1" t="e">
        <f>VLOOKUP(Shrawan3[[#This Row],[आपूर्तिकर्ताको नाम]],PartyTable[],2,FALSE)</f>
        <v>#N/A</v>
      </c>
      <c r="F198" s="1" t="str" cm="1">
        <f t="array" ref="F198">IF(ROWS(G$7:G198)&gt;COUNTIF(BookTable[Entry Month],$O$4),"",INDEX(Book!D$3:D$1200,SMALL(IF(BookTable[Entry Month]=$O$4,ROW(BookTable[Entry Month])-ROW(Book!$J$2)),ROWS(G$7:G198))))</f>
        <v/>
      </c>
      <c r="I19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98" s="6" t="str" cm="1">
        <f t="array" ref="J198">IF(ROWS(G$7:G198)&gt;COUNTIF(BookTable[Entry Month],$O$4),"",INDEX(Book!F$3:F$1200,SMALL(IF(BookTable[Entry Month]=$O$4,ROW(BookTable[Entry Month])-ROW(Book!$J$2)),ROWS(G$7:G198))))</f>
        <v/>
      </c>
      <c r="K198" s="6" t="str" cm="1">
        <f t="array" ref="K198">IF(ROWS(G$7:G198)&gt;COUNTIF(BookTable[Entry Month],$O$4),"",INDEX(Book!E$3:E$1200,SMALL(IF(BookTable[Entry Month]=$O$4,ROW(BookTable[Entry Month])-ROW(Book!$J$2)),ROWS(G$7:G198))))</f>
        <v/>
      </c>
      <c r="L198" s="6" t="e">
        <f>Shrawan3[[#This Row],[मूल्य (रु)]]*13%</f>
        <v>#VALUE!</v>
      </c>
    </row>
    <row r="199" spans="1:12" hidden="1" x14ac:dyDescent="0.25">
      <c r="A199" s="1" t="str">
        <f t="array" ref="A199">IF(ROWS(A$7:A199)&gt;COUNTIF(BookTable[Entry Month],$O$4),"",INDEX(Book!A$3:A$1200,SMALL(IF(BookTable[Entry Month]=$O$4,ROW(BookTable[Entry Month])-ROW(Book!$J$2)),ROWS(A$7:A199))))</f>
        <v/>
      </c>
      <c r="B199" s="1" t="str">
        <f t="array" ref="B199">IF(ROWS(B$7:B199)&gt;COUNTIF(BookTable[Entry Month],$O$4),"",INDEX(Book!B$3:B$1200,SMALL(IF(BookTable[Entry Month]=$O$4,ROW(BookTable[Entry Month])-ROW(Book!$J$2)),ROWS(B$7:B199))))</f>
        <v/>
      </c>
      <c r="D199" s="1" t="str">
        <f t="array" ref="D199">IF(ROWS(C$7:C199)&gt;COUNTIF(BookTable[Entry Month],$O$4),"",INDEX(Book!C$3:C$1200,SMALL(IF(BookTable[Entry Month]=$O$4,ROW(BookTable[Entry Month])-ROW(Book!$J$2)),ROWS(C$7:C199))))</f>
        <v/>
      </c>
      <c r="E199" s="1" t="e">
        <f>VLOOKUP(Shrawan3[[#This Row],[आपूर्तिकर्ताको नाम]],PartyTable[],2,FALSE)</f>
        <v>#N/A</v>
      </c>
      <c r="F199" s="1" t="str" cm="1">
        <f t="array" ref="F199">IF(ROWS(G$7:G199)&gt;COUNTIF(BookTable[Entry Month],$O$4),"",INDEX(Book!D$3:D$1200,SMALL(IF(BookTable[Entry Month]=$O$4,ROW(BookTable[Entry Month])-ROW(Book!$J$2)),ROWS(G$7:G199))))</f>
        <v/>
      </c>
      <c r="I19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199" s="6" t="str" cm="1">
        <f t="array" ref="J199">IF(ROWS(G$7:G199)&gt;COUNTIF(BookTable[Entry Month],$O$4),"",INDEX(Book!F$3:F$1200,SMALL(IF(BookTable[Entry Month]=$O$4,ROW(BookTable[Entry Month])-ROW(Book!$J$2)),ROWS(G$7:G199))))</f>
        <v/>
      </c>
      <c r="K199" s="6" t="str" cm="1">
        <f t="array" ref="K199">IF(ROWS(G$7:G199)&gt;COUNTIF(BookTable[Entry Month],$O$4),"",INDEX(Book!E$3:E$1200,SMALL(IF(BookTable[Entry Month]=$O$4,ROW(BookTable[Entry Month])-ROW(Book!$J$2)),ROWS(G$7:G199))))</f>
        <v/>
      </c>
      <c r="L199" s="6" t="e">
        <f>Shrawan3[[#This Row],[मूल्य (रु)]]*13%</f>
        <v>#VALUE!</v>
      </c>
    </row>
    <row r="200" spans="1:12" hidden="1" x14ac:dyDescent="0.25">
      <c r="A200" s="1" t="str">
        <f t="array" ref="A200">IF(ROWS(A$7:A200)&gt;COUNTIF(BookTable[Entry Month],$O$4),"",INDEX(Book!A$3:A$1200,SMALL(IF(BookTable[Entry Month]=$O$4,ROW(BookTable[Entry Month])-ROW(Book!$J$2)),ROWS(A$7:A200))))</f>
        <v/>
      </c>
      <c r="B200" s="1" t="str">
        <f t="array" ref="B200">IF(ROWS(B$7:B200)&gt;COUNTIF(BookTable[Entry Month],$O$4),"",INDEX(Book!B$3:B$1200,SMALL(IF(BookTable[Entry Month]=$O$4,ROW(BookTable[Entry Month])-ROW(Book!$J$2)),ROWS(B$7:B200))))</f>
        <v/>
      </c>
      <c r="D200" s="1" t="str">
        <f t="array" ref="D200">IF(ROWS(C$7:C200)&gt;COUNTIF(BookTable[Entry Month],$O$4),"",INDEX(Book!C$3:C$1200,SMALL(IF(BookTable[Entry Month]=$O$4,ROW(BookTable[Entry Month])-ROW(Book!$J$2)),ROWS(C$7:C200))))</f>
        <v/>
      </c>
      <c r="E200" s="1" t="e">
        <f>VLOOKUP(Shrawan3[[#This Row],[आपूर्तिकर्ताको नाम]],PartyTable[],2,FALSE)</f>
        <v>#N/A</v>
      </c>
      <c r="F200" s="1" t="str" cm="1">
        <f t="array" ref="F200">IF(ROWS(G$7:G200)&gt;COUNTIF(BookTable[Entry Month],$O$4),"",INDEX(Book!D$3:D$1200,SMALL(IF(BookTable[Entry Month]=$O$4,ROW(BookTable[Entry Month])-ROW(Book!$J$2)),ROWS(G$7:G200))))</f>
        <v/>
      </c>
      <c r="I20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00" s="6" t="str" cm="1">
        <f t="array" ref="J200">IF(ROWS(G$7:G200)&gt;COUNTIF(BookTable[Entry Month],$O$4),"",INDEX(Book!F$3:F$1200,SMALL(IF(BookTable[Entry Month]=$O$4,ROW(BookTable[Entry Month])-ROW(Book!$J$2)),ROWS(G$7:G200))))</f>
        <v/>
      </c>
      <c r="K200" s="6" t="str" cm="1">
        <f t="array" ref="K200">IF(ROWS(G$7:G200)&gt;COUNTIF(BookTable[Entry Month],$O$4),"",INDEX(Book!E$3:E$1200,SMALL(IF(BookTable[Entry Month]=$O$4,ROW(BookTable[Entry Month])-ROW(Book!$J$2)),ROWS(G$7:G200))))</f>
        <v/>
      </c>
      <c r="L200" s="6" t="e">
        <f>Shrawan3[[#This Row],[मूल्य (रु)]]*13%</f>
        <v>#VALUE!</v>
      </c>
    </row>
    <row r="201" spans="1:12" hidden="1" x14ac:dyDescent="0.25">
      <c r="A201" s="1" t="str">
        <f t="array" ref="A201">IF(ROWS(A$7:A201)&gt;COUNTIF(BookTable[Entry Month],$O$4),"",INDEX(Book!A$3:A$1200,SMALL(IF(BookTable[Entry Month]=$O$4,ROW(BookTable[Entry Month])-ROW(Book!$J$2)),ROWS(A$7:A201))))</f>
        <v/>
      </c>
      <c r="B201" s="1" t="str">
        <f t="array" ref="B201">IF(ROWS(B$7:B201)&gt;COUNTIF(BookTable[Entry Month],$O$4),"",INDEX(Book!B$3:B$1200,SMALL(IF(BookTable[Entry Month]=$O$4,ROW(BookTable[Entry Month])-ROW(Book!$J$2)),ROWS(B$7:B201))))</f>
        <v/>
      </c>
      <c r="D201" s="1" t="str">
        <f t="array" ref="D201">IF(ROWS(C$7:C201)&gt;COUNTIF(BookTable[Entry Month],$O$4),"",INDEX(Book!C$3:C$1200,SMALL(IF(BookTable[Entry Month]=$O$4,ROW(BookTable[Entry Month])-ROW(Book!$J$2)),ROWS(C$7:C201))))</f>
        <v/>
      </c>
      <c r="E201" s="1" t="e">
        <f>VLOOKUP(Shrawan3[[#This Row],[आपूर्तिकर्ताको नाम]],PartyTable[],2,FALSE)</f>
        <v>#N/A</v>
      </c>
      <c r="F201" s="1" t="str" cm="1">
        <f t="array" ref="F201">IF(ROWS(G$7:G201)&gt;COUNTIF(BookTable[Entry Month],$O$4),"",INDEX(Book!D$3:D$1200,SMALL(IF(BookTable[Entry Month]=$O$4,ROW(BookTable[Entry Month])-ROW(Book!$J$2)),ROWS(G$7:G201))))</f>
        <v/>
      </c>
      <c r="I20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01" s="6" t="str" cm="1">
        <f t="array" ref="J201">IF(ROWS(G$7:G201)&gt;COUNTIF(BookTable[Entry Month],$O$4),"",INDEX(Book!F$3:F$1200,SMALL(IF(BookTable[Entry Month]=$O$4,ROW(BookTable[Entry Month])-ROW(Book!$J$2)),ROWS(G$7:G201))))</f>
        <v/>
      </c>
      <c r="K201" s="6" t="str" cm="1">
        <f t="array" ref="K201">IF(ROWS(G$7:G201)&gt;COUNTIF(BookTable[Entry Month],$O$4),"",INDEX(Book!E$3:E$1200,SMALL(IF(BookTable[Entry Month]=$O$4,ROW(BookTable[Entry Month])-ROW(Book!$J$2)),ROWS(G$7:G201))))</f>
        <v/>
      </c>
      <c r="L201" s="6" t="e">
        <f>Shrawan3[[#This Row],[मूल्य (रु)]]*13%</f>
        <v>#VALUE!</v>
      </c>
    </row>
    <row r="202" spans="1:12" hidden="1" x14ac:dyDescent="0.25">
      <c r="A202" s="1" t="str">
        <f t="array" ref="A202">IF(ROWS(A$7:A202)&gt;COUNTIF(BookTable[Entry Month],$O$4),"",INDEX(Book!A$3:A$1200,SMALL(IF(BookTable[Entry Month]=$O$4,ROW(BookTable[Entry Month])-ROW(Book!$J$2)),ROWS(A$7:A202))))</f>
        <v/>
      </c>
      <c r="B202" s="1" t="str">
        <f t="array" ref="B202">IF(ROWS(B$7:B202)&gt;COUNTIF(BookTable[Entry Month],$O$4),"",INDEX(Book!B$3:B$1200,SMALL(IF(BookTable[Entry Month]=$O$4,ROW(BookTable[Entry Month])-ROW(Book!$J$2)),ROWS(B$7:B202))))</f>
        <v/>
      </c>
      <c r="D202" s="1" t="str">
        <f t="array" ref="D202">IF(ROWS(C$7:C202)&gt;COUNTIF(BookTable[Entry Month],$O$4),"",INDEX(Book!C$3:C$1200,SMALL(IF(BookTable[Entry Month]=$O$4,ROW(BookTable[Entry Month])-ROW(Book!$J$2)),ROWS(C$7:C202))))</f>
        <v/>
      </c>
      <c r="E202" s="1" t="e">
        <f>VLOOKUP(Shrawan3[[#This Row],[आपूर्तिकर्ताको नाम]],PartyTable[],2,FALSE)</f>
        <v>#N/A</v>
      </c>
      <c r="F202" s="1" t="str" cm="1">
        <f t="array" ref="F202">IF(ROWS(G$7:G202)&gt;COUNTIF(BookTable[Entry Month],$O$4),"",INDEX(Book!D$3:D$1200,SMALL(IF(BookTable[Entry Month]=$O$4,ROW(BookTable[Entry Month])-ROW(Book!$J$2)),ROWS(G$7:G202))))</f>
        <v/>
      </c>
      <c r="I20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02" s="6" t="str" cm="1">
        <f t="array" ref="J202">IF(ROWS(G$7:G202)&gt;COUNTIF(BookTable[Entry Month],$O$4),"",INDEX(Book!F$3:F$1200,SMALL(IF(BookTable[Entry Month]=$O$4,ROW(BookTable[Entry Month])-ROW(Book!$J$2)),ROWS(G$7:G202))))</f>
        <v/>
      </c>
      <c r="K202" s="6" t="str" cm="1">
        <f t="array" ref="K202">IF(ROWS(G$7:G202)&gt;COUNTIF(BookTable[Entry Month],$O$4),"",INDEX(Book!E$3:E$1200,SMALL(IF(BookTable[Entry Month]=$O$4,ROW(BookTable[Entry Month])-ROW(Book!$J$2)),ROWS(G$7:G202))))</f>
        <v/>
      </c>
      <c r="L202" s="6" t="e">
        <f>Shrawan3[[#This Row],[मूल्य (रु)]]*13%</f>
        <v>#VALUE!</v>
      </c>
    </row>
    <row r="203" spans="1:12" hidden="1" x14ac:dyDescent="0.25">
      <c r="A203" s="1" t="str">
        <f t="array" ref="A203">IF(ROWS(A$7:A203)&gt;COUNTIF(BookTable[Entry Month],$O$4),"",INDEX(Book!A$3:A$1200,SMALL(IF(BookTable[Entry Month]=$O$4,ROW(BookTable[Entry Month])-ROW(Book!$J$2)),ROWS(A$7:A203))))</f>
        <v/>
      </c>
      <c r="B203" s="1" t="str">
        <f t="array" ref="B203">IF(ROWS(B$7:B203)&gt;COUNTIF(BookTable[Entry Month],$O$4),"",INDEX(Book!B$3:B$1200,SMALL(IF(BookTable[Entry Month]=$O$4,ROW(BookTable[Entry Month])-ROW(Book!$J$2)),ROWS(B$7:B203))))</f>
        <v/>
      </c>
      <c r="D203" s="1" t="str">
        <f t="array" ref="D203">IF(ROWS(C$7:C203)&gt;COUNTIF(BookTable[Entry Month],$O$4),"",INDEX(Book!C$3:C$1200,SMALL(IF(BookTable[Entry Month]=$O$4,ROW(BookTable[Entry Month])-ROW(Book!$J$2)),ROWS(C$7:C203))))</f>
        <v/>
      </c>
      <c r="E203" s="1" t="e">
        <f>VLOOKUP(Shrawan3[[#This Row],[आपूर्तिकर्ताको नाम]],PartyTable[],2,FALSE)</f>
        <v>#N/A</v>
      </c>
      <c r="F203" s="1" t="str" cm="1">
        <f t="array" ref="F203">IF(ROWS(G$7:G203)&gt;COUNTIF(BookTable[Entry Month],$O$4),"",INDEX(Book!D$3:D$1200,SMALL(IF(BookTable[Entry Month]=$O$4,ROW(BookTable[Entry Month])-ROW(Book!$J$2)),ROWS(G$7:G203))))</f>
        <v/>
      </c>
      <c r="I20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03" s="6" t="str" cm="1">
        <f t="array" ref="J203">IF(ROWS(G$7:G203)&gt;COUNTIF(BookTable[Entry Month],$O$4),"",INDEX(Book!F$3:F$1200,SMALL(IF(BookTable[Entry Month]=$O$4,ROW(BookTable[Entry Month])-ROW(Book!$J$2)),ROWS(G$7:G203))))</f>
        <v/>
      </c>
      <c r="K203" s="6" t="str" cm="1">
        <f t="array" ref="K203">IF(ROWS(G$7:G203)&gt;COUNTIF(BookTable[Entry Month],$O$4),"",INDEX(Book!E$3:E$1200,SMALL(IF(BookTable[Entry Month]=$O$4,ROW(BookTable[Entry Month])-ROW(Book!$J$2)),ROWS(G$7:G203))))</f>
        <v/>
      </c>
      <c r="L203" s="6" t="e">
        <f>Shrawan3[[#This Row],[मूल्य (रु)]]*13%</f>
        <v>#VALUE!</v>
      </c>
    </row>
    <row r="204" spans="1:12" hidden="1" x14ac:dyDescent="0.25">
      <c r="A204" s="1" t="str">
        <f t="array" ref="A204">IF(ROWS(A$7:A204)&gt;COUNTIF(BookTable[Entry Month],$O$4),"",INDEX(Book!A$3:A$1200,SMALL(IF(BookTable[Entry Month]=$O$4,ROW(BookTable[Entry Month])-ROW(Book!$J$2)),ROWS(A$7:A204))))</f>
        <v/>
      </c>
      <c r="B204" s="1" t="str">
        <f t="array" ref="B204">IF(ROWS(B$7:B204)&gt;COUNTIF(BookTable[Entry Month],$O$4),"",INDEX(Book!B$3:B$1200,SMALL(IF(BookTable[Entry Month]=$O$4,ROW(BookTable[Entry Month])-ROW(Book!$J$2)),ROWS(B$7:B204))))</f>
        <v/>
      </c>
      <c r="D204" s="1" t="str">
        <f t="array" ref="D204">IF(ROWS(C$7:C204)&gt;COUNTIF(BookTable[Entry Month],$O$4),"",INDEX(Book!C$3:C$1200,SMALL(IF(BookTable[Entry Month]=$O$4,ROW(BookTable[Entry Month])-ROW(Book!$J$2)),ROWS(C$7:C204))))</f>
        <v/>
      </c>
      <c r="E204" s="1" t="e">
        <f>VLOOKUP(Shrawan3[[#This Row],[आपूर्तिकर्ताको नाम]],PartyTable[],2,FALSE)</f>
        <v>#N/A</v>
      </c>
      <c r="F204" s="1" t="str" cm="1">
        <f t="array" ref="F204">IF(ROWS(G$7:G204)&gt;COUNTIF(BookTable[Entry Month],$O$4),"",INDEX(Book!D$3:D$1200,SMALL(IF(BookTable[Entry Month]=$O$4,ROW(BookTable[Entry Month])-ROW(Book!$J$2)),ROWS(G$7:G204))))</f>
        <v/>
      </c>
      <c r="I20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04" s="6" t="str" cm="1">
        <f t="array" ref="J204">IF(ROWS(G$7:G204)&gt;COUNTIF(BookTable[Entry Month],$O$4),"",INDEX(Book!F$3:F$1200,SMALL(IF(BookTable[Entry Month]=$O$4,ROW(BookTable[Entry Month])-ROW(Book!$J$2)),ROWS(G$7:G204))))</f>
        <v/>
      </c>
      <c r="K204" s="6" t="str" cm="1">
        <f t="array" ref="K204">IF(ROWS(G$7:G204)&gt;COUNTIF(BookTable[Entry Month],$O$4),"",INDEX(Book!E$3:E$1200,SMALL(IF(BookTable[Entry Month]=$O$4,ROW(BookTable[Entry Month])-ROW(Book!$J$2)),ROWS(G$7:G204))))</f>
        <v/>
      </c>
      <c r="L204" s="6" t="e">
        <f>Shrawan3[[#This Row],[मूल्य (रु)]]*13%</f>
        <v>#VALUE!</v>
      </c>
    </row>
    <row r="205" spans="1:12" hidden="1" x14ac:dyDescent="0.25">
      <c r="A205" s="1" t="str">
        <f t="array" ref="A205">IF(ROWS(A$7:A205)&gt;COUNTIF(BookTable[Entry Month],$O$4),"",INDEX(Book!A$3:A$1200,SMALL(IF(BookTable[Entry Month]=$O$4,ROW(BookTable[Entry Month])-ROW(Book!$J$2)),ROWS(A$7:A205))))</f>
        <v/>
      </c>
      <c r="B205" s="1" t="str">
        <f t="array" ref="B205">IF(ROWS(B$7:B205)&gt;COUNTIF(BookTable[Entry Month],$O$4),"",INDEX(Book!B$3:B$1200,SMALL(IF(BookTable[Entry Month]=$O$4,ROW(BookTable[Entry Month])-ROW(Book!$J$2)),ROWS(B$7:B205))))</f>
        <v/>
      </c>
      <c r="D205" s="1" t="str">
        <f t="array" ref="D205">IF(ROWS(C$7:C205)&gt;COUNTIF(BookTable[Entry Month],$O$4),"",INDEX(Book!C$3:C$1200,SMALL(IF(BookTable[Entry Month]=$O$4,ROW(BookTable[Entry Month])-ROW(Book!$J$2)),ROWS(C$7:C205))))</f>
        <v/>
      </c>
      <c r="E205" s="1" t="e">
        <f>VLOOKUP(Shrawan3[[#This Row],[आपूर्तिकर्ताको नाम]],PartyTable[],2,FALSE)</f>
        <v>#N/A</v>
      </c>
      <c r="F205" s="1" t="str" cm="1">
        <f t="array" ref="F205">IF(ROWS(G$7:G205)&gt;COUNTIF(BookTable[Entry Month],$O$4),"",INDEX(Book!D$3:D$1200,SMALL(IF(BookTable[Entry Month]=$O$4,ROW(BookTable[Entry Month])-ROW(Book!$J$2)),ROWS(G$7:G205))))</f>
        <v/>
      </c>
      <c r="I20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05" s="6" t="str" cm="1">
        <f t="array" ref="J205">IF(ROWS(G$7:G205)&gt;COUNTIF(BookTable[Entry Month],$O$4),"",INDEX(Book!F$3:F$1200,SMALL(IF(BookTable[Entry Month]=$O$4,ROW(BookTable[Entry Month])-ROW(Book!$J$2)),ROWS(G$7:G205))))</f>
        <v/>
      </c>
      <c r="K205" s="6" t="str" cm="1">
        <f t="array" ref="K205">IF(ROWS(G$7:G205)&gt;COUNTIF(BookTable[Entry Month],$O$4),"",INDEX(Book!E$3:E$1200,SMALL(IF(BookTable[Entry Month]=$O$4,ROW(BookTable[Entry Month])-ROW(Book!$J$2)),ROWS(G$7:G205))))</f>
        <v/>
      </c>
      <c r="L205" s="6" t="e">
        <f>Shrawan3[[#This Row],[मूल्य (रु)]]*13%</f>
        <v>#VALUE!</v>
      </c>
    </row>
    <row r="206" spans="1:12" hidden="1" x14ac:dyDescent="0.25">
      <c r="A206" s="1" t="str">
        <f t="array" ref="A206">IF(ROWS(A$7:A206)&gt;COUNTIF(BookTable[Entry Month],$O$4),"",INDEX(Book!A$3:A$1200,SMALL(IF(BookTable[Entry Month]=$O$4,ROW(BookTable[Entry Month])-ROW(Book!$J$2)),ROWS(A$7:A206))))</f>
        <v/>
      </c>
      <c r="B206" s="1" t="str">
        <f t="array" ref="B206">IF(ROWS(B$7:B206)&gt;COUNTIF(BookTable[Entry Month],$O$4),"",INDEX(Book!B$3:B$1200,SMALL(IF(BookTable[Entry Month]=$O$4,ROW(BookTable[Entry Month])-ROW(Book!$J$2)),ROWS(B$7:B206))))</f>
        <v/>
      </c>
      <c r="D206" s="1" t="str">
        <f t="array" ref="D206">IF(ROWS(C$7:C206)&gt;COUNTIF(BookTable[Entry Month],$O$4),"",INDEX(Book!C$3:C$1200,SMALL(IF(BookTable[Entry Month]=$O$4,ROW(BookTable[Entry Month])-ROW(Book!$J$2)),ROWS(C$7:C206))))</f>
        <v/>
      </c>
      <c r="E206" s="1" t="e">
        <f>VLOOKUP(Shrawan3[[#This Row],[आपूर्तिकर्ताको नाम]],PartyTable[],2,FALSE)</f>
        <v>#N/A</v>
      </c>
      <c r="F206" s="1" t="str" cm="1">
        <f t="array" ref="F206">IF(ROWS(G$7:G206)&gt;COUNTIF(BookTable[Entry Month],$O$4),"",INDEX(Book!D$3:D$1200,SMALL(IF(BookTable[Entry Month]=$O$4,ROW(BookTable[Entry Month])-ROW(Book!$J$2)),ROWS(G$7:G206))))</f>
        <v/>
      </c>
      <c r="I20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06" s="6" t="str" cm="1">
        <f t="array" ref="J206">IF(ROWS(G$7:G206)&gt;COUNTIF(BookTable[Entry Month],$O$4),"",INDEX(Book!F$3:F$1200,SMALL(IF(BookTable[Entry Month]=$O$4,ROW(BookTable[Entry Month])-ROW(Book!$J$2)),ROWS(G$7:G206))))</f>
        <v/>
      </c>
      <c r="K206" s="6" t="str" cm="1">
        <f t="array" ref="K206">IF(ROWS(G$7:G206)&gt;COUNTIF(BookTable[Entry Month],$O$4),"",INDEX(Book!E$3:E$1200,SMALL(IF(BookTable[Entry Month]=$O$4,ROW(BookTable[Entry Month])-ROW(Book!$J$2)),ROWS(G$7:G206))))</f>
        <v/>
      </c>
      <c r="L206" s="6" t="e">
        <f>Shrawan3[[#This Row],[मूल्य (रु)]]*13%</f>
        <v>#VALUE!</v>
      </c>
    </row>
    <row r="207" spans="1:12" hidden="1" x14ac:dyDescent="0.25">
      <c r="A207" s="1" t="str">
        <f t="array" ref="A207">IF(ROWS(A$7:A207)&gt;COUNTIF(BookTable[Entry Month],$O$4),"",INDEX(Book!A$3:A$1200,SMALL(IF(BookTable[Entry Month]=$O$4,ROW(BookTable[Entry Month])-ROW(Book!$J$2)),ROWS(A$7:A207))))</f>
        <v/>
      </c>
      <c r="B207" s="1" t="str">
        <f t="array" ref="B207">IF(ROWS(B$7:B207)&gt;COUNTIF(BookTable[Entry Month],$O$4),"",INDEX(Book!B$3:B$1200,SMALL(IF(BookTable[Entry Month]=$O$4,ROW(BookTable[Entry Month])-ROW(Book!$J$2)),ROWS(B$7:B207))))</f>
        <v/>
      </c>
      <c r="D207" s="1" t="str">
        <f t="array" ref="D207">IF(ROWS(C$7:C207)&gt;COUNTIF(BookTable[Entry Month],$O$4),"",INDEX(Book!C$3:C$1200,SMALL(IF(BookTable[Entry Month]=$O$4,ROW(BookTable[Entry Month])-ROW(Book!$J$2)),ROWS(C$7:C207))))</f>
        <v/>
      </c>
      <c r="E207" s="1" t="e">
        <f>VLOOKUP(Shrawan3[[#This Row],[आपूर्तिकर्ताको नाम]],PartyTable[],2,FALSE)</f>
        <v>#N/A</v>
      </c>
      <c r="F207" s="1" t="str" cm="1">
        <f t="array" ref="F207">IF(ROWS(G$7:G207)&gt;COUNTIF(BookTable[Entry Month],$O$4),"",INDEX(Book!D$3:D$1200,SMALL(IF(BookTable[Entry Month]=$O$4,ROW(BookTable[Entry Month])-ROW(Book!$J$2)),ROWS(G$7:G207))))</f>
        <v/>
      </c>
      <c r="I20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07" s="6" t="str" cm="1">
        <f t="array" ref="J207">IF(ROWS(G$7:G207)&gt;COUNTIF(BookTable[Entry Month],$O$4),"",INDEX(Book!F$3:F$1200,SMALL(IF(BookTable[Entry Month]=$O$4,ROW(BookTable[Entry Month])-ROW(Book!$J$2)),ROWS(G$7:G207))))</f>
        <v/>
      </c>
      <c r="K207" s="6" t="str" cm="1">
        <f t="array" ref="K207">IF(ROWS(G$7:G207)&gt;COUNTIF(BookTable[Entry Month],$O$4),"",INDEX(Book!E$3:E$1200,SMALL(IF(BookTable[Entry Month]=$O$4,ROW(BookTable[Entry Month])-ROW(Book!$J$2)),ROWS(G$7:G207))))</f>
        <v/>
      </c>
      <c r="L207" s="6" t="e">
        <f>Shrawan3[[#This Row],[मूल्य (रु)]]*13%</f>
        <v>#VALUE!</v>
      </c>
    </row>
    <row r="208" spans="1:12" hidden="1" x14ac:dyDescent="0.25">
      <c r="A208" s="1" t="str">
        <f t="array" ref="A208">IF(ROWS(A$7:A208)&gt;COUNTIF(BookTable[Entry Month],$O$4),"",INDEX(Book!A$3:A$1200,SMALL(IF(BookTable[Entry Month]=$O$4,ROW(BookTable[Entry Month])-ROW(Book!$J$2)),ROWS(A$7:A208))))</f>
        <v/>
      </c>
      <c r="B208" s="1" t="str">
        <f t="array" ref="B208">IF(ROWS(B$7:B208)&gt;COUNTIF(BookTable[Entry Month],$O$4),"",INDEX(Book!B$3:B$1200,SMALL(IF(BookTable[Entry Month]=$O$4,ROW(BookTable[Entry Month])-ROW(Book!$J$2)),ROWS(B$7:B208))))</f>
        <v/>
      </c>
      <c r="D208" s="1" t="str">
        <f t="array" ref="D208">IF(ROWS(C$7:C208)&gt;COUNTIF(BookTable[Entry Month],$O$4),"",INDEX(Book!C$3:C$1200,SMALL(IF(BookTable[Entry Month]=$O$4,ROW(BookTable[Entry Month])-ROW(Book!$J$2)),ROWS(C$7:C208))))</f>
        <v/>
      </c>
      <c r="E208" s="1" t="e">
        <f>VLOOKUP(Shrawan3[[#This Row],[आपूर्तिकर्ताको नाम]],PartyTable[],2,FALSE)</f>
        <v>#N/A</v>
      </c>
      <c r="F208" s="1" t="str" cm="1">
        <f t="array" ref="F208">IF(ROWS(G$7:G208)&gt;COUNTIF(BookTable[Entry Month],$O$4),"",INDEX(Book!D$3:D$1200,SMALL(IF(BookTable[Entry Month]=$O$4,ROW(BookTable[Entry Month])-ROW(Book!$J$2)),ROWS(G$7:G208))))</f>
        <v/>
      </c>
      <c r="I20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08" s="6" t="str" cm="1">
        <f t="array" ref="J208">IF(ROWS(G$7:G208)&gt;COUNTIF(BookTable[Entry Month],$O$4),"",INDEX(Book!F$3:F$1200,SMALL(IF(BookTable[Entry Month]=$O$4,ROW(BookTable[Entry Month])-ROW(Book!$J$2)),ROWS(G$7:G208))))</f>
        <v/>
      </c>
      <c r="K208" s="6" t="str" cm="1">
        <f t="array" ref="K208">IF(ROWS(G$7:G208)&gt;COUNTIF(BookTable[Entry Month],$O$4),"",INDEX(Book!E$3:E$1200,SMALL(IF(BookTable[Entry Month]=$O$4,ROW(BookTable[Entry Month])-ROW(Book!$J$2)),ROWS(G$7:G208))))</f>
        <v/>
      </c>
      <c r="L208" s="6" t="e">
        <f>Shrawan3[[#This Row],[मूल्य (रु)]]*13%</f>
        <v>#VALUE!</v>
      </c>
    </row>
    <row r="209" spans="1:12" hidden="1" x14ac:dyDescent="0.25">
      <c r="A209" s="1" t="str">
        <f t="array" ref="A209">IF(ROWS(A$7:A209)&gt;COUNTIF(BookTable[Entry Month],$O$4),"",INDEX(Book!A$3:A$1200,SMALL(IF(BookTable[Entry Month]=$O$4,ROW(BookTable[Entry Month])-ROW(Book!$J$2)),ROWS(A$7:A209))))</f>
        <v/>
      </c>
      <c r="B209" s="1" t="str">
        <f t="array" ref="B209">IF(ROWS(B$7:B209)&gt;COUNTIF(BookTable[Entry Month],$O$4),"",INDEX(Book!B$3:B$1200,SMALL(IF(BookTable[Entry Month]=$O$4,ROW(BookTable[Entry Month])-ROW(Book!$J$2)),ROWS(B$7:B209))))</f>
        <v/>
      </c>
      <c r="D209" s="1" t="str">
        <f t="array" ref="D209">IF(ROWS(C$7:C209)&gt;COUNTIF(BookTable[Entry Month],$O$4),"",INDEX(Book!C$3:C$1200,SMALL(IF(BookTable[Entry Month]=$O$4,ROW(BookTable[Entry Month])-ROW(Book!$J$2)),ROWS(C$7:C209))))</f>
        <v/>
      </c>
      <c r="E209" s="1" t="e">
        <f>VLOOKUP(Shrawan3[[#This Row],[आपूर्तिकर्ताको नाम]],PartyTable[],2,FALSE)</f>
        <v>#N/A</v>
      </c>
      <c r="F209" s="1" t="str" cm="1">
        <f t="array" ref="F209">IF(ROWS(G$7:G209)&gt;COUNTIF(BookTable[Entry Month],$O$4),"",INDEX(Book!D$3:D$1200,SMALL(IF(BookTable[Entry Month]=$O$4,ROW(BookTable[Entry Month])-ROW(Book!$J$2)),ROWS(G$7:G209))))</f>
        <v/>
      </c>
      <c r="I20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09" s="6" t="str" cm="1">
        <f t="array" ref="J209">IF(ROWS(G$7:G209)&gt;COUNTIF(BookTable[Entry Month],$O$4),"",INDEX(Book!F$3:F$1200,SMALL(IF(BookTable[Entry Month]=$O$4,ROW(BookTable[Entry Month])-ROW(Book!$J$2)),ROWS(G$7:G209))))</f>
        <v/>
      </c>
      <c r="K209" s="6" t="str" cm="1">
        <f t="array" ref="K209">IF(ROWS(G$7:G209)&gt;COUNTIF(BookTable[Entry Month],$O$4),"",INDEX(Book!E$3:E$1200,SMALL(IF(BookTable[Entry Month]=$O$4,ROW(BookTable[Entry Month])-ROW(Book!$J$2)),ROWS(G$7:G209))))</f>
        <v/>
      </c>
      <c r="L209" s="6" t="e">
        <f>Shrawan3[[#This Row],[मूल्य (रु)]]*13%</f>
        <v>#VALUE!</v>
      </c>
    </row>
    <row r="210" spans="1:12" hidden="1" x14ac:dyDescent="0.25">
      <c r="A210" s="1" t="str">
        <f t="array" ref="A210">IF(ROWS(A$7:A210)&gt;COUNTIF(BookTable[Entry Month],$O$4),"",INDEX(Book!A$3:A$1200,SMALL(IF(BookTable[Entry Month]=$O$4,ROW(BookTable[Entry Month])-ROW(Book!$J$2)),ROWS(A$7:A210))))</f>
        <v/>
      </c>
      <c r="B210" s="1" t="str">
        <f t="array" ref="B210">IF(ROWS(B$7:B210)&gt;COUNTIF(BookTable[Entry Month],$O$4),"",INDEX(Book!B$3:B$1200,SMALL(IF(BookTable[Entry Month]=$O$4,ROW(BookTable[Entry Month])-ROW(Book!$J$2)),ROWS(B$7:B210))))</f>
        <v/>
      </c>
      <c r="D210" s="1" t="str">
        <f t="array" ref="D210">IF(ROWS(C$7:C210)&gt;COUNTIF(BookTable[Entry Month],$O$4),"",INDEX(Book!C$3:C$1200,SMALL(IF(BookTable[Entry Month]=$O$4,ROW(BookTable[Entry Month])-ROW(Book!$J$2)),ROWS(C$7:C210))))</f>
        <v/>
      </c>
      <c r="E210" s="1" t="e">
        <f>VLOOKUP(Shrawan3[[#This Row],[आपूर्तिकर्ताको नाम]],PartyTable[],2,FALSE)</f>
        <v>#N/A</v>
      </c>
      <c r="F210" s="1" t="str" cm="1">
        <f t="array" ref="F210">IF(ROWS(G$7:G210)&gt;COUNTIF(BookTable[Entry Month],$O$4),"",INDEX(Book!D$3:D$1200,SMALL(IF(BookTable[Entry Month]=$O$4,ROW(BookTable[Entry Month])-ROW(Book!$J$2)),ROWS(G$7:G210))))</f>
        <v/>
      </c>
      <c r="I21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10" s="6" t="str" cm="1">
        <f t="array" ref="J210">IF(ROWS(G$7:G210)&gt;COUNTIF(BookTable[Entry Month],$O$4),"",INDEX(Book!F$3:F$1200,SMALL(IF(BookTable[Entry Month]=$O$4,ROW(BookTable[Entry Month])-ROW(Book!$J$2)),ROWS(G$7:G210))))</f>
        <v/>
      </c>
      <c r="K210" s="6" t="str" cm="1">
        <f t="array" ref="K210">IF(ROWS(G$7:G210)&gt;COUNTIF(BookTable[Entry Month],$O$4),"",INDEX(Book!E$3:E$1200,SMALL(IF(BookTable[Entry Month]=$O$4,ROW(BookTable[Entry Month])-ROW(Book!$J$2)),ROWS(G$7:G210))))</f>
        <v/>
      </c>
      <c r="L210" s="6" t="e">
        <f>Shrawan3[[#This Row],[मूल्य (रु)]]*13%</f>
        <v>#VALUE!</v>
      </c>
    </row>
    <row r="211" spans="1:12" hidden="1" x14ac:dyDescent="0.25">
      <c r="A211" s="1" t="str">
        <f t="array" ref="A211">IF(ROWS(A$7:A211)&gt;COUNTIF(BookTable[Entry Month],$O$4),"",INDEX(Book!A$3:A$1200,SMALL(IF(BookTable[Entry Month]=$O$4,ROW(BookTable[Entry Month])-ROW(Book!$J$2)),ROWS(A$7:A211))))</f>
        <v/>
      </c>
      <c r="B211" s="1" t="str">
        <f t="array" ref="B211">IF(ROWS(B$7:B211)&gt;COUNTIF(BookTable[Entry Month],$O$4),"",INDEX(Book!B$3:B$1200,SMALL(IF(BookTable[Entry Month]=$O$4,ROW(BookTable[Entry Month])-ROW(Book!$J$2)),ROWS(B$7:B211))))</f>
        <v/>
      </c>
      <c r="D211" s="1" t="str">
        <f t="array" ref="D211">IF(ROWS(C$7:C211)&gt;COUNTIF(BookTable[Entry Month],$O$4),"",INDEX(Book!C$3:C$1200,SMALL(IF(BookTable[Entry Month]=$O$4,ROW(BookTable[Entry Month])-ROW(Book!$J$2)),ROWS(C$7:C211))))</f>
        <v/>
      </c>
      <c r="E211" s="1" t="e">
        <f>VLOOKUP(Shrawan3[[#This Row],[आपूर्तिकर्ताको नाम]],PartyTable[],2,FALSE)</f>
        <v>#N/A</v>
      </c>
      <c r="F211" s="1" t="str" cm="1">
        <f t="array" ref="F211">IF(ROWS(G$7:G211)&gt;COUNTIF(BookTable[Entry Month],$O$4),"",INDEX(Book!D$3:D$1200,SMALL(IF(BookTable[Entry Month]=$O$4,ROW(BookTable[Entry Month])-ROW(Book!$J$2)),ROWS(G$7:G211))))</f>
        <v/>
      </c>
      <c r="I21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11" s="6" t="str" cm="1">
        <f t="array" ref="J211">IF(ROWS(G$7:G211)&gt;COUNTIF(BookTable[Entry Month],$O$4),"",INDEX(Book!F$3:F$1200,SMALL(IF(BookTable[Entry Month]=$O$4,ROW(BookTable[Entry Month])-ROW(Book!$J$2)),ROWS(G$7:G211))))</f>
        <v/>
      </c>
      <c r="K211" s="6" t="str" cm="1">
        <f t="array" ref="K211">IF(ROWS(G$7:G211)&gt;COUNTIF(BookTable[Entry Month],$O$4),"",INDEX(Book!E$3:E$1200,SMALL(IF(BookTable[Entry Month]=$O$4,ROW(BookTable[Entry Month])-ROW(Book!$J$2)),ROWS(G$7:G211))))</f>
        <v/>
      </c>
      <c r="L211" s="6" t="e">
        <f>Shrawan3[[#This Row],[मूल्य (रु)]]*13%</f>
        <v>#VALUE!</v>
      </c>
    </row>
    <row r="212" spans="1:12" hidden="1" x14ac:dyDescent="0.25">
      <c r="A212" s="1" t="str">
        <f t="array" ref="A212">IF(ROWS(A$7:A212)&gt;COUNTIF(BookTable[Entry Month],$O$4),"",INDEX(Book!A$3:A$1200,SMALL(IF(BookTable[Entry Month]=$O$4,ROW(BookTable[Entry Month])-ROW(Book!$J$2)),ROWS(A$7:A212))))</f>
        <v/>
      </c>
      <c r="B212" s="1" t="str">
        <f t="array" ref="B212">IF(ROWS(B$7:B212)&gt;COUNTIF(BookTable[Entry Month],$O$4),"",INDEX(Book!B$3:B$1200,SMALL(IF(BookTable[Entry Month]=$O$4,ROW(BookTable[Entry Month])-ROW(Book!$J$2)),ROWS(B$7:B212))))</f>
        <v/>
      </c>
      <c r="D212" s="1" t="str">
        <f t="array" ref="D212">IF(ROWS(C$7:C212)&gt;COUNTIF(BookTable[Entry Month],$O$4),"",INDEX(Book!C$3:C$1200,SMALL(IF(BookTable[Entry Month]=$O$4,ROW(BookTable[Entry Month])-ROW(Book!$J$2)),ROWS(C$7:C212))))</f>
        <v/>
      </c>
      <c r="E212" s="1" t="e">
        <f>VLOOKUP(Shrawan3[[#This Row],[आपूर्तिकर्ताको नाम]],PartyTable[],2,FALSE)</f>
        <v>#N/A</v>
      </c>
      <c r="F212" s="1" t="str" cm="1">
        <f t="array" ref="F212">IF(ROWS(G$7:G212)&gt;COUNTIF(BookTable[Entry Month],$O$4),"",INDEX(Book!D$3:D$1200,SMALL(IF(BookTable[Entry Month]=$O$4,ROW(BookTable[Entry Month])-ROW(Book!$J$2)),ROWS(G$7:G212))))</f>
        <v/>
      </c>
      <c r="I21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12" s="6" t="str" cm="1">
        <f t="array" ref="J212">IF(ROWS(G$7:G212)&gt;COUNTIF(BookTable[Entry Month],$O$4),"",INDEX(Book!F$3:F$1200,SMALL(IF(BookTable[Entry Month]=$O$4,ROW(BookTable[Entry Month])-ROW(Book!$J$2)),ROWS(G$7:G212))))</f>
        <v/>
      </c>
      <c r="K212" s="6" t="str" cm="1">
        <f t="array" ref="K212">IF(ROWS(G$7:G212)&gt;COUNTIF(BookTable[Entry Month],$O$4),"",INDEX(Book!E$3:E$1200,SMALL(IF(BookTable[Entry Month]=$O$4,ROW(BookTable[Entry Month])-ROW(Book!$J$2)),ROWS(G$7:G212))))</f>
        <v/>
      </c>
      <c r="L212" s="6" t="e">
        <f>Shrawan3[[#This Row],[मूल्य (रु)]]*13%</f>
        <v>#VALUE!</v>
      </c>
    </row>
    <row r="213" spans="1:12" hidden="1" x14ac:dyDescent="0.25">
      <c r="A213" s="1" t="str">
        <f t="array" ref="A213">IF(ROWS(A$7:A213)&gt;COUNTIF(BookTable[Entry Month],$O$4),"",INDEX(Book!A$3:A$1200,SMALL(IF(BookTable[Entry Month]=$O$4,ROW(BookTable[Entry Month])-ROW(Book!$J$2)),ROWS(A$7:A213))))</f>
        <v/>
      </c>
      <c r="B213" s="1" t="str">
        <f t="array" ref="B213">IF(ROWS(B$7:B213)&gt;COUNTIF(BookTable[Entry Month],$O$4),"",INDEX(Book!B$3:B$1200,SMALL(IF(BookTable[Entry Month]=$O$4,ROW(BookTable[Entry Month])-ROW(Book!$J$2)),ROWS(B$7:B213))))</f>
        <v/>
      </c>
      <c r="D213" s="1" t="str">
        <f t="array" ref="D213">IF(ROWS(C$7:C213)&gt;COUNTIF(BookTable[Entry Month],$O$4),"",INDEX(Book!C$3:C$1200,SMALL(IF(BookTable[Entry Month]=$O$4,ROW(BookTable[Entry Month])-ROW(Book!$J$2)),ROWS(C$7:C213))))</f>
        <v/>
      </c>
      <c r="E213" s="1" t="e">
        <f>VLOOKUP(Shrawan3[[#This Row],[आपूर्तिकर्ताको नाम]],PartyTable[],2,FALSE)</f>
        <v>#N/A</v>
      </c>
      <c r="F213" s="1" t="str" cm="1">
        <f t="array" ref="F213">IF(ROWS(G$7:G213)&gt;COUNTIF(BookTable[Entry Month],$O$4),"",INDEX(Book!D$3:D$1200,SMALL(IF(BookTable[Entry Month]=$O$4,ROW(BookTable[Entry Month])-ROW(Book!$J$2)),ROWS(G$7:G213))))</f>
        <v/>
      </c>
      <c r="I21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13" s="6" t="str" cm="1">
        <f t="array" ref="J213">IF(ROWS(G$7:G213)&gt;COUNTIF(BookTable[Entry Month],$O$4),"",INDEX(Book!F$3:F$1200,SMALL(IF(BookTable[Entry Month]=$O$4,ROW(BookTable[Entry Month])-ROW(Book!$J$2)),ROWS(G$7:G213))))</f>
        <v/>
      </c>
      <c r="K213" s="6" t="str" cm="1">
        <f t="array" ref="K213">IF(ROWS(G$7:G213)&gt;COUNTIF(BookTable[Entry Month],$O$4),"",INDEX(Book!E$3:E$1200,SMALL(IF(BookTable[Entry Month]=$O$4,ROW(BookTable[Entry Month])-ROW(Book!$J$2)),ROWS(G$7:G213))))</f>
        <v/>
      </c>
      <c r="L213" s="6" t="e">
        <f>Shrawan3[[#This Row],[मूल्य (रु)]]*13%</f>
        <v>#VALUE!</v>
      </c>
    </row>
    <row r="214" spans="1:12" hidden="1" x14ac:dyDescent="0.25">
      <c r="A214" s="1" t="str">
        <f t="array" ref="A214">IF(ROWS(A$7:A214)&gt;COUNTIF(BookTable[Entry Month],$O$4),"",INDEX(Book!A$3:A$1200,SMALL(IF(BookTable[Entry Month]=$O$4,ROW(BookTable[Entry Month])-ROW(Book!$J$2)),ROWS(A$7:A214))))</f>
        <v/>
      </c>
      <c r="B214" s="1" t="str">
        <f t="array" ref="B214">IF(ROWS(B$7:B214)&gt;COUNTIF(BookTable[Entry Month],$O$4),"",INDEX(Book!B$3:B$1200,SMALL(IF(BookTable[Entry Month]=$O$4,ROW(BookTable[Entry Month])-ROW(Book!$J$2)),ROWS(B$7:B214))))</f>
        <v/>
      </c>
      <c r="D214" s="1" t="str">
        <f t="array" ref="D214">IF(ROWS(C$7:C214)&gt;COUNTIF(BookTable[Entry Month],$O$4),"",INDEX(Book!C$3:C$1200,SMALL(IF(BookTable[Entry Month]=$O$4,ROW(BookTable[Entry Month])-ROW(Book!$J$2)),ROWS(C$7:C214))))</f>
        <v/>
      </c>
      <c r="E214" s="1" t="e">
        <f>VLOOKUP(Shrawan3[[#This Row],[आपूर्तिकर्ताको नाम]],PartyTable[],2,FALSE)</f>
        <v>#N/A</v>
      </c>
      <c r="F214" s="1" t="str" cm="1">
        <f t="array" ref="F214">IF(ROWS(G$7:G214)&gt;COUNTIF(BookTable[Entry Month],$O$4),"",INDEX(Book!D$3:D$1200,SMALL(IF(BookTable[Entry Month]=$O$4,ROW(BookTable[Entry Month])-ROW(Book!$J$2)),ROWS(G$7:G214))))</f>
        <v/>
      </c>
      <c r="I21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14" s="6" t="str" cm="1">
        <f t="array" ref="J214">IF(ROWS(G$7:G214)&gt;COUNTIF(BookTable[Entry Month],$O$4),"",INDEX(Book!F$3:F$1200,SMALL(IF(BookTable[Entry Month]=$O$4,ROW(BookTable[Entry Month])-ROW(Book!$J$2)),ROWS(G$7:G214))))</f>
        <v/>
      </c>
      <c r="K214" s="6" t="str" cm="1">
        <f t="array" ref="K214">IF(ROWS(G$7:G214)&gt;COUNTIF(BookTable[Entry Month],$O$4),"",INDEX(Book!E$3:E$1200,SMALL(IF(BookTable[Entry Month]=$O$4,ROW(BookTable[Entry Month])-ROW(Book!$J$2)),ROWS(G$7:G214))))</f>
        <v/>
      </c>
      <c r="L214" s="6" t="e">
        <f>Shrawan3[[#This Row],[मूल्य (रु)]]*13%</f>
        <v>#VALUE!</v>
      </c>
    </row>
    <row r="215" spans="1:12" hidden="1" x14ac:dyDescent="0.25">
      <c r="A215" s="1" t="str">
        <f t="array" ref="A215">IF(ROWS(A$7:A215)&gt;COUNTIF(BookTable[Entry Month],$O$4),"",INDEX(Book!A$3:A$1200,SMALL(IF(BookTable[Entry Month]=$O$4,ROW(BookTable[Entry Month])-ROW(Book!$J$2)),ROWS(A$7:A215))))</f>
        <v/>
      </c>
      <c r="B215" s="1" t="str">
        <f t="array" ref="B215">IF(ROWS(B$7:B215)&gt;COUNTIF(BookTable[Entry Month],$O$4),"",INDEX(Book!B$3:B$1200,SMALL(IF(BookTable[Entry Month]=$O$4,ROW(BookTable[Entry Month])-ROW(Book!$J$2)),ROWS(B$7:B215))))</f>
        <v/>
      </c>
      <c r="D215" s="1" t="str">
        <f t="array" ref="D215">IF(ROWS(C$7:C215)&gt;COUNTIF(BookTable[Entry Month],$O$4),"",INDEX(Book!C$3:C$1200,SMALL(IF(BookTable[Entry Month]=$O$4,ROW(BookTable[Entry Month])-ROW(Book!$J$2)),ROWS(C$7:C215))))</f>
        <v/>
      </c>
      <c r="E215" s="1" t="e">
        <f>VLOOKUP(Shrawan3[[#This Row],[आपूर्तिकर्ताको नाम]],PartyTable[],2,FALSE)</f>
        <v>#N/A</v>
      </c>
      <c r="F215" s="1" t="str" cm="1">
        <f t="array" ref="F215">IF(ROWS(G$7:G215)&gt;COUNTIF(BookTable[Entry Month],$O$4),"",INDEX(Book!D$3:D$1200,SMALL(IF(BookTable[Entry Month]=$O$4,ROW(BookTable[Entry Month])-ROW(Book!$J$2)),ROWS(G$7:G215))))</f>
        <v/>
      </c>
      <c r="I21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15" s="6" t="str" cm="1">
        <f t="array" ref="J215">IF(ROWS(G$7:G215)&gt;COUNTIF(BookTable[Entry Month],$O$4),"",INDEX(Book!F$3:F$1200,SMALL(IF(BookTable[Entry Month]=$O$4,ROW(BookTable[Entry Month])-ROW(Book!$J$2)),ROWS(G$7:G215))))</f>
        <v/>
      </c>
      <c r="K215" s="6" t="str" cm="1">
        <f t="array" ref="K215">IF(ROWS(G$7:G215)&gt;COUNTIF(BookTable[Entry Month],$O$4),"",INDEX(Book!E$3:E$1200,SMALL(IF(BookTable[Entry Month]=$O$4,ROW(BookTable[Entry Month])-ROW(Book!$J$2)),ROWS(G$7:G215))))</f>
        <v/>
      </c>
      <c r="L215" s="6" t="e">
        <f>Shrawan3[[#This Row],[मूल्य (रु)]]*13%</f>
        <v>#VALUE!</v>
      </c>
    </row>
    <row r="216" spans="1:12" hidden="1" x14ac:dyDescent="0.25">
      <c r="A216" s="1" t="str">
        <f t="array" ref="A216">IF(ROWS(A$7:A216)&gt;COUNTIF(BookTable[Entry Month],$O$4),"",INDEX(Book!A$3:A$1200,SMALL(IF(BookTable[Entry Month]=$O$4,ROW(BookTable[Entry Month])-ROW(Book!$J$2)),ROWS(A$7:A216))))</f>
        <v/>
      </c>
      <c r="B216" s="1" t="str">
        <f t="array" ref="B216">IF(ROWS(B$7:B216)&gt;COUNTIF(BookTable[Entry Month],$O$4),"",INDEX(Book!B$3:B$1200,SMALL(IF(BookTable[Entry Month]=$O$4,ROW(BookTable[Entry Month])-ROW(Book!$J$2)),ROWS(B$7:B216))))</f>
        <v/>
      </c>
      <c r="D216" s="1" t="str">
        <f t="array" ref="D216">IF(ROWS(C$7:C216)&gt;COUNTIF(BookTable[Entry Month],$O$4),"",INDEX(Book!C$3:C$1200,SMALL(IF(BookTable[Entry Month]=$O$4,ROW(BookTable[Entry Month])-ROW(Book!$J$2)),ROWS(C$7:C216))))</f>
        <v/>
      </c>
      <c r="E216" s="1" t="e">
        <f>VLOOKUP(Shrawan3[[#This Row],[आपूर्तिकर्ताको नाम]],PartyTable[],2,FALSE)</f>
        <v>#N/A</v>
      </c>
      <c r="F216" s="1" t="str" cm="1">
        <f t="array" ref="F216">IF(ROWS(G$7:G216)&gt;COUNTIF(BookTable[Entry Month],$O$4),"",INDEX(Book!D$3:D$1200,SMALL(IF(BookTable[Entry Month]=$O$4,ROW(BookTable[Entry Month])-ROW(Book!$J$2)),ROWS(G$7:G216))))</f>
        <v/>
      </c>
      <c r="I21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16" s="6" t="str" cm="1">
        <f t="array" ref="J216">IF(ROWS(G$7:G216)&gt;COUNTIF(BookTable[Entry Month],$O$4),"",INDEX(Book!F$3:F$1200,SMALL(IF(BookTable[Entry Month]=$O$4,ROW(BookTable[Entry Month])-ROW(Book!$J$2)),ROWS(G$7:G216))))</f>
        <v/>
      </c>
      <c r="K216" s="6" t="str" cm="1">
        <f t="array" ref="K216">IF(ROWS(G$7:G216)&gt;COUNTIF(BookTable[Entry Month],$O$4),"",INDEX(Book!E$3:E$1200,SMALL(IF(BookTable[Entry Month]=$O$4,ROW(BookTable[Entry Month])-ROW(Book!$J$2)),ROWS(G$7:G216))))</f>
        <v/>
      </c>
      <c r="L216" s="6" t="e">
        <f>Shrawan3[[#This Row],[मूल्य (रु)]]*13%</f>
        <v>#VALUE!</v>
      </c>
    </row>
    <row r="217" spans="1:12" hidden="1" x14ac:dyDescent="0.25">
      <c r="A217" s="1" t="str">
        <f t="array" ref="A217">IF(ROWS(A$7:A217)&gt;COUNTIF(BookTable[Entry Month],$O$4),"",INDEX(Book!A$3:A$1200,SMALL(IF(BookTable[Entry Month]=$O$4,ROW(BookTable[Entry Month])-ROW(Book!$J$2)),ROWS(A$7:A217))))</f>
        <v/>
      </c>
      <c r="B217" s="1" t="str">
        <f t="array" ref="B217">IF(ROWS(B$7:B217)&gt;COUNTIF(BookTable[Entry Month],$O$4),"",INDEX(Book!B$3:B$1200,SMALL(IF(BookTable[Entry Month]=$O$4,ROW(BookTable[Entry Month])-ROW(Book!$J$2)),ROWS(B$7:B217))))</f>
        <v/>
      </c>
      <c r="D217" s="1" t="str">
        <f t="array" ref="D217">IF(ROWS(C$7:C217)&gt;COUNTIF(BookTable[Entry Month],$O$4),"",INDEX(Book!C$3:C$1200,SMALL(IF(BookTable[Entry Month]=$O$4,ROW(BookTable[Entry Month])-ROW(Book!$J$2)),ROWS(C$7:C217))))</f>
        <v/>
      </c>
      <c r="E217" s="1" t="e">
        <f>VLOOKUP(Shrawan3[[#This Row],[आपूर्तिकर्ताको नाम]],PartyTable[],2,FALSE)</f>
        <v>#N/A</v>
      </c>
      <c r="F217" s="1" t="str" cm="1">
        <f t="array" ref="F217">IF(ROWS(G$7:G217)&gt;COUNTIF(BookTable[Entry Month],$O$4),"",INDEX(Book!D$3:D$1200,SMALL(IF(BookTable[Entry Month]=$O$4,ROW(BookTable[Entry Month])-ROW(Book!$J$2)),ROWS(G$7:G217))))</f>
        <v/>
      </c>
      <c r="I21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17" s="6" t="str" cm="1">
        <f t="array" ref="J217">IF(ROWS(G$7:G217)&gt;COUNTIF(BookTable[Entry Month],$O$4),"",INDEX(Book!F$3:F$1200,SMALL(IF(BookTable[Entry Month]=$O$4,ROW(BookTable[Entry Month])-ROW(Book!$J$2)),ROWS(G$7:G217))))</f>
        <v/>
      </c>
      <c r="K217" s="6" t="str" cm="1">
        <f t="array" ref="K217">IF(ROWS(G$7:G217)&gt;COUNTIF(BookTable[Entry Month],$O$4),"",INDEX(Book!E$3:E$1200,SMALL(IF(BookTable[Entry Month]=$O$4,ROW(BookTable[Entry Month])-ROW(Book!$J$2)),ROWS(G$7:G217))))</f>
        <v/>
      </c>
      <c r="L217" s="6" t="e">
        <f>Shrawan3[[#This Row],[मूल्य (रु)]]*13%</f>
        <v>#VALUE!</v>
      </c>
    </row>
    <row r="218" spans="1:12" hidden="1" x14ac:dyDescent="0.25">
      <c r="A218" s="1" t="str">
        <f t="array" ref="A218">IF(ROWS(A$7:A218)&gt;COUNTIF(BookTable[Entry Month],$O$4),"",INDEX(Book!A$3:A$1200,SMALL(IF(BookTable[Entry Month]=$O$4,ROW(BookTable[Entry Month])-ROW(Book!$J$2)),ROWS(A$7:A218))))</f>
        <v/>
      </c>
      <c r="B218" s="1" t="str">
        <f t="array" ref="B218">IF(ROWS(B$7:B218)&gt;COUNTIF(BookTable[Entry Month],$O$4),"",INDEX(Book!B$3:B$1200,SMALL(IF(BookTable[Entry Month]=$O$4,ROW(BookTable[Entry Month])-ROW(Book!$J$2)),ROWS(B$7:B218))))</f>
        <v/>
      </c>
      <c r="D218" s="1" t="str">
        <f t="array" ref="D218">IF(ROWS(C$7:C218)&gt;COUNTIF(BookTable[Entry Month],$O$4),"",INDEX(Book!C$3:C$1200,SMALL(IF(BookTable[Entry Month]=$O$4,ROW(BookTable[Entry Month])-ROW(Book!$J$2)),ROWS(C$7:C218))))</f>
        <v/>
      </c>
      <c r="E218" s="1" t="e">
        <f>VLOOKUP(Shrawan3[[#This Row],[आपूर्तिकर्ताको नाम]],PartyTable[],2,FALSE)</f>
        <v>#N/A</v>
      </c>
      <c r="F218" s="1" t="str" cm="1">
        <f t="array" ref="F218">IF(ROWS(G$7:G218)&gt;COUNTIF(BookTable[Entry Month],$O$4),"",INDEX(Book!D$3:D$1200,SMALL(IF(BookTable[Entry Month]=$O$4,ROW(BookTable[Entry Month])-ROW(Book!$J$2)),ROWS(G$7:G218))))</f>
        <v/>
      </c>
      <c r="I21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18" s="6" t="str" cm="1">
        <f t="array" ref="J218">IF(ROWS(G$7:G218)&gt;COUNTIF(BookTable[Entry Month],$O$4),"",INDEX(Book!F$3:F$1200,SMALL(IF(BookTable[Entry Month]=$O$4,ROW(BookTable[Entry Month])-ROW(Book!$J$2)),ROWS(G$7:G218))))</f>
        <v/>
      </c>
      <c r="K218" s="6" t="str" cm="1">
        <f t="array" ref="K218">IF(ROWS(G$7:G218)&gt;COUNTIF(BookTable[Entry Month],$O$4),"",INDEX(Book!E$3:E$1200,SMALL(IF(BookTable[Entry Month]=$O$4,ROW(BookTable[Entry Month])-ROW(Book!$J$2)),ROWS(G$7:G218))))</f>
        <v/>
      </c>
      <c r="L218" s="6" t="e">
        <f>Shrawan3[[#This Row],[मूल्य (रु)]]*13%</f>
        <v>#VALUE!</v>
      </c>
    </row>
    <row r="219" spans="1:12" hidden="1" x14ac:dyDescent="0.25">
      <c r="A219" s="1" t="str">
        <f t="array" ref="A219">IF(ROWS(A$7:A219)&gt;COUNTIF(BookTable[Entry Month],$O$4),"",INDEX(Book!A$3:A$1200,SMALL(IF(BookTable[Entry Month]=$O$4,ROW(BookTable[Entry Month])-ROW(Book!$J$2)),ROWS(A$7:A219))))</f>
        <v/>
      </c>
      <c r="B219" s="1" t="str">
        <f t="array" ref="B219">IF(ROWS(B$7:B219)&gt;COUNTIF(BookTable[Entry Month],$O$4),"",INDEX(Book!B$3:B$1200,SMALL(IF(BookTable[Entry Month]=$O$4,ROW(BookTable[Entry Month])-ROW(Book!$J$2)),ROWS(B$7:B219))))</f>
        <v/>
      </c>
      <c r="D219" s="1" t="str">
        <f t="array" ref="D219">IF(ROWS(C$7:C219)&gt;COUNTIF(BookTable[Entry Month],$O$4),"",INDEX(Book!C$3:C$1200,SMALL(IF(BookTable[Entry Month]=$O$4,ROW(BookTable[Entry Month])-ROW(Book!$J$2)),ROWS(C$7:C219))))</f>
        <v/>
      </c>
      <c r="E219" s="1" t="e">
        <f>VLOOKUP(Shrawan3[[#This Row],[आपूर्तिकर्ताको नाम]],PartyTable[],2,FALSE)</f>
        <v>#N/A</v>
      </c>
      <c r="F219" s="1" t="str" cm="1">
        <f t="array" ref="F219">IF(ROWS(G$7:G219)&gt;COUNTIF(BookTable[Entry Month],$O$4),"",INDEX(Book!D$3:D$1200,SMALL(IF(BookTable[Entry Month]=$O$4,ROW(BookTable[Entry Month])-ROW(Book!$J$2)),ROWS(G$7:G219))))</f>
        <v/>
      </c>
      <c r="I21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19" s="6" t="str" cm="1">
        <f t="array" ref="J219">IF(ROWS(G$7:G219)&gt;COUNTIF(BookTable[Entry Month],$O$4),"",INDEX(Book!F$3:F$1200,SMALL(IF(BookTable[Entry Month]=$O$4,ROW(BookTable[Entry Month])-ROW(Book!$J$2)),ROWS(G$7:G219))))</f>
        <v/>
      </c>
      <c r="K219" s="6" t="str" cm="1">
        <f t="array" ref="K219">IF(ROWS(G$7:G219)&gt;COUNTIF(BookTable[Entry Month],$O$4),"",INDEX(Book!E$3:E$1200,SMALL(IF(BookTable[Entry Month]=$O$4,ROW(BookTable[Entry Month])-ROW(Book!$J$2)),ROWS(G$7:G219))))</f>
        <v/>
      </c>
      <c r="L219" s="6" t="e">
        <f>Shrawan3[[#This Row],[मूल्य (रु)]]*13%</f>
        <v>#VALUE!</v>
      </c>
    </row>
    <row r="220" spans="1:12" hidden="1" x14ac:dyDescent="0.25">
      <c r="A220" s="1" t="str">
        <f t="array" ref="A220">IF(ROWS(A$7:A220)&gt;COUNTIF(BookTable[Entry Month],$O$4),"",INDEX(Book!A$3:A$1200,SMALL(IF(BookTable[Entry Month]=$O$4,ROW(BookTable[Entry Month])-ROW(Book!$J$2)),ROWS(A$7:A220))))</f>
        <v/>
      </c>
      <c r="B220" s="1" t="str">
        <f t="array" ref="B220">IF(ROWS(B$7:B220)&gt;COUNTIF(BookTable[Entry Month],$O$4),"",INDEX(Book!B$3:B$1200,SMALL(IF(BookTable[Entry Month]=$O$4,ROW(BookTable[Entry Month])-ROW(Book!$J$2)),ROWS(B$7:B220))))</f>
        <v/>
      </c>
      <c r="D220" s="1" t="str">
        <f t="array" ref="D220">IF(ROWS(C$7:C220)&gt;COUNTIF(BookTable[Entry Month],$O$4),"",INDEX(Book!C$3:C$1200,SMALL(IF(BookTable[Entry Month]=$O$4,ROW(BookTable[Entry Month])-ROW(Book!$J$2)),ROWS(C$7:C220))))</f>
        <v/>
      </c>
      <c r="E220" s="1" t="e">
        <f>VLOOKUP(Shrawan3[[#This Row],[आपूर्तिकर्ताको नाम]],PartyTable[],2,FALSE)</f>
        <v>#N/A</v>
      </c>
      <c r="F220" s="1" t="str" cm="1">
        <f t="array" ref="F220">IF(ROWS(G$7:G220)&gt;COUNTIF(BookTable[Entry Month],$O$4),"",INDEX(Book!D$3:D$1200,SMALL(IF(BookTable[Entry Month]=$O$4,ROW(BookTable[Entry Month])-ROW(Book!$J$2)),ROWS(G$7:G220))))</f>
        <v/>
      </c>
      <c r="I22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20" s="6" t="str" cm="1">
        <f t="array" ref="J220">IF(ROWS(G$7:G220)&gt;COUNTIF(BookTable[Entry Month],$O$4),"",INDEX(Book!F$3:F$1200,SMALL(IF(BookTable[Entry Month]=$O$4,ROW(BookTable[Entry Month])-ROW(Book!$J$2)),ROWS(G$7:G220))))</f>
        <v/>
      </c>
      <c r="K220" s="6" t="str" cm="1">
        <f t="array" ref="K220">IF(ROWS(G$7:G220)&gt;COUNTIF(BookTable[Entry Month],$O$4),"",INDEX(Book!E$3:E$1200,SMALL(IF(BookTable[Entry Month]=$O$4,ROW(BookTable[Entry Month])-ROW(Book!$J$2)),ROWS(G$7:G220))))</f>
        <v/>
      </c>
      <c r="L220" s="6" t="e">
        <f>Shrawan3[[#This Row],[मूल्य (रु)]]*13%</f>
        <v>#VALUE!</v>
      </c>
    </row>
    <row r="221" spans="1:12" hidden="1" x14ac:dyDescent="0.25">
      <c r="A221" s="1" t="str">
        <f t="array" ref="A221">IF(ROWS(A$7:A221)&gt;COUNTIF(BookTable[Entry Month],$O$4),"",INDEX(Book!A$3:A$1200,SMALL(IF(BookTable[Entry Month]=$O$4,ROW(BookTable[Entry Month])-ROW(Book!$J$2)),ROWS(A$7:A221))))</f>
        <v/>
      </c>
      <c r="B221" s="1" t="str">
        <f t="array" ref="B221">IF(ROWS(B$7:B221)&gt;COUNTIF(BookTable[Entry Month],$O$4),"",INDEX(Book!B$3:B$1200,SMALL(IF(BookTable[Entry Month]=$O$4,ROW(BookTable[Entry Month])-ROW(Book!$J$2)),ROWS(B$7:B221))))</f>
        <v/>
      </c>
      <c r="D221" s="1" t="str">
        <f t="array" ref="D221">IF(ROWS(C$7:C221)&gt;COUNTIF(BookTable[Entry Month],$O$4),"",INDEX(Book!C$3:C$1200,SMALL(IF(BookTable[Entry Month]=$O$4,ROW(BookTable[Entry Month])-ROW(Book!$J$2)),ROWS(C$7:C221))))</f>
        <v/>
      </c>
      <c r="E221" s="1" t="e">
        <f>VLOOKUP(Shrawan3[[#This Row],[आपूर्तिकर्ताको नाम]],PartyTable[],2,FALSE)</f>
        <v>#N/A</v>
      </c>
      <c r="F221" s="1" t="str" cm="1">
        <f t="array" ref="F221">IF(ROWS(G$7:G221)&gt;COUNTIF(BookTable[Entry Month],$O$4),"",INDEX(Book!D$3:D$1200,SMALL(IF(BookTable[Entry Month]=$O$4,ROW(BookTable[Entry Month])-ROW(Book!$J$2)),ROWS(G$7:G221))))</f>
        <v/>
      </c>
      <c r="I22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21" s="6" t="str" cm="1">
        <f t="array" ref="J221">IF(ROWS(G$7:G221)&gt;COUNTIF(BookTable[Entry Month],$O$4),"",INDEX(Book!F$3:F$1200,SMALL(IF(BookTable[Entry Month]=$O$4,ROW(BookTable[Entry Month])-ROW(Book!$J$2)),ROWS(G$7:G221))))</f>
        <v/>
      </c>
      <c r="K221" s="6" t="str" cm="1">
        <f t="array" ref="K221">IF(ROWS(G$7:G221)&gt;COUNTIF(BookTable[Entry Month],$O$4),"",INDEX(Book!E$3:E$1200,SMALL(IF(BookTable[Entry Month]=$O$4,ROW(BookTable[Entry Month])-ROW(Book!$J$2)),ROWS(G$7:G221))))</f>
        <v/>
      </c>
      <c r="L221" s="6" t="e">
        <f>Shrawan3[[#This Row],[मूल्य (रु)]]*13%</f>
        <v>#VALUE!</v>
      </c>
    </row>
    <row r="222" spans="1:12" hidden="1" x14ac:dyDescent="0.25">
      <c r="A222" s="1" t="str">
        <f t="array" ref="A222">IF(ROWS(A$7:A222)&gt;COUNTIF(BookTable[Entry Month],$O$4),"",INDEX(Book!A$3:A$1200,SMALL(IF(BookTable[Entry Month]=$O$4,ROW(BookTable[Entry Month])-ROW(Book!$J$2)),ROWS(A$7:A222))))</f>
        <v/>
      </c>
      <c r="B222" s="1" t="str">
        <f t="array" ref="B222">IF(ROWS(B$7:B222)&gt;COUNTIF(BookTable[Entry Month],$O$4),"",INDEX(Book!B$3:B$1200,SMALL(IF(BookTable[Entry Month]=$O$4,ROW(BookTable[Entry Month])-ROW(Book!$J$2)),ROWS(B$7:B222))))</f>
        <v/>
      </c>
      <c r="D222" s="1" t="str">
        <f t="array" ref="D222">IF(ROWS(C$7:C222)&gt;COUNTIF(BookTable[Entry Month],$O$4),"",INDEX(Book!C$3:C$1200,SMALL(IF(BookTable[Entry Month]=$O$4,ROW(BookTable[Entry Month])-ROW(Book!$J$2)),ROWS(C$7:C222))))</f>
        <v/>
      </c>
      <c r="E222" s="1" t="e">
        <f>VLOOKUP(Shrawan3[[#This Row],[आपूर्तिकर्ताको नाम]],PartyTable[],2,FALSE)</f>
        <v>#N/A</v>
      </c>
      <c r="F222" s="1" t="str" cm="1">
        <f t="array" ref="F222">IF(ROWS(G$7:G222)&gt;COUNTIF(BookTable[Entry Month],$O$4),"",INDEX(Book!D$3:D$1200,SMALL(IF(BookTable[Entry Month]=$O$4,ROW(BookTable[Entry Month])-ROW(Book!$J$2)),ROWS(G$7:G222))))</f>
        <v/>
      </c>
      <c r="I22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22" s="6" t="str" cm="1">
        <f t="array" ref="J222">IF(ROWS(G$7:G222)&gt;COUNTIF(BookTable[Entry Month],$O$4),"",INDEX(Book!F$3:F$1200,SMALL(IF(BookTable[Entry Month]=$O$4,ROW(BookTable[Entry Month])-ROW(Book!$J$2)),ROWS(G$7:G222))))</f>
        <v/>
      </c>
      <c r="K222" s="6" t="str" cm="1">
        <f t="array" ref="K222">IF(ROWS(G$7:G222)&gt;COUNTIF(BookTable[Entry Month],$O$4),"",INDEX(Book!E$3:E$1200,SMALL(IF(BookTable[Entry Month]=$O$4,ROW(BookTable[Entry Month])-ROW(Book!$J$2)),ROWS(G$7:G222))))</f>
        <v/>
      </c>
      <c r="L222" s="6" t="e">
        <f>Shrawan3[[#This Row],[मूल्य (रु)]]*13%</f>
        <v>#VALUE!</v>
      </c>
    </row>
    <row r="223" spans="1:12" hidden="1" x14ac:dyDescent="0.25">
      <c r="A223" s="1" t="str">
        <f t="array" ref="A223">IF(ROWS(A$7:A223)&gt;COUNTIF(BookTable[Entry Month],$O$4),"",INDEX(Book!A$3:A$1200,SMALL(IF(BookTable[Entry Month]=$O$4,ROW(BookTable[Entry Month])-ROW(Book!$J$2)),ROWS(A$7:A223))))</f>
        <v/>
      </c>
      <c r="B223" s="1" t="str">
        <f t="array" ref="B223">IF(ROWS(B$7:B223)&gt;COUNTIF(BookTable[Entry Month],$O$4),"",INDEX(Book!B$3:B$1200,SMALL(IF(BookTable[Entry Month]=$O$4,ROW(BookTable[Entry Month])-ROW(Book!$J$2)),ROWS(B$7:B223))))</f>
        <v/>
      </c>
      <c r="D223" s="1" t="str">
        <f t="array" ref="D223">IF(ROWS(C$7:C223)&gt;COUNTIF(BookTable[Entry Month],$O$4),"",INDEX(Book!C$3:C$1200,SMALL(IF(BookTable[Entry Month]=$O$4,ROW(BookTable[Entry Month])-ROW(Book!$J$2)),ROWS(C$7:C223))))</f>
        <v/>
      </c>
      <c r="E223" s="1" t="e">
        <f>VLOOKUP(Shrawan3[[#This Row],[आपूर्तिकर्ताको नाम]],PartyTable[],2,FALSE)</f>
        <v>#N/A</v>
      </c>
      <c r="F223" s="1" t="str" cm="1">
        <f t="array" ref="F223">IF(ROWS(G$7:G223)&gt;COUNTIF(BookTable[Entry Month],$O$4),"",INDEX(Book!D$3:D$1200,SMALL(IF(BookTable[Entry Month]=$O$4,ROW(BookTable[Entry Month])-ROW(Book!$J$2)),ROWS(G$7:G223))))</f>
        <v/>
      </c>
      <c r="I22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23" s="6" t="str" cm="1">
        <f t="array" ref="J223">IF(ROWS(G$7:G223)&gt;COUNTIF(BookTable[Entry Month],$O$4),"",INDEX(Book!F$3:F$1200,SMALL(IF(BookTable[Entry Month]=$O$4,ROW(BookTable[Entry Month])-ROW(Book!$J$2)),ROWS(G$7:G223))))</f>
        <v/>
      </c>
      <c r="K223" s="6" t="str" cm="1">
        <f t="array" ref="K223">IF(ROWS(G$7:G223)&gt;COUNTIF(BookTable[Entry Month],$O$4),"",INDEX(Book!E$3:E$1200,SMALL(IF(BookTable[Entry Month]=$O$4,ROW(BookTable[Entry Month])-ROW(Book!$J$2)),ROWS(G$7:G223))))</f>
        <v/>
      </c>
      <c r="L223" s="6" t="e">
        <f>Shrawan3[[#This Row],[मूल्य (रु)]]*13%</f>
        <v>#VALUE!</v>
      </c>
    </row>
    <row r="224" spans="1:12" hidden="1" x14ac:dyDescent="0.25">
      <c r="A224" s="1" t="str">
        <f t="array" ref="A224">IF(ROWS(A$7:A224)&gt;COUNTIF(BookTable[Entry Month],$O$4),"",INDEX(Book!A$3:A$1200,SMALL(IF(BookTable[Entry Month]=$O$4,ROW(BookTable[Entry Month])-ROW(Book!$J$2)),ROWS(A$7:A224))))</f>
        <v/>
      </c>
      <c r="B224" s="1" t="str">
        <f t="array" ref="B224">IF(ROWS(B$7:B224)&gt;COUNTIF(BookTable[Entry Month],$O$4),"",INDEX(Book!B$3:B$1200,SMALL(IF(BookTable[Entry Month]=$O$4,ROW(BookTable[Entry Month])-ROW(Book!$J$2)),ROWS(B$7:B224))))</f>
        <v/>
      </c>
      <c r="D224" s="1" t="str">
        <f t="array" ref="D224">IF(ROWS(C$7:C224)&gt;COUNTIF(BookTable[Entry Month],$O$4),"",INDEX(Book!C$3:C$1200,SMALL(IF(BookTable[Entry Month]=$O$4,ROW(BookTable[Entry Month])-ROW(Book!$J$2)),ROWS(C$7:C224))))</f>
        <v/>
      </c>
      <c r="E224" s="1" t="e">
        <f>VLOOKUP(Shrawan3[[#This Row],[आपूर्तिकर्ताको नाम]],PartyTable[],2,FALSE)</f>
        <v>#N/A</v>
      </c>
      <c r="F224" s="1" t="str" cm="1">
        <f t="array" ref="F224">IF(ROWS(G$7:G224)&gt;COUNTIF(BookTable[Entry Month],$O$4),"",INDEX(Book!D$3:D$1200,SMALL(IF(BookTable[Entry Month]=$O$4,ROW(BookTable[Entry Month])-ROW(Book!$J$2)),ROWS(G$7:G224))))</f>
        <v/>
      </c>
      <c r="I22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24" s="6" t="str" cm="1">
        <f t="array" ref="J224">IF(ROWS(G$7:G224)&gt;COUNTIF(BookTable[Entry Month],$O$4),"",INDEX(Book!F$3:F$1200,SMALL(IF(BookTable[Entry Month]=$O$4,ROW(BookTable[Entry Month])-ROW(Book!$J$2)),ROWS(G$7:G224))))</f>
        <v/>
      </c>
      <c r="K224" s="6" t="str" cm="1">
        <f t="array" ref="K224">IF(ROWS(G$7:G224)&gt;COUNTIF(BookTable[Entry Month],$O$4),"",INDEX(Book!E$3:E$1200,SMALL(IF(BookTable[Entry Month]=$O$4,ROW(BookTable[Entry Month])-ROW(Book!$J$2)),ROWS(G$7:G224))))</f>
        <v/>
      </c>
      <c r="L224" s="6" t="e">
        <f>Shrawan3[[#This Row],[मूल्य (रु)]]*13%</f>
        <v>#VALUE!</v>
      </c>
    </row>
    <row r="225" spans="1:12" hidden="1" x14ac:dyDescent="0.25">
      <c r="A225" s="1" t="str">
        <f t="array" ref="A225">IF(ROWS(A$7:A225)&gt;COUNTIF(BookTable[Entry Month],$O$4),"",INDEX(Book!A$3:A$1200,SMALL(IF(BookTable[Entry Month]=$O$4,ROW(BookTable[Entry Month])-ROW(Book!$J$2)),ROWS(A$7:A225))))</f>
        <v/>
      </c>
      <c r="B225" s="1" t="str">
        <f t="array" ref="B225">IF(ROWS(B$7:B225)&gt;COUNTIF(BookTable[Entry Month],$O$4),"",INDEX(Book!B$3:B$1200,SMALL(IF(BookTable[Entry Month]=$O$4,ROW(BookTable[Entry Month])-ROW(Book!$J$2)),ROWS(B$7:B225))))</f>
        <v/>
      </c>
      <c r="D225" s="1" t="str">
        <f t="array" ref="D225">IF(ROWS(C$7:C225)&gt;COUNTIF(BookTable[Entry Month],$O$4),"",INDEX(Book!C$3:C$1200,SMALL(IF(BookTable[Entry Month]=$O$4,ROW(BookTable[Entry Month])-ROW(Book!$J$2)),ROWS(C$7:C225))))</f>
        <v/>
      </c>
      <c r="E225" s="1" t="e">
        <f>VLOOKUP(Shrawan3[[#This Row],[आपूर्तिकर्ताको नाम]],PartyTable[],2,FALSE)</f>
        <v>#N/A</v>
      </c>
      <c r="F225" s="1" t="str" cm="1">
        <f t="array" ref="F225">IF(ROWS(G$7:G225)&gt;COUNTIF(BookTable[Entry Month],$O$4),"",INDEX(Book!D$3:D$1200,SMALL(IF(BookTable[Entry Month]=$O$4,ROW(BookTable[Entry Month])-ROW(Book!$J$2)),ROWS(G$7:G225))))</f>
        <v/>
      </c>
      <c r="I22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25" s="6" t="str" cm="1">
        <f t="array" ref="J225">IF(ROWS(G$7:G225)&gt;COUNTIF(BookTable[Entry Month],$O$4),"",INDEX(Book!F$3:F$1200,SMALL(IF(BookTable[Entry Month]=$O$4,ROW(BookTable[Entry Month])-ROW(Book!$J$2)),ROWS(G$7:G225))))</f>
        <v/>
      </c>
      <c r="K225" s="6" t="str" cm="1">
        <f t="array" ref="K225">IF(ROWS(G$7:G225)&gt;COUNTIF(BookTable[Entry Month],$O$4),"",INDEX(Book!E$3:E$1200,SMALL(IF(BookTable[Entry Month]=$O$4,ROW(BookTable[Entry Month])-ROW(Book!$J$2)),ROWS(G$7:G225))))</f>
        <v/>
      </c>
      <c r="L225" s="6" t="e">
        <f>Shrawan3[[#This Row],[मूल्य (रु)]]*13%</f>
        <v>#VALUE!</v>
      </c>
    </row>
    <row r="226" spans="1:12" hidden="1" x14ac:dyDescent="0.25">
      <c r="A226" s="1" t="str">
        <f t="array" ref="A226">IF(ROWS(A$7:A226)&gt;COUNTIF(BookTable[Entry Month],$O$4),"",INDEX(Book!A$3:A$1200,SMALL(IF(BookTable[Entry Month]=$O$4,ROW(BookTable[Entry Month])-ROW(Book!$J$2)),ROWS(A$7:A226))))</f>
        <v/>
      </c>
      <c r="B226" s="1" t="str">
        <f t="array" ref="B226">IF(ROWS(B$7:B226)&gt;COUNTIF(BookTable[Entry Month],$O$4),"",INDEX(Book!B$3:B$1200,SMALL(IF(BookTable[Entry Month]=$O$4,ROW(BookTable[Entry Month])-ROW(Book!$J$2)),ROWS(B$7:B226))))</f>
        <v/>
      </c>
      <c r="D226" s="1" t="str">
        <f t="array" ref="D226">IF(ROWS(C$7:C226)&gt;COUNTIF(BookTable[Entry Month],$O$4),"",INDEX(Book!C$3:C$1200,SMALL(IF(BookTable[Entry Month]=$O$4,ROW(BookTable[Entry Month])-ROW(Book!$J$2)),ROWS(C$7:C226))))</f>
        <v/>
      </c>
      <c r="E226" s="1" t="e">
        <f>VLOOKUP(Shrawan3[[#This Row],[आपूर्तिकर्ताको नाम]],PartyTable[],2,FALSE)</f>
        <v>#N/A</v>
      </c>
      <c r="F226" s="1" t="str" cm="1">
        <f t="array" ref="F226">IF(ROWS(G$7:G226)&gt;COUNTIF(BookTable[Entry Month],$O$4),"",INDEX(Book!D$3:D$1200,SMALL(IF(BookTable[Entry Month]=$O$4,ROW(BookTable[Entry Month])-ROW(Book!$J$2)),ROWS(G$7:G226))))</f>
        <v/>
      </c>
      <c r="I22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26" s="6" t="str" cm="1">
        <f t="array" ref="J226">IF(ROWS(G$7:G226)&gt;COUNTIF(BookTable[Entry Month],$O$4),"",INDEX(Book!F$3:F$1200,SMALL(IF(BookTable[Entry Month]=$O$4,ROW(BookTable[Entry Month])-ROW(Book!$J$2)),ROWS(G$7:G226))))</f>
        <v/>
      </c>
      <c r="K226" s="6" t="str" cm="1">
        <f t="array" ref="K226">IF(ROWS(G$7:G226)&gt;COUNTIF(BookTable[Entry Month],$O$4),"",INDEX(Book!E$3:E$1200,SMALL(IF(BookTable[Entry Month]=$O$4,ROW(BookTable[Entry Month])-ROW(Book!$J$2)),ROWS(G$7:G226))))</f>
        <v/>
      </c>
      <c r="L226" s="6" t="e">
        <f>Shrawan3[[#This Row],[मूल्य (रु)]]*13%</f>
        <v>#VALUE!</v>
      </c>
    </row>
    <row r="227" spans="1:12" hidden="1" x14ac:dyDescent="0.25">
      <c r="A227" s="1" t="str">
        <f t="array" ref="A227">IF(ROWS(A$7:A227)&gt;COUNTIF(BookTable[Entry Month],$O$4),"",INDEX(Book!A$3:A$1200,SMALL(IF(BookTable[Entry Month]=$O$4,ROW(BookTable[Entry Month])-ROW(Book!$J$2)),ROWS(A$7:A227))))</f>
        <v/>
      </c>
      <c r="B227" s="1" t="str">
        <f t="array" ref="B227">IF(ROWS(B$7:B227)&gt;COUNTIF(BookTable[Entry Month],$O$4),"",INDEX(Book!B$3:B$1200,SMALL(IF(BookTable[Entry Month]=$O$4,ROW(BookTable[Entry Month])-ROW(Book!$J$2)),ROWS(B$7:B227))))</f>
        <v/>
      </c>
      <c r="D227" s="1" t="str">
        <f t="array" ref="D227">IF(ROWS(C$7:C227)&gt;COUNTIF(BookTable[Entry Month],$O$4),"",INDEX(Book!C$3:C$1200,SMALL(IF(BookTable[Entry Month]=$O$4,ROW(BookTable[Entry Month])-ROW(Book!$J$2)),ROWS(C$7:C227))))</f>
        <v/>
      </c>
      <c r="E227" s="1" t="e">
        <f>VLOOKUP(Shrawan3[[#This Row],[आपूर्तिकर्ताको नाम]],PartyTable[],2,FALSE)</f>
        <v>#N/A</v>
      </c>
      <c r="F227" s="1" t="str" cm="1">
        <f t="array" ref="F227">IF(ROWS(G$7:G227)&gt;COUNTIF(BookTable[Entry Month],$O$4),"",INDEX(Book!D$3:D$1200,SMALL(IF(BookTable[Entry Month]=$O$4,ROW(BookTable[Entry Month])-ROW(Book!$J$2)),ROWS(G$7:G227))))</f>
        <v/>
      </c>
      <c r="I22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27" s="6" t="str" cm="1">
        <f t="array" ref="J227">IF(ROWS(G$7:G227)&gt;COUNTIF(BookTable[Entry Month],$O$4),"",INDEX(Book!F$3:F$1200,SMALL(IF(BookTable[Entry Month]=$O$4,ROW(BookTable[Entry Month])-ROW(Book!$J$2)),ROWS(G$7:G227))))</f>
        <v/>
      </c>
      <c r="K227" s="6" t="str" cm="1">
        <f t="array" ref="K227">IF(ROWS(G$7:G227)&gt;COUNTIF(BookTable[Entry Month],$O$4),"",INDEX(Book!E$3:E$1200,SMALL(IF(BookTable[Entry Month]=$O$4,ROW(BookTable[Entry Month])-ROW(Book!$J$2)),ROWS(G$7:G227))))</f>
        <v/>
      </c>
      <c r="L227" s="6" t="e">
        <f>Shrawan3[[#This Row],[मूल्य (रु)]]*13%</f>
        <v>#VALUE!</v>
      </c>
    </row>
    <row r="228" spans="1:12" hidden="1" x14ac:dyDescent="0.25">
      <c r="A228" s="1" t="str">
        <f t="array" ref="A228">IF(ROWS(A$7:A228)&gt;COUNTIF(BookTable[Entry Month],$O$4),"",INDEX(Book!A$3:A$1200,SMALL(IF(BookTable[Entry Month]=$O$4,ROW(BookTable[Entry Month])-ROW(Book!$J$2)),ROWS(A$7:A228))))</f>
        <v/>
      </c>
      <c r="B228" s="1" t="str">
        <f t="array" ref="B228">IF(ROWS(B$7:B228)&gt;COUNTIF(BookTable[Entry Month],$O$4),"",INDEX(Book!B$3:B$1200,SMALL(IF(BookTable[Entry Month]=$O$4,ROW(BookTable[Entry Month])-ROW(Book!$J$2)),ROWS(B$7:B228))))</f>
        <v/>
      </c>
      <c r="D228" s="1" t="str">
        <f t="array" ref="D228">IF(ROWS(C$7:C228)&gt;COUNTIF(BookTable[Entry Month],$O$4),"",INDEX(Book!C$3:C$1200,SMALL(IF(BookTable[Entry Month]=$O$4,ROW(BookTable[Entry Month])-ROW(Book!$J$2)),ROWS(C$7:C228))))</f>
        <v/>
      </c>
      <c r="E228" s="1" t="e">
        <f>VLOOKUP(Shrawan3[[#This Row],[आपूर्तिकर्ताको नाम]],PartyTable[],2,FALSE)</f>
        <v>#N/A</v>
      </c>
      <c r="F228" s="1" t="str" cm="1">
        <f t="array" ref="F228">IF(ROWS(G$7:G228)&gt;COUNTIF(BookTable[Entry Month],$O$4),"",INDEX(Book!D$3:D$1200,SMALL(IF(BookTable[Entry Month]=$O$4,ROW(BookTable[Entry Month])-ROW(Book!$J$2)),ROWS(G$7:G228))))</f>
        <v/>
      </c>
      <c r="I22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28" s="6" t="str" cm="1">
        <f t="array" ref="J228">IF(ROWS(G$7:G228)&gt;COUNTIF(BookTable[Entry Month],$O$4),"",INDEX(Book!F$3:F$1200,SMALL(IF(BookTable[Entry Month]=$O$4,ROW(BookTable[Entry Month])-ROW(Book!$J$2)),ROWS(G$7:G228))))</f>
        <v/>
      </c>
      <c r="K228" s="6" t="str" cm="1">
        <f t="array" ref="K228">IF(ROWS(G$7:G228)&gt;COUNTIF(BookTable[Entry Month],$O$4),"",INDEX(Book!E$3:E$1200,SMALL(IF(BookTable[Entry Month]=$O$4,ROW(BookTable[Entry Month])-ROW(Book!$J$2)),ROWS(G$7:G228))))</f>
        <v/>
      </c>
      <c r="L228" s="6" t="e">
        <f>Shrawan3[[#This Row],[मूल्य (रु)]]*13%</f>
        <v>#VALUE!</v>
      </c>
    </row>
    <row r="229" spans="1:12" hidden="1" x14ac:dyDescent="0.25">
      <c r="A229" s="1" t="str">
        <f t="array" ref="A229">IF(ROWS(A$7:A229)&gt;COUNTIF(BookTable[Entry Month],$O$4),"",INDEX(Book!A$3:A$1200,SMALL(IF(BookTable[Entry Month]=$O$4,ROW(BookTable[Entry Month])-ROW(Book!$J$2)),ROWS(A$7:A229))))</f>
        <v/>
      </c>
      <c r="B229" s="1" t="str">
        <f t="array" ref="B229">IF(ROWS(B$7:B229)&gt;COUNTIF(BookTable[Entry Month],$O$4),"",INDEX(Book!B$3:B$1200,SMALL(IF(BookTable[Entry Month]=$O$4,ROW(BookTable[Entry Month])-ROW(Book!$J$2)),ROWS(B$7:B229))))</f>
        <v/>
      </c>
      <c r="D229" s="1" t="str">
        <f t="array" ref="D229">IF(ROWS(C$7:C229)&gt;COUNTIF(BookTable[Entry Month],$O$4),"",INDEX(Book!C$3:C$1200,SMALL(IF(BookTable[Entry Month]=$O$4,ROW(BookTable[Entry Month])-ROW(Book!$J$2)),ROWS(C$7:C229))))</f>
        <v/>
      </c>
      <c r="E229" s="1" t="e">
        <f>VLOOKUP(Shrawan3[[#This Row],[आपूर्तिकर्ताको नाम]],PartyTable[],2,FALSE)</f>
        <v>#N/A</v>
      </c>
      <c r="F229" s="1" t="str" cm="1">
        <f t="array" ref="F229">IF(ROWS(G$7:G229)&gt;COUNTIF(BookTable[Entry Month],$O$4),"",INDEX(Book!D$3:D$1200,SMALL(IF(BookTable[Entry Month]=$O$4,ROW(BookTable[Entry Month])-ROW(Book!$J$2)),ROWS(G$7:G229))))</f>
        <v/>
      </c>
      <c r="I22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29" s="6" t="str" cm="1">
        <f t="array" ref="J229">IF(ROWS(G$7:G229)&gt;COUNTIF(BookTable[Entry Month],$O$4),"",INDEX(Book!F$3:F$1200,SMALL(IF(BookTable[Entry Month]=$O$4,ROW(BookTable[Entry Month])-ROW(Book!$J$2)),ROWS(G$7:G229))))</f>
        <v/>
      </c>
      <c r="K229" s="6" t="str" cm="1">
        <f t="array" ref="K229">IF(ROWS(G$7:G229)&gt;COUNTIF(BookTable[Entry Month],$O$4),"",INDEX(Book!E$3:E$1200,SMALL(IF(BookTable[Entry Month]=$O$4,ROW(BookTable[Entry Month])-ROW(Book!$J$2)),ROWS(G$7:G229))))</f>
        <v/>
      </c>
      <c r="L229" s="6" t="e">
        <f>Shrawan3[[#This Row],[मूल्य (रु)]]*13%</f>
        <v>#VALUE!</v>
      </c>
    </row>
    <row r="230" spans="1:12" hidden="1" x14ac:dyDescent="0.25">
      <c r="A230" s="1" t="str">
        <f t="array" ref="A230">IF(ROWS(A$7:A230)&gt;COUNTIF(BookTable[Entry Month],$O$4),"",INDEX(Book!A$3:A$1200,SMALL(IF(BookTable[Entry Month]=$O$4,ROW(BookTable[Entry Month])-ROW(Book!$J$2)),ROWS(A$7:A230))))</f>
        <v/>
      </c>
      <c r="B230" s="1" t="str">
        <f t="array" ref="B230">IF(ROWS(B$7:B230)&gt;COUNTIF(BookTable[Entry Month],$O$4),"",INDEX(Book!B$3:B$1200,SMALL(IF(BookTable[Entry Month]=$O$4,ROW(BookTable[Entry Month])-ROW(Book!$J$2)),ROWS(B$7:B230))))</f>
        <v/>
      </c>
      <c r="D230" s="1" t="str">
        <f t="array" ref="D230">IF(ROWS(C$7:C230)&gt;COUNTIF(BookTable[Entry Month],$O$4),"",INDEX(Book!C$3:C$1200,SMALL(IF(BookTable[Entry Month]=$O$4,ROW(BookTable[Entry Month])-ROW(Book!$J$2)),ROWS(C$7:C230))))</f>
        <v/>
      </c>
      <c r="E230" s="1" t="e">
        <f>VLOOKUP(Shrawan3[[#This Row],[आपूर्तिकर्ताको नाम]],PartyTable[],2,FALSE)</f>
        <v>#N/A</v>
      </c>
      <c r="F230" s="1" t="str" cm="1">
        <f t="array" ref="F230">IF(ROWS(G$7:G230)&gt;COUNTIF(BookTable[Entry Month],$O$4),"",INDEX(Book!D$3:D$1200,SMALL(IF(BookTable[Entry Month]=$O$4,ROW(BookTable[Entry Month])-ROW(Book!$J$2)),ROWS(G$7:G230))))</f>
        <v/>
      </c>
      <c r="I23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30" s="6" t="str" cm="1">
        <f t="array" ref="J230">IF(ROWS(G$7:G230)&gt;COUNTIF(BookTable[Entry Month],$O$4),"",INDEX(Book!F$3:F$1200,SMALL(IF(BookTable[Entry Month]=$O$4,ROW(BookTable[Entry Month])-ROW(Book!$J$2)),ROWS(G$7:G230))))</f>
        <v/>
      </c>
      <c r="K230" s="6" t="str" cm="1">
        <f t="array" ref="K230">IF(ROWS(G$7:G230)&gt;COUNTIF(BookTable[Entry Month],$O$4),"",INDEX(Book!E$3:E$1200,SMALL(IF(BookTable[Entry Month]=$O$4,ROW(BookTable[Entry Month])-ROW(Book!$J$2)),ROWS(G$7:G230))))</f>
        <v/>
      </c>
      <c r="L230" s="6" t="e">
        <f>Shrawan3[[#This Row],[मूल्य (रु)]]*13%</f>
        <v>#VALUE!</v>
      </c>
    </row>
    <row r="231" spans="1:12" hidden="1" x14ac:dyDescent="0.25">
      <c r="A231" s="1" t="str">
        <f t="array" ref="A231">IF(ROWS(A$7:A231)&gt;COUNTIF(BookTable[Entry Month],$O$4),"",INDEX(Book!A$3:A$1200,SMALL(IF(BookTable[Entry Month]=$O$4,ROW(BookTable[Entry Month])-ROW(Book!$J$2)),ROWS(A$7:A231))))</f>
        <v/>
      </c>
      <c r="B231" s="1" t="str">
        <f t="array" ref="B231">IF(ROWS(B$7:B231)&gt;COUNTIF(BookTable[Entry Month],$O$4),"",INDEX(Book!B$3:B$1200,SMALL(IF(BookTable[Entry Month]=$O$4,ROW(BookTable[Entry Month])-ROW(Book!$J$2)),ROWS(B$7:B231))))</f>
        <v/>
      </c>
      <c r="D231" s="1" t="str">
        <f t="array" ref="D231">IF(ROWS(C$7:C231)&gt;COUNTIF(BookTable[Entry Month],$O$4),"",INDEX(Book!C$3:C$1200,SMALL(IF(BookTable[Entry Month]=$O$4,ROW(BookTable[Entry Month])-ROW(Book!$J$2)),ROWS(C$7:C231))))</f>
        <v/>
      </c>
      <c r="E231" s="1" t="e">
        <f>VLOOKUP(Shrawan3[[#This Row],[आपूर्तिकर्ताको नाम]],PartyTable[],2,FALSE)</f>
        <v>#N/A</v>
      </c>
      <c r="F231" s="1" t="str" cm="1">
        <f t="array" ref="F231">IF(ROWS(G$7:G231)&gt;COUNTIF(BookTable[Entry Month],$O$4),"",INDEX(Book!D$3:D$1200,SMALL(IF(BookTable[Entry Month]=$O$4,ROW(BookTable[Entry Month])-ROW(Book!$J$2)),ROWS(G$7:G231))))</f>
        <v/>
      </c>
      <c r="I23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31" s="6" t="str" cm="1">
        <f t="array" ref="J231">IF(ROWS(G$7:G231)&gt;COUNTIF(BookTable[Entry Month],$O$4),"",INDEX(Book!F$3:F$1200,SMALL(IF(BookTable[Entry Month]=$O$4,ROW(BookTable[Entry Month])-ROW(Book!$J$2)),ROWS(G$7:G231))))</f>
        <v/>
      </c>
      <c r="K231" s="6" t="str" cm="1">
        <f t="array" ref="K231">IF(ROWS(G$7:G231)&gt;COUNTIF(BookTable[Entry Month],$O$4),"",INDEX(Book!E$3:E$1200,SMALL(IF(BookTable[Entry Month]=$O$4,ROW(BookTable[Entry Month])-ROW(Book!$J$2)),ROWS(G$7:G231))))</f>
        <v/>
      </c>
      <c r="L231" s="6" t="e">
        <f>Shrawan3[[#This Row],[मूल्य (रु)]]*13%</f>
        <v>#VALUE!</v>
      </c>
    </row>
    <row r="232" spans="1:12" hidden="1" x14ac:dyDescent="0.25">
      <c r="A232" s="1" t="str">
        <f t="array" ref="A232">IF(ROWS(A$7:A232)&gt;COUNTIF(BookTable[Entry Month],$O$4),"",INDEX(Book!A$3:A$1200,SMALL(IF(BookTable[Entry Month]=$O$4,ROW(BookTable[Entry Month])-ROW(Book!$J$2)),ROWS(A$7:A232))))</f>
        <v/>
      </c>
      <c r="B232" s="1" t="str">
        <f t="array" ref="B232">IF(ROWS(B$7:B232)&gt;COUNTIF(BookTable[Entry Month],$O$4),"",INDEX(Book!B$3:B$1200,SMALL(IF(BookTable[Entry Month]=$O$4,ROW(BookTable[Entry Month])-ROW(Book!$J$2)),ROWS(B$7:B232))))</f>
        <v/>
      </c>
      <c r="D232" s="1" t="str">
        <f t="array" ref="D232">IF(ROWS(C$7:C232)&gt;COUNTIF(BookTable[Entry Month],$O$4),"",INDEX(Book!C$3:C$1200,SMALL(IF(BookTable[Entry Month]=$O$4,ROW(BookTable[Entry Month])-ROW(Book!$J$2)),ROWS(C$7:C232))))</f>
        <v/>
      </c>
      <c r="E232" s="1" t="e">
        <f>VLOOKUP(Shrawan3[[#This Row],[आपूर्तिकर्ताको नाम]],PartyTable[],2,FALSE)</f>
        <v>#N/A</v>
      </c>
      <c r="F232" s="1" t="str" cm="1">
        <f t="array" ref="F232">IF(ROWS(G$7:G232)&gt;COUNTIF(BookTable[Entry Month],$O$4),"",INDEX(Book!D$3:D$1200,SMALL(IF(BookTable[Entry Month]=$O$4,ROW(BookTable[Entry Month])-ROW(Book!$J$2)),ROWS(G$7:G232))))</f>
        <v/>
      </c>
      <c r="I23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32" s="6" t="str" cm="1">
        <f t="array" ref="J232">IF(ROWS(G$7:G232)&gt;COUNTIF(BookTable[Entry Month],$O$4),"",INDEX(Book!F$3:F$1200,SMALL(IF(BookTable[Entry Month]=$O$4,ROW(BookTable[Entry Month])-ROW(Book!$J$2)),ROWS(G$7:G232))))</f>
        <v/>
      </c>
      <c r="K232" s="6" t="str" cm="1">
        <f t="array" ref="K232">IF(ROWS(G$7:G232)&gt;COUNTIF(BookTable[Entry Month],$O$4),"",INDEX(Book!E$3:E$1200,SMALL(IF(BookTable[Entry Month]=$O$4,ROW(BookTable[Entry Month])-ROW(Book!$J$2)),ROWS(G$7:G232))))</f>
        <v/>
      </c>
      <c r="L232" s="6" t="e">
        <f>Shrawan3[[#This Row],[मूल्य (रु)]]*13%</f>
        <v>#VALUE!</v>
      </c>
    </row>
    <row r="233" spans="1:12" hidden="1" x14ac:dyDescent="0.25">
      <c r="A233" s="1" t="str">
        <f t="array" ref="A233">IF(ROWS(A$7:A233)&gt;COUNTIF(BookTable[Entry Month],$O$4),"",INDEX(Book!A$3:A$1200,SMALL(IF(BookTable[Entry Month]=$O$4,ROW(BookTable[Entry Month])-ROW(Book!$J$2)),ROWS(A$7:A233))))</f>
        <v/>
      </c>
      <c r="B233" s="1" t="str">
        <f t="array" ref="B233">IF(ROWS(B$7:B233)&gt;COUNTIF(BookTable[Entry Month],$O$4),"",INDEX(Book!B$3:B$1200,SMALL(IF(BookTable[Entry Month]=$O$4,ROW(BookTable[Entry Month])-ROW(Book!$J$2)),ROWS(B$7:B233))))</f>
        <v/>
      </c>
      <c r="D233" s="1" t="str">
        <f t="array" ref="D233">IF(ROWS(C$7:C233)&gt;COUNTIF(BookTable[Entry Month],$O$4),"",INDEX(Book!C$3:C$1200,SMALL(IF(BookTable[Entry Month]=$O$4,ROW(BookTable[Entry Month])-ROW(Book!$J$2)),ROWS(C$7:C233))))</f>
        <v/>
      </c>
      <c r="E233" s="1" t="e">
        <f>VLOOKUP(Shrawan3[[#This Row],[आपूर्तिकर्ताको नाम]],PartyTable[],2,FALSE)</f>
        <v>#N/A</v>
      </c>
      <c r="F233" s="1" t="str" cm="1">
        <f t="array" ref="F233">IF(ROWS(G$7:G233)&gt;COUNTIF(BookTable[Entry Month],$O$4),"",INDEX(Book!D$3:D$1200,SMALL(IF(BookTable[Entry Month]=$O$4,ROW(BookTable[Entry Month])-ROW(Book!$J$2)),ROWS(G$7:G233))))</f>
        <v/>
      </c>
      <c r="I23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33" s="6" t="str" cm="1">
        <f t="array" ref="J233">IF(ROWS(G$7:G233)&gt;COUNTIF(BookTable[Entry Month],$O$4),"",INDEX(Book!F$3:F$1200,SMALL(IF(BookTable[Entry Month]=$O$4,ROW(BookTable[Entry Month])-ROW(Book!$J$2)),ROWS(G$7:G233))))</f>
        <v/>
      </c>
      <c r="K233" s="6" t="str" cm="1">
        <f t="array" ref="K233">IF(ROWS(G$7:G233)&gt;COUNTIF(BookTable[Entry Month],$O$4),"",INDEX(Book!E$3:E$1200,SMALL(IF(BookTable[Entry Month]=$O$4,ROW(BookTable[Entry Month])-ROW(Book!$J$2)),ROWS(G$7:G233))))</f>
        <v/>
      </c>
      <c r="L233" s="6" t="e">
        <f>Shrawan3[[#This Row],[मूल्य (रु)]]*13%</f>
        <v>#VALUE!</v>
      </c>
    </row>
    <row r="234" spans="1:12" hidden="1" x14ac:dyDescent="0.25">
      <c r="A234" s="1" t="str">
        <f t="array" ref="A234">IF(ROWS(A$7:A234)&gt;COUNTIF(BookTable[Entry Month],$O$4),"",INDEX(Book!A$3:A$1200,SMALL(IF(BookTable[Entry Month]=$O$4,ROW(BookTable[Entry Month])-ROW(Book!$J$2)),ROWS(A$7:A234))))</f>
        <v/>
      </c>
      <c r="B234" s="1" t="str">
        <f t="array" ref="B234">IF(ROWS(B$7:B234)&gt;COUNTIF(BookTable[Entry Month],$O$4),"",INDEX(Book!B$3:B$1200,SMALL(IF(BookTable[Entry Month]=$O$4,ROW(BookTable[Entry Month])-ROW(Book!$J$2)),ROWS(B$7:B234))))</f>
        <v/>
      </c>
      <c r="D234" s="1" t="str">
        <f t="array" ref="D234">IF(ROWS(C$7:C234)&gt;COUNTIF(BookTable[Entry Month],$O$4),"",INDEX(Book!C$3:C$1200,SMALL(IF(BookTable[Entry Month]=$O$4,ROW(BookTable[Entry Month])-ROW(Book!$J$2)),ROWS(C$7:C234))))</f>
        <v/>
      </c>
      <c r="E234" s="1" t="e">
        <f>VLOOKUP(Shrawan3[[#This Row],[आपूर्तिकर्ताको नाम]],PartyTable[],2,FALSE)</f>
        <v>#N/A</v>
      </c>
      <c r="F234" s="1" t="str" cm="1">
        <f t="array" ref="F234">IF(ROWS(G$7:G234)&gt;COUNTIF(BookTable[Entry Month],$O$4),"",INDEX(Book!D$3:D$1200,SMALL(IF(BookTable[Entry Month]=$O$4,ROW(BookTable[Entry Month])-ROW(Book!$J$2)),ROWS(G$7:G234))))</f>
        <v/>
      </c>
      <c r="I23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34" s="6" t="str" cm="1">
        <f t="array" ref="J234">IF(ROWS(G$7:G234)&gt;COUNTIF(BookTable[Entry Month],$O$4),"",INDEX(Book!F$3:F$1200,SMALL(IF(BookTable[Entry Month]=$O$4,ROW(BookTable[Entry Month])-ROW(Book!$J$2)),ROWS(G$7:G234))))</f>
        <v/>
      </c>
      <c r="K234" s="6" t="str" cm="1">
        <f t="array" ref="K234">IF(ROWS(G$7:G234)&gt;COUNTIF(BookTable[Entry Month],$O$4),"",INDEX(Book!E$3:E$1200,SMALL(IF(BookTable[Entry Month]=$O$4,ROW(BookTable[Entry Month])-ROW(Book!$J$2)),ROWS(G$7:G234))))</f>
        <v/>
      </c>
      <c r="L234" s="6" t="e">
        <f>Shrawan3[[#This Row],[मूल्य (रु)]]*13%</f>
        <v>#VALUE!</v>
      </c>
    </row>
    <row r="235" spans="1:12" hidden="1" x14ac:dyDescent="0.25">
      <c r="A235" s="1" t="str">
        <f t="array" ref="A235">IF(ROWS(A$7:A235)&gt;COUNTIF(BookTable[Entry Month],$O$4),"",INDEX(Book!A$3:A$1200,SMALL(IF(BookTable[Entry Month]=$O$4,ROW(BookTable[Entry Month])-ROW(Book!$J$2)),ROWS(A$7:A235))))</f>
        <v/>
      </c>
      <c r="B235" s="1" t="str">
        <f t="array" ref="B235">IF(ROWS(B$7:B235)&gt;COUNTIF(BookTable[Entry Month],$O$4),"",INDEX(Book!B$3:B$1200,SMALL(IF(BookTable[Entry Month]=$O$4,ROW(BookTable[Entry Month])-ROW(Book!$J$2)),ROWS(B$7:B235))))</f>
        <v/>
      </c>
      <c r="D235" s="1" t="str">
        <f t="array" ref="D235">IF(ROWS(C$7:C235)&gt;COUNTIF(BookTable[Entry Month],$O$4),"",INDEX(Book!C$3:C$1200,SMALL(IF(BookTable[Entry Month]=$O$4,ROW(BookTable[Entry Month])-ROW(Book!$J$2)),ROWS(C$7:C235))))</f>
        <v/>
      </c>
      <c r="E235" s="1" t="e">
        <f>VLOOKUP(Shrawan3[[#This Row],[आपूर्तिकर्ताको नाम]],PartyTable[],2,FALSE)</f>
        <v>#N/A</v>
      </c>
      <c r="F235" s="1" t="str" cm="1">
        <f t="array" ref="F235">IF(ROWS(G$7:G235)&gt;COUNTIF(BookTable[Entry Month],$O$4),"",INDEX(Book!D$3:D$1200,SMALL(IF(BookTable[Entry Month]=$O$4,ROW(BookTable[Entry Month])-ROW(Book!$J$2)),ROWS(G$7:G235))))</f>
        <v/>
      </c>
      <c r="I23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35" s="6" t="str" cm="1">
        <f t="array" ref="J235">IF(ROWS(G$7:G235)&gt;COUNTIF(BookTable[Entry Month],$O$4),"",INDEX(Book!F$3:F$1200,SMALL(IF(BookTable[Entry Month]=$O$4,ROW(BookTable[Entry Month])-ROW(Book!$J$2)),ROWS(G$7:G235))))</f>
        <v/>
      </c>
      <c r="K235" s="6" t="str" cm="1">
        <f t="array" ref="K235">IF(ROWS(G$7:G235)&gt;COUNTIF(BookTable[Entry Month],$O$4),"",INDEX(Book!E$3:E$1200,SMALL(IF(BookTable[Entry Month]=$O$4,ROW(BookTable[Entry Month])-ROW(Book!$J$2)),ROWS(G$7:G235))))</f>
        <v/>
      </c>
      <c r="L235" s="6" t="e">
        <f>Shrawan3[[#This Row],[मूल्य (रु)]]*13%</f>
        <v>#VALUE!</v>
      </c>
    </row>
    <row r="236" spans="1:12" hidden="1" x14ac:dyDescent="0.25">
      <c r="A236" s="1" t="str">
        <f t="array" ref="A236">IF(ROWS(A$7:A236)&gt;COUNTIF(BookTable[Entry Month],$O$4),"",INDEX(Book!A$3:A$1200,SMALL(IF(BookTable[Entry Month]=$O$4,ROW(BookTable[Entry Month])-ROW(Book!$J$2)),ROWS(A$7:A236))))</f>
        <v/>
      </c>
      <c r="B236" s="1" t="str">
        <f t="array" ref="B236">IF(ROWS(B$7:B236)&gt;COUNTIF(BookTable[Entry Month],$O$4),"",INDEX(Book!B$3:B$1200,SMALL(IF(BookTable[Entry Month]=$O$4,ROW(BookTable[Entry Month])-ROW(Book!$J$2)),ROWS(B$7:B236))))</f>
        <v/>
      </c>
      <c r="D236" s="1" t="str">
        <f t="array" ref="D236">IF(ROWS(C$7:C236)&gt;COUNTIF(BookTable[Entry Month],$O$4),"",INDEX(Book!C$3:C$1200,SMALL(IF(BookTable[Entry Month]=$O$4,ROW(BookTable[Entry Month])-ROW(Book!$J$2)),ROWS(C$7:C236))))</f>
        <v/>
      </c>
      <c r="E236" s="1" t="e">
        <f>VLOOKUP(Shrawan3[[#This Row],[आपूर्तिकर्ताको नाम]],PartyTable[],2,FALSE)</f>
        <v>#N/A</v>
      </c>
      <c r="F236" s="1" t="str" cm="1">
        <f t="array" ref="F236">IF(ROWS(G$7:G236)&gt;COUNTIF(BookTable[Entry Month],$O$4),"",INDEX(Book!D$3:D$1200,SMALL(IF(BookTable[Entry Month]=$O$4,ROW(BookTable[Entry Month])-ROW(Book!$J$2)),ROWS(G$7:G236))))</f>
        <v/>
      </c>
      <c r="I23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36" s="6" t="str" cm="1">
        <f t="array" ref="J236">IF(ROWS(G$7:G236)&gt;COUNTIF(BookTable[Entry Month],$O$4),"",INDEX(Book!F$3:F$1200,SMALL(IF(BookTable[Entry Month]=$O$4,ROW(BookTable[Entry Month])-ROW(Book!$J$2)),ROWS(G$7:G236))))</f>
        <v/>
      </c>
      <c r="K236" s="6" t="str" cm="1">
        <f t="array" ref="K236">IF(ROWS(G$7:G236)&gt;COUNTIF(BookTable[Entry Month],$O$4),"",INDEX(Book!E$3:E$1200,SMALL(IF(BookTable[Entry Month]=$O$4,ROW(BookTable[Entry Month])-ROW(Book!$J$2)),ROWS(G$7:G236))))</f>
        <v/>
      </c>
      <c r="L236" s="6" t="e">
        <f>Shrawan3[[#This Row],[मूल्य (रु)]]*13%</f>
        <v>#VALUE!</v>
      </c>
    </row>
    <row r="237" spans="1:12" hidden="1" x14ac:dyDescent="0.25">
      <c r="A237" s="1" t="str">
        <f t="array" ref="A237">IF(ROWS(A$7:A237)&gt;COUNTIF(BookTable[Entry Month],$O$4),"",INDEX(Book!A$3:A$1200,SMALL(IF(BookTable[Entry Month]=$O$4,ROW(BookTable[Entry Month])-ROW(Book!$J$2)),ROWS(A$7:A237))))</f>
        <v/>
      </c>
      <c r="B237" s="1" t="str">
        <f t="array" ref="B237">IF(ROWS(B$7:B237)&gt;COUNTIF(BookTable[Entry Month],$O$4),"",INDEX(Book!B$3:B$1200,SMALL(IF(BookTable[Entry Month]=$O$4,ROW(BookTable[Entry Month])-ROW(Book!$J$2)),ROWS(B$7:B237))))</f>
        <v/>
      </c>
      <c r="D237" s="1" t="str">
        <f t="array" ref="D237">IF(ROWS(C$7:C237)&gt;COUNTIF(BookTable[Entry Month],$O$4),"",INDEX(Book!C$3:C$1200,SMALL(IF(BookTable[Entry Month]=$O$4,ROW(BookTable[Entry Month])-ROW(Book!$J$2)),ROWS(C$7:C237))))</f>
        <v/>
      </c>
      <c r="E237" s="1" t="e">
        <f>VLOOKUP(Shrawan3[[#This Row],[आपूर्तिकर्ताको नाम]],PartyTable[],2,FALSE)</f>
        <v>#N/A</v>
      </c>
      <c r="F237" s="1" t="str" cm="1">
        <f t="array" ref="F237">IF(ROWS(G$7:G237)&gt;COUNTIF(BookTable[Entry Month],$O$4),"",INDEX(Book!D$3:D$1200,SMALL(IF(BookTable[Entry Month]=$O$4,ROW(BookTable[Entry Month])-ROW(Book!$J$2)),ROWS(G$7:G237))))</f>
        <v/>
      </c>
      <c r="I23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37" s="6" t="str" cm="1">
        <f t="array" ref="J237">IF(ROWS(G$7:G237)&gt;COUNTIF(BookTable[Entry Month],$O$4),"",INDEX(Book!F$3:F$1200,SMALL(IF(BookTable[Entry Month]=$O$4,ROW(BookTable[Entry Month])-ROW(Book!$J$2)),ROWS(G$7:G237))))</f>
        <v/>
      </c>
      <c r="K237" s="6" t="str" cm="1">
        <f t="array" ref="K237">IF(ROWS(G$7:G237)&gt;COUNTIF(BookTable[Entry Month],$O$4),"",INDEX(Book!E$3:E$1200,SMALL(IF(BookTable[Entry Month]=$O$4,ROW(BookTable[Entry Month])-ROW(Book!$J$2)),ROWS(G$7:G237))))</f>
        <v/>
      </c>
      <c r="L237" s="6" t="e">
        <f>Shrawan3[[#This Row],[मूल्य (रु)]]*13%</f>
        <v>#VALUE!</v>
      </c>
    </row>
    <row r="238" spans="1:12" hidden="1" x14ac:dyDescent="0.25">
      <c r="A238" s="1" t="str">
        <f t="array" ref="A238">IF(ROWS(A$7:A238)&gt;COUNTIF(BookTable[Entry Month],$O$4),"",INDEX(Book!A$3:A$1200,SMALL(IF(BookTable[Entry Month]=$O$4,ROW(BookTable[Entry Month])-ROW(Book!$J$2)),ROWS(A$7:A238))))</f>
        <v/>
      </c>
      <c r="B238" s="1" t="str">
        <f t="array" ref="B238">IF(ROWS(B$7:B238)&gt;COUNTIF(BookTable[Entry Month],$O$4),"",INDEX(Book!B$3:B$1200,SMALL(IF(BookTable[Entry Month]=$O$4,ROW(BookTable[Entry Month])-ROW(Book!$J$2)),ROWS(B$7:B238))))</f>
        <v/>
      </c>
      <c r="D238" s="1" t="str">
        <f t="array" ref="D238">IF(ROWS(C$7:C238)&gt;COUNTIF(BookTable[Entry Month],$O$4),"",INDEX(Book!C$3:C$1200,SMALL(IF(BookTable[Entry Month]=$O$4,ROW(BookTable[Entry Month])-ROW(Book!$J$2)),ROWS(C$7:C238))))</f>
        <v/>
      </c>
      <c r="E238" s="1" t="e">
        <f>VLOOKUP(Shrawan3[[#This Row],[आपूर्तिकर्ताको नाम]],PartyTable[],2,FALSE)</f>
        <v>#N/A</v>
      </c>
      <c r="F238" s="1" t="str" cm="1">
        <f t="array" ref="F238">IF(ROWS(G$7:G238)&gt;COUNTIF(BookTable[Entry Month],$O$4),"",INDEX(Book!D$3:D$1200,SMALL(IF(BookTable[Entry Month]=$O$4,ROW(BookTable[Entry Month])-ROW(Book!$J$2)),ROWS(G$7:G238))))</f>
        <v/>
      </c>
      <c r="I23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38" s="6" t="str" cm="1">
        <f t="array" ref="J238">IF(ROWS(G$7:G238)&gt;COUNTIF(BookTable[Entry Month],$O$4),"",INDEX(Book!F$3:F$1200,SMALL(IF(BookTable[Entry Month]=$O$4,ROW(BookTable[Entry Month])-ROW(Book!$J$2)),ROWS(G$7:G238))))</f>
        <v/>
      </c>
      <c r="K238" s="6" t="str" cm="1">
        <f t="array" ref="K238">IF(ROWS(G$7:G238)&gt;COUNTIF(BookTable[Entry Month],$O$4),"",INDEX(Book!E$3:E$1200,SMALL(IF(BookTable[Entry Month]=$O$4,ROW(BookTable[Entry Month])-ROW(Book!$J$2)),ROWS(G$7:G238))))</f>
        <v/>
      </c>
      <c r="L238" s="6" t="e">
        <f>Shrawan3[[#This Row],[मूल्य (रु)]]*13%</f>
        <v>#VALUE!</v>
      </c>
    </row>
    <row r="239" spans="1:12" hidden="1" x14ac:dyDescent="0.25">
      <c r="A239" s="1" t="str">
        <f t="array" ref="A239">IF(ROWS(A$7:A239)&gt;COUNTIF(BookTable[Entry Month],$O$4),"",INDEX(Book!A$3:A$1200,SMALL(IF(BookTable[Entry Month]=$O$4,ROW(BookTable[Entry Month])-ROW(Book!$J$2)),ROWS(A$7:A239))))</f>
        <v/>
      </c>
      <c r="B239" s="1" t="str">
        <f t="array" ref="B239">IF(ROWS(B$7:B239)&gt;COUNTIF(BookTable[Entry Month],$O$4),"",INDEX(Book!B$3:B$1200,SMALL(IF(BookTable[Entry Month]=$O$4,ROW(BookTable[Entry Month])-ROW(Book!$J$2)),ROWS(B$7:B239))))</f>
        <v/>
      </c>
      <c r="D239" s="1" t="str">
        <f t="array" ref="D239">IF(ROWS(C$7:C239)&gt;COUNTIF(BookTable[Entry Month],$O$4),"",INDEX(Book!C$3:C$1200,SMALL(IF(BookTable[Entry Month]=$O$4,ROW(BookTable[Entry Month])-ROW(Book!$J$2)),ROWS(C$7:C239))))</f>
        <v/>
      </c>
      <c r="E239" s="1" t="e">
        <f>VLOOKUP(Shrawan3[[#This Row],[आपूर्तिकर्ताको नाम]],PartyTable[],2,FALSE)</f>
        <v>#N/A</v>
      </c>
      <c r="F239" s="1" t="str" cm="1">
        <f t="array" ref="F239">IF(ROWS(G$7:G239)&gt;COUNTIF(BookTable[Entry Month],$O$4),"",INDEX(Book!D$3:D$1200,SMALL(IF(BookTable[Entry Month]=$O$4,ROW(BookTable[Entry Month])-ROW(Book!$J$2)),ROWS(G$7:G239))))</f>
        <v/>
      </c>
      <c r="I23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39" s="6" t="str" cm="1">
        <f t="array" ref="J239">IF(ROWS(G$7:G239)&gt;COUNTIF(BookTable[Entry Month],$O$4),"",INDEX(Book!F$3:F$1200,SMALL(IF(BookTable[Entry Month]=$O$4,ROW(BookTable[Entry Month])-ROW(Book!$J$2)),ROWS(G$7:G239))))</f>
        <v/>
      </c>
      <c r="K239" s="6" t="str" cm="1">
        <f t="array" ref="K239">IF(ROWS(G$7:G239)&gt;COUNTIF(BookTable[Entry Month],$O$4),"",INDEX(Book!E$3:E$1200,SMALL(IF(BookTable[Entry Month]=$O$4,ROW(BookTable[Entry Month])-ROW(Book!$J$2)),ROWS(G$7:G239))))</f>
        <v/>
      </c>
      <c r="L239" s="6" t="e">
        <f>Shrawan3[[#This Row],[मूल्य (रु)]]*13%</f>
        <v>#VALUE!</v>
      </c>
    </row>
    <row r="240" spans="1:12" hidden="1" x14ac:dyDescent="0.25">
      <c r="A240" s="1" t="str">
        <f t="array" ref="A240">IF(ROWS(A$7:A240)&gt;COUNTIF(BookTable[Entry Month],$O$4),"",INDEX(Book!A$3:A$1200,SMALL(IF(BookTable[Entry Month]=$O$4,ROW(BookTable[Entry Month])-ROW(Book!$J$2)),ROWS(A$7:A240))))</f>
        <v/>
      </c>
      <c r="B240" s="1" t="str">
        <f t="array" ref="B240">IF(ROWS(B$7:B240)&gt;COUNTIF(BookTable[Entry Month],$O$4),"",INDEX(Book!B$3:B$1200,SMALL(IF(BookTable[Entry Month]=$O$4,ROW(BookTable[Entry Month])-ROW(Book!$J$2)),ROWS(B$7:B240))))</f>
        <v/>
      </c>
      <c r="D240" s="1" t="str">
        <f t="array" ref="D240">IF(ROWS(C$7:C240)&gt;COUNTIF(BookTable[Entry Month],$O$4),"",INDEX(Book!C$3:C$1200,SMALL(IF(BookTable[Entry Month]=$O$4,ROW(BookTable[Entry Month])-ROW(Book!$J$2)),ROWS(C$7:C240))))</f>
        <v/>
      </c>
      <c r="E240" s="1" t="e">
        <f>VLOOKUP(Shrawan3[[#This Row],[आपूर्तिकर्ताको नाम]],PartyTable[],2,FALSE)</f>
        <v>#N/A</v>
      </c>
      <c r="F240" s="1" t="str" cm="1">
        <f t="array" ref="F240">IF(ROWS(G$7:G240)&gt;COUNTIF(BookTable[Entry Month],$O$4),"",INDEX(Book!D$3:D$1200,SMALL(IF(BookTable[Entry Month]=$O$4,ROW(BookTable[Entry Month])-ROW(Book!$J$2)),ROWS(G$7:G240))))</f>
        <v/>
      </c>
      <c r="I240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40" s="6" t="str" cm="1">
        <f t="array" ref="J240">IF(ROWS(G$7:G240)&gt;COUNTIF(BookTable[Entry Month],$O$4),"",INDEX(Book!F$3:F$1200,SMALL(IF(BookTable[Entry Month]=$O$4,ROW(BookTable[Entry Month])-ROW(Book!$J$2)),ROWS(G$7:G240))))</f>
        <v/>
      </c>
      <c r="K240" s="6" t="str" cm="1">
        <f t="array" ref="K240">IF(ROWS(G$7:G240)&gt;COUNTIF(BookTable[Entry Month],$O$4),"",INDEX(Book!E$3:E$1200,SMALL(IF(BookTable[Entry Month]=$O$4,ROW(BookTable[Entry Month])-ROW(Book!$J$2)),ROWS(G$7:G240))))</f>
        <v/>
      </c>
      <c r="L240" s="6" t="e">
        <f>Shrawan3[[#This Row],[मूल्य (रु)]]*13%</f>
        <v>#VALUE!</v>
      </c>
    </row>
    <row r="241" spans="1:16" hidden="1" x14ac:dyDescent="0.25">
      <c r="A241" s="1" t="str">
        <f t="array" ref="A241">IF(ROWS(A$7:A241)&gt;COUNTIF(BookTable[Entry Month],$O$4),"",INDEX(Book!A$3:A$1200,SMALL(IF(BookTable[Entry Month]=$O$4,ROW(BookTable[Entry Month])-ROW(Book!$J$2)),ROWS(A$7:A241))))</f>
        <v/>
      </c>
      <c r="B241" s="1" t="str">
        <f t="array" ref="B241">IF(ROWS(B$7:B241)&gt;COUNTIF(BookTable[Entry Month],$O$4),"",INDEX(Book!B$3:B$1200,SMALL(IF(BookTable[Entry Month]=$O$4,ROW(BookTable[Entry Month])-ROW(Book!$J$2)),ROWS(B$7:B241))))</f>
        <v/>
      </c>
      <c r="D241" s="1" t="str">
        <f t="array" ref="D241">IF(ROWS(C$7:C241)&gt;COUNTIF(BookTable[Entry Month],$O$4),"",INDEX(Book!C$3:C$1200,SMALL(IF(BookTable[Entry Month]=$O$4,ROW(BookTable[Entry Month])-ROW(Book!$J$2)),ROWS(C$7:C241))))</f>
        <v/>
      </c>
      <c r="E241" s="1" t="e">
        <f>VLOOKUP(Shrawan3[[#This Row],[आपूर्तिकर्ताको नाम]],PartyTable[],2,FALSE)</f>
        <v>#N/A</v>
      </c>
      <c r="F241" s="1" t="str" cm="1">
        <f t="array" ref="F241">IF(ROWS(G$7:G241)&gt;COUNTIF(BookTable[Entry Month],$O$4),"",INDEX(Book!D$3:D$1200,SMALL(IF(BookTable[Entry Month]=$O$4,ROW(BookTable[Entry Month])-ROW(Book!$J$2)),ROWS(G$7:G241))))</f>
        <v/>
      </c>
      <c r="I241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41" s="6" t="str" cm="1">
        <f t="array" ref="J241">IF(ROWS(G$7:G241)&gt;COUNTIF(BookTable[Entry Month],$O$4),"",INDEX(Book!F$3:F$1200,SMALL(IF(BookTable[Entry Month]=$O$4,ROW(BookTable[Entry Month])-ROW(Book!$J$2)),ROWS(G$7:G241))))</f>
        <v/>
      </c>
      <c r="K241" s="6" t="str" cm="1">
        <f t="array" ref="K241">IF(ROWS(G$7:G241)&gt;COUNTIF(BookTable[Entry Month],$O$4),"",INDEX(Book!E$3:E$1200,SMALL(IF(BookTable[Entry Month]=$O$4,ROW(BookTable[Entry Month])-ROW(Book!$J$2)),ROWS(G$7:G241))))</f>
        <v/>
      </c>
      <c r="L241" s="6" t="e">
        <f>Shrawan3[[#This Row],[मूल्य (रु)]]*13%</f>
        <v>#VALUE!</v>
      </c>
    </row>
    <row r="242" spans="1:16" hidden="1" x14ac:dyDescent="0.25">
      <c r="A242" s="1" t="str">
        <f t="array" ref="A242">IF(ROWS(A$7:A242)&gt;COUNTIF(BookTable[Entry Month],$O$4),"",INDEX(Book!A$3:A$1200,SMALL(IF(BookTable[Entry Month]=$O$4,ROW(BookTable[Entry Month])-ROW(Book!$J$2)),ROWS(A$7:A242))))</f>
        <v/>
      </c>
      <c r="B242" s="1" t="str">
        <f t="array" ref="B242">IF(ROWS(B$7:B242)&gt;COUNTIF(BookTable[Entry Month],$O$4),"",INDEX(Book!B$3:B$1200,SMALL(IF(BookTable[Entry Month]=$O$4,ROW(BookTable[Entry Month])-ROW(Book!$J$2)),ROWS(B$7:B242))))</f>
        <v/>
      </c>
      <c r="D242" s="1" t="str">
        <f t="array" ref="D242">IF(ROWS(C$7:C242)&gt;COUNTIF(BookTable[Entry Month],$O$4),"",INDEX(Book!C$3:C$1200,SMALL(IF(BookTable[Entry Month]=$O$4,ROW(BookTable[Entry Month])-ROW(Book!$J$2)),ROWS(C$7:C242))))</f>
        <v/>
      </c>
      <c r="E242" s="1" t="e">
        <f>VLOOKUP(Shrawan3[[#This Row],[आपूर्तिकर्ताको नाम]],PartyTable[],2,FALSE)</f>
        <v>#N/A</v>
      </c>
      <c r="F242" s="1" t="str" cm="1">
        <f t="array" ref="F242">IF(ROWS(G$7:G242)&gt;COUNTIF(BookTable[Entry Month],$O$4),"",INDEX(Book!D$3:D$1200,SMALL(IF(BookTable[Entry Month]=$O$4,ROW(BookTable[Entry Month])-ROW(Book!$J$2)),ROWS(G$7:G242))))</f>
        <v/>
      </c>
      <c r="I242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42" s="6" t="str" cm="1">
        <f t="array" ref="J242">IF(ROWS(G$7:G242)&gt;COUNTIF(BookTable[Entry Month],$O$4),"",INDEX(Book!F$3:F$1200,SMALL(IF(BookTable[Entry Month]=$O$4,ROW(BookTable[Entry Month])-ROW(Book!$J$2)),ROWS(G$7:G242))))</f>
        <v/>
      </c>
      <c r="K242" s="6" t="str" cm="1">
        <f t="array" ref="K242">IF(ROWS(G$7:G242)&gt;COUNTIF(BookTable[Entry Month],$O$4),"",INDEX(Book!E$3:E$1200,SMALL(IF(BookTable[Entry Month]=$O$4,ROW(BookTable[Entry Month])-ROW(Book!$J$2)),ROWS(G$7:G242))))</f>
        <v/>
      </c>
      <c r="L242" s="6" t="e">
        <f>Shrawan3[[#This Row],[मूल्य (रु)]]*13%</f>
        <v>#VALUE!</v>
      </c>
    </row>
    <row r="243" spans="1:16" hidden="1" x14ac:dyDescent="0.25">
      <c r="A243" s="1" t="str">
        <f t="array" ref="A243">IF(ROWS(A$7:A243)&gt;COUNTIF(BookTable[Entry Month],$O$4),"",INDEX(Book!A$3:A$1200,SMALL(IF(BookTable[Entry Month]=$O$4,ROW(BookTable[Entry Month])-ROW(Book!$J$2)),ROWS(A$7:A243))))</f>
        <v/>
      </c>
      <c r="B243" s="1" t="str">
        <f t="array" ref="B243">IF(ROWS(B$7:B243)&gt;COUNTIF(BookTable[Entry Month],$O$4),"",INDEX(Book!B$3:B$1200,SMALL(IF(BookTable[Entry Month]=$O$4,ROW(BookTable[Entry Month])-ROW(Book!$J$2)),ROWS(B$7:B243))))</f>
        <v/>
      </c>
      <c r="D243" s="1" t="str">
        <f t="array" ref="D243">IF(ROWS(C$7:C243)&gt;COUNTIF(BookTable[Entry Month],$O$4),"",INDEX(Book!C$3:C$1200,SMALL(IF(BookTable[Entry Month]=$O$4,ROW(BookTable[Entry Month])-ROW(Book!$J$2)),ROWS(C$7:C243))))</f>
        <v/>
      </c>
      <c r="E243" s="1" t="e">
        <f>VLOOKUP(Shrawan3[[#This Row],[आपूर्तिकर्ताको नाम]],PartyTable[],2,FALSE)</f>
        <v>#N/A</v>
      </c>
      <c r="F243" s="1" t="str" cm="1">
        <f t="array" ref="F243">IF(ROWS(G$7:G243)&gt;COUNTIF(BookTable[Entry Month],$O$4),"",INDEX(Book!D$3:D$1200,SMALL(IF(BookTable[Entry Month]=$O$4,ROW(BookTable[Entry Month])-ROW(Book!$J$2)),ROWS(G$7:G243))))</f>
        <v/>
      </c>
      <c r="I243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43" s="6" t="str" cm="1">
        <f t="array" ref="J243">IF(ROWS(G$7:G243)&gt;COUNTIF(BookTable[Entry Month],$O$4),"",INDEX(Book!F$3:F$1200,SMALL(IF(BookTable[Entry Month]=$O$4,ROW(BookTable[Entry Month])-ROW(Book!$J$2)),ROWS(G$7:G243))))</f>
        <v/>
      </c>
      <c r="K243" s="6" t="str" cm="1">
        <f t="array" ref="K243">IF(ROWS(G$7:G243)&gt;COUNTIF(BookTable[Entry Month],$O$4),"",INDEX(Book!E$3:E$1200,SMALL(IF(BookTable[Entry Month]=$O$4,ROW(BookTable[Entry Month])-ROW(Book!$J$2)),ROWS(G$7:G243))))</f>
        <v/>
      </c>
      <c r="L243" s="6" t="e">
        <f>Shrawan3[[#This Row],[मूल्य (रु)]]*13%</f>
        <v>#VALUE!</v>
      </c>
    </row>
    <row r="244" spans="1:16" hidden="1" x14ac:dyDescent="0.25">
      <c r="A244" s="1" t="str">
        <f t="array" ref="A244">IF(ROWS(A$7:A244)&gt;COUNTIF(BookTable[Entry Month],$O$4),"",INDEX(Book!A$3:A$1200,SMALL(IF(BookTable[Entry Month]=$O$4,ROW(BookTable[Entry Month])-ROW(Book!$J$2)),ROWS(A$7:A244))))</f>
        <v/>
      </c>
      <c r="B244" s="1" t="str">
        <f t="array" ref="B244">IF(ROWS(B$7:B244)&gt;COUNTIF(BookTable[Entry Month],$O$4),"",INDEX(Book!B$3:B$1200,SMALL(IF(BookTable[Entry Month]=$O$4,ROW(BookTable[Entry Month])-ROW(Book!$J$2)),ROWS(B$7:B244))))</f>
        <v/>
      </c>
      <c r="D244" s="1" t="str">
        <f t="array" ref="D244">IF(ROWS(C$7:C244)&gt;COUNTIF(BookTable[Entry Month],$O$4),"",INDEX(Book!C$3:C$1200,SMALL(IF(BookTable[Entry Month]=$O$4,ROW(BookTable[Entry Month])-ROW(Book!$J$2)),ROWS(C$7:C244))))</f>
        <v/>
      </c>
      <c r="E244" s="1" t="e">
        <f>VLOOKUP(Shrawan3[[#This Row],[आपूर्तिकर्ताको नाम]],PartyTable[],2,FALSE)</f>
        <v>#N/A</v>
      </c>
      <c r="F244" s="1" t="str" cm="1">
        <f t="array" ref="F244">IF(ROWS(G$7:G244)&gt;COUNTIF(BookTable[Entry Month],$O$4),"",INDEX(Book!D$3:D$1200,SMALL(IF(BookTable[Entry Month]=$O$4,ROW(BookTable[Entry Month])-ROW(Book!$J$2)),ROWS(G$7:G244))))</f>
        <v/>
      </c>
      <c r="I244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44" s="6" t="str" cm="1">
        <f t="array" ref="J244">IF(ROWS(G$7:G244)&gt;COUNTIF(BookTable[Entry Month],$O$4),"",INDEX(Book!F$3:F$1200,SMALL(IF(BookTable[Entry Month]=$O$4,ROW(BookTable[Entry Month])-ROW(Book!$J$2)),ROWS(G$7:G244))))</f>
        <v/>
      </c>
      <c r="K244" s="6" t="str" cm="1">
        <f t="array" ref="K244">IF(ROWS(G$7:G244)&gt;COUNTIF(BookTable[Entry Month],$O$4),"",INDEX(Book!E$3:E$1200,SMALL(IF(BookTable[Entry Month]=$O$4,ROW(BookTable[Entry Month])-ROW(Book!$J$2)),ROWS(G$7:G244))))</f>
        <v/>
      </c>
      <c r="L244" s="6" t="e">
        <f>Shrawan3[[#This Row],[मूल्य (रु)]]*13%</f>
        <v>#VALUE!</v>
      </c>
    </row>
    <row r="245" spans="1:16" hidden="1" x14ac:dyDescent="0.25">
      <c r="A245" s="1" t="str">
        <f t="array" ref="A245">IF(ROWS(A$7:A245)&gt;COUNTIF(BookTable[Entry Month],$O$4),"",INDEX(Book!A$3:A$1200,SMALL(IF(BookTable[Entry Month]=$O$4,ROW(BookTable[Entry Month])-ROW(Book!$J$2)),ROWS(A$7:A245))))</f>
        <v/>
      </c>
      <c r="B245" s="1" t="str">
        <f t="array" ref="B245">IF(ROWS(B$7:B245)&gt;COUNTIF(BookTable[Entry Month],$O$4),"",INDEX(Book!B$3:B$1200,SMALL(IF(BookTable[Entry Month]=$O$4,ROW(BookTable[Entry Month])-ROW(Book!$J$2)),ROWS(B$7:B245))))</f>
        <v/>
      </c>
      <c r="D245" s="1" t="str">
        <f t="array" ref="D245">IF(ROWS(C$7:C245)&gt;COUNTIF(BookTable[Entry Month],$O$4),"",INDEX(Book!C$3:C$1200,SMALL(IF(BookTable[Entry Month]=$O$4,ROW(BookTable[Entry Month])-ROW(Book!$J$2)),ROWS(C$7:C245))))</f>
        <v/>
      </c>
      <c r="E245" s="1" t="e">
        <f>VLOOKUP(Shrawan3[[#This Row],[आपूर्तिकर्ताको नाम]],PartyTable[],2,FALSE)</f>
        <v>#N/A</v>
      </c>
      <c r="F245" s="1" t="str" cm="1">
        <f t="array" ref="F245">IF(ROWS(G$7:G245)&gt;COUNTIF(BookTable[Entry Month],$O$4),"",INDEX(Book!D$3:D$1200,SMALL(IF(BookTable[Entry Month]=$O$4,ROW(BookTable[Entry Month])-ROW(Book!$J$2)),ROWS(G$7:G245))))</f>
        <v/>
      </c>
      <c r="I245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45" s="6" t="str" cm="1">
        <f t="array" ref="J245">IF(ROWS(G$7:G245)&gt;COUNTIF(BookTable[Entry Month],$O$4),"",INDEX(Book!F$3:F$1200,SMALL(IF(BookTable[Entry Month]=$O$4,ROW(BookTable[Entry Month])-ROW(Book!$J$2)),ROWS(G$7:G245))))</f>
        <v/>
      </c>
      <c r="K245" s="6" t="str" cm="1">
        <f t="array" ref="K245">IF(ROWS(G$7:G245)&gt;COUNTIF(BookTable[Entry Month],$O$4),"",INDEX(Book!E$3:E$1200,SMALL(IF(BookTable[Entry Month]=$O$4,ROW(BookTable[Entry Month])-ROW(Book!$J$2)),ROWS(G$7:G245))))</f>
        <v/>
      </c>
      <c r="L245" s="6" t="e">
        <f>Shrawan3[[#This Row],[मूल्य (रु)]]*13%</f>
        <v>#VALUE!</v>
      </c>
    </row>
    <row r="246" spans="1:16" hidden="1" x14ac:dyDescent="0.25">
      <c r="A246" s="1" t="str">
        <f t="array" ref="A246">IF(ROWS(A$7:A246)&gt;COUNTIF(BookTable[Entry Month],$O$4),"",INDEX(Book!A$3:A$1200,SMALL(IF(BookTable[Entry Month]=$O$4,ROW(BookTable[Entry Month])-ROW(Book!$J$2)),ROWS(A$7:A246))))</f>
        <v/>
      </c>
      <c r="B246" s="1" t="str">
        <f t="array" ref="B246">IF(ROWS(B$7:B246)&gt;COUNTIF(BookTable[Entry Month],$O$4),"",INDEX(Book!B$3:B$1200,SMALL(IF(BookTable[Entry Month]=$O$4,ROW(BookTable[Entry Month])-ROW(Book!$J$2)),ROWS(B$7:B246))))</f>
        <v/>
      </c>
      <c r="D246" s="1" t="str">
        <f t="array" ref="D246">IF(ROWS(C$7:C246)&gt;COUNTIF(BookTable[Entry Month],$O$4),"",INDEX(Book!C$3:C$1200,SMALL(IF(BookTable[Entry Month]=$O$4,ROW(BookTable[Entry Month])-ROW(Book!$J$2)),ROWS(C$7:C246))))</f>
        <v/>
      </c>
      <c r="E246" s="1" t="e">
        <f>VLOOKUP(Shrawan3[[#This Row],[आपूर्तिकर्ताको नाम]],PartyTable[],2,FALSE)</f>
        <v>#N/A</v>
      </c>
      <c r="F246" s="1" t="str" cm="1">
        <f t="array" ref="F246">IF(ROWS(G$7:G246)&gt;COUNTIF(BookTable[Entry Month],$O$4),"",INDEX(Book!D$3:D$1200,SMALL(IF(BookTable[Entry Month]=$O$4,ROW(BookTable[Entry Month])-ROW(Book!$J$2)),ROWS(G$7:G246))))</f>
        <v/>
      </c>
      <c r="I246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46" s="6" t="str" cm="1">
        <f t="array" ref="J246">IF(ROWS(G$7:G246)&gt;COUNTIF(BookTable[Entry Month],$O$4),"",INDEX(Book!F$3:F$1200,SMALL(IF(BookTable[Entry Month]=$O$4,ROW(BookTable[Entry Month])-ROW(Book!$J$2)),ROWS(G$7:G246))))</f>
        <v/>
      </c>
      <c r="K246" s="6" t="str" cm="1">
        <f t="array" ref="K246">IF(ROWS(G$7:G246)&gt;COUNTIF(BookTable[Entry Month],$O$4),"",INDEX(Book!E$3:E$1200,SMALL(IF(BookTable[Entry Month]=$O$4,ROW(BookTable[Entry Month])-ROW(Book!$J$2)),ROWS(G$7:G246))))</f>
        <v/>
      </c>
      <c r="L246" s="6" t="e">
        <f>Shrawan3[[#This Row],[मूल्य (रु)]]*13%</f>
        <v>#VALUE!</v>
      </c>
    </row>
    <row r="247" spans="1:16" hidden="1" x14ac:dyDescent="0.25">
      <c r="A247" s="1" t="str">
        <f t="array" ref="A247">IF(ROWS(A$7:A247)&gt;COUNTIF(BookTable[Entry Month],$O$4),"",INDEX(Book!A$3:A$1200,SMALL(IF(BookTable[Entry Month]=$O$4,ROW(BookTable[Entry Month])-ROW(Book!$J$2)),ROWS(A$7:A247))))</f>
        <v/>
      </c>
      <c r="B247" s="1" t="str">
        <f t="array" ref="B247">IF(ROWS(B$7:B247)&gt;COUNTIF(BookTable[Entry Month],$O$4),"",INDEX(Book!B$3:B$1200,SMALL(IF(BookTable[Entry Month]=$O$4,ROW(BookTable[Entry Month])-ROW(Book!$J$2)),ROWS(B$7:B247))))</f>
        <v/>
      </c>
      <c r="D247" s="1" t="str">
        <f t="array" ref="D247">IF(ROWS(C$7:C247)&gt;COUNTIF(BookTable[Entry Month],$O$4),"",INDEX(Book!C$3:C$1200,SMALL(IF(BookTable[Entry Month]=$O$4,ROW(BookTable[Entry Month])-ROW(Book!$J$2)),ROWS(C$7:C247))))</f>
        <v/>
      </c>
      <c r="E247" s="1" t="e">
        <f>VLOOKUP(Shrawan3[[#This Row],[आपूर्तिकर्ताको नाम]],PartyTable[],2,FALSE)</f>
        <v>#N/A</v>
      </c>
      <c r="F247" s="1" t="str" cm="1">
        <f t="array" ref="F247">IF(ROWS(G$7:G247)&gt;COUNTIF(BookTable[Entry Month],$O$4),"",INDEX(Book!D$3:D$1200,SMALL(IF(BookTable[Entry Month]=$O$4,ROW(BookTable[Entry Month])-ROW(Book!$J$2)),ROWS(G$7:G247))))</f>
        <v/>
      </c>
      <c r="I247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47" s="6" t="str" cm="1">
        <f t="array" ref="J247">IF(ROWS(G$7:G247)&gt;COUNTIF(BookTable[Entry Month],$O$4),"",INDEX(Book!F$3:F$1200,SMALL(IF(BookTable[Entry Month]=$O$4,ROW(BookTable[Entry Month])-ROW(Book!$J$2)),ROWS(G$7:G247))))</f>
        <v/>
      </c>
      <c r="K247" s="6" t="str" cm="1">
        <f t="array" ref="K247">IF(ROWS(G$7:G247)&gt;COUNTIF(BookTable[Entry Month],$O$4),"",INDEX(Book!E$3:E$1200,SMALL(IF(BookTable[Entry Month]=$O$4,ROW(BookTable[Entry Month])-ROW(Book!$J$2)),ROWS(G$7:G247))))</f>
        <v/>
      </c>
      <c r="L247" s="6" t="e">
        <f>Shrawan3[[#This Row],[मूल्य (रु)]]*13%</f>
        <v>#VALUE!</v>
      </c>
    </row>
    <row r="248" spans="1:16" hidden="1" x14ac:dyDescent="0.25">
      <c r="A248" s="1" t="str">
        <f t="array" ref="A248">IF(ROWS(A$7:A248)&gt;COUNTIF(BookTable[Entry Month],$O$4),"",INDEX(Book!A$3:A$1200,SMALL(IF(BookTable[Entry Month]=$O$4,ROW(BookTable[Entry Month])-ROW(Book!$J$2)),ROWS(A$7:A248))))</f>
        <v/>
      </c>
      <c r="B248" s="1" t="str">
        <f t="array" ref="B248">IF(ROWS(B$7:B248)&gt;COUNTIF(BookTable[Entry Month],$O$4),"",INDEX(Book!B$3:B$1200,SMALL(IF(BookTable[Entry Month]=$O$4,ROW(BookTable[Entry Month])-ROW(Book!$J$2)),ROWS(B$7:B248))))</f>
        <v/>
      </c>
      <c r="D248" s="1" t="str">
        <f t="array" ref="D248">IF(ROWS(C$7:C248)&gt;COUNTIF(BookTable[Entry Month],$O$4),"",INDEX(Book!C$3:C$1200,SMALL(IF(BookTable[Entry Month]=$O$4,ROW(BookTable[Entry Month])-ROW(Book!$J$2)),ROWS(C$7:C248))))</f>
        <v/>
      </c>
      <c r="E248" s="1" t="e">
        <f>VLOOKUP(Shrawan3[[#This Row],[आपूर्तिकर्ताको नाम]],PartyTable[],2,FALSE)</f>
        <v>#N/A</v>
      </c>
      <c r="F248" s="1" t="str" cm="1">
        <f t="array" ref="F248">IF(ROWS(G$7:G248)&gt;COUNTIF(BookTable[Entry Month],$O$4),"",INDEX(Book!D$3:D$1200,SMALL(IF(BookTable[Entry Month]=$O$4,ROW(BookTable[Entry Month])-ROW(Book!$J$2)),ROWS(G$7:G248))))</f>
        <v/>
      </c>
      <c r="I248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48" s="6" t="str" cm="1">
        <f t="array" ref="J248">IF(ROWS(G$7:G248)&gt;COUNTIF(BookTable[Entry Month],$O$4),"",INDEX(Book!F$3:F$1200,SMALL(IF(BookTable[Entry Month]=$O$4,ROW(BookTable[Entry Month])-ROW(Book!$J$2)),ROWS(G$7:G248))))</f>
        <v/>
      </c>
      <c r="K248" s="6" t="str" cm="1">
        <f t="array" ref="K248">IF(ROWS(G$7:G248)&gt;COUNTIF(BookTable[Entry Month],$O$4),"",INDEX(Book!E$3:E$1200,SMALL(IF(BookTable[Entry Month]=$O$4,ROW(BookTable[Entry Month])-ROW(Book!$J$2)),ROWS(G$7:G248))))</f>
        <v/>
      </c>
      <c r="L248" s="6" t="e">
        <f>Shrawan3[[#This Row],[मूल्य (रु)]]*13%</f>
        <v>#VALUE!</v>
      </c>
    </row>
    <row r="249" spans="1:16" hidden="1" x14ac:dyDescent="0.25">
      <c r="A249" s="1" t="str">
        <f t="array" ref="A249">IF(ROWS(A$7:A249)&gt;COUNTIF(BookTable[Entry Month],$O$4),"",INDEX(Book!A$3:A$1200,SMALL(IF(BookTable[Entry Month]=$O$4,ROW(BookTable[Entry Month])-ROW(Book!$J$2)),ROWS(A$7:A249))))</f>
        <v/>
      </c>
      <c r="B249" s="1" t="str">
        <f t="array" ref="B249">IF(ROWS(B$7:B249)&gt;COUNTIF(BookTable[Entry Month],$O$4),"",INDEX(Book!B$3:B$1200,SMALL(IF(BookTable[Entry Month]=$O$4,ROW(BookTable[Entry Month])-ROW(Book!$J$2)),ROWS(B$7:B249))))</f>
        <v/>
      </c>
      <c r="D249" s="1" t="str">
        <f t="array" ref="D249">IF(ROWS(C$7:C249)&gt;COUNTIF(BookTable[Entry Month],$O$4),"",INDEX(Book!C$3:C$1200,SMALL(IF(BookTable[Entry Month]=$O$4,ROW(BookTable[Entry Month])-ROW(Book!$J$2)),ROWS(C$7:C249))))</f>
        <v/>
      </c>
      <c r="E249" s="1" t="e">
        <f>VLOOKUP(Shrawan3[[#This Row],[आपूर्तिकर्ताको नाम]],PartyTable[],2,FALSE)</f>
        <v>#N/A</v>
      </c>
      <c r="F249" s="1" t="str" cm="1">
        <f t="array" ref="F249">IF(ROWS(G$7:G249)&gt;COUNTIF(BookTable[Entry Month],$O$4),"",INDEX(Book!D$3:D$1200,SMALL(IF(BookTable[Entry Month]=$O$4,ROW(BookTable[Entry Month])-ROW(Book!$J$2)),ROWS(G$7:G249))))</f>
        <v/>
      </c>
      <c r="I249" s="6" t="e">
        <f>Shrawan3[[#This Row],[कर छुट हुने वस्तु वा सेवाको खरिद / पैठारी मूल्य (रु)]]+Shrawan3[[#This Row],[मूल्य (रु)]]</f>
        <v>#VALUE!</v>
      </c>
      <c r="J249" s="6" t="str" cm="1">
        <f t="array" ref="J249">IF(ROWS(G$7:G249)&gt;COUNTIF(BookTable[Entry Month],$O$4),"",INDEX(Book!F$3:F$1200,SMALL(IF(BookTable[Entry Month]=$O$4,ROW(BookTable[Entry Month])-ROW(Book!$J$2)),ROWS(G$7:G249))))</f>
        <v/>
      </c>
      <c r="K249" s="6" t="str" cm="1">
        <f t="array" ref="K249">IF(ROWS(G$7:G249)&gt;COUNTIF(BookTable[Entry Month],$O$4),"",INDEX(Book!E$3:E$1200,SMALL(IF(BookTable[Entry Month]=$O$4,ROW(BookTable[Entry Month])-ROW(Book!$J$2)),ROWS(G$7:G249))))</f>
        <v/>
      </c>
      <c r="L249" s="6" t="e">
        <f>Shrawan3[[#This Row],[मूल्य (रु)]]*13%</f>
        <v>#VALUE!</v>
      </c>
    </row>
    <row r="250" spans="1:16" ht="15.75" x14ac:dyDescent="0.25">
      <c r="A250" s="13" t="s">
        <v>39</v>
      </c>
      <c r="B250" s="13">
        <f>COUNTIF(BookTable[Entry Month],$O$4)</f>
        <v>0</v>
      </c>
      <c r="C250" s="13"/>
      <c r="D250" s="13"/>
      <c r="E250" s="13"/>
      <c r="F250" s="13"/>
      <c r="G250" s="13"/>
      <c r="H250" s="13"/>
      <c r="I250" s="13" t="e">
        <f>CEILING(SUBTOTAL(109,Shrawan3[जम्मा खरिद मूल्य (रु)]),1)</f>
        <v>#VALUE!</v>
      </c>
      <c r="J250" s="13">
        <f>CEILING(SUBTOTAL(109,Shrawan3[कर छुट हुने वस्तु वा सेवाको खरिद / पैठारी मूल्य (रु)]),1)</f>
        <v>0</v>
      </c>
      <c r="K250" s="13">
        <f>CEILING(SUBTOTAL(109,Shrawan3[मूल्य (रु)]),1)</f>
        <v>0</v>
      </c>
      <c r="L250" s="13" t="e">
        <f>CEILING(SUBTOTAL(109,Shrawan3[कर (रु)]),1)</f>
        <v>#VALUE!</v>
      </c>
      <c r="M250" s="13"/>
      <c r="N250" s="13"/>
      <c r="O250" s="13"/>
      <c r="P250" s="13"/>
    </row>
  </sheetData>
  <sheetProtection sheet="1" sort="0" autoFilter="0"/>
  <mergeCells count="7">
    <mergeCell ref="A1:P1"/>
    <mergeCell ref="A2:P2"/>
    <mergeCell ref="A5:H5"/>
    <mergeCell ref="I5:J5"/>
    <mergeCell ref="K5:L5"/>
    <mergeCell ref="M5:N5"/>
    <mergeCell ref="O5:P5"/>
  </mergeCells>
  <pageMargins left="0.25" right="0.25" top="0.75" bottom="0.75" header="0.3" footer="0.3"/>
  <pageSetup paperSize="9" scale="81" fitToHeight="0" orientation="landscape" horizontalDpi="0" verticalDpi="0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C9500-422D-4A46-B573-B19BC5D0AC61}">
  <sheetPr>
    <pageSetUpPr fitToPage="1"/>
  </sheetPr>
  <dimension ref="A1:P250"/>
  <sheetViews>
    <sheetView zoomScale="90" zoomScaleNormal="90" zoomScaleSheetLayoutView="70" workbookViewId="0">
      <selection activeCell="F259" sqref="F259"/>
    </sheetView>
  </sheetViews>
  <sheetFormatPr defaultColWidth="9.42578125" defaultRowHeight="15" x14ac:dyDescent="0.25"/>
  <cols>
    <col min="1" max="1" width="11.140625" style="1" bestFit="1" customWidth="1"/>
    <col min="2" max="2" width="8.28515625" style="1" customWidth="1"/>
    <col min="3" max="3" width="10.5703125" style="1" customWidth="1"/>
    <col min="4" max="4" width="25.7109375" style="1" customWidth="1"/>
    <col min="5" max="5" width="12.42578125" style="1" customWidth="1"/>
    <col min="6" max="6" width="29.7109375" style="1" bestFit="1" customWidth="1"/>
    <col min="7" max="7" width="16.7109375" style="1" bestFit="1" customWidth="1"/>
    <col min="8" max="8" width="11" style="1" customWidth="1"/>
    <col min="9" max="12" width="12.5703125" style="1" customWidth="1"/>
    <col min="13" max="16" width="6.140625" style="1" customWidth="1"/>
    <col min="17" max="16384" width="9.42578125" style="1"/>
  </cols>
  <sheetData>
    <row r="1" spans="1:16" x14ac:dyDescent="0.25">
      <c r="A1" s="66" t="s">
        <v>13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</row>
    <row r="2" spans="1:16" x14ac:dyDescent="0.25">
      <c r="A2" s="66" t="s">
        <v>14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</row>
    <row r="4" spans="1:16" x14ac:dyDescent="0.25">
      <c r="B4" s="4" t="s">
        <v>35</v>
      </c>
      <c r="C4" s="5">
        <f>_pan</f>
        <v>0</v>
      </c>
      <c r="D4" s="3"/>
      <c r="E4" s="4" t="s">
        <v>36</v>
      </c>
      <c r="F4" s="2">
        <f>_firm</f>
        <v>0</v>
      </c>
      <c r="K4" s="4" t="s">
        <v>38</v>
      </c>
      <c r="L4" s="2">
        <f>_fy1</f>
        <v>2080</v>
      </c>
      <c r="N4" s="4" t="s">
        <v>37</v>
      </c>
      <c r="O4" s="2" t="s">
        <v>59</v>
      </c>
    </row>
    <row r="5" spans="1:16" ht="53.25" customHeight="1" x14ac:dyDescent="0.25">
      <c r="A5" s="67" t="s">
        <v>15</v>
      </c>
      <c r="B5" s="68"/>
      <c r="C5" s="68"/>
      <c r="D5" s="68"/>
      <c r="E5" s="68"/>
      <c r="F5" s="68"/>
      <c r="G5" s="68"/>
      <c r="H5" s="69"/>
      <c r="I5" s="67"/>
      <c r="J5" s="69"/>
      <c r="K5" s="67" t="s">
        <v>16</v>
      </c>
      <c r="L5" s="69"/>
      <c r="M5" s="67" t="s">
        <v>17</v>
      </c>
      <c r="N5" s="69"/>
      <c r="O5" s="67" t="s">
        <v>18</v>
      </c>
      <c r="P5" s="69"/>
    </row>
    <row r="6" spans="1:16" ht="60" customHeight="1" x14ac:dyDescent="0.25">
      <c r="A6" s="8" t="s">
        <v>19</v>
      </c>
      <c r="B6" s="8" t="s">
        <v>20</v>
      </c>
      <c r="C6" s="8" t="s">
        <v>21</v>
      </c>
      <c r="D6" s="8" t="s">
        <v>22</v>
      </c>
      <c r="E6" s="8" t="s">
        <v>23</v>
      </c>
      <c r="F6" s="8" t="s">
        <v>24</v>
      </c>
      <c r="G6" s="8" t="s">
        <v>25</v>
      </c>
      <c r="H6" s="8" t="s">
        <v>26</v>
      </c>
      <c r="I6" s="8" t="s">
        <v>27</v>
      </c>
      <c r="J6" s="8" t="s">
        <v>28</v>
      </c>
      <c r="K6" s="8" t="s">
        <v>29</v>
      </c>
      <c r="L6" s="8" t="s">
        <v>30</v>
      </c>
      <c r="M6" s="8" t="s">
        <v>31</v>
      </c>
      <c r="N6" s="8" t="s">
        <v>32</v>
      </c>
      <c r="O6" s="8" t="s">
        <v>33</v>
      </c>
      <c r="P6" s="8" t="s">
        <v>34</v>
      </c>
    </row>
    <row r="7" spans="1:16" x14ac:dyDescent="0.25">
      <c r="A7" s="1" t="str">
        <f t="array" ref="A7">IF(ROWS(A$7:A7)&gt;COUNTIF(BookTable[Entry Month],$O$4),"",INDEX(Book!A$3:A$1200,SMALL(IF(BookTable[Entry Month]=$O$4,ROW(BookTable[Entry Month])-ROW(Book!$J$2)),ROWS(A$7:A7))))</f>
        <v/>
      </c>
      <c r="B7" s="1" t="str">
        <f t="array" ref="B7">IF(ROWS(B$7:B7)&gt;COUNTIF(BookTable[Entry Month],$O$4),"",INDEX(Book!B$3:B$1200,SMALL(IF(BookTable[Entry Month]=$O$4,ROW(BookTable[Entry Month])-ROW(Book!$J$2)),ROWS(B$7:B7))))</f>
        <v/>
      </c>
      <c r="D7" s="1" t="str">
        <f t="array" ref="D7">IF(ROWS(C$7:C7)&gt;COUNTIF(BookTable[Entry Month],$O$4),"",INDEX(Book!C$3:C$1200,SMALL(IF(BookTable[Entry Month]=$O$4,ROW(BookTable[Entry Month])-ROW(Book!$J$2)),ROWS(C$7:C7))))</f>
        <v/>
      </c>
      <c r="E7" s="26" t="e">
        <f>VLOOKUP(Shrawan6[[#This Row],[आपूर्तिकर्ताको नाम]],PartyTable[],2,FALSE)</f>
        <v>#N/A</v>
      </c>
      <c r="F7" s="26" t="str" cm="1">
        <f t="array" ref="F7">IF(ROWS(G$7:G7)&gt;COUNTIF(BookTable[Entry Month],$O$4),"",INDEX(Book!D$3:D$1200,SMALL(IF(BookTable[Entry Month]=$O$4,ROW(BookTable[Entry Month])-ROW(Book!$J$2)),ROWS(G$7:G7))))</f>
        <v/>
      </c>
      <c r="I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7" s="6" t="str" cm="1">
        <f t="array" ref="J7">IF(ROWS(G$7:G7)&gt;COUNTIF(BookTable[Entry Month],$O$4),"",INDEX(Book!F$3:F$1200,SMALL(IF(BookTable[Entry Month]=$O$4,ROW(BookTable[Entry Month])-ROW(Book!$J$2)),ROWS(G$7:G7))))</f>
        <v/>
      </c>
      <c r="K7" s="6" t="str" cm="1">
        <f t="array" ref="K7">IF(ROWS(G$7:G7)&gt;COUNTIF(BookTable[Entry Month],$O$4),"",INDEX(Book!E$3:E$1200,SMALL(IF(BookTable[Entry Month]=$O$4,ROW(BookTable[Entry Month])-ROW(Book!$J$2)),ROWS(G$7:G7))))</f>
        <v/>
      </c>
      <c r="L7" s="6" t="e">
        <f>Shrawan6[[#This Row],[मूल्य (रु)]]*13%</f>
        <v>#VALUE!</v>
      </c>
    </row>
    <row r="8" spans="1:16" hidden="1" x14ac:dyDescent="0.25">
      <c r="A8" s="1" t="str">
        <f t="array" ref="A8">IF(ROWS(A$7:A8)&gt;COUNTIF(BookTable[Entry Month],$O$4),"",INDEX(Book!A$3:A$1200,SMALL(IF(BookTable[Entry Month]=$O$4,ROW(BookTable[Entry Month])-ROW(Book!$J$2)),ROWS(A$7:A8))))</f>
        <v/>
      </c>
      <c r="B8" s="1" t="str">
        <f t="array" ref="B8">IF(ROWS(B$7:B8)&gt;COUNTIF(BookTable[Entry Month],$O$4),"",INDEX(Book!B$3:B$1200,SMALL(IF(BookTable[Entry Month]=$O$4,ROW(BookTable[Entry Month])-ROW(Book!$J$2)),ROWS(B$7:B8))))</f>
        <v/>
      </c>
      <c r="D8" s="1" t="str">
        <f t="array" ref="D8">IF(ROWS(C$7:C8)&gt;COUNTIF(BookTable[Entry Month],$O$4),"",INDEX(Book!C$3:C$1200,SMALL(IF(BookTable[Entry Month]=$O$4,ROW(BookTable[Entry Month])-ROW(Book!$J$2)),ROWS(C$7:C8))))</f>
        <v/>
      </c>
      <c r="E8" s="26" t="e">
        <f>VLOOKUP(Shrawan6[[#This Row],[आपूर्तिकर्ताको नाम]],PartyTable[],2,FALSE)</f>
        <v>#N/A</v>
      </c>
      <c r="F8" s="26" t="str" cm="1">
        <f t="array" ref="F8">IF(ROWS(G$7:G8)&gt;COUNTIF(BookTable[Entry Month],$O$4),"",INDEX(Book!D$3:D$1200,SMALL(IF(BookTable[Entry Month]=$O$4,ROW(BookTable[Entry Month])-ROW(Book!$J$2)),ROWS(G$7:G8))))</f>
        <v/>
      </c>
      <c r="I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8" s="6" t="str" cm="1">
        <f t="array" ref="J8">IF(ROWS(G$7:G8)&gt;COUNTIF(BookTable[Entry Month],$O$4),"",INDEX(Book!F$3:F$1200,SMALL(IF(BookTable[Entry Month]=$O$4,ROW(BookTable[Entry Month])-ROW(Book!$J$2)),ROWS(G$7:G8))))</f>
        <v/>
      </c>
      <c r="K8" s="6" t="str" cm="1">
        <f t="array" ref="K8">IF(ROWS(G$7:G8)&gt;COUNTIF(BookTable[Entry Month],$O$4),"",INDEX(Book!E$3:E$1200,SMALL(IF(BookTable[Entry Month]=$O$4,ROW(BookTable[Entry Month])-ROW(Book!$J$2)),ROWS(G$7:G8))))</f>
        <v/>
      </c>
      <c r="L8" s="6" t="e">
        <f>Shrawan6[[#This Row],[मूल्य (रु)]]*13%</f>
        <v>#VALUE!</v>
      </c>
    </row>
    <row r="9" spans="1:16" hidden="1" x14ac:dyDescent="0.25">
      <c r="A9" s="1" t="str">
        <f t="array" ref="A9">IF(ROWS(A$7:A9)&gt;COUNTIF(BookTable[Entry Month],$O$4),"",INDEX(Book!A$3:A$1200,SMALL(IF(BookTable[Entry Month]=$O$4,ROW(BookTable[Entry Month])-ROW(Book!$J$2)),ROWS(A$7:A9))))</f>
        <v/>
      </c>
      <c r="B9" s="1" t="str">
        <f t="array" ref="B9">IF(ROWS(B$7:B9)&gt;COUNTIF(BookTable[Entry Month],$O$4),"",INDEX(Book!B$3:B$1200,SMALL(IF(BookTable[Entry Month]=$O$4,ROW(BookTable[Entry Month])-ROW(Book!$J$2)),ROWS(B$7:B9))))</f>
        <v/>
      </c>
      <c r="D9" s="1" t="str">
        <f t="array" ref="D9">IF(ROWS(C$7:C9)&gt;COUNTIF(BookTable[Entry Month],$O$4),"",INDEX(Book!C$3:C$1200,SMALL(IF(BookTable[Entry Month]=$O$4,ROW(BookTable[Entry Month])-ROW(Book!$J$2)),ROWS(C$7:C9))))</f>
        <v/>
      </c>
      <c r="E9" s="26" t="e">
        <f>VLOOKUP(Shrawan6[[#This Row],[आपूर्तिकर्ताको नाम]],PartyTable[],2,FALSE)</f>
        <v>#N/A</v>
      </c>
      <c r="F9" s="26" t="str" cm="1">
        <f t="array" ref="F9">IF(ROWS(G$7:G9)&gt;COUNTIF(BookTable[Entry Month],$O$4),"",INDEX(Book!D$3:D$1200,SMALL(IF(BookTable[Entry Month]=$O$4,ROW(BookTable[Entry Month])-ROW(Book!$J$2)),ROWS(G$7:G9))))</f>
        <v/>
      </c>
      <c r="I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9" s="6" t="str" cm="1">
        <f t="array" ref="J9">IF(ROWS(G$7:G9)&gt;COUNTIF(BookTable[Entry Month],$O$4),"",INDEX(Book!F$3:F$1200,SMALL(IF(BookTable[Entry Month]=$O$4,ROW(BookTable[Entry Month])-ROW(Book!$J$2)),ROWS(G$7:G9))))</f>
        <v/>
      </c>
      <c r="K9" s="6" t="str" cm="1">
        <f t="array" ref="K9">IF(ROWS(G$7:G9)&gt;COUNTIF(BookTable[Entry Month],$O$4),"",INDEX(Book!E$3:E$1200,SMALL(IF(BookTable[Entry Month]=$O$4,ROW(BookTable[Entry Month])-ROW(Book!$J$2)),ROWS(G$7:G9))))</f>
        <v/>
      </c>
      <c r="L9" s="6" t="e">
        <f>Shrawan6[[#This Row],[मूल्य (रु)]]*13%</f>
        <v>#VALUE!</v>
      </c>
    </row>
    <row r="10" spans="1:16" hidden="1" x14ac:dyDescent="0.25">
      <c r="A10" s="1" t="str">
        <f t="array" ref="A10">IF(ROWS(A$7:A10)&gt;COUNTIF(BookTable[Entry Month],$O$4),"",INDEX(Book!A$3:A$1200,SMALL(IF(BookTable[Entry Month]=$O$4,ROW(BookTable[Entry Month])-ROW(Book!$J$2)),ROWS(A$7:A10))))</f>
        <v/>
      </c>
      <c r="B10" s="1" t="str">
        <f t="array" ref="B10">IF(ROWS(B$7:B10)&gt;COUNTIF(BookTable[Entry Month],$O$4),"",INDEX(Book!B$3:B$1200,SMALL(IF(BookTable[Entry Month]=$O$4,ROW(BookTable[Entry Month])-ROW(Book!$J$2)),ROWS(B$7:B10))))</f>
        <v/>
      </c>
      <c r="D10" s="1" t="str">
        <f t="array" ref="D10">IF(ROWS(C$7:C10)&gt;COUNTIF(BookTable[Entry Month],$O$4),"",INDEX(Book!C$3:C$1200,SMALL(IF(BookTable[Entry Month]=$O$4,ROW(BookTable[Entry Month])-ROW(Book!$J$2)),ROWS(C$7:C10))))</f>
        <v/>
      </c>
      <c r="E10" s="26" t="e">
        <f>VLOOKUP(Shrawan6[[#This Row],[आपूर्तिकर्ताको नाम]],PartyTable[],2,FALSE)</f>
        <v>#N/A</v>
      </c>
      <c r="F10" s="26" t="str" cm="1">
        <f t="array" ref="F10">IF(ROWS(G$7:G10)&gt;COUNTIF(BookTable[Entry Month],$O$4),"",INDEX(Book!D$3:D$1200,SMALL(IF(BookTable[Entry Month]=$O$4,ROW(BookTable[Entry Month])-ROW(Book!$J$2)),ROWS(G$7:G10))))</f>
        <v/>
      </c>
      <c r="I1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0" s="6" t="str" cm="1">
        <f t="array" ref="J10">IF(ROWS(G$7:G10)&gt;COUNTIF(BookTable[Entry Month],$O$4),"",INDEX(Book!F$3:F$1200,SMALL(IF(BookTable[Entry Month]=$O$4,ROW(BookTable[Entry Month])-ROW(Book!$J$2)),ROWS(G$7:G10))))</f>
        <v/>
      </c>
      <c r="K10" s="6" t="str" cm="1">
        <f t="array" ref="K10">IF(ROWS(G$7:G10)&gt;COUNTIF(BookTable[Entry Month],$O$4),"",INDEX(Book!E$3:E$1200,SMALL(IF(BookTable[Entry Month]=$O$4,ROW(BookTable[Entry Month])-ROW(Book!$J$2)),ROWS(G$7:G10))))</f>
        <v/>
      </c>
      <c r="L10" s="6" t="e">
        <f>Shrawan6[[#This Row],[मूल्य (रु)]]*13%</f>
        <v>#VALUE!</v>
      </c>
    </row>
    <row r="11" spans="1:16" hidden="1" x14ac:dyDescent="0.25">
      <c r="A11" s="1" t="str">
        <f t="array" ref="A11">IF(ROWS(A$7:A11)&gt;COUNTIF(BookTable[Entry Month],$O$4),"",INDEX(Book!A$3:A$1200,SMALL(IF(BookTable[Entry Month]=$O$4,ROW(BookTable[Entry Month])-ROW(Book!$J$2)),ROWS(A$7:A11))))</f>
        <v/>
      </c>
      <c r="B11" s="1" t="str">
        <f t="array" ref="B11">IF(ROWS(B$7:B11)&gt;COUNTIF(BookTable[Entry Month],$O$4),"",INDEX(Book!B$3:B$1200,SMALL(IF(BookTable[Entry Month]=$O$4,ROW(BookTable[Entry Month])-ROW(Book!$J$2)),ROWS(B$7:B11))))</f>
        <v/>
      </c>
      <c r="D11" s="1" t="str">
        <f t="array" ref="D11">IF(ROWS(C$7:C11)&gt;COUNTIF(BookTable[Entry Month],$O$4),"",INDEX(Book!C$3:C$1200,SMALL(IF(BookTable[Entry Month]=$O$4,ROW(BookTable[Entry Month])-ROW(Book!$J$2)),ROWS(C$7:C11))))</f>
        <v/>
      </c>
      <c r="E11" s="26" t="e">
        <f>VLOOKUP(Shrawan6[[#This Row],[आपूर्तिकर्ताको नाम]],PartyTable[],2,FALSE)</f>
        <v>#N/A</v>
      </c>
      <c r="F11" s="26" t="str" cm="1">
        <f t="array" ref="F11">IF(ROWS(G$7:G11)&gt;COUNTIF(BookTable[Entry Month],$O$4),"",INDEX(Book!D$3:D$1200,SMALL(IF(BookTable[Entry Month]=$O$4,ROW(BookTable[Entry Month])-ROW(Book!$J$2)),ROWS(G$7:G11))))</f>
        <v/>
      </c>
      <c r="I1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1" s="6" t="str" cm="1">
        <f t="array" ref="J11">IF(ROWS(G$7:G11)&gt;COUNTIF(BookTable[Entry Month],$O$4),"",INDEX(Book!F$3:F$1200,SMALL(IF(BookTable[Entry Month]=$O$4,ROW(BookTable[Entry Month])-ROW(Book!$J$2)),ROWS(G$7:G11))))</f>
        <v/>
      </c>
      <c r="K11" s="6" t="str" cm="1">
        <f t="array" ref="K11">IF(ROWS(G$7:G11)&gt;COUNTIF(BookTable[Entry Month],$O$4),"",INDEX(Book!E$3:E$1200,SMALL(IF(BookTable[Entry Month]=$O$4,ROW(BookTable[Entry Month])-ROW(Book!$J$2)),ROWS(G$7:G11))))</f>
        <v/>
      </c>
      <c r="L11" s="6" t="e">
        <f>Shrawan6[[#This Row],[मूल्य (रु)]]*13%</f>
        <v>#VALUE!</v>
      </c>
    </row>
    <row r="12" spans="1:16" hidden="1" x14ac:dyDescent="0.25">
      <c r="A12" s="1" t="str">
        <f t="array" ref="A12">IF(ROWS(A$7:A12)&gt;COUNTIF(BookTable[Entry Month],$O$4),"",INDEX(Book!A$3:A$1200,SMALL(IF(BookTable[Entry Month]=$O$4,ROW(BookTable[Entry Month])-ROW(Book!$J$2)),ROWS(A$7:A12))))</f>
        <v/>
      </c>
      <c r="B12" s="1" t="str">
        <f t="array" ref="B12">IF(ROWS(B$7:B12)&gt;COUNTIF(BookTable[Entry Month],$O$4),"",INDEX(Book!B$3:B$1200,SMALL(IF(BookTable[Entry Month]=$O$4,ROW(BookTable[Entry Month])-ROW(Book!$J$2)),ROWS(B$7:B12))))</f>
        <v/>
      </c>
      <c r="D12" s="1" t="str">
        <f t="array" ref="D12">IF(ROWS(C$7:C12)&gt;COUNTIF(BookTable[Entry Month],$O$4),"",INDEX(Book!C$3:C$1200,SMALL(IF(BookTable[Entry Month]=$O$4,ROW(BookTable[Entry Month])-ROW(Book!$J$2)),ROWS(C$7:C12))))</f>
        <v/>
      </c>
      <c r="E12" s="26" t="e">
        <f>VLOOKUP(Shrawan6[[#This Row],[आपूर्तिकर्ताको नाम]],PartyTable[],2,FALSE)</f>
        <v>#N/A</v>
      </c>
      <c r="F12" s="26" t="str" cm="1">
        <f t="array" ref="F12">IF(ROWS(G$7:G12)&gt;COUNTIF(BookTable[Entry Month],$O$4),"",INDEX(Book!D$3:D$1200,SMALL(IF(BookTable[Entry Month]=$O$4,ROW(BookTable[Entry Month])-ROW(Book!$J$2)),ROWS(G$7:G12))))</f>
        <v/>
      </c>
      <c r="I1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2" s="6" t="str" cm="1">
        <f t="array" ref="J12">IF(ROWS(G$7:G12)&gt;COUNTIF(BookTable[Entry Month],$O$4),"",INDEX(Book!F$3:F$1200,SMALL(IF(BookTable[Entry Month]=$O$4,ROW(BookTable[Entry Month])-ROW(Book!$J$2)),ROWS(G$7:G12))))</f>
        <v/>
      </c>
      <c r="K12" s="6" t="str" cm="1">
        <f t="array" ref="K12">IF(ROWS(G$7:G12)&gt;COUNTIF(BookTable[Entry Month],$O$4),"",INDEX(Book!E$3:E$1200,SMALL(IF(BookTable[Entry Month]=$O$4,ROW(BookTable[Entry Month])-ROW(Book!$J$2)),ROWS(G$7:G12))))</f>
        <v/>
      </c>
      <c r="L12" s="6" t="e">
        <f>Shrawan6[[#This Row],[मूल्य (रु)]]*13%</f>
        <v>#VALUE!</v>
      </c>
    </row>
    <row r="13" spans="1:16" hidden="1" x14ac:dyDescent="0.25">
      <c r="A13" s="1" t="str">
        <f t="array" ref="A13">IF(ROWS(A$7:A13)&gt;COUNTIF(BookTable[Entry Month],$O$4),"",INDEX(Book!A$3:A$1200,SMALL(IF(BookTable[Entry Month]=$O$4,ROW(BookTable[Entry Month])-ROW(Book!$J$2)),ROWS(A$7:A13))))</f>
        <v/>
      </c>
      <c r="B13" s="1" t="str">
        <f t="array" ref="B13">IF(ROWS(B$7:B13)&gt;COUNTIF(BookTable[Entry Month],$O$4),"",INDEX(Book!B$3:B$1200,SMALL(IF(BookTable[Entry Month]=$O$4,ROW(BookTable[Entry Month])-ROW(Book!$J$2)),ROWS(B$7:B13))))</f>
        <v/>
      </c>
      <c r="D13" s="1" t="str">
        <f t="array" ref="D13">IF(ROWS(C$7:C13)&gt;COUNTIF(BookTable[Entry Month],$O$4),"",INDEX(Book!C$3:C$1200,SMALL(IF(BookTable[Entry Month]=$O$4,ROW(BookTable[Entry Month])-ROW(Book!$J$2)),ROWS(C$7:C13))))</f>
        <v/>
      </c>
      <c r="E13" s="26" t="e">
        <f>VLOOKUP(Shrawan6[[#This Row],[आपूर्तिकर्ताको नाम]],PartyTable[],2,FALSE)</f>
        <v>#N/A</v>
      </c>
      <c r="F13" s="26" t="str" cm="1">
        <f t="array" ref="F13">IF(ROWS(G$7:G13)&gt;COUNTIF(BookTable[Entry Month],$O$4),"",INDEX(Book!D$3:D$1200,SMALL(IF(BookTable[Entry Month]=$O$4,ROW(BookTable[Entry Month])-ROW(Book!$J$2)),ROWS(G$7:G13))))</f>
        <v/>
      </c>
      <c r="I1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3" s="6" t="str" cm="1">
        <f t="array" ref="J13">IF(ROWS(G$7:G13)&gt;COUNTIF(BookTable[Entry Month],$O$4),"",INDEX(Book!F$3:F$1200,SMALL(IF(BookTable[Entry Month]=$O$4,ROW(BookTable[Entry Month])-ROW(Book!$J$2)),ROWS(G$7:G13))))</f>
        <v/>
      </c>
      <c r="K13" s="6" t="str" cm="1">
        <f t="array" ref="K13">IF(ROWS(G$7:G13)&gt;COUNTIF(BookTable[Entry Month],$O$4),"",INDEX(Book!E$3:E$1200,SMALL(IF(BookTable[Entry Month]=$O$4,ROW(BookTable[Entry Month])-ROW(Book!$J$2)),ROWS(G$7:G13))))</f>
        <v/>
      </c>
      <c r="L13" s="6" t="e">
        <f>Shrawan6[[#This Row],[मूल्य (रु)]]*13%</f>
        <v>#VALUE!</v>
      </c>
    </row>
    <row r="14" spans="1:16" hidden="1" x14ac:dyDescent="0.25">
      <c r="A14" s="1" t="str">
        <f t="array" ref="A14">IF(ROWS(A$7:A14)&gt;COUNTIF(BookTable[Entry Month],$O$4),"",INDEX(Book!A$3:A$1200,SMALL(IF(BookTable[Entry Month]=$O$4,ROW(BookTable[Entry Month])-ROW(Book!$J$2)),ROWS(A$7:A14))))</f>
        <v/>
      </c>
      <c r="B14" s="1" t="str">
        <f t="array" ref="B14">IF(ROWS(B$7:B14)&gt;COUNTIF(BookTable[Entry Month],$O$4),"",INDEX(Book!B$3:B$1200,SMALL(IF(BookTable[Entry Month]=$O$4,ROW(BookTable[Entry Month])-ROW(Book!$J$2)),ROWS(B$7:B14))))</f>
        <v/>
      </c>
      <c r="D14" s="1" t="str">
        <f t="array" ref="D14">IF(ROWS(C$7:C14)&gt;COUNTIF(BookTable[Entry Month],$O$4),"",INDEX(Book!C$3:C$1200,SMALL(IF(BookTable[Entry Month]=$O$4,ROW(BookTable[Entry Month])-ROW(Book!$J$2)),ROWS(C$7:C14))))</f>
        <v/>
      </c>
      <c r="E14" s="26" t="e">
        <f>VLOOKUP(Shrawan6[[#This Row],[आपूर्तिकर्ताको नाम]],PartyTable[],2,FALSE)</f>
        <v>#N/A</v>
      </c>
      <c r="F14" s="26" t="str" cm="1">
        <f t="array" ref="F14">IF(ROWS(G$7:G14)&gt;COUNTIF(BookTable[Entry Month],$O$4),"",INDEX(Book!D$3:D$1200,SMALL(IF(BookTable[Entry Month]=$O$4,ROW(BookTable[Entry Month])-ROW(Book!$J$2)),ROWS(G$7:G14))))</f>
        <v/>
      </c>
      <c r="I1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4" s="6" t="str" cm="1">
        <f t="array" ref="J14">IF(ROWS(G$7:G14)&gt;COUNTIF(BookTable[Entry Month],$O$4),"",INDEX(Book!F$3:F$1200,SMALL(IF(BookTable[Entry Month]=$O$4,ROW(BookTable[Entry Month])-ROW(Book!$J$2)),ROWS(G$7:G14))))</f>
        <v/>
      </c>
      <c r="K14" s="6" t="str" cm="1">
        <f t="array" ref="K14">IF(ROWS(G$7:G14)&gt;COUNTIF(BookTable[Entry Month],$O$4),"",INDEX(Book!E$3:E$1200,SMALL(IF(BookTable[Entry Month]=$O$4,ROW(BookTable[Entry Month])-ROW(Book!$J$2)),ROWS(G$7:G14))))</f>
        <v/>
      </c>
      <c r="L14" s="6" t="e">
        <f>Shrawan6[[#This Row],[मूल्य (रु)]]*13%</f>
        <v>#VALUE!</v>
      </c>
    </row>
    <row r="15" spans="1:16" hidden="1" x14ac:dyDescent="0.25">
      <c r="A15" s="1" t="str">
        <f t="array" ref="A15">IF(ROWS(A$7:A15)&gt;COUNTIF(BookTable[Entry Month],$O$4),"",INDEX(Book!A$3:A$1200,SMALL(IF(BookTable[Entry Month]=$O$4,ROW(BookTable[Entry Month])-ROW(Book!$J$2)),ROWS(A$7:A15))))</f>
        <v/>
      </c>
      <c r="B15" s="12" t="str">
        <f t="array" ref="B15">IF(ROWS(B$7:B15)&gt;COUNTIF(BookTable[Entry Month],$O$4),"",INDEX(Book!B$3:B$1200,SMALL(IF(BookTable[Entry Month]=$O$4,ROW(BookTable[Entry Month])-ROW(Book!$J$2)),ROWS(B$7:B15))))</f>
        <v/>
      </c>
      <c r="D15" s="1" t="str">
        <f t="array" ref="D15">IF(ROWS(C$7:C15)&gt;COUNTIF(BookTable[Entry Month],$O$4),"",INDEX(Book!C$3:C$1200,SMALL(IF(BookTable[Entry Month]=$O$4,ROW(BookTable[Entry Month])-ROW(Book!$J$2)),ROWS(C$7:C15))))</f>
        <v/>
      </c>
      <c r="E15" s="26" t="e">
        <f>VLOOKUP(Shrawan6[[#This Row],[आपूर्तिकर्ताको नाम]],PartyTable[],2,FALSE)</f>
        <v>#N/A</v>
      </c>
      <c r="F15" s="26" t="str" cm="1">
        <f t="array" ref="F15">IF(ROWS(G$7:G15)&gt;COUNTIF(BookTable[Entry Month],$O$4),"",INDEX(Book!D$3:D$1200,SMALL(IF(BookTable[Entry Month]=$O$4,ROW(BookTable[Entry Month])-ROW(Book!$J$2)),ROWS(G$7:G15))))</f>
        <v/>
      </c>
      <c r="I1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5" s="6" t="str" cm="1">
        <f t="array" ref="J15">IF(ROWS(G$7:G15)&gt;COUNTIF(BookTable[Entry Month],$O$4),"",INDEX(Book!F$3:F$1200,SMALL(IF(BookTable[Entry Month]=$O$4,ROW(BookTable[Entry Month])-ROW(Book!$J$2)),ROWS(G$7:G15))))</f>
        <v/>
      </c>
      <c r="K15" s="6" t="str" cm="1">
        <f t="array" ref="K15">IF(ROWS(G$7:G15)&gt;COUNTIF(BookTable[Entry Month],$O$4),"",INDEX(Book!E$3:E$1200,SMALL(IF(BookTable[Entry Month]=$O$4,ROW(BookTable[Entry Month])-ROW(Book!$J$2)),ROWS(G$7:G15))))</f>
        <v/>
      </c>
      <c r="L15" s="6" t="e">
        <f>Shrawan6[[#This Row],[मूल्य (रु)]]*13%</f>
        <v>#VALUE!</v>
      </c>
    </row>
    <row r="16" spans="1:16" hidden="1" x14ac:dyDescent="0.25">
      <c r="A16" s="1" t="str">
        <f t="array" ref="A16">IF(ROWS(A$7:A16)&gt;COUNTIF(BookTable[Entry Month],$O$4),"",INDEX(Book!A$3:A$1200,SMALL(IF(BookTable[Entry Month]=$O$4,ROW(BookTable[Entry Month])-ROW(Book!$J$2)),ROWS(A$7:A16))))</f>
        <v/>
      </c>
      <c r="B16" s="1" t="str">
        <f t="array" ref="B16">IF(ROWS(B$7:B16)&gt;COUNTIF(BookTable[Entry Month],$O$4),"",INDEX(Book!B$3:B$1200,SMALL(IF(BookTable[Entry Month]=$O$4,ROW(BookTable[Entry Month])-ROW(Book!$J$2)),ROWS(B$7:B16))))</f>
        <v/>
      </c>
      <c r="D16" s="1" t="str">
        <f t="array" ref="D16">IF(ROWS(C$7:C16)&gt;COUNTIF(BookTable[Entry Month],$O$4),"",INDEX(Book!C$3:C$1200,SMALL(IF(BookTable[Entry Month]=$O$4,ROW(BookTable[Entry Month])-ROW(Book!$J$2)),ROWS(C$7:C16))))</f>
        <v/>
      </c>
      <c r="E16" s="26" t="e">
        <f>VLOOKUP(Shrawan6[[#This Row],[आपूर्तिकर्ताको नाम]],PartyTable[],2,FALSE)</f>
        <v>#N/A</v>
      </c>
      <c r="F16" s="26" t="str" cm="1">
        <f t="array" ref="F16">IF(ROWS(G$7:G16)&gt;COUNTIF(BookTable[Entry Month],$O$4),"",INDEX(Book!D$3:D$1200,SMALL(IF(BookTable[Entry Month]=$O$4,ROW(BookTable[Entry Month])-ROW(Book!$J$2)),ROWS(G$7:G16))))</f>
        <v/>
      </c>
      <c r="I1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6" s="6" t="str" cm="1">
        <f t="array" ref="J16">IF(ROWS(G$7:G16)&gt;COUNTIF(BookTable[Entry Month],$O$4),"",INDEX(Book!F$3:F$1200,SMALL(IF(BookTable[Entry Month]=$O$4,ROW(BookTable[Entry Month])-ROW(Book!$J$2)),ROWS(G$7:G16))))</f>
        <v/>
      </c>
      <c r="K16" s="6" t="str" cm="1">
        <f t="array" ref="K16">IF(ROWS(G$7:G16)&gt;COUNTIF(BookTable[Entry Month],$O$4),"",INDEX(Book!E$3:E$1200,SMALL(IF(BookTable[Entry Month]=$O$4,ROW(BookTable[Entry Month])-ROW(Book!$J$2)),ROWS(G$7:G16))))</f>
        <v/>
      </c>
      <c r="L16" s="6" t="e">
        <f>Shrawan6[[#This Row],[मूल्य (रु)]]*13%</f>
        <v>#VALUE!</v>
      </c>
    </row>
    <row r="17" spans="1:12" hidden="1" x14ac:dyDescent="0.25">
      <c r="A17" s="1" t="str">
        <f t="array" ref="A17">IF(ROWS(A$7:A17)&gt;COUNTIF(BookTable[Entry Month],$O$4),"",INDEX(Book!A$3:A$1200,SMALL(IF(BookTable[Entry Month]=$O$4,ROW(BookTable[Entry Month])-ROW(Book!$J$2)),ROWS(A$7:A17))))</f>
        <v/>
      </c>
      <c r="B17" s="1" t="str">
        <f t="array" ref="B17">IF(ROWS(B$7:B17)&gt;COUNTIF(BookTable[Entry Month],$O$4),"",INDEX(Book!B$3:B$1200,SMALL(IF(BookTable[Entry Month]=$O$4,ROW(BookTable[Entry Month])-ROW(Book!$J$2)),ROWS(B$7:B17))))</f>
        <v/>
      </c>
      <c r="D17" s="1" t="str">
        <f t="array" ref="D17">IF(ROWS(C$7:C17)&gt;COUNTIF(BookTable[Entry Month],$O$4),"",INDEX(Book!C$3:C$1200,SMALL(IF(BookTable[Entry Month]=$O$4,ROW(BookTable[Entry Month])-ROW(Book!$J$2)),ROWS(C$7:C17))))</f>
        <v/>
      </c>
      <c r="E17" s="26" t="e">
        <f>VLOOKUP(Shrawan6[[#This Row],[आपूर्तिकर्ताको नाम]],PartyTable[],2,FALSE)</f>
        <v>#N/A</v>
      </c>
      <c r="F17" s="26" t="str" cm="1">
        <f t="array" ref="F17">IF(ROWS(G$7:G17)&gt;COUNTIF(BookTable[Entry Month],$O$4),"",INDEX(Book!D$3:D$1200,SMALL(IF(BookTable[Entry Month]=$O$4,ROW(BookTable[Entry Month])-ROW(Book!$J$2)),ROWS(G$7:G17))))</f>
        <v/>
      </c>
      <c r="I1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7" s="6" t="str" cm="1">
        <f t="array" ref="J17">IF(ROWS(G$7:G17)&gt;COUNTIF(BookTable[Entry Month],$O$4),"",INDEX(Book!F$3:F$1200,SMALL(IF(BookTable[Entry Month]=$O$4,ROW(BookTable[Entry Month])-ROW(Book!$J$2)),ROWS(G$7:G17))))</f>
        <v/>
      </c>
      <c r="K17" s="6" t="str" cm="1">
        <f t="array" ref="K17">IF(ROWS(G$7:G17)&gt;COUNTIF(BookTable[Entry Month],$O$4),"",INDEX(Book!E$3:E$1200,SMALL(IF(BookTable[Entry Month]=$O$4,ROW(BookTable[Entry Month])-ROW(Book!$J$2)),ROWS(G$7:G17))))</f>
        <v/>
      </c>
      <c r="L17" s="6" t="e">
        <f>Shrawan6[[#This Row],[मूल्य (रु)]]*13%</f>
        <v>#VALUE!</v>
      </c>
    </row>
    <row r="18" spans="1:12" hidden="1" x14ac:dyDescent="0.25">
      <c r="A18" s="1" t="str">
        <f t="array" ref="A18">IF(ROWS(A$7:A18)&gt;COUNTIF(BookTable[Entry Month],$O$4),"",INDEX(Book!A$3:A$1200,SMALL(IF(BookTable[Entry Month]=$O$4,ROW(BookTable[Entry Month])-ROW(Book!$J$2)),ROWS(A$7:A18))))</f>
        <v/>
      </c>
      <c r="B18" s="1" t="str">
        <f t="array" ref="B18">IF(ROWS(B$7:B18)&gt;COUNTIF(BookTable[Entry Month],$O$4),"",INDEX(Book!B$3:B$1200,SMALL(IF(BookTable[Entry Month]=$O$4,ROW(BookTable[Entry Month])-ROW(Book!$J$2)),ROWS(B$7:B18))))</f>
        <v/>
      </c>
      <c r="D18" s="1" t="str">
        <f t="array" ref="D18">IF(ROWS(C$7:C18)&gt;COUNTIF(BookTable[Entry Month],$O$4),"",INDEX(Book!C$3:C$1200,SMALL(IF(BookTable[Entry Month]=$O$4,ROW(BookTable[Entry Month])-ROW(Book!$J$2)),ROWS(C$7:C18))))</f>
        <v/>
      </c>
      <c r="E18" s="26" t="e">
        <f>VLOOKUP(Shrawan6[[#This Row],[आपूर्तिकर्ताको नाम]],PartyTable[],2,FALSE)</f>
        <v>#N/A</v>
      </c>
      <c r="F18" s="26" t="str" cm="1">
        <f t="array" ref="F18">IF(ROWS(G$7:G18)&gt;COUNTIF(BookTable[Entry Month],$O$4),"",INDEX(Book!D$3:D$1200,SMALL(IF(BookTable[Entry Month]=$O$4,ROW(BookTable[Entry Month])-ROW(Book!$J$2)),ROWS(G$7:G18))))</f>
        <v/>
      </c>
      <c r="I1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8" s="6" t="str" cm="1">
        <f t="array" ref="J18">IF(ROWS(G$7:G18)&gt;COUNTIF(BookTable[Entry Month],$O$4),"",INDEX(Book!F$3:F$1200,SMALL(IF(BookTable[Entry Month]=$O$4,ROW(BookTable[Entry Month])-ROW(Book!$J$2)),ROWS(G$7:G18))))</f>
        <v/>
      </c>
      <c r="K18" s="6" t="str" cm="1">
        <f t="array" ref="K18">IF(ROWS(G$7:G18)&gt;COUNTIF(BookTable[Entry Month],$O$4),"",INDEX(Book!E$3:E$1200,SMALL(IF(BookTable[Entry Month]=$O$4,ROW(BookTable[Entry Month])-ROW(Book!$J$2)),ROWS(G$7:G18))))</f>
        <v/>
      </c>
      <c r="L18" s="6" t="e">
        <f>Shrawan6[[#This Row],[मूल्य (रु)]]*13%</f>
        <v>#VALUE!</v>
      </c>
    </row>
    <row r="19" spans="1:12" hidden="1" x14ac:dyDescent="0.25">
      <c r="A19" s="1" t="str">
        <f t="array" ref="A19">IF(ROWS(A$7:A19)&gt;COUNTIF(BookTable[Entry Month],$O$4),"",INDEX(Book!A$3:A$1200,SMALL(IF(BookTable[Entry Month]=$O$4,ROW(BookTable[Entry Month])-ROW(Book!$J$2)),ROWS(A$7:A19))))</f>
        <v/>
      </c>
      <c r="B19" s="1" t="str">
        <f t="array" ref="B19">IF(ROWS(B$7:B19)&gt;COUNTIF(BookTable[Entry Month],$O$4),"",INDEX(Book!B$3:B$1200,SMALL(IF(BookTable[Entry Month]=$O$4,ROW(BookTable[Entry Month])-ROW(Book!$J$2)),ROWS(B$7:B19))))</f>
        <v/>
      </c>
      <c r="D19" s="1" t="str">
        <f t="array" ref="D19">IF(ROWS(C$7:C19)&gt;COUNTIF(BookTable[Entry Month],$O$4),"",INDEX(Book!C$3:C$1200,SMALL(IF(BookTable[Entry Month]=$O$4,ROW(BookTable[Entry Month])-ROW(Book!$J$2)),ROWS(C$7:C19))))</f>
        <v/>
      </c>
      <c r="E19" s="26" t="e">
        <f>VLOOKUP(Shrawan6[[#This Row],[आपूर्तिकर्ताको नाम]],PartyTable[],2,FALSE)</f>
        <v>#N/A</v>
      </c>
      <c r="F19" s="26" t="str" cm="1">
        <f t="array" ref="F19">IF(ROWS(G$7:G19)&gt;COUNTIF(BookTable[Entry Month],$O$4),"",INDEX(Book!D$3:D$1200,SMALL(IF(BookTable[Entry Month]=$O$4,ROW(BookTable[Entry Month])-ROW(Book!$J$2)),ROWS(G$7:G19))))</f>
        <v/>
      </c>
      <c r="I1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9" s="6" t="str" cm="1">
        <f t="array" ref="J19">IF(ROWS(G$7:G19)&gt;COUNTIF(BookTable[Entry Month],$O$4),"",INDEX(Book!F$3:F$1200,SMALL(IF(BookTable[Entry Month]=$O$4,ROW(BookTable[Entry Month])-ROW(Book!$J$2)),ROWS(G$7:G19))))</f>
        <v/>
      </c>
      <c r="K19" s="6" t="str" cm="1">
        <f t="array" ref="K19">IF(ROWS(G$7:G19)&gt;COUNTIF(BookTable[Entry Month],$O$4),"",INDEX(Book!E$3:E$1200,SMALL(IF(BookTable[Entry Month]=$O$4,ROW(BookTable[Entry Month])-ROW(Book!$J$2)),ROWS(G$7:G19))))</f>
        <v/>
      </c>
      <c r="L19" s="6" t="e">
        <f>Shrawan6[[#This Row],[मूल्य (रु)]]*13%</f>
        <v>#VALUE!</v>
      </c>
    </row>
    <row r="20" spans="1:12" hidden="1" x14ac:dyDescent="0.25">
      <c r="A20" s="1" t="str">
        <f t="array" ref="A20">IF(ROWS(A$7:A20)&gt;COUNTIF(BookTable[Entry Month],$O$4),"",INDEX(Book!A$3:A$1200,SMALL(IF(BookTable[Entry Month]=$O$4,ROW(BookTable[Entry Month])-ROW(Book!$J$2)),ROWS(A$7:A20))))</f>
        <v/>
      </c>
      <c r="B20" s="12" t="str">
        <f t="array" ref="B20">IF(ROWS(B$7:B20)&gt;COUNTIF(BookTable[Entry Month],$O$4),"",INDEX(Book!B$3:B$1200,SMALL(IF(BookTable[Entry Month]=$O$4,ROW(BookTable[Entry Month])-ROW(Book!$J$2)),ROWS(B$7:B20))))</f>
        <v/>
      </c>
      <c r="D20" s="1" t="str">
        <f t="array" ref="D20">IF(ROWS(C$7:C20)&gt;COUNTIF(BookTable[Entry Month],$O$4),"",INDEX(Book!C$3:C$1200,SMALL(IF(BookTable[Entry Month]=$O$4,ROW(BookTable[Entry Month])-ROW(Book!$J$2)),ROWS(C$7:C20))))</f>
        <v/>
      </c>
      <c r="E20" s="26" t="e">
        <f>VLOOKUP(Shrawan6[[#This Row],[आपूर्तिकर्ताको नाम]],PartyTable[],2,FALSE)</f>
        <v>#N/A</v>
      </c>
      <c r="F20" s="26" t="str" cm="1">
        <f t="array" ref="F20">IF(ROWS(G$7:G20)&gt;COUNTIF(BookTable[Entry Month],$O$4),"",INDEX(Book!D$3:D$1200,SMALL(IF(BookTable[Entry Month]=$O$4,ROW(BookTable[Entry Month])-ROW(Book!$J$2)),ROWS(G$7:G20))))</f>
        <v/>
      </c>
      <c r="I2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0" s="6" t="str" cm="1">
        <f t="array" ref="J20">IF(ROWS(G$7:G20)&gt;COUNTIF(BookTable[Entry Month],$O$4),"",INDEX(Book!F$3:F$1200,SMALL(IF(BookTable[Entry Month]=$O$4,ROW(BookTable[Entry Month])-ROW(Book!$J$2)),ROWS(G$7:G20))))</f>
        <v/>
      </c>
      <c r="K20" s="6" t="str" cm="1">
        <f t="array" ref="K20">IF(ROWS(G$7:G20)&gt;COUNTIF(BookTable[Entry Month],$O$4),"",INDEX(Book!E$3:E$1200,SMALL(IF(BookTable[Entry Month]=$O$4,ROW(BookTable[Entry Month])-ROW(Book!$J$2)),ROWS(G$7:G20))))</f>
        <v/>
      </c>
      <c r="L20" s="6" t="e">
        <f>Shrawan6[[#This Row],[मूल्य (रु)]]*13%</f>
        <v>#VALUE!</v>
      </c>
    </row>
    <row r="21" spans="1:12" hidden="1" x14ac:dyDescent="0.25">
      <c r="A21" s="1" t="str">
        <f t="array" ref="A21">IF(ROWS(A$7:A21)&gt;COUNTIF(BookTable[Entry Month],$O$4),"",INDEX(Book!A$3:A$1200,SMALL(IF(BookTable[Entry Month]=$O$4,ROW(BookTable[Entry Month])-ROW(Book!$J$2)),ROWS(A$7:A21))))</f>
        <v/>
      </c>
      <c r="B21" s="1" t="str">
        <f t="array" ref="B21">IF(ROWS(B$7:B21)&gt;COUNTIF(BookTable[Entry Month],$O$4),"",INDEX(Book!B$3:B$1200,SMALL(IF(BookTable[Entry Month]=$O$4,ROW(BookTable[Entry Month])-ROW(Book!$J$2)),ROWS(B$7:B21))))</f>
        <v/>
      </c>
      <c r="D21" s="1" t="str">
        <f t="array" ref="D21">IF(ROWS(C$7:C21)&gt;COUNTIF(BookTable[Entry Month],$O$4),"",INDEX(Book!C$3:C$1200,SMALL(IF(BookTable[Entry Month]=$O$4,ROW(BookTable[Entry Month])-ROW(Book!$J$2)),ROWS(C$7:C21))))</f>
        <v/>
      </c>
      <c r="E21" s="26" t="e">
        <f>VLOOKUP(Shrawan6[[#This Row],[आपूर्तिकर्ताको नाम]],PartyTable[],2,FALSE)</f>
        <v>#N/A</v>
      </c>
      <c r="F21" s="26" t="str" cm="1">
        <f t="array" ref="F21">IF(ROWS(G$7:G21)&gt;COUNTIF(BookTable[Entry Month],$O$4),"",INDEX(Book!D$3:D$1200,SMALL(IF(BookTable[Entry Month]=$O$4,ROW(BookTable[Entry Month])-ROW(Book!$J$2)),ROWS(G$7:G21))))</f>
        <v/>
      </c>
      <c r="I2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1" s="6" t="str" cm="1">
        <f t="array" ref="J21">IF(ROWS(G$7:G21)&gt;COUNTIF(BookTable[Entry Month],$O$4),"",INDEX(Book!F$3:F$1200,SMALL(IF(BookTable[Entry Month]=$O$4,ROW(BookTable[Entry Month])-ROW(Book!$J$2)),ROWS(G$7:G21))))</f>
        <v/>
      </c>
      <c r="K21" s="6" t="str" cm="1">
        <f t="array" ref="K21">IF(ROWS(G$7:G21)&gt;COUNTIF(BookTable[Entry Month],$O$4),"",INDEX(Book!E$3:E$1200,SMALL(IF(BookTable[Entry Month]=$O$4,ROW(BookTable[Entry Month])-ROW(Book!$J$2)),ROWS(G$7:G21))))</f>
        <v/>
      </c>
      <c r="L21" s="6" t="e">
        <f>Shrawan6[[#This Row],[मूल्य (रु)]]*13%</f>
        <v>#VALUE!</v>
      </c>
    </row>
    <row r="22" spans="1:12" hidden="1" x14ac:dyDescent="0.25">
      <c r="A22" s="1" t="str">
        <f t="array" ref="A22">IF(ROWS(A$7:A22)&gt;COUNTIF(BookTable[Entry Month],$O$4),"",INDEX(Book!A$3:A$1200,SMALL(IF(BookTable[Entry Month]=$O$4,ROW(BookTable[Entry Month])-ROW(Book!$J$2)),ROWS(A$7:A22))))</f>
        <v/>
      </c>
      <c r="B22" s="1" t="str">
        <f t="array" ref="B22">IF(ROWS(B$7:B22)&gt;COUNTIF(BookTable[Entry Month],$O$4),"",INDEX(Book!B$3:B$1200,SMALL(IF(BookTable[Entry Month]=$O$4,ROW(BookTable[Entry Month])-ROW(Book!$J$2)),ROWS(B$7:B22))))</f>
        <v/>
      </c>
      <c r="D22" s="1" t="str">
        <f t="array" ref="D22">IF(ROWS(C$7:C22)&gt;COUNTIF(BookTable[Entry Month],$O$4),"",INDEX(Book!C$3:C$1200,SMALL(IF(BookTable[Entry Month]=$O$4,ROW(BookTable[Entry Month])-ROW(Book!$J$2)),ROWS(C$7:C22))))</f>
        <v/>
      </c>
      <c r="E22" s="26" t="e">
        <f>VLOOKUP(Shrawan6[[#This Row],[आपूर्तिकर्ताको नाम]],PartyTable[],2,FALSE)</f>
        <v>#N/A</v>
      </c>
      <c r="F22" s="26" t="str" cm="1">
        <f t="array" ref="F22">IF(ROWS(G$7:G22)&gt;COUNTIF(BookTable[Entry Month],$O$4),"",INDEX(Book!D$3:D$1200,SMALL(IF(BookTable[Entry Month]=$O$4,ROW(BookTable[Entry Month])-ROW(Book!$J$2)),ROWS(G$7:G22))))</f>
        <v/>
      </c>
      <c r="I2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2" s="6" t="str" cm="1">
        <f t="array" ref="J22">IF(ROWS(G$7:G22)&gt;COUNTIF(BookTable[Entry Month],$O$4),"",INDEX(Book!F$3:F$1200,SMALL(IF(BookTable[Entry Month]=$O$4,ROW(BookTable[Entry Month])-ROW(Book!$J$2)),ROWS(G$7:G22))))</f>
        <v/>
      </c>
      <c r="K22" s="6" t="str" cm="1">
        <f t="array" ref="K22">IF(ROWS(G$7:G22)&gt;COUNTIF(BookTable[Entry Month],$O$4),"",INDEX(Book!E$3:E$1200,SMALL(IF(BookTable[Entry Month]=$O$4,ROW(BookTable[Entry Month])-ROW(Book!$J$2)),ROWS(G$7:G22))))</f>
        <v/>
      </c>
      <c r="L22" s="6" t="e">
        <f>Shrawan6[[#This Row],[मूल्य (रु)]]*13%</f>
        <v>#VALUE!</v>
      </c>
    </row>
    <row r="23" spans="1:12" hidden="1" x14ac:dyDescent="0.25">
      <c r="A23" s="1" t="str">
        <f t="array" ref="A23">IF(ROWS(A$7:A23)&gt;COUNTIF(BookTable[Entry Month],$O$4),"",INDEX(Book!A$3:A$1200,SMALL(IF(BookTable[Entry Month]=$O$4,ROW(BookTable[Entry Month])-ROW(Book!$J$2)),ROWS(A$7:A23))))</f>
        <v/>
      </c>
      <c r="B23" s="1" t="str">
        <f t="array" ref="B23">IF(ROWS(B$7:B23)&gt;COUNTIF(BookTable[Entry Month],$O$4),"",INDEX(Book!B$3:B$1200,SMALL(IF(BookTable[Entry Month]=$O$4,ROW(BookTable[Entry Month])-ROW(Book!$J$2)),ROWS(B$7:B23))))</f>
        <v/>
      </c>
      <c r="D23" s="1" t="str">
        <f t="array" ref="D23">IF(ROWS(C$7:C23)&gt;COUNTIF(BookTable[Entry Month],$O$4),"",INDEX(Book!C$3:C$1200,SMALL(IF(BookTable[Entry Month]=$O$4,ROW(BookTable[Entry Month])-ROW(Book!$J$2)),ROWS(C$7:C23))))</f>
        <v/>
      </c>
      <c r="E23" s="26" t="e">
        <f>VLOOKUP(Shrawan6[[#This Row],[आपूर्तिकर्ताको नाम]],PartyTable[],2,FALSE)</f>
        <v>#N/A</v>
      </c>
      <c r="F23" s="26" t="str" cm="1">
        <f t="array" ref="F23">IF(ROWS(G$7:G23)&gt;COUNTIF(BookTable[Entry Month],$O$4),"",INDEX(Book!D$3:D$1200,SMALL(IF(BookTable[Entry Month]=$O$4,ROW(BookTable[Entry Month])-ROW(Book!$J$2)),ROWS(G$7:G23))))</f>
        <v/>
      </c>
      <c r="I2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3" s="6" t="str" cm="1">
        <f t="array" ref="J23">IF(ROWS(G$7:G23)&gt;COUNTIF(BookTable[Entry Month],$O$4),"",INDEX(Book!F$3:F$1200,SMALL(IF(BookTable[Entry Month]=$O$4,ROW(BookTable[Entry Month])-ROW(Book!$J$2)),ROWS(G$7:G23))))</f>
        <v/>
      </c>
      <c r="K23" s="6" t="str" cm="1">
        <f t="array" ref="K23">IF(ROWS(G$7:G23)&gt;COUNTIF(BookTable[Entry Month],$O$4),"",INDEX(Book!E$3:E$1200,SMALL(IF(BookTable[Entry Month]=$O$4,ROW(BookTable[Entry Month])-ROW(Book!$J$2)),ROWS(G$7:G23))))</f>
        <v/>
      </c>
      <c r="L23" s="6" t="e">
        <f>Shrawan6[[#This Row],[मूल्य (रु)]]*13%</f>
        <v>#VALUE!</v>
      </c>
    </row>
    <row r="24" spans="1:12" hidden="1" x14ac:dyDescent="0.25">
      <c r="A24" s="1" t="str">
        <f t="array" ref="A24">IF(ROWS(A$7:A24)&gt;COUNTIF(BookTable[Entry Month],$O$4),"",INDEX(Book!A$3:A$1200,SMALL(IF(BookTable[Entry Month]=$O$4,ROW(BookTable[Entry Month])-ROW(Book!$J$2)),ROWS(A$7:A24))))</f>
        <v/>
      </c>
      <c r="B24" s="1" t="str">
        <f t="array" ref="B24">IF(ROWS(B$7:B24)&gt;COUNTIF(BookTable[Entry Month],$O$4),"",INDEX(Book!B$3:B$1200,SMALL(IF(BookTable[Entry Month]=$O$4,ROW(BookTable[Entry Month])-ROW(Book!$J$2)),ROWS(B$7:B24))))</f>
        <v/>
      </c>
      <c r="D24" s="1" t="str">
        <f t="array" ref="D24">IF(ROWS(C$7:C24)&gt;COUNTIF(BookTable[Entry Month],$O$4),"",INDEX(Book!C$3:C$1200,SMALL(IF(BookTable[Entry Month]=$O$4,ROW(BookTable[Entry Month])-ROW(Book!$J$2)),ROWS(C$7:C24))))</f>
        <v/>
      </c>
      <c r="E24" s="26" t="e">
        <f>VLOOKUP(Shrawan6[[#This Row],[आपूर्तिकर्ताको नाम]],PartyTable[],2,FALSE)</f>
        <v>#N/A</v>
      </c>
      <c r="F24" s="26" t="str" cm="1">
        <f t="array" ref="F24">IF(ROWS(G$7:G24)&gt;COUNTIF(BookTable[Entry Month],$O$4),"",INDEX(Book!D$3:D$1200,SMALL(IF(BookTable[Entry Month]=$O$4,ROW(BookTable[Entry Month])-ROW(Book!$J$2)),ROWS(G$7:G24))))</f>
        <v/>
      </c>
      <c r="I2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4" s="6" t="str" cm="1">
        <f t="array" ref="J24">IF(ROWS(G$7:G24)&gt;COUNTIF(BookTable[Entry Month],$O$4),"",INDEX(Book!F$3:F$1200,SMALL(IF(BookTable[Entry Month]=$O$4,ROW(BookTable[Entry Month])-ROW(Book!$J$2)),ROWS(G$7:G24))))</f>
        <v/>
      </c>
      <c r="K24" s="6" t="str" cm="1">
        <f t="array" ref="K24">IF(ROWS(G$7:G24)&gt;COUNTIF(BookTable[Entry Month],$O$4),"",INDEX(Book!E$3:E$1200,SMALL(IF(BookTable[Entry Month]=$O$4,ROW(BookTable[Entry Month])-ROW(Book!$J$2)),ROWS(G$7:G24))))</f>
        <v/>
      </c>
      <c r="L24" s="6" t="e">
        <f>Shrawan6[[#This Row],[मूल्य (रु)]]*13%</f>
        <v>#VALUE!</v>
      </c>
    </row>
    <row r="25" spans="1:12" hidden="1" x14ac:dyDescent="0.25">
      <c r="A25" s="1" t="str">
        <f t="array" ref="A25">IF(ROWS(A$7:A25)&gt;COUNTIF(BookTable[Entry Month],$O$4),"",INDEX(Book!A$3:A$1200,SMALL(IF(BookTable[Entry Month]=$O$4,ROW(BookTable[Entry Month])-ROW(Book!$J$2)),ROWS(A$7:A25))))</f>
        <v/>
      </c>
      <c r="B25" s="1" t="str">
        <f t="array" ref="B25">IF(ROWS(B$7:B25)&gt;COUNTIF(BookTable[Entry Month],$O$4),"",INDEX(Book!B$3:B$1200,SMALL(IF(BookTable[Entry Month]=$O$4,ROW(BookTable[Entry Month])-ROW(Book!$J$2)),ROWS(B$7:B25))))</f>
        <v/>
      </c>
      <c r="D25" s="1" t="str">
        <f t="array" ref="D25">IF(ROWS(C$7:C25)&gt;COUNTIF(BookTable[Entry Month],$O$4),"",INDEX(Book!C$3:C$1200,SMALL(IF(BookTable[Entry Month]=$O$4,ROW(BookTable[Entry Month])-ROW(Book!$J$2)),ROWS(C$7:C25))))</f>
        <v/>
      </c>
      <c r="E25" s="26" t="e">
        <f>VLOOKUP(Shrawan6[[#This Row],[आपूर्तिकर्ताको नाम]],PartyTable[],2,FALSE)</f>
        <v>#N/A</v>
      </c>
      <c r="F25" s="26" t="str" cm="1">
        <f t="array" ref="F25">IF(ROWS(G$7:G25)&gt;COUNTIF(BookTable[Entry Month],$O$4),"",INDEX(Book!D$3:D$1200,SMALL(IF(BookTable[Entry Month]=$O$4,ROW(BookTable[Entry Month])-ROW(Book!$J$2)),ROWS(G$7:G25))))</f>
        <v/>
      </c>
      <c r="I2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5" s="6" t="str" cm="1">
        <f t="array" ref="J25">IF(ROWS(G$7:G25)&gt;COUNTIF(BookTable[Entry Month],$O$4),"",INDEX(Book!F$3:F$1200,SMALL(IF(BookTable[Entry Month]=$O$4,ROW(BookTable[Entry Month])-ROW(Book!$J$2)),ROWS(G$7:G25))))</f>
        <v/>
      </c>
      <c r="K25" s="6" t="str" cm="1">
        <f t="array" ref="K25">IF(ROWS(G$7:G25)&gt;COUNTIF(BookTable[Entry Month],$O$4),"",INDEX(Book!E$3:E$1200,SMALL(IF(BookTable[Entry Month]=$O$4,ROW(BookTable[Entry Month])-ROW(Book!$J$2)),ROWS(G$7:G25))))</f>
        <v/>
      </c>
      <c r="L25" s="6" t="e">
        <f>Shrawan6[[#This Row],[मूल्य (रु)]]*13%</f>
        <v>#VALUE!</v>
      </c>
    </row>
    <row r="26" spans="1:12" hidden="1" x14ac:dyDescent="0.25">
      <c r="A26" s="1" t="str">
        <f t="array" ref="A26">IF(ROWS(A$7:A26)&gt;COUNTIF(BookTable[Entry Month],$O$4),"",INDEX(Book!A$3:A$1200,SMALL(IF(BookTable[Entry Month]=$O$4,ROW(BookTable[Entry Month])-ROW(Book!$J$2)),ROWS(A$7:A26))))</f>
        <v/>
      </c>
      <c r="B26" s="1" t="str">
        <f t="array" ref="B26">IF(ROWS(B$7:B26)&gt;COUNTIF(BookTable[Entry Month],$O$4),"",INDEX(Book!B$3:B$1200,SMALL(IF(BookTable[Entry Month]=$O$4,ROW(BookTable[Entry Month])-ROW(Book!$J$2)),ROWS(B$7:B26))))</f>
        <v/>
      </c>
      <c r="D26" s="1" t="str">
        <f t="array" ref="D26">IF(ROWS(C$7:C26)&gt;COUNTIF(BookTable[Entry Month],$O$4),"",INDEX(Book!C$3:C$1200,SMALL(IF(BookTable[Entry Month]=$O$4,ROW(BookTable[Entry Month])-ROW(Book!$J$2)),ROWS(C$7:C26))))</f>
        <v/>
      </c>
      <c r="E26" s="26" t="e">
        <f>VLOOKUP(Shrawan6[[#This Row],[आपूर्तिकर्ताको नाम]],PartyTable[],2,FALSE)</f>
        <v>#N/A</v>
      </c>
      <c r="F26" s="26" t="str" cm="1">
        <f t="array" ref="F26">IF(ROWS(G$7:G26)&gt;COUNTIF(BookTable[Entry Month],$O$4),"",INDEX(Book!D$3:D$1200,SMALL(IF(BookTable[Entry Month]=$O$4,ROW(BookTable[Entry Month])-ROW(Book!$J$2)),ROWS(G$7:G26))))</f>
        <v/>
      </c>
      <c r="I2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6" s="6" t="str" cm="1">
        <f t="array" ref="J26">IF(ROWS(G$7:G26)&gt;COUNTIF(BookTable[Entry Month],$O$4),"",INDEX(Book!F$3:F$1200,SMALL(IF(BookTable[Entry Month]=$O$4,ROW(BookTable[Entry Month])-ROW(Book!$J$2)),ROWS(G$7:G26))))</f>
        <v/>
      </c>
      <c r="K26" s="6" t="str" cm="1">
        <f t="array" ref="K26">IF(ROWS(G$7:G26)&gt;COUNTIF(BookTable[Entry Month],$O$4),"",INDEX(Book!E$3:E$1200,SMALL(IF(BookTable[Entry Month]=$O$4,ROW(BookTable[Entry Month])-ROW(Book!$J$2)),ROWS(G$7:G26))))</f>
        <v/>
      </c>
      <c r="L26" s="6" t="e">
        <f>Shrawan6[[#This Row],[मूल्य (रु)]]*13%</f>
        <v>#VALUE!</v>
      </c>
    </row>
    <row r="27" spans="1:12" hidden="1" x14ac:dyDescent="0.25">
      <c r="A27" s="1" t="str">
        <f t="array" ref="A27">IF(ROWS(A$7:A27)&gt;COUNTIF(BookTable[Entry Month],$O$4),"",INDEX(Book!A$3:A$1200,SMALL(IF(BookTable[Entry Month]=$O$4,ROW(BookTable[Entry Month])-ROW(Book!$J$2)),ROWS(A$7:A27))))</f>
        <v/>
      </c>
      <c r="B27" s="1" t="str">
        <f t="array" ref="B27">IF(ROWS(B$7:B27)&gt;COUNTIF(BookTable[Entry Month],$O$4),"",INDEX(Book!B$3:B$1200,SMALL(IF(BookTable[Entry Month]=$O$4,ROW(BookTable[Entry Month])-ROW(Book!$J$2)),ROWS(B$7:B27))))</f>
        <v/>
      </c>
      <c r="D27" s="1" t="str">
        <f t="array" ref="D27">IF(ROWS(C$7:C27)&gt;COUNTIF(BookTable[Entry Month],$O$4),"",INDEX(Book!C$3:C$1200,SMALL(IF(BookTable[Entry Month]=$O$4,ROW(BookTable[Entry Month])-ROW(Book!$J$2)),ROWS(C$7:C27))))</f>
        <v/>
      </c>
      <c r="E27" s="26" t="e">
        <f>VLOOKUP(Shrawan6[[#This Row],[आपूर्तिकर्ताको नाम]],PartyTable[],2,FALSE)</f>
        <v>#N/A</v>
      </c>
      <c r="F27" s="26" t="str" cm="1">
        <f t="array" ref="F27">IF(ROWS(G$7:G27)&gt;COUNTIF(BookTable[Entry Month],$O$4),"",INDEX(Book!D$3:D$1200,SMALL(IF(BookTable[Entry Month]=$O$4,ROW(BookTable[Entry Month])-ROW(Book!$J$2)),ROWS(G$7:G27))))</f>
        <v/>
      </c>
      <c r="I2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7" s="6" t="str" cm="1">
        <f t="array" ref="J27">IF(ROWS(G$7:G27)&gt;COUNTIF(BookTable[Entry Month],$O$4),"",INDEX(Book!F$3:F$1200,SMALL(IF(BookTable[Entry Month]=$O$4,ROW(BookTable[Entry Month])-ROW(Book!$J$2)),ROWS(G$7:G27))))</f>
        <v/>
      </c>
      <c r="K27" s="6" t="str" cm="1">
        <f t="array" ref="K27">IF(ROWS(G$7:G27)&gt;COUNTIF(BookTable[Entry Month],$O$4),"",INDEX(Book!E$3:E$1200,SMALL(IF(BookTable[Entry Month]=$O$4,ROW(BookTable[Entry Month])-ROW(Book!$J$2)),ROWS(G$7:G27))))</f>
        <v/>
      </c>
      <c r="L27" s="6" t="e">
        <f>Shrawan6[[#This Row],[मूल्य (रु)]]*13%</f>
        <v>#VALUE!</v>
      </c>
    </row>
    <row r="28" spans="1:12" hidden="1" x14ac:dyDescent="0.25">
      <c r="A28" s="1" t="str">
        <f t="array" ref="A28">IF(ROWS(A$7:A28)&gt;COUNTIF(BookTable[Entry Month],$O$4),"",INDEX(Book!A$3:A$1200,SMALL(IF(BookTable[Entry Month]=$O$4,ROW(BookTable[Entry Month])-ROW(Book!$J$2)),ROWS(A$7:A28))))</f>
        <v/>
      </c>
      <c r="B28" s="1" t="str">
        <f t="array" ref="B28">IF(ROWS(B$7:B28)&gt;COUNTIF(BookTable[Entry Month],$O$4),"",INDEX(Book!B$3:B$1200,SMALL(IF(BookTable[Entry Month]=$O$4,ROW(BookTable[Entry Month])-ROW(Book!$J$2)),ROWS(B$7:B28))))</f>
        <v/>
      </c>
      <c r="D28" s="1" t="str">
        <f t="array" ref="D28">IF(ROWS(C$7:C28)&gt;COUNTIF(BookTable[Entry Month],$O$4),"",INDEX(Book!C$3:C$1200,SMALL(IF(BookTable[Entry Month]=$O$4,ROW(BookTable[Entry Month])-ROW(Book!$J$2)),ROWS(C$7:C28))))</f>
        <v/>
      </c>
      <c r="E28" s="26" t="e">
        <f>VLOOKUP(Shrawan6[[#This Row],[आपूर्तिकर्ताको नाम]],PartyTable[],2,FALSE)</f>
        <v>#N/A</v>
      </c>
      <c r="F28" s="26" t="str" cm="1">
        <f t="array" ref="F28">IF(ROWS(G$7:G28)&gt;COUNTIF(BookTable[Entry Month],$O$4),"",INDEX(Book!D$3:D$1200,SMALL(IF(BookTable[Entry Month]=$O$4,ROW(BookTable[Entry Month])-ROW(Book!$J$2)),ROWS(G$7:G28))))</f>
        <v/>
      </c>
      <c r="I2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8" s="6" t="str" cm="1">
        <f t="array" ref="J28">IF(ROWS(G$7:G28)&gt;COUNTIF(BookTable[Entry Month],$O$4),"",INDEX(Book!F$3:F$1200,SMALL(IF(BookTable[Entry Month]=$O$4,ROW(BookTable[Entry Month])-ROW(Book!$J$2)),ROWS(G$7:G28))))</f>
        <v/>
      </c>
      <c r="K28" s="6" t="str" cm="1">
        <f t="array" ref="K28">IF(ROWS(G$7:G28)&gt;COUNTIF(BookTable[Entry Month],$O$4),"",INDEX(Book!E$3:E$1200,SMALL(IF(BookTable[Entry Month]=$O$4,ROW(BookTable[Entry Month])-ROW(Book!$J$2)),ROWS(G$7:G28))))</f>
        <v/>
      </c>
      <c r="L28" s="6" t="e">
        <f>Shrawan6[[#This Row],[मूल्य (रु)]]*13%</f>
        <v>#VALUE!</v>
      </c>
    </row>
    <row r="29" spans="1:12" hidden="1" x14ac:dyDescent="0.25">
      <c r="A29" s="1" t="str">
        <f t="array" ref="A29">IF(ROWS(A$7:A29)&gt;COUNTIF(BookTable[Entry Month],$O$4),"",INDEX(Book!A$3:A$1200,SMALL(IF(BookTable[Entry Month]=$O$4,ROW(BookTable[Entry Month])-ROW(Book!$J$2)),ROWS(A$7:A29))))</f>
        <v/>
      </c>
      <c r="B29" s="1" t="str">
        <f t="array" ref="B29">IF(ROWS(B$7:B29)&gt;COUNTIF(BookTable[Entry Month],$O$4),"",INDEX(Book!B$3:B$1200,SMALL(IF(BookTable[Entry Month]=$O$4,ROW(BookTable[Entry Month])-ROW(Book!$J$2)),ROWS(B$7:B29))))</f>
        <v/>
      </c>
      <c r="D29" s="1" t="str">
        <f t="array" ref="D29">IF(ROWS(C$7:C29)&gt;COUNTIF(BookTable[Entry Month],$O$4),"",INDEX(Book!C$3:C$1200,SMALL(IF(BookTable[Entry Month]=$O$4,ROW(BookTable[Entry Month])-ROW(Book!$J$2)),ROWS(C$7:C29))))</f>
        <v/>
      </c>
      <c r="E29" s="26" t="e">
        <f>VLOOKUP(Shrawan6[[#This Row],[आपूर्तिकर्ताको नाम]],PartyTable[],2,FALSE)</f>
        <v>#N/A</v>
      </c>
      <c r="F29" s="26" t="str" cm="1">
        <f t="array" ref="F29">IF(ROWS(G$7:G29)&gt;COUNTIF(BookTable[Entry Month],$O$4),"",INDEX(Book!D$3:D$1200,SMALL(IF(BookTable[Entry Month]=$O$4,ROW(BookTable[Entry Month])-ROW(Book!$J$2)),ROWS(G$7:G29))))</f>
        <v/>
      </c>
      <c r="I2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9" s="6" t="str" cm="1">
        <f t="array" ref="J29">IF(ROWS(G$7:G29)&gt;COUNTIF(BookTable[Entry Month],$O$4),"",INDEX(Book!F$3:F$1200,SMALL(IF(BookTable[Entry Month]=$O$4,ROW(BookTable[Entry Month])-ROW(Book!$J$2)),ROWS(G$7:G29))))</f>
        <v/>
      </c>
      <c r="K29" s="6" t="str" cm="1">
        <f t="array" ref="K29">IF(ROWS(G$7:G29)&gt;COUNTIF(BookTable[Entry Month],$O$4),"",INDEX(Book!E$3:E$1200,SMALL(IF(BookTable[Entry Month]=$O$4,ROW(BookTable[Entry Month])-ROW(Book!$J$2)),ROWS(G$7:G29))))</f>
        <v/>
      </c>
      <c r="L29" s="6" t="e">
        <f>Shrawan6[[#This Row],[मूल्य (रु)]]*13%</f>
        <v>#VALUE!</v>
      </c>
    </row>
    <row r="30" spans="1:12" hidden="1" x14ac:dyDescent="0.25">
      <c r="A30" s="1" t="str">
        <f t="array" ref="A30">IF(ROWS(A$7:A30)&gt;COUNTIF(BookTable[Entry Month],$O$4),"",INDEX(Book!A$3:A$1200,SMALL(IF(BookTable[Entry Month]=$O$4,ROW(BookTable[Entry Month])-ROW(Book!$J$2)),ROWS(A$7:A30))))</f>
        <v/>
      </c>
      <c r="B30" s="1" t="str">
        <f t="array" ref="B30">IF(ROWS(B$7:B30)&gt;COUNTIF(BookTable[Entry Month],$O$4),"",INDEX(Book!B$3:B$1200,SMALL(IF(BookTable[Entry Month]=$O$4,ROW(BookTable[Entry Month])-ROW(Book!$J$2)),ROWS(B$7:B30))))</f>
        <v/>
      </c>
      <c r="D30" s="1" t="str">
        <f t="array" ref="D30">IF(ROWS(C$7:C30)&gt;COUNTIF(BookTable[Entry Month],$O$4),"",INDEX(Book!C$3:C$1200,SMALL(IF(BookTable[Entry Month]=$O$4,ROW(BookTable[Entry Month])-ROW(Book!$J$2)),ROWS(C$7:C30))))</f>
        <v/>
      </c>
      <c r="E30" s="26" t="e">
        <f>VLOOKUP(Shrawan6[[#This Row],[आपूर्तिकर्ताको नाम]],PartyTable[],2,FALSE)</f>
        <v>#N/A</v>
      </c>
      <c r="F30" s="26" t="str" cm="1">
        <f t="array" ref="F30">IF(ROWS(G$7:G30)&gt;COUNTIF(BookTable[Entry Month],$O$4),"",INDEX(Book!D$3:D$1200,SMALL(IF(BookTable[Entry Month]=$O$4,ROW(BookTable[Entry Month])-ROW(Book!$J$2)),ROWS(G$7:G30))))</f>
        <v/>
      </c>
      <c r="I3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30" s="6" t="str" cm="1">
        <f t="array" ref="J30">IF(ROWS(G$7:G30)&gt;COUNTIF(BookTable[Entry Month],$O$4),"",INDEX(Book!F$3:F$1200,SMALL(IF(BookTable[Entry Month]=$O$4,ROW(BookTable[Entry Month])-ROW(Book!$J$2)),ROWS(G$7:G30))))</f>
        <v/>
      </c>
      <c r="K30" s="6" t="str" cm="1">
        <f t="array" ref="K30">IF(ROWS(G$7:G30)&gt;COUNTIF(BookTable[Entry Month],$O$4),"",INDEX(Book!E$3:E$1200,SMALL(IF(BookTable[Entry Month]=$O$4,ROW(BookTable[Entry Month])-ROW(Book!$J$2)),ROWS(G$7:G30))))</f>
        <v/>
      </c>
      <c r="L30" s="6" t="e">
        <f>Shrawan6[[#This Row],[मूल्य (रु)]]*13%</f>
        <v>#VALUE!</v>
      </c>
    </row>
    <row r="31" spans="1:12" hidden="1" x14ac:dyDescent="0.25">
      <c r="A31" s="1" t="str">
        <f t="array" ref="A31">IF(ROWS(A$7:A31)&gt;COUNTIF(BookTable[Entry Month],$O$4),"",INDEX(Book!A$3:A$1200,SMALL(IF(BookTable[Entry Month]=$O$4,ROW(BookTable[Entry Month])-ROW(Book!$J$2)),ROWS(A$7:A31))))</f>
        <v/>
      </c>
      <c r="B31" s="1" t="str">
        <f t="array" ref="B31">IF(ROWS(B$7:B31)&gt;COUNTIF(BookTable[Entry Month],$O$4),"",INDEX(Book!B$3:B$1200,SMALL(IF(BookTable[Entry Month]=$O$4,ROW(BookTable[Entry Month])-ROW(Book!$J$2)),ROWS(B$7:B31))))</f>
        <v/>
      </c>
      <c r="D31" s="1" t="str">
        <f t="array" ref="D31">IF(ROWS(C$7:C31)&gt;COUNTIF(BookTable[Entry Month],$O$4),"",INDEX(Book!C$3:C$1200,SMALL(IF(BookTable[Entry Month]=$O$4,ROW(BookTable[Entry Month])-ROW(Book!$J$2)),ROWS(C$7:C31))))</f>
        <v/>
      </c>
      <c r="E31" s="26" t="e">
        <f>VLOOKUP(Shrawan6[[#This Row],[आपूर्तिकर्ताको नाम]],PartyTable[],2,FALSE)</f>
        <v>#N/A</v>
      </c>
      <c r="F31" s="26" t="str" cm="1">
        <f t="array" ref="F31">IF(ROWS(G$7:G31)&gt;COUNTIF(BookTable[Entry Month],$O$4),"",INDEX(Book!D$3:D$1200,SMALL(IF(BookTable[Entry Month]=$O$4,ROW(BookTable[Entry Month])-ROW(Book!$J$2)),ROWS(G$7:G31))))</f>
        <v/>
      </c>
      <c r="I3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31" s="6" t="str" cm="1">
        <f t="array" ref="J31">IF(ROWS(G$7:G31)&gt;COUNTIF(BookTable[Entry Month],$O$4),"",INDEX(Book!F$3:F$1200,SMALL(IF(BookTable[Entry Month]=$O$4,ROW(BookTable[Entry Month])-ROW(Book!$J$2)),ROWS(G$7:G31))))</f>
        <v/>
      </c>
      <c r="K31" s="6" t="str" cm="1">
        <f t="array" ref="K31">IF(ROWS(G$7:G31)&gt;COUNTIF(BookTable[Entry Month],$O$4),"",INDEX(Book!E$3:E$1200,SMALL(IF(BookTable[Entry Month]=$O$4,ROW(BookTable[Entry Month])-ROW(Book!$J$2)),ROWS(G$7:G31))))</f>
        <v/>
      </c>
      <c r="L31" s="6" t="e">
        <f>Shrawan6[[#This Row],[मूल्य (रु)]]*13%</f>
        <v>#VALUE!</v>
      </c>
    </row>
    <row r="32" spans="1:12" hidden="1" x14ac:dyDescent="0.25">
      <c r="A32" s="1" t="str">
        <f t="array" ref="A32">IF(ROWS(A$7:A32)&gt;COUNTIF(BookTable[Entry Month],$O$4),"",INDEX(Book!A$3:A$1200,SMALL(IF(BookTable[Entry Month]=$O$4,ROW(BookTable[Entry Month])-ROW(Book!$J$2)),ROWS(A$7:A32))))</f>
        <v/>
      </c>
      <c r="B32" s="1" t="str">
        <f t="array" ref="B32">IF(ROWS(B$7:B32)&gt;COUNTIF(BookTable[Entry Month],$O$4),"",INDEX(Book!B$3:B$1200,SMALL(IF(BookTable[Entry Month]=$O$4,ROW(BookTable[Entry Month])-ROW(Book!$J$2)),ROWS(B$7:B32))))</f>
        <v/>
      </c>
      <c r="D32" s="1" t="str">
        <f t="array" ref="D32">IF(ROWS(C$7:C32)&gt;COUNTIF(BookTable[Entry Month],$O$4),"",INDEX(Book!C$3:C$1200,SMALL(IF(BookTable[Entry Month]=$O$4,ROW(BookTable[Entry Month])-ROW(Book!$J$2)),ROWS(C$7:C32))))</f>
        <v/>
      </c>
      <c r="E32" s="26" t="e">
        <f>VLOOKUP(Shrawan6[[#This Row],[आपूर्तिकर्ताको नाम]],PartyTable[],2,FALSE)</f>
        <v>#N/A</v>
      </c>
      <c r="F32" s="26" t="str" cm="1">
        <f t="array" ref="F32">IF(ROWS(G$7:G32)&gt;COUNTIF(BookTable[Entry Month],$O$4),"",INDEX(Book!D$3:D$1200,SMALL(IF(BookTable[Entry Month]=$O$4,ROW(BookTable[Entry Month])-ROW(Book!$J$2)),ROWS(G$7:G32))))</f>
        <v/>
      </c>
      <c r="I3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32" s="6" t="str" cm="1">
        <f t="array" ref="J32">IF(ROWS(G$7:G32)&gt;COUNTIF(BookTable[Entry Month],$O$4),"",INDEX(Book!F$3:F$1200,SMALL(IF(BookTable[Entry Month]=$O$4,ROW(BookTable[Entry Month])-ROW(Book!$J$2)),ROWS(G$7:G32))))</f>
        <v/>
      </c>
      <c r="K32" s="6" t="str" cm="1">
        <f t="array" ref="K32">IF(ROWS(G$7:G32)&gt;COUNTIF(BookTable[Entry Month],$O$4),"",INDEX(Book!E$3:E$1200,SMALL(IF(BookTable[Entry Month]=$O$4,ROW(BookTable[Entry Month])-ROW(Book!$J$2)),ROWS(G$7:G32))))</f>
        <v/>
      </c>
      <c r="L32" s="6" t="e">
        <f>Shrawan6[[#This Row],[मूल्य (रु)]]*13%</f>
        <v>#VALUE!</v>
      </c>
    </row>
    <row r="33" spans="1:12" hidden="1" x14ac:dyDescent="0.25">
      <c r="A33" s="1" t="str">
        <f t="array" ref="A33">IF(ROWS(A$7:A33)&gt;COUNTIF(BookTable[Entry Month],$O$4),"",INDEX(Book!A$3:A$1200,SMALL(IF(BookTable[Entry Month]=$O$4,ROW(BookTable[Entry Month])-ROW(Book!$J$2)),ROWS(A$7:A33))))</f>
        <v/>
      </c>
      <c r="B33" s="1" t="str">
        <f t="array" ref="B33">IF(ROWS(B$7:B33)&gt;COUNTIF(BookTable[Entry Month],$O$4),"",INDEX(Book!B$3:B$1200,SMALL(IF(BookTable[Entry Month]=$O$4,ROW(BookTable[Entry Month])-ROW(Book!$J$2)),ROWS(B$7:B33))))</f>
        <v/>
      </c>
      <c r="D33" s="1" t="str">
        <f t="array" ref="D33">IF(ROWS(C$7:C33)&gt;COUNTIF(BookTable[Entry Month],$O$4),"",INDEX(Book!C$3:C$1200,SMALL(IF(BookTable[Entry Month]=$O$4,ROW(BookTable[Entry Month])-ROW(Book!$J$2)),ROWS(C$7:C33))))</f>
        <v/>
      </c>
      <c r="E33" s="26" t="e">
        <f>VLOOKUP(Shrawan6[[#This Row],[आपूर्तिकर्ताको नाम]],PartyTable[],2,FALSE)</f>
        <v>#N/A</v>
      </c>
      <c r="F33" s="26" t="str" cm="1">
        <f t="array" ref="F33">IF(ROWS(G$7:G33)&gt;COUNTIF(BookTable[Entry Month],$O$4),"",INDEX(Book!D$3:D$1200,SMALL(IF(BookTable[Entry Month]=$O$4,ROW(BookTable[Entry Month])-ROW(Book!$J$2)),ROWS(G$7:G33))))</f>
        <v/>
      </c>
      <c r="I3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33" s="6" t="str" cm="1">
        <f t="array" ref="J33">IF(ROWS(G$7:G33)&gt;COUNTIF(BookTable[Entry Month],$O$4),"",INDEX(Book!F$3:F$1200,SMALL(IF(BookTable[Entry Month]=$O$4,ROW(BookTable[Entry Month])-ROW(Book!$J$2)),ROWS(G$7:G33))))</f>
        <v/>
      </c>
      <c r="K33" s="6" t="str" cm="1">
        <f t="array" ref="K33">IF(ROWS(G$7:G33)&gt;COUNTIF(BookTable[Entry Month],$O$4),"",INDEX(Book!E$3:E$1200,SMALL(IF(BookTable[Entry Month]=$O$4,ROW(BookTable[Entry Month])-ROW(Book!$J$2)),ROWS(G$7:G33))))</f>
        <v/>
      </c>
      <c r="L33" s="6" t="e">
        <f>Shrawan6[[#This Row],[मूल्य (रु)]]*13%</f>
        <v>#VALUE!</v>
      </c>
    </row>
    <row r="34" spans="1:12" hidden="1" x14ac:dyDescent="0.25">
      <c r="A34" s="1" t="str">
        <f t="array" ref="A34">IF(ROWS(A$7:A34)&gt;COUNTIF(BookTable[Entry Month],$O$4),"",INDEX(Book!A$3:A$1200,SMALL(IF(BookTable[Entry Month]=$O$4,ROW(BookTable[Entry Month])-ROW(Book!$J$2)),ROWS(A$7:A34))))</f>
        <v/>
      </c>
      <c r="B34" s="1" t="str">
        <f t="array" ref="B34">IF(ROWS(B$7:B34)&gt;COUNTIF(BookTable[Entry Month],$O$4),"",INDEX(Book!B$3:B$1200,SMALL(IF(BookTable[Entry Month]=$O$4,ROW(BookTable[Entry Month])-ROW(Book!$J$2)),ROWS(B$7:B34))))</f>
        <v/>
      </c>
      <c r="D34" s="1" t="str">
        <f t="array" ref="D34">IF(ROWS(C$7:C34)&gt;COUNTIF(BookTable[Entry Month],$O$4),"",INDEX(Book!C$3:C$1200,SMALL(IF(BookTable[Entry Month]=$O$4,ROW(BookTable[Entry Month])-ROW(Book!$J$2)),ROWS(C$7:C34))))</f>
        <v/>
      </c>
      <c r="E34" s="26" t="e">
        <f>VLOOKUP(Shrawan6[[#This Row],[आपूर्तिकर्ताको नाम]],PartyTable[],2,FALSE)</f>
        <v>#N/A</v>
      </c>
      <c r="F34" s="26" t="str" cm="1">
        <f t="array" ref="F34">IF(ROWS(G$7:G34)&gt;COUNTIF(BookTable[Entry Month],$O$4),"",INDEX(Book!D$3:D$1200,SMALL(IF(BookTable[Entry Month]=$O$4,ROW(BookTable[Entry Month])-ROW(Book!$J$2)),ROWS(G$7:G34))))</f>
        <v/>
      </c>
      <c r="I3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34" s="6" t="str" cm="1">
        <f t="array" ref="J34">IF(ROWS(G$7:G34)&gt;COUNTIF(BookTable[Entry Month],$O$4),"",INDEX(Book!F$3:F$1200,SMALL(IF(BookTable[Entry Month]=$O$4,ROW(BookTable[Entry Month])-ROW(Book!$J$2)),ROWS(G$7:G34))))</f>
        <v/>
      </c>
      <c r="K34" s="6" t="str" cm="1">
        <f t="array" ref="K34">IF(ROWS(G$7:G34)&gt;COUNTIF(BookTable[Entry Month],$O$4),"",INDEX(Book!E$3:E$1200,SMALL(IF(BookTable[Entry Month]=$O$4,ROW(BookTable[Entry Month])-ROW(Book!$J$2)),ROWS(G$7:G34))))</f>
        <v/>
      </c>
      <c r="L34" s="6" t="e">
        <f>Shrawan6[[#This Row],[मूल्य (रु)]]*13%</f>
        <v>#VALUE!</v>
      </c>
    </row>
    <row r="35" spans="1:12" hidden="1" x14ac:dyDescent="0.25">
      <c r="A35" s="1" t="str">
        <f t="array" ref="A35">IF(ROWS(A$7:A35)&gt;COUNTIF(BookTable[Entry Month],$O$4),"",INDEX(Book!A$3:A$1200,SMALL(IF(BookTable[Entry Month]=$O$4,ROW(BookTable[Entry Month])-ROW(Book!$J$2)),ROWS(A$7:A35))))</f>
        <v/>
      </c>
      <c r="B35" s="1" t="str">
        <f t="array" ref="B35">IF(ROWS(B$7:B35)&gt;COUNTIF(BookTable[Entry Month],$O$4),"",INDEX(Book!B$3:B$1200,SMALL(IF(BookTable[Entry Month]=$O$4,ROW(BookTable[Entry Month])-ROW(Book!$J$2)),ROWS(B$7:B35))))</f>
        <v/>
      </c>
      <c r="D35" s="1" t="str">
        <f t="array" ref="D35">IF(ROWS(C$7:C35)&gt;COUNTIF(BookTable[Entry Month],$O$4),"",INDEX(Book!C$3:C$1200,SMALL(IF(BookTable[Entry Month]=$O$4,ROW(BookTable[Entry Month])-ROW(Book!$J$2)),ROWS(C$7:C35))))</f>
        <v/>
      </c>
      <c r="E35" s="26" t="e">
        <f>VLOOKUP(Shrawan6[[#This Row],[आपूर्तिकर्ताको नाम]],PartyTable[],2,FALSE)</f>
        <v>#N/A</v>
      </c>
      <c r="F35" s="26" t="str" cm="1">
        <f t="array" ref="F35">IF(ROWS(G$7:G35)&gt;COUNTIF(BookTable[Entry Month],$O$4),"",INDEX(Book!D$3:D$1200,SMALL(IF(BookTable[Entry Month]=$O$4,ROW(BookTable[Entry Month])-ROW(Book!$J$2)),ROWS(G$7:G35))))</f>
        <v/>
      </c>
      <c r="I3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35" s="6" t="str" cm="1">
        <f t="array" ref="J35">IF(ROWS(G$7:G35)&gt;COUNTIF(BookTable[Entry Month],$O$4),"",INDEX(Book!F$3:F$1200,SMALL(IF(BookTable[Entry Month]=$O$4,ROW(BookTable[Entry Month])-ROW(Book!$J$2)),ROWS(G$7:G35))))</f>
        <v/>
      </c>
      <c r="K35" s="6" t="str" cm="1">
        <f t="array" ref="K35">IF(ROWS(G$7:G35)&gt;COUNTIF(BookTable[Entry Month],$O$4),"",INDEX(Book!E$3:E$1200,SMALL(IF(BookTable[Entry Month]=$O$4,ROW(BookTable[Entry Month])-ROW(Book!$J$2)),ROWS(G$7:G35))))</f>
        <v/>
      </c>
      <c r="L35" s="6" t="e">
        <f>Shrawan6[[#This Row],[मूल्य (रु)]]*13%</f>
        <v>#VALUE!</v>
      </c>
    </row>
    <row r="36" spans="1:12" hidden="1" x14ac:dyDescent="0.25">
      <c r="A36" s="1" t="str">
        <f t="array" ref="A36">IF(ROWS(A$7:A36)&gt;COUNTIF(BookTable[Entry Month],$O$4),"",INDEX(Book!A$3:A$1200,SMALL(IF(BookTable[Entry Month]=$O$4,ROW(BookTable[Entry Month])-ROW(Book!$J$2)),ROWS(A$7:A36))))</f>
        <v/>
      </c>
      <c r="B36" s="1" t="str">
        <f t="array" ref="B36">IF(ROWS(B$7:B36)&gt;COUNTIF(BookTable[Entry Month],$O$4),"",INDEX(Book!B$3:B$1200,SMALL(IF(BookTable[Entry Month]=$O$4,ROW(BookTable[Entry Month])-ROW(Book!$J$2)),ROWS(B$7:B36))))</f>
        <v/>
      </c>
      <c r="D36" s="1" t="str">
        <f t="array" ref="D36">IF(ROWS(C$7:C36)&gt;COUNTIF(BookTable[Entry Month],$O$4),"",INDEX(Book!C$3:C$1200,SMALL(IF(BookTable[Entry Month]=$O$4,ROW(BookTable[Entry Month])-ROW(Book!$J$2)),ROWS(C$7:C36))))</f>
        <v/>
      </c>
      <c r="E36" s="26" t="e">
        <f>VLOOKUP(Shrawan6[[#This Row],[आपूर्तिकर्ताको नाम]],PartyTable[],2,FALSE)</f>
        <v>#N/A</v>
      </c>
      <c r="F36" s="26" t="str" cm="1">
        <f t="array" ref="F36">IF(ROWS(G$7:G36)&gt;COUNTIF(BookTable[Entry Month],$O$4),"",INDEX(Book!D$3:D$1200,SMALL(IF(BookTable[Entry Month]=$O$4,ROW(BookTable[Entry Month])-ROW(Book!$J$2)),ROWS(G$7:G36))))</f>
        <v/>
      </c>
      <c r="I3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36" s="6" t="str" cm="1">
        <f t="array" ref="J36">IF(ROWS(G$7:G36)&gt;COUNTIF(BookTable[Entry Month],$O$4),"",INDEX(Book!F$3:F$1200,SMALL(IF(BookTable[Entry Month]=$O$4,ROW(BookTable[Entry Month])-ROW(Book!$J$2)),ROWS(G$7:G36))))</f>
        <v/>
      </c>
      <c r="K36" s="6" t="str" cm="1">
        <f t="array" ref="K36">IF(ROWS(G$7:G36)&gt;COUNTIF(BookTable[Entry Month],$O$4),"",INDEX(Book!E$3:E$1200,SMALL(IF(BookTable[Entry Month]=$O$4,ROW(BookTable[Entry Month])-ROW(Book!$J$2)),ROWS(G$7:G36))))</f>
        <v/>
      </c>
      <c r="L36" s="6" t="e">
        <f>Shrawan6[[#This Row],[मूल्य (रु)]]*13%</f>
        <v>#VALUE!</v>
      </c>
    </row>
    <row r="37" spans="1:12" hidden="1" x14ac:dyDescent="0.25">
      <c r="A37" s="1" t="str">
        <f t="array" ref="A37">IF(ROWS(A$7:A37)&gt;COUNTIF(BookTable[Entry Month],$O$4),"",INDEX(Book!A$3:A$1200,SMALL(IF(BookTable[Entry Month]=$O$4,ROW(BookTable[Entry Month])-ROW(Book!$J$2)),ROWS(A$7:A37))))</f>
        <v/>
      </c>
      <c r="B37" s="1" t="str">
        <f t="array" ref="B37">IF(ROWS(B$7:B37)&gt;COUNTIF(BookTable[Entry Month],$O$4),"",INDEX(Book!B$3:B$1200,SMALL(IF(BookTable[Entry Month]=$O$4,ROW(BookTable[Entry Month])-ROW(Book!$J$2)),ROWS(B$7:B37))))</f>
        <v/>
      </c>
      <c r="D37" s="1" t="str">
        <f t="array" ref="D37">IF(ROWS(C$7:C37)&gt;COUNTIF(BookTable[Entry Month],$O$4),"",INDEX(Book!C$3:C$1200,SMALL(IF(BookTable[Entry Month]=$O$4,ROW(BookTable[Entry Month])-ROW(Book!$J$2)),ROWS(C$7:C37))))</f>
        <v/>
      </c>
      <c r="E37" s="26" t="e">
        <f>VLOOKUP(Shrawan6[[#This Row],[आपूर्तिकर्ताको नाम]],PartyTable[],2,FALSE)</f>
        <v>#N/A</v>
      </c>
      <c r="F37" s="26" t="str" cm="1">
        <f t="array" ref="F37">IF(ROWS(G$7:G37)&gt;COUNTIF(BookTable[Entry Month],$O$4),"",INDEX(Book!D$3:D$1200,SMALL(IF(BookTable[Entry Month]=$O$4,ROW(BookTable[Entry Month])-ROW(Book!$J$2)),ROWS(G$7:G37))))</f>
        <v/>
      </c>
      <c r="I3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37" s="6" t="str" cm="1">
        <f t="array" ref="J37">IF(ROWS(G$7:G37)&gt;COUNTIF(BookTable[Entry Month],$O$4),"",INDEX(Book!F$3:F$1200,SMALL(IF(BookTable[Entry Month]=$O$4,ROW(BookTable[Entry Month])-ROW(Book!$J$2)),ROWS(G$7:G37))))</f>
        <v/>
      </c>
      <c r="K37" s="6" t="str" cm="1">
        <f t="array" ref="K37">IF(ROWS(G$7:G37)&gt;COUNTIF(BookTable[Entry Month],$O$4),"",INDEX(Book!E$3:E$1200,SMALL(IF(BookTable[Entry Month]=$O$4,ROW(BookTable[Entry Month])-ROW(Book!$J$2)),ROWS(G$7:G37))))</f>
        <v/>
      </c>
      <c r="L37" s="6" t="e">
        <f>Shrawan6[[#This Row],[मूल्य (रु)]]*13%</f>
        <v>#VALUE!</v>
      </c>
    </row>
    <row r="38" spans="1:12" hidden="1" x14ac:dyDescent="0.25">
      <c r="A38" s="1" t="str">
        <f t="array" ref="A38">IF(ROWS(A$7:A38)&gt;COUNTIF(BookTable[Entry Month],$O$4),"",INDEX(Book!A$3:A$1200,SMALL(IF(BookTable[Entry Month]=$O$4,ROW(BookTable[Entry Month])-ROW(Book!$J$2)),ROWS(A$7:A38))))</f>
        <v/>
      </c>
      <c r="B38" s="1" t="str">
        <f t="array" ref="B38">IF(ROWS(B$7:B38)&gt;COUNTIF(BookTable[Entry Month],$O$4),"",INDEX(Book!B$3:B$1200,SMALL(IF(BookTable[Entry Month]=$O$4,ROW(BookTable[Entry Month])-ROW(Book!$J$2)),ROWS(B$7:B38))))</f>
        <v/>
      </c>
      <c r="D38" s="1" t="str">
        <f t="array" ref="D38">IF(ROWS(C$7:C38)&gt;COUNTIF(BookTable[Entry Month],$O$4),"",INDEX(Book!C$3:C$1200,SMALL(IF(BookTable[Entry Month]=$O$4,ROW(BookTable[Entry Month])-ROW(Book!$J$2)),ROWS(C$7:C38))))</f>
        <v/>
      </c>
      <c r="E38" s="26" t="e">
        <f>VLOOKUP(Shrawan6[[#This Row],[आपूर्तिकर्ताको नाम]],PartyTable[],2,FALSE)</f>
        <v>#N/A</v>
      </c>
      <c r="F38" s="26" t="str" cm="1">
        <f t="array" ref="F38">IF(ROWS(G$7:G38)&gt;COUNTIF(BookTable[Entry Month],$O$4),"",INDEX(Book!D$3:D$1200,SMALL(IF(BookTable[Entry Month]=$O$4,ROW(BookTable[Entry Month])-ROW(Book!$J$2)),ROWS(G$7:G38))))</f>
        <v/>
      </c>
      <c r="I3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38" s="6" t="str" cm="1">
        <f t="array" ref="J38">IF(ROWS(G$7:G38)&gt;COUNTIF(BookTable[Entry Month],$O$4),"",INDEX(Book!F$3:F$1200,SMALL(IF(BookTable[Entry Month]=$O$4,ROW(BookTable[Entry Month])-ROW(Book!$J$2)),ROWS(G$7:G38))))</f>
        <v/>
      </c>
      <c r="K38" s="6" t="str" cm="1">
        <f t="array" ref="K38">IF(ROWS(G$7:G38)&gt;COUNTIF(BookTable[Entry Month],$O$4),"",INDEX(Book!E$3:E$1200,SMALL(IF(BookTable[Entry Month]=$O$4,ROW(BookTable[Entry Month])-ROW(Book!$J$2)),ROWS(G$7:G38))))</f>
        <v/>
      </c>
      <c r="L38" s="6" t="e">
        <f>Shrawan6[[#This Row],[मूल्य (रु)]]*13%</f>
        <v>#VALUE!</v>
      </c>
    </row>
    <row r="39" spans="1:12" hidden="1" x14ac:dyDescent="0.25">
      <c r="A39" s="1" t="str">
        <f t="array" ref="A39">IF(ROWS(A$7:A39)&gt;COUNTIF(BookTable[Entry Month],$O$4),"",INDEX(Book!A$3:A$1200,SMALL(IF(BookTable[Entry Month]=$O$4,ROW(BookTable[Entry Month])-ROW(Book!$J$2)),ROWS(A$7:A39))))</f>
        <v/>
      </c>
      <c r="B39" s="1" t="str">
        <f t="array" ref="B39">IF(ROWS(B$7:B39)&gt;COUNTIF(BookTable[Entry Month],$O$4),"",INDEX(Book!B$3:B$1200,SMALL(IF(BookTable[Entry Month]=$O$4,ROW(BookTable[Entry Month])-ROW(Book!$J$2)),ROWS(B$7:B39))))</f>
        <v/>
      </c>
      <c r="D39" s="1" t="str">
        <f t="array" ref="D39">IF(ROWS(C$7:C39)&gt;COUNTIF(BookTable[Entry Month],$O$4),"",INDEX(Book!C$3:C$1200,SMALL(IF(BookTable[Entry Month]=$O$4,ROW(BookTable[Entry Month])-ROW(Book!$J$2)),ROWS(C$7:C39))))</f>
        <v/>
      </c>
      <c r="E39" s="26" t="e">
        <f>VLOOKUP(Shrawan6[[#This Row],[आपूर्तिकर्ताको नाम]],PartyTable[],2,FALSE)</f>
        <v>#N/A</v>
      </c>
      <c r="F39" s="26" t="str" cm="1">
        <f t="array" ref="F39">IF(ROWS(G$7:G39)&gt;COUNTIF(BookTable[Entry Month],$O$4),"",INDEX(Book!D$3:D$1200,SMALL(IF(BookTable[Entry Month]=$O$4,ROW(BookTable[Entry Month])-ROW(Book!$J$2)),ROWS(G$7:G39))))</f>
        <v/>
      </c>
      <c r="I3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39" s="6" t="str" cm="1">
        <f t="array" ref="J39">IF(ROWS(G$7:G39)&gt;COUNTIF(BookTable[Entry Month],$O$4),"",INDEX(Book!F$3:F$1200,SMALL(IF(BookTable[Entry Month]=$O$4,ROW(BookTable[Entry Month])-ROW(Book!$J$2)),ROWS(G$7:G39))))</f>
        <v/>
      </c>
      <c r="K39" s="6" t="str" cm="1">
        <f t="array" ref="K39">IF(ROWS(G$7:G39)&gt;COUNTIF(BookTable[Entry Month],$O$4),"",INDEX(Book!E$3:E$1200,SMALL(IF(BookTable[Entry Month]=$O$4,ROW(BookTable[Entry Month])-ROW(Book!$J$2)),ROWS(G$7:G39))))</f>
        <v/>
      </c>
      <c r="L39" s="6" t="e">
        <f>Shrawan6[[#This Row],[मूल्य (रु)]]*13%</f>
        <v>#VALUE!</v>
      </c>
    </row>
    <row r="40" spans="1:12" hidden="1" x14ac:dyDescent="0.25">
      <c r="A40" s="1" t="str">
        <f t="array" ref="A40">IF(ROWS(A$7:A40)&gt;COUNTIF(BookTable[Entry Month],$O$4),"",INDEX(Book!A$3:A$1200,SMALL(IF(BookTable[Entry Month]=$O$4,ROW(BookTable[Entry Month])-ROW(Book!$J$2)),ROWS(A$7:A40))))</f>
        <v/>
      </c>
      <c r="B40" s="1" t="str">
        <f t="array" ref="B40">IF(ROWS(B$7:B40)&gt;COUNTIF(BookTable[Entry Month],$O$4),"",INDEX(Book!B$3:B$1200,SMALL(IF(BookTable[Entry Month]=$O$4,ROW(BookTable[Entry Month])-ROW(Book!$J$2)),ROWS(B$7:B40))))</f>
        <v/>
      </c>
      <c r="D40" s="1" t="str">
        <f t="array" ref="D40">IF(ROWS(C$7:C40)&gt;COUNTIF(BookTable[Entry Month],$O$4),"",INDEX(Book!C$3:C$1200,SMALL(IF(BookTable[Entry Month]=$O$4,ROW(BookTable[Entry Month])-ROW(Book!$J$2)),ROWS(C$7:C40))))</f>
        <v/>
      </c>
      <c r="E40" s="26" t="e">
        <f>VLOOKUP(Shrawan6[[#This Row],[आपूर्तिकर्ताको नाम]],PartyTable[],2,FALSE)</f>
        <v>#N/A</v>
      </c>
      <c r="F40" s="26" t="str" cm="1">
        <f t="array" ref="F40">IF(ROWS(G$7:G40)&gt;COUNTIF(BookTable[Entry Month],$O$4),"",INDEX(Book!D$3:D$1200,SMALL(IF(BookTable[Entry Month]=$O$4,ROW(BookTable[Entry Month])-ROW(Book!$J$2)),ROWS(G$7:G40))))</f>
        <v/>
      </c>
      <c r="I4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40" s="6" t="str" cm="1">
        <f t="array" ref="J40">IF(ROWS(G$7:G40)&gt;COUNTIF(BookTable[Entry Month],$O$4),"",INDEX(Book!F$3:F$1200,SMALL(IF(BookTable[Entry Month]=$O$4,ROW(BookTable[Entry Month])-ROW(Book!$J$2)),ROWS(G$7:G40))))</f>
        <v/>
      </c>
      <c r="K40" s="6" t="str" cm="1">
        <f t="array" ref="K40">IF(ROWS(G$7:G40)&gt;COUNTIF(BookTable[Entry Month],$O$4),"",INDEX(Book!E$3:E$1200,SMALL(IF(BookTable[Entry Month]=$O$4,ROW(BookTable[Entry Month])-ROW(Book!$J$2)),ROWS(G$7:G40))))</f>
        <v/>
      </c>
      <c r="L40" s="6" t="e">
        <f>Shrawan6[[#This Row],[मूल्य (रु)]]*13%</f>
        <v>#VALUE!</v>
      </c>
    </row>
    <row r="41" spans="1:12" hidden="1" x14ac:dyDescent="0.25">
      <c r="A41" s="1" t="str">
        <f t="array" ref="A41">IF(ROWS(A$7:A41)&gt;COUNTIF(BookTable[Entry Month],$O$4),"",INDEX(Book!A$3:A$1200,SMALL(IF(BookTable[Entry Month]=$O$4,ROW(BookTable[Entry Month])-ROW(Book!$J$2)),ROWS(A$7:A41))))</f>
        <v/>
      </c>
      <c r="B41" s="1" t="str">
        <f t="array" ref="B41">IF(ROWS(B$7:B41)&gt;COUNTIF(BookTable[Entry Month],$O$4),"",INDEX(Book!B$3:B$1200,SMALL(IF(BookTable[Entry Month]=$O$4,ROW(BookTable[Entry Month])-ROW(Book!$J$2)),ROWS(B$7:B41))))</f>
        <v/>
      </c>
      <c r="D41" s="1" t="str">
        <f t="array" ref="D41">IF(ROWS(C$7:C41)&gt;COUNTIF(BookTable[Entry Month],$O$4),"",INDEX(Book!C$3:C$1200,SMALL(IF(BookTable[Entry Month]=$O$4,ROW(BookTable[Entry Month])-ROW(Book!$J$2)),ROWS(C$7:C41))))</f>
        <v/>
      </c>
      <c r="E41" s="26" t="e">
        <f>VLOOKUP(Shrawan6[[#This Row],[आपूर्तिकर्ताको नाम]],PartyTable[],2,FALSE)</f>
        <v>#N/A</v>
      </c>
      <c r="F41" s="26" t="str" cm="1">
        <f t="array" ref="F41">IF(ROWS(G$7:G41)&gt;COUNTIF(BookTable[Entry Month],$O$4),"",INDEX(Book!D$3:D$1200,SMALL(IF(BookTable[Entry Month]=$O$4,ROW(BookTable[Entry Month])-ROW(Book!$J$2)),ROWS(G$7:G41))))</f>
        <v/>
      </c>
      <c r="I4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41" s="6" t="str" cm="1">
        <f t="array" ref="J41">IF(ROWS(G$7:G41)&gt;COUNTIF(BookTable[Entry Month],$O$4),"",INDEX(Book!F$3:F$1200,SMALL(IF(BookTable[Entry Month]=$O$4,ROW(BookTable[Entry Month])-ROW(Book!$J$2)),ROWS(G$7:G41))))</f>
        <v/>
      </c>
      <c r="K41" s="6" t="str" cm="1">
        <f t="array" ref="K41">IF(ROWS(G$7:G41)&gt;COUNTIF(BookTable[Entry Month],$O$4),"",INDEX(Book!E$3:E$1200,SMALL(IF(BookTable[Entry Month]=$O$4,ROW(BookTable[Entry Month])-ROW(Book!$J$2)),ROWS(G$7:G41))))</f>
        <v/>
      </c>
      <c r="L41" s="6" t="e">
        <f>Shrawan6[[#This Row],[मूल्य (रु)]]*13%</f>
        <v>#VALUE!</v>
      </c>
    </row>
    <row r="42" spans="1:12" hidden="1" x14ac:dyDescent="0.25">
      <c r="A42" s="1" t="str">
        <f t="array" ref="A42">IF(ROWS(A$7:A42)&gt;COUNTIF(BookTable[Entry Month],$O$4),"",INDEX(Book!A$3:A$1200,SMALL(IF(BookTable[Entry Month]=$O$4,ROW(BookTable[Entry Month])-ROW(Book!$J$2)),ROWS(A$7:A42))))</f>
        <v/>
      </c>
      <c r="B42" s="1" t="str">
        <f t="array" ref="B42">IF(ROWS(B$7:B42)&gt;COUNTIF(BookTable[Entry Month],$O$4),"",INDEX(Book!B$3:B$1200,SMALL(IF(BookTable[Entry Month]=$O$4,ROW(BookTable[Entry Month])-ROW(Book!$J$2)),ROWS(B$7:B42))))</f>
        <v/>
      </c>
      <c r="D42" s="1" t="str">
        <f t="array" ref="D42">IF(ROWS(C$7:C42)&gt;COUNTIF(BookTable[Entry Month],$O$4),"",INDEX(Book!C$3:C$1200,SMALL(IF(BookTable[Entry Month]=$O$4,ROW(BookTable[Entry Month])-ROW(Book!$J$2)),ROWS(C$7:C42))))</f>
        <v/>
      </c>
      <c r="E42" s="26" t="e">
        <f>VLOOKUP(Shrawan6[[#This Row],[आपूर्तिकर्ताको नाम]],PartyTable[],2,FALSE)</f>
        <v>#N/A</v>
      </c>
      <c r="F42" s="26" t="str" cm="1">
        <f t="array" ref="F42">IF(ROWS(G$7:G42)&gt;COUNTIF(BookTable[Entry Month],$O$4),"",INDEX(Book!D$3:D$1200,SMALL(IF(BookTable[Entry Month]=$O$4,ROW(BookTable[Entry Month])-ROW(Book!$J$2)),ROWS(G$7:G42))))</f>
        <v/>
      </c>
      <c r="I4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42" s="6" t="str" cm="1">
        <f t="array" ref="J42">IF(ROWS(G$7:G42)&gt;COUNTIF(BookTable[Entry Month],$O$4),"",INDEX(Book!F$3:F$1200,SMALL(IF(BookTable[Entry Month]=$O$4,ROW(BookTable[Entry Month])-ROW(Book!$J$2)),ROWS(G$7:G42))))</f>
        <v/>
      </c>
      <c r="K42" s="6" t="str" cm="1">
        <f t="array" ref="K42">IF(ROWS(G$7:G42)&gt;COUNTIF(BookTable[Entry Month],$O$4),"",INDEX(Book!E$3:E$1200,SMALL(IF(BookTable[Entry Month]=$O$4,ROW(BookTable[Entry Month])-ROW(Book!$J$2)),ROWS(G$7:G42))))</f>
        <v/>
      </c>
      <c r="L42" s="6" t="e">
        <f>Shrawan6[[#This Row],[मूल्य (रु)]]*13%</f>
        <v>#VALUE!</v>
      </c>
    </row>
    <row r="43" spans="1:12" hidden="1" x14ac:dyDescent="0.25">
      <c r="A43" s="1" t="str">
        <f t="array" ref="A43">IF(ROWS(A$7:A43)&gt;COUNTIF(BookTable[Entry Month],$O$4),"",INDEX(Book!A$3:A$1200,SMALL(IF(BookTable[Entry Month]=$O$4,ROW(BookTable[Entry Month])-ROW(Book!$J$2)),ROWS(A$7:A43))))</f>
        <v/>
      </c>
      <c r="B43" s="1" t="str">
        <f t="array" ref="B43">IF(ROWS(B$7:B43)&gt;COUNTIF(BookTable[Entry Month],$O$4),"",INDEX(Book!B$3:B$1200,SMALL(IF(BookTable[Entry Month]=$O$4,ROW(BookTable[Entry Month])-ROW(Book!$J$2)),ROWS(B$7:B43))))</f>
        <v/>
      </c>
      <c r="D43" s="1" t="str">
        <f t="array" ref="D43">IF(ROWS(C$7:C43)&gt;COUNTIF(BookTable[Entry Month],$O$4),"",INDEX(Book!C$3:C$1200,SMALL(IF(BookTable[Entry Month]=$O$4,ROW(BookTable[Entry Month])-ROW(Book!$J$2)),ROWS(C$7:C43))))</f>
        <v/>
      </c>
      <c r="E43" s="26" t="e">
        <f>VLOOKUP(Shrawan6[[#This Row],[आपूर्तिकर्ताको नाम]],PartyTable[],2,FALSE)</f>
        <v>#N/A</v>
      </c>
      <c r="F43" s="26" t="str" cm="1">
        <f t="array" ref="F43">IF(ROWS(G$7:G43)&gt;COUNTIF(BookTable[Entry Month],$O$4),"",INDEX(Book!D$3:D$1200,SMALL(IF(BookTable[Entry Month]=$O$4,ROW(BookTable[Entry Month])-ROW(Book!$J$2)),ROWS(G$7:G43))))</f>
        <v/>
      </c>
      <c r="I4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43" s="6" t="str" cm="1">
        <f t="array" ref="J43">IF(ROWS(G$7:G43)&gt;COUNTIF(BookTable[Entry Month],$O$4),"",INDEX(Book!F$3:F$1200,SMALL(IF(BookTable[Entry Month]=$O$4,ROW(BookTable[Entry Month])-ROW(Book!$J$2)),ROWS(G$7:G43))))</f>
        <v/>
      </c>
      <c r="K43" s="6" t="str" cm="1">
        <f t="array" ref="K43">IF(ROWS(G$7:G43)&gt;COUNTIF(BookTable[Entry Month],$O$4),"",INDEX(Book!E$3:E$1200,SMALL(IF(BookTable[Entry Month]=$O$4,ROW(BookTable[Entry Month])-ROW(Book!$J$2)),ROWS(G$7:G43))))</f>
        <v/>
      </c>
      <c r="L43" s="6" t="e">
        <f>Shrawan6[[#This Row],[मूल्य (रु)]]*13%</f>
        <v>#VALUE!</v>
      </c>
    </row>
    <row r="44" spans="1:12" hidden="1" x14ac:dyDescent="0.25">
      <c r="A44" s="1" t="str">
        <f t="array" ref="A44">IF(ROWS(A$7:A44)&gt;COUNTIF(BookTable[Entry Month],$O$4),"",INDEX(Book!A$3:A$1200,SMALL(IF(BookTable[Entry Month]=$O$4,ROW(BookTable[Entry Month])-ROW(Book!$J$2)),ROWS(A$7:A44))))</f>
        <v/>
      </c>
      <c r="B44" s="1" t="str">
        <f t="array" ref="B44">IF(ROWS(B$7:B44)&gt;COUNTIF(BookTable[Entry Month],$O$4),"",INDEX(Book!B$3:B$1200,SMALL(IF(BookTable[Entry Month]=$O$4,ROW(BookTable[Entry Month])-ROW(Book!$J$2)),ROWS(B$7:B44))))</f>
        <v/>
      </c>
      <c r="D44" s="1" t="str">
        <f t="array" ref="D44">IF(ROWS(C$7:C44)&gt;COUNTIF(BookTable[Entry Month],$O$4),"",INDEX(Book!C$3:C$1200,SMALL(IF(BookTable[Entry Month]=$O$4,ROW(BookTable[Entry Month])-ROW(Book!$J$2)),ROWS(C$7:C44))))</f>
        <v/>
      </c>
      <c r="E44" s="26" t="e">
        <f>VLOOKUP(Shrawan6[[#This Row],[आपूर्तिकर्ताको नाम]],PartyTable[],2,FALSE)</f>
        <v>#N/A</v>
      </c>
      <c r="F44" s="26" t="str" cm="1">
        <f t="array" ref="F44">IF(ROWS(G$7:G44)&gt;COUNTIF(BookTable[Entry Month],$O$4),"",INDEX(Book!D$3:D$1200,SMALL(IF(BookTable[Entry Month]=$O$4,ROW(BookTable[Entry Month])-ROW(Book!$J$2)),ROWS(G$7:G44))))</f>
        <v/>
      </c>
      <c r="I4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44" s="6" t="str" cm="1">
        <f t="array" ref="J44">IF(ROWS(G$7:G44)&gt;COUNTIF(BookTable[Entry Month],$O$4),"",INDEX(Book!F$3:F$1200,SMALL(IF(BookTable[Entry Month]=$O$4,ROW(BookTable[Entry Month])-ROW(Book!$J$2)),ROWS(G$7:G44))))</f>
        <v/>
      </c>
      <c r="K44" s="6" t="str" cm="1">
        <f t="array" ref="K44">IF(ROWS(G$7:G44)&gt;COUNTIF(BookTable[Entry Month],$O$4),"",INDEX(Book!E$3:E$1200,SMALL(IF(BookTable[Entry Month]=$O$4,ROW(BookTable[Entry Month])-ROW(Book!$J$2)),ROWS(G$7:G44))))</f>
        <v/>
      </c>
      <c r="L44" s="6" t="e">
        <f>Shrawan6[[#This Row],[मूल्य (रु)]]*13%</f>
        <v>#VALUE!</v>
      </c>
    </row>
    <row r="45" spans="1:12" hidden="1" x14ac:dyDescent="0.25">
      <c r="A45" s="1" t="str">
        <f t="array" ref="A45">IF(ROWS(A$7:A45)&gt;COUNTIF(BookTable[Entry Month],$O$4),"",INDEX(Book!A$3:A$1200,SMALL(IF(BookTable[Entry Month]=$O$4,ROW(BookTable[Entry Month])-ROW(Book!$J$2)),ROWS(A$7:A45))))</f>
        <v/>
      </c>
      <c r="B45" s="1" t="str">
        <f t="array" ref="B45">IF(ROWS(B$7:B45)&gt;COUNTIF(BookTable[Entry Month],$O$4),"",INDEX(Book!B$3:B$1200,SMALL(IF(BookTable[Entry Month]=$O$4,ROW(BookTable[Entry Month])-ROW(Book!$J$2)),ROWS(B$7:B45))))</f>
        <v/>
      </c>
      <c r="D45" s="1" t="str">
        <f t="array" ref="D45">IF(ROWS(C$7:C45)&gt;COUNTIF(BookTable[Entry Month],$O$4),"",INDEX(Book!C$3:C$1200,SMALL(IF(BookTable[Entry Month]=$O$4,ROW(BookTable[Entry Month])-ROW(Book!$J$2)),ROWS(C$7:C45))))</f>
        <v/>
      </c>
      <c r="E45" s="26" t="e">
        <f>VLOOKUP(Shrawan6[[#This Row],[आपूर्तिकर्ताको नाम]],PartyTable[],2,FALSE)</f>
        <v>#N/A</v>
      </c>
      <c r="F45" s="26" t="str" cm="1">
        <f t="array" ref="F45">IF(ROWS(G$7:G45)&gt;COUNTIF(BookTable[Entry Month],$O$4),"",INDEX(Book!D$3:D$1200,SMALL(IF(BookTable[Entry Month]=$O$4,ROW(BookTable[Entry Month])-ROW(Book!$J$2)),ROWS(G$7:G45))))</f>
        <v/>
      </c>
      <c r="I4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45" s="6" t="str" cm="1">
        <f t="array" ref="J45">IF(ROWS(G$7:G45)&gt;COUNTIF(BookTable[Entry Month],$O$4),"",INDEX(Book!F$3:F$1200,SMALL(IF(BookTable[Entry Month]=$O$4,ROW(BookTable[Entry Month])-ROW(Book!$J$2)),ROWS(G$7:G45))))</f>
        <v/>
      </c>
      <c r="K45" s="6" t="str" cm="1">
        <f t="array" ref="K45">IF(ROWS(G$7:G45)&gt;COUNTIF(BookTable[Entry Month],$O$4),"",INDEX(Book!E$3:E$1200,SMALL(IF(BookTable[Entry Month]=$O$4,ROW(BookTable[Entry Month])-ROW(Book!$J$2)),ROWS(G$7:G45))))</f>
        <v/>
      </c>
      <c r="L45" s="6" t="e">
        <f>Shrawan6[[#This Row],[मूल्य (रु)]]*13%</f>
        <v>#VALUE!</v>
      </c>
    </row>
    <row r="46" spans="1:12" hidden="1" x14ac:dyDescent="0.25">
      <c r="A46" s="1" t="str">
        <f t="array" ref="A46">IF(ROWS(A$7:A46)&gt;COUNTIF(BookTable[Entry Month],$O$4),"",INDEX(Book!A$3:A$1200,SMALL(IF(BookTable[Entry Month]=$O$4,ROW(BookTable[Entry Month])-ROW(Book!$J$2)),ROWS(A$7:A46))))</f>
        <v/>
      </c>
      <c r="B46" s="12" t="str">
        <f t="array" ref="B46">IF(ROWS(B$7:B46)&gt;COUNTIF(BookTable[Entry Month],$O$4),"",INDEX(Book!B$3:B$1200,SMALL(IF(BookTable[Entry Month]=$O$4,ROW(BookTable[Entry Month])-ROW(Book!$J$2)),ROWS(B$7:B46))))</f>
        <v/>
      </c>
      <c r="D46" s="1" t="str">
        <f t="array" ref="D46">IF(ROWS(C$7:C46)&gt;COUNTIF(BookTable[Entry Month],$O$4),"",INDEX(Book!C$3:C$1200,SMALL(IF(BookTable[Entry Month]=$O$4,ROW(BookTable[Entry Month])-ROW(Book!$J$2)),ROWS(C$7:C46))))</f>
        <v/>
      </c>
      <c r="E46" s="26" t="e">
        <f>VLOOKUP(Shrawan6[[#This Row],[आपूर्तिकर्ताको नाम]],PartyTable[],2,FALSE)</f>
        <v>#N/A</v>
      </c>
      <c r="F46" s="26" t="str" cm="1">
        <f t="array" ref="F46">IF(ROWS(G$7:G46)&gt;COUNTIF(BookTable[Entry Month],$O$4),"",INDEX(Book!D$3:D$1200,SMALL(IF(BookTable[Entry Month]=$O$4,ROW(BookTable[Entry Month])-ROW(Book!$J$2)),ROWS(G$7:G46))))</f>
        <v/>
      </c>
      <c r="I4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46" s="6" t="str" cm="1">
        <f t="array" ref="J46">IF(ROWS(G$7:G46)&gt;COUNTIF(BookTable[Entry Month],$O$4),"",INDEX(Book!F$3:F$1200,SMALL(IF(BookTable[Entry Month]=$O$4,ROW(BookTable[Entry Month])-ROW(Book!$J$2)),ROWS(G$7:G46))))</f>
        <v/>
      </c>
      <c r="K46" s="6" t="str" cm="1">
        <f t="array" ref="K46">IF(ROWS(G$7:G46)&gt;COUNTIF(BookTable[Entry Month],$O$4),"",INDEX(Book!E$3:E$1200,SMALL(IF(BookTable[Entry Month]=$O$4,ROW(BookTable[Entry Month])-ROW(Book!$J$2)),ROWS(G$7:G46))))</f>
        <v/>
      </c>
      <c r="L46" s="6" t="e">
        <f>Shrawan6[[#This Row],[मूल्य (रु)]]*13%</f>
        <v>#VALUE!</v>
      </c>
    </row>
    <row r="47" spans="1:12" hidden="1" x14ac:dyDescent="0.25">
      <c r="A47" s="1" t="str">
        <f t="array" ref="A47">IF(ROWS(A$7:A47)&gt;COUNTIF(BookTable[Entry Month],$O$4),"",INDEX(Book!A$3:A$1200,SMALL(IF(BookTable[Entry Month]=$O$4,ROW(BookTable[Entry Month])-ROW(Book!$J$2)),ROWS(A$7:A47))))</f>
        <v/>
      </c>
      <c r="B47" s="1" t="str">
        <f t="array" ref="B47">IF(ROWS(B$7:B47)&gt;COUNTIF(BookTable[Entry Month],$O$4),"",INDEX(Book!B$3:B$1200,SMALL(IF(BookTable[Entry Month]=$O$4,ROW(BookTable[Entry Month])-ROW(Book!$J$2)),ROWS(B$7:B47))))</f>
        <v/>
      </c>
      <c r="D47" s="1" t="str">
        <f t="array" ref="D47">IF(ROWS(C$7:C47)&gt;COUNTIF(BookTable[Entry Month],$O$4),"",INDEX(Book!C$3:C$1200,SMALL(IF(BookTable[Entry Month]=$O$4,ROW(BookTable[Entry Month])-ROW(Book!$J$2)),ROWS(C$7:C47))))</f>
        <v/>
      </c>
      <c r="E47" s="26" t="e">
        <f>VLOOKUP(Shrawan6[[#This Row],[आपूर्तिकर्ताको नाम]],PartyTable[],2,FALSE)</f>
        <v>#N/A</v>
      </c>
      <c r="F47" s="26" t="str" cm="1">
        <f t="array" ref="F47">IF(ROWS(G$7:G47)&gt;COUNTIF(BookTable[Entry Month],$O$4),"",INDEX(Book!D$3:D$1200,SMALL(IF(BookTable[Entry Month]=$O$4,ROW(BookTable[Entry Month])-ROW(Book!$J$2)),ROWS(G$7:G47))))</f>
        <v/>
      </c>
      <c r="I4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47" s="6" t="str" cm="1">
        <f t="array" ref="J47">IF(ROWS(G$7:G47)&gt;COUNTIF(BookTable[Entry Month],$O$4),"",INDEX(Book!F$3:F$1200,SMALL(IF(BookTable[Entry Month]=$O$4,ROW(BookTable[Entry Month])-ROW(Book!$J$2)),ROWS(G$7:G47))))</f>
        <v/>
      </c>
      <c r="K47" s="6" t="str" cm="1">
        <f t="array" ref="K47">IF(ROWS(G$7:G47)&gt;COUNTIF(BookTable[Entry Month],$O$4),"",INDEX(Book!E$3:E$1200,SMALL(IF(BookTable[Entry Month]=$O$4,ROW(BookTable[Entry Month])-ROW(Book!$J$2)),ROWS(G$7:G47))))</f>
        <v/>
      </c>
      <c r="L47" s="6" t="e">
        <f>Shrawan6[[#This Row],[मूल्य (रु)]]*13%</f>
        <v>#VALUE!</v>
      </c>
    </row>
    <row r="48" spans="1:12" hidden="1" x14ac:dyDescent="0.25">
      <c r="A48" s="1" t="str">
        <f t="array" ref="A48">IF(ROWS(A$7:A48)&gt;COUNTIF(BookTable[Entry Month],$O$4),"",INDEX(Book!A$3:A$1200,SMALL(IF(BookTable[Entry Month]=$O$4,ROW(BookTable[Entry Month])-ROW(Book!$J$2)),ROWS(A$7:A48))))</f>
        <v/>
      </c>
      <c r="B48" s="1" t="str">
        <f t="array" ref="B48">IF(ROWS(B$7:B48)&gt;COUNTIF(BookTable[Entry Month],$O$4),"",INDEX(Book!B$3:B$1200,SMALL(IF(BookTable[Entry Month]=$O$4,ROW(BookTable[Entry Month])-ROW(Book!$J$2)),ROWS(B$7:B48))))</f>
        <v/>
      </c>
      <c r="D48" s="1" t="str">
        <f t="array" ref="D48">IF(ROWS(C$7:C48)&gt;COUNTIF(BookTable[Entry Month],$O$4),"",INDEX(Book!C$3:C$1200,SMALL(IF(BookTable[Entry Month]=$O$4,ROW(BookTable[Entry Month])-ROW(Book!$J$2)),ROWS(C$7:C48))))</f>
        <v/>
      </c>
      <c r="E48" s="26" t="e">
        <f>VLOOKUP(Shrawan6[[#This Row],[आपूर्तिकर्ताको नाम]],PartyTable[],2,FALSE)</f>
        <v>#N/A</v>
      </c>
      <c r="F48" s="26" t="str" cm="1">
        <f t="array" ref="F48">IF(ROWS(G$7:G48)&gt;COUNTIF(BookTable[Entry Month],$O$4),"",INDEX(Book!D$3:D$1200,SMALL(IF(BookTable[Entry Month]=$O$4,ROW(BookTable[Entry Month])-ROW(Book!$J$2)),ROWS(G$7:G48))))</f>
        <v/>
      </c>
      <c r="I4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48" s="6" t="str" cm="1">
        <f t="array" ref="J48">IF(ROWS(G$7:G48)&gt;COUNTIF(BookTable[Entry Month],$O$4),"",INDEX(Book!F$3:F$1200,SMALL(IF(BookTable[Entry Month]=$O$4,ROW(BookTable[Entry Month])-ROW(Book!$J$2)),ROWS(G$7:G48))))</f>
        <v/>
      </c>
      <c r="K48" s="6" t="str" cm="1">
        <f t="array" ref="K48">IF(ROWS(G$7:G48)&gt;COUNTIF(BookTable[Entry Month],$O$4),"",INDEX(Book!E$3:E$1200,SMALL(IF(BookTable[Entry Month]=$O$4,ROW(BookTable[Entry Month])-ROW(Book!$J$2)),ROWS(G$7:G48))))</f>
        <v/>
      </c>
      <c r="L48" s="6" t="e">
        <f>Shrawan6[[#This Row],[मूल्य (रु)]]*13%</f>
        <v>#VALUE!</v>
      </c>
    </row>
    <row r="49" spans="1:12" hidden="1" x14ac:dyDescent="0.25">
      <c r="A49" s="1" t="str">
        <f t="array" ref="A49">IF(ROWS(A$7:A49)&gt;COUNTIF(BookTable[Entry Month],$O$4),"",INDEX(Book!A$3:A$1200,SMALL(IF(BookTable[Entry Month]=$O$4,ROW(BookTable[Entry Month])-ROW(Book!$J$2)),ROWS(A$7:A49))))</f>
        <v/>
      </c>
      <c r="B49" s="1" t="str">
        <f t="array" ref="B49">IF(ROWS(B$7:B49)&gt;COUNTIF(BookTable[Entry Month],$O$4),"",INDEX(Book!B$3:B$1200,SMALL(IF(BookTable[Entry Month]=$O$4,ROW(BookTable[Entry Month])-ROW(Book!$J$2)),ROWS(B$7:B49))))</f>
        <v/>
      </c>
      <c r="D49" s="1" t="str">
        <f t="array" ref="D49">IF(ROWS(C$7:C49)&gt;COUNTIF(BookTable[Entry Month],$O$4),"",INDEX(Book!C$3:C$1200,SMALL(IF(BookTable[Entry Month]=$O$4,ROW(BookTable[Entry Month])-ROW(Book!$J$2)),ROWS(C$7:C49))))</f>
        <v/>
      </c>
      <c r="E49" s="26" t="e">
        <f>VLOOKUP(Shrawan6[[#This Row],[आपूर्तिकर्ताको नाम]],PartyTable[],2,FALSE)</f>
        <v>#N/A</v>
      </c>
      <c r="F49" s="26" t="str" cm="1">
        <f t="array" ref="F49">IF(ROWS(G$7:G49)&gt;COUNTIF(BookTable[Entry Month],$O$4),"",INDEX(Book!D$3:D$1200,SMALL(IF(BookTable[Entry Month]=$O$4,ROW(BookTable[Entry Month])-ROW(Book!$J$2)),ROWS(G$7:G49))))</f>
        <v/>
      </c>
      <c r="I4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49" s="6" t="str" cm="1">
        <f t="array" ref="J49">IF(ROWS(G$7:G49)&gt;COUNTIF(BookTable[Entry Month],$O$4),"",INDEX(Book!F$3:F$1200,SMALL(IF(BookTable[Entry Month]=$O$4,ROW(BookTable[Entry Month])-ROW(Book!$J$2)),ROWS(G$7:G49))))</f>
        <v/>
      </c>
      <c r="K49" s="6" t="str" cm="1">
        <f t="array" ref="K49">IF(ROWS(G$7:G49)&gt;COUNTIF(BookTable[Entry Month],$O$4),"",INDEX(Book!E$3:E$1200,SMALL(IF(BookTable[Entry Month]=$O$4,ROW(BookTable[Entry Month])-ROW(Book!$J$2)),ROWS(G$7:G49))))</f>
        <v/>
      </c>
      <c r="L49" s="6" t="e">
        <f>Shrawan6[[#This Row],[मूल्य (रु)]]*13%</f>
        <v>#VALUE!</v>
      </c>
    </row>
    <row r="50" spans="1:12" hidden="1" x14ac:dyDescent="0.25">
      <c r="A50" s="1" t="str">
        <f t="array" ref="A50">IF(ROWS(A$7:A50)&gt;COUNTIF(BookTable[Entry Month],$O$4),"",INDEX(Book!A$3:A$1200,SMALL(IF(BookTable[Entry Month]=$O$4,ROW(BookTable[Entry Month])-ROW(Book!$J$2)),ROWS(A$7:A50))))</f>
        <v/>
      </c>
      <c r="B50" s="12" t="str">
        <f t="array" ref="B50">IF(ROWS(B$7:B50)&gt;COUNTIF(BookTable[Entry Month],$O$4),"",INDEX(Book!B$3:B$1200,SMALL(IF(BookTable[Entry Month]=$O$4,ROW(BookTable[Entry Month])-ROW(Book!$J$2)),ROWS(B$7:B50))))</f>
        <v/>
      </c>
      <c r="D50" s="1" t="str">
        <f t="array" ref="D50">IF(ROWS(C$7:C50)&gt;COUNTIF(BookTable[Entry Month],$O$4),"",INDEX(Book!C$3:C$1200,SMALL(IF(BookTable[Entry Month]=$O$4,ROW(BookTable[Entry Month])-ROW(Book!$J$2)),ROWS(C$7:C50))))</f>
        <v/>
      </c>
      <c r="E50" s="26" t="e">
        <f>VLOOKUP(Shrawan6[[#This Row],[आपूर्तिकर्ताको नाम]],PartyTable[],2,FALSE)</f>
        <v>#N/A</v>
      </c>
      <c r="F50" s="26" t="str" cm="1">
        <f t="array" ref="F50">IF(ROWS(G$7:G50)&gt;COUNTIF(BookTable[Entry Month],$O$4),"",INDEX(Book!D$3:D$1200,SMALL(IF(BookTable[Entry Month]=$O$4,ROW(BookTable[Entry Month])-ROW(Book!$J$2)),ROWS(G$7:G50))))</f>
        <v/>
      </c>
      <c r="I5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50" s="6" t="str" cm="1">
        <f t="array" ref="J50">IF(ROWS(G$7:G50)&gt;COUNTIF(BookTable[Entry Month],$O$4),"",INDEX(Book!F$3:F$1200,SMALL(IF(BookTable[Entry Month]=$O$4,ROW(BookTable[Entry Month])-ROW(Book!$J$2)),ROWS(G$7:G50))))</f>
        <v/>
      </c>
      <c r="K50" s="6" t="str" cm="1">
        <f t="array" ref="K50">IF(ROWS(G$7:G50)&gt;COUNTIF(BookTable[Entry Month],$O$4),"",INDEX(Book!E$3:E$1200,SMALL(IF(BookTable[Entry Month]=$O$4,ROW(BookTable[Entry Month])-ROW(Book!$J$2)),ROWS(G$7:G50))))</f>
        <v/>
      </c>
      <c r="L50" s="6" t="e">
        <f>Shrawan6[[#This Row],[मूल्य (रु)]]*13%</f>
        <v>#VALUE!</v>
      </c>
    </row>
    <row r="51" spans="1:12" hidden="1" x14ac:dyDescent="0.25">
      <c r="A51" s="1" t="str">
        <f t="array" ref="A51">IF(ROWS(A$7:A51)&gt;COUNTIF(BookTable[Entry Month],$O$4),"",INDEX(Book!A$3:A$1200,SMALL(IF(BookTable[Entry Month]=$O$4,ROW(BookTable[Entry Month])-ROW(Book!$J$2)),ROWS(A$7:A51))))</f>
        <v/>
      </c>
      <c r="B51" s="1" t="str">
        <f t="array" ref="B51">IF(ROWS(B$7:B51)&gt;COUNTIF(BookTable[Entry Month],$O$4),"",INDEX(Book!B$3:B$1200,SMALL(IF(BookTable[Entry Month]=$O$4,ROW(BookTable[Entry Month])-ROW(Book!$J$2)),ROWS(B$7:B51))))</f>
        <v/>
      </c>
      <c r="D51" s="1" t="str">
        <f t="array" ref="D51">IF(ROWS(C$7:C51)&gt;COUNTIF(BookTable[Entry Month],$O$4),"",INDEX(Book!C$3:C$1200,SMALL(IF(BookTable[Entry Month]=$O$4,ROW(BookTable[Entry Month])-ROW(Book!$J$2)),ROWS(C$7:C51))))</f>
        <v/>
      </c>
      <c r="E51" s="26" t="e">
        <f>VLOOKUP(Shrawan6[[#This Row],[आपूर्तिकर्ताको नाम]],PartyTable[],2,FALSE)</f>
        <v>#N/A</v>
      </c>
      <c r="F51" s="26" t="str" cm="1">
        <f t="array" ref="F51">IF(ROWS(G$7:G51)&gt;COUNTIF(BookTable[Entry Month],$O$4),"",INDEX(Book!D$3:D$1200,SMALL(IF(BookTable[Entry Month]=$O$4,ROW(BookTable[Entry Month])-ROW(Book!$J$2)),ROWS(G$7:G51))))</f>
        <v/>
      </c>
      <c r="I5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51" s="6" t="str" cm="1">
        <f t="array" ref="J51">IF(ROWS(G$7:G51)&gt;COUNTIF(BookTable[Entry Month],$O$4),"",INDEX(Book!F$3:F$1200,SMALL(IF(BookTable[Entry Month]=$O$4,ROW(BookTable[Entry Month])-ROW(Book!$J$2)),ROWS(G$7:G51))))</f>
        <v/>
      </c>
      <c r="K51" s="6" t="str" cm="1">
        <f t="array" ref="K51">IF(ROWS(G$7:G51)&gt;COUNTIF(BookTable[Entry Month],$O$4),"",INDEX(Book!E$3:E$1200,SMALL(IF(BookTable[Entry Month]=$O$4,ROW(BookTable[Entry Month])-ROW(Book!$J$2)),ROWS(G$7:G51))))</f>
        <v/>
      </c>
      <c r="L51" s="6" t="e">
        <f>Shrawan6[[#This Row],[मूल्य (रु)]]*13%</f>
        <v>#VALUE!</v>
      </c>
    </row>
    <row r="52" spans="1:12" hidden="1" x14ac:dyDescent="0.25">
      <c r="A52" s="1" t="str">
        <f t="array" ref="A52">IF(ROWS(A$7:A52)&gt;COUNTIF(BookTable[Entry Month],$O$4),"",INDEX(Book!A$3:A$1200,SMALL(IF(BookTable[Entry Month]=$O$4,ROW(BookTable[Entry Month])-ROW(Book!$J$2)),ROWS(A$7:A52))))</f>
        <v/>
      </c>
      <c r="B52" s="12" t="str">
        <f t="array" ref="B52">IF(ROWS(B$7:B52)&gt;COUNTIF(BookTable[Entry Month],$O$4),"",INDEX(Book!B$3:B$1200,SMALL(IF(BookTable[Entry Month]=$O$4,ROW(BookTable[Entry Month])-ROW(Book!$J$2)),ROWS(B$7:B52))))</f>
        <v/>
      </c>
      <c r="D52" s="1" t="str">
        <f t="array" ref="D52">IF(ROWS(C$7:C52)&gt;COUNTIF(BookTable[Entry Month],$O$4),"",INDEX(Book!C$3:C$1200,SMALL(IF(BookTable[Entry Month]=$O$4,ROW(BookTable[Entry Month])-ROW(Book!$J$2)),ROWS(C$7:C52))))</f>
        <v/>
      </c>
      <c r="E52" s="26" t="e">
        <f>VLOOKUP(Shrawan6[[#This Row],[आपूर्तिकर्ताको नाम]],PartyTable[],2,FALSE)</f>
        <v>#N/A</v>
      </c>
      <c r="F52" s="26" t="str" cm="1">
        <f t="array" ref="F52">IF(ROWS(G$7:G52)&gt;COUNTIF(BookTable[Entry Month],$O$4),"",INDEX(Book!D$3:D$1200,SMALL(IF(BookTable[Entry Month]=$O$4,ROW(BookTable[Entry Month])-ROW(Book!$J$2)),ROWS(G$7:G52))))</f>
        <v/>
      </c>
      <c r="I5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52" s="6" t="str" cm="1">
        <f t="array" ref="J52">IF(ROWS(G$7:G52)&gt;COUNTIF(BookTable[Entry Month],$O$4),"",INDEX(Book!F$3:F$1200,SMALL(IF(BookTable[Entry Month]=$O$4,ROW(BookTable[Entry Month])-ROW(Book!$J$2)),ROWS(G$7:G52))))</f>
        <v/>
      </c>
      <c r="K52" s="6" t="str" cm="1">
        <f t="array" ref="K52">IF(ROWS(G$7:G52)&gt;COUNTIF(BookTable[Entry Month],$O$4),"",INDEX(Book!E$3:E$1200,SMALL(IF(BookTable[Entry Month]=$O$4,ROW(BookTable[Entry Month])-ROW(Book!$J$2)),ROWS(G$7:G52))))</f>
        <v/>
      </c>
      <c r="L52" s="6" t="e">
        <f>Shrawan6[[#This Row],[मूल्य (रु)]]*13%</f>
        <v>#VALUE!</v>
      </c>
    </row>
    <row r="53" spans="1:12" hidden="1" x14ac:dyDescent="0.25">
      <c r="A53" s="1" t="str">
        <f t="array" ref="A53">IF(ROWS(A$7:A53)&gt;COUNTIF(BookTable[Entry Month],$O$4),"",INDEX(Book!A$3:A$1200,SMALL(IF(BookTable[Entry Month]=$O$4,ROW(BookTable[Entry Month])-ROW(Book!$J$2)),ROWS(A$7:A53))))</f>
        <v/>
      </c>
      <c r="B53" s="1" t="str">
        <f t="array" ref="B53">IF(ROWS(B$7:B53)&gt;COUNTIF(BookTable[Entry Month],$O$4),"",INDEX(Book!B$3:B$1200,SMALL(IF(BookTable[Entry Month]=$O$4,ROW(BookTable[Entry Month])-ROW(Book!$J$2)),ROWS(B$7:B53))))</f>
        <v/>
      </c>
      <c r="D53" s="1" t="str">
        <f t="array" ref="D53">IF(ROWS(C$7:C53)&gt;COUNTIF(BookTable[Entry Month],$O$4),"",INDEX(Book!C$3:C$1200,SMALL(IF(BookTable[Entry Month]=$O$4,ROW(BookTable[Entry Month])-ROW(Book!$J$2)),ROWS(C$7:C53))))</f>
        <v/>
      </c>
      <c r="E53" s="26" t="e">
        <f>VLOOKUP(Shrawan6[[#This Row],[आपूर्तिकर्ताको नाम]],PartyTable[],2,FALSE)</f>
        <v>#N/A</v>
      </c>
      <c r="F53" s="26" t="str" cm="1">
        <f t="array" ref="F53">IF(ROWS(G$7:G53)&gt;COUNTIF(BookTable[Entry Month],$O$4),"",INDEX(Book!D$3:D$1200,SMALL(IF(BookTable[Entry Month]=$O$4,ROW(BookTable[Entry Month])-ROW(Book!$J$2)),ROWS(G$7:G53))))</f>
        <v/>
      </c>
      <c r="I5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53" s="6" t="str" cm="1">
        <f t="array" ref="J53">IF(ROWS(G$7:G53)&gt;COUNTIF(BookTable[Entry Month],$O$4),"",INDEX(Book!F$3:F$1200,SMALL(IF(BookTable[Entry Month]=$O$4,ROW(BookTable[Entry Month])-ROW(Book!$J$2)),ROWS(G$7:G53))))</f>
        <v/>
      </c>
      <c r="K53" s="6" t="str" cm="1">
        <f t="array" ref="K53">IF(ROWS(G$7:G53)&gt;COUNTIF(BookTable[Entry Month],$O$4),"",INDEX(Book!E$3:E$1200,SMALL(IF(BookTable[Entry Month]=$O$4,ROW(BookTable[Entry Month])-ROW(Book!$J$2)),ROWS(G$7:G53))))</f>
        <v/>
      </c>
      <c r="L53" s="6" t="e">
        <f>Shrawan6[[#This Row],[मूल्य (रु)]]*13%</f>
        <v>#VALUE!</v>
      </c>
    </row>
    <row r="54" spans="1:12" hidden="1" x14ac:dyDescent="0.25">
      <c r="A54" s="1" t="str">
        <f t="array" ref="A54">IF(ROWS(A$7:A54)&gt;COUNTIF(BookTable[Entry Month],$O$4),"",INDEX(Book!A$3:A$1200,SMALL(IF(BookTable[Entry Month]=$O$4,ROW(BookTable[Entry Month])-ROW(Book!$J$2)),ROWS(A$7:A54))))</f>
        <v/>
      </c>
      <c r="B54" s="1" t="str">
        <f t="array" ref="B54">IF(ROWS(B$7:B54)&gt;COUNTIF(BookTable[Entry Month],$O$4),"",INDEX(Book!B$3:B$1200,SMALL(IF(BookTable[Entry Month]=$O$4,ROW(BookTable[Entry Month])-ROW(Book!$J$2)),ROWS(B$7:B54))))</f>
        <v/>
      </c>
      <c r="D54" s="1" t="str">
        <f t="array" ref="D54">IF(ROWS(C$7:C54)&gt;COUNTIF(BookTable[Entry Month],$O$4),"",INDEX(Book!C$3:C$1200,SMALL(IF(BookTable[Entry Month]=$O$4,ROW(BookTable[Entry Month])-ROW(Book!$J$2)),ROWS(C$7:C54))))</f>
        <v/>
      </c>
      <c r="E54" s="26" t="e">
        <f>VLOOKUP(Shrawan6[[#This Row],[आपूर्तिकर्ताको नाम]],PartyTable[],2,FALSE)</f>
        <v>#N/A</v>
      </c>
      <c r="F54" s="26" t="str" cm="1">
        <f t="array" ref="F54">IF(ROWS(G$7:G54)&gt;COUNTIF(BookTable[Entry Month],$O$4),"",INDEX(Book!D$3:D$1200,SMALL(IF(BookTable[Entry Month]=$O$4,ROW(BookTable[Entry Month])-ROW(Book!$J$2)),ROWS(G$7:G54))))</f>
        <v/>
      </c>
      <c r="I5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54" s="6" t="str" cm="1">
        <f t="array" ref="J54">IF(ROWS(G$7:G54)&gt;COUNTIF(BookTable[Entry Month],$O$4),"",INDEX(Book!F$3:F$1200,SMALL(IF(BookTable[Entry Month]=$O$4,ROW(BookTable[Entry Month])-ROW(Book!$J$2)),ROWS(G$7:G54))))</f>
        <v/>
      </c>
      <c r="K54" s="6" t="str" cm="1">
        <f t="array" ref="K54">IF(ROWS(G$7:G54)&gt;COUNTIF(BookTable[Entry Month],$O$4),"",INDEX(Book!E$3:E$1200,SMALL(IF(BookTable[Entry Month]=$O$4,ROW(BookTable[Entry Month])-ROW(Book!$J$2)),ROWS(G$7:G54))))</f>
        <v/>
      </c>
      <c r="L54" s="6" t="e">
        <f>Shrawan6[[#This Row],[मूल्य (रु)]]*13%</f>
        <v>#VALUE!</v>
      </c>
    </row>
    <row r="55" spans="1:12" hidden="1" x14ac:dyDescent="0.25">
      <c r="A55" s="1" t="str">
        <f t="array" ref="A55">IF(ROWS(A$7:A55)&gt;COUNTIF(BookTable[Entry Month],$O$4),"",INDEX(Book!A$3:A$1200,SMALL(IF(BookTable[Entry Month]=$O$4,ROW(BookTable[Entry Month])-ROW(Book!$J$2)),ROWS(A$7:A55))))</f>
        <v/>
      </c>
      <c r="B55" s="1" t="str">
        <f t="array" ref="B55">IF(ROWS(B$7:B55)&gt;COUNTIF(BookTable[Entry Month],$O$4),"",INDEX(Book!B$3:B$1200,SMALL(IF(BookTable[Entry Month]=$O$4,ROW(BookTable[Entry Month])-ROW(Book!$J$2)),ROWS(B$7:B55))))</f>
        <v/>
      </c>
      <c r="D55" s="1" t="str">
        <f t="array" ref="D55">IF(ROWS(C$7:C55)&gt;COUNTIF(BookTable[Entry Month],$O$4),"",INDEX(Book!C$3:C$1200,SMALL(IF(BookTable[Entry Month]=$O$4,ROW(BookTable[Entry Month])-ROW(Book!$J$2)),ROWS(C$7:C55))))</f>
        <v/>
      </c>
      <c r="E55" s="26" t="e">
        <f>VLOOKUP(Shrawan6[[#This Row],[आपूर्तिकर्ताको नाम]],PartyTable[],2,FALSE)</f>
        <v>#N/A</v>
      </c>
      <c r="F55" s="26" t="str" cm="1">
        <f t="array" ref="F55">IF(ROWS(G$7:G55)&gt;COUNTIF(BookTable[Entry Month],$O$4),"",INDEX(Book!D$3:D$1200,SMALL(IF(BookTable[Entry Month]=$O$4,ROW(BookTable[Entry Month])-ROW(Book!$J$2)),ROWS(G$7:G55))))</f>
        <v/>
      </c>
      <c r="I5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55" s="6" t="str" cm="1">
        <f t="array" ref="J55">IF(ROWS(G$7:G55)&gt;COUNTIF(BookTable[Entry Month],$O$4),"",INDEX(Book!F$3:F$1200,SMALL(IF(BookTable[Entry Month]=$O$4,ROW(BookTable[Entry Month])-ROW(Book!$J$2)),ROWS(G$7:G55))))</f>
        <v/>
      </c>
      <c r="K55" s="6" t="str" cm="1">
        <f t="array" ref="K55">IF(ROWS(G$7:G55)&gt;COUNTIF(BookTable[Entry Month],$O$4),"",INDEX(Book!E$3:E$1200,SMALL(IF(BookTable[Entry Month]=$O$4,ROW(BookTable[Entry Month])-ROW(Book!$J$2)),ROWS(G$7:G55))))</f>
        <v/>
      </c>
      <c r="L55" s="6" t="e">
        <f>Shrawan6[[#This Row],[मूल्य (रु)]]*13%</f>
        <v>#VALUE!</v>
      </c>
    </row>
    <row r="56" spans="1:12" hidden="1" x14ac:dyDescent="0.25">
      <c r="A56" s="1" t="str">
        <f t="array" ref="A56">IF(ROWS(A$7:A56)&gt;COUNTIF(BookTable[Entry Month],$O$4),"",INDEX(Book!A$3:A$1200,SMALL(IF(BookTable[Entry Month]=$O$4,ROW(BookTable[Entry Month])-ROW(Book!$J$2)),ROWS(A$7:A56))))</f>
        <v/>
      </c>
      <c r="B56" s="1" t="str">
        <f t="array" ref="B56">IF(ROWS(B$7:B56)&gt;COUNTIF(BookTable[Entry Month],$O$4),"",INDEX(Book!B$3:B$1200,SMALL(IF(BookTable[Entry Month]=$O$4,ROW(BookTable[Entry Month])-ROW(Book!$J$2)),ROWS(B$7:B56))))</f>
        <v/>
      </c>
      <c r="D56" s="1" t="str">
        <f t="array" ref="D56">IF(ROWS(C$7:C56)&gt;COUNTIF(BookTable[Entry Month],$O$4),"",INDEX(Book!C$3:C$1200,SMALL(IF(BookTable[Entry Month]=$O$4,ROW(BookTable[Entry Month])-ROW(Book!$J$2)),ROWS(C$7:C56))))</f>
        <v/>
      </c>
      <c r="E56" s="26" t="e">
        <f>VLOOKUP(Shrawan6[[#This Row],[आपूर्तिकर्ताको नाम]],PartyTable[],2,FALSE)</f>
        <v>#N/A</v>
      </c>
      <c r="F56" s="26" t="str" cm="1">
        <f t="array" ref="F56">IF(ROWS(G$7:G56)&gt;COUNTIF(BookTable[Entry Month],$O$4),"",INDEX(Book!D$3:D$1200,SMALL(IF(BookTable[Entry Month]=$O$4,ROW(BookTable[Entry Month])-ROW(Book!$J$2)),ROWS(G$7:G56))))</f>
        <v/>
      </c>
      <c r="I5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56" s="6" t="str" cm="1">
        <f t="array" ref="J56">IF(ROWS(G$7:G56)&gt;COUNTIF(BookTable[Entry Month],$O$4),"",INDEX(Book!F$3:F$1200,SMALL(IF(BookTable[Entry Month]=$O$4,ROW(BookTable[Entry Month])-ROW(Book!$J$2)),ROWS(G$7:G56))))</f>
        <v/>
      </c>
      <c r="K56" s="6" t="str" cm="1">
        <f t="array" ref="K56">IF(ROWS(G$7:G56)&gt;COUNTIF(BookTable[Entry Month],$O$4),"",INDEX(Book!E$3:E$1200,SMALL(IF(BookTable[Entry Month]=$O$4,ROW(BookTable[Entry Month])-ROW(Book!$J$2)),ROWS(G$7:G56))))</f>
        <v/>
      </c>
      <c r="L56" s="6" t="e">
        <f>Shrawan6[[#This Row],[मूल्य (रु)]]*13%</f>
        <v>#VALUE!</v>
      </c>
    </row>
    <row r="57" spans="1:12" hidden="1" x14ac:dyDescent="0.25">
      <c r="A57" s="1" t="str">
        <f t="array" ref="A57">IF(ROWS(A$7:A57)&gt;COUNTIF(BookTable[Entry Month],$O$4),"",INDEX(Book!A$3:A$1200,SMALL(IF(BookTable[Entry Month]=$O$4,ROW(BookTable[Entry Month])-ROW(Book!$J$2)),ROWS(A$7:A57))))</f>
        <v/>
      </c>
      <c r="B57" s="1" t="str">
        <f t="array" ref="B57">IF(ROWS(B$7:B57)&gt;COUNTIF(BookTable[Entry Month],$O$4),"",INDEX(Book!B$3:B$1200,SMALL(IF(BookTable[Entry Month]=$O$4,ROW(BookTable[Entry Month])-ROW(Book!$J$2)),ROWS(B$7:B57))))</f>
        <v/>
      </c>
      <c r="D57" s="1" t="str">
        <f t="array" ref="D57">IF(ROWS(C$7:C57)&gt;COUNTIF(BookTable[Entry Month],$O$4),"",INDEX(Book!C$3:C$1200,SMALL(IF(BookTable[Entry Month]=$O$4,ROW(BookTable[Entry Month])-ROW(Book!$J$2)),ROWS(C$7:C57))))</f>
        <v/>
      </c>
      <c r="E57" s="26" t="e">
        <f>VLOOKUP(Shrawan6[[#This Row],[आपूर्तिकर्ताको नाम]],PartyTable[],2,FALSE)</f>
        <v>#N/A</v>
      </c>
      <c r="F57" s="26" t="str" cm="1">
        <f t="array" ref="F57">IF(ROWS(G$7:G57)&gt;COUNTIF(BookTable[Entry Month],$O$4),"",INDEX(Book!D$3:D$1200,SMALL(IF(BookTable[Entry Month]=$O$4,ROW(BookTable[Entry Month])-ROW(Book!$J$2)),ROWS(G$7:G57))))</f>
        <v/>
      </c>
      <c r="I5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57" s="6" t="str" cm="1">
        <f t="array" ref="J57">IF(ROWS(G$7:G57)&gt;COUNTIF(BookTable[Entry Month],$O$4),"",INDEX(Book!F$3:F$1200,SMALL(IF(BookTable[Entry Month]=$O$4,ROW(BookTable[Entry Month])-ROW(Book!$J$2)),ROWS(G$7:G57))))</f>
        <v/>
      </c>
      <c r="K57" s="6" t="str" cm="1">
        <f t="array" ref="K57">IF(ROWS(G$7:G57)&gt;COUNTIF(BookTable[Entry Month],$O$4),"",INDEX(Book!E$3:E$1200,SMALL(IF(BookTable[Entry Month]=$O$4,ROW(BookTable[Entry Month])-ROW(Book!$J$2)),ROWS(G$7:G57))))</f>
        <v/>
      </c>
      <c r="L57" s="6" t="e">
        <f>Shrawan6[[#This Row],[मूल्य (रु)]]*13%</f>
        <v>#VALUE!</v>
      </c>
    </row>
    <row r="58" spans="1:12" hidden="1" x14ac:dyDescent="0.25">
      <c r="A58" s="1" t="str">
        <f t="array" ref="A58">IF(ROWS(A$7:A58)&gt;COUNTIF(BookTable[Entry Month],$O$4),"",INDEX(Book!A$3:A$1200,SMALL(IF(BookTable[Entry Month]=$O$4,ROW(BookTable[Entry Month])-ROW(Book!$J$2)),ROWS(A$7:A58))))</f>
        <v/>
      </c>
      <c r="B58" s="12" t="str">
        <f t="array" ref="B58">IF(ROWS(B$7:B58)&gt;COUNTIF(BookTable[Entry Month],$O$4),"",INDEX(Book!B$3:B$1200,SMALL(IF(BookTable[Entry Month]=$O$4,ROW(BookTable[Entry Month])-ROW(Book!$J$2)),ROWS(B$7:B58))))</f>
        <v/>
      </c>
      <c r="D58" s="1" t="str">
        <f t="array" ref="D58">IF(ROWS(C$7:C58)&gt;COUNTIF(BookTable[Entry Month],$O$4),"",INDEX(Book!C$3:C$1200,SMALL(IF(BookTable[Entry Month]=$O$4,ROW(BookTable[Entry Month])-ROW(Book!$J$2)),ROWS(C$7:C58))))</f>
        <v/>
      </c>
      <c r="E58" s="26" t="e">
        <f>VLOOKUP(Shrawan6[[#This Row],[आपूर्तिकर्ताको नाम]],PartyTable[],2,FALSE)</f>
        <v>#N/A</v>
      </c>
      <c r="F58" s="26" t="str" cm="1">
        <f t="array" ref="F58">IF(ROWS(G$7:G58)&gt;COUNTIF(BookTable[Entry Month],$O$4),"",INDEX(Book!D$3:D$1200,SMALL(IF(BookTable[Entry Month]=$O$4,ROW(BookTable[Entry Month])-ROW(Book!$J$2)),ROWS(G$7:G58))))</f>
        <v/>
      </c>
      <c r="I5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58" s="6" t="str" cm="1">
        <f t="array" ref="J58">IF(ROWS(G$7:G58)&gt;COUNTIF(BookTable[Entry Month],$O$4),"",INDEX(Book!F$3:F$1200,SMALL(IF(BookTable[Entry Month]=$O$4,ROW(BookTable[Entry Month])-ROW(Book!$J$2)),ROWS(G$7:G58))))</f>
        <v/>
      </c>
      <c r="K58" s="6" t="str" cm="1">
        <f t="array" ref="K58">IF(ROWS(G$7:G58)&gt;COUNTIF(BookTable[Entry Month],$O$4),"",INDEX(Book!E$3:E$1200,SMALL(IF(BookTable[Entry Month]=$O$4,ROW(BookTable[Entry Month])-ROW(Book!$J$2)),ROWS(G$7:G58))))</f>
        <v/>
      </c>
      <c r="L58" s="6" t="e">
        <f>Shrawan6[[#This Row],[मूल्य (रु)]]*13%</f>
        <v>#VALUE!</v>
      </c>
    </row>
    <row r="59" spans="1:12" hidden="1" x14ac:dyDescent="0.25">
      <c r="A59" s="1" t="str">
        <f t="array" ref="A59">IF(ROWS(A$7:A59)&gt;COUNTIF(BookTable[Entry Month],$O$4),"",INDEX(Book!A$3:A$1200,SMALL(IF(BookTable[Entry Month]=$O$4,ROW(BookTable[Entry Month])-ROW(Book!$J$2)),ROWS(A$7:A59))))</f>
        <v/>
      </c>
      <c r="B59" s="1" t="str">
        <f t="array" ref="B59">IF(ROWS(B$7:B59)&gt;COUNTIF(BookTable[Entry Month],$O$4),"",INDEX(Book!B$3:B$1200,SMALL(IF(BookTable[Entry Month]=$O$4,ROW(BookTable[Entry Month])-ROW(Book!$J$2)),ROWS(B$7:B59))))</f>
        <v/>
      </c>
      <c r="D59" s="1" t="str">
        <f t="array" ref="D59">IF(ROWS(C$7:C59)&gt;COUNTIF(BookTable[Entry Month],$O$4),"",INDEX(Book!C$3:C$1200,SMALL(IF(BookTable[Entry Month]=$O$4,ROW(BookTable[Entry Month])-ROW(Book!$J$2)),ROWS(C$7:C59))))</f>
        <v/>
      </c>
      <c r="E59" s="26" t="e">
        <f>VLOOKUP(Shrawan6[[#This Row],[आपूर्तिकर्ताको नाम]],PartyTable[],2,FALSE)</f>
        <v>#N/A</v>
      </c>
      <c r="F59" s="26" t="str" cm="1">
        <f t="array" ref="F59">IF(ROWS(G$7:G59)&gt;COUNTIF(BookTable[Entry Month],$O$4),"",INDEX(Book!D$3:D$1200,SMALL(IF(BookTable[Entry Month]=$O$4,ROW(BookTable[Entry Month])-ROW(Book!$J$2)),ROWS(G$7:G59))))</f>
        <v/>
      </c>
      <c r="I5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59" s="6" t="str" cm="1">
        <f t="array" ref="J59">IF(ROWS(G$7:G59)&gt;COUNTIF(BookTable[Entry Month],$O$4),"",INDEX(Book!F$3:F$1200,SMALL(IF(BookTable[Entry Month]=$O$4,ROW(BookTable[Entry Month])-ROW(Book!$J$2)),ROWS(G$7:G59))))</f>
        <v/>
      </c>
      <c r="K59" s="6" t="str" cm="1">
        <f t="array" ref="K59">IF(ROWS(G$7:G59)&gt;COUNTIF(BookTable[Entry Month],$O$4),"",INDEX(Book!E$3:E$1200,SMALL(IF(BookTable[Entry Month]=$O$4,ROW(BookTable[Entry Month])-ROW(Book!$J$2)),ROWS(G$7:G59))))</f>
        <v/>
      </c>
      <c r="L59" s="6" t="e">
        <f>Shrawan6[[#This Row],[मूल्य (रु)]]*13%</f>
        <v>#VALUE!</v>
      </c>
    </row>
    <row r="60" spans="1:12" hidden="1" x14ac:dyDescent="0.25">
      <c r="A60" s="1" t="str">
        <f t="array" ref="A60">IF(ROWS(A$7:A60)&gt;COUNTIF(BookTable[Entry Month],$O$4),"",INDEX(Book!A$3:A$1200,SMALL(IF(BookTable[Entry Month]=$O$4,ROW(BookTable[Entry Month])-ROW(Book!$J$2)),ROWS(A$7:A60))))</f>
        <v/>
      </c>
      <c r="B60" s="1" t="str">
        <f t="array" ref="B60">IF(ROWS(B$7:B60)&gt;COUNTIF(BookTable[Entry Month],$O$4),"",INDEX(Book!B$3:B$1200,SMALL(IF(BookTable[Entry Month]=$O$4,ROW(BookTable[Entry Month])-ROW(Book!$J$2)),ROWS(B$7:B60))))</f>
        <v/>
      </c>
      <c r="D60" s="1" t="str">
        <f t="array" ref="D60">IF(ROWS(C$7:C60)&gt;COUNTIF(BookTable[Entry Month],$O$4),"",INDEX(Book!C$3:C$1200,SMALL(IF(BookTable[Entry Month]=$O$4,ROW(BookTable[Entry Month])-ROW(Book!$J$2)),ROWS(C$7:C60))))</f>
        <v/>
      </c>
      <c r="E60" s="26" t="e">
        <f>VLOOKUP(Shrawan6[[#This Row],[आपूर्तिकर्ताको नाम]],PartyTable[],2,FALSE)</f>
        <v>#N/A</v>
      </c>
      <c r="F60" s="26" t="str" cm="1">
        <f t="array" ref="F60">IF(ROWS(G$7:G60)&gt;COUNTIF(BookTable[Entry Month],$O$4),"",INDEX(Book!D$3:D$1200,SMALL(IF(BookTable[Entry Month]=$O$4,ROW(BookTable[Entry Month])-ROW(Book!$J$2)),ROWS(G$7:G60))))</f>
        <v/>
      </c>
      <c r="I6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60" s="6" t="str" cm="1">
        <f t="array" ref="J60">IF(ROWS(G$7:G60)&gt;COUNTIF(BookTable[Entry Month],$O$4),"",INDEX(Book!F$3:F$1200,SMALL(IF(BookTable[Entry Month]=$O$4,ROW(BookTable[Entry Month])-ROW(Book!$J$2)),ROWS(G$7:G60))))</f>
        <v/>
      </c>
      <c r="K60" s="6" t="str" cm="1">
        <f t="array" ref="K60">IF(ROWS(G$7:G60)&gt;COUNTIF(BookTable[Entry Month],$O$4),"",INDEX(Book!E$3:E$1200,SMALL(IF(BookTable[Entry Month]=$O$4,ROW(BookTable[Entry Month])-ROW(Book!$J$2)),ROWS(G$7:G60))))</f>
        <v/>
      </c>
      <c r="L60" s="6" t="e">
        <f>Shrawan6[[#This Row],[मूल्य (रु)]]*13%</f>
        <v>#VALUE!</v>
      </c>
    </row>
    <row r="61" spans="1:12" hidden="1" x14ac:dyDescent="0.25">
      <c r="A61" s="1" t="str">
        <f t="array" ref="A61">IF(ROWS(A$7:A61)&gt;COUNTIF(BookTable[Entry Month],$O$4),"",INDEX(Book!A$3:A$1200,SMALL(IF(BookTable[Entry Month]=$O$4,ROW(BookTable[Entry Month])-ROW(Book!$J$2)),ROWS(A$7:A61))))</f>
        <v/>
      </c>
      <c r="B61" s="1" t="str">
        <f t="array" ref="B61">IF(ROWS(B$7:B61)&gt;COUNTIF(BookTable[Entry Month],$O$4),"",INDEX(Book!B$3:B$1200,SMALL(IF(BookTable[Entry Month]=$O$4,ROW(BookTable[Entry Month])-ROW(Book!$J$2)),ROWS(B$7:B61))))</f>
        <v/>
      </c>
      <c r="D61" s="1" t="str">
        <f t="array" ref="D61">IF(ROWS(C$7:C61)&gt;COUNTIF(BookTable[Entry Month],$O$4),"",INDEX(Book!C$3:C$1200,SMALL(IF(BookTable[Entry Month]=$O$4,ROW(BookTable[Entry Month])-ROW(Book!$J$2)),ROWS(C$7:C61))))</f>
        <v/>
      </c>
      <c r="E61" s="26" t="e">
        <f>VLOOKUP(Shrawan6[[#This Row],[आपूर्तिकर्ताको नाम]],PartyTable[],2,FALSE)</f>
        <v>#N/A</v>
      </c>
      <c r="F61" s="26" t="str" cm="1">
        <f t="array" ref="F61">IF(ROWS(G$7:G61)&gt;COUNTIF(BookTable[Entry Month],$O$4),"",INDEX(Book!D$3:D$1200,SMALL(IF(BookTable[Entry Month]=$O$4,ROW(BookTable[Entry Month])-ROW(Book!$J$2)),ROWS(G$7:G61))))</f>
        <v/>
      </c>
      <c r="I6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61" s="6" t="str" cm="1">
        <f t="array" ref="J61">IF(ROWS(G$7:G61)&gt;COUNTIF(BookTable[Entry Month],$O$4),"",INDEX(Book!F$3:F$1200,SMALL(IF(BookTable[Entry Month]=$O$4,ROW(BookTable[Entry Month])-ROW(Book!$J$2)),ROWS(G$7:G61))))</f>
        <v/>
      </c>
      <c r="K61" s="6" t="str" cm="1">
        <f t="array" ref="K61">IF(ROWS(G$7:G61)&gt;COUNTIF(BookTable[Entry Month],$O$4),"",INDEX(Book!E$3:E$1200,SMALL(IF(BookTable[Entry Month]=$O$4,ROW(BookTable[Entry Month])-ROW(Book!$J$2)),ROWS(G$7:G61))))</f>
        <v/>
      </c>
      <c r="L61" s="6" t="e">
        <f>Shrawan6[[#This Row],[मूल्य (रु)]]*13%</f>
        <v>#VALUE!</v>
      </c>
    </row>
    <row r="62" spans="1:12" hidden="1" x14ac:dyDescent="0.25">
      <c r="A62" s="1" t="str">
        <f t="array" ref="A62">IF(ROWS(A$7:A62)&gt;COUNTIF(BookTable[Entry Month],$O$4),"",INDEX(Book!A$3:A$1200,SMALL(IF(BookTable[Entry Month]=$O$4,ROW(BookTable[Entry Month])-ROW(Book!$J$2)),ROWS(A$7:A62))))</f>
        <v/>
      </c>
      <c r="B62" s="1" t="str">
        <f t="array" ref="B62">IF(ROWS(B$7:B62)&gt;COUNTIF(BookTable[Entry Month],$O$4),"",INDEX(Book!B$3:B$1200,SMALL(IF(BookTable[Entry Month]=$O$4,ROW(BookTable[Entry Month])-ROW(Book!$J$2)),ROWS(B$7:B62))))</f>
        <v/>
      </c>
      <c r="D62" s="1" t="str">
        <f t="array" ref="D62">IF(ROWS(C$7:C62)&gt;COUNTIF(BookTable[Entry Month],$O$4),"",INDEX(Book!C$3:C$1200,SMALL(IF(BookTable[Entry Month]=$O$4,ROW(BookTable[Entry Month])-ROW(Book!$J$2)),ROWS(C$7:C62))))</f>
        <v/>
      </c>
      <c r="E62" s="26" t="e">
        <f>VLOOKUP(Shrawan6[[#This Row],[आपूर्तिकर्ताको नाम]],PartyTable[],2,FALSE)</f>
        <v>#N/A</v>
      </c>
      <c r="F62" s="26" t="str" cm="1">
        <f t="array" ref="F62">IF(ROWS(G$7:G62)&gt;COUNTIF(BookTable[Entry Month],$O$4),"",INDEX(Book!D$3:D$1200,SMALL(IF(BookTable[Entry Month]=$O$4,ROW(BookTable[Entry Month])-ROW(Book!$J$2)),ROWS(G$7:G62))))</f>
        <v/>
      </c>
      <c r="I6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62" s="6" t="str" cm="1">
        <f t="array" ref="J62">IF(ROWS(G$7:G62)&gt;COUNTIF(BookTable[Entry Month],$O$4),"",INDEX(Book!F$3:F$1200,SMALL(IF(BookTable[Entry Month]=$O$4,ROW(BookTable[Entry Month])-ROW(Book!$J$2)),ROWS(G$7:G62))))</f>
        <v/>
      </c>
      <c r="K62" s="6" t="str" cm="1">
        <f t="array" ref="K62">IF(ROWS(G$7:G62)&gt;COUNTIF(BookTable[Entry Month],$O$4),"",INDEX(Book!E$3:E$1200,SMALL(IF(BookTable[Entry Month]=$O$4,ROW(BookTable[Entry Month])-ROW(Book!$J$2)),ROWS(G$7:G62))))</f>
        <v/>
      </c>
      <c r="L62" s="6" t="e">
        <f>Shrawan6[[#This Row],[मूल्य (रु)]]*13%</f>
        <v>#VALUE!</v>
      </c>
    </row>
    <row r="63" spans="1:12" hidden="1" x14ac:dyDescent="0.25">
      <c r="A63" s="1" t="str">
        <f t="array" ref="A63">IF(ROWS(A$7:A63)&gt;COUNTIF(BookTable[Entry Month],$O$4),"",INDEX(Book!A$3:A$1200,SMALL(IF(BookTable[Entry Month]=$O$4,ROW(BookTable[Entry Month])-ROW(Book!$J$2)),ROWS(A$7:A63))))</f>
        <v/>
      </c>
      <c r="B63" s="1" t="str">
        <f t="array" ref="B63">IF(ROWS(B$7:B63)&gt;COUNTIF(BookTable[Entry Month],$O$4),"",INDEX(Book!B$3:B$1200,SMALL(IF(BookTable[Entry Month]=$O$4,ROW(BookTable[Entry Month])-ROW(Book!$J$2)),ROWS(B$7:B63))))</f>
        <v/>
      </c>
      <c r="D63" s="1" t="str">
        <f t="array" ref="D63">IF(ROWS(C$7:C63)&gt;COUNTIF(BookTable[Entry Month],$O$4),"",INDEX(Book!C$3:C$1200,SMALL(IF(BookTable[Entry Month]=$O$4,ROW(BookTable[Entry Month])-ROW(Book!$J$2)),ROWS(C$7:C63))))</f>
        <v/>
      </c>
      <c r="E63" s="26" t="e">
        <f>VLOOKUP(Shrawan6[[#This Row],[आपूर्तिकर्ताको नाम]],PartyTable[],2,FALSE)</f>
        <v>#N/A</v>
      </c>
      <c r="F63" s="26" t="str" cm="1">
        <f t="array" ref="F63">IF(ROWS(G$7:G63)&gt;COUNTIF(BookTable[Entry Month],$O$4),"",INDEX(Book!D$3:D$1200,SMALL(IF(BookTable[Entry Month]=$O$4,ROW(BookTable[Entry Month])-ROW(Book!$J$2)),ROWS(G$7:G63))))</f>
        <v/>
      </c>
      <c r="I6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63" s="6" t="str" cm="1">
        <f t="array" ref="J63">IF(ROWS(G$7:G63)&gt;COUNTIF(BookTable[Entry Month],$O$4),"",INDEX(Book!F$3:F$1200,SMALL(IF(BookTable[Entry Month]=$O$4,ROW(BookTable[Entry Month])-ROW(Book!$J$2)),ROWS(G$7:G63))))</f>
        <v/>
      </c>
      <c r="K63" s="6" t="str" cm="1">
        <f t="array" ref="K63">IF(ROWS(G$7:G63)&gt;COUNTIF(BookTable[Entry Month],$O$4),"",INDEX(Book!E$3:E$1200,SMALL(IF(BookTable[Entry Month]=$O$4,ROW(BookTable[Entry Month])-ROW(Book!$J$2)),ROWS(G$7:G63))))</f>
        <v/>
      </c>
      <c r="L63" s="6" t="e">
        <f>Shrawan6[[#This Row],[मूल्य (रु)]]*13%</f>
        <v>#VALUE!</v>
      </c>
    </row>
    <row r="64" spans="1:12" hidden="1" x14ac:dyDescent="0.25">
      <c r="A64" s="1" t="str">
        <f t="array" ref="A64">IF(ROWS(A$7:A64)&gt;COUNTIF(BookTable[Entry Month],$O$4),"",INDEX(Book!A$3:A$1200,SMALL(IF(BookTable[Entry Month]=$O$4,ROW(BookTable[Entry Month])-ROW(Book!$J$2)),ROWS(A$7:A64))))</f>
        <v/>
      </c>
      <c r="B64" s="1" t="str">
        <f t="array" ref="B64">IF(ROWS(B$7:B64)&gt;COUNTIF(BookTable[Entry Month],$O$4),"",INDEX(Book!B$3:B$1200,SMALL(IF(BookTable[Entry Month]=$O$4,ROW(BookTable[Entry Month])-ROW(Book!$J$2)),ROWS(B$7:B64))))</f>
        <v/>
      </c>
      <c r="D64" s="1" t="str">
        <f t="array" ref="D64">IF(ROWS(C$7:C64)&gt;COUNTIF(BookTable[Entry Month],$O$4),"",INDEX(Book!C$3:C$1200,SMALL(IF(BookTable[Entry Month]=$O$4,ROW(BookTable[Entry Month])-ROW(Book!$J$2)),ROWS(C$7:C64))))</f>
        <v/>
      </c>
      <c r="E64" s="26" t="e">
        <f>VLOOKUP(Shrawan6[[#This Row],[आपूर्तिकर्ताको नाम]],PartyTable[],2,FALSE)</f>
        <v>#N/A</v>
      </c>
      <c r="F64" s="26" t="str" cm="1">
        <f t="array" ref="F64">IF(ROWS(G$7:G64)&gt;COUNTIF(BookTable[Entry Month],$O$4),"",INDEX(Book!D$3:D$1200,SMALL(IF(BookTable[Entry Month]=$O$4,ROW(BookTable[Entry Month])-ROW(Book!$J$2)),ROWS(G$7:G64))))</f>
        <v/>
      </c>
      <c r="I6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64" s="6" t="str" cm="1">
        <f t="array" ref="J64">IF(ROWS(G$7:G64)&gt;COUNTIF(BookTable[Entry Month],$O$4),"",INDEX(Book!F$3:F$1200,SMALL(IF(BookTable[Entry Month]=$O$4,ROW(BookTable[Entry Month])-ROW(Book!$J$2)),ROWS(G$7:G64))))</f>
        <v/>
      </c>
      <c r="K64" s="6" t="str" cm="1">
        <f t="array" ref="K64">IF(ROWS(G$7:G64)&gt;COUNTIF(BookTable[Entry Month],$O$4),"",INDEX(Book!E$3:E$1200,SMALL(IF(BookTable[Entry Month]=$O$4,ROW(BookTable[Entry Month])-ROW(Book!$J$2)),ROWS(G$7:G64))))</f>
        <v/>
      </c>
      <c r="L64" s="6" t="e">
        <f>Shrawan6[[#This Row],[मूल्य (रु)]]*13%</f>
        <v>#VALUE!</v>
      </c>
    </row>
    <row r="65" spans="1:12" hidden="1" x14ac:dyDescent="0.25">
      <c r="A65" s="1" t="str">
        <f t="array" ref="A65">IF(ROWS(A$7:A65)&gt;COUNTIF(BookTable[Entry Month],$O$4),"",INDEX(Book!A$3:A$1200,SMALL(IF(BookTable[Entry Month]=$O$4,ROW(BookTable[Entry Month])-ROW(Book!$J$2)),ROWS(A$7:A65))))</f>
        <v/>
      </c>
      <c r="B65" s="12" t="str">
        <f t="array" ref="B65">IF(ROWS(B$7:B65)&gt;COUNTIF(BookTable[Entry Month],$O$4),"",INDEX(Book!B$3:B$1200,SMALL(IF(BookTable[Entry Month]=$O$4,ROW(BookTable[Entry Month])-ROW(Book!$J$2)),ROWS(B$7:B65))))</f>
        <v/>
      </c>
      <c r="D65" s="1" t="str">
        <f t="array" ref="D65">IF(ROWS(C$7:C65)&gt;COUNTIF(BookTable[Entry Month],$O$4),"",INDEX(Book!C$3:C$1200,SMALL(IF(BookTable[Entry Month]=$O$4,ROW(BookTable[Entry Month])-ROW(Book!$J$2)),ROWS(C$7:C65))))</f>
        <v/>
      </c>
      <c r="E65" s="26" t="e">
        <f>VLOOKUP(Shrawan6[[#This Row],[आपूर्तिकर्ताको नाम]],PartyTable[],2,FALSE)</f>
        <v>#N/A</v>
      </c>
      <c r="F65" s="26" t="str" cm="1">
        <f t="array" ref="F65">IF(ROWS(G$7:G65)&gt;COUNTIF(BookTable[Entry Month],$O$4),"",INDEX(Book!D$3:D$1200,SMALL(IF(BookTable[Entry Month]=$O$4,ROW(BookTable[Entry Month])-ROW(Book!$J$2)),ROWS(G$7:G65))))</f>
        <v/>
      </c>
      <c r="I6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65" s="6" t="str" cm="1">
        <f t="array" ref="J65">IF(ROWS(G$7:G65)&gt;COUNTIF(BookTable[Entry Month],$O$4),"",INDEX(Book!F$3:F$1200,SMALL(IF(BookTable[Entry Month]=$O$4,ROW(BookTable[Entry Month])-ROW(Book!$J$2)),ROWS(G$7:G65))))</f>
        <v/>
      </c>
      <c r="K65" s="6" t="str" cm="1">
        <f t="array" ref="K65">IF(ROWS(G$7:G65)&gt;COUNTIF(BookTable[Entry Month],$O$4),"",INDEX(Book!E$3:E$1200,SMALL(IF(BookTable[Entry Month]=$O$4,ROW(BookTable[Entry Month])-ROW(Book!$J$2)),ROWS(G$7:G65))))</f>
        <v/>
      </c>
      <c r="L65" s="6" t="e">
        <f>Shrawan6[[#This Row],[मूल्य (रु)]]*13%</f>
        <v>#VALUE!</v>
      </c>
    </row>
    <row r="66" spans="1:12" hidden="1" x14ac:dyDescent="0.25">
      <c r="A66" s="1" t="str">
        <f t="array" ref="A66">IF(ROWS(A$7:A66)&gt;COUNTIF(BookTable[Entry Month],$O$4),"",INDEX(Book!A$3:A$1200,SMALL(IF(BookTable[Entry Month]=$O$4,ROW(BookTable[Entry Month])-ROW(Book!$J$2)),ROWS(A$7:A66))))</f>
        <v/>
      </c>
      <c r="B66" s="1" t="str">
        <f t="array" ref="B66">IF(ROWS(B$7:B66)&gt;COUNTIF(BookTable[Entry Month],$O$4),"",INDEX(Book!B$3:B$1200,SMALL(IF(BookTable[Entry Month]=$O$4,ROW(BookTable[Entry Month])-ROW(Book!$J$2)),ROWS(B$7:B66))))</f>
        <v/>
      </c>
      <c r="D66" s="1" t="str">
        <f t="array" ref="D66">IF(ROWS(C$7:C66)&gt;COUNTIF(BookTable[Entry Month],$O$4),"",INDEX(Book!C$3:C$1200,SMALL(IF(BookTable[Entry Month]=$O$4,ROW(BookTable[Entry Month])-ROW(Book!$J$2)),ROWS(C$7:C66))))</f>
        <v/>
      </c>
      <c r="E66" s="26" t="e">
        <f>VLOOKUP(Shrawan6[[#This Row],[आपूर्तिकर्ताको नाम]],PartyTable[],2,FALSE)</f>
        <v>#N/A</v>
      </c>
      <c r="F66" s="26" t="str" cm="1">
        <f t="array" ref="F66">IF(ROWS(G$7:G66)&gt;COUNTIF(BookTable[Entry Month],$O$4),"",INDEX(Book!D$3:D$1200,SMALL(IF(BookTable[Entry Month]=$O$4,ROW(BookTable[Entry Month])-ROW(Book!$J$2)),ROWS(G$7:G66))))</f>
        <v/>
      </c>
      <c r="I6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66" s="6" t="str" cm="1">
        <f t="array" ref="J66">IF(ROWS(G$7:G66)&gt;COUNTIF(BookTable[Entry Month],$O$4),"",INDEX(Book!F$3:F$1200,SMALL(IF(BookTable[Entry Month]=$O$4,ROW(BookTable[Entry Month])-ROW(Book!$J$2)),ROWS(G$7:G66))))</f>
        <v/>
      </c>
      <c r="K66" s="6" t="str" cm="1">
        <f t="array" ref="K66">IF(ROWS(G$7:G66)&gt;COUNTIF(BookTable[Entry Month],$O$4),"",INDEX(Book!E$3:E$1200,SMALL(IF(BookTable[Entry Month]=$O$4,ROW(BookTable[Entry Month])-ROW(Book!$J$2)),ROWS(G$7:G66))))</f>
        <v/>
      </c>
      <c r="L66" s="6" t="e">
        <f>Shrawan6[[#This Row],[मूल्य (रु)]]*13%</f>
        <v>#VALUE!</v>
      </c>
    </row>
    <row r="67" spans="1:12" hidden="1" x14ac:dyDescent="0.25">
      <c r="A67" s="1" t="str">
        <f t="array" ref="A67">IF(ROWS(A$7:A67)&gt;COUNTIF(BookTable[Entry Month],$O$4),"",INDEX(Book!A$3:A$1200,SMALL(IF(BookTable[Entry Month]=$O$4,ROW(BookTable[Entry Month])-ROW(Book!$J$2)),ROWS(A$7:A67))))</f>
        <v/>
      </c>
      <c r="B67" s="1" t="str">
        <f t="array" ref="B67">IF(ROWS(B$7:B67)&gt;COUNTIF(BookTable[Entry Month],$O$4),"",INDEX(Book!B$3:B$1200,SMALL(IF(BookTable[Entry Month]=$O$4,ROW(BookTable[Entry Month])-ROW(Book!$J$2)),ROWS(B$7:B67))))</f>
        <v/>
      </c>
      <c r="D67" s="1" t="str">
        <f t="array" ref="D67">IF(ROWS(C$7:C67)&gt;COUNTIF(BookTable[Entry Month],$O$4),"",INDEX(Book!C$3:C$1200,SMALL(IF(BookTable[Entry Month]=$O$4,ROW(BookTable[Entry Month])-ROW(Book!$J$2)),ROWS(C$7:C67))))</f>
        <v/>
      </c>
      <c r="E67" s="26" t="e">
        <f>VLOOKUP(Shrawan6[[#This Row],[आपूर्तिकर्ताको नाम]],PartyTable[],2,FALSE)</f>
        <v>#N/A</v>
      </c>
      <c r="F67" s="26" t="str" cm="1">
        <f t="array" ref="F67">IF(ROWS(G$7:G67)&gt;COUNTIF(BookTable[Entry Month],$O$4),"",INDEX(Book!D$3:D$1200,SMALL(IF(BookTable[Entry Month]=$O$4,ROW(BookTable[Entry Month])-ROW(Book!$J$2)),ROWS(G$7:G67))))</f>
        <v/>
      </c>
      <c r="I6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67" s="6" t="str" cm="1">
        <f t="array" ref="J67">IF(ROWS(G$7:G67)&gt;COUNTIF(BookTable[Entry Month],$O$4),"",INDEX(Book!F$3:F$1200,SMALL(IF(BookTable[Entry Month]=$O$4,ROW(BookTable[Entry Month])-ROW(Book!$J$2)),ROWS(G$7:G67))))</f>
        <v/>
      </c>
      <c r="K67" s="6" t="str" cm="1">
        <f t="array" ref="K67">IF(ROWS(G$7:G67)&gt;COUNTIF(BookTable[Entry Month],$O$4),"",INDEX(Book!E$3:E$1200,SMALL(IF(BookTable[Entry Month]=$O$4,ROW(BookTable[Entry Month])-ROW(Book!$J$2)),ROWS(G$7:G67))))</f>
        <v/>
      </c>
      <c r="L67" s="6" t="e">
        <f>Shrawan6[[#This Row],[मूल्य (रु)]]*13%</f>
        <v>#VALUE!</v>
      </c>
    </row>
    <row r="68" spans="1:12" hidden="1" x14ac:dyDescent="0.25">
      <c r="A68" s="1" t="str">
        <f t="array" ref="A68">IF(ROWS(A$7:A68)&gt;COUNTIF(BookTable[Entry Month],$O$4),"",INDEX(Book!A$3:A$1200,SMALL(IF(BookTable[Entry Month]=$O$4,ROW(BookTable[Entry Month])-ROW(Book!$J$2)),ROWS(A$7:A68))))</f>
        <v/>
      </c>
      <c r="B68" s="1" t="str">
        <f t="array" ref="B68">IF(ROWS(B$7:B68)&gt;COUNTIF(BookTable[Entry Month],$O$4),"",INDEX(Book!B$3:B$1200,SMALL(IF(BookTable[Entry Month]=$O$4,ROW(BookTable[Entry Month])-ROW(Book!$J$2)),ROWS(B$7:B68))))</f>
        <v/>
      </c>
      <c r="D68" s="1" t="str">
        <f t="array" ref="D68">IF(ROWS(C$7:C68)&gt;COUNTIF(BookTable[Entry Month],$O$4),"",INDEX(Book!C$3:C$1200,SMALL(IF(BookTable[Entry Month]=$O$4,ROW(BookTable[Entry Month])-ROW(Book!$J$2)),ROWS(C$7:C68))))</f>
        <v/>
      </c>
      <c r="E68" s="26" t="e">
        <f>VLOOKUP(Shrawan6[[#This Row],[आपूर्तिकर्ताको नाम]],PartyTable[],2,FALSE)</f>
        <v>#N/A</v>
      </c>
      <c r="F68" s="26" t="str" cm="1">
        <f t="array" ref="F68">IF(ROWS(G$7:G68)&gt;COUNTIF(BookTable[Entry Month],$O$4),"",INDEX(Book!D$3:D$1200,SMALL(IF(BookTable[Entry Month]=$O$4,ROW(BookTable[Entry Month])-ROW(Book!$J$2)),ROWS(G$7:G68))))</f>
        <v/>
      </c>
      <c r="I6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68" s="6" t="str" cm="1">
        <f t="array" ref="J68">IF(ROWS(G$7:G68)&gt;COUNTIF(BookTable[Entry Month],$O$4),"",INDEX(Book!F$3:F$1200,SMALL(IF(BookTable[Entry Month]=$O$4,ROW(BookTable[Entry Month])-ROW(Book!$J$2)),ROWS(G$7:G68))))</f>
        <v/>
      </c>
      <c r="K68" s="6" t="str" cm="1">
        <f t="array" ref="K68">IF(ROWS(G$7:G68)&gt;COUNTIF(BookTable[Entry Month],$O$4),"",INDEX(Book!E$3:E$1200,SMALL(IF(BookTable[Entry Month]=$O$4,ROW(BookTable[Entry Month])-ROW(Book!$J$2)),ROWS(G$7:G68))))</f>
        <v/>
      </c>
      <c r="L68" s="6" t="e">
        <f>Shrawan6[[#This Row],[मूल्य (रु)]]*13%</f>
        <v>#VALUE!</v>
      </c>
    </row>
    <row r="69" spans="1:12" hidden="1" x14ac:dyDescent="0.25">
      <c r="A69" s="1" t="str">
        <f t="array" ref="A69">IF(ROWS(A$7:A69)&gt;COUNTIF(BookTable[Entry Month],$O$4),"",INDEX(Book!A$3:A$1200,SMALL(IF(BookTable[Entry Month]=$O$4,ROW(BookTable[Entry Month])-ROW(Book!$J$2)),ROWS(A$7:A69))))</f>
        <v/>
      </c>
      <c r="B69" s="12" t="str">
        <f t="array" ref="B69">IF(ROWS(B$7:B69)&gt;COUNTIF(BookTable[Entry Month],$O$4),"",INDEX(Book!B$3:B$1200,SMALL(IF(BookTable[Entry Month]=$O$4,ROW(BookTable[Entry Month])-ROW(Book!$J$2)),ROWS(B$7:B69))))</f>
        <v/>
      </c>
      <c r="D69" s="1" t="str">
        <f t="array" ref="D69">IF(ROWS(C$7:C69)&gt;COUNTIF(BookTable[Entry Month],$O$4),"",INDEX(Book!C$3:C$1200,SMALL(IF(BookTable[Entry Month]=$O$4,ROW(BookTable[Entry Month])-ROW(Book!$J$2)),ROWS(C$7:C69))))</f>
        <v/>
      </c>
      <c r="E69" s="26" t="e">
        <f>VLOOKUP(Shrawan6[[#This Row],[आपूर्तिकर्ताको नाम]],PartyTable[],2,FALSE)</f>
        <v>#N/A</v>
      </c>
      <c r="F69" s="26" t="str" cm="1">
        <f t="array" ref="F69">IF(ROWS(G$7:G69)&gt;COUNTIF(BookTable[Entry Month],$O$4),"",INDEX(Book!D$3:D$1200,SMALL(IF(BookTable[Entry Month]=$O$4,ROW(BookTable[Entry Month])-ROW(Book!$J$2)),ROWS(G$7:G69))))</f>
        <v/>
      </c>
      <c r="I6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69" s="6" t="str" cm="1">
        <f t="array" ref="J69">IF(ROWS(G$7:G69)&gt;COUNTIF(BookTable[Entry Month],$O$4),"",INDEX(Book!F$3:F$1200,SMALL(IF(BookTable[Entry Month]=$O$4,ROW(BookTable[Entry Month])-ROW(Book!$J$2)),ROWS(G$7:G69))))</f>
        <v/>
      </c>
      <c r="K69" s="6" t="str" cm="1">
        <f t="array" ref="K69">IF(ROWS(G$7:G69)&gt;COUNTIF(BookTable[Entry Month],$O$4),"",INDEX(Book!E$3:E$1200,SMALL(IF(BookTable[Entry Month]=$O$4,ROW(BookTable[Entry Month])-ROW(Book!$J$2)),ROWS(G$7:G69))))</f>
        <v/>
      </c>
      <c r="L69" s="6" t="e">
        <f>Shrawan6[[#This Row],[मूल्य (रु)]]*13%</f>
        <v>#VALUE!</v>
      </c>
    </row>
    <row r="70" spans="1:12" hidden="1" x14ac:dyDescent="0.25">
      <c r="A70" s="1" t="str">
        <f t="array" ref="A70">IF(ROWS(A$7:A70)&gt;COUNTIF(BookTable[Entry Month],$O$4),"",INDEX(Book!A$3:A$1200,SMALL(IF(BookTable[Entry Month]=$O$4,ROW(BookTable[Entry Month])-ROW(Book!$J$2)),ROWS(A$7:A70))))</f>
        <v/>
      </c>
      <c r="B70" s="1" t="str">
        <f t="array" ref="B70">IF(ROWS(B$7:B70)&gt;COUNTIF(BookTable[Entry Month],$O$4),"",INDEX(Book!B$3:B$1200,SMALL(IF(BookTable[Entry Month]=$O$4,ROW(BookTable[Entry Month])-ROW(Book!$J$2)),ROWS(B$7:B70))))</f>
        <v/>
      </c>
      <c r="D70" s="1" t="str">
        <f t="array" ref="D70">IF(ROWS(C$7:C70)&gt;COUNTIF(BookTable[Entry Month],$O$4),"",INDEX(Book!C$3:C$1200,SMALL(IF(BookTable[Entry Month]=$O$4,ROW(BookTable[Entry Month])-ROW(Book!$J$2)),ROWS(C$7:C70))))</f>
        <v/>
      </c>
      <c r="E70" s="26" t="e">
        <f>VLOOKUP(Shrawan6[[#This Row],[आपूर्तिकर्ताको नाम]],PartyTable[],2,FALSE)</f>
        <v>#N/A</v>
      </c>
      <c r="F70" s="26" t="str" cm="1">
        <f t="array" ref="F70">IF(ROWS(G$7:G70)&gt;COUNTIF(BookTable[Entry Month],$O$4),"",INDEX(Book!D$3:D$1200,SMALL(IF(BookTable[Entry Month]=$O$4,ROW(BookTable[Entry Month])-ROW(Book!$J$2)),ROWS(G$7:G70))))</f>
        <v/>
      </c>
      <c r="I7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70" s="6" t="str" cm="1">
        <f t="array" ref="J70">IF(ROWS(G$7:G70)&gt;COUNTIF(BookTable[Entry Month],$O$4),"",INDEX(Book!F$3:F$1200,SMALL(IF(BookTable[Entry Month]=$O$4,ROW(BookTable[Entry Month])-ROW(Book!$J$2)),ROWS(G$7:G70))))</f>
        <v/>
      </c>
      <c r="K70" s="6" t="str" cm="1">
        <f t="array" ref="K70">IF(ROWS(G$7:G70)&gt;COUNTIF(BookTable[Entry Month],$O$4),"",INDEX(Book!E$3:E$1200,SMALL(IF(BookTable[Entry Month]=$O$4,ROW(BookTable[Entry Month])-ROW(Book!$J$2)),ROWS(G$7:G70))))</f>
        <v/>
      </c>
      <c r="L70" s="6" t="e">
        <f>Shrawan6[[#This Row],[मूल्य (रु)]]*13%</f>
        <v>#VALUE!</v>
      </c>
    </row>
    <row r="71" spans="1:12" hidden="1" x14ac:dyDescent="0.25">
      <c r="A71" s="1" t="str">
        <f t="array" ref="A71">IF(ROWS(A$7:A71)&gt;COUNTIF(BookTable[Entry Month],$O$4),"",INDEX(Book!A$3:A$1200,SMALL(IF(BookTable[Entry Month]=$O$4,ROW(BookTable[Entry Month])-ROW(Book!$J$2)),ROWS(A$7:A71))))</f>
        <v/>
      </c>
      <c r="B71" s="1" t="str">
        <f t="array" ref="B71">IF(ROWS(B$7:B71)&gt;COUNTIF(BookTable[Entry Month],$O$4),"",INDEX(Book!B$3:B$1200,SMALL(IF(BookTable[Entry Month]=$O$4,ROW(BookTable[Entry Month])-ROW(Book!$J$2)),ROWS(B$7:B71))))</f>
        <v/>
      </c>
      <c r="D71" s="1" t="str">
        <f t="array" ref="D71">IF(ROWS(C$7:C71)&gt;COUNTIF(BookTable[Entry Month],$O$4),"",INDEX(Book!C$3:C$1200,SMALL(IF(BookTable[Entry Month]=$O$4,ROW(BookTable[Entry Month])-ROW(Book!$J$2)),ROWS(C$7:C71))))</f>
        <v/>
      </c>
      <c r="E71" s="26" t="e">
        <f>VLOOKUP(Shrawan6[[#This Row],[आपूर्तिकर्ताको नाम]],PartyTable[],2,FALSE)</f>
        <v>#N/A</v>
      </c>
      <c r="F71" s="26" t="str" cm="1">
        <f t="array" ref="F71">IF(ROWS(G$7:G71)&gt;COUNTIF(BookTable[Entry Month],$O$4),"",INDEX(Book!D$3:D$1200,SMALL(IF(BookTable[Entry Month]=$O$4,ROW(BookTable[Entry Month])-ROW(Book!$J$2)),ROWS(G$7:G71))))</f>
        <v/>
      </c>
      <c r="I7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71" s="6" t="str" cm="1">
        <f t="array" ref="J71">IF(ROWS(G$7:G71)&gt;COUNTIF(BookTable[Entry Month],$O$4),"",INDEX(Book!F$3:F$1200,SMALL(IF(BookTable[Entry Month]=$O$4,ROW(BookTable[Entry Month])-ROW(Book!$J$2)),ROWS(G$7:G71))))</f>
        <v/>
      </c>
      <c r="K71" s="6" t="str" cm="1">
        <f t="array" ref="K71">IF(ROWS(G$7:G71)&gt;COUNTIF(BookTable[Entry Month],$O$4),"",INDEX(Book!E$3:E$1200,SMALL(IF(BookTable[Entry Month]=$O$4,ROW(BookTable[Entry Month])-ROW(Book!$J$2)),ROWS(G$7:G71))))</f>
        <v/>
      </c>
      <c r="L71" s="6" t="e">
        <f>Shrawan6[[#This Row],[मूल्य (रु)]]*13%</f>
        <v>#VALUE!</v>
      </c>
    </row>
    <row r="72" spans="1:12" hidden="1" x14ac:dyDescent="0.25">
      <c r="A72" s="1" t="str">
        <f t="array" ref="A72">IF(ROWS(A$7:A72)&gt;COUNTIF(BookTable[Entry Month],$O$4),"",INDEX(Book!A$3:A$1200,SMALL(IF(BookTable[Entry Month]=$O$4,ROW(BookTable[Entry Month])-ROW(Book!$J$2)),ROWS(A$7:A72))))</f>
        <v/>
      </c>
      <c r="B72" s="1" t="str">
        <f t="array" ref="B72">IF(ROWS(B$7:B72)&gt;COUNTIF(BookTable[Entry Month],$O$4),"",INDEX(Book!B$3:B$1200,SMALL(IF(BookTable[Entry Month]=$O$4,ROW(BookTable[Entry Month])-ROW(Book!$J$2)),ROWS(B$7:B72))))</f>
        <v/>
      </c>
      <c r="D72" s="1" t="str">
        <f t="array" ref="D72">IF(ROWS(C$7:C72)&gt;COUNTIF(BookTable[Entry Month],$O$4),"",INDEX(Book!C$3:C$1200,SMALL(IF(BookTable[Entry Month]=$O$4,ROW(BookTable[Entry Month])-ROW(Book!$J$2)),ROWS(C$7:C72))))</f>
        <v/>
      </c>
      <c r="E72" s="26" t="e">
        <f>VLOOKUP(Shrawan6[[#This Row],[आपूर्तिकर्ताको नाम]],PartyTable[],2,FALSE)</f>
        <v>#N/A</v>
      </c>
      <c r="F72" s="26" t="str" cm="1">
        <f t="array" ref="F72">IF(ROWS(G$7:G72)&gt;COUNTIF(BookTable[Entry Month],$O$4),"",INDEX(Book!D$3:D$1200,SMALL(IF(BookTable[Entry Month]=$O$4,ROW(BookTable[Entry Month])-ROW(Book!$J$2)),ROWS(G$7:G72))))</f>
        <v/>
      </c>
      <c r="I7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72" s="6" t="str" cm="1">
        <f t="array" ref="J72">IF(ROWS(G$7:G72)&gt;COUNTIF(BookTable[Entry Month],$O$4),"",INDEX(Book!F$3:F$1200,SMALL(IF(BookTable[Entry Month]=$O$4,ROW(BookTable[Entry Month])-ROW(Book!$J$2)),ROWS(G$7:G72))))</f>
        <v/>
      </c>
      <c r="K72" s="6" t="str" cm="1">
        <f t="array" ref="K72">IF(ROWS(G$7:G72)&gt;COUNTIF(BookTable[Entry Month],$O$4),"",INDEX(Book!E$3:E$1200,SMALL(IF(BookTable[Entry Month]=$O$4,ROW(BookTable[Entry Month])-ROW(Book!$J$2)),ROWS(G$7:G72))))</f>
        <v/>
      </c>
      <c r="L72" s="6" t="e">
        <f>Shrawan6[[#This Row],[मूल्य (रु)]]*13%</f>
        <v>#VALUE!</v>
      </c>
    </row>
    <row r="73" spans="1:12" hidden="1" x14ac:dyDescent="0.25">
      <c r="A73" s="1" t="str">
        <f t="array" ref="A73">IF(ROWS(A$7:A73)&gt;COUNTIF(BookTable[Entry Month],$O$4),"",INDEX(Book!A$3:A$1200,SMALL(IF(BookTable[Entry Month]=$O$4,ROW(BookTable[Entry Month])-ROW(Book!$J$2)),ROWS(A$7:A73))))</f>
        <v/>
      </c>
      <c r="B73" s="1" t="str">
        <f t="array" ref="B73">IF(ROWS(B$7:B73)&gt;COUNTIF(BookTable[Entry Month],$O$4),"",INDEX(Book!B$3:B$1200,SMALL(IF(BookTable[Entry Month]=$O$4,ROW(BookTable[Entry Month])-ROW(Book!$J$2)),ROWS(B$7:B73))))</f>
        <v/>
      </c>
      <c r="D73" s="1" t="str">
        <f t="array" ref="D73">IF(ROWS(C$7:C73)&gt;COUNTIF(BookTable[Entry Month],$O$4),"",INDEX(Book!C$3:C$1200,SMALL(IF(BookTable[Entry Month]=$O$4,ROW(BookTable[Entry Month])-ROW(Book!$J$2)),ROWS(C$7:C73))))</f>
        <v/>
      </c>
      <c r="E73" s="26" t="e">
        <f>VLOOKUP(Shrawan6[[#This Row],[आपूर्तिकर्ताको नाम]],PartyTable[],2,FALSE)</f>
        <v>#N/A</v>
      </c>
      <c r="F73" s="26" t="str" cm="1">
        <f t="array" ref="F73">IF(ROWS(G$7:G73)&gt;COUNTIF(BookTable[Entry Month],$O$4),"",INDEX(Book!D$3:D$1200,SMALL(IF(BookTable[Entry Month]=$O$4,ROW(BookTable[Entry Month])-ROW(Book!$J$2)),ROWS(G$7:G73))))</f>
        <v/>
      </c>
      <c r="I7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73" s="6" t="str" cm="1">
        <f t="array" ref="J73">IF(ROWS(G$7:G73)&gt;COUNTIF(BookTable[Entry Month],$O$4),"",INDEX(Book!F$3:F$1200,SMALL(IF(BookTable[Entry Month]=$O$4,ROW(BookTable[Entry Month])-ROW(Book!$J$2)),ROWS(G$7:G73))))</f>
        <v/>
      </c>
      <c r="K73" s="6" t="str" cm="1">
        <f t="array" ref="K73">IF(ROWS(G$7:G73)&gt;COUNTIF(BookTable[Entry Month],$O$4),"",INDEX(Book!E$3:E$1200,SMALL(IF(BookTable[Entry Month]=$O$4,ROW(BookTable[Entry Month])-ROW(Book!$J$2)),ROWS(G$7:G73))))</f>
        <v/>
      </c>
      <c r="L73" s="6" t="e">
        <f>Shrawan6[[#This Row],[मूल्य (रु)]]*13%</f>
        <v>#VALUE!</v>
      </c>
    </row>
    <row r="74" spans="1:12" hidden="1" x14ac:dyDescent="0.25">
      <c r="A74" s="1" t="str">
        <f t="array" ref="A74">IF(ROWS(A$7:A74)&gt;COUNTIF(BookTable[Entry Month],$O$4),"",INDEX(Book!A$3:A$1200,SMALL(IF(BookTable[Entry Month]=$O$4,ROW(BookTable[Entry Month])-ROW(Book!$J$2)),ROWS(A$7:A74))))</f>
        <v/>
      </c>
      <c r="B74" s="1" t="str">
        <f t="array" ref="B74">IF(ROWS(B$7:B74)&gt;COUNTIF(BookTable[Entry Month],$O$4),"",INDEX(Book!B$3:B$1200,SMALL(IF(BookTable[Entry Month]=$O$4,ROW(BookTable[Entry Month])-ROW(Book!$J$2)),ROWS(B$7:B74))))</f>
        <v/>
      </c>
      <c r="D74" s="1" t="str">
        <f t="array" ref="D74">IF(ROWS(C$7:C74)&gt;COUNTIF(BookTable[Entry Month],$O$4),"",INDEX(Book!C$3:C$1200,SMALL(IF(BookTable[Entry Month]=$O$4,ROW(BookTable[Entry Month])-ROW(Book!$J$2)),ROWS(C$7:C74))))</f>
        <v/>
      </c>
      <c r="E74" s="26" t="e">
        <f>VLOOKUP(Shrawan6[[#This Row],[आपूर्तिकर्ताको नाम]],PartyTable[],2,FALSE)</f>
        <v>#N/A</v>
      </c>
      <c r="F74" s="26" t="str" cm="1">
        <f t="array" ref="F74">IF(ROWS(G$7:G74)&gt;COUNTIF(BookTable[Entry Month],$O$4),"",INDEX(Book!D$3:D$1200,SMALL(IF(BookTable[Entry Month]=$O$4,ROW(BookTable[Entry Month])-ROW(Book!$J$2)),ROWS(G$7:G74))))</f>
        <v/>
      </c>
      <c r="I7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74" s="6" t="str" cm="1">
        <f t="array" ref="J74">IF(ROWS(G$7:G74)&gt;COUNTIF(BookTable[Entry Month],$O$4),"",INDEX(Book!F$3:F$1200,SMALL(IF(BookTable[Entry Month]=$O$4,ROW(BookTable[Entry Month])-ROW(Book!$J$2)),ROWS(G$7:G74))))</f>
        <v/>
      </c>
      <c r="K74" s="6" t="str" cm="1">
        <f t="array" ref="K74">IF(ROWS(G$7:G74)&gt;COUNTIF(BookTable[Entry Month],$O$4),"",INDEX(Book!E$3:E$1200,SMALL(IF(BookTable[Entry Month]=$O$4,ROW(BookTable[Entry Month])-ROW(Book!$J$2)),ROWS(G$7:G74))))</f>
        <v/>
      </c>
      <c r="L74" s="6" t="e">
        <f>Shrawan6[[#This Row],[मूल्य (रु)]]*13%</f>
        <v>#VALUE!</v>
      </c>
    </row>
    <row r="75" spans="1:12" hidden="1" x14ac:dyDescent="0.25">
      <c r="A75" s="1" t="str">
        <f t="array" ref="A75">IF(ROWS(A$7:A75)&gt;COUNTIF(BookTable[Entry Month],$O$4),"",INDEX(Book!A$3:A$1200,SMALL(IF(BookTable[Entry Month]=$O$4,ROW(BookTable[Entry Month])-ROW(Book!$J$2)),ROWS(A$7:A75))))</f>
        <v/>
      </c>
      <c r="B75" s="1" t="str">
        <f t="array" ref="B75">IF(ROWS(B$7:B75)&gt;COUNTIF(BookTable[Entry Month],$O$4),"",INDEX(Book!B$3:B$1200,SMALL(IF(BookTable[Entry Month]=$O$4,ROW(BookTable[Entry Month])-ROW(Book!$J$2)),ROWS(B$7:B75))))</f>
        <v/>
      </c>
      <c r="D75" s="1" t="str">
        <f t="array" ref="D75">IF(ROWS(C$7:C75)&gt;COUNTIF(BookTable[Entry Month],$O$4),"",INDEX(Book!C$3:C$1200,SMALL(IF(BookTable[Entry Month]=$O$4,ROW(BookTable[Entry Month])-ROW(Book!$J$2)),ROWS(C$7:C75))))</f>
        <v/>
      </c>
      <c r="E75" s="26" t="e">
        <f>VLOOKUP(Shrawan6[[#This Row],[आपूर्तिकर्ताको नाम]],PartyTable[],2,FALSE)</f>
        <v>#N/A</v>
      </c>
      <c r="F75" s="26" t="str" cm="1">
        <f t="array" ref="F75">IF(ROWS(G$7:G75)&gt;COUNTIF(BookTable[Entry Month],$O$4),"",INDEX(Book!D$3:D$1200,SMALL(IF(BookTable[Entry Month]=$O$4,ROW(BookTable[Entry Month])-ROW(Book!$J$2)),ROWS(G$7:G75))))</f>
        <v/>
      </c>
      <c r="I7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75" s="6" t="str" cm="1">
        <f t="array" ref="J75">IF(ROWS(G$7:G75)&gt;COUNTIF(BookTable[Entry Month],$O$4),"",INDEX(Book!F$3:F$1200,SMALL(IF(BookTable[Entry Month]=$O$4,ROW(BookTable[Entry Month])-ROW(Book!$J$2)),ROWS(G$7:G75))))</f>
        <v/>
      </c>
      <c r="K75" s="6" t="str" cm="1">
        <f t="array" ref="K75">IF(ROWS(G$7:G75)&gt;COUNTIF(BookTable[Entry Month],$O$4),"",INDEX(Book!E$3:E$1200,SMALL(IF(BookTable[Entry Month]=$O$4,ROW(BookTable[Entry Month])-ROW(Book!$J$2)),ROWS(G$7:G75))))</f>
        <v/>
      </c>
      <c r="L75" s="6" t="e">
        <f>Shrawan6[[#This Row],[मूल्य (रु)]]*13%</f>
        <v>#VALUE!</v>
      </c>
    </row>
    <row r="76" spans="1:12" hidden="1" x14ac:dyDescent="0.25">
      <c r="A76" s="1" t="str">
        <f t="array" ref="A76">IF(ROWS(A$7:A76)&gt;COUNTIF(BookTable[Entry Month],$O$4),"",INDEX(Book!A$3:A$1200,SMALL(IF(BookTable[Entry Month]=$O$4,ROW(BookTable[Entry Month])-ROW(Book!$J$2)),ROWS(A$7:A76))))</f>
        <v/>
      </c>
      <c r="B76" s="1" t="str">
        <f t="array" ref="B76">IF(ROWS(B$7:B76)&gt;COUNTIF(BookTable[Entry Month],$O$4),"",INDEX(Book!B$3:B$1200,SMALL(IF(BookTable[Entry Month]=$O$4,ROW(BookTable[Entry Month])-ROW(Book!$J$2)),ROWS(B$7:B76))))</f>
        <v/>
      </c>
      <c r="D76" s="1" t="str">
        <f t="array" ref="D76">IF(ROWS(C$7:C76)&gt;COUNTIF(BookTable[Entry Month],$O$4),"",INDEX(Book!C$3:C$1200,SMALL(IF(BookTable[Entry Month]=$O$4,ROW(BookTable[Entry Month])-ROW(Book!$J$2)),ROWS(C$7:C76))))</f>
        <v/>
      </c>
      <c r="E76" s="26" t="e">
        <f>VLOOKUP(Shrawan6[[#This Row],[आपूर्तिकर्ताको नाम]],PartyTable[],2,FALSE)</f>
        <v>#N/A</v>
      </c>
      <c r="F76" s="26" t="str" cm="1">
        <f t="array" ref="F76">IF(ROWS(G$7:G76)&gt;COUNTIF(BookTable[Entry Month],$O$4),"",INDEX(Book!D$3:D$1200,SMALL(IF(BookTable[Entry Month]=$O$4,ROW(BookTable[Entry Month])-ROW(Book!$J$2)),ROWS(G$7:G76))))</f>
        <v/>
      </c>
      <c r="I7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76" s="6" t="str" cm="1">
        <f t="array" ref="J76">IF(ROWS(G$7:G76)&gt;COUNTIF(BookTable[Entry Month],$O$4),"",INDEX(Book!F$3:F$1200,SMALL(IF(BookTable[Entry Month]=$O$4,ROW(BookTable[Entry Month])-ROW(Book!$J$2)),ROWS(G$7:G76))))</f>
        <v/>
      </c>
      <c r="K76" s="6" t="str" cm="1">
        <f t="array" ref="K76">IF(ROWS(G$7:G76)&gt;COUNTIF(BookTable[Entry Month],$O$4),"",INDEX(Book!E$3:E$1200,SMALL(IF(BookTable[Entry Month]=$O$4,ROW(BookTable[Entry Month])-ROW(Book!$J$2)),ROWS(G$7:G76))))</f>
        <v/>
      </c>
      <c r="L76" s="6" t="e">
        <f>Shrawan6[[#This Row],[मूल्य (रु)]]*13%</f>
        <v>#VALUE!</v>
      </c>
    </row>
    <row r="77" spans="1:12" hidden="1" x14ac:dyDescent="0.25">
      <c r="A77" s="1" t="str">
        <f t="array" ref="A77">IF(ROWS(A$7:A77)&gt;COUNTIF(BookTable[Entry Month],$O$4),"",INDEX(Book!A$3:A$1200,SMALL(IF(BookTable[Entry Month]=$O$4,ROW(BookTable[Entry Month])-ROW(Book!$J$2)),ROWS(A$7:A77))))</f>
        <v/>
      </c>
      <c r="B77" s="1" t="str">
        <f t="array" ref="B77">IF(ROWS(B$7:B77)&gt;COUNTIF(BookTable[Entry Month],$O$4),"",INDEX(Book!B$3:B$1200,SMALL(IF(BookTable[Entry Month]=$O$4,ROW(BookTable[Entry Month])-ROW(Book!$J$2)),ROWS(B$7:B77))))</f>
        <v/>
      </c>
      <c r="D77" s="1" t="str">
        <f t="array" ref="D77">IF(ROWS(C$7:C77)&gt;COUNTIF(BookTable[Entry Month],$O$4),"",INDEX(Book!C$3:C$1200,SMALL(IF(BookTable[Entry Month]=$O$4,ROW(BookTable[Entry Month])-ROW(Book!$J$2)),ROWS(C$7:C77))))</f>
        <v/>
      </c>
      <c r="E77" s="26" t="e">
        <f>VLOOKUP(Shrawan6[[#This Row],[आपूर्तिकर्ताको नाम]],PartyTable[],2,FALSE)</f>
        <v>#N/A</v>
      </c>
      <c r="F77" s="26" t="str" cm="1">
        <f t="array" ref="F77">IF(ROWS(G$7:G77)&gt;COUNTIF(BookTable[Entry Month],$O$4),"",INDEX(Book!D$3:D$1200,SMALL(IF(BookTable[Entry Month]=$O$4,ROW(BookTable[Entry Month])-ROW(Book!$J$2)),ROWS(G$7:G77))))</f>
        <v/>
      </c>
      <c r="I7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77" s="6" t="str" cm="1">
        <f t="array" ref="J77">IF(ROWS(G$7:G77)&gt;COUNTIF(BookTable[Entry Month],$O$4),"",INDEX(Book!F$3:F$1200,SMALL(IF(BookTable[Entry Month]=$O$4,ROW(BookTable[Entry Month])-ROW(Book!$J$2)),ROWS(G$7:G77))))</f>
        <v/>
      </c>
      <c r="K77" s="6" t="str" cm="1">
        <f t="array" ref="K77">IF(ROWS(G$7:G77)&gt;COUNTIF(BookTable[Entry Month],$O$4),"",INDEX(Book!E$3:E$1200,SMALL(IF(BookTable[Entry Month]=$O$4,ROW(BookTable[Entry Month])-ROW(Book!$J$2)),ROWS(G$7:G77))))</f>
        <v/>
      </c>
      <c r="L77" s="6" t="e">
        <f>Shrawan6[[#This Row],[मूल्य (रु)]]*13%</f>
        <v>#VALUE!</v>
      </c>
    </row>
    <row r="78" spans="1:12" hidden="1" x14ac:dyDescent="0.25">
      <c r="A78" s="1" t="str">
        <f t="array" ref="A78">IF(ROWS(A$7:A78)&gt;COUNTIF(BookTable[Entry Month],$O$4),"",INDEX(Book!A$3:A$1200,SMALL(IF(BookTable[Entry Month]=$O$4,ROW(BookTable[Entry Month])-ROW(Book!$J$2)),ROWS(A$7:A78))))</f>
        <v/>
      </c>
      <c r="B78" s="1" t="str">
        <f t="array" ref="B78">IF(ROWS(B$7:B78)&gt;COUNTIF(BookTable[Entry Month],$O$4),"",INDEX(Book!B$3:B$1200,SMALL(IF(BookTable[Entry Month]=$O$4,ROW(BookTable[Entry Month])-ROW(Book!$J$2)),ROWS(B$7:B78))))</f>
        <v/>
      </c>
      <c r="D78" s="1" t="str">
        <f t="array" ref="D78">IF(ROWS(C$7:C78)&gt;COUNTIF(BookTable[Entry Month],$O$4),"",INDEX(Book!C$3:C$1200,SMALL(IF(BookTable[Entry Month]=$O$4,ROW(BookTable[Entry Month])-ROW(Book!$J$2)),ROWS(C$7:C78))))</f>
        <v/>
      </c>
      <c r="E78" s="26" t="e">
        <f>VLOOKUP(Shrawan6[[#This Row],[आपूर्तिकर्ताको नाम]],PartyTable[],2,FALSE)</f>
        <v>#N/A</v>
      </c>
      <c r="F78" s="26" t="str" cm="1">
        <f t="array" ref="F78">IF(ROWS(G$7:G78)&gt;COUNTIF(BookTable[Entry Month],$O$4),"",INDEX(Book!D$3:D$1200,SMALL(IF(BookTable[Entry Month]=$O$4,ROW(BookTable[Entry Month])-ROW(Book!$J$2)),ROWS(G$7:G78))))</f>
        <v/>
      </c>
      <c r="I7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78" s="6" t="str" cm="1">
        <f t="array" ref="J78">IF(ROWS(G$7:G78)&gt;COUNTIF(BookTable[Entry Month],$O$4),"",INDEX(Book!F$3:F$1200,SMALL(IF(BookTable[Entry Month]=$O$4,ROW(BookTable[Entry Month])-ROW(Book!$J$2)),ROWS(G$7:G78))))</f>
        <v/>
      </c>
      <c r="K78" s="6" t="str" cm="1">
        <f t="array" ref="K78">IF(ROWS(G$7:G78)&gt;COUNTIF(BookTable[Entry Month],$O$4),"",INDEX(Book!E$3:E$1200,SMALL(IF(BookTable[Entry Month]=$O$4,ROW(BookTable[Entry Month])-ROW(Book!$J$2)),ROWS(G$7:G78))))</f>
        <v/>
      </c>
      <c r="L78" s="6" t="e">
        <f>Shrawan6[[#This Row],[मूल्य (रु)]]*13%</f>
        <v>#VALUE!</v>
      </c>
    </row>
    <row r="79" spans="1:12" hidden="1" x14ac:dyDescent="0.25">
      <c r="A79" s="1" t="str">
        <f t="array" ref="A79">IF(ROWS(A$7:A79)&gt;COUNTIF(BookTable[Entry Month],$O$4),"",INDEX(Book!A$3:A$1200,SMALL(IF(BookTable[Entry Month]=$O$4,ROW(BookTable[Entry Month])-ROW(Book!$J$2)),ROWS(A$7:A79))))</f>
        <v/>
      </c>
      <c r="B79" s="1" t="str">
        <f t="array" ref="B79">IF(ROWS(B$7:B79)&gt;COUNTIF(BookTable[Entry Month],$O$4),"",INDEX(Book!B$3:B$1200,SMALL(IF(BookTable[Entry Month]=$O$4,ROW(BookTable[Entry Month])-ROW(Book!$J$2)),ROWS(B$7:B79))))</f>
        <v/>
      </c>
      <c r="D79" s="1" t="str">
        <f t="array" ref="D79">IF(ROWS(C$7:C79)&gt;COUNTIF(BookTable[Entry Month],$O$4),"",INDEX(Book!C$3:C$1200,SMALL(IF(BookTable[Entry Month]=$O$4,ROW(BookTable[Entry Month])-ROW(Book!$J$2)),ROWS(C$7:C79))))</f>
        <v/>
      </c>
      <c r="E79" s="26" t="e">
        <f>VLOOKUP(Shrawan6[[#This Row],[आपूर्तिकर्ताको नाम]],PartyTable[],2,FALSE)</f>
        <v>#N/A</v>
      </c>
      <c r="F79" s="26" t="str" cm="1">
        <f t="array" ref="F79">IF(ROWS(G$7:G79)&gt;COUNTIF(BookTable[Entry Month],$O$4),"",INDEX(Book!D$3:D$1200,SMALL(IF(BookTable[Entry Month]=$O$4,ROW(BookTable[Entry Month])-ROW(Book!$J$2)),ROWS(G$7:G79))))</f>
        <v/>
      </c>
      <c r="I7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79" s="6" t="str" cm="1">
        <f t="array" ref="J79">IF(ROWS(G$7:G79)&gt;COUNTIF(BookTable[Entry Month],$O$4),"",INDEX(Book!F$3:F$1200,SMALL(IF(BookTable[Entry Month]=$O$4,ROW(BookTable[Entry Month])-ROW(Book!$J$2)),ROWS(G$7:G79))))</f>
        <v/>
      </c>
      <c r="K79" s="6" t="str" cm="1">
        <f t="array" ref="K79">IF(ROWS(G$7:G79)&gt;COUNTIF(BookTable[Entry Month],$O$4),"",INDEX(Book!E$3:E$1200,SMALL(IF(BookTable[Entry Month]=$O$4,ROW(BookTable[Entry Month])-ROW(Book!$J$2)),ROWS(G$7:G79))))</f>
        <v/>
      </c>
      <c r="L79" s="6" t="e">
        <f>Shrawan6[[#This Row],[मूल्य (रु)]]*13%</f>
        <v>#VALUE!</v>
      </c>
    </row>
    <row r="80" spans="1:12" hidden="1" x14ac:dyDescent="0.25">
      <c r="A80" s="1" t="str">
        <f t="array" ref="A80">IF(ROWS(A$7:A80)&gt;COUNTIF(BookTable[Entry Month],$O$4),"",INDEX(Book!A$3:A$1200,SMALL(IF(BookTable[Entry Month]=$O$4,ROW(BookTable[Entry Month])-ROW(Book!$J$2)),ROWS(A$7:A80))))</f>
        <v/>
      </c>
      <c r="B80" s="1" t="str">
        <f t="array" ref="B80">IF(ROWS(B$7:B80)&gt;COUNTIF(BookTable[Entry Month],$O$4),"",INDEX(Book!B$3:B$1200,SMALL(IF(BookTable[Entry Month]=$O$4,ROW(BookTable[Entry Month])-ROW(Book!$J$2)),ROWS(B$7:B80))))</f>
        <v/>
      </c>
      <c r="D80" s="1" t="str">
        <f t="array" ref="D80">IF(ROWS(C$7:C80)&gt;COUNTIF(BookTable[Entry Month],$O$4),"",INDEX(Book!C$3:C$1200,SMALL(IF(BookTable[Entry Month]=$O$4,ROW(BookTable[Entry Month])-ROW(Book!$J$2)),ROWS(C$7:C80))))</f>
        <v/>
      </c>
      <c r="E80" s="26" t="e">
        <f>VLOOKUP(Shrawan6[[#This Row],[आपूर्तिकर्ताको नाम]],PartyTable[],2,FALSE)</f>
        <v>#N/A</v>
      </c>
      <c r="F80" s="26" t="str" cm="1">
        <f t="array" ref="F80">IF(ROWS(G$7:G80)&gt;COUNTIF(BookTable[Entry Month],$O$4),"",INDEX(Book!D$3:D$1200,SMALL(IF(BookTable[Entry Month]=$O$4,ROW(BookTable[Entry Month])-ROW(Book!$J$2)),ROWS(G$7:G80))))</f>
        <v/>
      </c>
      <c r="I8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80" s="6" t="str" cm="1">
        <f t="array" ref="J80">IF(ROWS(G$7:G80)&gt;COUNTIF(BookTable[Entry Month],$O$4),"",INDEX(Book!F$3:F$1200,SMALL(IF(BookTable[Entry Month]=$O$4,ROW(BookTable[Entry Month])-ROW(Book!$J$2)),ROWS(G$7:G80))))</f>
        <v/>
      </c>
      <c r="K80" s="6" t="str" cm="1">
        <f t="array" ref="K80">IF(ROWS(G$7:G80)&gt;COUNTIF(BookTable[Entry Month],$O$4),"",INDEX(Book!E$3:E$1200,SMALL(IF(BookTable[Entry Month]=$O$4,ROW(BookTable[Entry Month])-ROW(Book!$J$2)),ROWS(G$7:G80))))</f>
        <v/>
      </c>
      <c r="L80" s="6" t="e">
        <f>Shrawan6[[#This Row],[मूल्य (रु)]]*13%</f>
        <v>#VALUE!</v>
      </c>
    </row>
    <row r="81" spans="1:12" hidden="1" x14ac:dyDescent="0.25">
      <c r="A81" s="1" t="str">
        <f t="array" ref="A81">IF(ROWS(A$7:A81)&gt;COUNTIF(BookTable[Entry Month],$O$4),"",INDEX(Book!A$3:A$1200,SMALL(IF(BookTable[Entry Month]=$O$4,ROW(BookTable[Entry Month])-ROW(Book!$J$2)),ROWS(A$7:A81))))</f>
        <v/>
      </c>
      <c r="B81" s="1" t="str">
        <f t="array" ref="B81">IF(ROWS(B$7:B81)&gt;COUNTIF(BookTable[Entry Month],$O$4),"",INDEX(Book!B$3:B$1200,SMALL(IF(BookTable[Entry Month]=$O$4,ROW(BookTable[Entry Month])-ROW(Book!$J$2)),ROWS(B$7:B81))))</f>
        <v/>
      </c>
      <c r="D81" s="1" t="str">
        <f t="array" ref="D81">IF(ROWS(C$7:C81)&gt;COUNTIF(BookTable[Entry Month],$O$4),"",INDEX(Book!C$3:C$1200,SMALL(IF(BookTable[Entry Month]=$O$4,ROW(BookTable[Entry Month])-ROW(Book!$J$2)),ROWS(C$7:C81))))</f>
        <v/>
      </c>
      <c r="E81" s="26" t="e">
        <f>VLOOKUP(Shrawan6[[#This Row],[आपूर्तिकर्ताको नाम]],PartyTable[],2,FALSE)</f>
        <v>#N/A</v>
      </c>
      <c r="F81" s="26" t="str" cm="1">
        <f t="array" ref="F81">IF(ROWS(G$7:G81)&gt;COUNTIF(BookTable[Entry Month],$O$4),"",INDEX(Book!D$3:D$1200,SMALL(IF(BookTable[Entry Month]=$O$4,ROW(BookTable[Entry Month])-ROW(Book!$J$2)),ROWS(G$7:G81))))</f>
        <v/>
      </c>
      <c r="I8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81" s="6" t="str" cm="1">
        <f t="array" ref="J81">IF(ROWS(G$7:G81)&gt;COUNTIF(BookTable[Entry Month],$O$4),"",INDEX(Book!F$3:F$1200,SMALL(IF(BookTable[Entry Month]=$O$4,ROW(BookTable[Entry Month])-ROW(Book!$J$2)),ROWS(G$7:G81))))</f>
        <v/>
      </c>
      <c r="K81" s="6" t="str" cm="1">
        <f t="array" ref="K81">IF(ROWS(G$7:G81)&gt;COUNTIF(BookTable[Entry Month],$O$4),"",INDEX(Book!E$3:E$1200,SMALL(IF(BookTable[Entry Month]=$O$4,ROW(BookTable[Entry Month])-ROW(Book!$J$2)),ROWS(G$7:G81))))</f>
        <v/>
      </c>
      <c r="L81" s="6" t="e">
        <f>Shrawan6[[#This Row],[मूल्य (रु)]]*13%</f>
        <v>#VALUE!</v>
      </c>
    </row>
    <row r="82" spans="1:12" hidden="1" x14ac:dyDescent="0.25">
      <c r="A82" s="1" t="str">
        <f t="array" ref="A82">IF(ROWS(A$7:A82)&gt;COUNTIF(BookTable[Entry Month],$O$4),"",INDEX(Book!A$3:A$1200,SMALL(IF(BookTable[Entry Month]=$O$4,ROW(BookTable[Entry Month])-ROW(Book!$J$2)),ROWS(A$7:A82))))</f>
        <v/>
      </c>
      <c r="B82" s="1" t="str">
        <f t="array" ref="B82">IF(ROWS(B$7:B82)&gt;COUNTIF(BookTable[Entry Month],$O$4),"",INDEX(Book!B$3:B$1200,SMALL(IF(BookTable[Entry Month]=$O$4,ROW(BookTable[Entry Month])-ROW(Book!$J$2)),ROWS(B$7:B82))))</f>
        <v/>
      </c>
      <c r="D82" s="1" t="str">
        <f t="array" ref="D82">IF(ROWS(C$7:C82)&gt;COUNTIF(BookTable[Entry Month],$O$4),"",INDEX(Book!C$3:C$1200,SMALL(IF(BookTable[Entry Month]=$O$4,ROW(BookTable[Entry Month])-ROW(Book!$J$2)),ROWS(C$7:C82))))</f>
        <v/>
      </c>
      <c r="E82" s="26" t="e">
        <f>VLOOKUP(Shrawan6[[#This Row],[आपूर्तिकर्ताको नाम]],PartyTable[],2,FALSE)</f>
        <v>#N/A</v>
      </c>
      <c r="F82" s="26" t="str" cm="1">
        <f t="array" ref="F82">IF(ROWS(G$7:G82)&gt;COUNTIF(BookTable[Entry Month],$O$4),"",INDEX(Book!D$3:D$1200,SMALL(IF(BookTable[Entry Month]=$O$4,ROW(BookTable[Entry Month])-ROW(Book!$J$2)),ROWS(G$7:G82))))</f>
        <v/>
      </c>
      <c r="I8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82" s="6" t="str" cm="1">
        <f t="array" ref="J82">IF(ROWS(G$7:G82)&gt;COUNTIF(BookTable[Entry Month],$O$4),"",INDEX(Book!F$3:F$1200,SMALL(IF(BookTable[Entry Month]=$O$4,ROW(BookTable[Entry Month])-ROW(Book!$J$2)),ROWS(G$7:G82))))</f>
        <v/>
      </c>
      <c r="K82" s="6" t="str" cm="1">
        <f t="array" ref="K82">IF(ROWS(G$7:G82)&gt;COUNTIF(BookTable[Entry Month],$O$4),"",INDEX(Book!E$3:E$1200,SMALL(IF(BookTable[Entry Month]=$O$4,ROW(BookTable[Entry Month])-ROW(Book!$J$2)),ROWS(G$7:G82))))</f>
        <v/>
      </c>
      <c r="L82" s="6" t="e">
        <f>Shrawan6[[#This Row],[मूल्य (रु)]]*13%</f>
        <v>#VALUE!</v>
      </c>
    </row>
    <row r="83" spans="1:12" hidden="1" x14ac:dyDescent="0.25">
      <c r="A83" s="1" t="str">
        <f t="array" ref="A83">IF(ROWS(A$7:A83)&gt;COUNTIF(BookTable[Entry Month],$O$4),"",INDEX(Book!A$3:A$1200,SMALL(IF(BookTable[Entry Month]=$O$4,ROW(BookTable[Entry Month])-ROW(Book!$J$2)),ROWS(A$7:A83))))</f>
        <v/>
      </c>
      <c r="B83" s="1" t="str">
        <f t="array" ref="B83">IF(ROWS(B$7:B83)&gt;COUNTIF(BookTable[Entry Month],$O$4),"",INDEX(Book!B$3:B$1200,SMALL(IF(BookTable[Entry Month]=$O$4,ROW(BookTable[Entry Month])-ROW(Book!$J$2)),ROWS(B$7:B83))))</f>
        <v/>
      </c>
      <c r="D83" s="1" t="str">
        <f t="array" ref="D83">IF(ROWS(C$7:C83)&gt;COUNTIF(BookTable[Entry Month],$O$4),"",INDEX(Book!C$3:C$1200,SMALL(IF(BookTable[Entry Month]=$O$4,ROW(BookTable[Entry Month])-ROW(Book!$J$2)),ROWS(C$7:C83))))</f>
        <v/>
      </c>
      <c r="E83" s="26" t="e">
        <f>VLOOKUP(Shrawan6[[#This Row],[आपूर्तिकर्ताको नाम]],PartyTable[],2,FALSE)</f>
        <v>#N/A</v>
      </c>
      <c r="F83" s="26" t="str" cm="1">
        <f t="array" ref="F83">IF(ROWS(G$7:G83)&gt;COUNTIF(BookTable[Entry Month],$O$4),"",INDEX(Book!D$3:D$1200,SMALL(IF(BookTable[Entry Month]=$O$4,ROW(BookTable[Entry Month])-ROW(Book!$J$2)),ROWS(G$7:G83))))</f>
        <v/>
      </c>
      <c r="I8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83" s="6" t="str" cm="1">
        <f t="array" ref="J83">IF(ROWS(G$7:G83)&gt;COUNTIF(BookTable[Entry Month],$O$4),"",INDEX(Book!F$3:F$1200,SMALL(IF(BookTable[Entry Month]=$O$4,ROW(BookTable[Entry Month])-ROW(Book!$J$2)),ROWS(G$7:G83))))</f>
        <v/>
      </c>
      <c r="K83" s="6" t="str" cm="1">
        <f t="array" ref="K83">IF(ROWS(G$7:G83)&gt;COUNTIF(BookTable[Entry Month],$O$4),"",INDEX(Book!E$3:E$1200,SMALL(IF(BookTable[Entry Month]=$O$4,ROW(BookTable[Entry Month])-ROW(Book!$J$2)),ROWS(G$7:G83))))</f>
        <v/>
      </c>
      <c r="L83" s="6" t="e">
        <f>Shrawan6[[#This Row],[मूल्य (रु)]]*13%</f>
        <v>#VALUE!</v>
      </c>
    </row>
    <row r="84" spans="1:12" hidden="1" x14ac:dyDescent="0.25">
      <c r="A84" s="1" t="str">
        <f t="array" ref="A84">IF(ROWS(A$7:A84)&gt;COUNTIF(BookTable[Entry Month],$O$4),"",INDEX(Book!A$3:A$1200,SMALL(IF(BookTable[Entry Month]=$O$4,ROW(BookTable[Entry Month])-ROW(Book!$J$2)),ROWS(A$7:A84))))</f>
        <v/>
      </c>
      <c r="B84" s="1" t="str">
        <f t="array" ref="B84">IF(ROWS(B$7:B84)&gt;COUNTIF(BookTable[Entry Month],$O$4),"",INDEX(Book!B$3:B$1200,SMALL(IF(BookTable[Entry Month]=$O$4,ROW(BookTable[Entry Month])-ROW(Book!$J$2)),ROWS(B$7:B84))))</f>
        <v/>
      </c>
      <c r="D84" s="1" t="str">
        <f t="array" ref="D84">IF(ROWS(C$7:C84)&gt;COUNTIF(BookTable[Entry Month],$O$4),"",INDEX(Book!C$3:C$1200,SMALL(IF(BookTable[Entry Month]=$O$4,ROW(BookTable[Entry Month])-ROW(Book!$J$2)),ROWS(C$7:C84))))</f>
        <v/>
      </c>
      <c r="E84" s="26" t="e">
        <f>VLOOKUP(Shrawan6[[#This Row],[आपूर्तिकर्ताको नाम]],PartyTable[],2,FALSE)</f>
        <v>#N/A</v>
      </c>
      <c r="F84" s="26" t="str" cm="1">
        <f t="array" ref="F84">IF(ROWS(G$7:G84)&gt;COUNTIF(BookTable[Entry Month],$O$4),"",INDEX(Book!D$3:D$1200,SMALL(IF(BookTable[Entry Month]=$O$4,ROW(BookTable[Entry Month])-ROW(Book!$J$2)),ROWS(G$7:G84))))</f>
        <v/>
      </c>
      <c r="I8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84" s="6" t="str" cm="1">
        <f t="array" ref="J84">IF(ROWS(G$7:G84)&gt;COUNTIF(BookTable[Entry Month],$O$4),"",INDEX(Book!F$3:F$1200,SMALL(IF(BookTable[Entry Month]=$O$4,ROW(BookTable[Entry Month])-ROW(Book!$J$2)),ROWS(G$7:G84))))</f>
        <v/>
      </c>
      <c r="K84" s="6" t="str" cm="1">
        <f t="array" ref="K84">IF(ROWS(G$7:G84)&gt;COUNTIF(BookTable[Entry Month],$O$4),"",INDEX(Book!E$3:E$1200,SMALL(IF(BookTable[Entry Month]=$O$4,ROW(BookTable[Entry Month])-ROW(Book!$J$2)),ROWS(G$7:G84))))</f>
        <v/>
      </c>
      <c r="L84" s="6" t="e">
        <f>Shrawan6[[#This Row],[मूल्य (रु)]]*13%</f>
        <v>#VALUE!</v>
      </c>
    </row>
    <row r="85" spans="1:12" hidden="1" x14ac:dyDescent="0.25">
      <c r="A85" s="1" t="str">
        <f t="array" ref="A85">IF(ROWS(A$7:A85)&gt;COUNTIF(BookTable[Entry Month],$O$4),"",INDEX(Book!A$3:A$1200,SMALL(IF(BookTable[Entry Month]=$O$4,ROW(BookTable[Entry Month])-ROW(Book!$J$2)),ROWS(A$7:A85))))</f>
        <v/>
      </c>
      <c r="B85" s="1" t="str">
        <f t="array" ref="B85">IF(ROWS(B$7:B85)&gt;COUNTIF(BookTable[Entry Month],$O$4),"",INDEX(Book!B$3:B$1200,SMALL(IF(BookTable[Entry Month]=$O$4,ROW(BookTable[Entry Month])-ROW(Book!$J$2)),ROWS(B$7:B85))))</f>
        <v/>
      </c>
      <c r="D85" s="1" t="str">
        <f t="array" ref="D85">IF(ROWS(C$7:C85)&gt;COUNTIF(BookTable[Entry Month],$O$4),"",INDEX(Book!C$3:C$1200,SMALL(IF(BookTable[Entry Month]=$O$4,ROW(BookTable[Entry Month])-ROW(Book!$J$2)),ROWS(C$7:C85))))</f>
        <v/>
      </c>
      <c r="E85" s="26" t="e">
        <f>VLOOKUP(Shrawan6[[#This Row],[आपूर्तिकर्ताको नाम]],PartyTable[],2,FALSE)</f>
        <v>#N/A</v>
      </c>
      <c r="F85" s="26" t="str" cm="1">
        <f t="array" ref="F85">IF(ROWS(G$7:G85)&gt;COUNTIF(BookTable[Entry Month],$O$4),"",INDEX(Book!D$3:D$1200,SMALL(IF(BookTable[Entry Month]=$O$4,ROW(BookTable[Entry Month])-ROW(Book!$J$2)),ROWS(G$7:G85))))</f>
        <v/>
      </c>
      <c r="I8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85" s="6" t="str" cm="1">
        <f t="array" ref="J85">IF(ROWS(G$7:G85)&gt;COUNTIF(BookTable[Entry Month],$O$4),"",INDEX(Book!F$3:F$1200,SMALL(IF(BookTable[Entry Month]=$O$4,ROW(BookTable[Entry Month])-ROW(Book!$J$2)),ROWS(G$7:G85))))</f>
        <v/>
      </c>
      <c r="K85" s="6" t="str" cm="1">
        <f t="array" ref="K85">IF(ROWS(G$7:G85)&gt;COUNTIF(BookTable[Entry Month],$O$4),"",INDEX(Book!E$3:E$1200,SMALL(IF(BookTable[Entry Month]=$O$4,ROW(BookTable[Entry Month])-ROW(Book!$J$2)),ROWS(G$7:G85))))</f>
        <v/>
      </c>
      <c r="L85" s="6" t="e">
        <f>Shrawan6[[#This Row],[मूल्य (रु)]]*13%</f>
        <v>#VALUE!</v>
      </c>
    </row>
    <row r="86" spans="1:12" hidden="1" x14ac:dyDescent="0.25">
      <c r="A86" s="1" t="str">
        <f t="array" ref="A86">IF(ROWS(A$7:A86)&gt;COUNTIF(BookTable[Entry Month],$O$4),"",INDEX(Book!A$3:A$1200,SMALL(IF(BookTable[Entry Month]=$O$4,ROW(BookTable[Entry Month])-ROW(Book!$J$2)),ROWS(A$7:A86))))</f>
        <v/>
      </c>
      <c r="B86" s="1" t="str">
        <f t="array" ref="B86">IF(ROWS(B$7:B86)&gt;COUNTIF(BookTable[Entry Month],$O$4),"",INDEX(Book!B$3:B$1200,SMALL(IF(BookTable[Entry Month]=$O$4,ROW(BookTable[Entry Month])-ROW(Book!$J$2)),ROWS(B$7:B86))))</f>
        <v/>
      </c>
      <c r="D86" s="1" t="str">
        <f t="array" ref="D86">IF(ROWS(C$7:C86)&gt;COUNTIF(BookTable[Entry Month],$O$4),"",INDEX(Book!C$3:C$1200,SMALL(IF(BookTable[Entry Month]=$O$4,ROW(BookTable[Entry Month])-ROW(Book!$J$2)),ROWS(C$7:C86))))</f>
        <v/>
      </c>
      <c r="E86" s="1" t="e">
        <f>VLOOKUP(Shrawan6[[#This Row],[आपूर्तिकर्ताको नाम]],PartyTable[],2,FALSE)</f>
        <v>#N/A</v>
      </c>
      <c r="F86" s="1" t="str" cm="1">
        <f t="array" ref="F86">IF(ROWS(G$7:G86)&gt;COUNTIF(BookTable[Entry Month],$O$4),"",INDEX(Book!D$3:D$1200,SMALL(IF(BookTable[Entry Month]=$O$4,ROW(BookTable[Entry Month])-ROW(Book!$J$2)),ROWS(G$7:G86))))</f>
        <v/>
      </c>
      <c r="I8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86" s="6" t="str" cm="1">
        <f t="array" ref="J86">IF(ROWS(G$7:G86)&gt;COUNTIF(BookTable[Entry Month],$O$4),"",INDEX(Book!F$3:F$1200,SMALL(IF(BookTable[Entry Month]=$O$4,ROW(BookTable[Entry Month])-ROW(Book!$J$2)),ROWS(G$7:G86))))</f>
        <v/>
      </c>
      <c r="K86" s="6" t="str" cm="1">
        <f t="array" ref="K86">IF(ROWS(G$7:G86)&gt;COUNTIF(BookTable[Entry Month],$O$4),"",INDEX(Book!E$3:E$1200,SMALL(IF(BookTable[Entry Month]=$O$4,ROW(BookTable[Entry Month])-ROW(Book!$J$2)),ROWS(G$7:G86))))</f>
        <v/>
      </c>
      <c r="L86" s="6" t="e">
        <f>Shrawan6[[#This Row],[मूल्य (रु)]]*13%</f>
        <v>#VALUE!</v>
      </c>
    </row>
    <row r="87" spans="1:12" hidden="1" x14ac:dyDescent="0.25">
      <c r="A87" s="1" t="str">
        <f t="array" ref="A87">IF(ROWS(A$7:A87)&gt;COUNTIF(BookTable[Entry Month],$O$4),"",INDEX(Book!A$3:A$1200,SMALL(IF(BookTable[Entry Month]=$O$4,ROW(BookTable[Entry Month])-ROW(Book!$J$2)),ROWS(A$7:A87))))</f>
        <v/>
      </c>
      <c r="B87" s="1" t="str">
        <f t="array" ref="B87">IF(ROWS(B$7:B87)&gt;COUNTIF(BookTable[Entry Month],$O$4),"",INDEX(Book!B$3:B$1200,SMALL(IF(BookTable[Entry Month]=$O$4,ROW(BookTable[Entry Month])-ROW(Book!$J$2)),ROWS(B$7:B87))))</f>
        <v/>
      </c>
      <c r="D87" s="1" t="str">
        <f t="array" ref="D87">IF(ROWS(C$7:C87)&gt;COUNTIF(BookTable[Entry Month],$O$4),"",INDEX(Book!C$3:C$1200,SMALL(IF(BookTable[Entry Month]=$O$4,ROW(BookTable[Entry Month])-ROW(Book!$J$2)),ROWS(C$7:C87))))</f>
        <v/>
      </c>
      <c r="E87" s="1" t="e">
        <f>VLOOKUP(Shrawan6[[#This Row],[आपूर्तिकर्ताको नाम]],PartyTable[],2,FALSE)</f>
        <v>#N/A</v>
      </c>
      <c r="F87" s="1" t="str" cm="1">
        <f t="array" ref="F87">IF(ROWS(G$7:G87)&gt;COUNTIF(BookTable[Entry Month],$O$4),"",INDEX(Book!D$3:D$1200,SMALL(IF(BookTable[Entry Month]=$O$4,ROW(BookTable[Entry Month])-ROW(Book!$J$2)),ROWS(G$7:G87))))</f>
        <v/>
      </c>
      <c r="I8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87" s="6" t="str" cm="1">
        <f t="array" ref="J87">IF(ROWS(G$7:G87)&gt;COUNTIF(BookTable[Entry Month],$O$4),"",INDEX(Book!F$3:F$1200,SMALL(IF(BookTable[Entry Month]=$O$4,ROW(BookTable[Entry Month])-ROW(Book!$J$2)),ROWS(G$7:G87))))</f>
        <v/>
      </c>
      <c r="K87" s="6" t="str" cm="1">
        <f t="array" ref="K87">IF(ROWS(G$7:G87)&gt;COUNTIF(BookTable[Entry Month],$O$4),"",INDEX(Book!E$3:E$1200,SMALL(IF(BookTable[Entry Month]=$O$4,ROW(BookTable[Entry Month])-ROW(Book!$J$2)),ROWS(G$7:G87))))</f>
        <v/>
      </c>
      <c r="L87" s="6" t="e">
        <f>Shrawan6[[#This Row],[मूल्य (रु)]]*13%</f>
        <v>#VALUE!</v>
      </c>
    </row>
    <row r="88" spans="1:12" hidden="1" x14ac:dyDescent="0.25">
      <c r="A88" s="1" t="str">
        <f t="array" ref="A88">IF(ROWS(A$7:A88)&gt;COUNTIF(BookTable[Entry Month],$O$4),"",INDEX(Book!A$3:A$1200,SMALL(IF(BookTable[Entry Month]=$O$4,ROW(BookTable[Entry Month])-ROW(Book!$J$2)),ROWS(A$7:A88))))</f>
        <v/>
      </c>
      <c r="B88" s="1" t="str">
        <f t="array" ref="B88">IF(ROWS(B$7:B88)&gt;COUNTIF(BookTable[Entry Month],$O$4),"",INDEX(Book!B$3:B$1200,SMALL(IF(BookTable[Entry Month]=$O$4,ROW(BookTable[Entry Month])-ROW(Book!$J$2)),ROWS(B$7:B88))))</f>
        <v/>
      </c>
      <c r="D88" s="1" t="str">
        <f t="array" ref="D88">IF(ROWS(C$7:C88)&gt;COUNTIF(BookTable[Entry Month],$O$4),"",INDEX(Book!C$3:C$1200,SMALL(IF(BookTable[Entry Month]=$O$4,ROW(BookTable[Entry Month])-ROW(Book!$J$2)),ROWS(C$7:C88))))</f>
        <v/>
      </c>
      <c r="E88" s="1" t="e">
        <f>VLOOKUP(Shrawan6[[#This Row],[आपूर्तिकर्ताको नाम]],PartyTable[],2,FALSE)</f>
        <v>#N/A</v>
      </c>
      <c r="F88" s="1" t="str" cm="1">
        <f t="array" ref="F88">IF(ROWS(G$7:G88)&gt;COUNTIF(BookTable[Entry Month],$O$4),"",INDEX(Book!D$3:D$1200,SMALL(IF(BookTable[Entry Month]=$O$4,ROW(BookTable[Entry Month])-ROW(Book!$J$2)),ROWS(G$7:G88))))</f>
        <v/>
      </c>
      <c r="I8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88" s="6" t="str" cm="1">
        <f t="array" ref="J88">IF(ROWS(G$7:G88)&gt;COUNTIF(BookTable[Entry Month],$O$4),"",INDEX(Book!F$3:F$1200,SMALL(IF(BookTable[Entry Month]=$O$4,ROW(BookTable[Entry Month])-ROW(Book!$J$2)),ROWS(G$7:G88))))</f>
        <v/>
      </c>
      <c r="K88" s="6" t="str" cm="1">
        <f t="array" ref="K88">IF(ROWS(G$7:G88)&gt;COUNTIF(BookTable[Entry Month],$O$4),"",INDEX(Book!E$3:E$1200,SMALL(IF(BookTable[Entry Month]=$O$4,ROW(BookTable[Entry Month])-ROW(Book!$J$2)),ROWS(G$7:G88))))</f>
        <v/>
      </c>
      <c r="L88" s="6" t="e">
        <f>Shrawan6[[#This Row],[मूल्य (रु)]]*13%</f>
        <v>#VALUE!</v>
      </c>
    </row>
    <row r="89" spans="1:12" hidden="1" x14ac:dyDescent="0.25">
      <c r="A89" s="1" t="str">
        <f t="array" ref="A89">IF(ROWS(A$7:A89)&gt;COUNTIF(BookTable[Entry Month],$O$4),"",INDEX(Book!A$3:A$1200,SMALL(IF(BookTable[Entry Month]=$O$4,ROW(BookTable[Entry Month])-ROW(Book!$J$2)),ROWS(A$7:A89))))</f>
        <v/>
      </c>
      <c r="B89" s="1" t="str">
        <f t="array" ref="B89">IF(ROWS(B$7:B89)&gt;COUNTIF(BookTable[Entry Month],$O$4),"",INDEX(Book!B$3:B$1200,SMALL(IF(BookTable[Entry Month]=$O$4,ROW(BookTable[Entry Month])-ROW(Book!$J$2)),ROWS(B$7:B89))))</f>
        <v/>
      </c>
      <c r="D89" s="1" t="str">
        <f t="array" ref="D89">IF(ROWS(C$7:C89)&gt;COUNTIF(BookTable[Entry Month],$O$4),"",INDEX(Book!C$3:C$1200,SMALL(IF(BookTable[Entry Month]=$O$4,ROW(BookTable[Entry Month])-ROW(Book!$J$2)),ROWS(C$7:C89))))</f>
        <v/>
      </c>
      <c r="E89" s="1" t="e">
        <f>VLOOKUP(Shrawan6[[#This Row],[आपूर्तिकर्ताको नाम]],PartyTable[],2,FALSE)</f>
        <v>#N/A</v>
      </c>
      <c r="F89" s="1" t="str" cm="1">
        <f t="array" ref="F89">IF(ROWS(G$7:G89)&gt;COUNTIF(BookTable[Entry Month],$O$4),"",INDEX(Book!D$3:D$1200,SMALL(IF(BookTable[Entry Month]=$O$4,ROW(BookTable[Entry Month])-ROW(Book!$J$2)),ROWS(G$7:G89))))</f>
        <v/>
      </c>
      <c r="I8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89" s="6" t="str" cm="1">
        <f t="array" ref="J89">IF(ROWS(G$7:G89)&gt;COUNTIF(BookTable[Entry Month],$O$4),"",INDEX(Book!F$3:F$1200,SMALL(IF(BookTable[Entry Month]=$O$4,ROW(BookTable[Entry Month])-ROW(Book!$J$2)),ROWS(G$7:G89))))</f>
        <v/>
      </c>
      <c r="K89" s="6" t="str" cm="1">
        <f t="array" ref="K89">IF(ROWS(G$7:G89)&gt;COUNTIF(BookTable[Entry Month],$O$4),"",INDEX(Book!E$3:E$1200,SMALL(IF(BookTable[Entry Month]=$O$4,ROW(BookTable[Entry Month])-ROW(Book!$J$2)),ROWS(G$7:G89))))</f>
        <v/>
      </c>
      <c r="L89" s="6" t="e">
        <f>Shrawan6[[#This Row],[मूल्य (रु)]]*13%</f>
        <v>#VALUE!</v>
      </c>
    </row>
    <row r="90" spans="1:12" hidden="1" x14ac:dyDescent="0.25">
      <c r="A90" s="1" t="str">
        <f t="array" ref="A90">IF(ROWS(A$7:A90)&gt;COUNTIF(BookTable[Entry Month],$O$4),"",INDEX(Book!A$3:A$1200,SMALL(IF(BookTable[Entry Month]=$O$4,ROW(BookTable[Entry Month])-ROW(Book!$J$2)),ROWS(A$7:A90))))</f>
        <v/>
      </c>
      <c r="B90" s="1" t="str">
        <f t="array" ref="B90">IF(ROWS(B$7:B90)&gt;COUNTIF(BookTable[Entry Month],$O$4),"",INDEX(Book!B$3:B$1200,SMALL(IF(BookTable[Entry Month]=$O$4,ROW(BookTable[Entry Month])-ROW(Book!$J$2)),ROWS(B$7:B90))))</f>
        <v/>
      </c>
      <c r="D90" s="1" t="str">
        <f t="array" ref="D90">IF(ROWS(C$7:C90)&gt;COUNTIF(BookTable[Entry Month],$O$4),"",INDEX(Book!C$3:C$1200,SMALL(IF(BookTable[Entry Month]=$O$4,ROW(BookTable[Entry Month])-ROW(Book!$J$2)),ROWS(C$7:C90))))</f>
        <v/>
      </c>
      <c r="E90" s="1" t="e">
        <f>VLOOKUP(Shrawan6[[#This Row],[आपूर्तिकर्ताको नाम]],PartyTable[],2,FALSE)</f>
        <v>#N/A</v>
      </c>
      <c r="F90" s="1" t="str" cm="1">
        <f t="array" ref="F90">IF(ROWS(G$7:G90)&gt;COUNTIF(BookTable[Entry Month],$O$4),"",INDEX(Book!D$3:D$1200,SMALL(IF(BookTable[Entry Month]=$O$4,ROW(BookTable[Entry Month])-ROW(Book!$J$2)),ROWS(G$7:G90))))</f>
        <v/>
      </c>
      <c r="I9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90" s="6" t="str" cm="1">
        <f t="array" ref="J90">IF(ROWS(G$7:G90)&gt;COUNTIF(BookTable[Entry Month],$O$4),"",INDEX(Book!F$3:F$1200,SMALL(IF(BookTable[Entry Month]=$O$4,ROW(BookTable[Entry Month])-ROW(Book!$J$2)),ROWS(G$7:G90))))</f>
        <v/>
      </c>
      <c r="K90" s="6" t="str" cm="1">
        <f t="array" ref="K90">IF(ROWS(G$7:G90)&gt;COUNTIF(BookTable[Entry Month],$O$4),"",INDEX(Book!E$3:E$1200,SMALL(IF(BookTable[Entry Month]=$O$4,ROW(BookTable[Entry Month])-ROW(Book!$J$2)),ROWS(G$7:G90))))</f>
        <v/>
      </c>
      <c r="L90" s="6" t="e">
        <f>Shrawan6[[#This Row],[मूल्य (रु)]]*13%</f>
        <v>#VALUE!</v>
      </c>
    </row>
    <row r="91" spans="1:12" hidden="1" x14ac:dyDescent="0.25">
      <c r="A91" s="1" t="str">
        <f t="array" ref="A91">IF(ROWS(A$7:A91)&gt;COUNTIF(BookTable[Entry Month],$O$4),"",INDEX(Book!A$3:A$1200,SMALL(IF(BookTable[Entry Month]=$O$4,ROW(BookTable[Entry Month])-ROW(Book!$J$2)),ROWS(A$7:A91))))</f>
        <v/>
      </c>
      <c r="B91" s="1" t="str">
        <f t="array" ref="B91">IF(ROWS(B$7:B91)&gt;COUNTIF(BookTable[Entry Month],$O$4),"",INDEX(Book!B$3:B$1200,SMALL(IF(BookTable[Entry Month]=$O$4,ROW(BookTable[Entry Month])-ROW(Book!$J$2)),ROWS(B$7:B91))))</f>
        <v/>
      </c>
      <c r="D91" s="1" t="str">
        <f t="array" ref="D91">IF(ROWS(C$7:C91)&gt;COUNTIF(BookTable[Entry Month],$O$4),"",INDEX(Book!C$3:C$1200,SMALL(IF(BookTable[Entry Month]=$O$4,ROW(BookTable[Entry Month])-ROW(Book!$J$2)),ROWS(C$7:C91))))</f>
        <v/>
      </c>
      <c r="E91" s="1" t="e">
        <f>VLOOKUP(Shrawan6[[#This Row],[आपूर्तिकर्ताको नाम]],PartyTable[],2,FALSE)</f>
        <v>#N/A</v>
      </c>
      <c r="F91" s="1" t="str" cm="1">
        <f t="array" ref="F91">IF(ROWS(G$7:G91)&gt;COUNTIF(BookTable[Entry Month],$O$4),"",INDEX(Book!D$3:D$1200,SMALL(IF(BookTable[Entry Month]=$O$4,ROW(BookTable[Entry Month])-ROW(Book!$J$2)),ROWS(G$7:G91))))</f>
        <v/>
      </c>
      <c r="I9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91" s="6" t="str" cm="1">
        <f t="array" ref="J91">IF(ROWS(G$7:G91)&gt;COUNTIF(BookTable[Entry Month],$O$4),"",INDEX(Book!F$3:F$1200,SMALL(IF(BookTable[Entry Month]=$O$4,ROW(BookTable[Entry Month])-ROW(Book!$J$2)),ROWS(G$7:G91))))</f>
        <v/>
      </c>
      <c r="K91" s="6" t="str" cm="1">
        <f t="array" ref="K91">IF(ROWS(G$7:G91)&gt;COUNTIF(BookTable[Entry Month],$O$4),"",INDEX(Book!E$3:E$1200,SMALL(IF(BookTable[Entry Month]=$O$4,ROW(BookTable[Entry Month])-ROW(Book!$J$2)),ROWS(G$7:G91))))</f>
        <v/>
      </c>
      <c r="L91" s="6" t="e">
        <f>Shrawan6[[#This Row],[मूल्य (रु)]]*13%</f>
        <v>#VALUE!</v>
      </c>
    </row>
    <row r="92" spans="1:12" hidden="1" x14ac:dyDescent="0.25">
      <c r="A92" s="1" t="str">
        <f t="array" ref="A92">IF(ROWS(A$7:A92)&gt;COUNTIF(BookTable[Entry Month],$O$4),"",INDEX(Book!A$3:A$1200,SMALL(IF(BookTable[Entry Month]=$O$4,ROW(BookTable[Entry Month])-ROW(Book!$J$2)),ROWS(A$7:A92))))</f>
        <v/>
      </c>
      <c r="B92" s="1" t="str">
        <f t="array" ref="B92">IF(ROWS(B$7:B92)&gt;COUNTIF(BookTable[Entry Month],$O$4),"",INDEX(Book!B$3:B$1200,SMALL(IF(BookTable[Entry Month]=$O$4,ROW(BookTable[Entry Month])-ROW(Book!$J$2)),ROWS(B$7:B92))))</f>
        <v/>
      </c>
      <c r="D92" s="1" t="str">
        <f t="array" ref="D92">IF(ROWS(C$7:C92)&gt;COUNTIF(BookTable[Entry Month],$O$4),"",INDEX(Book!C$3:C$1200,SMALL(IF(BookTable[Entry Month]=$O$4,ROW(BookTable[Entry Month])-ROW(Book!$J$2)),ROWS(C$7:C92))))</f>
        <v/>
      </c>
      <c r="E92" s="1" t="e">
        <f>VLOOKUP(Shrawan6[[#This Row],[आपूर्तिकर्ताको नाम]],PartyTable[],2,FALSE)</f>
        <v>#N/A</v>
      </c>
      <c r="F92" s="1" t="str" cm="1">
        <f t="array" ref="F92">IF(ROWS(G$7:G92)&gt;COUNTIF(BookTable[Entry Month],$O$4),"",INDEX(Book!D$3:D$1200,SMALL(IF(BookTable[Entry Month]=$O$4,ROW(BookTable[Entry Month])-ROW(Book!$J$2)),ROWS(G$7:G92))))</f>
        <v/>
      </c>
      <c r="I9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92" s="6" t="str" cm="1">
        <f t="array" ref="J92">IF(ROWS(G$7:G92)&gt;COUNTIF(BookTable[Entry Month],$O$4),"",INDEX(Book!F$3:F$1200,SMALL(IF(BookTable[Entry Month]=$O$4,ROW(BookTable[Entry Month])-ROW(Book!$J$2)),ROWS(G$7:G92))))</f>
        <v/>
      </c>
      <c r="K92" s="6" t="str" cm="1">
        <f t="array" ref="K92">IF(ROWS(G$7:G92)&gt;COUNTIF(BookTable[Entry Month],$O$4),"",INDEX(Book!E$3:E$1200,SMALL(IF(BookTable[Entry Month]=$O$4,ROW(BookTable[Entry Month])-ROW(Book!$J$2)),ROWS(G$7:G92))))</f>
        <v/>
      </c>
      <c r="L92" s="6" t="e">
        <f>Shrawan6[[#This Row],[मूल्य (रु)]]*13%</f>
        <v>#VALUE!</v>
      </c>
    </row>
    <row r="93" spans="1:12" hidden="1" x14ac:dyDescent="0.25">
      <c r="A93" s="1" t="str">
        <f t="array" ref="A93">IF(ROWS(A$7:A93)&gt;COUNTIF(BookTable[Entry Month],$O$4),"",INDEX(Book!A$3:A$1200,SMALL(IF(BookTable[Entry Month]=$O$4,ROW(BookTable[Entry Month])-ROW(Book!$J$2)),ROWS(A$7:A93))))</f>
        <v/>
      </c>
      <c r="B93" s="1" t="str">
        <f t="array" ref="B93">IF(ROWS(B$7:B93)&gt;COUNTIF(BookTable[Entry Month],$O$4),"",INDEX(Book!B$3:B$1200,SMALL(IF(BookTable[Entry Month]=$O$4,ROW(BookTable[Entry Month])-ROW(Book!$J$2)),ROWS(B$7:B93))))</f>
        <v/>
      </c>
      <c r="D93" s="1" t="str">
        <f t="array" ref="D93">IF(ROWS(C$7:C93)&gt;COUNTIF(BookTable[Entry Month],$O$4),"",INDEX(Book!C$3:C$1200,SMALL(IF(BookTable[Entry Month]=$O$4,ROW(BookTable[Entry Month])-ROW(Book!$J$2)),ROWS(C$7:C93))))</f>
        <v/>
      </c>
      <c r="E93" s="1" t="e">
        <f>VLOOKUP(Shrawan6[[#This Row],[आपूर्तिकर्ताको नाम]],PartyTable[],2,FALSE)</f>
        <v>#N/A</v>
      </c>
      <c r="F93" s="1" t="str" cm="1">
        <f t="array" ref="F93">IF(ROWS(G$7:G93)&gt;COUNTIF(BookTable[Entry Month],$O$4),"",INDEX(Book!D$3:D$1200,SMALL(IF(BookTable[Entry Month]=$O$4,ROW(BookTable[Entry Month])-ROW(Book!$J$2)),ROWS(G$7:G93))))</f>
        <v/>
      </c>
      <c r="I9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93" s="6" t="str" cm="1">
        <f t="array" ref="J93">IF(ROWS(G$7:G93)&gt;COUNTIF(BookTable[Entry Month],$O$4),"",INDEX(Book!F$3:F$1200,SMALL(IF(BookTable[Entry Month]=$O$4,ROW(BookTable[Entry Month])-ROW(Book!$J$2)),ROWS(G$7:G93))))</f>
        <v/>
      </c>
      <c r="K93" s="6" t="str" cm="1">
        <f t="array" ref="K93">IF(ROWS(G$7:G93)&gt;COUNTIF(BookTable[Entry Month],$O$4),"",INDEX(Book!E$3:E$1200,SMALL(IF(BookTable[Entry Month]=$O$4,ROW(BookTable[Entry Month])-ROW(Book!$J$2)),ROWS(G$7:G93))))</f>
        <v/>
      </c>
      <c r="L93" s="6" t="e">
        <f>Shrawan6[[#This Row],[मूल्य (रु)]]*13%</f>
        <v>#VALUE!</v>
      </c>
    </row>
    <row r="94" spans="1:12" hidden="1" x14ac:dyDescent="0.25">
      <c r="A94" s="1" t="str">
        <f t="array" ref="A94">IF(ROWS(A$7:A94)&gt;COUNTIF(BookTable[Entry Month],$O$4),"",INDEX(Book!A$3:A$1200,SMALL(IF(BookTable[Entry Month]=$O$4,ROW(BookTable[Entry Month])-ROW(Book!$J$2)),ROWS(A$7:A94))))</f>
        <v/>
      </c>
      <c r="B94" s="1" t="str">
        <f t="array" ref="B94">IF(ROWS(B$7:B94)&gt;COUNTIF(BookTable[Entry Month],$O$4),"",INDEX(Book!B$3:B$1200,SMALL(IF(BookTable[Entry Month]=$O$4,ROW(BookTable[Entry Month])-ROW(Book!$J$2)),ROWS(B$7:B94))))</f>
        <v/>
      </c>
      <c r="D94" s="1" t="str">
        <f t="array" ref="D94">IF(ROWS(C$7:C94)&gt;COUNTIF(BookTable[Entry Month],$O$4),"",INDEX(Book!C$3:C$1200,SMALL(IF(BookTable[Entry Month]=$O$4,ROW(BookTable[Entry Month])-ROW(Book!$J$2)),ROWS(C$7:C94))))</f>
        <v/>
      </c>
      <c r="E94" s="1" t="e">
        <f>VLOOKUP(Shrawan6[[#This Row],[आपूर्तिकर्ताको नाम]],PartyTable[],2,FALSE)</f>
        <v>#N/A</v>
      </c>
      <c r="F94" s="1" t="str" cm="1">
        <f t="array" ref="F94">IF(ROWS(G$7:G94)&gt;COUNTIF(BookTable[Entry Month],$O$4),"",INDEX(Book!D$3:D$1200,SMALL(IF(BookTable[Entry Month]=$O$4,ROW(BookTable[Entry Month])-ROW(Book!$J$2)),ROWS(G$7:G94))))</f>
        <v/>
      </c>
      <c r="I9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94" s="6" t="str" cm="1">
        <f t="array" ref="J94">IF(ROWS(G$7:G94)&gt;COUNTIF(BookTable[Entry Month],$O$4),"",INDEX(Book!F$3:F$1200,SMALL(IF(BookTable[Entry Month]=$O$4,ROW(BookTable[Entry Month])-ROW(Book!$J$2)),ROWS(G$7:G94))))</f>
        <v/>
      </c>
      <c r="K94" s="6" t="str" cm="1">
        <f t="array" ref="K94">IF(ROWS(G$7:G94)&gt;COUNTIF(BookTable[Entry Month],$O$4),"",INDEX(Book!E$3:E$1200,SMALL(IF(BookTable[Entry Month]=$O$4,ROW(BookTable[Entry Month])-ROW(Book!$J$2)),ROWS(G$7:G94))))</f>
        <v/>
      </c>
      <c r="L94" s="6" t="e">
        <f>Shrawan6[[#This Row],[मूल्य (रु)]]*13%</f>
        <v>#VALUE!</v>
      </c>
    </row>
    <row r="95" spans="1:12" hidden="1" x14ac:dyDescent="0.25">
      <c r="A95" s="1" t="str">
        <f t="array" ref="A95">IF(ROWS(A$7:A95)&gt;COUNTIF(BookTable[Entry Month],$O$4),"",INDEX(Book!A$3:A$1200,SMALL(IF(BookTable[Entry Month]=$O$4,ROW(BookTable[Entry Month])-ROW(Book!$J$2)),ROWS(A$7:A95))))</f>
        <v/>
      </c>
      <c r="B95" s="1" t="str">
        <f t="array" ref="B95">IF(ROWS(B$7:B95)&gt;COUNTIF(BookTable[Entry Month],$O$4),"",INDEX(Book!B$3:B$1200,SMALL(IF(BookTable[Entry Month]=$O$4,ROW(BookTable[Entry Month])-ROW(Book!$J$2)),ROWS(B$7:B95))))</f>
        <v/>
      </c>
      <c r="D95" s="1" t="str">
        <f t="array" ref="D95">IF(ROWS(C$7:C95)&gt;COUNTIF(BookTable[Entry Month],$O$4),"",INDEX(Book!C$3:C$1200,SMALL(IF(BookTable[Entry Month]=$O$4,ROW(BookTable[Entry Month])-ROW(Book!$J$2)),ROWS(C$7:C95))))</f>
        <v/>
      </c>
      <c r="E95" s="1" t="e">
        <f>VLOOKUP(Shrawan6[[#This Row],[आपूर्तिकर्ताको नाम]],PartyTable[],2,FALSE)</f>
        <v>#N/A</v>
      </c>
      <c r="F95" s="1" t="str" cm="1">
        <f t="array" ref="F95">IF(ROWS(G$7:G95)&gt;COUNTIF(BookTable[Entry Month],$O$4),"",INDEX(Book!D$3:D$1200,SMALL(IF(BookTable[Entry Month]=$O$4,ROW(BookTable[Entry Month])-ROW(Book!$J$2)),ROWS(G$7:G95))))</f>
        <v/>
      </c>
      <c r="I9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95" s="6" t="str" cm="1">
        <f t="array" ref="J95">IF(ROWS(G$7:G95)&gt;COUNTIF(BookTable[Entry Month],$O$4),"",INDEX(Book!F$3:F$1200,SMALL(IF(BookTable[Entry Month]=$O$4,ROW(BookTable[Entry Month])-ROW(Book!$J$2)),ROWS(G$7:G95))))</f>
        <v/>
      </c>
      <c r="K95" s="6" t="str" cm="1">
        <f t="array" ref="K95">IF(ROWS(G$7:G95)&gt;COUNTIF(BookTable[Entry Month],$O$4),"",INDEX(Book!E$3:E$1200,SMALL(IF(BookTable[Entry Month]=$O$4,ROW(BookTable[Entry Month])-ROW(Book!$J$2)),ROWS(G$7:G95))))</f>
        <v/>
      </c>
      <c r="L95" s="6" t="e">
        <f>Shrawan6[[#This Row],[मूल्य (रु)]]*13%</f>
        <v>#VALUE!</v>
      </c>
    </row>
    <row r="96" spans="1:12" hidden="1" x14ac:dyDescent="0.25">
      <c r="A96" s="1" t="str">
        <f t="array" ref="A96">IF(ROWS(A$7:A96)&gt;COUNTIF(BookTable[Entry Month],$O$4),"",INDEX(Book!A$3:A$1200,SMALL(IF(BookTable[Entry Month]=$O$4,ROW(BookTable[Entry Month])-ROW(Book!$J$2)),ROWS(A$7:A96))))</f>
        <v/>
      </c>
      <c r="B96" s="1" t="str">
        <f t="array" ref="B96">IF(ROWS(B$7:B96)&gt;COUNTIF(BookTable[Entry Month],$O$4),"",INDEX(Book!B$3:B$1200,SMALL(IF(BookTable[Entry Month]=$O$4,ROW(BookTable[Entry Month])-ROW(Book!$J$2)),ROWS(B$7:B96))))</f>
        <v/>
      </c>
      <c r="D96" s="1" t="str">
        <f t="array" ref="D96">IF(ROWS(C$7:C96)&gt;COUNTIF(BookTable[Entry Month],$O$4),"",INDEX(Book!C$3:C$1200,SMALL(IF(BookTable[Entry Month]=$O$4,ROW(BookTable[Entry Month])-ROW(Book!$J$2)),ROWS(C$7:C96))))</f>
        <v/>
      </c>
      <c r="E96" s="1" t="e">
        <f>VLOOKUP(Shrawan6[[#This Row],[आपूर्तिकर्ताको नाम]],PartyTable[],2,FALSE)</f>
        <v>#N/A</v>
      </c>
      <c r="F96" s="1" t="str" cm="1">
        <f t="array" ref="F96">IF(ROWS(G$7:G96)&gt;COUNTIF(BookTable[Entry Month],$O$4),"",INDEX(Book!D$3:D$1200,SMALL(IF(BookTable[Entry Month]=$O$4,ROW(BookTable[Entry Month])-ROW(Book!$J$2)),ROWS(G$7:G96))))</f>
        <v/>
      </c>
      <c r="I9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96" s="6" t="str" cm="1">
        <f t="array" ref="J96">IF(ROWS(G$7:G96)&gt;COUNTIF(BookTable[Entry Month],$O$4),"",INDEX(Book!F$3:F$1200,SMALL(IF(BookTable[Entry Month]=$O$4,ROW(BookTable[Entry Month])-ROW(Book!$J$2)),ROWS(G$7:G96))))</f>
        <v/>
      </c>
      <c r="K96" s="6" t="str" cm="1">
        <f t="array" ref="K96">IF(ROWS(G$7:G96)&gt;COUNTIF(BookTable[Entry Month],$O$4),"",INDEX(Book!E$3:E$1200,SMALL(IF(BookTable[Entry Month]=$O$4,ROW(BookTable[Entry Month])-ROW(Book!$J$2)),ROWS(G$7:G96))))</f>
        <v/>
      </c>
      <c r="L96" s="6" t="e">
        <f>Shrawan6[[#This Row],[मूल्य (रु)]]*13%</f>
        <v>#VALUE!</v>
      </c>
    </row>
    <row r="97" spans="1:12" hidden="1" x14ac:dyDescent="0.25">
      <c r="A97" s="1" t="str">
        <f t="array" ref="A97">IF(ROWS(A$7:A97)&gt;COUNTIF(BookTable[Entry Month],$O$4),"",INDEX(Book!A$3:A$1200,SMALL(IF(BookTable[Entry Month]=$O$4,ROW(BookTable[Entry Month])-ROW(Book!$J$2)),ROWS(A$7:A97))))</f>
        <v/>
      </c>
      <c r="B97" s="1" t="str">
        <f t="array" ref="B97">IF(ROWS(B$7:B97)&gt;COUNTIF(BookTable[Entry Month],$O$4),"",INDEX(Book!B$3:B$1200,SMALL(IF(BookTable[Entry Month]=$O$4,ROW(BookTable[Entry Month])-ROW(Book!$J$2)),ROWS(B$7:B97))))</f>
        <v/>
      </c>
      <c r="D97" s="1" t="str">
        <f t="array" ref="D97">IF(ROWS(C$7:C97)&gt;COUNTIF(BookTable[Entry Month],$O$4),"",INDEX(Book!C$3:C$1200,SMALL(IF(BookTable[Entry Month]=$O$4,ROW(BookTable[Entry Month])-ROW(Book!$J$2)),ROWS(C$7:C97))))</f>
        <v/>
      </c>
      <c r="E97" s="1" t="e">
        <f>VLOOKUP(Shrawan6[[#This Row],[आपूर्तिकर्ताको नाम]],PartyTable[],2,FALSE)</f>
        <v>#N/A</v>
      </c>
      <c r="F97" s="1" t="str" cm="1">
        <f t="array" ref="F97">IF(ROWS(G$7:G97)&gt;COUNTIF(BookTable[Entry Month],$O$4),"",INDEX(Book!D$3:D$1200,SMALL(IF(BookTable[Entry Month]=$O$4,ROW(BookTable[Entry Month])-ROW(Book!$J$2)),ROWS(G$7:G97))))</f>
        <v/>
      </c>
      <c r="I9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97" s="6" t="str" cm="1">
        <f t="array" ref="J97">IF(ROWS(G$7:G97)&gt;COUNTIF(BookTable[Entry Month],$O$4),"",INDEX(Book!F$3:F$1200,SMALL(IF(BookTable[Entry Month]=$O$4,ROW(BookTable[Entry Month])-ROW(Book!$J$2)),ROWS(G$7:G97))))</f>
        <v/>
      </c>
      <c r="K97" s="6" t="str" cm="1">
        <f t="array" ref="K97">IF(ROWS(G$7:G97)&gt;COUNTIF(BookTable[Entry Month],$O$4),"",INDEX(Book!E$3:E$1200,SMALL(IF(BookTable[Entry Month]=$O$4,ROW(BookTable[Entry Month])-ROW(Book!$J$2)),ROWS(G$7:G97))))</f>
        <v/>
      </c>
      <c r="L97" s="6" t="e">
        <f>Shrawan6[[#This Row],[मूल्य (रु)]]*13%</f>
        <v>#VALUE!</v>
      </c>
    </row>
    <row r="98" spans="1:12" hidden="1" x14ac:dyDescent="0.25">
      <c r="A98" s="1" t="str">
        <f t="array" ref="A98">IF(ROWS(A$7:A98)&gt;COUNTIF(BookTable[Entry Month],$O$4),"",INDEX(Book!A$3:A$1200,SMALL(IF(BookTable[Entry Month]=$O$4,ROW(BookTable[Entry Month])-ROW(Book!$J$2)),ROWS(A$7:A98))))</f>
        <v/>
      </c>
      <c r="B98" s="1" t="str">
        <f t="array" ref="B98">IF(ROWS(B$7:B98)&gt;COUNTIF(BookTable[Entry Month],$O$4),"",INDEX(Book!B$3:B$1200,SMALL(IF(BookTable[Entry Month]=$O$4,ROW(BookTable[Entry Month])-ROW(Book!$J$2)),ROWS(B$7:B98))))</f>
        <v/>
      </c>
      <c r="D98" s="1" t="str">
        <f t="array" ref="D98">IF(ROWS(C$7:C98)&gt;COUNTIF(BookTable[Entry Month],$O$4),"",INDEX(Book!C$3:C$1200,SMALL(IF(BookTable[Entry Month]=$O$4,ROW(BookTable[Entry Month])-ROW(Book!$J$2)),ROWS(C$7:C98))))</f>
        <v/>
      </c>
      <c r="E98" s="1" t="e">
        <f>VLOOKUP(Shrawan6[[#This Row],[आपूर्तिकर्ताको नाम]],PartyTable[],2,FALSE)</f>
        <v>#N/A</v>
      </c>
      <c r="F98" s="1" t="str" cm="1">
        <f t="array" ref="F98">IF(ROWS(G$7:G98)&gt;COUNTIF(BookTable[Entry Month],$O$4),"",INDEX(Book!D$3:D$1200,SMALL(IF(BookTable[Entry Month]=$O$4,ROW(BookTable[Entry Month])-ROW(Book!$J$2)),ROWS(G$7:G98))))</f>
        <v/>
      </c>
      <c r="I9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98" s="6" t="str" cm="1">
        <f t="array" ref="J98">IF(ROWS(G$7:G98)&gt;COUNTIF(BookTable[Entry Month],$O$4),"",INDEX(Book!F$3:F$1200,SMALL(IF(BookTable[Entry Month]=$O$4,ROW(BookTable[Entry Month])-ROW(Book!$J$2)),ROWS(G$7:G98))))</f>
        <v/>
      </c>
      <c r="K98" s="6" t="str" cm="1">
        <f t="array" ref="K98">IF(ROWS(G$7:G98)&gt;COUNTIF(BookTable[Entry Month],$O$4),"",INDEX(Book!E$3:E$1200,SMALL(IF(BookTable[Entry Month]=$O$4,ROW(BookTable[Entry Month])-ROW(Book!$J$2)),ROWS(G$7:G98))))</f>
        <v/>
      </c>
      <c r="L98" s="6" t="e">
        <f>Shrawan6[[#This Row],[मूल्य (रु)]]*13%</f>
        <v>#VALUE!</v>
      </c>
    </row>
    <row r="99" spans="1:12" hidden="1" x14ac:dyDescent="0.25">
      <c r="A99" s="1" t="str">
        <f t="array" ref="A99">IF(ROWS(A$7:A99)&gt;COUNTIF(BookTable[Entry Month],$O$4),"",INDEX(Book!A$3:A$1200,SMALL(IF(BookTable[Entry Month]=$O$4,ROW(BookTable[Entry Month])-ROW(Book!$J$2)),ROWS(A$7:A99))))</f>
        <v/>
      </c>
      <c r="B99" s="1" t="str">
        <f t="array" ref="B99">IF(ROWS(B$7:B99)&gt;COUNTIF(BookTable[Entry Month],$O$4),"",INDEX(Book!B$3:B$1200,SMALL(IF(BookTable[Entry Month]=$O$4,ROW(BookTable[Entry Month])-ROW(Book!$J$2)),ROWS(B$7:B99))))</f>
        <v/>
      </c>
      <c r="D99" s="1" t="str">
        <f t="array" ref="D99">IF(ROWS(C$7:C99)&gt;COUNTIF(BookTable[Entry Month],$O$4),"",INDEX(Book!C$3:C$1200,SMALL(IF(BookTable[Entry Month]=$O$4,ROW(BookTable[Entry Month])-ROW(Book!$J$2)),ROWS(C$7:C99))))</f>
        <v/>
      </c>
      <c r="E99" s="1" t="e">
        <f>VLOOKUP(Shrawan6[[#This Row],[आपूर्तिकर्ताको नाम]],PartyTable[],2,FALSE)</f>
        <v>#N/A</v>
      </c>
      <c r="F99" s="1" t="str" cm="1">
        <f t="array" ref="F99">IF(ROWS(G$7:G99)&gt;COUNTIF(BookTable[Entry Month],$O$4),"",INDEX(Book!D$3:D$1200,SMALL(IF(BookTable[Entry Month]=$O$4,ROW(BookTable[Entry Month])-ROW(Book!$J$2)),ROWS(G$7:G99))))</f>
        <v/>
      </c>
      <c r="I9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99" s="6" t="str" cm="1">
        <f t="array" ref="J99">IF(ROWS(G$7:G99)&gt;COUNTIF(BookTable[Entry Month],$O$4),"",INDEX(Book!F$3:F$1200,SMALL(IF(BookTable[Entry Month]=$O$4,ROW(BookTable[Entry Month])-ROW(Book!$J$2)),ROWS(G$7:G99))))</f>
        <v/>
      </c>
      <c r="K99" s="6" t="str" cm="1">
        <f t="array" ref="K99">IF(ROWS(G$7:G99)&gt;COUNTIF(BookTable[Entry Month],$O$4),"",INDEX(Book!E$3:E$1200,SMALL(IF(BookTable[Entry Month]=$O$4,ROW(BookTable[Entry Month])-ROW(Book!$J$2)),ROWS(G$7:G99))))</f>
        <v/>
      </c>
      <c r="L99" s="6" t="e">
        <f>Shrawan6[[#This Row],[मूल्य (रु)]]*13%</f>
        <v>#VALUE!</v>
      </c>
    </row>
    <row r="100" spans="1:12" hidden="1" x14ac:dyDescent="0.25">
      <c r="A100" s="1" t="str">
        <f t="array" ref="A100">IF(ROWS(A$7:A100)&gt;COUNTIF(BookTable[Entry Month],$O$4),"",INDEX(Book!A$3:A$1200,SMALL(IF(BookTable[Entry Month]=$O$4,ROW(BookTable[Entry Month])-ROW(Book!$J$2)),ROWS(A$7:A100))))</f>
        <v/>
      </c>
      <c r="B100" s="1" t="str">
        <f t="array" ref="B100">IF(ROWS(B$7:B100)&gt;COUNTIF(BookTable[Entry Month],$O$4),"",INDEX(Book!B$3:B$1200,SMALL(IF(BookTable[Entry Month]=$O$4,ROW(BookTable[Entry Month])-ROW(Book!$J$2)),ROWS(B$7:B100))))</f>
        <v/>
      </c>
      <c r="D100" s="1" t="str">
        <f t="array" ref="D100">IF(ROWS(C$7:C100)&gt;COUNTIF(BookTable[Entry Month],$O$4),"",INDEX(Book!C$3:C$1200,SMALL(IF(BookTable[Entry Month]=$O$4,ROW(BookTable[Entry Month])-ROW(Book!$J$2)),ROWS(C$7:C100))))</f>
        <v/>
      </c>
      <c r="E100" s="1" t="e">
        <f>VLOOKUP(Shrawan6[[#This Row],[आपूर्तिकर्ताको नाम]],PartyTable[],2,FALSE)</f>
        <v>#N/A</v>
      </c>
      <c r="F100" s="1" t="str" cm="1">
        <f t="array" ref="F100">IF(ROWS(G$7:G100)&gt;COUNTIF(BookTable[Entry Month],$O$4),"",INDEX(Book!D$3:D$1200,SMALL(IF(BookTable[Entry Month]=$O$4,ROW(BookTable[Entry Month])-ROW(Book!$J$2)),ROWS(G$7:G100))))</f>
        <v/>
      </c>
      <c r="I10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00" s="6" t="str" cm="1">
        <f t="array" ref="J100">IF(ROWS(G$7:G100)&gt;COUNTIF(BookTable[Entry Month],$O$4),"",INDEX(Book!F$3:F$1200,SMALL(IF(BookTable[Entry Month]=$O$4,ROW(BookTable[Entry Month])-ROW(Book!$J$2)),ROWS(G$7:G100))))</f>
        <v/>
      </c>
      <c r="K100" s="6" t="str" cm="1">
        <f t="array" ref="K100">IF(ROWS(G$7:G100)&gt;COUNTIF(BookTable[Entry Month],$O$4),"",INDEX(Book!E$3:E$1200,SMALL(IF(BookTable[Entry Month]=$O$4,ROW(BookTable[Entry Month])-ROW(Book!$J$2)),ROWS(G$7:G100))))</f>
        <v/>
      </c>
      <c r="L100" s="6" t="e">
        <f>Shrawan6[[#This Row],[मूल्य (रु)]]*13%</f>
        <v>#VALUE!</v>
      </c>
    </row>
    <row r="101" spans="1:12" hidden="1" x14ac:dyDescent="0.25">
      <c r="A101" s="1" t="str">
        <f t="array" ref="A101">IF(ROWS(A$7:A101)&gt;COUNTIF(BookTable[Entry Month],$O$4),"",INDEX(Book!A$3:A$1200,SMALL(IF(BookTable[Entry Month]=$O$4,ROW(BookTable[Entry Month])-ROW(Book!$J$2)),ROWS(A$7:A101))))</f>
        <v/>
      </c>
      <c r="B101" s="1" t="str">
        <f t="array" ref="B101">IF(ROWS(B$7:B101)&gt;COUNTIF(BookTable[Entry Month],$O$4),"",INDEX(Book!B$3:B$1200,SMALL(IF(BookTable[Entry Month]=$O$4,ROW(BookTable[Entry Month])-ROW(Book!$J$2)),ROWS(B$7:B101))))</f>
        <v/>
      </c>
      <c r="D101" s="1" t="str">
        <f t="array" ref="D101">IF(ROWS(C$7:C101)&gt;COUNTIF(BookTable[Entry Month],$O$4),"",INDEX(Book!C$3:C$1200,SMALL(IF(BookTable[Entry Month]=$O$4,ROW(BookTable[Entry Month])-ROW(Book!$J$2)),ROWS(C$7:C101))))</f>
        <v/>
      </c>
      <c r="E101" s="1" t="e">
        <f>VLOOKUP(Shrawan6[[#This Row],[आपूर्तिकर्ताको नाम]],PartyTable[],2,FALSE)</f>
        <v>#N/A</v>
      </c>
      <c r="F101" s="1" t="str" cm="1">
        <f t="array" ref="F101">IF(ROWS(G$7:G101)&gt;COUNTIF(BookTable[Entry Month],$O$4),"",INDEX(Book!D$3:D$1200,SMALL(IF(BookTable[Entry Month]=$O$4,ROW(BookTable[Entry Month])-ROW(Book!$J$2)),ROWS(G$7:G101))))</f>
        <v/>
      </c>
      <c r="I10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01" s="6" t="str" cm="1">
        <f t="array" ref="J101">IF(ROWS(G$7:G101)&gt;COUNTIF(BookTable[Entry Month],$O$4),"",INDEX(Book!F$3:F$1200,SMALL(IF(BookTable[Entry Month]=$O$4,ROW(BookTable[Entry Month])-ROW(Book!$J$2)),ROWS(G$7:G101))))</f>
        <v/>
      </c>
      <c r="K101" s="6" t="str" cm="1">
        <f t="array" ref="K101">IF(ROWS(G$7:G101)&gt;COUNTIF(BookTable[Entry Month],$O$4),"",INDEX(Book!E$3:E$1200,SMALL(IF(BookTable[Entry Month]=$O$4,ROW(BookTable[Entry Month])-ROW(Book!$J$2)),ROWS(G$7:G101))))</f>
        <v/>
      </c>
      <c r="L101" s="6" t="e">
        <f>Shrawan6[[#This Row],[मूल्य (रु)]]*13%</f>
        <v>#VALUE!</v>
      </c>
    </row>
    <row r="102" spans="1:12" hidden="1" x14ac:dyDescent="0.25">
      <c r="A102" s="1" t="str">
        <f t="array" ref="A102">IF(ROWS(A$7:A102)&gt;COUNTIF(BookTable[Entry Month],$O$4),"",INDEX(Book!A$3:A$1200,SMALL(IF(BookTable[Entry Month]=$O$4,ROW(BookTable[Entry Month])-ROW(Book!$J$2)),ROWS(A$7:A102))))</f>
        <v/>
      </c>
      <c r="B102" s="1" t="str">
        <f t="array" ref="B102">IF(ROWS(B$7:B102)&gt;COUNTIF(BookTable[Entry Month],$O$4),"",INDEX(Book!B$3:B$1200,SMALL(IF(BookTable[Entry Month]=$O$4,ROW(BookTable[Entry Month])-ROW(Book!$J$2)),ROWS(B$7:B102))))</f>
        <v/>
      </c>
      <c r="D102" s="1" t="str">
        <f t="array" ref="D102">IF(ROWS(C$7:C102)&gt;COUNTIF(BookTable[Entry Month],$O$4),"",INDEX(Book!C$3:C$1200,SMALL(IF(BookTable[Entry Month]=$O$4,ROW(BookTable[Entry Month])-ROW(Book!$J$2)),ROWS(C$7:C102))))</f>
        <v/>
      </c>
      <c r="E102" s="1" t="e">
        <f>VLOOKUP(Shrawan6[[#This Row],[आपूर्तिकर्ताको नाम]],PartyTable[],2,FALSE)</f>
        <v>#N/A</v>
      </c>
      <c r="F102" s="1" t="str" cm="1">
        <f t="array" ref="F102">IF(ROWS(G$7:G102)&gt;COUNTIF(BookTable[Entry Month],$O$4),"",INDEX(Book!D$3:D$1200,SMALL(IF(BookTable[Entry Month]=$O$4,ROW(BookTable[Entry Month])-ROW(Book!$J$2)),ROWS(G$7:G102))))</f>
        <v/>
      </c>
      <c r="I10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02" s="6" t="str" cm="1">
        <f t="array" ref="J102">IF(ROWS(G$7:G102)&gt;COUNTIF(BookTable[Entry Month],$O$4),"",INDEX(Book!F$3:F$1200,SMALL(IF(BookTable[Entry Month]=$O$4,ROW(BookTable[Entry Month])-ROW(Book!$J$2)),ROWS(G$7:G102))))</f>
        <v/>
      </c>
      <c r="K102" s="6" t="str" cm="1">
        <f t="array" ref="K102">IF(ROWS(G$7:G102)&gt;COUNTIF(BookTable[Entry Month],$O$4),"",INDEX(Book!E$3:E$1200,SMALL(IF(BookTable[Entry Month]=$O$4,ROW(BookTable[Entry Month])-ROW(Book!$J$2)),ROWS(G$7:G102))))</f>
        <v/>
      </c>
      <c r="L102" s="6" t="e">
        <f>Shrawan6[[#This Row],[मूल्य (रु)]]*13%</f>
        <v>#VALUE!</v>
      </c>
    </row>
    <row r="103" spans="1:12" hidden="1" x14ac:dyDescent="0.25">
      <c r="A103" s="1" t="str">
        <f t="array" ref="A103">IF(ROWS(A$7:A103)&gt;COUNTIF(BookTable[Entry Month],$O$4),"",INDEX(Book!A$3:A$1200,SMALL(IF(BookTable[Entry Month]=$O$4,ROW(BookTable[Entry Month])-ROW(Book!$J$2)),ROWS(A$7:A103))))</f>
        <v/>
      </c>
      <c r="B103" s="1" t="str">
        <f t="array" ref="B103">IF(ROWS(B$7:B103)&gt;COUNTIF(BookTable[Entry Month],$O$4),"",INDEX(Book!B$3:B$1200,SMALL(IF(BookTable[Entry Month]=$O$4,ROW(BookTable[Entry Month])-ROW(Book!$J$2)),ROWS(B$7:B103))))</f>
        <v/>
      </c>
      <c r="D103" s="1" t="str">
        <f t="array" ref="D103">IF(ROWS(C$7:C103)&gt;COUNTIF(BookTable[Entry Month],$O$4),"",INDEX(Book!C$3:C$1200,SMALL(IF(BookTable[Entry Month]=$O$4,ROW(BookTable[Entry Month])-ROW(Book!$J$2)),ROWS(C$7:C103))))</f>
        <v/>
      </c>
      <c r="E103" s="1" t="e">
        <f>VLOOKUP(Shrawan6[[#This Row],[आपूर्तिकर्ताको नाम]],PartyTable[],2,FALSE)</f>
        <v>#N/A</v>
      </c>
      <c r="F103" s="1" t="str" cm="1">
        <f t="array" ref="F103">IF(ROWS(G$7:G103)&gt;COUNTIF(BookTable[Entry Month],$O$4),"",INDEX(Book!D$3:D$1200,SMALL(IF(BookTable[Entry Month]=$O$4,ROW(BookTable[Entry Month])-ROW(Book!$J$2)),ROWS(G$7:G103))))</f>
        <v/>
      </c>
      <c r="I10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03" s="6" t="str" cm="1">
        <f t="array" ref="J103">IF(ROWS(G$7:G103)&gt;COUNTIF(BookTable[Entry Month],$O$4),"",INDEX(Book!F$3:F$1200,SMALL(IF(BookTable[Entry Month]=$O$4,ROW(BookTable[Entry Month])-ROW(Book!$J$2)),ROWS(G$7:G103))))</f>
        <v/>
      </c>
      <c r="K103" s="6" t="str" cm="1">
        <f t="array" ref="K103">IF(ROWS(G$7:G103)&gt;COUNTIF(BookTable[Entry Month],$O$4),"",INDEX(Book!E$3:E$1200,SMALL(IF(BookTable[Entry Month]=$O$4,ROW(BookTable[Entry Month])-ROW(Book!$J$2)),ROWS(G$7:G103))))</f>
        <v/>
      </c>
      <c r="L103" s="6" t="e">
        <f>Shrawan6[[#This Row],[मूल्य (रु)]]*13%</f>
        <v>#VALUE!</v>
      </c>
    </row>
    <row r="104" spans="1:12" hidden="1" x14ac:dyDescent="0.25">
      <c r="A104" s="1" t="str">
        <f t="array" ref="A104">IF(ROWS(A$7:A104)&gt;COUNTIF(BookTable[Entry Month],$O$4),"",INDEX(Book!A$3:A$1200,SMALL(IF(BookTable[Entry Month]=$O$4,ROW(BookTable[Entry Month])-ROW(Book!$J$2)),ROWS(A$7:A104))))</f>
        <v/>
      </c>
      <c r="B104" s="1" t="str">
        <f t="array" ref="B104">IF(ROWS(B$7:B104)&gt;COUNTIF(BookTable[Entry Month],$O$4),"",INDEX(Book!B$3:B$1200,SMALL(IF(BookTable[Entry Month]=$O$4,ROW(BookTable[Entry Month])-ROW(Book!$J$2)),ROWS(B$7:B104))))</f>
        <v/>
      </c>
      <c r="D104" s="1" t="str">
        <f t="array" ref="D104">IF(ROWS(C$7:C104)&gt;COUNTIF(BookTable[Entry Month],$O$4),"",INDEX(Book!C$3:C$1200,SMALL(IF(BookTable[Entry Month]=$O$4,ROW(BookTable[Entry Month])-ROW(Book!$J$2)),ROWS(C$7:C104))))</f>
        <v/>
      </c>
      <c r="E104" s="1" t="e">
        <f>VLOOKUP(Shrawan6[[#This Row],[आपूर्तिकर्ताको नाम]],PartyTable[],2,FALSE)</f>
        <v>#N/A</v>
      </c>
      <c r="F104" s="1" t="str" cm="1">
        <f t="array" ref="F104">IF(ROWS(G$7:G104)&gt;COUNTIF(BookTable[Entry Month],$O$4),"",INDEX(Book!D$3:D$1200,SMALL(IF(BookTable[Entry Month]=$O$4,ROW(BookTable[Entry Month])-ROW(Book!$J$2)),ROWS(G$7:G104))))</f>
        <v/>
      </c>
      <c r="I10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04" s="6" t="str" cm="1">
        <f t="array" ref="J104">IF(ROWS(G$7:G104)&gt;COUNTIF(BookTable[Entry Month],$O$4),"",INDEX(Book!F$3:F$1200,SMALL(IF(BookTable[Entry Month]=$O$4,ROW(BookTable[Entry Month])-ROW(Book!$J$2)),ROWS(G$7:G104))))</f>
        <v/>
      </c>
      <c r="K104" s="6" t="str" cm="1">
        <f t="array" ref="K104">IF(ROWS(G$7:G104)&gt;COUNTIF(BookTable[Entry Month],$O$4),"",INDEX(Book!E$3:E$1200,SMALL(IF(BookTable[Entry Month]=$O$4,ROW(BookTable[Entry Month])-ROW(Book!$J$2)),ROWS(G$7:G104))))</f>
        <v/>
      </c>
      <c r="L104" s="6" t="e">
        <f>Shrawan6[[#This Row],[मूल्य (रु)]]*13%</f>
        <v>#VALUE!</v>
      </c>
    </row>
    <row r="105" spans="1:12" hidden="1" x14ac:dyDescent="0.25">
      <c r="A105" s="1" t="str">
        <f t="array" ref="A105">IF(ROWS(A$7:A105)&gt;COUNTIF(BookTable[Entry Month],$O$4),"",INDEX(Book!A$3:A$1200,SMALL(IF(BookTable[Entry Month]=$O$4,ROW(BookTable[Entry Month])-ROW(Book!$J$2)),ROWS(A$7:A105))))</f>
        <v/>
      </c>
      <c r="B105" s="1" t="str">
        <f t="array" ref="B105">IF(ROWS(B$7:B105)&gt;COUNTIF(BookTable[Entry Month],$O$4),"",INDEX(Book!B$3:B$1200,SMALL(IF(BookTable[Entry Month]=$O$4,ROW(BookTable[Entry Month])-ROW(Book!$J$2)),ROWS(B$7:B105))))</f>
        <v/>
      </c>
      <c r="D105" s="1" t="str">
        <f t="array" ref="D105">IF(ROWS(C$7:C105)&gt;COUNTIF(BookTable[Entry Month],$O$4),"",INDEX(Book!C$3:C$1200,SMALL(IF(BookTable[Entry Month]=$O$4,ROW(BookTable[Entry Month])-ROW(Book!$J$2)),ROWS(C$7:C105))))</f>
        <v/>
      </c>
      <c r="E105" s="1" t="e">
        <f>VLOOKUP(Shrawan6[[#This Row],[आपूर्तिकर्ताको नाम]],PartyTable[],2,FALSE)</f>
        <v>#N/A</v>
      </c>
      <c r="F105" s="1" t="str" cm="1">
        <f t="array" ref="F105">IF(ROWS(G$7:G105)&gt;COUNTIF(BookTable[Entry Month],$O$4),"",INDEX(Book!D$3:D$1200,SMALL(IF(BookTable[Entry Month]=$O$4,ROW(BookTable[Entry Month])-ROW(Book!$J$2)),ROWS(G$7:G105))))</f>
        <v/>
      </c>
      <c r="I10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05" s="6" t="str" cm="1">
        <f t="array" ref="J105">IF(ROWS(G$7:G105)&gt;COUNTIF(BookTable[Entry Month],$O$4),"",INDEX(Book!F$3:F$1200,SMALL(IF(BookTable[Entry Month]=$O$4,ROW(BookTable[Entry Month])-ROW(Book!$J$2)),ROWS(G$7:G105))))</f>
        <v/>
      </c>
      <c r="K105" s="6" t="str" cm="1">
        <f t="array" ref="K105">IF(ROWS(G$7:G105)&gt;COUNTIF(BookTable[Entry Month],$O$4),"",INDEX(Book!E$3:E$1200,SMALL(IF(BookTable[Entry Month]=$O$4,ROW(BookTable[Entry Month])-ROW(Book!$J$2)),ROWS(G$7:G105))))</f>
        <v/>
      </c>
      <c r="L105" s="6" t="e">
        <f>Shrawan6[[#This Row],[मूल्य (रु)]]*13%</f>
        <v>#VALUE!</v>
      </c>
    </row>
    <row r="106" spans="1:12" hidden="1" x14ac:dyDescent="0.25">
      <c r="A106" s="1" t="str">
        <f t="array" ref="A106">IF(ROWS(A$7:A106)&gt;COUNTIF(BookTable[Entry Month],$O$4),"",INDEX(Book!A$3:A$1200,SMALL(IF(BookTable[Entry Month]=$O$4,ROW(BookTable[Entry Month])-ROW(Book!$J$2)),ROWS(A$7:A106))))</f>
        <v/>
      </c>
      <c r="B106" s="1" t="str">
        <f t="array" ref="B106">IF(ROWS(B$7:B106)&gt;COUNTIF(BookTable[Entry Month],$O$4),"",INDEX(Book!B$3:B$1200,SMALL(IF(BookTable[Entry Month]=$O$4,ROW(BookTable[Entry Month])-ROW(Book!$J$2)),ROWS(B$7:B106))))</f>
        <v/>
      </c>
      <c r="D106" s="1" t="str">
        <f t="array" ref="D106">IF(ROWS(C$7:C106)&gt;COUNTIF(BookTable[Entry Month],$O$4),"",INDEX(Book!C$3:C$1200,SMALL(IF(BookTable[Entry Month]=$O$4,ROW(BookTable[Entry Month])-ROW(Book!$J$2)),ROWS(C$7:C106))))</f>
        <v/>
      </c>
      <c r="E106" s="1" t="e">
        <f>VLOOKUP(Shrawan6[[#This Row],[आपूर्तिकर्ताको नाम]],PartyTable[],2,FALSE)</f>
        <v>#N/A</v>
      </c>
      <c r="F106" s="1" t="str" cm="1">
        <f t="array" ref="F106">IF(ROWS(G$7:G106)&gt;COUNTIF(BookTable[Entry Month],$O$4),"",INDEX(Book!D$3:D$1200,SMALL(IF(BookTable[Entry Month]=$O$4,ROW(BookTable[Entry Month])-ROW(Book!$J$2)),ROWS(G$7:G106))))</f>
        <v/>
      </c>
      <c r="I10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06" s="6" t="str" cm="1">
        <f t="array" ref="J106">IF(ROWS(G$7:G106)&gt;COUNTIF(BookTable[Entry Month],$O$4),"",INDEX(Book!F$3:F$1200,SMALL(IF(BookTable[Entry Month]=$O$4,ROW(BookTable[Entry Month])-ROW(Book!$J$2)),ROWS(G$7:G106))))</f>
        <v/>
      </c>
      <c r="K106" s="6" t="str" cm="1">
        <f t="array" ref="K106">IF(ROWS(G$7:G106)&gt;COUNTIF(BookTable[Entry Month],$O$4),"",INDEX(Book!E$3:E$1200,SMALL(IF(BookTable[Entry Month]=$O$4,ROW(BookTable[Entry Month])-ROW(Book!$J$2)),ROWS(G$7:G106))))</f>
        <v/>
      </c>
      <c r="L106" s="6" t="e">
        <f>Shrawan6[[#This Row],[मूल्य (रु)]]*13%</f>
        <v>#VALUE!</v>
      </c>
    </row>
    <row r="107" spans="1:12" hidden="1" x14ac:dyDescent="0.25">
      <c r="A107" s="1" t="str">
        <f t="array" ref="A107">IF(ROWS(A$7:A107)&gt;COUNTIF(BookTable[Entry Month],$O$4),"",INDEX(Book!A$3:A$1200,SMALL(IF(BookTable[Entry Month]=$O$4,ROW(BookTable[Entry Month])-ROW(Book!$J$2)),ROWS(A$7:A107))))</f>
        <v/>
      </c>
      <c r="B107" s="1" t="str">
        <f t="array" ref="B107">IF(ROWS(B$7:B107)&gt;COUNTIF(BookTable[Entry Month],$O$4),"",INDEX(Book!B$3:B$1200,SMALL(IF(BookTable[Entry Month]=$O$4,ROW(BookTable[Entry Month])-ROW(Book!$J$2)),ROWS(B$7:B107))))</f>
        <v/>
      </c>
      <c r="D107" s="1" t="str">
        <f t="array" ref="D107">IF(ROWS(C$7:C107)&gt;COUNTIF(BookTable[Entry Month],$O$4),"",INDEX(Book!C$3:C$1200,SMALL(IF(BookTable[Entry Month]=$O$4,ROW(BookTable[Entry Month])-ROW(Book!$J$2)),ROWS(C$7:C107))))</f>
        <v/>
      </c>
      <c r="E107" s="1" t="e">
        <f>VLOOKUP(Shrawan6[[#This Row],[आपूर्तिकर्ताको नाम]],PartyTable[],2,FALSE)</f>
        <v>#N/A</v>
      </c>
      <c r="F107" s="1" t="str" cm="1">
        <f t="array" ref="F107">IF(ROWS(G$7:G107)&gt;COUNTIF(BookTable[Entry Month],$O$4),"",INDEX(Book!D$3:D$1200,SMALL(IF(BookTable[Entry Month]=$O$4,ROW(BookTable[Entry Month])-ROW(Book!$J$2)),ROWS(G$7:G107))))</f>
        <v/>
      </c>
      <c r="I10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07" s="6" t="str" cm="1">
        <f t="array" ref="J107">IF(ROWS(G$7:G107)&gt;COUNTIF(BookTable[Entry Month],$O$4),"",INDEX(Book!F$3:F$1200,SMALL(IF(BookTable[Entry Month]=$O$4,ROW(BookTable[Entry Month])-ROW(Book!$J$2)),ROWS(G$7:G107))))</f>
        <v/>
      </c>
      <c r="K107" s="6" t="str" cm="1">
        <f t="array" ref="K107">IF(ROWS(G$7:G107)&gt;COUNTIF(BookTable[Entry Month],$O$4),"",INDEX(Book!E$3:E$1200,SMALL(IF(BookTable[Entry Month]=$O$4,ROW(BookTable[Entry Month])-ROW(Book!$J$2)),ROWS(G$7:G107))))</f>
        <v/>
      </c>
      <c r="L107" s="6" t="e">
        <f>Shrawan6[[#This Row],[मूल्य (रु)]]*13%</f>
        <v>#VALUE!</v>
      </c>
    </row>
    <row r="108" spans="1:12" hidden="1" x14ac:dyDescent="0.25">
      <c r="A108" s="1" t="str">
        <f t="array" ref="A108">IF(ROWS(A$7:A108)&gt;COUNTIF(BookTable[Entry Month],$O$4),"",INDEX(Book!A$3:A$1200,SMALL(IF(BookTable[Entry Month]=$O$4,ROW(BookTable[Entry Month])-ROW(Book!$J$2)),ROWS(A$7:A108))))</f>
        <v/>
      </c>
      <c r="B108" s="1" t="str">
        <f t="array" ref="B108">IF(ROWS(B$7:B108)&gt;COUNTIF(BookTable[Entry Month],$O$4),"",INDEX(Book!B$3:B$1200,SMALL(IF(BookTable[Entry Month]=$O$4,ROW(BookTable[Entry Month])-ROW(Book!$J$2)),ROWS(B$7:B108))))</f>
        <v/>
      </c>
      <c r="D108" s="1" t="str">
        <f t="array" ref="D108">IF(ROWS(C$7:C108)&gt;COUNTIF(BookTable[Entry Month],$O$4),"",INDEX(Book!C$3:C$1200,SMALL(IF(BookTable[Entry Month]=$O$4,ROW(BookTable[Entry Month])-ROW(Book!$J$2)),ROWS(C$7:C108))))</f>
        <v/>
      </c>
      <c r="E108" s="1" t="e">
        <f>VLOOKUP(Shrawan6[[#This Row],[आपूर्तिकर्ताको नाम]],PartyTable[],2,FALSE)</f>
        <v>#N/A</v>
      </c>
      <c r="F108" s="1" t="str" cm="1">
        <f t="array" ref="F108">IF(ROWS(G$7:G108)&gt;COUNTIF(BookTable[Entry Month],$O$4),"",INDEX(Book!D$3:D$1200,SMALL(IF(BookTable[Entry Month]=$O$4,ROW(BookTable[Entry Month])-ROW(Book!$J$2)),ROWS(G$7:G108))))</f>
        <v/>
      </c>
      <c r="I10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08" s="6" t="str" cm="1">
        <f t="array" ref="J108">IF(ROWS(G$7:G108)&gt;COUNTIF(BookTable[Entry Month],$O$4),"",INDEX(Book!F$3:F$1200,SMALL(IF(BookTable[Entry Month]=$O$4,ROW(BookTable[Entry Month])-ROW(Book!$J$2)),ROWS(G$7:G108))))</f>
        <v/>
      </c>
      <c r="K108" s="6" t="str" cm="1">
        <f t="array" ref="K108">IF(ROWS(G$7:G108)&gt;COUNTIF(BookTable[Entry Month],$O$4),"",INDEX(Book!E$3:E$1200,SMALL(IF(BookTable[Entry Month]=$O$4,ROW(BookTable[Entry Month])-ROW(Book!$J$2)),ROWS(G$7:G108))))</f>
        <v/>
      </c>
      <c r="L108" s="6" t="e">
        <f>Shrawan6[[#This Row],[मूल्य (रु)]]*13%</f>
        <v>#VALUE!</v>
      </c>
    </row>
    <row r="109" spans="1:12" hidden="1" x14ac:dyDescent="0.25">
      <c r="A109" s="1" t="str">
        <f t="array" ref="A109">IF(ROWS(A$7:A109)&gt;COUNTIF(BookTable[Entry Month],$O$4),"",INDEX(Book!A$3:A$1200,SMALL(IF(BookTable[Entry Month]=$O$4,ROW(BookTable[Entry Month])-ROW(Book!$J$2)),ROWS(A$7:A109))))</f>
        <v/>
      </c>
      <c r="B109" s="1" t="str">
        <f t="array" ref="B109">IF(ROWS(B$7:B109)&gt;COUNTIF(BookTable[Entry Month],$O$4),"",INDEX(Book!B$3:B$1200,SMALL(IF(BookTable[Entry Month]=$O$4,ROW(BookTable[Entry Month])-ROW(Book!$J$2)),ROWS(B$7:B109))))</f>
        <v/>
      </c>
      <c r="D109" s="1" t="str">
        <f t="array" ref="D109">IF(ROWS(C$7:C109)&gt;COUNTIF(BookTable[Entry Month],$O$4),"",INDEX(Book!C$3:C$1200,SMALL(IF(BookTable[Entry Month]=$O$4,ROW(BookTable[Entry Month])-ROW(Book!$J$2)),ROWS(C$7:C109))))</f>
        <v/>
      </c>
      <c r="E109" s="1" t="e">
        <f>VLOOKUP(Shrawan6[[#This Row],[आपूर्तिकर्ताको नाम]],PartyTable[],2,FALSE)</f>
        <v>#N/A</v>
      </c>
      <c r="F109" s="1" t="str" cm="1">
        <f t="array" ref="F109">IF(ROWS(G$7:G109)&gt;COUNTIF(BookTable[Entry Month],$O$4),"",INDEX(Book!D$3:D$1200,SMALL(IF(BookTable[Entry Month]=$O$4,ROW(BookTable[Entry Month])-ROW(Book!$J$2)),ROWS(G$7:G109))))</f>
        <v/>
      </c>
      <c r="I10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09" s="6" t="str" cm="1">
        <f t="array" ref="J109">IF(ROWS(G$7:G109)&gt;COUNTIF(BookTable[Entry Month],$O$4),"",INDEX(Book!F$3:F$1200,SMALL(IF(BookTable[Entry Month]=$O$4,ROW(BookTable[Entry Month])-ROW(Book!$J$2)),ROWS(G$7:G109))))</f>
        <v/>
      </c>
      <c r="K109" s="6" t="str" cm="1">
        <f t="array" ref="K109">IF(ROWS(G$7:G109)&gt;COUNTIF(BookTable[Entry Month],$O$4),"",INDEX(Book!E$3:E$1200,SMALL(IF(BookTable[Entry Month]=$O$4,ROW(BookTable[Entry Month])-ROW(Book!$J$2)),ROWS(G$7:G109))))</f>
        <v/>
      </c>
      <c r="L109" s="6" t="e">
        <f>Shrawan6[[#This Row],[मूल्य (रु)]]*13%</f>
        <v>#VALUE!</v>
      </c>
    </row>
    <row r="110" spans="1:12" hidden="1" x14ac:dyDescent="0.25">
      <c r="A110" s="1" t="str">
        <f t="array" ref="A110">IF(ROWS(A$7:A110)&gt;COUNTIF(BookTable[Entry Month],$O$4),"",INDEX(Book!A$3:A$1200,SMALL(IF(BookTable[Entry Month]=$O$4,ROW(BookTable[Entry Month])-ROW(Book!$J$2)),ROWS(A$7:A110))))</f>
        <v/>
      </c>
      <c r="B110" s="1" t="str">
        <f t="array" ref="B110">IF(ROWS(B$7:B110)&gt;COUNTIF(BookTable[Entry Month],$O$4),"",INDEX(Book!B$3:B$1200,SMALL(IF(BookTable[Entry Month]=$O$4,ROW(BookTable[Entry Month])-ROW(Book!$J$2)),ROWS(B$7:B110))))</f>
        <v/>
      </c>
      <c r="D110" s="1" t="str">
        <f t="array" ref="D110">IF(ROWS(C$7:C110)&gt;COUNTIF(BookTable[Entry Month],$O$4),"",INDEX(Book!C$3:C$1200,SMALL(IF(BookTable[Entry Month]=$O$4,ROW(BookTable[Entry Month])-ROW(Book!$J$2)),ROWS(C$7:C110))))</f>
        <v/>
      </c>
      <c r="E110" s="1" t="e">
        <f>VLOOKUP(Shrawan6[[#This Row],[आपूर्तिकर्ताको नाम]],PartyTable[],2,FALSE)</f>
        <v>#N/A</v>
      </c>
      <c r="F110" s="1" t="str" cm="1">
        <f t="array" ref="F110">IF(ROWS(G$7:G110)&gt;COUNTIF(BookTable[Entry Month],$O$4),"",INDEX(Book!D$3:D$1200,SMALL(IF(BookTable[Entry Month]=$O$4,ROW(BookTable[Entry Month])-ROW(Book!$J$2)),ROWS(G$7:G110))))</f>
        <v/>
      </c>
      <c r="I11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10" s="6" t="str" cm="1">
        <f t="array" ref="J110">IF(ROWS(G$7:G110)&gt;COUNTIF(BookTable[Entry Month],$O$4),"",INDEX(Book!F$3:F$1200,SMALL(IF(BookTable[Entry Month]=$O$4,ROW(BookTable[Entry Month])-ROW(Book!$J$2)),ROWS(G$7:G110))))</f>
        <v/>
      </c>
      <c r="K110" s="6" t="str" cm="1">
        <f t="array" ref="K110">IF(ROWS(G$7:G110)&gt;COUNTIF(BookTable[Entry Month],$O$4),"",INDEX(Book!E$3:E$1200,SMALL(IF(BookTable[Entry Month]=$O$4,ROW(BookTable[Entry Month])-ROW(Book!$J$2)),ROWS(G$7:G110))))</f>
        <v/>
      </c>
      <c r="L110" s="6" t="e">
        <f>Shrawan6[[#This Row],[मूल्य (रु)]]*13%</f>
        <v>#VALUE!</v>
      </c>
    </row>
    <row r="111" spans="1:12" hidden="1" x14ac:dyDescent="0.25">
      <c r="A111" s="1" t="str">
        <f t="array" ref="A111">IF(ROWS(A$7:A111)&gt;COUNTIF(BookTable[Entry Month],$O$4),"",INDEX(Book!A$3:A$1200,SMALL(IF(BookTable[Entry Month]=$O$4,ROW(BookTable[Entry Month])-ROW(Book!$J$2)),ROWS(A$7:A111))))</f>
        <v/>
      </c>
      <c r="B111" s="1" t="str">
        <f t="array" ref="B111">IF(ROWS(B$7:B111)&gt;COUNTIF(BookTable[Entry Month],$O$4),"",INDEX(Book!B$3:B$1200,SMALL(IF(BookTable[Entry Month]=$O$4,ROW(BookTable[Entry Month])-ROW(Book!$J$2)),ROWS(B$7:B111))))</f>
        <v/>
      </c>
      <c r="D111" s="1" t="str">
        <f t="array" ref="D111">IF(ROWS(C$7:C111)&gt;COUNTIF(BookTable[Entry Month],$O$4),"",INDEX(Book!C$3:C$1200,SMALL(IF(BookTable[Entry Month]=$O$4,ROW(BookTable[Entry Month])-ROW(Book!$J$2)),ROWS(C$7:C111))))</f>
        <v/>
      </c>
      <c r="E111" s="1" t="e">
        <f>VLOOKUP(Shrawan6[[#This Row],[आपूर्तिकर्ताको नाम]],PartyTable[],2,FALSE)</f>
        <v>#N/A</v>
      </c>
      <c r="F111" s="1" t="str" cm="1">
        <f t="array" ref="F111">IF(ROWS(G$7:G111)&gt;COUNTIF(BookTable[Entry Month],$O$4),"",INDEX(Book!D$3:D$1200,SMALL(IF(BookTable[Entry Month]=$O$4,ROW(BookTable[Entry Month])-ROW(Book!$J$2)),ROWS(G$7:G111))))</f>
        <v/>
      </c>
      <c r="I11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11" s="6" t="str" cm="1">
        <f t="array" ref="J111">IF(ROWS(G$7:G111)&gt;COUNTIF(BookTable[Entry Month],$O$4),"",INDEX(Book!F$3:F$1200,SMALL(IF(BookTable[Entry Month]=$O$4,ROW(BookTable[Entry Month])-ROW(Book!$J$2)),ROWS(G$7:G111))))</f>
        <v/>
      </c>
      <c r="K111" s="6" t="str" cm="1">
        <f t="array" ref="K111">IF(ROWS(G$7:G111)&gt;COUNTIF(BookTable[Entry Month],$O$4),"",INDEX(Book!E$3:E$1200,SMALL(IF(BookTable[Entry Month]=$O$4,ROW(BookTable[Entry Month])-ROW(Book!$J$2)),ROWS(G$7:G111))))</f>
        <v/>
      </c>
      <c r="L111" s="6" t="e">
        <f>Shrawan6[[#This Row],[मूल्य (रु)]]*13%</f>
        <v>#VALUE!</v>
      </c>
    </row>
    <row r="112" spans="1:12" hidden="1" x14ac:dyDescent="0.25">
      <c r="A112" s="1" t="str">
        <f t="array" ref="A112">IF(ROWS(A$7:A112)&gt;COUNTIF(BookTable[Entry Month],$O$4),"",INDEX(Book!A$3:A$1200,SMALL(IF(BookTable[Entry Month]=$O$4,ROW(BookTable[Entry Month])-ROW(Book!$J$2)),ROWS(A$7:A112))))</f>
        <v/>
      </c>
      <c r="B112" s="1" t="str">
        <f t="array" ref="B112">IF(ROWS(B$7:B112)&gt;COUNTIF(BookTable[Entry Month],$O$4),"",INDEX(Book!B$3:B$1200,SMALL(IF(BookTable[Entry Month]=$O$4,ROW(BookTable[Entry Month])-ROW(Book!$J$2)),ROWS(B$7:B112))))</f>
        <v/>
      </c>
      <c r="D112" s="1" t="str">
        <f t="array" ref="D112">IF(ROWS(C$7:C112)&gt;COUNTIF(BookTable[Entry Month],$O$4),"",INDEX(Book!C$3:C$1200,SMALL(IF(BookTable[Entry Month]=$O$4,ROW(BookTable[Entry Month])-ROW(Book!$J$2)),ROWS(C$7:C112))))</f>
        <v/>
      </c>
      <c r="E112" s="1" t="e">
        <f>VLOOKUP(Shrawan6[[#This Row],[आपूर्तिकर्ताको नाम]],PartyTable[],2,FALSE)</f>
        <v>#N/A</v>
      </c>
      <c r="F112" s="1" t="str" cm="1">
        <f t="array" ref="F112">IF(ROWS(G$7:G112)&gt;COUNTIF(BookTable[Entry Month],$O$4),"",INDEX(Book!D$3:D$1200,SMALL(IF(BookTable[Entry Month]=$O$4,ROW(BookTable[Entry Month])-ROW(Book!$J$2)),ROWS(G$7:G112))))</f>
        <v/>
      </c>
      <c r="I11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12" s="6" t="str" cm="1">
        <f t="array" ref="J112">IF(ROWS(G$7:G112)&gt;COUNTIF(BookTable[Entry Month],$O$4),"",INDEX(Book!F$3:F$1200,SMALL(IF(BookTable[Entry Month]=$O$4,ROW(BookTable[Entry Month])-ROW(Book!$J$2)),ROWS(G$7:G112))))</f>
        <v/>
      </c>
      <c r="K112" s="6" t="str" cm="1">
        <f t="array" ref="K112">IF(ROWS(G$7:G112)&gt;COUNTIF(BookTable[Entry Month],$O$4),"",INDEX(Book!E$3:E$1200,SMALL(IF(BookTable[Entry Month]=$O$4,ROW(BookTable[Entry Month])-ROW(Book!$J$2)),ROWS(G$7:G112))))</f>
        <v/>
      </c>
      <c r="L112" s="6" t="e">
        <f>Shrawan6[[#This Row],[मूल्य (रु)]]*13%</f>
        <v>#VALUE!</v>
      </c>
    </row>
    <row r="113" spans="1:12" hidden="1" x14ac:dyDescent="0.25">
      <c r="A113" s="1" t="str">
        <f t="array" ref="A113">IF(ROWS(A$7:A113)&gt;COUNTIF(BookTable[Entry Month],$O$4),"",INDEX(Book!A$3:A$1200,SMALL(IF(BookTable[Entry Month]=$O$4,ROW(BookTable[Entry Month])-ROW(Book!$J$2)),ROWS(A$7:A113))))</f>
        <v/>
      </c>
      <c r="B113" s="1" t="str">
        <f t="array" ref="B113">IF(ROWS(B$7:B113)&gt;COUNTIF(BookTable[Entry Month],$O$4),"",INDEX(Book!B$3:B$1200,SMALL(IF(BookTable[Entry Month]=$O$4,ROW(BookTable[Entry Month])-ROW(Book!$J$2)),ROWS(B$7:B113))))</f>
        <v/>
      </c>
      <c r="D113" s="1" t="str">
        <f t="array" ref="D113">IF(ROWS(C$7:C113)&gt;COUNTIF(BookTable[Entry Month],$O$4),"",INDEX(Book!C$3:C$1200,SMALL(IF(BookTable[Entry Month]=$O$4,ROW(BookTable[Entry Month])-ROW(Book!$J$2)),ROWS(C$7:C113))))</f>
        <v/>
      </c>
      <c r="E113" s="1" t="e">
        <f>VLOOKUP(Shrawan6[[#This Row],[आपूर्तिकर्ताको नाम]],PartyTable[],2,FALSE)</f>
        <v>#N/A</v>
      </c>
      <c r="F113" s="1" t="str" cm="1">
        <f t="array" ref="F113">IF(ROWS(G$7:G113)&gt;COUNTIF(BookTable[Entry Month],$O$4),"",INDEX(Book!D$3:D$1200,SMALL(IF(BookTable[Entry Month]=$O$4,ROW(BookTable[Entry Month])-ROW(Book!$J$2)),ROWS(G$7:G113))))</f>
        <v/>
      </c>
      <c r="I11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13" s="6" t="str" cm="1">
        <f t="array" ref="J113">IF(ROWS(G$7:G113)&gt;COUNTIF(BookTable[Entry Month],$O$4),"",INDEX(Book!F$3:F$1200,SMALL(IF(BookTable[Entry Month]=$O$4,ROW(BookTable[Entry Month])-ROW(Book!$J$2)),ROWS(G$7:G113))))</f>
        <v/>
      </c>
      <c r="K113" s="6" t="str" cm="1">
        <f t="array" ref="K113">IF(ROWS(G$7:G113)&gt;COUNTIF(BookTable[Entry Month],$O$4),"",INDEX(Book!E$3:E$1200,SMALL(IF(BookTable[Entry Month]=$O$4,ROW(BookTable[Entry Month])-ROW(Book!$J$2)),ROWS(G$7:G113))))</f>
        <v/>
      </c>
      <c r="L113" s="6" t="e">
        <f>Shrawan6[[#This Row],[मूल्य (रु)]]*13%</f>
        <v>#VALUE!</v>
      </c>
    </row>
    <row r="114" spans="1:12" hidden="1" x14ac:dyDescent="0.25">
      <c r="A114" s="1" t="str">
        <f t="array" ref="A114">IF(ROWS(A$7:A114)&gt;COUNTIF(BookTable[Entry Month],$O$4),"",INDEX(Book!A$3:A$1200,SMALL(IF(BookTable[Entry Month]=$O$4,ROW(BookTable[Entry Month])-ROW(Book!$J$2)),ROWS(A$7:A114))))</f>
        <v/>
      </c>
      <c r="B114" s="1" t="str">
        <f t="array" ref="B114">IF(ROWS(B$7:B114)&gt;COUNTIF(BookTable[Entry Month],$O$4),"",INDEX(Book!B$3:B$1200,SMALL(IF(BookTable[Entry Month]=$O$4,ROW(BookTable[Entry Month])-ROW(Book!$J$2)),ROWS(B$7:B114))))</f>
        <v/>
      </c>
      <c r="D114" s="1" t="str">
        <f t="array" ref="D114">IF(ROWS(C$7:C114)&gt;COUNTIF(BookTable[Entry Month],$O$4),"",INDEX(Book!C$3:C$1200,SMALL(IF(BookTable[Entry Month]=$O$4,ROW(BookTable[Entry Month])-ROW(Book!$J$2)),ROWS(C$7:C114))))</f>
        <v/>
      </c>
      <c r="E114" s="1" t="e">
        <f>VLOOKUP(Shrawan6[[#This Row],[आपूर्तिकर्ताको नाम]],PartyTable[],2,FALSE)</f>
        <v>#N/A</v>
      </c>
      <c r="F114" s="1" t="str" cm="1">
        <f t="array" ref="F114">IF(ROWS(G$7:G114)&gt;COUNTIF(BookTable[Entry Month],$O$4),"",INDEX(Book!D$3:D$1200,SMALL(IF(BookTable[Entry Month]=$O$4,ROW(BookTable[Entry Month])-ROW(Book!$J$2)),ROWS(G$7:G114))))</f>
        <v/>
      </c>
      <c r="I11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14" s="6" t="str" cm="1">
        <f t="array" ref="J114">IF(ROWS(G$7:G114)&gt;COUNTIF(BookTable[Entry Month],$O$4),"",INDEX(Book!F$3:F$1200,SMALL(IF(BookTable[Entry Month]=$O$4,ROW(BookTable[Entry Month])-ROW(Book!$J$2)),ROWS(G$7:G114))))</f>
        <v/>
      </c>
      <c r="K114" s="6" t="str" cm="1">
        <f t="array" ref="K114">IF(ROWS(G$7:G114)&gt;COUNTIF(BookTable[Entry Month],$O$4),"",INDEX(Book!E$3:E$1200,SMALL(IF(BookTable[Entry Month]=$O$4,ROW(BookTable[Entry Month])-ROW(Book!$J$2)),ROWS(G$7:G114))))</f>
        <v/>
      </c>
      <c r="L114" s="6" t="e">
        <f>Shrawan6[[#This Row],[मूल्य (रु)]]*13%</f>
        <v>#VALUE!</v>
      </c>
    </row>
    <row r="115" spans="1:12" hidden="1" x14ac:dyDescent="0.25">
      <c r="A115" s="1" t="str">
        <f t="array" ref="A115">IF(ROWS(A$7:A115)&gt;COUNTIF(BookTable[Entry Month],$O$4),"",INDEX(Book!A$3:A$1200,SMALL(IF(BookTable[Entry Month]=$O$4,ROW(BookTable[Entry Month])-ROW(Book!$J$2)),ROWS(A$7:A115))))</f>
        <v/>
      </c>
      <c r="B115" s="1" t="str">
        <f t="array" ref="B115">IF(ROWS(B$7:B115)&gt;COUNTIF(BookTable[Entry Month],$O$4),"",INDEX(Book!B$3:B$1200,SMALL(IF(BookTable[Entry Month]=$O$4,ROW(BookTable[Entry Month])-ROW(Book!$J$2)),ROWS(B$7:B115))))</f>
        <v/>
      </c>
      <c r="D115" s="1" t="str">
        <f t="array" ref="D115">IF(ROWS(C$7:C115)&gt;COUNTIF(BookTable[Entry Month],$O$4),"",INDEX(Book!C$3:C$1200,SMALL(IF(BookTable[Entry Month]=$O$4,ROW(BookTable[Entry Month])-ROW(Book!$J$2)),ROWS(C$7:C115))))</f>
        <v/>
      </c>
      <c r="E115" s="1" t="e">
        <f>VLOOKUP(Shrawan6[[#This Row],[आपूर्तिकर्ताको नाम]],PartyTable[],2,FALSE)</f>
        <v>#N/A</v>
      </c>
      <c r="F115" s="1" t="str" cm="1">
        <f t="array" ref="F115">IF(ROWS(G$7:G115)&gt;COUNTIF(BookTable[Entry Month],$O$4),"",INDEX(Book!D$3:D$1200,SMALL(IF(BookTable[Entry Month]=$O$4,ROW(BookTable[Entry Month])-ROW(Book!$J$2)),ROWS(G$7:G115))))</f>
        <v/>
      </c>
      <c r="I11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15" s="6" t="str" cm="1">
        <f t="array" ref="J115">IF(ROWS(G$7:G115)&gt;COUNTIF(BookTable[Entry Month],$O$4),"",INDEX(Book!F$3:F$1200,SMALL(IF(BookTable[Entry Month]=$O$4,ROW(BookTable[Entry Month])-ROW(Book!$J$2)),ROWS(G$7:G115))))</f>
        <v/>
      </c>
      <c r="K115" s="6" t="str" cm="1">
        <f t="array" ref="K115">IF(ROWS(G$7:G115)&gt;COUNTIF(BookTable[Entry Month],$O$4),"",INDEX(Book!E$3:E$1200,SMALL(IF(BookTable[Entry Month]=$O$4,ROW(BookTable[Entry Month])-ROW(Book!$J$2)),ROWS(G$7:G115))))</f>
        <v/>
      </c>
      <c r="L115" s="6" t="e">
        <f>Shrawan6[[#This Row],[मूल्य (रु)]]*13%</f>
        <v>#VALUE!</v>
      </c>
    </row>
    <row r="116" spans="1:12" hidden="1" x14ac:dyDescent="0.25">
      <c r="A116" s="1" t="str">
        <f t="array" ref="A116">IF(ROWS(A$7:A116)&gt;COUNTIF(BookTable[Entry Month],$O$4),"",INDEX(Book!A$3:A$1200,SMALL(IF(BookTable[Entry Month]=$O$4,ROW(BookTable[Entry Month])-ROW(Book!$J$2)),ROWS(A$7:A116))))</f>
        <v/>
      </c>
      <c r="B116" s="1" t="str">
        <f t="array" ref="B116">IF(ROWS(B$7:B116)&gt;COUNTIF(BookTable[Entry Month],$O$4),"",INDEX(Book!B$3:B$1200,SMALL(IF(BookTable[Entry Month]=$O$4,ROW(BookTable[Entry Month])-ROW(Book!$J$2)),ROWS(B$7:B116))))</f>
        <v/>
      </c>
      <c r="D116" s="1" t="str">
        <f t="array" ref="D116">IF(ROWS(C$7:C116)&gt;COUNTIF(BookTable[Entry Month],$O$4),"",INDEX(Book!C$3:C$1200,SMALL(IF(BookTable[Entry Month]=$O$4,ROW(BookTable[Entry Month])-ROW(Book!$J$2)),ROWS(C$7:C116))))</f>
        <v/>
      </c>
      <c r="E116" s="1" t="e">
        <f>VLOOKUP(Shrawan6[[#This Row],[आपूर्तिकर्ताको नाम]],PartyTable[],2,FALSE)</f>
        <v>#N/A</v>
      </c>
      <c r="F116" s="1" t="str" cm="1">
        <f t="array" ref="F116">IF(ROWS(G$7:G116)&gt;COUNTIF(BookTable[Entry Month],$O$4),"",INDEX(Book!D$3:D$1200,SMALL(IF(BookTable[Entry Month]=$O$4,ROW(BookTable[Entry Month])-ROW(Book!$J$2)),ROWS(G$7:G116))))</f>
        <v/>
      </c>
      <c r="I11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16" s="6" t="str" cm="1">
        <f t="array" ref="J116">IF(ROWS(G$7:G116)&gt;COUNTIF(BookTable[Entry Month],$O$4),"",INDEX(Book!F$3:F$1200,SMALL(IF(BookTable[Entry Month]=$O$4,ROW(BookTable[Entry Month])-ROW(Book!$J$2)),ROWS(G$7:G116))))</f>
        <v/>
      </c>
      <c r="K116" s="6" t="str" cm="1">
        <f t="array" ref="K116">IF(ROWS(G$7:G116)&gt;COUNTIF(BookTable[Entry Month],$O$4),"",INDEX(Book!E$3:E$1200,SMALL(IF(BookTable[Entry Month]=$O$4,ROW(BookTable[Entry Month])-ROW(Book!$J$2)),ROWS(G$7:G116))))</f>
        <v/>
      </c>
      <c r="L116" s="6" t="e">
        <f>Shrawan6[[#This Row],[मूल्य (रु)]]*13%</f>
        <v>#VALUE!</v>
      </c>
    </row>
    <row r="117" spans="1:12" hidden="1" x14ac:dyDescent="0.25">
      <c r="A117" s="1" t="str">
        <f t="array" ref="A117">IF(ROWS(A$7:A117)&gt;COUNTIF(BookTable[Entry Month],$O$4),"",INDEX(Book!A$3:A$1200,SMALL(IF(BookTable[Entry Month]=$O$4,ROW(BookTable[Entry Month])-ROW(Book!$J$2)),ROWS(A$7:A117))))</f>
        <v/>
      </c>
      <c r="B117" s="1" t="str">
        <f t="array" ref="B117">IF(ROWS(B$7:B117)&gt;COUNTIF(BookTable[Entry Month],$O$4),"",INDEX(Book!B$3:B$1200,SMALL(IF(BookTable[Entry Month]=$O$4,ROW(BookTable[Entry Month])-ROW(Book!$J$2)),ROWS(B$7:B117))))</f>
        <v/>
      </c>
      <c r="D117" s="1" t="str">
        <f t="array" ref="D117">IF(ROWS(C$7:C117)&gt;COUNTIF(BookTable[Entry Month],$O$4),"",INDEX(Book!C$3:C$1200,SMALL(IF(BookTable[Entry Month]=$O$4,ROW(BookTable[Entry Month])-ROW(Book!$J$2)),ROWS(C$7:C117))))</f>
        <v/>
      </c>
      <c r="E117" s="1" t="e">
        <f>VLOOKUP(Shrawan6[[#This Row],[आपूर्तिकर्ताको नाम]],PartyTable[],2,FALSE)</f>
        <v>#N/A</v>
      </c>
      <c r="F117" s="1" t="str" cm="1">
        <f t="array" ref="F117">IF(ROWS(G$7:G117)&gt;COUNTIF(BookTable[Entry Month],$O$4),"",INDEX(Book!D$3:D$1200,SMALL(IF(BookTable[Entry Month]=$O$4,ROW(BookTable[Entry Month])-ROW(Book!$J$2)),ROWS(G$7:G117))))</f>
        <v/>
      </c>
      <c r="I11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17" s="6" t="str" cm="1">
        <f t="array" ref="J117">IF(ROWS(G$7:G117)&gt;COUNTIF(BookTable[Entry Month],$O$4),"",INDEX(Book!F$3:F$1200,SMALL(IF(BookTable[Entry Month]=$O$4,ROW(BookTable[Entry Month])-ROW(Book!$J$2)),ROWS(G$7:G117))))</f>
        <v/>
      </c>
      <c r="K117" s="6" t="str" cm="1">
        <f t="array" ref="K117">IF(ROWS(G$7:G117)&gt;COUNTIF(BookTable[Entry Month],$O$4),"",INDEX(Book!E$3:E$1200,SMALL(IF(BookTable[Entry Month]=$O$4,ROW(BookTable[Entry Month])-ROW(Book!$J$2)),ROWS(G$7:G117))))</f>
        <v/>
      </c>
      <c r="L117" s="6" t="e">
        <f>Shrawan6[[#This Row],[मूल्य (रु)]]*13%</f>
        <v>#VALUE!</v>
      </c>
    </row>
    <row r="118" spans="1:12" hidden="1" x14ac:dyDescent="0.25">
      <c r="A118" s="1" t="str">
        <f t="array" ref="A118">IF(ROWS(A$7:A118)&gt;COUNTIF(BookTable[Entry Month],$O$4),"",INDEX(Book!A$3:A$1200,SMALL(IF(BookTable[Entry Month]=$O$4,ROW(BookTable[Entry Month])-ROW(Book!$J$2)),ROWS(A$7:A118))))</f>
        <v/>
      </c>
      <c r="B118" s="1" t="str">
        <f t="array" ref="B118">IF(ROWS(B$7:B118)&gt;COUNTIF(BookTable[Entry Month],$O$4),"",INDEX(Book!B$3:B$1200,SMALL(IF(BookTable[Entry Month]=$O$4,ROW(BookTable[Entry Month])-ROW(Book!$J$2)),ROWS(B$7:B118))))</f>
        <v/>
      </c>
      <c r="D118" s="1" t="str">
        <f t="array" ref="D118">IF(ROWS(C$7:C118)&gt;COUNTIF(BookTable[Entry Month],$O$4),"",INDEX(Book!C$3:C$1200,SMALL(IF(BookTable[Entry Month]=$O$4,ROW(BookTable[Entry Month])-ROW(Book!$J$2)),ROWS(C$7:C118))))</f>
        <v/>
      </c>
      <c r="E118" s="1" t="e">
        <f>VLOOKUP(Shrawan6[[#This Row],[आपूर्तिकर्ताको नाम]],PartyTable[],2,FALSE)</f>
        <v>#N/A</v>
      </c>
      <c r="F118" s="1" t="str" cm="1">
        <f t="array" ref="F118">IF(ROWS(G$7:G118)&gt;COUNTIF(BookTable[Entry Month],$O$4),"",INDEX(Book!D$3:D$1200,SMALL(IF(BookTable[Entry Month]=$O$4,ROW(BookTable[Entry Month])-ROW(Book!$J$2)),ROWS(G$7:G118))))</f>
        <v/>
      </c>
      <c r="I11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18" s="6" t="str" cm="1">
        <f t="array" ref="J118">IF(ROWS(G$7:G118)&gt;COUNTIF(BookTable[Entry Month],$O$4),"",INDEX(Book!F$3:F$1200,SMALL(IF(BookTable[Entry Month]=$O$4,ROW(BookTable[Entry Month])-ROW(Book!$J$2)),ROWS(G$7:G118))))</f>
        <v/>
      </c>
      <c r="K118" s="6" t="str" cm="1">
        <f t="array" ref="K118">IF(ROWS(G$7:G118)&gt;COUNTIF(BookTable[Entry Month],$O$4),"",INDEX(Book!E$3:E$1200,SMALL(IF(BookTable[Entry Month]=$O$4,ROW(BookTable[Entry Month])-ROW(Book!$J$2)),ROWS(G$7:G118))))</f>
        <v/>
      </c>
      <c r="L118" s="6" t="e">
        <f>Shrawan6[[#This Row],[मूल्य (रु)]]*13%</f>
        <v>#VALUE!</v>
      </c>
    </row>
    <row r="119" spans="1:12" hidden="1" x14ac:dyDescent="0.25">
      <c r="A119" s="1" t="str">
        <f t="array" ref="A119">IF(ROWS(A$7:A119)&gt;COUNTIF(BookTable[Entry Month],$O$4),"",INDEX(Book!A$3:A$1200,SMALL(IF(BookTable[Entry Month]=$O$4,ROW(BookTable[Entry Month])-ROW(Book!$J$2)),ROWS(A$7:A119))))</f>
        <v/>
      </c>
      <c r="B119" s="1" t="str">
        <f t="array" ref="B119">IF(ROWS(B$7:B119)&gt;COUNTIF(BookTable[Entry Month],$O$4),"",INDEX(Book!B$3:B$1200,SMALL(IF(BookTable[Entry Month]=$O$4,ROW(BookTable[Entry Month])-ROW(Book!$J$2)),ROWS(B$7:B119))))</f>
        <v/>
      </c>
      <c r="D119" s="1" t="str">
        <f t="array" ref="D119">IF(ROWS(C$7:C119)&gt;COUNTIF(BookTable[Entry Month],$O$4),"",INDEX(Book!C$3:C$1200,SMALL(IF(BookTable[Entry Month]=$O$4,ROW(BookTable[Entry Month])-ROW(Book!$J$2)),ROWS(C$7:C119))))</f>
        <v/>
      </c>
      <c r="E119" s="1" t="e">
        <f>VLOOKUP(Shrawan6[[#This Row],[आपूर्तिकर्ताको नाम]],PartyTable[],2,FALSE)</f>
        <v>#N/A</v>
      </c>
      <c r="F119" s="1" t="str" cm="1">
        <f t="array" ref="F119">IF(ROWS(G$7:G119)&gt;COUNTIF(BookTable[Entry Month],$O$4),"",INDEX(Book!D$3:D$1200,SMALL(IF(BookTable[Entry Month]=$O$4,ROW(BookTable[Entry Month])-ROW(Book!$J$2)),ROWS(G$7:G119))))</f>
        <v/>
      </c>
      <c r="I11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19" s="6" t="str" cm="1">
        <f t="array" ref="J119">IF(ROWS(G$7:G119)&gt;COUNTIF(BookTable[Entry Month],$O$4),"",INDEX(Book!F$3:F$1200,SMALL(IF(BookTable[Entry Month]=$O$4,ROW(BookTable[Entry Month])-ROW(Book!$J$2)),ROWS(G$7:G119))))</f>
        <v/>
      </c>
      <c r="K119" s="6" t="str" cm="1">
        <f t="array" ref="K119">IF(ROWS(G$7:G119)&gt;COUNTIF(BookTable[Entry Month],$O$4),"",INDEX(Book!E$3:E$1200,SMALL(IF(BookTable[Entry Month]=$O$4,ROW(BookTable[Entry Month])-ROW(Book!$J$2)),ROWS(G$7:G119))))</f>
        <v/>
      </c>
      <c r="L119" s="6" t="e">
        <f>Shrawan6[[#This Row],[मूल्य (रु)]]*13%</f>
        <v>#VALUE!</v>
      </c>
    </row>
    <row r="120" spans="1:12" hidden="1" x14ac:dyDescent="0.25">
      <c r="A120" s="1" t="str">
        <f t="array" ref="A120">IF(ROWS(A$7:A120)&gt;COUNTIF(BookTable[Entry Month],$O$4),"",INDEX(Book!A$3:A$1200,SMALL(IF(BookTable[Entry Month]=$O$4,ROW(BookTable[Entry Month])-ROW(Book!$J$2)),ROWS(A$7:A120))))</f>
        <v/>
      </c>
      <c r="B120" s="1" t="str">
        <f t="array" ref="B120">IF(ROWS(B$7:B120)&gt;COUNTIF(BookTable[Entry Month],$O$4),"",INDEX(Book!B$3:B$1200,SMALL(IF(BookTable[Entry Month]=$O$4,ROW(BookTable[Entry Month])-ROW(Book!$J$2)),ROWS(B$7:B120))))</f>
        <v/>
      </c>
      <c r="D120" s="1" t="str">
        <f t="array" ref="D120">IF(ROWS(C$7:C120)&gt;COUNTIF(BookTable[Entry Month],$O$4),"",INDEX(Book!C$3:C$1200,SMALL(IF(BookTable[Entry Month]=$O$4,ROW(BookTable[Entry Month])-ROW(Book!$J$2)),ROWS(C$7:C120))))</f>
        <v/>
      </c>
      <c r="E120" s="1" t="e">
        <f>VLOOKUP(Shrawan6[[#This Row],[आपूर्तिकर्ताको नाम]],PartyTable[],2,FALSE)</f>
        <v>#N/A</v>
      </c>
      <c r="F120" s="1" t="str" cm="1">
        <f t="array" ref="F120">IF(ROWS(G$7:G120)&gt;COUNTIF(BookTable[Entry Month],$O$4),"",INDEX(Book!D$3:D$1200,SMALL(IF(BookTable[Entry Month]=$O$4,ROW(BookTable[Entry Month])-ROW(Book!$J$2)),ROWS(G$7:G120))))</f>
        <v/>
      </c>
      <c r="I12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20" s="6" t="str" cm="1">
        <f t="array" ref="J120">IF(ROWS(G$7:G120)&gt;COUNTIF(BookTable[Entry Month],$O$4),"",INDEX(Book!F$3:F$1200,SMALL(IF(BookTable[Entry Month]=$O$4,ROW(BookTable[Entry Month])-ROW(Book!$J$2)),ROWS(G$7:G120))))</f>
        <v/>
      </c>
      <c r="K120" s="6" t="str" cm="1">
        <f t="array" ref="K120">IF(ROWS(G$7:G120)&gt;COUNTIF(BookTable[Entry Month],$O$4),"",INDEX(Book!E$3:E$1200,SMALL(IF(BookTable[Entry Month]=$O$4,ROW(BookTable[Entry Month])-ROW(Book!$J$2)),ROWS(G$7:G120))))</f>
        <v/>
      </c>
      <c r="L120" s="6" t="e">
        <f>Shrawan6[[#This Row],[मूल्य (रु)]]*13%</f>
        <v>#VALUE!</v>
      </c>
    </row>
    <row r="121" spans="1:12" hidden="1" x14ac:dyDescent="0.25">
      <c r="A121" s="1" t="str">
        <f t="array" ref="A121">IF(ROWS(A$7:A121)&gt;COUNTIF(BookTable[Entry Month],$O$4),"",INDEX(Book!A$3:A$1200,SMALL(IF(BookTable[Entry Month]=$O$4,ROW(BookTable[Entry Month])-ROW(Book!$J$2)),ROWS(A$7:A121))))</f>
        <v/>
      </c>
      <c r="B121" s="1" t="str">
        <f t="array" ref="B121">IF(ROWS(B$7:B121)&gt;COUNTIF(BookTable[Entry Month],$O$4),"",INDEX(Book!B$3:B$1200,SMALL(IF(BookTable[Entry Month]=$O$4,ROW(BookTable[Entry Month])-ROW(Book!$J$2)),ROWS(B$7:B121))))</f>
        <v/>
      </c>
      <c r="D121" s="1" t="str">
        <f t="array" ref="D121">IF(ROWS(C$7:C121)&gt;COUNTIF(BookTable[Entry Month],$O$4),"",INDEX(Book!C$3:C$1200,SMALL(IF(BookTable[Entry Month]=$O$4,ROW(BookTable[Entry Month])-ROW(Book!$J$2)),ROWS(C$7:C121))))</f>
        <v/>
      </c>
      <c r="E121" s="1" t="e">
        <f>VLOOKUP(Shrawan6[[#This Row],[आपूर्तिकर्ताको नाम]],PartyTable[],2,FALSE)</f>
        <v>#N/A</v>
      </c>
      <c r="F121" s="1" t="str" cm="1">
        <f t="array" ref="F121">IF(ROWS(G$7:G121)&gt;COUNTIF(BookTable[Entry Month],$O$4),"",INDEX(Book!D$3:D$1200,SMALL(IF(BookTable[Entry Month]=$O$4,ROW(BookTable[Entry Month])-ROW(Book!$J$2)),ROWS(G$7:G121))))</f>
        <v/>
      </c>
      <c r="I12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21" s="6" t="str" cm="1">
        <f t="array" ref="J121">IF(ROWS(G$7:G121)&gt;COUNTIF(BookTable[Entry Month],$O$4),"",INDEX(Book!F$3:F$1200,SMALL(IF(BookTable[Entry Month]=$O$4,ROW(BookTable[Entry Month])-ROW(Book!$J$2)),ROWS(G$7:G121))))</f>
        <v/>
      </c>
      <c r="K121" s="6" t="str" cm="1">
        <f t="array" ref="K121">IF(ROWS(G$7:G121)&gt;COUNTIF(BookTable[Entry Month],$O$4),"",INDEX(Book!E$3:E$1200,SMALL(IF(BookTable[Entry Month]=$O$4,ROW(BookTable[Entry Month])-ROW(Book!$J$2)),ROWS(G$7:G121))))</f>
        <v/>
      </c>
      <c r="L121" s="6" t="e">
        <f>Shrawan6[[#This Row],[मूल्य (रु)]]*13%</f>
        <v>#VALUE!</v>
      </c>
    </row>
    <row r="122" spans="1:12" hidden="1" x14ac:dyDescent="0.25">
      <c r="A122" s="1" t="str">
        <f t="array" ref="A122">IF(ROWS(A$7:A122)&gt;COUNTIF(BookTable[Entry Month],$O$4),"",INDEX(Book!A$3:A$1200,SMALL(IF(BookTable[Entry Month]=$O$4,ROW(BookTable[Entry Month])-ROW(Book!$J$2)),ROWS(A$7:A122))))</f>
        <v/>
      </c>
      <c r="B122" s="1" t="str">
        <f t="array" ref="B122">IF(ROWS(B$7:B122)&gt;COUNTIF(BookTable[Entry Month],$O$4),"",INDEX(Book!B$3:B$1200,SMALL(IF(BookTable[Entry Month]=$O$4,ROW(BookTable[Entry Month])-ROW(Book!$J$2)),ROWS(B$7:B122))))</f>
        <v/>
      </c>
      <c r="D122" s="1" t="str">
        <f t="array" ref="D122">IF(ROWS(C$7:C122)&gt;COUNTIF(BookTable[Entry Month],$O$4),"",INDEX(Book!C$3:C$1200,SMALL(IF(BookTable[Entry Month]=$O$4,ROW(BookTable[Entry Month])-ROW(Book!$J$2)),ROWS(C$7:C122))))</f>
        <v/>
      </c>
      <c r="E122" s="1" t="e">
        <f>VLOOKUP(Shrawan6[[#This Row],[आपूर्तिकर्ताको नाम]],PartyTable[],2,FALSE)</f>
        <v>#N/A</v>
      </c>
      <c r="F122" s="1" t="str" cm="1">
        <f t="array" ref="F122">IF(ROWS(G$7:G122)&gt;COUNTIF(BookTable[Entry Month],$O$4),"",INDEX(Book!D$3:D$1200,SMALL(IF(BookTable[Entry Month]=$O$4,ROW(BookTable[Entry Month])-ROW(Book!$J$2)),ROWS(G$7:G122))))</f>
        <v/>
      </c>
      <c r="I12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22" s="6" t="str" cm="1">
        <f t="array" ref="J122">IF(ROWS(G$7:G122)&gt;COUNTIF(BookTable[Entry Month],$O$4),"",INDEX(Book!F$3:F$1200,SMALL(IF(BookTable[Entry Month]=$O$4,ROW(BookTable[Entry Month])-ROW(Book!$J$2)),ROWS(G$7:G122))))</f>
        <v/>
      </c>
      <c r="K122" s="6" t="str" cm="1">
        <f t="array" ref="K122">IF(ROWS(G$7:G122)&gt;COUNTIF(BookTable[Entry Month],$O$4),"",INDEX(Book!E$3:E$1200,SMALL(IF(BookTable[Entry Month]=$O$4,ROW(BookTable[Entry Month])-ROW(Book!$J$2)),ROWS(G$7:G122))))</f>
        <v/>
      </c>
      <c r="L122" s="6" t="e">
        <f>Shrawan6[[#This Row],[मूल्य (रु)]]*13%</f>
        <v>#VALUE!</v>
      </c>
    </row>
    <row r="123" spans="1:12" hidden="1" x14ac:dyDescent="0.25">
      <c r="A123" s="1" t="str">
        <f t="array" ref="A123">IF(ROWS(A$7:A123)&gt;COUNTIF(BookTable[Entry Month],$O$4),"",INDEX(Book!A$3:A$1200,SMALL(IF(BookTable[Entry Month]=$O$4,ROW(BookTable[Entry Month])-ROW(Book!$J$2)),ROWS(A$7:A123))))</f>
        <v/>
      </c>
      <c r="B123" s="1" t="str">
        <f t="array" ref="B123">IF(ROWS(B$7:B123)&gt;COUNTIF(BookTable[Entry Month],$O$4),"",INDEX(Book!B$3:B$1200,SMALL(IF(BookTable[Entry Month]=$O$4,ROW(BookTable[Entry Month])-ROW(Book!$J$2)),ROWS(B$7:B123))))</f>
        <v/>
      </c>
      <c r="D123" s="1" t="str">
        <f t="array" ref="D123">IF(ROWS(C$7:C123)&gt;COUNTIF(BookTable[Entry Month],$O$4),"",INDEX(Book!C$3:C$1200,SMALL(IF(BookTable[Entry Month]=$O$4,ROW(BookTable[Entry Month])-ROW(Book!$J$2)),ROWS(C$7:C123))))</f>
        <v/>
      </c>
      <c r="E123" s="1" t="e">
        <f>VLOOKUP(Shrawan6[[#This Row],[आपूर्तिकर्ताको नाम]],PartyTable[],2,FALSE)</f>
        <v>#N/A</v>
      </c>
      <c r="F123" s="1" t="str" cm="1">
        <f t="array" ref="F123">IF(ROWS(G$7:G123)&gt;COUNTIF(BookTable[Entry Month],$O$4),"",INDEX(Book!D$3:D$1200,SMALL(IF(BookTable[Entry Month]=$O$4,ROW(BookTable[Entry Month])-ROW(Book!$J$2)),ROWS(G$7:G123))))</f>
        <v/>
      </c>
      <c r="I12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23" s="6" t="str" cm="1">
        <f t="array" ref="J123">IF(ROWS(G$7:G123)&gt;COUNTIF(BookTable[Entry Month],$O$4),"",INDEX(Book!F$3:F$1200,SMALL(IF(BookTable[Entry Month]=$O$4,ROW(BookTable[Entry Month])-ROW(Book!$J$2)),ROWS(G$7:G123))))</f>
        <v/>
      </c>
      <c r="K123" s="6" t="str" cm="1">
        <f t="array" ref="K123">IF(ROWS(G$7:G123)&gt;COUNTIF(BookTable[Entry Month],$O$4),"",INDEX(Book!E$3:E$1200,SMALL(IF(BookTable[Entry Month]=$O$4,ROW(BookTable[Entry Month])-ROW(Book!$J$2)),ROWS(G$7:G123))))</f>
        <v/>
      </c>
      <c r="L123" s="6" t="e">
        <f>Shrawan6[[#This Row],[मूल्य (रु)]]*13%</f>
        <v>#VALUE!</v>
      </c>
    </row>
    <row r="124" spans="1:12" hidden="1" x14ac:dyDescent="0.25">
      <c r="A124" s="1" t="str">
        <f t="array" ref="A124">IF(ROWS(A$7:A124)&gt;COUNTIF(BookTable[Entry Month],$O$4),"",INDEX(Book!A$3:A$1200,SMALL(IF(BookTable[Entry Month]=$O$4,ROW(BookTable[Entry Month])-ROW(Book!$J$2)),ROWS(A$7:A124))))</f>
        <v/>
      </c>
      <c r="B124" s="1" t="str">
        <f t="array" ref="B124">IF(ROWS(B$7:B124)&gt;COUNTIF(BookTable[Entry Month],$O$4),"",INDEX(Book!B$3:B$1200,SMALL(IF(BookTable[Entry Month]=$O$4,ROW(BookTable[Entry Month])-ROW(Book!$J$2)),ROWS(B$7:B124))))</f>
        <v/>
      </c>
      <c r="D124" s="1" t="str">
        <f t="array" ref="D124">IF(ROWS(C$7:C124)&gt;COUNTIF(BookTable[Entry Month],$O$4),"",INDEX(Book!C$3:C$1200,SMALL(IF(BookTable[Entry Month]=$O$4,ROW(BookTable[Entry Month])-ROW(Book!$J$2)),ROWS(C$7:C124))))</f>
        <v/>
      </c>
      <c r="E124" s="1" t="e">
        <f>VLOOKUP(Shrawan6[[#This Row],[आपूर्तिकर्ताको नाम]],PartyTable[],2,FALSE)</f>
        <v>#N/A</v>
      </c>
      <c r="F124" s="1" t="str" cm="1">
        <f t="array" ref="F124">IF(ROWS(G$7:G124)&gt;COUNTIF(BookTable[Entry Month],$O$4),"",INDEX(Book!D$3:D$1200,SMALL(IF(BookTable[Entry Month]=$O$4,ROW(BookTable[Entry Month])-ROW(Book!$J$2)),ROWS(G$7:G124))))</f>
        <v/>
      </c>
      <c r="I12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24" s="6" t="str" cm="1">
        <f t="array" ref="J124">IF(ROWS(G$7:G124)&gt;COUNTIF(BookTable[Entry Month],$O$4),"",INDEX(Book!F$3:F$1200,SMALL(IF(BookTable[Entry Month]=$O$4,ROW(BookTable[Entry Month])-ROW(Book!$J$2)),ROWS(G$7:G124))))</f>
        <v/>
      </c>
      <c r="K124" s="6" t="str" cm="1">
        <f t="array" ref="K124">IF(ROWS(G$7:G124)&gt;COUNTIF(BookTable[Entry Month],$O$4),"",INDEX(Book!E$3:E$1200,SMALL(IF(BookTable[Entry Month]=$O$4,ROW(BookTable[Entry Month])-ROW(Book!$J$2)),ROWS(G$7:G124))))</f>
        <v/>
      </c>
      <c r="L124" s="6" t="e">
        <f>Shrawan6[[#This Row],[मूल्य (रु)]]*13%</f>
        <v>#VALUE!</v>
      </c>
    </row>
    <row r="125" spans="1:12" hidden="1" x14ac:dyDescent="0.25">
      <c r="A125" s="1" t="str">
        <f t="array" ref="A125">IF(ROWS(A$7:A125)&gt;COUNTIF(BookTable[Entry Month],$O$4),"",INDEX(Book!A$3:A$1200,SMALL(IF(BookTable[Entry Month]=$O$4,ROW(BookTable[Entry Month])-ROW(Book!$J$2)),ROWS(A$7:A125))))</f>
        <v/>
      </c>
      <c r="B125" s="1" t="str">
        <f t="array" ref="B125">IF(ROWS(B$7:B125)&gt;COUNTIF(BookTable[Entry Month],$O$4),"",INDEX(Book!B$3:B$1200,SMALL(IF(BookTable[Entry Month]=$O$4,ROW(BookTable[Entry Month])-ROW(Book!$J$2)),ROWS(B$7:B125))))</f>
        <v/>
      </c>
      <c r="D125" s="1" t="str">
        <f t="array" ref="D125">IF(ROWS(C$7:C125)&gt;COUNTIF(BookTable[Entry Month],$O$4),"",INDEX(Book!C$3:C$1200,SMALL(IF(BookTable[Entry Month]=$O$4,ROW(BookTable[Entry Month])-ROW(Book!$J$2)),ROWS(C$7:C125))))</f>
        <v/>
      </c>
      <c r="E125" s="1" t="e">
        <f>VLOOKUP(Shrawan6[[#This Row],[आपूर्तिकर्ताको नाम]],PartyTable[],2,FALSE)</f>
        <v>#N/A</v>
      </c>
      <c r="F125" s="1" t="str" cm="1">
        <f t="array" ref="F125">IF(ROWS(G$7:G125)&gt;COUNTIF(BookTable[Entry Month],$O$4),"",INDEX(Book!D$3:D$1200,SMALL(IF(BookTable[Entry Month]=$O$4,ROW(BookTable[Entry Month])-ROW(Book!$J$2)),ROWS(G$7:G125))))</f>
        <v/>
      </c>
      <c r="I12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25" s="6" t="str" cm="1">
        <f t="array" ref="J125">IF(ROWS(G$7:G125)&gt;COUNTIF(BookTable[Entry Month],$O$4),"",INDEX(Book!F$3:F$1200,SMALL(IF(BookTable[Entry Month]=$O$4,ROW(BookTable[Entry Month])-ROW(Book!$J$2)),ROWS(G$7:G125))))</f>
        <v/>
      </c>
      <c r="K125" s="6" t="str" cm="1">
        <f t="array" ref="K125">IF(ROWS(G$7:G125)&gt;COUNTIF(BookTable[Entry Month],$O$4),"",INDEX(Book!E$3:E$1200,SMALL(IF(BookTable[Entry Month]=$O$4,ROW(BookTable[Entry Month])-ROW(Book!$J$2)),ROWS(G$7:G125))))</f>
        <v/>
      </c>
      <c r="L125" s="6" t="e">
        <f>Shrawan6[[#This Row],[मूल्य (रु)]]*13%</f>
        <v>#VALUE!</v>
      </c>
    </row>
    <row r="126" spans="1:12" hidden="1" x14ac:dyDescent="0.25">
      <c r="A126" s="1" t="str">
        <f t="array" ref="A126">IF(ROWS(A$7:A126)&gt;COUNTIF(BookTable[Entry Month],$O$4),"",INDEX(Book!A$3:A$1200,SMALL(IF(BookTable[Entry Month]=$O$4,ROW(BookTable[Entry Month])-ROW(Book!$J$2)),ROWS(A$7:A126))))</f>
        <v/>
      </c>
      <c r="B126" s="1" t="str">
        <f t="array" ref="B126">IF(ROWS(B$7:B126)&gt;COUNTIF(BookTable[Entry Month],$O$4),"",INDEX(Book!B$3:B$1200,SMALL(IF(BookTable[Entry Month]=$O$4,ROW(BookTable[Entry Month])-ROW(Book!$J$2)),ROWS(B$7:B126))))</f>
        <v/>
      </c>
      <c r="D126" s="1" t="str">
        <f t="array" ref="D126">IF(ROWS(C$7:C126)&gt;COUNTIF(BookTable[Entry Month],$O$4),"",INDEX(Book!C$3:C$1200,SMALL(IF(BookTable[Entry Month]=$O$4,ROW(BookTable[Entry Month])-ROW(Book!$J$2)),ROWS(C$7:C126))))</f>
        <v/>
      </c>
      <c r="E126" s="1" t="e">
        <f>VLOOKUP(Shrawan6[[#This Row],[आपूर्तिकर्ताको नाम]],PartyTable[],2,FALSE)</f>
        <v>#N/A</v>
      </c>
      <c r="F126" s="1" t="str" cm="1">
        <f t="array" ref="F126">IF(ROWS(G$7:G126)&gt;COUNTIF(BookTable[Entry Month],$O$4),"",INDEX(Book!D$3:D$1200,SMALL(IF(BookTable[Entry Month]=$O$4,ROW(BookTable[Entry Month])-ROW(Book!$J$2)),ROWS(G$7:G126))))</f>
        <v/>
      </c>
      <c r="I12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26" s="6" t="str" cm="1">
        <f t="array" ref="J126">IF(ROWS(G$7:G126)&gt;COUNTIF(BookTable[Entry Month],$O$4),"",INDEX(Book!F$3:F$1200,SMALL(IF(BookTable[Entry Month]=$O$4,ROW(BookTable[Entry Month])-ROW(Book!$J$2)),ROWS(G$7:G126))))</f>
        <v/>
      </c>
      <c r="K126" s="6" t="str" cm="1">
        <f t="array" ref="K126">IF(ROWS(G$7:G126)&gt;COUNTIF(BookTable[Entry Month],$O$4),"",INDEX(Book!E$3:E$1200,SMALL(IF(BookTable[Entry Month]=$O$4,ROW(BookTable[Entry Month])-ROW(Book!$J$2)),ROWS(G$7:G126))))</f>
        <v/>
      </c>
      <c r="L126" s="6" t="e">
        <f>Shrawan6[[#This Row],[मूल्य (रु)]]*13%</f>
        <v>#VALUE!</v>
      </c>
    </row>
    <row r="127" spans="1:12" hidden="1" x14ac:dyDescent="0.25">
      <c r="A127" s="1" t="str">
        <f t="array" ref="A127">IF(ROWS(A$7:A127)&gt;COUNTIF(BookTable[Entry Month],$O$4),"",INDEX(Book!A$3:A$1200,SMALL(IF(BookTable[Entry Month]=$O$4,ROW(BookTable[Entry Month])-ROW(Book!$J$2)),ROWS(A$7:A127))))</f>
        <v/>
      </c>
      <c r="B127" s="1" t="str">
        <f t="array" ref="B127">IF(ROWS(B$7:B127)&gt;COUNTIF(BookTable[Entry Month],$O$4),"",INDEX(Book!B$3:B$1200,SMALL(IF(BookTable[Entry Month]=$O$4,ROW(BookTable[Entry Month])-ROW(Book!$J$2)),ROWS(B$7:B127))))</f>
        <v/>
      </c>
      <c r="D127" s="1" t="str">
        <f t="array" ref="D127">IF(ROWS(C$7:C127)&gt;COUNTIF(BookTable[Entry Month],$O$4),"",INDEX(Book!C$3:C$1200,SMALL(IF(BookTable[Entry Month]=$O$4,ROW(BookTable[Entry Month])-ROW(Book!$J$2)),ROWS(C$7:C127))))</f>
        <v/>
      </c>
      <c r="E127" s="1" t="e">
        <f>VLOOKUP(Shrawan6[[#This Row],[आपूर्तिकर्ताको नाम]],PartyTable[],2,FALSE)</f>
        <v>#N/A</v>
      </c>
      <c r="F127" s="1" t="str" cm="1">
        <f t="array" ref="F127">IF(ROWS(G$7:G127)&gt;COUNTIF(BookTable[Entry Month],$O$4),"",INDEX(Book!D$3:D$1200,SMALL(IF(BookTable[Entry Month]=$O$4,ROW(BookTable[Entry Month])-ROW(Book!$J$2)),ROWS(G$7:G127))))</f>
        <v/>
      </c>
      <c r="I12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27" s="6" t="str" cm="1">
        <f t="array" ref="J127">IF(ROWS(G$7:G127)&gt;COUNTIF(BookTable[Entry Month],$O$4),"",INDEX(Book!F$3:F$1200,SMALL(IF(BookTable[Entry Month]=$O$4,ROW(BookTable[Entry Month])-ROW(Book!$J$2)),ROWS(G$7:G127))))</f>
        <v/>
      </c>
      <c r="K127" s="6" t="str" cm="1">
        <f t="array" ref="K127">IF(ROWS(G$7:G127)&gt;COUNTIF(BookTable[Entry Month],$O$4),"",INDEX(Book!E$3:E$1200,SMALL(IF(BookTable[Entry Month]=$O$4,ROW(BookTable[Entry Month])-ROW(Book!$J$2)),ROWS(G$7:G127))))</f>
        <v/>
      </c>
      <c r="L127" s="6" t="e">
        <f>Shrawan6[[#This Row],[मूल्य (रु)]]*13%</f>
        <v>#VALUE!</v>
      </c>
    </row>
    <row r="128" spans="1:12" hidden="1" x14ac:dyDescent="0.25">
      <c r="A128" s="1" t="str">
        <f t="array" ref="A128">IF(ROWS(A$7:A128)&gt;COUNTIF(BookTable[Entry Month],$O$4),"",INDEX(Book!A$3:A$1200,SMALL(IF(BookTable[Entry Month]=$O$4,ROW(BookTable[Entry Month])-ROW(Book!$J$2)),ROWS(A$7:A128))))</f>
        <v/>
      </c>
      <c r="B128" s="1" t="str">
        <f t="array" ref="B128">IF(ROWS(B$7:B128)&gt;COUNTIF(BookTable[Entry Month],$O$4),"",INDEX(Book!B$3:B$1200,SMALL(IF(BookTable[Entry Month]=$O$4,ROW(BookTable[Entry Month])-ROW(Book!$J$2)),ROWS(B$7:B128))))</f>
        <v/>
      </c>
      <c r="D128" s="1" t="str">
        <f t="array" ref="D128">IF(ROWS(C$7:C128)&gt;COUNTIF(BookTable[Entry Month],$O$4),"",INDEX(Book!C$3:C$1200,SMALL(IF(BookTable[Entry Month]=$O$4,ROW(BookTable[Entry Month])-ROW(Book!$J$2)),ROWS(C$7:C128))))</f>
        <v/>
      </c>
      <c r="E128" s="1" t="e">
        <f>VLOOKUP(Shrawan6[[#This Row],[आपूर्तिकर्ताको नाम]],PartyTable[],2,FALSE)</f>
        <v>#N/A</v>
      </c>
      <c r="F128" s="1" t="str" cm="1">
        <f t="array" ref="F128">IF(ROWS(G$7:G128)&gt;COUNTIF(BookTable[Entry Month],$O$4),"",INDEX(Book!D$3:D$1200,SMALL(IF(BookTable[Entry Month]=$O$4,ROW(BookTable[Entry Month])-ROW(Book!$J$2)),ROWS(G$7:G128))))</f>
        <v/>
      </c>
      <c r="I12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28" s="6" t="str" cm="1">
        <f t="array" ref="J128">IF(ROWS(G$7:G128)&gt;COUNTIF(BookTable[Entry Month],$O$4),"",INDEX(Book!F$3:F$1200,SMALL(IF(BookTable[Entry Month]=$O$4,ROW(BookTable[Entry Month])-ROW(Book!$J$2)),ROWS(G$7:G128))))</f>
        <v/>
      </c>
      <c r="K128" s="6" t="str" cm="1">
        <f t="array" ref="K128">IF(ROWS(G$7:G128)&gt;COUNTIF(BookTable[Entry Month],$O$4),"",INDEX(Book!E$3:E$1200,SMALL(IF(BookTable[Entry Month]=$O$4,ROW(BookTable[Entry Month])-ROW(Book!$J$2)),ROWS(G$7:G128))))</f>
        <v/>
      </c>
      <c r="L128" s="6" t="e">
        <f>Shrawan6[[#This Row],[मूल्य (रु)]]*13%</f>
        <v>#VALUE!</v>
      </c>
    </row>
    <row r="129" spans="1:12" hidden="1" x14ac:dyDescent="0.25">
      <c r="A129" s="1" t="str">
        <f t="array" ref="A129">IF(ROWS(A$7:A129)&gt;COUNTIF(BookTable[Entry Month],$O$4),"",INDEX(Book!A$3:A$1200,SMALL(IF(BookTable[Entry Month]=$O$4,ROW(BookTable[Entry Month])-ROW(Book!$J$2)),ROWS(A$7:A129))))</f>
        <v/>
      </c>
      <c r="B129" s="1" t="str">
        <f t="array" ref="B129">IF(ROWS(B$7:B129)&gt;COUNTIF(BookTable[Entry Month],$O$4),"",INDEX(Book!B$3:B$1200,SMALL(IF(BookTable[Entry Month]=$O$4,ROW(BookTable[Entry Month])-ROW(Book!$J$2)),ROWS(B$7:B129))))</f>
        <v/>
      </c>
      <c r="D129" s="1" t="str">
        <f t="array" ref="D129">IF(ROWS(C$7:C129)&gt;COUNTIF(BookTable[Entry Month],$O$4),"",INDEX(Book!C$3:C$1200,SMALL(IF(BookTable[Entry Month]=$O$4,ROW(BookTable[Entry Month])-ROW(Book!$J$2)),ROWS(C$7:C129))))</f>
        <v/>
      </c>
      <c r="E129" s="1" t="e">
        <f>VLOOKUP(Shrawan6[[#This Row],[आपूर्तिकर्ताको नाम]],PartyTable[],2,FALSE)</f>
        <v>#N/A</v>
      </c>
      <c r="F129" s="1" t="str" cm="1">
        <f t="array" ref="F129">IF(ROWS(G$7:G129)&gt;COUNTIF(BookTable[Entry Month],$O$4),"",INDEX(Book!D$3:D$1200,SMALL(IF(BookTable[Entry Month]=$O$4,ROW(BookTable[Entry Month])-ROW(Book!$J$2)),ROWS(G$7:G129))))</f>
        <v/>
      </c>
      <c r="I12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29" s="6" t="str" cm="1">
        <f t="array" ref="J129">IF(ROWS(G$7:G129)&gt;COUNTIF(BookTable[Entry Month],$O$4),"",INDEX(Book!F$3:F$1200,SMALL(IF(BookTable[Entry Month]=$O$4,ROW(BookTable[Entry Month])-ROW(Book!$J$2)),ROWS(G$7:G129))))</f>
        <v/>
      </c>
      <c r="K129" s="6" t="str" cm="1">
        <f t="array" ref="K129">IF(ROWS(G$7:G129)&gt;COUNTIF(BookTable[Entry Month],$O$4),"",INDEX(Book!E$3:E$1200,SMALL(IF(BookTable[Entry Month]=$O$4,ROW(BookTable[Entry Month])-ROW(Book!$J$2)),ROWS(G$7:G129))))</f>
        <v/>
      </c>
      <c r="L129" s="6" t="e">
        <f>Shrawan6[[#This Row],[मूल्य (रु)]]*13%</f>
        <v>#VALUE!</v>
      </c>
    </row>
    <row r="130" spans="1:12" hidden="1" x14ac:dyDescent="0.25">
      <c r="A130" s="1" t="str">
        <f t="array" ref="A130">IF(ROWS(A$7:A130)&gt;COUNTIF(BookTable[Entry Month],$O$4),"",INDEX(Book!A$3:A$1200,SMALL(IF(BookTable[Entry Month]=$O$4,ROW(BookTable[Entry Month])-ROW(Book!$J$2)),ROWS(A$7:A130))))</f>
        <v/>
      </c>
      <c r="B130" s="1" t="str">
        <f t="array" ref="B130">IF(ROWS(B$7:B130)&gt;COUNTIF(BookTable[Entry Month],$O$4),"",INDEX(Book!B$3:B$1200,SMALL(IF(BookTable[Entry Month]=$O$4,ROW(BookTable[Entry Month])-ROW(Book!$J$2)),ROWS(B$7:B130))))</f>
        <v/>
      </c>
      <c r="D130" s="1" t="str">
        <f t="array" ref="D130">IF(ROWS(C$7:C130)&gt;COUNTIF(BookTable[Entry Month],$O$4),"",INDEX(Book!C$3:C$1200,SMALL(IF(BookTable[Entry Month]=$O$4,ROW(BookTable[Entry Month])-ROW(Book!$J$2)),ROWS(C$7:C130))))</f>
        <v/>
      </c>
      <c r="E130" s="1" t="e">
        <f>VLOOKUP(Shrawan6[[#This Row],[आपूर्तिकर्ताको नाम]],PartyTable[],2,FALSE)</f>
        <v>#N/A</v>
      </c>
      <c r="F130" s="1" t="str" cm="1">
        <f t="array" ref="F130">IF(ROWS(G$7:G130)&gt;COUNTIF(BookTable[Entry Month],$O$4),"",INDEX(Book!D$3:D$1200,SMALL(IF(BookTable[Entry Month]=$O$4,ROW(BookTable[Entry Month])-ROW(Book!$J$2)),ROWS(G$7:G130))))</f>
        <v/>
      </c>
      <c r="I13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30" s="6" t="str" cm="1">
        <f t="array" ref="J130">IF(ROWS(G$7:G130)&gt;COUNTIF(BookTable[Entry Month],$O$4),"",INDEX(Book!F$3:F$1200,SMALL(IF(BookTable[Entry Month]=$O$4,ROW(BookTable[Entry Month])-ROW(Book!$J$2)),ROWS(G$7:G130))))</f>
        <v/>
      </c>
      <c r="K130" s="6" t="str" cm="1">
        <f t="array" ref="K130">IF(ROWS(G$7:G130)&gt;COUNTIF(BookTable[Entry Month],$O$4),"",INDEX(Book!E$3:E$1200,SMALL(IF(BookTable[Entry Month]=$O$4,ROW(BookTable[Entry Month])-ROW(Book!$J$2)),ROWS(G$7:G130))))</f>
        <v/>
      </c>
      <c r="L130" s="6" t="e">
        <f>Shrawan6[[#This Row],[मूल्य (रु)]]*13%</f>
        <v>#VALUE!</v>
      </c>
    </row>
    <row r="131" spans="1:12" hidden="1" x14ac:dyDescent="0.25">
      <c r="A131" s="1" t="str">
        <f t="array" ref="A131">IF(ROWS(A$7:A131)&gt;COUNTIF(BookTable[Entry Month],$O$4),"",INDEX(Book!A$3:A$1200,SMALL(IF(BookTable[Entry Month]=$O$4,ROW(BookTable[Entry Month])-ROW(Book!$J$2)),ROWS(A$7:A131))))</f>
        <v/>
      </c>
      <c r="B131" s="1" t="str">
        <f t="array" ref="B131">IF(ROWS(B$7:B131)&gt;COUNTIF(BookTable[Entry Month],$O$4),"",INDEX(Book!B$3:B$1200,SMALL(IF(BookTable[Entry Month]=$O$4,ROW(BookTable[Entry Month])-ROW(Book!$J$2)),ROWS(B$7:B131))))</f>
        <v/>
      </c>
      <c r="D131" s="1" t="str">
        <f t="array" ref="D131">IF(ROWS(C$7:C131)&gt;COUNTIF(BookTable[Entry Month],$O$4),"",INDEX(Book!C$3:C$1200,SMALL(IF(BookTable[Entry Month]=$O$4,ROW(BookTable[Entry Month])-ROW(Book!$J$2)),ROWS(C$7:C131))))</f>
        <v/>
      </c>
      <c r="E131" s="1" t="e">
        <f>VLOOKUP(Shrawan6[[#This Row],[आपूर्तिकर्ताको नाम]],PartyTable[],2,FALSE)</f>
        <v>#N/A</v>
      </c>
      <c r="F131" s="1" t="str" cm="1">
        <f t="array" ref="F131">IF(ROWS(G$7:G131)&gt;COUNTIF(BookTable[Entry Month],$O$4),"",INDEX(Book!D$3:D$1200,SMALL(IF(BookTable[Entry Month]=$O$4,ROW(BookTable[Entry Month])-ROW(Book!$J$2)),ROWS(G$7:G131))))</f>
        <v/>
      </c>
      <c r="I13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31" s="6" t="str" cm="1">
        <f t="array" ref="J131">IF(ROWS(G$7:G131)&gt;COUNTIF(BookTable[Entry Month],$O$4),"",INDEX(Book!F$3:F$1200,SMALL(IF(BookTable[Entry Month]=$O$4,ROW(BookTable[Entry Month])-ROW(Book!$J$2)),ROWS(G$7:G131))))</f>
        <v/>
      </c>
      <c r="K131" s="6" t="str" cm="1">
        <f t="array" ref="K131">IF(ROWS(G$7:G131)&gt;COUNTIF(BookTable[Entry Month],$O$4),"",INDEX(Book!E$3:E$1200,SMALL(IF(BookTable[Entry Month]=$O$4,ROW(BookTable[Entry Month])-ROW(Book!$J$2)),ROWS(G$7:G131))))</f>
        <v/>
      </c>
      <c r="L131" s="6" t="e">
        <f>Shrawan6[[#This Row],[मूल्य (रु)]]*13%</f>
        <v>#VALUE!</v>
      </c>
    </row>
    <row r="132" spans="1:12" hidden="1" x14ac:dyDescent="0.25">
      <c r="A132" s="1" t="str">
        <f t="array" ref="A132">IF(ROWS(A$7:A132)&gt;COUNTIF(BookTable[Entry Month],$O$4),"",INDEX(Book!A$3:A$1200,SMALL(IF(BookTable[Entry Month]=$O$4,ROW(BookTable[Entry Month])-ROW(Book!$J$2)),ROWS(A$7:A132))))</f>
        <v/>
      </c>
      <c r="B132" s="1" t="str">
        <f t="array" ref="B132">IF(ROWS(B$7:B132)&gt;COUNTIF(BookTable[Entry Month],$O$4),"",INDEX(Book!B$3:B$1200,SMALL(IF(BookTable[Entry Month]=$O$4,ROW(BookTable[Entry Month])-ROW(Book!$J$2)),ROWS(B$7:B132))))</f>
        <v/>
      </c>
      <c r="D132" s="1" t="str">
        <f t="array" ref="D132">IF(ROWS(C$7:C132)&gt;COUNTIF(BookTable[Entry Month],$O$4),"",INDEX(Book!C$3:C$1200,SMALL(IF(BookTable[Entry Month]=$O$4,ROW(BookTable[Entry Month])-ROW(Book!$J$2)),ROWS(C$7:C132))))</f>
        <v/>
      </c>
      <c r="E132" s="1" t="e">
        <f>VLOOKUP(Shrawan6[[#This Row],[आपूर्तिकर्ताको नाम]],PartyTable[],2,FALSE)</f>
        <v>#N/A</v>
      </c>
      <c r="F132" s="1" t="str" cm="1">
        <f t="array" ref="F132">IF(ROWS(G$7:G132)&gt;COUNTIF(BookTable[Entry Month],$O$4),"",INDEX(Book!D$3:D$1200,SMALL(IF(BookTable[Entry Month]=$O$4,ROW(BookTable[Entry Month])-ROW(Book!$J$2)),ROWS(G$7:G132))))</f>
        <v/>
      </c>
      <c r="I13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32" s="6" t="str" cm="1">
        <f t="array" ref="J132">IF(ROWS(G$7:G132)&gt;COUNTIF(BookTable[Entry Month],$O$4),"",INDEX(Book!F$3:F$1200,SMALL(IF(BookTable[Entry Month]=$O$4,ROW(BookTable[Entry Month])-ROW(Book!$J$2)),ROWS(G$7:G132))))</f>
        <v/>
      </c>
      <c r="K132" s="6" t="str" cm="1">
        <f t="array" ref="K132">IF(ROWS(G$7:G132)&gt;COUNTIF(BookTable[Entry Month],$O$4),"",INDEX(Book!E$3:E$1200,SMALL(IF(BookTable[Entry Month]=$O$4,ROW(BookTable[Entry Month])-ROW(Book!$J$2)),ROWS(G$7:G132))))</f>
        <v/>
      </c>
      <c r="L132" s="6" t="e">
        <f>Shrawan6[[#This Row],[मूल्य (रु)]]*13%</f>
        <v>#VALUE!</v>
      </c>
    </row>
    <row r="133" spans="1:12" hidden="1" x14ac:dyDescent="0.25">
      <c r="A133" s="1" t="str">
        <f t="array" ref="A133">IF(ROWS(A$7:A133)&gt;COUNTIF(BookTable[Entry Month],$O$4),"",INDEX(Book!A$3:A$1200,SMALL(IF(BookTable[Entry Month]=$O$4,ROW(BookTable[Entry Month])-ROW(Book!$J$2)),ROWS(A$7:A133))))</f>
        <v/>
      </c>
      <c r="B133" s="1" t="str">
        <f t="array" ref="B133">IF(ROWS(B$7:B133)&gt;COUNTIF(BookTable[Entry Month],$O$4),"",INDEX(Book!B$3:B$1200,SMALL(IF(BookTable[Entry Month]=$O$4,ROW(BookTable[Entry Month])-ROW(Book!$J$2)),ROWS(B$7:B133))))</f>
        <v/>
      </c>
      <c r="D133" s="1" t="str">
        <f t="array" ref="D133">IF(ROWS(C$7:C133)&gt;COUNTIF(BookTable[Entry Month],$O$4),"",INDEX(Book!C$3:C$1200,SMALL(IF(BookTable[Entry Month]=$O$4,ROW(BookTable[Entry Month])-ROW(Book!$J$2)),ROWS(C$7:C133))))</f>
        <v/>
      </c>
      <c r="E133" s="1" t="e">
        <f>VLOOKUP(Shrawan6[[#This Row],[आपूर्तिकर्ताको नाम]],PartyTable[],2,FALSE)</f>
        <v>#N/A</v>
      </c>
      <c r="F133" s="1" t="str" cm="1">
        <f t="array" ref="F133">IF(ROWS(G$7:G133)&gt;COUNTIF(BookTable[Entry Month],$O$4),"",INDEX(Book!D$3:D$1200,SMALL(IF(BookTable[Entry Month]=$O$4,ROW(BookTable[Entry Month])-ROW(Book!$J$2)),ROWS(G$7:G133))))</f>
        <v/>
      </c>
      <c r="I13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33" s="6" t="str" cm="1">
        <f t="array" ref="J133">IF(ROWS(G$7:G133)&gt;COUNTIF(BookTable[Entry Month],$O$4),"",INDEX(Book!F$3:F$1200,SMALL(IF(BookTable[Entry Month]=$O$4,ROW(BookTable[Entry Month])-ROW(Book!$J$2)),ROWS(G$7:G133))))</f>
        <v/>
      </c>
      <c r="K133" s="6" t="str" cm="1">
        <f t="array" ref="K133">IF(ROWS(G$7:G133)&gt;COUNTIF(BookTable[Entry Month],$O$4),"",INDEX(Book!E$3:E$1200,SMALL(IF(BookTable[Entry Month]=$O$4,ROW(BookTable[Entry Month])-ROW(Book!$J$2)),ROWS(G$7:G133))))</f>
        <v/>
      </c>
      <c r="L133" s="6" t="e">
        <f>Shrawan6[[#This Row],[मूल्य (रु)]]*13%</f>
        <v>#VALUE!</v>
      </c>
    </row>
    <row r="134" spans="1:12" hidden="1" x14ac:dyDescent="0.25">
      <c r="A134" s="1" t="str">
        <f t="array" ref="A134">IF(ROWS(A$7:A134)&gt;COUNTIF(BookTable[Entry Month],$O$4),"",INDEX(Book!A$3:A$1200,SMALL(IF(BookTable[Entry Month]=$O$4,ROW(BookTable[Entry Month])-ROW(Book!$J$2)),ROWS(A$7:A134))))</f>
        <v/>
      </c>
      <c r="B134" s="1" t="str">
        <f t="array" ref="B134">IF(ROWS(B$7:B134)&gt;COUNTIF(BookTable[Entry Month],$O$4),"",INDEX(Book!B$3:B$1200,SMALL(IF(BookTable[Entry Month]=$O$4,ROW(BookTable[Entry Month])-ROW(Book!$J$2)),ROWS(B$7:B134))))</f>
        <v/>
      </c>
      <c r="D134" s="1" t="str">
        <f t="array" ref="D134">IF(ROWS(C$7:C134)&gt;COUNTIF(BookTable[Entry Month],$O$4),"",INDEX(Book!C$3:C$1200,SMALL(IF(BookTable[Entry Month]=$O$4,ROW(BookTable[Entry Month])-ROW(Book!$J$2)),ROWS(C$7:C134))))</f>
        <v/>
      </c>
      <c r="E134" s="1" t="e">
        <f>VLOOKUP(Shrawan6[[#This Row],[आपूर्तिकर्ताको नाम]],PartyTable[],2,FALSE)</f>
        <v>#N/A</v>
      </c>
      <c r="F134" s="1" t="str" cm="1">
        <f t="array" ref="F134">IF(ROWS(G$7:G134)&gt;COUNTIF(BookTable[Entry Month],$O$4),"",INDEX(Book!D$3:D$1200,SMALL(IF(BookTable[Entry Month]=$O$4,ROW(BookTable[Entry Month])-ROW(Book!$J$2)),ROWS(G$7:G134))))</f>
        <v/>
      </c>
      <c r="I13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34" s="6" t="str" cm="1">
        <f t="array" ref="J134">IF(ROWS(G$7:G134)&gt;COUNTIF(BookTable[Entry Month],$O$4),"",INDEX(Book!F$3:F$1200,SMALL(IF(BookTable[Entry Month]=$O$4,ROW(BookTable[Entry Month])-ROW(Book!$J$2)),ROWS(G$7:G134))))</f>
        <v/>
      </c>
      <c r="K134" s="6" t="str" cm="1">
        <f t="array" ref="K134">IF(ROWS(G$7:G134)&gt;COUNTIF(BookTable[Entry Month],$O$4),"",INDEX(Book!E$3:E$1200,SMALL(IF(BookTable[Entry Month]=$O$4,ROW(BookTable[Entry Month])-ROW(Book!$J$2)),ROWS(G$7:G134))))</f>
        <v/>
      </c>
      <c r="L134" s="6" t="e">
        <f>Shrawan6[[#This Row],[मूल्य (रु)]]*13%</f>
        <v>#VALUE!</v>
      </c>
    </row>
    <row r="135" spans="1:12" hidden="1" x14ac:dyDescent="0.25">
      <c r="A135" s="1" t="str">
        <f t="array" ref="A135">IF(ROWS(A$7:A135)&gt;COUNTIF(BookTable[Entry Month],$O$4),"",INDEX(Book!A$3:A$1200,SMALL(IF(BookTable[Entry Month]=$O$4,ROW(BookTable[Entry Month])-ROW(Book!$J$2)),ROWS(A$7:A135))))</f>
        <v/>
      </c>
      <c r="B135" s="1" t="str">
        <f t="array" ref="B135">IF(ROWS(B$7:B135)&gt;COUNTIF(BookTable[Entry Month],$O$4),"",INDEX(Book!B$3:B$1200,SMALL(IF(BookTable[Entry Month]=$O$4,ROW(BookTable[Entry Month])-ROW(Book!$J$2)),ROWS(B$7:B135))))</f>
        <v/>
      </c>
      <c r="D135" s="1" t="str">
        <f t="array" ref="D135">IF(ROWS(C$7:C135)&gt;COUNTIF(BookTable[Entry Month],$O$4),"",INDEX(Book!C$3:C$1200,SMALL(IF(BookTable[Entry Month]=$O$4,ROW(BookTable[Entry Month])-ROW(Book!$J$2)),ROWS(C$7:C135))))</f>
        <v/>
      </c>
      <c r="E135" s="1" t="e">
        <f>VLOOKUP(Shrawan6[[#This Row],[आपूर्तिकर्ताको नाम]],PartyTable[],2,FALSE)</f>
        <v>#N/A</v>
      </c>
      <c r="F135" s="1" t="str" cm="1">
        <f t="array" ref="F135">IF(ROWS(G$7:G135)&gt;COUNTIF(BookTable[Entry Month],$O$4),"",INDEX(Book!D$3:D$1200,SMALL(IF(BookTable[Entry Month]=$O$4,ROW(BookTable[Entry Month])-ROW(Book!$J$2)),ROWS(G$7:G135))))</f>
        <v/>
      </c>
      <c r="I13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35" s="6" t="str" cm="1">
        <f t="array" ref="J135">IF(ROWS(G$7:G135)&gt;COUNTIF(BookTable[Entry Month],$O$4),"",INDEX(Book!F$3:F$1200,SMALL(IF(BookTable[Entry Month]=$O$4,ROW(BookTable[Entry Month])-ROW(Book!$J$2)),ROWS(G$7:G135))))</f>
        <v/>
      </c>
      <c r="K135" s="6" t="str" cm="1">
        <f t="array" ref="K135">IF(ROWS(G$7:G135)&gt;COUNTIF(BookTable[Entry Month],$O$4),"",INDEX(Book!E$3:E$1200,SMALL(IF(BookTable[Entry Month]=$O$4,ROW(BookTable[Entry Month])-ROW(Book!$J$2)),ROWS(G$7:G135))))</f>
        <v/>
      </c>
      <c r="L135" s="6" t="e">
        <f>Shrawan6[[#This Row],[मूल्य (रु)]]*13%</f>
        <v>#VALUE!</v>
      </c>
    </row>
    <row r="136" spans="1:12" hidden="1" x14ac:dyDescent="0.25">
      <c r="A136" s="1" t="str">
        <f t="array" ref="A136">IF(ROWS(A$7:A136)&gt;COUNTIF(BookTable[Entry Month],$O$4),"",INDEX(Book!A$3:A$1200,SMALL(IF(BookTable[Entry Month]=$O$4,ROW(BookTable[Entry Month])-ROW(Book!$J$2)),ROWS(A$7:A136))))</f>
        <v/>
      </c>
      <c r="B136" s="1" t="str">
        <f t="array" ref="B136">IF(ROWS(B$7:B136)&gt;COUNTIF(BookTable[Entry Month],$O$4),"",INDEX(Book!B$3:B$1200,SMALL(IF(BookTable[Entry Month]=$O$4,ROW(BookTable[Entry Month])-ROW(Book!$J$2)),ROWS(B$7:B136))))</f>
        <v/>
      </c>
      <c r="D136" s="1" t="str">
        <f t="array" ref="D136">IF(ROWS(C$7:C136)&gt;COUNTIF(BookTable[Entry Month],$O$4),"",INDEX(Book!C$3:C$1200,SMALL(IF(BookTable[Entry Month]=$O$4,ROW(BookTable[Entry Month])-ROW(Book!$J$2)),ROWS(C$7:C136))))</f>
        <v/>
      </c>
      <c r="E136" s="1" t="e">
        <f>VLOOKUP(Shrawan6[[#This Row],[आपूर्तिकर्ताको नाम]],PartyTable[],2,FALSE)</f>
        <v>#N/A</v>
      </c>
      <c r="F136" s="1" t="str" cm="1">
        <f t="array" ref="F136">IF(ROWS(G$7:G136)&gt;COUNTIF(BookTable[Entry Month],$O$4),"",INDEX(Book!D$3:D$1200,SMALL(IF(BookTable[Entry Month]=$O$4,ROW(BookTable[Entry Month])-ROW(Book!$J$2)),ROWS(G$7:G136))))</f>
        <v/>
      </c>
      <c r="I13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36" s="6" t="str" cm="1">
        <f t="array" ref="J136">IF(ROWS(G$7:G136)&gt;COUNTIF(BookTable[Entry Month],$O$4),"",INDEX(Book!F$3:F$1200,SMALL(IF(BookTable[Entry Month]=$O$4,ROW(BookTable[Entry Month])-ROW(Book!$J$2)),ROWS(G$7:G136))))</f>
        <v/>
      </c>
      <c r="K136" s="6" t="str" cm="1">
        <f t="array" ref="K136">IF(ROWS(G$7:G136)&gt;COUNTIF(BookTable[Entry Month],$O$4),"",INDEX(Book!E$3:E$1200,SMALL(IF(BookTable[Entry Month]=$O$4,ROW(BookTable[Entry Month])-ROW(Book!$J$2)),ROWS(G$7:G136))))</f>
        <v/>
      </c>
      <c r="L136" s="6" t="e">
        <f>Shrawan6[[#This Row],[मूल्य (रु)]]*13%</f>
        <v>#VALUE!</v>
      </c>
    </row>
    <row r="137" spans="1:12" hidden="1" x14ac:dyDescent="0.25">
      <c r="A137" s="1" t="str">
        <f t="array" ref="A137">IF(ROWS(A$7:A137)&gt;COUNTIF(BookTable[Entry Month],$O$4),"",INDEX(Book!A$3:A$1200,SMALL(IF(BookTable[Entry Month]=$O$4,ROW(BookTable[Entry Month])-ROW(Book!$J$2)),ROWS(A$7:A137))))</f>
        <v/>
      </c>
      <c r="B137" s="1" t="str">
        <f t="array" ref="B137">IF(ROWS(B$7:B137)&gt;COUNTIF(BookTable[Entry Month],$O$4),"",INDEX(Book!B$3:B$1200,SMALL(IF(BookTable[Entry Month]=$O$4,ROW(BookTable[Entry Month])-ROW(Book!$J$2)),ROWS(B$7:B137))))</f>
        <v/>
      </c>
      <c r="D137" s="1" t="str">
        <f t="array" ref="D137">IF(ROWS(C$7:C137)&gt;COUNTIF(BookTable[Entry Month],$O$4),"",INDEX(Book!C$3:C$1200,SMALL(IF(BookTable[Entry Month]=$O$4,ROW(BookTable[Entry Month])-ROW(Book!$J$2)),ROWS(C$7:C137))))</f>
        <v/>
      </c>
      <c r="E137" s="1" t="e">
        <f>VLOOKUP(Shrawan6[[#This Row],[आपूर्तिकर्ताको नाम]],PartyTable[],2,FALSE)</f>
        <v>#N/A</v>
      </c>
      <c r="F137" s="1" t="str" cm="1">
        <f t="array" ref="F137">IF(ROWS(G$7:G137)&gt;COUNTIF(BookTable[Entry Month],$O$4),"",INDEX(Book!D$3:D$1200,SMALL(IF(BookTable[Entry Month]=$O$4,ROW(BookTable[Entry Month])-ROW(Book!$J$2)),ROWS(G$7:G137))))</f>
        <v/>
      </c>
      <c r="I13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37" s="6" t="str" cm="1">
        <f t="array" ref="J137">IF(ROWS(G$7:G137)&gt;COUNTIF(BookTable[Entry Month],$O$4),"",INDEX(Book!F$3:F$1200,SMALL(IF(BookTable[Entry Month]=$O$4,ROW(BookTable[Entry Month])-ROW(Book!$J$2)),ROWS(G$7:G137))))</f>
        <v/>
      </c>
      <c r="K137" s="6" t="str" cm="1">
        <f t="array" ref="K137">IF(ROWS(G$7:G137)&gt;COUNTIF(BookTable[Entry Month],$O$4),"",INDEX(Book!E$3:E$1200,SMALL(IF(BookTable[Entry Month]=$O$4,ROW(BookTable[Entry Month])-ROW(Book!$J$2)),ROWS(G$7:G137))))</f>
        <v/>
      </c>
      <c r="L137" s="6" t="e">
        <f>Shrawan6[[#This Row],[मूल्य (रु)]]*13%</f>
        <v>#VALUE!</v>
      </c>
    </row>
    <row r="138" spans="1:12" hidden="1" x14ac:dyDescent="0.25">
      <c r="A138" s="1" t="str">
        <f t="array" ref="A138">IF(ROWS(A$7:A138)&gt;COUNTIF(BookTable[Entry Month],$O$4),"",INDEX(Book!A$3:A$1200,SMALL(IF(BookTable[Entry Month]=$O$4,ROW(BookTable[Entry Month])-ROW(Book!$J$2)),ROWS(A$7:A138))))</f>
        <v/>
      </c>
      <c r="B138" s="1" t="str">
        <f t="array" ref="B138">IF(ROWS(B$7:B138)&gt;COUNTIF(BookTable[Entry Month],$O$4),"",INDEX(Book!B$3:B$1200,SMALL(IF(BookTable[Entry Month]=$O$4,ROW(BookTable[Entry Month])-ROW(Book!$J$2)),ROWS(B$7:B138))))</f>
        <v/>
      </c>
      <c r="D138" s="1" t="str">
        <f t="array" ref="D138">IF(ROWS(C$7:C138)&gt;COUNTIF(BookTable[Entry Month],$O$4),"",INDEX(Book!C$3:C$1200,SMALL(IF(BookTable[Entry Month]=$O$4,ROW(BookTable[Entry Month])-ROW(Book!$J$2)),ROWS(C$7:C138))))</f>
        <v/>
      </c>
      <c r="E138" s="1" t="e">
        <f>VLOOKUP(Shrawan6[[#This Row],[आपूर्तिकर्ताको नाम]],PartyTable[],2,FALSE)</f>
        <v>#N/A</v>
      </c>
      <c r="F138" s="1" t="str" cm="1">
        <f t="array" ref="F138">IF(ROWS(G$7:G138)&gt;COUNTIF(BookTable[Entry Month],$O$4),"",INDEX(Book!D$3:D$1200,SMALL(IF(BookTable[Entry Month]=$O$4,ROW(BookTable[Entry Month])-ROW(Book!$J$2)),ROWS(G$7:G138))))</f>
        <v/>
      </c>
      <c r="I13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38" s="6" t="str" cm="1">
        <f t="array" ref="J138">IF(ROWS(G$7:G138)&gt;COUNTIF(BookTable[Entry Month],$O$4),"",INDEX(Book!F$3:F$1200,SMALL(IF(BookTable[Entry Month]=$O$4,ROW(BookTable[Entry Month])-ROW(Book!$J$2)),ROWS(G$7:G138))))</f>
        <v/>
      </c>
      <c r="K138" s="6" t="str" cm="1">
        <f t="array" ref="K138">IF(ROWS(G$7:G138)&gt;COUNTIF(BookTable[Entry Month],$O$4),"",INDEX(Book!E$3:E$1200,SMALL(IF(BookTable[Entry Month]=$O$4,ROW(BookTable[Entry Month])-ROW(Book!$J$2)),ROWS(G$7:G138))))</f>
        <v/>
      </c>
      <c r="L138" s="6" t="e">
        <f>Shrawan6[[#This Row],[मूल्य (रु)]]*13%</f>
        <v>#VALUE!</v>
      </c>
    </row>
    <row r="139" spans="1:12" hidden="1" x14ac:dyDescent="0.25">
      <c r="A139" s="1" t="str">
        <f t="array" ref="A139">IF(ROWS(A$7:A139)&gt;COUNTIF(BookTable[Entry Month],$O$4),"",INDEX(Book!A$3:A$1200,SMALL(IF(BookTable[Entry Month]=$O$4,ROW(BookTable[Entry Month])-ROW(Book!$J$2)),ROWS(A$7:A139))))</f>
        <v/>
      </c>
      <c r="B139" s="1" t="str">
        <f t="array" ref="B139">IF(ROWS(B$7:B139)&gt;COUNTIF(BookTable[Entry Month],$O$4),"",INDEX(Book!B$3:B$1200,SMALL(IF(BookTable[Entry Month]=$O$4,ROW(BookTable[Entry Month])-ROW(Book!$J$2)),ROWS(B$7:B139))))</f>
        <v/>
      </c>
      <c r="D139" s="1" t="str">
        <f t="array" ref="D139">IF(ROWS(C$7:C139)&gt;COUNTIF(BookTable[Entry Month],$O$4),"",INDEX(Book!C$3:C$1200,SMALL(IF(BookTable[Entry Month]=$O$4,ROW(BookTable[Entry Month])-ROW(Book!$J$2)),ROWS(C$7:C139))))</f>
        <v/>
      </c>
      <c r="E139" s="1" t="e">
        <f>VLOOKUP(Shrawan6[[#This Row],[आपूर्तिकर्ताको नाम]],PartyTable[],2,FALSE)</f>
        <v>#N/A</v>
      </c>
      <c r="F139" s="1" t="str" cm="1">
        <f t="array" ref="F139">IF(ROWS(G$7:G139)&gt;COUNTIF(BookTable[Entry Month],$O$4),"",INDEX(Book!D$3:D$1200,SMALL(IF(BookTable[Entry Month]=$O$4,ROW(BookTable[Entry Month])-ROW(Book!$J$2)),ROWS(G$7:G139))))</f>
        <v/>
      </c>
      <c r="I13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39" s="6" t="str" cm="1">
        <f t="array" ref="J139">IF(ROWS(G$7:G139)&gt;COUNTIF(BookTable[Entry Month],$O$4),"",INDEX(Book!F$3:F$1200,SMALL(IF(BookTable[Entry Month]=$O$4,ROW(BookTable[Entry Month])-ROW(Book!$J$2)),ROWS(G$7:G139))))</f>
        <v/>
      </c>
      <c r="K139" s="6" t="str" cm="1">
        <f t="array" ref="K139">IF(ROWS(G$7:G139)&gt;COUNTIF(BookTable[Entry Month],$O$4),"",INDEX(Book!E$3:E$1200,SMALL(IF(BookTable[Entry Month]=$O$4,ROW(BookTable[Entry Month])-ROW(Book!$J$2)),ROWS(G$7:G139))))</f>
        <v/>
      </c>
      <c r="L139" s="6" t="e">
        <f>Shrawan6[[#This Row],[मूल्य (रु)]]*13%</f>
        <v>#VALUE!</v>
      </c>
    </row>
    <row r="140" spans="1:12" hidden="1" x14ac:dyDescent="0.25">
      <c r="A140" s="1" t="str">
        <f t="array" ref="A140">IF(ROWS(A$7:A140)&gt;COUNTIF(BookTable[Entry Month],$O$4),"",INDEX(Book!A$3:A$1200,SMALL(IF(BookTable[Entry Month]=$O$4,ROW(BookTable[Entry Month])-ROW(Book!$J$2)),ROWS(A$7:A140))))</f>
        <v/>
      </c>
      <c r="B140" s="1" t="str">
        <f t="array" ref="B140">IF(ROWS(B$7:B140)&gt;COUNTIF(BookTable[Entry Month],$O$4),"",INDEX(Book!B$3:B$1200,SMALL(IF(BookTable[Entry Month]=$O$4,ROW(BookTable[Entry Month])-ROW(Book!$J$2)),ROWS(B$7:B140))))</f>
        <v/>
      </c>
      <c r="D140" s="1" t="str">
        <f t="array" ref="D140">IF(ROWS(C$7:C140)&gt;COUNTIF(BookTable[Entry Month],$O$4),"",INDEX(Book!C$3:C$1200,SMALL(IF(BookTable[Entry Month]=$O$4,ROW(BookTable[Entry Month])-ROW(Book!$J$2)),ROWS(C$7:C140))))</f>
        <v/>
      </c>
      <c r="E140" s="1" t="e">
        <f>VLOOKUP(Shrawan6[[#This Row],[आपूर्तिकर्ताको नाम]],PartyTable[],2,FALSE)</f>
        <v>#N/A</v>
      </c>
      <c r="F140" s="1" t="str" cm="1">
        <f t="array" ref="F140">IF(ROWS(G$7:G140)&gt;COUNTIF(BookTable[Entry Month],$O$4),"",INDEX(Book!D$3:D$1200,SMALL(IF(BookTable[Entry Month]=$O$4,ROW(BookTable[Entry Month])-ROW(Book!$J$2)),ROWS(G$7:G140))))</f>
        <v/>
      </c>
      <c r="I14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40" s="6" t="str" cm="1">
        <f t="array" ref="J140">IF(ROWS(G$7:G140)&gt;COUNTIF(BookTable[Entry Month],$O$4),"",INDEX(Book!F$3:F$1200,SMALL(IF(BookTable[Entry Month]=$O$4,ROW(BookTable[Entry Month])-ROW(Book!$J$2)),ROWS(G$7:G140))))</f>
        <v/>
      </c>
      <c r="K140" s="6" t="str" cm="1">
        <f t="array" ref="K140">IF(ROWS(G$7:G140)&gt;COUNTIF(BookTable[Entry Month],$O$4),"",INDEX(Book!E$3:E$1200,SMALL(IF(BookTable[Entry Month]=$O$4,ROW(BookTable[Entry Month])-ROW(Book!$J$2)),ROWS(G$7:G140))))</f>
        <v/>
      </c>
      <c r="L140" s="6" t="e">
        <f>Shrawan6[[#This Row],[मूल्य (रु)]]*13%</f>
        <v>#VALUE!</v>
      </c>
    </row>
    <row r="141" spans="1:12" hidden="1" x14ac:dyDescent="0.25">
      <c r="A141" s="1" t="str">
        <f t="array" ref="A141">IF(ROWS(A$7:A141)&gt;COUNTIF(BookTable[Entry Month],$O$4),"",INDEX(Book!A$3:A$1200,SMALL(IF(BookTable[Entry Month]=$O$4,ROW(BookTable[Entry Month])-ROW(Book!$J$2)),ROWS(A$7:A141))))</f>
        <v/>
      </c>
      <c r="B141" s="1" t="str">
        <f t="array" ref="B141">IF(ROWS(B$7:B141)&gt;COUNTIF(BookTable[Entry Month],$O$4),"",INDEX(Book!B$3:B$1200,SMALL(IF(BookTable[Entry Month]=$O$4,ROW(BookTable[Entry Month])-ROW(Book!$J$2)),ROWS(B$7:B141))))</f>
        <v/>
      </c>
      <c r="D141" s="1" t="str">
        <f t="array" ref="D141">IF(ROWS(C$7:C141)&gt;COUNTIF(BookTable[Entry Month],$O$4),"",INDEX(Book!C$3:C$1200,SMALL(IF(BookTable[Entry Month]=$O$4,ROW(BookTable[Entry Month])-ROW(Book!$J$2)),ROWS(C$7:C141))))</f>
        <v/>
      </c>
      <c r="E141" s="1" t="e">
        <f>VLOOKUP(Shrawan6[[#This Row],[आपूर्तिकर्ताको नाम]],PartyTable[],2,FALSE)</f>
        <v>#N/A</v>
      </c>
      <c r="F141" s="1" t="str" cm="1">
        <f t="array" ref="F141">IF(ROWS(G$7:G141)&gt;COUNTIF(BookTable[Entry Month],$O$4),"",INDEX(Book!D$3:D$1200,SMALL(IF(BookTable[Entry Month]=$O$4,ROW(BookTable[Entry Month])-ROW(Book!$J$2)),ROWS(G$7:G141))))</f>
        <v/>
      </c>
      <c r="I14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41" s="6" t="str" cm="1">
        <f t="array" ref="J141">IF(ROWS(G$7:G141)&gt;COUNTIF(BookTable[Entry Month],$O$4),"",INDEX(Book!F$3:F$1200,SMALL(IF(BookTable[Entry Month]=$O$4,ROW(BookTable[Entry Month])-ROW(Book!$J$2)),ROWS(G$7:G141))))</f>
        <v/>
      </c>
      <c r="K141" s="6" t="str" cm="1">
        <f t="array" ref="K141">IF(ROWS(G$7:G141)&gt;COUNTIF(BookTable[Entry Month],$O$4),"",INDEX(Book!E$3:E$1200,SMALL(IF(BookTable[Entry Month]=$O$4,ROW(BookTable[Entry Month])-ROW(Book!$J$2)),ROWS(G$7:G141))))</f>
        <v/>
      </c>
      <c r="L141" s="6" t="e">
        <f>Shrawan6[[#This Row],[मूल्य (रु)]]*13%</f>
        <v>#VALUE!</v>
      </c>
    </row>
    <row r="142" spans="1:12" hidden="1" x14ac:dyDescent="0.25">
      <c r="A142" s="1" t="str">
        <f t="array" ref="A142">IF(ROWS(A$7:A142)&gt;COUNTIF(BookTable[Entry Month],$O$4),"",INDEX(Book!A$3:A$1200,SMALL(IF(BookTable[Entry Month]=$O$4,ROW(BookTable[Entry Month])-ROW(Book!$J$2)),ROWS(A$7:A142))))</f>
        <v/>
      </c>
      <c r="B142" s="1" t="str">
        <f t="array" ref="B142">IF(ROWS(B$7:B142)&gt;COUNTIF(BookTable[Entry Month],$O$4),"",INDEX(Book!B$3:B$1200,SMALL(IF(BookTable[Entry Month]=$O$4,ROW(BookTable[Entry Month])-ROW(Book!$J$2)),ROWS(B$7:B142))))</f>
        <v/>
      </c>
      <c r="D142" s="1" t="str">
        <f t="array" ref="D142">IF(ROWS(C$7:C142)&gt;COUNTIF(BookTable[Entry Month],$O$4),"",INDEX(Book!C$3:C$1200,SMALL(IF(BookTable[Entry Month]=$O$4,ROW(BookTable[Entry Month])-ROW(Book!$J$2)),ROWS(C$7:C142))))</f>
        <v/>
      </c>
      <c r="E142" s="1" t="e">
        <f>VLOOKUP(Shrawan6[[#This Row],[आपूर्तिकर्ताको नाम]],PartyTable[],2,FALSE)</f>
        <v>#N/A</v>
      </c>
      <c r="F142" s="1" t="str" cm="1">
        <f t="array" ref="F142">IF(ROWS(G$7:G142)&gt;COUNTIF(BookTable[Entry Month],$O$4),"",INDEX(Book!D$3:D$1200,SMALL(IF(BookTable[Entry Month]=$O$4,ROW(BookTable[Entry Month])-ROW(Book!$J$2)),ROWS(G$7:G142))))</f>
        <v/>
      </c>
      <c r="I14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42" s="6" t="str" cm="1">
        <f t="array" ref="J142">IF(ROWS(G$7:G142)&gt;COUNTIF(BookTable[Entry Month],$O$4),"",INDEX(Book!F$3:F$1200,SMALL(IF(BookTable[Entry Month]=$O$4,ROW(BookTable[Entry Month])-ROW(Book!$J$2)),ROWS(G$7:G142))))</f>
        <v/>
      </c>
      <c r="K142" s="6" t="str" cm="1">
        <f t="array" ref="K142">IF(ROWS(G$7:G142)&gt;COUNTIF(BookTable[Entry Month],$O$4),"",INDEX(Book!E$3:E$1200,SMALL(IF(BookTable[Entry Month]=$O$4,ROW(BookTable[Entry Month])-ROW(Book!$J$2)),ROWS(G$7:G142))))</f>
        <v/>
      </c>
      <c r="L142" s="6" t="e">
        <f>Shrawan6[[#This Row],[मूल्य (रु)]]*13%</f>
        <v>#VALUE!</v>
      </c>
    </row>
    <row r="143" spans="1:12" hidden="1" x14ac:dyDescent="0.25">
      <c r="A143" s="1" t="str">
        <f t="array" ref="A143">IF(ROWS(A$7:A143)&gt;COUNTIF(BookTable[Entry Month],$O$4),"",INDEX(Book!A$3:A$1200,SMALL(IF(BookTable[Entry Month]=$O$4,ROW(BookTable[Entry Month])-ROW(Book!$J$2)),ROWS(A$7:A143))))</f>
        <v/>
      </c>
      <c r="B143" s="1" t="str">
        <f t="array" ref="B143">IF(ROWS(B$7:B143)&gt;COUNTIF(BookTable[Entry Month],$O$4),"",INDEX(Book!B$3:B$1200,SMALL(IF(BookTable[Entry Month]=$O$4,ROW(BookTable[Entry Month])-ROW(Book!$J$2)),ROWS(B$7:B143))))</f>
        <v/>
      </c>
      <c r="D143" s="1" t="str">
        <f t="array" ref="D143">IF(ROWS(C$7:C143)&gt;COUNTIF(BookTable[Entry Month],$O$4),"",INDEX(Book!C$3:C$1200,SMALL(IF(BookTable[Entry Month]=$O$4,ROW(BookTable[Entry Month])-ROW(Book!$J$2)),ROWS(C$7:C143))))</f>
        <v/>
      </c>
      <c r="E143" s="1" t="e">
        <f>VLOOKUP(Shrawan6[[#This Row],[आपूर्तिकर्ताको नाम]],PartyTable[],2,FALSE)</f>
        <v>#N/A</v>
      </c>
      <c r="F143" s="1" t="str" cm="1">
        <f t="array" ref="F143">IF(ROWS(G$7:G143)&gt;COUNTIF(BookTable[Entry Month],$O$4),"",INDEX(Book!D$3:D$1200,SMALL(IF(BookTable[Entry Month]=$O$4,ROW(BookTable[Entry Month])-ROW(Book!$J$2)),ROWS(G$7:G143))))</f>
        <v/>
      </c>
      <c r="I14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43" s="6" t="str" cm="1">
        <f t="array" ref="J143">IF(ROWS(G$7:G143)&gt;COUNTIF(BookTable[Entry Month],$O$4),"",INDEX(Book!F$3:F$1200,SMALL(IF(BookTable[Entry Month]=$O$4,ROW(BookTable[Entry Month])-ROW(Book!$J$2)),ROWS(G$7:G143))))</f>
        <v/>
      </c>
      <c r="K143" s="6" t="str" cm="1">
        <f t="array" ref="K143">IF(ROWS(G$7:G143)&gt;COUNTIF(BookTable[Entry Month],$O$4),"",INDEX(Book!E$3:E$1200,SMALL(IF(BookTable[Entry Month]=$O$4,ROW(BookTable[Entry Month])-ROW(Book!$J$2)),ROWS(G$7:G143))))</f>
        <v/>
      </c>
      <c r="L143" s="6" t="e">
        <f>Shrawan6[[#This Row],[मूल्य (रु)]]*13%</f>
        <v>#VALUE!</v>
      </c>
    </row>
    <row r="144" spans="1:12" hidden="1" x14ac:dyDescent="0.25">
      <c r="A144" s="1" t="str">
        <f t="array" ref="A144">IF(ROWS(A$7:A144)&gt;COUNTIF(BookTable[Entry Month],$O$4),"",INDEX(Book!A$3:A$1200,SMALL(IF(BookTable[Entry Month]=$O$4,ROW(BookTable[Entry Month])-ROW(Book!$J$2)),ROWS(A$7:A144))))</f>
        <v/>
      </c>
      <c r="B144" s="1" t="str">
        <f t="array" ref="B144">IF(ROWS(B$7:B144)&gt;COUNTIF(BookTable[Entry Month],$O$4),"",INDEX(Book!B$3:B$1200,SMALL(IF(BookTable[Entry Month]=$O$4,ROW(BookTable[Entry Month])-ROW(Book!$J$2)),ROWS(B$7:B144))))</f>
        <v/>
      </c>
      <c r="D144" s="1" t="str">
        <f t="array" ref="D144">IF(ROWS(C$7:C144)&gt;COUNTIF(BookTable[Entry Month],$O$4),"",INDEX(Book!C$3:C$1200,SMALL(IF(BookTable[Entry Month]=$O$4,ROW(BookTable[Entry Month])-ROW(Book!$J$2)),ROWS(C$7:C144))))</f>
        <v/>
      </c>
      <c r="E144" s="1" t="e">
        <f>VLOOKUP(Shrawan6[[#This Row],[आपूर्तिकर्ताको नाम]],PartyTable[],2,FALSE)</f>
        <v>#N/A</v>
      </c>
      <c r="F144" s="1" t="str" cm="1">
        <f t="array" ref="F144">IF(ROWS(G$7:G144)&gt;COUNTIF(BookTable[Entry Month],$O$4),"",INDEX(Book!D$3:D$1200,SMALL(IF(BookTable[Entry Month]=$O$4,ROW(BookTable[Entry Month])-ROW(Book!$J$2)),ROWS(G$7:G144))))</f>
        <v/>
      </c>
      <c r="I14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44" s="6" t="str" cm="1">
        <f t="array" ref="J144">IF(ROWS(G$7:G144)&gt;COUNTIF(BookTable[Entry Month],$O$4),"",INDEX(Book!F$3:F$1200,SMALL(IF(BookTable[Entry Month]=$O$4,ROW(BookTable[Entry Month])-ROW(Book!$J$2)),ROWS(G$7:G144))))</f>
        <v/>
      </c>
      <c r="K144" s="6" t="str" cm="1">
        <f t="array" ref="K144">IF(ROWS(G$7:G144)&gt;COUNTIF(BookTable[Entry Month],$O$4),"",INDEX(Book!E$3:E$1200,SMALL(IF(BookTable[Entry Month]=$O$4,ROW(BookTable[Entry Month])-ROW(Book!$J$2)),ROWS(G$7:G144))))</f>
        <v/>
      </c>
      <c r="L144" s="6" t="e">
        <f>Shrawan6[[#This Row],[मूल्य (रु)]]*13%</f>
        <v>#VALUE!</v>
      </c>
    </row>
    <row r="145" spans="1:12" hidden="1" x14ac:dyDescent="0.25">
      <c r="A145" s="1" t="str">
        <f t="array" ref="A145">IF(ROWS(A$7:A145)&gt;COUNTIF(BookTable[Entry Month],$O$4),"",INDEX(Book!A$3:A$1200,SMALL(IF(BookTable[Entry Month]=$O$4,ROW(BookTable[Entry Month])-ROW(Book!$J$2)),ROWS(A$7:A145))))</f>
        <v/>
      </c>
      <c r="B145" s="1" t="str">
        <f t="array" ref="B145">IF(ROWS(B$7:B145)&gt;COUNTIF(BookTable[Entry Month],$O$4),"",INDEX(Book!B$3:B$1200,SMALL(IF(BookTable[Entry Month]=$O$4,ROW(BookTable[Entry Month])-ROW(Book!$J$2)),ROWS(B$7:B145))))</f>
        <v/>
      </c>
      <c r="D145" s="1" t="str">
        <f t="array" ref="D145">IF(ROWS(C$7:C145)&gt;COUNTIF(BookTable[Entry Month],$O$4),"",INDEX(Book!C$3:C$1200,SMALL(IF(BookTable[Entry Month]=$O$4,ROW(BookTable[Entry Month])-ROW(Book!$J$2)),ROWS(C$7:C145))))</f>
        <v/>
      </c>
      <c r="E145" s="1" t="e">
        <f>VLOOKUP(Shrawan6[[#This Row],[आपूर्तिकर्ताको नाम]],PartyTable[],2,FALSE)</f>
        <v>#N/A</v>
      </c>
      <c r="F145" s="1" t="str" cm="1">
        <f t="array" ref="F145">IF(ROWS(G$7:G145)&gt;COUNTIF(BookTable[Entry Month],$O$4),"",INDEX(Book!D$3:D$1200,SMALL(IF(BookTable[Entry Month]=$O$4,ROW(BookTable[Entry Month])-ROW(Book!$J$2)),ROWS(G$7:G145))))</f>
        <v/>
      </c>
      <c r="I14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45" s="6" t="str" cm="1">
        <f t="array" ref="J145">IF(ROWS(G$7:G145)&gt;COUNTIF(BookTable[Entry Month],$O$4),"",INDEX(Book!F$3:F$1200,SMALL(IF(BookTable[Entry Month]=$O$4,ROW(BookTable[Entry Month])-ROW(Book!$J$2)),ROWS(G$7:G145))))</f>
        <v/>
      </c>
      <c r="K145" s="6" t="str" cm="1">
        <f t="array" ref="K145">IF(ROWS(G$7:G145)&gt;COUNTIF(BookTable[Entry Month],$O$4),"",INDEX(Book!E$3:E$1200,SMALL(IF(BookTable[Entry Month]=$O$4,ROW(BookTable[Entry Month])-ROW(Book!$J$2)),ROWS(G$7:G145))))</f>
        <v/>
      </c>
      <c r="L145" s="6" t="e">
        <f>Shrawan6[[#This Row],[मूल्य (रु)]]*13%</f>
        <v>#VALUE!</v>
      </c>
    </row>
    <row r="146" spans="1:12" hidden="1" x14ac:dyDescent="0.25">
      <c r="A146" s="1" t="str">
        <f t="array" ref="A146">IF(ROWS(A$7:A146)&gt;COUNTIF(BookTable[Entry Month],$O$4),"",INDEX(Book!A$3:A$1200,SMALL(IF(BookTable[Entry Month]=$O$4,ROW(BookTable[Entry Month])-ROW(Book!$J$2)),ROWS(A$7:A146))))</f>
        <v/>
      </c>
      <c r="B146" s="1" t="str">
        <f t="array" ref="B146">IF(ROWS(B$7:B146)&gt;COUNTIF(BookTable[Entry Month],$O$4),"",INDEX(Book!B$3:B$1200,SMALL(IF(BookTable[Entry Month]=$O$4,ROW(BookTable[Entry Month])-ROW(Book!$J$2)),ROWS(B$7:B146))))</f>
        <v/>
      </c>
      <c r="D146" s="1" t="str">
        <f t="array" ref="D146">IF(ROWS(C$7:C146)&gt;COUNTIF(BookTable[Entry Month],$O$4),"",INDEX(Book!C$3:C$1200,SMALL(IF(BookTable[Entry Month]=$O$4,ROW(BookTable[Entry Month])-ROW(Book!$J$2)),ROWS(C$7:C146))))</f>
        <v/>
      </c>
      <c r="E146" s="1" t="e">
        <f>VLOOKUP(Shrawan6[[#This Row],[आपूर्तिकर्ताको नाम]],PartyTable[],2,FALSE)</f>
        <v>#N/A</v>
      </c>
      <c r="F146" s="1" t="str" cm="1">
        <f t="array" ref="F146">IF(ROWS(G$7:G146)&gt;COUNTIF(BookTable[Entry Month],$O$4),"",INDEX(Book!D$3:D$1200,SMALL(IF(BookTable[Entry Month]=$O$4,ROW(BookTable[Entry Month])-ROW(Book!$J$2)),ROWS(G$7:G146))))</f>
        <v/>
      </c>
      <c r="I14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46" s="6" t="str" cm="1">
        <f t="array" ref="J146">IF(ROWS(G$7:G146)&gt;COUNTIF(BookTable[Entry Month],$O$4),"",INDEX(Book!F$3:F$1200,SMALL(IF(BookTable[Entry Month]=$O$4,ROW(BookTable[Entry Month])-ROW(Book!$J$2)),ROWS(G$7:G146))))</f>
        <v/>
      </c>
      <c r="K146" s="6" t="str" cm="1">
        <f t="array" ref="K146">IF(ROWS(G$7:G146)&gt;COUNTIF(BookTable[Entry Month],$O$4),"",INDEX(Book!E$3:E$1200,SMALL(IF(BookTable[Entry Month]=$O$4,ROW(BookTable[Entry Month])-ROW(Book!$J$2)),ROWS(G$7:G146))))</f>
        <v/>
      </c>
      <c r="L146" s="6" t="e">
        <f>Shrawan6[[#This Row],[मूल्य (रु)]]*13%</f>
        <v>#VALUE!</v>
      </c>
    </row>
    <row r="147" spans="1:12" hidden="1" x14ac:dyDescent="0.25">
      <c r="A147" s="1" t="str">
        <f t="array" ref="A147">IF(ROWS(A$7:A147)&gt;COUNTIF(BookTable[Entry Month],$O$4),"",INDEX(Book!A$3:A$1200,SMALL(IF(BookTable[Entry Month]=$O$4,ROW(BookTable[Entry Month])-ROW(Book!$J$2)),ROWS(A$7:A147))))</f>
        <v/>
      </c>
      <c r="B147" s="1" t="str">
        <f t="array" ref="B147">IF(ROWS(B$7:B147)&gt;COUNTIF(BookTable[Entry Month],$O$4),"",INDEX(Book!B$3:B$1200,SMALL(IF(BookTable[Entry Month]=$O$4,ROW(BookTable[Entry Month])-ROW(Book!$J$2)),ROWS(B$7:B147))))</f>
        <v/>
      </c>
      <c r="D147" s="1" t="str">
        <f t="array" ref="D147">IF(ROWS(C$7:C147)&gt;COUNTIF(BookTable[Entry Month],$O$4),"",INDEX(Book!C$3:C$1200,SMALL(IF(BookTable[Entry Month]=$O$4,ROW(BookTable[Entry Month])-ROW(Book!$J$2)),ROWS(C$7:C147))))</f>
        <v/>
      </c>
      <c r="E147" s="1" t="e">
        <f>VLOOKUP(Shrawan6[[#This Row],[आपूर्तिकर्ताको नाम]],PartyTable[],2,FALSE)</f>
        <v>#N/A</v>
      </c>
      <c r="F147" s="1" t="str" cm="1">
        <f t="array" ref="F147">IF(ROWS(G$7:G147)&gt;COUNTIF(BookTable[Entry Month],$O$4),"",INDEX(Book!D$3:D$1200,SMALL(IF(BookTable[Entry Month]=$O$4,ROW(BookTable[Entry Month])-ROW(Book!$J$2)),ROWS(G$7:G147))))</f>
        <v/>
      </c>
      <c r="I14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47" s="6" t="str" cm="1">
        <f t="array" ref="J147">IF(ROWS(G$7:G147)&gt;COUNTIF(BookTable[Entry Month],$O$4),"",INDEX(Book!F$3:F$1200,SMALL(IF(BookTable[Entry Month]=$O$4,ROW(BookTable[Entry Month])-ROW(Book!$J$2)),ROWS(G$7:G147))))</f>
        <v/>
      </c>
      <c r="K147" s="6" t="str" cm="1">
        <f t="array" ref="K147">IF(ROWS(G$7:G147)&gt;COUNTIF(BookTable[Entry Month],$O$4),"",INDEX(Book!E$3:E$1200,SMALL(IF(BookTable[Entry Month]=$O$4,ROW(BookTable[Entry Month])-ROW(Book!$J$2)),ROWS(G$7:G147))))</f>
        <v/>
      </c>
      <c r="L147" s="6" t="e">
        <f>Shrawan6[[#This Row],[मूल्य (रु)]]*13%</f>
        <v>#VALUE!</v>
      </c>
    </row>
    <row r="148" spans="1:12" hidden="1" x14ac:dyDescent="0.25">
      <c r="A148" s="1" t="str">
        <f t="array" ref="A148">IF(ROWS(A$7:A148)&gt;COUNTIF(BookTable[Entry Month],$O$4),"",INDEX(Book!A$3:A$1200,SMALL(IF(BookTable[Entry Month]=$O$4,ROW(BookTable[Entry Month])-ROW(Book!$J$2)),ROWS(A$7:A148))))</f>
        <v/>
      </c>
      <c r="B148" s="1" t="str">
        <f t="array" ref="B148">IF(ROWS(B$7:B148)&gt;COUNTIF(BookTable[Entry Month],$O$4),"",INDEX(Book!B$3:B$1200,SMALL(IF(BookTable[Entry Month]=$O$4,ROW(BookTable[Entry Month])-ROW(Book!$J$2)),ROWS(B$7:B148))))</f>
        <v/>
      </c>
      <c r="D148" s="1" t="str">
        <f t="array" ref="D148">IF(ROWS(C$7:C148)&gt;COUNTIF(BookTable[Entry Month],$O$4),"",INDEX(Book!C$3:C$1200,SMALL(IF(BookTable[Entry Month]=$O$4,ROW(BookTable[Entry Month])-ROW(Book!$J$2)),ROWS(C$7:C148))))</f>
        <v/>
      </c>
      <c r="E148" s="1" t="e">
        <f>VLOOKUP(Shrawan6[[#This Row],[आपूर्तिकर्ताको नाम]],PartyTable[],2,FALSE)</f>
        <v>#N/A</v>
      </c>
      <c r="F148" s="1" t="str" cm="1">
        <f t="array" ref="F148">IF(ROWS(G$7:G148)&gt;COUNTIF(BookTable[Entry Month],$O$4),"",INDEX(Book!D$3:D$1200,SMALL(IF(BookTable[Entry Month]=$O$4,ROW(BookTable[Entry Month])-ROW(Book!$J$2)),ROWS(G$7:G148))))</f>
        <v/>
      </c>
      <c r="I14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48" s="6" t="str" cm="1">
        <f t="array" ref="J148">IF(ROWS(G$7:G148)&gt;COUNTIF(BookTable[Entry Month],$O$4),"",INDEX(Book!F$3:F$1200,SMALL(IF(BookTable[Entry Month]=$O$4,ROW(BookTable[Entry Month])-ROW(Book!$J$2)),ROWS(G$7:G148))))</f>
        <v/>
      </c>
      <c r="K148" s="6" t="str" cm="1">
        <f t="array" ref="K148">IF(ROWS(G$7:G148)&gt;COUNTIF(BookTable[Entry Month],$O$4),"",INDEX(Book!E$3:E$1200,SMALL(IF(BookTable[Entry Month]=$O$4,ROW(BookTable[Entry Month])-ROW(Book!$J$2)),ROWS(G$7:G148))))</f>
        <v/>
      </c>
      <c r="L148" s="6" t="e">
        <f>Shrawan6[[#This Row],[मूल्य (रु)]]*13%</f>
        <v>#VALUE!</v>
      </c>
    </row>
    <row r="149" spans="1:12" hidden="1" x14ac:dyDescent="0.25">
      <c r="A149" s="1" t="str">
        <f t="array" ref="A149">IF(ROWS(A$7:A149)&gt;COUNTIF(BookTable[Entry Month],$O$4),"",INDEX(Book!A$3:A$1200,SMALL(IF(BookTable[Entry Month]=$O$4,ROW(BookTable[Entry Month])-ROW(Book!$J$2)),ROWS(A$7:A149))))</f>
        <v/>
      </c>
      <c r="B149" s="1" t="str">
        <f t="array" ref="B149">IF(ROWS(B$7:B149)&gt;COUNTIF(BookTable[Entry Month],$O$4),"",INDEX(Book!B$3:B$1200,SMALL(IF(BookTable[Entry Month]=$O$4,ROW(BookTable[Entry Month])-ROW(Book!$J$2)),ROWS(B$7:B149))))</f>
        <v/>
      </c>
      <c r="D149" s="1" t="str">
        <f t="array" ref="D149">IF(ROWS(C$7:C149)&gt;COUNTIF(BookTable[Entry Month],$O$4),"",INDEX(Book!C$3:C$1200,SMALL(IF(BookTable[Entry Month]=$O$4,ROW(BookTable[Entry Month])-ROW(Book!$J$2)),ROWS(C$7:C149))))</f>
        <v/>
      </c>
      <c r="E149" s="1" t="e">
        <f>VLOOKUP(Shrawan6[[#This Row],[आपूर्तिकर्ताको नाम]],PartyTable[],2,FALSE)</f>
        <v>#N/A</v>
      </c>
      <c r="F149" s="1" t="str" cm="1">
        <f t="array" ref="F149">IF(ROWS(G$7:G149)&gt;COUNTIF(BookTable[Entry Month],$O$4),"",INDEX(Book!D$3:D$1200,SMALL(IF(BookTable[Entry Month]=$O$4,ROW(BookTable[Entry Month])-ROW(Book!$J$2)),ROWS(G$7:G149))))</f>
        <v/>
      </c>
      <c r="I14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49" s="6" t="str" cm="1">
        <f t="array" ref="J149">IF(ROWS(G$7:G149)&gt;COUNTIF(BookTable[Entry Month],$O$4),"",INDEX(Book!F$3:F$1200,SMALL(IF(BookTable[Entry Month]=$O$4,ROW(BookTable[Entry Month])-ROW(Book!$J$2)),ROWS(G$7:G149))))</f>
        <v/>
      </c>
      <c r="K149" s="6" t="str" cm="1">
        <f t="array" ref="K149">IF(ROWS(G$7:G149)&gt;COUNTIF(BookTable[Entry Month],$O$4),"",INDEX(Book!E$3:E$1200,SMALL(IF(BookTable[Entry Month]=$O$4,ROW(BookTable[Entry Month])-ROW(Book!$J$2)),ROWS(G$7:G149))))</f>
        <v/>
      </c>
      <c r="L149" s="6" t="e">
        <f>Shrawan6[[#This Row],[मूल्य (रु)]]*13%</f>
        <v>#VALUE!</v>
      </c>
    </row>
    <row r="150" spans="1:12" hidden="1" x14ac:dyDescent="0.25">
      <c r="A150" s="1" t="str">
        <f t="array" ref="A150">IF(ROWS(A$7:A150)&gt;COUNTIF(BookTable[Entry Month],$O$4),"",INDEX(Book!A$3:A$1200,SMALL(IF(BookTable[Entry Month]=$O$4,ROW(BookTable[Entry Month])-ROW(Book!$J$2)),ROWS(A$7:A150))))</f>
        <v/>
      </c>
      <c r="B150" s="1" t="str">
        <f t="array" ref="B150">IF(ROWS(B$7:B150)&gt;COUNTIF(BookTable[Entry Month],$O$4),"",INDEX(Book!B$3:B$1200,SMALL(IF(BookTable[Entry Month]=$O$4,ROW(BookTable[Entry Month])-ROW(Book!$J$2)),ROWS(B$7:B150))))</f>
        <v/>
      </c>
      <c r="D150" s="1" t="str">
        <f t="array" ref="D150">IF(ROWS(C$7:C150)&gt;COUNTIF(BookTable[Entry Month],$O$4),"",INDEX(Book!C$3:C$1200,SMALL(IF(BookTable[Entry Month]=$O$4,ROW(BookTable[Entry Month])-ROW(Book!$J$2)),ROWS(C$7:C150))))</f>
        <v/>
      </c>
      <c r="E150" s="1" t="e">
        <f>VLOOKUP(Shrawan6[[#This Row],[आपूर्तिकर्ताको नाम]],PartyTable[],2,FALSE)</f>
        <v>#N/A</v>
      </c>
      <c r="F150" s="1" t="str" cm="1">
        <f t="array" ref="F150">IF(ROWS(G$7:G150)&gt;COUNTIF(BookTable[Entry Month],$O$4),"",INDEX(Book!D$3:D$1200,SMALL(IF(BookTable[Entry Month]=$O$4,ROW(BookTable[Entry Month])-ROW(Book!$J$2)),ROWS(G$7:G150))))</f>
        <v/>
      </c>
      <c r="I15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50" s="6" t="str" cm="1">
        <f t="array" ref="J150">IF(ROWS(G$7:G150)&gt;COUNTIF(BookTable[Entry Month],$O$4),"",INDEX(Book!F$3:F$1200,SMALL(IF(BookTable[Entry Month]=$O$4,ROW(BookTable[Entry Month])-ROW(Book!$J$2)),ROWS(G$7:G150))))</f>
        <v/>
      </c>
      <c r="K150" s="6" t="str" cm="1">
        <f t="array" ref="K150">IF(ROWS(G$7:G150)&gt;COUNTIF(BookTable[Entry Month],$O$4),"",INDEX(Book!E$3:E$1200,SMALL(IF(BookTable[Entry Month]=$O$4,ROW(BookTable[Entry Month])-ROW(Book!$J$2)),ROWS(G$7:G150))))</f>
        <v/>
      </c>
      <c r="L150" s="6" t="e">
        <f>Shrawan6[[#This Row],[मूल्य (रु)]]*13%</f>
        <v>#VALUE!</v>
      </c>
    </row>
    <row r="151" spans="1:12" hidden="1" x14ac:dyDescent="0.25">
      <c r="A151" s="1" t="str">
        <f t="array" ref="A151">IF(ROWS(A$7:A151)&gt;COUNTIF(BookTable[Entry Month],$O$4),"",INDEX(Book!A$3:A$1200,SMALL(IF(BookTable[Entry Month]=$O$4,ROW(BookTable[Entry Month])-ROW(Book!$J$2)),ROWS(A$7:A151))))</f>
        <v/>
      </c>
      <c r="B151" s="1" t="str">
        <f t="array" ref="B151">IF(ROWS(B$7:B151)&gt;COUNTIF(BookTable[Entry Month],$O$4),"",INDEX(Book!B$3:B$1200,SMALL(IF(BookTable[Entry Month]=$O$4,ROW(BookTable[Entry Month])-ROW(Book!$J$2)),ROWS(B$7:B151))))</f>
        <v/>
      </c>
      <c r="D151" s="1" t="str">
        <f t="array" ref="D151">IF(ROWS(C$7:C151)&gt;COUNTIF(BookTable[Entry Month],$O$4),"",INDEX(Book!C$3:C$1200,SMALL(IF(BookTable[Entry Month]=$O$4,ROW(BookTable[Entry Month])-ROW(Book!$J$2)),ROWS(C$7:C151))))</f>
        <v/>
      </c>
      <c r="E151" s="1" t="e">
        <f>VLOOKUP(Shrawan6[[#This Row],[आपूर्तिकर्ताको नाम]],PartyTable[],2,FALSE)</f>
        <v>#N/A</v>
      </c>
      <c r="F151" s="1" t="str" cm="1">
        <f t="array" ref="F151">IF(ROWS(G$7:G151)&gt;COUNTIF(BookTable[Entry Month],$O$4),"",INDEX(Book!D$3:D$1200,SMALL(IF(BookTable[Entry Month]=$O$4,ROW(BookTable[Entry Month])-ROW(Book!$J$2)),ROWS(G$7:G151))))</f>
        <v/>
      </c>
      <c r="I15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51" s="6" t="str" cm="1">
        <f t="array" ref="J151">IF(ROWS(G$7:G151)&gt;COUNTIF(BookTable[Entry Month],$O$4),"",INDEX(Book!F$3:F$1200,SMALL(IF(BookTable[Entry Month]=$O$4,ROW(BookTable[Entry Month])-ROW(Book!$J$2)),ROWS(G$7:G151))))</f>
        <v/>
      </c>
      <c r="K151" s="6" t="str" cm="1">
        <f t="array" ref="K151">IF(ROWS(G$7:G151)&gt;COUNTIF(BookTable[Entry Month],$O$4),"",INDEX(Book!E$3:E$1200,SMALL(IF(BookTable[Entry Month]=$O$4,ROW(BookTable[Entry Month])-ROW(Book!$J$2)),ROWS(G$7:G151))))</f>
        <v/>
      </c>
      <c r="L151" s="6" t="e">
        <f>Shrawan6[[#This Row],[मूल्य (रु)]]*13%</f>
        <v>#VALUE!</v>
      </c>
    </row>
    <row r="152" spans="1:12" hidden="1" x14ac:dyDescent="0.25">
      <c r="A152" s="1" t="str">
        <f t="array" ref="A152">IF(ROWS(A$7:A152)&gt;COUNTIF(BookTable[Entry Month],$O$4),"",INDEX(Book!A$3:A$1200,SMALL(IF(BookTable[Entry Month]=$O$4,ROW(BookTable[Entry Month])-ROW(Book!$J$2)),ROWS(A$7:A152))))</f>
        <v/>
      </c>
      <c r="B152" s="1" t="str">
        <f t="array" ref="B152">IF(ROWS(B$7:B152)&gt;COUNTIF(BookTable[Entry Month],$O$4),"",INDEX(Book!B$3:B$1200,SMALL(IF(BookTable[Entry Month]=$O$4,ROW(BookTable[Entry Month])-ROW(Book!$J$2)),ROWS(B$7:B152))))</f>
        <v/>
      </c>
      <c r="D152" s="1" t="str">
        <f t="array" ref="D152">IF(ROWS(C$7:C152)&gt;COUNTIF(BookTable[Entry Month],$O$4),"",INDEX(Book!C$3:C$1200,SMALL(IF(BookTable[Entry Month]=$O$4,ROW(BookTable[Entry Month])-ROW(Book!$J$2)),ROWS(C$7:C152))))</f>
        <v/>
      </c>
      <c r="E152" s="1" t="e">
        <f>VLOOKUP(Shrawan6[[#This Row],[आपूर्तिकर्ताको नाम]],PartyTable[],2,FALSE)</f>
        <v>#N/A</v>
      </c>
      <c r="F152" s="1" t="str" cm="1">
        <f t="array" ref="F152">IF(ROWS(G$7:G152)&gt;COUNTIF(BookTable[Entry Month],$O$4),"",INDEX(Book!D$3:D$1200,SMALL(IF(BookTable[Entry Month]=$O$4,ROW(BookTable[Entry Month])-ROW(Book!$J$2)),ROWS(G$7:G152))))</f>
        <v/>
      </c>
      <c r="I15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52" s="6" t="str" cm="1">
        <f t="array" ref="J152">IF(ROWS(G$7:G152)&gt;COUNTIF(BookTable[Entry Month],$O$4),"",INDEX(Book!F$3:F$1200,SMALL(IF(BookTable[Entry Month]=$O$4,ROW(BookTable[Entry Month])-ROW(Book!$J$2)),ROWS(G$7:G152))))</f>
        <v/>
      </c>
      <c r="K152" s="6" t="str" cm="1">
        <f t="array" ref="K152">IF(ROWS(G$7:G152)&gt;COUNTIF(BookTable[Entry Month],$O$4),"",INDEX(Book!E$3:E$1200,SMALL(IF(BookTable[Entry Month]=$O$4,ROW(BookTable[Entry Month])-ROW(Book!$J$2)),ROWS(G$7:G152))))</f>
        <v/>
      </c>
      <c r="L152" s="6" t="e">
        <f>Shrawan6[[#This Row],[मूल्य (रु)]]*13%</f>
        <v>#VALUE!</v>
      </c>
    </row>
    <row r="153" spans="1:12" hidden="1" x14ac:dyDescent="0.25">
      <c r="A153" s="1" t="str">
        <f t="array" ref="A153">IF(ROWS(A$7:A153)&gt;COUNTIF(BookTable[Entry Month],$O$4),"",INDEX(Book!A$3:A$1200,SMALL(IF(BookTable[Entry Month]=$O$4,ROW(BookTable[Entry Month])-ROW(Book!$J$2)),ROWS(A$7:A153))))</f>
        <v/>
      </c>
      <c r="B153" s="1" t="str">
        <f t="array" ref="B153">IF(ROWS(B$7:B153)&gt;COUNTIF(BookTable[Entry Month],$O$4),"",INDEX(Book!B$3:B$1200,SMALL(IF(BookTable[Entry Month]=$O$4,ROW(BookTable[Entry Month])-ROW(Book!$J$2)),ROWS(B$7:B153))))</f>
        <v/>
      </c>
      <c r="D153" s="1" t="str">
        <f t="array" ref="D153">IF(ROWS(C$7:C153)&gt;COUNTIF(BookTable[Entry Month],$O$4),"",INDEX(Book!C$3:C$1200,SMALL(IF(BookTable[Entry Month]=$O$4,ROW(BookTable[Entry Month])-ROW(Book!$J$2)),ROWS(C$7:C153))))</f>
        <v/>
      </c>
      <c r="E153" s="1" t="e">
        <f>VLOOKUP(Shrawan6[[#This Row],[आपूर्तिकर्ताको नाम]],PartyTable[],2,FALSE)</f>
        <v>#N/A</v>
      </c>
      <c r="F153" s="1" t="str" cm="1">
        <f t="array" ref="F153">IF(ROWS(G$7:G153)&gt;COUNTIF(BookTable[Entry Month],$O$4),"",INDEX(Book!D$3:D$1200,SMALL(IF(BookTable[Entry Month]=$O$4,ROW(BookTable[Entry Month])-ROW(Book!$J$2)),ROWS(G$7:G153))))</f>
        <v/>
      </c>
      <c r="I15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53" s="6" t="str" cm="1">
        <f t="array" ref="J153">IF(ROWS(G$7:G153)&gt;COUNTIF(BookTable[Entry Month],$O$4),"",INDEX(Book!F$3:F$1200,SMALL(IF(BookTable[Entry Month]=$O$4,ROW(BookTable[Entry Month])-ROW(Book!$J$2)),ROWS(G$7:G153))))</f>
        <v/>
      </c>
      <c r="K153" s="6" t="str" cm="1">
        <f t="array" ref="K153">IF(ROWS(G$7:G153)&gt;COUNTIF(BookTable[Entry Month],$O$4),"",INDEX(Book!E$3:E$1200,SMALL(IF(BookTable[Entry Month]=$O$4,ROW(BookTable[Entry Month])-ROW(Book!$J$2)),ROWS(G$7:G153))))</f>
        <v/>
      </c>
      <c r="L153" s="6" t="e">
        <f>Shrawan6[[#This Row],[मूल्य (रु)]]*13%</f>
        <v>#VALUE!</v>
      </c>
    </row>
    <row r="154" spans="1:12" hidden="1" x14ac:dyDescent="0.25">
      <c r="A154" s="1" t="str">
        <f t="array" ref="A154">IF(ROWS(A$7:A154)&gt;COUNTIF(BookTable[Entry Month],$O$4),"",INDEX(Book!A$3:A$1200,SMALL(IF(BookTable[Entry Month]=$O$4,ROW(BookTable[Entry Month])-ROW(Book!$J$2)),ROWS(A$7:A154))))</f>
        <v/>
      </c>
      <c r="B154" s="1" t="str">
        <f t="array" ref="B154">IF(ROWS(B$7:B154)&gt;COUNTIF(BookTable[Entry Month],$O$4),"",INDEX(Book!B$3:B$1200,SMALL(IF(BookTable[Entry Month]=$O$4,ROW(BookTable[Entry Month])-ROW(Book!$J$2)),ROWS(B$7:B154))))</f>
        <v/>
      </c>
      <c r="D154" s="1" t="str">
        <f t="array" ref="D154">IF(ROWS(C$7:C154)&gt;COUNTIF(BookTable[Entry Month],$O$4),"",INDEX(Book!C$3:C$1200,SMALL(IF(BookTable[Entry Month]=$O$4,ROW(BookTable[Entry Month])-ROW(Book!$J$2)),ROWS(C$7:C154))))</f>
        <v/>
      </c>
      <c r="E154" s="1" t="e">
        <f>VLOOKUP(Shrawan6[[#This Row],[आपूर्तिकर्ताको नाम]],PartyTable[],2,FALSE)</f>
        <v>#N/A</v>
      </c>
      <c r="F154" s="1" t="str" cm="1">
        <f t="array" ref="F154">IF(ROWS(G$7:G154)&gt;COUNTIF(BookTable[Entry Month],$O$4),"",INDEX(Book!D$3:D$1200,SMALL(IF(BookTable[Entry Month]=$O$4,ROW(BookTable[Entry Month])-ROW(Book!$J$2)),ROWS(G$7:G154))))</f>
        <v/>
      </c>
      <c r="I15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54" s="6" t="str" cm="1">
        <f t="array" ref="J154">IF(ROWS(G$7:G154)&gt;COUNTIF(BookTable[Entry Month],$O$4),"",INDEX(Book!F$3:F$1200,SMALL(IF(BookTable[Entry Month]=$O$4,ROW(BookTable[Entry Month])-ROW(Book!$J$2)),ROWS(G$7:G154))))</f>
        <v/>
      </c>
      <c r="K154" s="6" t="str" cm="1">
        <f t="array" ref="K154">IF(ROWS(G$7:G154)&gt;COUNTIF(BookTable[Entry Month],$O$4),"",INDEX(Book!E$3:E$1200,SMALL(IF(BookTable[Entry Month]=$O$4,ROW(BookTable[Entry Month])-ROW(Book!$J$2)),ROWS(G$7:G154))))</f>
        <v/>
      </c>
      <c r="L154" s="6" t="e">
        <f>Shrawan6[[#This Row],[मूल्य (रु)]]*13%</f>
        <v>#VALUE!</v>
      </c>
    </row>
    <row r="155" spans="1:12" hidden="1" x14ac:dyDescent="0.25">
      <c r="A155" s="1" t="str">
        <f t="array" ref="A155">IF(ROWS(A$7:A155)&gt;COUNTIF(BookTable[Entry Month],$O$4),"",INDEX(Book!A$3:A$1200,SMALL(IF(BookTable[Entry Month]=$O$4,ROW(BookTable[Entry Month])-ROW(Book!$J$2)),ROWS(A$7:A155))))</f>
        <v/>
      </c>
      <c r="B155" s="1" t="str">
        <f t="array" ref="B155">IF(ROWS(B$7:B155)&gt;COUNTIF(BookTable[Entry Month],$O$4),"",INDEX(Book!B$3:B$1200,SMALL(IF(BookTable[Entry Month]=$O$4,ROW(BookTable[Entry Month])-ROW(Book!$J$2)),ROWS(B$7:B155))))</f>
        <v/>
      </c>
      <c r="D155" s="1" t="str">
        <f t="array" ref="D155">IF(ROWS(C$7:C155)&gt;COUNTIF(BookTable[Entry Month],$O$4),"",INDEX(Book!C$3:C$1200,SMALL(IF(BookTable[Entry Month]=$O$4,ROW(BookTable[Entry Month])-ROW(Book!$J$2)),ROWS(C$7:C155))))</f>
        <v/>
      </c>
      <c r="E155" s="1" t="e">
        <f>VLOOKUP(Shrawan6[[#This Row],[आपूर्तिकर्ताको नाम]],PartyTable[],2,FALSE)</f>
        <v>#N/A</v>
      </c>
      <c r="F155" s="1" t="str" cm="1">
        <f t="array" ref="F155">IF(ROWS(G$7:G155)&gt;COUNTIF(BookTable[Entry Month],$O$4),"",INDEX(Book!D$3:D$1200,SMALL(IF(BookTable[Entry Month]=$O$4,ROW(BookTable[Entry Month])-ROW(Book!$J$2)),ROWS(G$7:G155))))</f>
        <v/>
      </c>
      <c r="I15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55" s="6" t="str" cm="1">
        <f t="array" ref="J155">IF(ROWS(G$7:G155)&gt;COUNTIF(BookTable[Entry Month],$O$4),"",INDEX(Book!F$3:F$1200,SMALL(IF(BookTable[Entry Month]=$O$4,ROW(BookTable[Entry Month])-ROW(Book!$J$2)),ROWS(G$7:G155))))</f>
        <v/>
      </c>
      <c r="K155" s="6" t="str" cm="1">
        <f t="array" ref="K155">IF(ROWS(G$7:G155)&gt;COUNTIF(BookTable[Entry Month],$O$4),"",INDEX(Book!E$3:E$1200,SMALL(IF(BookTable[Entry Month]=$O$4,ROW(BookTable[Entry Month])-ROW(Book!$J$2)),ROWS(G$7:G155))))</f>
        <v/>
      </c>
      <c r="L155" s="6" t="e">
        <f>Shrawan6[[#This Row],[मूल्य (रु)]]*13%</f>
        <v>#VALUE!</v>
      </c>
    </row>
    <row r="156" spans="1:12" hidden="1" x14ac:dyDescent="0.25">
      <c r="A156" s="1" t="str">
        <f t="array" ref="A156">IF(ROWS(A$7:A156)&gt;COUNTIF(BookTable[Entry Month],$O$4),"",INDEX(Book!A$3:A$1200,SMALL(IF(BookTable[Entry Month]=$O$4,ROW(BookTable[Entry Month])-ROW(Book!$J$2)),ROWS(A$7:A156))))</f>
        <v/>
      </c>
      <c r="B156" s="1" t="str">
        <f t="array" ref="B156">IF(ROWS(B$7:B156)&gt;COUNTIF(BookTable[Entry Month],$O$4),"",INDEX(Book!B$3:B$1200,SMALL(IF(BookTable[Entry Month]=$O$4,ROW(BookTable[Entry Month])-ROW(Book!$J$2)),ROWS(B$7:B156))))</f>
        <v/>
      </c>
      <c r="D156" s="1" t="str">
        <f t="array" ref="D156">IF(ROWS(C$7:C156)&gt;COUNTIF(BookTable[Entry Month],$O$4),"",INDEX(Book!C$3:C$1200,SMALL(IF(BookTable[Entry Month]=$O$4,ROW(BookTable[Entry Month])-ROW(Book!$J$2)),ROWS(C$7:C156))))</f>
        <v/>
      </c>
      <c r="E156" s="1" t="e">
        <f>VLOOKUP(Shrawan6[[#This Row],[आपूर्तिकर्ताको नाम]],PartyTable[],2,FALSE)</f>
        <v>#N/A</v>
      </c>
      <c r="F156" s="1" t="str" cm="1">
        <f t="array" ref="F156">IF(ROWS(G$7:G156)&gt;COUNTIF(BookTable[Entry Month],$O$4),"",INDEX(Book!D$3:D$1200,SMALL(IF(BookTable[Entry Month]=$O$4,ROW(BookTable[Entry Month])-ROW(Book!$J$2)),ROWS(G$7:G156))))</f>
        <v/>
      </c>
      <c r="I15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56" s="6" t="str" cm="1">
        <f t="array" ref="J156">IF(ROWS(G$7:G156)&gt;COUNTIF(BookTable[Entry Month],$O$4),"",INDEX(Book!F$3:F$1200,SMALL(IF(BookTable[Entry Month]=$O$4,ROW(BookTable[Entry Month])-ROW(Book!$J$2)),ROWS(G$7:G156))))</f>
        <v/>
      </c>
      <c r="K156" s="6" t="str" cm="1">
        <f t="array" ref="K156">IF(ROWS(G$7:G156)&gt;COUNTIF(BookTable[Entry Month],$O$4),"",INDEX(Book!E$3:E$1200,SMALL(IF(BookTable[Entry Month]=$O$4,ROW(BookTable[Entry Month])-ROW(Book!$J$2)),ROWS(G$7:G156))))</f>
        <v/>
      </c>
      <c r="L156" s="6" t="e">
        <f>Shrawan6[[#This Row],[मूल्य (रु)]]*13%</f>
        <v>#VALUE!</v>
      </c>
    </row>
    <row r="157" spans="1:12" hidden="1" x14ac:dyDescent="0.25">
      <c r="A157" s="1" t="str">
        <f t="array" ref="A157">IF(ROWS(A$7:A157)&gt;COUNTIF(BookTable[Entry Month],$O$4),"",INDEX(Book!A$3:A$1200,SMALL(IF(BookTable[Entry Month]=$O$4,ROW(BookTable[Entry Month])-ROW(Book!$J$2)),ROWS(A$7:A157))))</f>
        <v/>
      </c>
      <c r="B157" s="1" t="str">
        <f t="array" ref="B157">IF(ROWS(B$7:B157)&gt;COUNTIF(BookTable[Entry Month],$O$4),"",INDEX(Book!B$3:B$1200,SMALL(IF(BookTable[Entry Month]=$O$4,ROW(BookTable[Entry Month])-ROW(Book!$J$2)),ROWS(B$7:B157))))</f>
        <v/>
      </c>
      <c r="D157" s="1" t="str">
        <f t="array" ref="D157">IF(ROWS(C$7:C157)&gt;COUNTIF(BookTable[Entry Month],$O$4),"",INDEX(Book!C$3:C$1200,SMALL(IF(BookTable[Entry Month]=$O$4,ROW(BookTable[Entry Month])-ROW(Book!$J$2)),ROWS(C$7:C157))))</f>
        <v/>
      </c>
      <c r="E157" s="1" t="e">
        <f>VLOOKUP(Shrawan6[[#This Row],[आपूर्तिकर्ताको नाम]],PartyTable[],2,FALSE)</f>
        <v>#N/A</v>
      </c>
      <c r="F157" s="1" t="str" cm="1">
        <f t="array" ref="F157">IF(ROWS(G$7:G157)&gt;COUNTIF(BookTable[Entry Month],$O$4),"",INDEX(Book!D$3:D$1200,SMALL(IF(BookTable[Entry Month]=$O$4,ROW(BookTable[Entry Month])-ROW(Book!$J$2)),ROWS(G$7:G157))))</f>
        <v/>
      </c>
      <c r="I15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57" s="6" t="str" cm="1">
        <f t="array" ref="J157">IF(ROWS(G$7:G157)&gt;COUNTIF(BookTable[Entry Month],$O$4),"",INDEX(Book!F$3:F$1200,SMALL(IF(BookTable[Entry Month]=$O$4,ROW(BookTable[Entry Month])-ROW(Book!$J$2)),ROWS(G$7:G157))))</f>
        <v/>
      </c>
      <c r="K157" s="6" t="str" cm="1">
        <f t="array" ref="K157">IF(ROWS(G$7:G157)&gt;COUNTIF(BookTable[Entry Month],$O$4),"",INDEX(Book!E$3:E$1200,SMALL(IF(BookTable[Entry Month]=$O$4,ROW(BookTable[Entry Month])-ROW(Book!$J$2)),ROWS(G$7:G157))))</f>
        <v/>
      </c>
      <c r="L157" s="6" t="e">
        <f>Shrawan6[[#This Row],[मूल्य (रु)]]*13%</f>
        <v>#VALUE!</v>
      </c>
    </row>
    <row r="158" spans="1:12" hidden="1" x14ac:dyDescent="0.25">
      <c r="A158" s="1" t="str">
        <f t="array" ref="A158">IF(ROWS(A$7:A158)&gt;COUNTIF(BookTable[Entry Month],$O$4),"",INDEX(Book!A$3:A$1200,SMALL(IF(BookTable[Entry Month]=$O$4,ROW(BookTable[Entry Month])-ROW(Book!$J$2)),ROWS(A$7:A158))))</f>
        <v/>
      </c>
      <c r="B158" s="1" t="str">
        <f t="array" ref="B158">IF(ROWS(B$7:B158)&gt;COUNTIF(BookTable[Entry Month],$O$4),"",INDEX(Book!B$3:B$1200,SMALL(IF(BookTable[Entry Month]=$O$4,ROW(BookTable[Entry Month])-ROW(Book!$J$2)),ROWS(B$7:B158))))</f>
        <v/>
      </c>
      <c r="D158" s="1" t="str">
        <f t="array" ref="D158">IF(ROWS(C$7:C158)&gt;COUNTIF(BookTable[Entry Month],$O$4),"",INDEX(Book!C$3:C$1200,SMALL(IF(BookTable[Entry Month]=$O$4,ROW(BookTable[Entry Month])-ROW(Book!$J$2)),ROWS(C$7:C158))))</f>
        <v/>
      </c>
      <c r="E158" s="1" t="e">
        <f>VLOOKUP(Shrawan6[[#This Row],[आपूर्तिकर्ताको नाम]],PartyTable[],2,FALSE)</f>
        <v>#N/A</v>
      </c>
      <c r="F158" s="1" t="str" cm="1">
        <f t="array" ref="F158">IF(ROWS(G$7:G158)&gt;COUNTIF(BookTable[Entry Month],$O$4),"",INDEX(Book!D$3:D$1200,SMALL(IF(BookTable[Entry Month]=$O$4,ROW(BookTable[Entry Month])-ROW(Book!$J$2)),ROWS(G$7:G158))))</f>
        <v/>
      </c>
      <c r="I15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58" s="6" t="str" cm="1">
        <f t="array" ref="J158">IF(ROWS(G$7:G158)&gt;COUNTIF(BookTable[Entry Month],$O$4),"",INDEX(Book!F$3:F$1200,SMALL(IF(BookTable[Entry Month]=$O$4,ROW(BookTable[Entry Month])-ROW(Book!$J$2)),ROWS(G$7:G158))))</f>
        <v/>
      </c>
      <c r="K158" s="6" t="str" cm="1">
        <f t="array" ref="K158">IF(ROWS(G$7:G158)&gt;COUNTIF(BookTable[Entry Month],$O$4),"",INDEX(Book!E$3:E$1200,SMALL(IF(BookTable[Entry Month]=$O$4,ROW(BookTable[Entry Month])-ROW(Book!$J$2)),ROWS(G$7:G158))))</f>
        <v/>
      </c>
      <c r="L158" s="6" t="e">
        <f>Shrawan6[[#This Row],[मूल्य (रु)]]*13%</f>
        <v>#VALUE!</v>
      </c>
    </row>
    <row r="159" spans="1:12" hidden="1" x14ac:dyDescent="0.25">
      <c r="A159" s="1" t="str">
        <f t="array" ref="A159">IF(ROWS(A$7:A159)&gt;COUNTIF(BookTable[Entry Month],$O$4),"",INDEX(Book!A$3:A$1200,SMALL(IF(BookTable[Entry Month]=$O$4,ROW(BookTable[Entry Month])-ROW(Book!$J$2)),ROWS(A$7:A159))))</f>
        <v/>
      </c>
      <c r="B159" s="1" t="str">
        <f t="array" ref="B159">IF(ROWS(B$7:B159)&gt;COUNTIF(BookTable[Entry Month],$O$4),"",INDEX(Book!B$3:B$1200,SMALL(IF(BookTable[Entry Month]=$O$4,ROW(BookTable[Entry Month])-ROW(Book!$J$2)),ROWS(B$7:B159))))</f>
        <v/>
      </c>
      <c r="D159" s="1" t="str">
        <f t="array" ref="D159">IF(ROWS(C$7:C159)&gt;COUNTIF(BookTable[Entry Month],$O$4),"",INDEX(Book!C$3:C$1200,SMALL(IF(BookTable[Entry Month]=$O$4,ROW(BookTable[Entry Month])-ROW(Book!$J$2)),ROWS(C$7:C159))))</f>
        <v/>
      </c>
      <c r="E159" s="1" t="e">
        <f>VLOOKUP(Shrawan6[[#This Row],[आपूर्तिकर्ताको नाम]],PartyTable[],2,FALSE)</f>
        <v>#N/A</v>
      </c>
      <c r="F159" s="1" t="str" cm="1">
        <f t="array" ref="F159">IF(ROWS(G$7:G159)&gt;COUNTIF(BookTable[Entry Month],$O$4),"",INDEX(Book!D$3:D$1200,SMALL(IF(BookTable[Entry Month]=$O$4,ROW(BookTable[Entry Month])-ROW(Book!$J$2)),ROWS(G$7:G159))))</f>
        <v/>
      </c>
      <c r="I15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59" s="6" t="str" cm="1">
        <f t="array" ref="J159">IF(ROWS(G$7:G159)&gt;COUNTIF(BookTable[Entry Month],$O$4),"",INDEX(Book!F$3:F$1200,SMALL(IF(BookTable[Entry Month]=$O$4,ROW(BookTable[Entry Month])-ROW(Book!$J$2)),ROWS(G$7:G159))))</f>
        <v/>
      </c>
      <c r="K159" s="6" t="str" cm="1">
        <f t="array" ref="K159">IF(ROWS(G$7:G159)&gt;COUNTIF(BookTable[Entry Month],$O$4),"",INDEX(Book!E$3:E$1200,SMALL(IF(BookTable[Entry Month]=$O$4,ROW(BookTable[Entry Month])-ROW(Book!$J$2)),ROWS(G$7:G159))))</f>
        <v/>
      </c>
      <c r="L159" s="6" t="e">
        <f>Shrawan6[[#This Row],[मूल्य (रु)]]*13%</f>
        <v>#VALUE!</v>
      </c>
    </row>
    <row r="160" spans="1:12" hidden="1" x14ac:dyDescent="0.25">
      <c r="A160" s="1" t="str">
        <f t="array" ref="A160">IF(ROWS(A$7:A160)&gt;COUNTIF(BookTable[Entry Month],$O$4),"",INDEX(Book!A$3:A$1200,SMALL(IF(BookTable[Entry Month]=$O$4,ROW(BookTable[Entry Month])-ROW(Book!$J$2)),ROWS(A$7:A160))))</f>
        <v/>
      </c>
      <c r="B160" s="1" t="str">
        <f t="array" ref="B160">IF(ROWS(B$7:B160)&gt;COUNTIF(BookTable[Entry Month],$O$4),"",INDEX(Book!B$3:B$1200,SMALL(IF(BookTable[Entry Month]=$O$4,ROW(BookTable[Entry Month])-ROW(Book!$J$2)),ROWS(B$7:B160))))</f>
        <v/>
      </c>
      <c r="D160" s="1" t="str">
        <f t="array" ref="D160">IF(ROWS(C$7:C160)&gt;COUNTIF(BookTable[Entry Month],$O$4),"",INDEX(Book!C$3:C$1200,SMALL(IF(BookTable[Entry Month]=$O$4,ROW(BookTable[Entry Month])-ROW(Book!$J$2)),ROWS(C$7:C160))))</f>
        <v/>
      </c>
      <c r="E160" s="1" t="e">
        <f>VLOOKUP(Shrawan6[[#This Row],[आपूर्तिकर्ताको नाम]],PartyTable[],2,FALSE)</f>
        <v>#N/A</v>
      </c>
      <c r="F160" s="1" t="str" cm="1">
        <f t="array" ref="F160">IF(ROWS(G$7:G160)&gt;COUNTIF(BookTable[Entry Month],$O$4),"",INDEX(Book!D$3:D$1200,SMALL(IF(BookTable[Entry Month]=$O$4,ROW(BookTable[Entry Month])-ROW(Book!$J$2)),ROWS(G$7:G160))))</f>
        <v/>
      </c>
      <c r="I16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60" s="6" t="str" cm="1">
        <f t="array" ref="J160">IF(ROWS(G$7:G160)&gt;COUNTIF(BookTable[Entry Month],$O$4),"",INDEX(Book!F$3:F$1200,SMALL(IF(BookTable[Entry Month]=$O$4,ROW(BookTable[Entry Month])-ROW(Book!$J$2)),ROWS(G$7:G160))))</f>
        <v/>
      </c>
      <c r="K160" s="6" t="str" cm="1">
        <f t="array" ref="K160">IF(ROWS(G$7:G160)&gt;COUNTIF(BookTable[Entry Month],$O$4),"",INDEX(Book!E$3:E$1200,SMALL(IF(BookTable[Entry Month]=$O$4,ROW(BookTable[Entry Month])-ROW(Book!$J$2)),ROWS(G$7:G160))))</f>
        <v/>
      </c>
      <c r="L160" s="6" t="e">
        <f>Shrawan6[[#This Row],[मूल्य (रु)]]*13%</f>
        <v>#VALUE!</v>
      </c>
    </row>
    <row r="161" spans="1:12" hidden="1" x14ac:dyDescent="0.25">
      <c r="A161" s="1" t="str">
        <f t="array" ref="A161">IF(ROWS(A$7:A161)&gt;COUNTIF(BookTable[Entry Month],$O$4),"",INDEX(Book!A$3:A$1200,SMALL(IF(BookTable[Entry Month]=$O$4,ROW(BookTable[Entry Month])-ROW(Book!$J$2)),ROWS(A$7:A161))))</f>
        <v/>
      </c>
      <c r="B161" s="1" t="str">
        <f t="array" ref="B161">IF(ROWS(B$7:B161)&gt;COUNTIF(BookTable[Entry Month],$O$4),"",INDEX(Book!B$3:B$1200,SMALL(IF(BookTable[Entry Month]=$O$4,ROW(BookTable[Entry Month])-ROW(Book!$J$2)),ROWS(B$7:B161))))</f>
        <v/>
      </c>
      <c r="D161" s="1" t="str">
        <f t="array" ref="D161">IF(ROWS(C$7:C161)&gt;COUNTIF(BookTable[Entry Month],$O$4),"",INDEX(Book!C$3:C$1200,SMALL(IF(BookTable[Entry Month]=$O$4,ROW(BookTable[Entry Month])-ROW(Book!$J$2)),ROWS(C$7:C161))))</f>
        <v/>
      </c>
      <c r="E161" s="1" t="e">
        <f>VLOOKUP(Shrawan6[[#This Row],[आपूर्तिकर्ताको नाम]],PartyTable[],2,FALSE)</f>
        <v>#N/A</v>
      </c>
      <c r="F161" s="1" t="str" cm="1">
        <f t="array" ref="F161">IF(ROWS(G$7:G161)&gt;COUNTIF(BookTable[Entry Month],$O$4),"",INDEX(Book!D$3:D$1200,SMALL(IF(BookTable[Entry Month]=$O$4,ROW(BookTable[Entry Month])-ROW(Book!$J$2)),ROWS(G$7:G161))))</f>
        <v/>
      </c>
      <c r="I16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61" s="6" t="str" cm="1">
        <f t="array" ref="J161">IF(ROWS(G$7:G161)&gt;COUNTIF(BookTable[Entry Month],$O$4),"",INDEX(Book!F$3:F$1200,SMALL(IF(BookTable[Entry Month]=$O$4,ROW(BookTable[Entry Month])-ROW(Book!$J$2)),ROWS(G$7:G161))))</f>
        <v/>
      </c>
      <c r="K161" s="6" t="str" cm="1">
        <f t="array" ref="K161">IF(ROWS(G$7:G161)&gt;COUNTIF(BookTable[Entry Month],$O$4),"",INDEX(Book!E$3:E$1200,SMALL(IF(BookTable[Entry Month]=$O$4,ROW(BookTable[Entry Month])-ROW(Book!$J$2)),ROWS(G$7:G161))))</f>
        <v/>
      </c>
      <c r="L161" s="6" t="e">
        <f>Shrawan6[[#This Row],[मूल्य (रु)]]*13%</f>
        <v>#VALUE!</v>
      </c>
    </row>
    <row r="162" spans="1:12" hidden="1" x14ac:dyDescent="0.25">
      <c r="A162" s="1" t="str">
        <f t="array" ref="A162">IF(ROWS(A$7:A162)&gt;COUNTIF(BookTable[Entry Month],$O$4),"",INDEX(Book!A$3:A$1200,SMALL(IF(BookTable[Entry Month]=$O$4,ROW(BookTable[Entry Month])-ROW(Book!$J$2)),ROWS(A$7:A162))))</f>
        <v/>
      </c>
      <c r="B162" s="1" t="str">
        <f t="array" ref="B162">IF(ROWS(B$7:B162)&gt;COUNTIF(BookTable[Entry Month],$O$4),"",INDEX(Book!B$3:B$1200,SMALL(IF(BookTable[Entry Month]=$O$4,ROW(BookTable[Entry Month])-ROW(Book!$J$2)),ROWS(B$7:B162))))</f>
        <v/>
      </c>
      <c r="D162" s="1" t="str">
        <f t="array" ref="D162">IF(ROWS(C$7:C162)&gt;COUNTIF(BookTable[Entry Month],$O$4),"",INDEX(Book!C$3:C$1200,SMALL(IF(BookTable[Entry Month]=$O$4,ROW(BookTable[Entry Month])-ROW(Book!$J$2)),ROWS(C$7:C162))))</f>
        <v/>
      </c>
      <c r="E162" s="1" t="e">
        <f>VLOOKUP(Shrawan6[[#This Row],[आपूर्तिकर्ताको नाम]],PartyTable[],2,FALSE)</f>
        <v>#N/A</v>
      </c>
      <c r="F162" s="1" t="str" cm="1">
        <f t="array" ref="F162">IF(ROWS(G$7:G162)&gt;COUNTIF(BookTable[Entry Month],$O$4),"",INDEX(Book!D$3:D$1200,SMALL(IF(BookTable[Entry Month]=$O$4,ROW(BookTable[Entry Month])-ROW(Book!$J$2)),ROWS(G$7:G162))))</f>
        <v/>
      </c>
      <c r="I16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62" s="6" t="str" cm="1">
        <f t="array" ref="J162">IF(ROWS(G$7:G162)&gt;COUNTIF(BookTable[Entry Month],$O$4),"",INDEX(Book!F$3:F$1200,SMALL(IF(BookTable[Entry Month]=$O$4,ROW(BookTable[Entry Month])-ROW(Book!$J$2)),ROWS(G$7:G162))))</f>
        <v/>
      </c>
      <c r="K162" s="6" t="str" cm="1">
        <f t="array" ref="K162">IF(ROWS(G$7:G162)&gt;COUNTIF(BookTable[Entry Month],$O$4),"",INDEX(Book!E$3:E$1200,SMALL(IF(BookTable[Entry Month]=$O$4,ROW(BookTable[Entry Month])-ROW(Book!$J$2)),ROWS(G$7:G162))))</f>
        <v/>
      </c>
      <c r="L162" s="6" t="e">
        <f>Shrawan6[[#This Row],[मूल्य (रु)]]*13%</f>
        <v>#VALUE!</v>
      </c>
    </row>
    <row r="163" spans="1:12" hidden="1" x14ac:dyDescent="0.25">
      <c r="A163" s="1" t="str">
        <f t="array" ref="A163">IF(ROWS(A$7:A163)&gt;COUNTIF(BookTable[Entry Month],$O$4),"",INDEX(Book!A$3:A$1200,SMALL(IF(BookTable[Entry Month]=$O$4,ROW(BookTable[Entry Month])-ROW(Book!$J$2)),ROWS(A$7:A163))))</f>
        <v/>
      </c>
      <c r="B163" s="1" t="str">
        <f t="array" ref="B163">IF(ROWS(B$7:B163)&gt;COUNTIF(BookTable[Entry Month],$O$4),"",INDEX(Book!B$3:B$1200,SMALL(IF(BookTable[Entry Month]=$O$4,ROW(BookTable[Entry Month])-ROW(Book!$J$2)),ROWS(B$7:B163))))</f>
        <v/>
      </c>
      <c r="D163" s="1" t="str">
        <f t="array" ref="D163">IF(ROWS(C$7:C163)&gt;COUNTIF(BookTable[Entry Month],$O$4),"",INDEX(Book!C$3:C$1200,SMALL(IF(BookTable[Entry Month]=$O$4,ROW(BookTable[Entry Month])-ROW(Book!$J$2)),ROWS(C$7:C163))))</f>
        <v/>
      </c>
      <c r="E163" s="1" t="e">
        <f>VLOOKUP(Shrawan6[[#This Row],[आपूर्तिकर्ताको नाम]],PartyTable[],2,FALSE)</f>
        <v>#N/A</v>
      </c>
      <c r="F163" s="1" t="str" cm="1">
        <f t="array" ref="F163">IF(ROWS(G$7:G163)&gt;COUNTIF(BookTable[Entry Month],$O$4),"",INDEX(Book!D$3:D$1200,SMALL(IF(BookTable[Entry Month]=$O$4,ROW(BookTable[Entry Month])-ROW(Book!$J$2)),ROWS(G$7:G163))))</f>
        <v/>
      </c>
      <c r="I16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63" s="6" t="str" cm="1">
        <f t="array" ref="J163">IF(ROWS(G$7:G163)&gt;COUNTIF(BookTable[Entry Month],$O$4),"",INDEX(Book!F$3:F$1200,SMALL(IF(BookTable[Entry Month]=$O$4,ROW(BookTable[Entry Month])-ROW(Book!$J$2)),ROWS(G$7:G163))))</f>
        <v/>
      </c>
      <c r="K163" s="6" t="str" cm="1">
        <f t="array" ref="K163">IF(ROWS(G$7:G163)&gt;COUNTIF(BookTable[Entry Month],$O$4),"",INDEX(Book!E$3:E$1200,SMALL(IF(BookTable[Entry Month]=$O$4,ROW(BookTable[Entry Month])-ROW(Book!$J$2)),ROWS(G$7:G163))))</f>
        <v/>
      </c>
      <c r="L163" s="6" t="e">
        <f>Shrawan6[[#This Row],[मूल्य (रु)]]*13%</f>
        <v>#VALUE!</v>
      </c>
    </row>
    <row r="164" spans="1:12" hidden="1" x14ac:dyDescent="0.25">
      <c r="A164" s="1" t="str">
        <f t="array" ref="A164">IF(ROWS(A$7:A164)&gt;COUNTIF(BookTable[Entry Month],$O$4),"",INDEX(Book!A$3:A$1200,SMALL(IF(BookTable[Entry Month]=$O$4,ROW(BookTable[Entry Month])-ROW(Book!$J$2)),ROWS(A$7:A164))))</f>
        <v/>
      </c>
      <c r="B164" s="1" t="str">
        <f t="array" ref="B164">IF(ROWS(B$7:B164)&gt;COUNTIF(BookTable[Entry Month],$O$4),"",INDEX(Book!B$3:B$1200,SMALL(IF(BookTable[Entry Month]=$O$4,ROW(BookTable[Entry Month])-ROW(Book!$J$2)),ROWS(B$7:B164))))</f>
        <v/>
      </c>
      <c r="D164" s="1" t="str">
        <f t="array" ref="D164">IF(ROWS(C$7:C164)&gt;COUNTIF(BookTable[Entry Month],$O$4),"",INDEX(Book!C$3:C$1200,SMALL(IF(BookTable[Entry Month]=$O$4,ROW(BookTable[Entry Month])-ROW(Book!$J$2)),ROWS(C$7:C164))))</f>
        <v/>
      </c>
      <c r="E164" s="1" t="e">
        <f>VLOOKUP(Shrawan6[[#This Row],[आपूर्तिकर्ताको नाम]],PartyTable[],2,FALSE)</f>
        <v>#N/A</v>
      </c>
      <c r="F164" s="1" t="str" cm="1">
        <f t="array" ref="F164">IF(ROWS(G$7:G164)&gt;COUNTIF(BookTable[Entry Month],$O$4),"",INDEX(Book!D$3:D$1200,SMALL(IF(BookTable[Entry Month]=$O$4,ROW(BookTable[Entry Month])-ROW(Book!$J$2)),ROWS(G$7:G164))))</f>
        <v/>
      </c>
      <c r="I16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64" s="6" t="str" cm="1">
        <f t="array" ref="J164">IF(ROWS(G$7:G164)&gt;COUNTIF(BookTable[Entry Month],$O$4),"",INDEX(Book!F$3:F$1200,SMALL(IF(BookTable[Entry Month]=$O$4,ROW(BookTable[Entry Month])-ROW(Book!$J$2)),ROWS(G$7:G164))))</f>
        <v/>
      </c>
      <c r="K164" s="6" t="str" cm="1">
        <f t="array" ref="K164">IF(ROWS(G$7:G164)&gt;COUNTIF(BookTable[Entry Month],$O$4),"",INDEX(Book!E$3:E$1200,SMALL(IF(BookTable[Entry Month]=$O$4,ROW(BookTable[Entry Month])-ROW(Book!$J$2)),ROWS(G$7:G164))))</f>
        <v/>
      </c>
      <c r="L164" s="6" t="e">
        <f>Shrawan6[[#This Row],[मूल्य (रु)]]*13%</f>
        <v>#VALUE!</v>
      </c>
    </row>
    <row r="165" spans="1:12" hidden="1" x14ac:dyDescent="0.25">
      <c r="A165" s="1" t="str">
        <f t="array" ref="A165">IF(ROWS(A$7:A165)&gt;COUNTIF(BookTable[Entry Month],$O$4),"",INDEX(Book!A$3:A$1200,SMALL(IF(BookTable[Entry Month]=$O$4,ROW(BookTable[Entry Month])-ROW(Book!$J$2)),ROWS(A$7:A165))))</f>
        <v/>
      </c>
      <c r="B165" s="1" t="str">
        <f t="array" ref="B165">IF(ROWS(B$7:B165)&gt;COUNTIF(BookTable[Entry Month],$O$4),"",INDEX(Book!B$3:B$1200,SMALL(IF(BookTable[Entry Month]=$O$4,ROW(BookTable[Entry Month])-ROW(Book!$J$2)),ROWS(B$7:B165))))</f>
        <v/>
      </c>
      <c r="D165" s="1" t="str">
        <f t="array" ref="D165">IF(ROWS(C$7:C165)&gt;COUNTIF(BookTable[Entry Month],$O$4),"",INDEX(Book!C$3:C$1200,SMALL(IF(BookTable[Entry Month]=$O$4,ROW(BookTable[Entry Month])-ROW(Book!$J$2)),ROWS(C$7:C165))))</f>
        <v/>
      </c>
      <c r="E165" s="1" t="e">
        <f>VLOOKUP(Shrawan6[[#This Row],[आपूर्तिकर्ताको नाम]],PartyTable[],2,FALSE)</f>
        <v>#N/A</v>
      </c>
      <c r="F165" s="1" t="str" cm="1">
        <f t="array" ref="F165">IF(ROWS(G$7:G165)&gt;COUNTIF(BookTable[Entry Month],$O$4),"",INDEX(Book!D$3:D$1200,SMALL(IF(BookTable[Entry Month]=$O$4,ROW(BookTable[Entry Month])-ROW(Book!$J$2)),ROWS(G$7:G165))))</f>
        <v/>
      </c>
      <c r="I16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65" s="6" t="str" cm="1">
        <f t="array" ref="J165">IF(ROWS(G$7:G165)&gt;COUNTIF(BookTable[Entry Month],$O$4),"",INDEX(Book!F$3:F$1200,SMALL(IF(BookTable[Entry Month]=$O$4,ROW(BookTable[Entry Month])-ROW(Book!$J$2)),ROWS(G$7:G165))))</f>
        <v/>
      </c>
      <c r="K165" s="6" t="str" cm="1">
        <f t="array" ref="K165">IF(ROWS(G$7:G165)&gt;COUNTIF(BookTable[Entry Month],$O$4),"",INDEX(Book!E$3:E$1200,SMALL(IF(BookTable[Entry Month]=$O$4,ROW(BookTable[Entry Month])-ROW(Book!$J$2)),ROWS(G$7:G165))))</f>
        <v/>
      </c>
      <c r="L165" s="6" t="e">
        <f>Shrawan6[[#This Row],[मूल्य (रु)]]*13%</f>
        <v>#VALUE!</v>
      </c>
    </row>
    <row r="166" spans="1:12" hidden="1" x14ac:dyDescent="0.25">
      <c r="A166" s="1" t="str">
        <f t="array" ref="A166">IF(ROWS(A$7:A166)&gt;COUNTIF(BookTable[Entry Month],$O$4),"",INDEX(Book!A$3:A$1200,SMALL(IF(BookTable[Entry Month]=$O$4,ROW(BookTable[Entry Month])-ROW(Book!$J$2)),ROWS(A$7:A166))))</f>
        <v/>
      </c>
      <c r="B166" s="1" t="str">
        <f t="array" ref="B166">IF(ROWS(B$7:B166)&gt;COUNTIF(BookTable[Entry Month],$O$4),"",INDEX(Book!B$3:B$1200,SMALL(IF(BookTable[Entry Month]=$O$4,ROW(BookTable[Entry Month])-ROW(Book!$J$2)),ROWS(B$7:B166))))</f>
        <v/>
      </c>
      <c r="D166" s="1" t="str">
        <f t="array" ref="D166">IF(ROWS(C$7:C166)&gt;COUNTIF(BookTable[Entry Month],$O$4),"",INDEX(Book!C$3:C$1200,SMALL(IF(BookTable[Entry Month]=$O$4,ROW(BookTable[Entry Month])-ROW(Book!$J$2)),ROWS(C$7:C166))))</f>
        <v/>
      </c>
      <c r="E166" s="1" t="e">
        <f>VLOOKUP(Shrawan6[[#This Row],[आपूर्तिकर्ताको नाम]],PartyTable[],2,FALSE)</f>
        <v>#N/A</v>
      </c>
      <c r="F166" s="1" t="str" cm="1">
        <f t="array" ref="F166">IF(ROWS(G$7:G166)&gt;COUNTIF(BookTable[Entry Month],$O$4),"",INDEX(Book!D$3:D$1200,SMALL(IF(BookTable[Entry Month]=$O$4,ROW(BookTable[Entry Month])-ROW(Book!$J$2)),ROWS(G$7:G166))))</f>
        <v/>
      </c>
      <c r="I16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66" s="6" t="str" cm="1">
        <f t="array" ref="J166">IF(ROWS(G$7:G166)&gt;COUNTIF(BookTable[Entry Month],$O$4),"",INDEX(Book!F$3:F$1200,SMALL(IF(BookTable[Entry Month]=$O$4,ROW(BookTable[Entry Month])-ROW(Book!$J$2)),ROWS(G$7:G166))))</f>
        <v/>
      </c>
      <c r="K166" s="6" t="str" cm="1">
        <f t="array" ref="K166">IF(ROWS(G$7:G166)&gt;COUNTIF(BookTable[Entry Month],$O$4),"",INDEX(Book!E$3:E$1200,SMALL(IF(BookTable[Entry Month]=$O$4,ROW(BookTable[Entry Month])-ROW(Book!$J$2)),ROWS(G$7:G166))))</f>
        <v/>
      </c>
      <c r="L166" s="6" t="e">
        <f>Shrawan6[[#This Row],[मूल्य (रु)]]*13%</f>
        <v>#VALUE!</v>
      </c>
    </row>
    <row r="167" spans="1:12" hidden="1" x14ac:dyDescent="0.25">
      <c r="A167" s="1" t="str">
        <f t="array" ref="A167">IF(ROWS(A$7:A167)&gt;COUNTIF(BookTable[Entry Month],$O$4),"",INDEX(Book!A$3:A$1200,SMALL(IF(BookTable[Entry Month]=$O$4,ROW(BookTable[Entry Month])-ROW(Book!$J$2)),ROWS(A$7:A167))))</f>
        <v/>
      </c>
      <c r="B167" s="1" t="str">
        <f t="array" ref="B167">IF(ROWS(B$7:B167)&gt;COUNTIF(BookTable[Entry Month],$O$4),"",INDEX(Book!B$3:B$1200,SMALL(IF(BookTable[Entry Month]=$O$4,ROW(BookTable[Entry Month])-ROW(Book!$J$2)),ROWS(B$7:B167))))</f>
        <v/>
      </c>
      <c r="D167" s="1" t="str">
        <f t="array" ref="D167">IF(ROWS(C$7:C167)&gt;COUNTIF(BookTable[Entry Month],$O$4),"",INDEX(Book!C$3:C$1200,SMALL(IF(BookTable[Entry Month]=$O$4,ROW(BookTable[Entry Month])-ROW(Book!$J$2)),ROWS(C$7:C167))))</f>
        <v/>
      </c>
      <c r="E167" s="1" t="e">
        <f>VLOOKUP(Shrawan6[[#This Row],[आपूर्तिकर्ताको नाम]],PartyTable[],2,FALSE)</f>
        <v>#N/A</v>
      </c>
      <c r="F167" s="1" t="str" cm="1">
        <f t="array" ref="F167">IF(ROWS(G$7:G167)&gt;COUNTIF(BookTable[Entry Month],$O$4),"",INDEX(Book!D$3:D$1200,SMALL(IF(BookTable[Entry Month]=$O$4,ROW(BookTable[Entry Month])-ROW(Book!$J$2)),ROWS(G$7:G167))))</f>
        <v/>
      </c>
      <c r="I16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67" s="6" t="str" cm="1">
        <f t="array" ref="J167">IF(ROWS(G$7:G167)&gt;COUNTIF(BookTable[Entry Month],$O$4),"",INDEX(Book!F$3:F$1200,SMALL(IF(BookTable[Entry Month]=$O$4,ROW(BookTable[Entry Month])-ROW(Book!$J$2)),ROWS(G$7:G167))))</f>
        <v/>
      </c>
      <c r="K167" s="6" t="str" cm="1">
        <f t="array" ref="K167">IF(ROWS(G$7:G167)&gt;COUNTIF(BookTable[Entry Month],$O$4),"",INDEX(Book!E$3:E$1200,SMALL(IF(BookTable[Entry Month]=$O$4,ROW(BookTable[Entry Month])-ROW(Book!$J$2)),ROWS(G$7:G167))))</f>
        <v/>
      </c>
      <c r="L167" s="6" t="e">
        <f>Shrawan6[[#This Row],[मूल्य (रु)]]*13%</f>
        <v>#VALUE!</v>
      </c>
    </row>
    <row r="168" spans="1:12" hidden="1" x14ac:dyDescent="0.25">
      <c r="A168" s="1" t="str">
        <f t="array" ref="A168">IF(ROWS(A$7:A168)&gt;COUNTIF(BookTable[Entry Month],$O$4),"",INDEX(Book!A$3:A$1200,SMALL(IF(BookTable[Entry Month]=$O$4,ROW(BookTable[Entry Month])-ROW(Book!$J$2)),ROWS(A$7:A168))))</f>
        <v/>
      </c>
      <c r="B168" s="1" t="str">
        <f t="array" ref="B168">IF(ROWS(B$7:B168)&gt;COUNTIF(BookTable[Entry Month],$O$4),"",INDEX(Book!B$3:B$1200,SMALL(IF(BookTable[Entry Month]=$O$4,ROW(BookTable[Entry Month])-ROW(Book!$J$2)),ROWS(B$7:B168))))</f>
        <v/>
      </c>
      <c r="D168" s="1" t="str">
        <f t="array" ref="D168">IF(ROWS(C$7:C168)&gt;COUNTIF(BookTable[Entry Month],$O$4),"",INDEX(Book!C$3:C$1200,SMALL(IF(BookTable[Entry Month]=$O$4,ROW(BookTable[Entry Month])-ROW(Book!$J$2)),ROWS(C$7:C168))))</f>
        <v/>
      </c>
      <c r="E168" s="1" t="e">
        <f>VLOOKUP(Shrawan6[[#This Row],[आपूर्तिकर्ताको नाम]],PartyTable[],2,FALSE)</f>
        <v>#N/A</v>
      </c>
      <c r="F168" s="1" t="str" cm="1">
        <f t="array" ref="F168">IF(ROWS(G$7:G168)&gt;COUNTIF(BookTable[Entry Month],$O$4),"",INDEX(Book!D$3:D$1200,SMALL(IF(BookTable[Entry Month]=$O$4,ROW(BookTable[Entry Month])-ROW(Book!$J$2)),ROWS(G$7:G168))))</f>
        <v/>
      </c>
      <c r="I16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68" s="6" t="str" cm="1">
        <f t="array" ref="J168">IF(ROWS(G$7:G168)&gt;COUNTIF(BookTable[Entry Month],$O$4),"",INDEX(Book!F$3:F$1200,SMALL(IF(BookTable[Entry Month]=$O$4,ROW(BookTable[Entry Month])-ROW(Book!$J$2)),ROWS(G$7:G168))))</f>
        <v/>
      </c>
      <c r="K168" s="6" t="str" cm="1">
        <f t="array" ref="K168">IF(ROWS(G$7:G168)&gt;COUNTIF(BookTable[Entry Month],$O$4),"",INDEX(Book!E$3:E$1200,SMALL(IF(BookTable[Entry Month]=$O$4,ROW(BookTable[Entry Month])-ROW(Book!$J$2)),ROWS(G$7:G168))))</f>
        <v/>
      </c>
      <c r="L168" s="6" t="e">
        <f>Shrawan6[[#This Row],[मूल्य (रु)]]*13%</f>
        <v>#VALUE!</v>
      </c>
    </row>
    <row r="169" spans="1:12" hidden="1" x14ac:dyDescent="0.25">
      <c r="A169" s="1" t="str">
        <f t="array" ref="A169">IF(ROWS(A$7:A169)&gt;COUNTIF(BookTable[Entry Month],$O$4),"",INDEX(Book!A$3:A$1200,SMALL(IF(BookTable[Entry Month]=$O$4,ROW(BookTable[Entry Month])-ROW(Book!$J$2)),ROWS(A$7:A169))))</f>
        <v/>
      </c>
      <c r="B169" s="1" t="str">
        <f t="array" ref="B169">IF(ROWS(B$7:B169)&gt;COUNTIF(BookTable[Entry Month],$O$4),"",INDEX(Book!B$3:B$1200,SMALL(IF(BookTable[Entry Month]=$O$4,ROW(BookTable[Entry Month])-ROW(Book!$J$2)),ROWS(B$7:B169))))</f>
        <v/>
      </c>
      <c r="D169" s="1" t="str">
        <f t="array" ref="D169">IF(ROWS(C$7:C169)&gt;COUNTIF(BookTable[Entry Month],$O$4),"",INDEX(Book!C$3:C$1200,SMALL(IF(BookTable[Entry Month]=$O$4,ROW(BookTable[Entry Month])-ROW(Book!$J$2)),ROWS(C$7:C169))))</f>
        <v/>
      </c>
      <c r="E169" s="1" t="e">
        <f>VLOOKUP(Shrawan6[[#This Row],[आपूर्तिकर्ताको नाम]],PartyTable[],2,FALSE)</f>
        <v>#N/A</v>
      </c>
      <c r="F169" s="1" t="str" cm="1">
        <f t="array" ref="F169">IF(ROWS(G$7:G169)&gt;COUNTIF(BookTable[Entry Month],$O$4),"",INDEX(Book!D$3:D$1200,SMALL(IF(BookTable[Entry Month]=$O$4,ROW(BookTable[Entry Month])-ROW(Book!$J$2)),ROWS(G$7:G169))))</f>
        <v/>
      </c>
      <c r="I16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69" s="6" t="str" cm="1">
        <f t="array" ref="J169">IF(ROWS(G$7:G169)&gt;COUNTIF(BookTable[Entry Month],$O$4),"",INDEX(Book!F$3:F$1200,SMALL(IF(BookTable[Entry Month]=$O$4,ROW(BookTable[Entry Month])-ROW(Book!$J$2)),ROWS(G$7:G169))))</f>
        <v/>
      </c>
      <c r="K169" s="6" t="str" cm="1">
        <f t="array" ref="K169">IF(ROWS(G$7:G169)&gt;COUNTIF(BookTable[Entry Month],$O$4),"",INDEX(Book!E$3:E$1200,SMALL(IF(BookTable[Entry Month]=$O$4,ROW(BookTable[Entry Month])-ROW(Book!$J$2)),ROWS(G$7:G169))))</f>
        <v/>
      </c>
      <c r="L169" s="6" t="e">
        <f>Shrawan6[[#This Row],[मूल्य (रु)]]*13%</f>
        <v>#VALUE!</v>
      </c>
    </row>
    <row r="170" spans="1:12" hidden="1" x14ac:dyDescent="0.25">
      <c r="A170" s="1" t="str">
        <f t="array" ref="A170">IF(ROWS(A$7:A170)&gt;COUNTIF(BookTable[Entry Month],$O$4),"",INDEX(Book!A$3:A$1200,SMALL(IF(BookTable[Entry Month]=$O$4,ROW(BookTable[Entry Month])-ROW(Book!$J$2)),ROWS(A$7:A170))))</f>
        <v/>
      </c>
      <c r="B170" s="1" t="str">
        <f t="array" ref="B170">IF(ROWS(B$7:B170)&gt;COUNTIF(BookTable[Entry Month],$O$4),"",INDEX(Book!B$3:B$1200,SMALL(IF(BookTable[Entry Month]=$O$4,ROW(BookTable[Entry Month])-ROW(Book!$J$2)),ROWS(B$7:B170))))</f>
        <v/>
      </c>
      <c r="D170" s="1" t="str">
        <f t="array" ref="D170">IF(ROWS(C$7:C170)&gt;COUNTIF(BookTable[Entry Month],$O$4),"",INDEX(Book!C$3:C$1200,SMALL(IF(BookTable[Entry Month]=$O$4,ROW(BookTable[Entry Month])-ROW(Book!$J$2)),ROWS(C$7:C170))))</f>
        <v/>
      </c>
      <c r="E170" s="1" t="e">
        <f>VLOOKUP(Shrawan6[[#This Row],[आपूर्तिकर्ताको नाम]],PartyTable[],2,FALSE)</f>
        <v>#N/A</v>
      </c>
      <c r="F170" s="1" t="str" cm="1">
        <f t="array" ref="F170">IF(ROWS(G$7:G170)&gt;COUNTIF(BookTable[Entry Month],$O$4),"",INDEX(Book!D$3:D$1200,SMALL(IF(BookTable[Entry Month]=$O$4,ROW(BookTable[Entry Month])-ROW(Book!$J$2)),ROWS(G$7:G170))))</f>
        <v/>
      </c>
      <c r="I17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70" s="6" t="str" cm="1">
        <f t="array" ref="J170">IF(ROWS(G$7:G170)&gt;COUNTIF(BookTable[Entry Month],$O$4),"",INDEX(Book!F$3:F$1200,SMALL(IF(BookTable[Entry Month]=$O$4,ROW(BookTable[Entry Month])-ROW(Book!$J$2)),ROWS(G$7:G170))))</f>
        <v/>
      </c>
      <c r="K170" s="6" t="str" cm="1">
        <f t="array" ref="K170">IF(ROWS(G$7:G170)&gt;COUNTIF(BookTable[Entry Month],$O$4),"",INDEX(Book!E$3:E$1200,SMALL(IF(BookTable[Entry Month]=$O$4,ROW(BookTable[Entry Month])-ROW(Book!$J$2)),ROWS(G$7:G170))))</f>
        <v/>
      </c>
      <c r="L170" s="6" t="e">
        <f>Shrawan6[[#This Row],[मूल्य (रु)]]*13%</f>
        <v>#VALUE!</v>
      </c>
    </row>
    <row r="171" spans="1:12" hidden="1" x14ac:dyDescent="0.25">
      <c r="A171" s="1" t="str">
        <f t="array" ref="A171">IF(ROWS(A$7:A171)&gt;COUNTIF(BookTable[Entry Month],$O$4),"",INDEX(Book!A$3:A$1200,SMALL(IF(BookTable[Entry Month]=$O$4,ROW(BookTable[Entry Month])-ROW(Book!$J$2)),ROWS(A$7:A171))))</f>
        <v/>
      </c>
      <c r="B171" s="1" t="str">
        <f t="array" ref="B171">IF(ROWS(B$7:B171)&gt;COUNTIF(BookTable[Entry Month],$O$4),"",INDEX(Book!B$3:B$1200,SMALL(IF(BookTable[Entry Month]=$O$4,ROW(BookTable[Entry Month])-ROW(Book!$J$2)),ROWS(B$7:B171))))</f>
        <v/>
      </c>
      <c r="D171" s="1" t="str">
        <f t="array" ref="D171">IF(ROWS(C$7:C171)&gt;COUNTIF(BookTable[Entry Month],$O$4),"",INDEX(Book!C$3:C$1200,SMALL(IF(BookTable[Entry Month]=$O$4,ROW(BookTable[Entry Month])-ROW(Book!$J$2)),ROWS(C$7:C171))))</f>
        <v/>
      </c>
      <c r="E171" s="1" t="e">
        <f>VLOOKUP(Shrawan6[[#This Row],[आपूर्तिकर्ताको नाम]],PartyTable[],2,FALSE)</f>
        <v>#N/A</v>
      </c>
      <c r="F171" s="1" t="str" cm="1">
        <f t="array" ref="F171">IF(ROWS(G$7:G171)&gt;COUNTIF(BookTable[Entry Month],$O$4),"",INDEX(Book!D$3:D$1200,SMALL(IF(BookTable[Entry Month]=$O$4,ROW(BookTable[Entry Month])-ROW(Book!$J$2)),ROWS(G$7:G171))))</f>
        <v/>
      </c>
      <c r="I17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71" s="6" t="str" cm="1">
        <f t="array" ref="J171">IF(ROWS(G$7:G171)&gt;COUNTIF(BookTable[Entry Month],$O$4),"",INDEX(Book!F$3:F$1200,SMALL(IF(BookTable[Entry Month]=$O$4,ROW(BookTable[Entry Month])-ROW(Book!$J$2)),ROWS(G$7:G171))))</f>
        <v/>
      </c>
      <c r="K171" s="6" t="str" cm="1">
        <f t="array" ref="K171">IF(ROWS(G$7:G171)&gt;COUNTIF(BookTable[Entry Month],$O$4),"",INDEX(Book!E$3:E$1200,SMALL(IF(BookTable[Entry Month]=$O$4,ROW(BookTable[Entry Month])-ROW(Book!$J$2)),ROWS(G$7:G171))))</f>
        <v/>
      </c>
      <c r="L171" s="6" t="e">
        <f>Shrawan6[[#This Row],[मूल्य (रु)]]*13%</f>
        <v>#VALUE!</v>
      </c>
    </row>
    <row r="172" spans="1:12" hidden="1" x14ac:dyDescent="0.25">
      <c r="A172" s="1" t="str">
        <f t="array" ref="A172">IF(ROWS(A$7:A172)&gt;COUNTIF(BookTable[Entry Month],$O$4),"",INDEX(Book!A$3:A$1200,SMALL(IF(BookTable[Entry Month]=$O$4,ROW(BookTable[Entry Month])-ROW(Book!$J$2)),ROWS(A$7:A172))))</f>
        <v/>
      </c>
      <c r="B172" s="1" t="str">
        <f t="array" ref="B172">IF(ROWS(B$7:B172)&gt;COUNTIF(BookTable[Entry Month],$O$4),"",INDEX(Book!B$3:B$1200,SMALL(IF(BookTable[Entry Month]=$O$4,ROW(BookTable[Entry Month])-ROW(Book!$J$2)),ROWS(B$7:B172))))</f>
        <v/>
      </c>
      <c r="D172" s="1" t="str">
        <f t="array" ref="D172">IF(ROWS(C$7:C172)&gt;COUNTIF(BookTable[Entry Month],$O$4),"",INDEX(Book!C$3:C$1200,SMALL(IF(BookTable[Entry Month]=$O$4,ROW(BookTable[Entry Month])-ROW(Book!$J$2)),ROWS(C$7:C172))))</f>
        <v/>
      </c>
      <c r="E172" s="1" t="e">
        <f>VLOOKUP(Shrawan6[[#This Row],[आपूर्तिकर्ताको नाम]],PartyTable[],2,FALSE)</f>
        <v>#N/A</v>
      </c>
      <c r="F172" s="1" t="str" cm="1">
        <f t="array" ref="F172">IF(ROWS(G$7:G172)&gt;COUNTIF(BookTable[Entry Month],$O$4),"",INDEX(Book!D$3:D$1200,SMALL(IF(BookTable[Entry Month]=$O$4,ROW(BookTable[Entry Month])-ROW(Book!$J$2)),ROWS(G$7:G172))))</f>
        <v/>
      </c>
      <c r="I17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72" s="6" t="str" cm="1">
        <f t="array" ref="J172">IF(ROWS(G$7:G172)&gt;COUNTIF(BookTable[Entry Month],$O$4),"",INDEX(Book!F$3:F$1200,SMALL(IF(BookTable[Entry Month]=$O$4,ROW(BookTable[Entry Month])-ROW(Book!$J$2)),ROWS(G$7:G172))))</f>
        <v/>
      </c>
      <c r="K172" s="6" t="str" cm="1">
        <f t="array" ref="K172">IF(ROWS(G$7:G172)&gt;COUNTIF(BookTable[Entry Month],$O$4),"",INDEX(Book!E$3:E$1200,SMALL(IF(BookTable[Entry Month]=$O$4,ROW(BookTable[Entry Month])-ROW(Book!$J$2)),ROWS(G$7:G172))))</f>
        <v/>
      </c>
      <c r="L172" s="6" t="e">
        <f>Shrawan6[[#This Row],[मूल्य (रु)]]*13%</f>
        <v>#VALUE!</v>
      </c>
    </row>
    <row r="173" spans="1:12" hidden="1" x14ac:dyDescent="0.25">
      <c r="A173" s="1" t="str">
        <f t="array" ref="A173">IF(ROWS(A$7:A173)&gt;COUNTIF(BookTable[Entry Month],$O$4),"",INDEX(Book!A$3:A$1200,SMALL(IF(BookTable[Entry Month]=$O$4,ROW(BookTable[Entry Month])-ROW(Book!$J$2)),ROWS(A$7:A173))))</f>
        <v/>
      </c>
      <c r="B173" s="1" t="str">
        <f t="array" ref="B173">IF(ROWS(B$7:B173)&gt;COUNTIF(BookTable[Entry Month],$O$4),"",INDEX(Book!B$3:B$1200,SMALL(IF(BookTable[Entry Month]=$O$4,ROW(BookTable[Entry Month])-ROW(Book!$J$2)),ROWS(B$7:B173))))</f>
        <v/>
      </c>
      <c r="D173" s="1" t="str">
        <f t="array" ref="D173">IF(ROWS(C$7:C173)&gt;COUNTIF(BookTable[Entry Month],$O$4),"",INDEX(Book!C$3:C$1200,SMALL(IF(BookTable[Entry Month]=$O$4,ROW(BookTable[Entry Month])-ROW(Book!$J$2)),ROWS(C$7:C173))))</f>
        <v/>
      </c>
      <c r="E173" s="1" t="e">
        <f>VLOOKUP(Shrawan6[[#This Row],[आपूर्तिकर्ताको नाम]],PartyTable[],2,FALSE)</f>
        <v>#N/A</v>
      </c>
      <c r="F173" s="1" t="str" cm="1">
        <f t="array" ref="F173">IF(ROWS(G$7:G173)&gt;COUNTIF(BookTable[Entry Month],$O$4),"",INDEX(Book!D$3:D$1200,SMALL(IF(BookTable[Entry Month]=$O$4,ROW(BookTable[Entry Month])-ROW(Book!$J$2)),ROWS(G$7:G173))))</f>
        <v/>
      </c>
      <c r="I17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73" s="6" t="str" cm="1">
        <f t="array" ref="J173">IF(ROWS(G$7:G173)&gt;COUNTIF(BookTable[Entry Month],$O$4),"",INDEX(Book!F$3:F$1200,SMALL(IF(BookTable[Entry Month]=$O$4,ROW(BookTable[Entry Month])-ROW(Book!$J$2)),ROWS(G$7:G173))))</f>
        <v/>
      </c>
      <c r="K173" s="6" t="str" cm="1">
        <f t="array" ref="K173">IF(ROWS(G$7:G173)&gt;COUNTIF(BookTable[Entry Month],$O$4),"",INDEX(Book!E$3:E$1200,SMALL(IF(BookTable[Entry Month]=$O$4,ROW(BookTable[Entry Month])-ROW(Book!$J$2)),ROWS(G$7:G173))))</f>
        <v/>
      </c>
      <c r="L173" s="6" t="e">
        <f>Shrawan6[[#This Row],[मूल्य (रु)]]*13%</f>
        <v>#VALUE!</v>
      </c>
    </row>
    <row r="174" spans="1:12" hidden="1" x14ac:dyDescent="0.25">
      <c r="A174" s="1" t="str">
        <f t="array" ref="A174">IF(ROWS(A$7:A174)&gt;COUNTIF(BookTable[Entry Month],$O$4),"",INDEX(Book!A$3:A$1200,SMALL(IF(BookTable[Entry Month]=$O$4,ROW(BookTable[Entry Month])-ROW(Book!$J$2)),ROWS(A$7:A174))))</f>
        <v/>
      </c>
      <c r="B174" s="1" t="str">
        <f t="array" ref="B174">IF(ROWS(B$7:B174)&gt;COUNTIF(BookTable[Entry Month],$O$4),"",INDEX(Book!B$3:B$1200,SMALL(IF(BookTable[Entry Month]=$O$4,ROW(BookTable[Entry Month])-ROW(Book!$J$2)),ROWS(B$7:B174))))</f>
        <v/>
      </c>
      <c r="D174" s="1" t="str">
        <f t="array" ref="D174">IF(ROWS(C$7:C174)&gt;COUNTIF(BookTable[Entry Month],$O$4),"",INDEX(Book!C$3:C$1200,SMALL(IF(BookTable[Entry Month]=$O$4,ROW(BookTable[Entry Month])-ROW(Book!$J$2)),ROWS(C$7:C174))))</f>
        <v/>
      </c>
      <c r="E174" s="1" t="e">
        <f>VLOOKUP(Shrawan6[[#This Row],[आपूर्तिकर्ताको नाम]],PartyTable[],2,FALSE)</f>
        <v>#N/A</v>
      </c>
      <c r="F174" s="1" t="str" cm="1">
        <f t="array" ref="F174">IF(ROWS(G$7:G174)&gt;COUNTIF(BookTable[Entry Month],$O$4),"",INDEX(Book!D$3:D$1200,SMALL(IF(BookTable[Entry Month]=$O$4,ROW(BookTable[Entry Month])-ROW(Book!$J$2)),ROWS(G$7:G174))))</f>
        <v/>
      </c>
      <c r="I17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74" s="6" t="str" cm="1">
        <f t="array" ref="J174">IF(ROWS(G$7:G174)&gt;COUNTIF(BookTable[Entry Month],$O$4),"",INDEX(Book!F$3:F$1200,SMALL(IF(BookTable[Entry Month]=$O$4,ROW(BookTable[Entry Month])-ROW(Book!$J$2)),ROWS(G$7:G174))))</f>
        <v/>
      </c>
      <c r="K174" s="6" t="str" cm="1">
        <f t="array" ref="K174">IF(ROWS(G$7:G174)&gt;COUNTIF(BookTable[Entry Month],$O$4),"",INDEX(Book!E$3:E$1200,SMALL(IF(BookTable[Entry Month]=$O$4,ROW(BookTable[Entry Month])-ROW(Book!$J$2)),ROWS(G$7:G174))))</f>
        <v/>
      </c>
      <c r="L174" s="6" t="e">
        <f>Shrawan6[[#This Row],[मूल्य (रु)]]*13%</f>
        <v>#VALUE!</v>
      </c>
    </row>
    <row r="175" spans="1:12" hidden="1" x14ac:dyDescent="0.25">
      <c r="A175" s="1" t="str">
        <f t="array" ref="A175">IF(ROWS(A$7:A175)&gt;COUNTIF(BookTable[Entry Month],$O$4),"",INDEX(Book!A$3:A$1200,SMALL(IF(BookTable[Entry Month]=$O$4,ROW(BookTable[Entry Month])-ROW(Book!$J$2)),ROWS(A$7:A175))))</f>
        <v/>
      </c>
      <c r="B175" s="1" t="str">
        <f t="array" ref="B175">IF(ROWS(B$7:B175)&gt;COUNTIF(BookTable[Entry Month],$O$4),"",INDEX(Book!B$3:B$1200,SMALL(IF(BookTable[Entry Month]=$O$4,ROW(BookTable[Entry Month])-ROW(Book!$J$2)),ROWS(B$7:B175))))</f>
        <v/>
      </c>
      <c r="D175" s="1" t="str">
        <f t="array" ref="D175">IF(ROWS(C$7:C175)&gt;COUNTIF(BookTable[Entry Month],$O$4),"",INDEX(Book!C$3:C$1200,SMALL(IF(BookTable[Entry Month]=$O$4,ROW(BookTable[Entry Month])-ROW(Book!$J$2)),ROWS(C$7:C175))))</f>
        <v/>
      </c>
      <c r="E175" s="1" t="e">
        <f>VLOOKUP(Shrawan6[[#This Row],[आपूर्तिकर्ताको नाम]],PartyTable[],2,FALSE)</f>
        <v>#N/A</v>
      </c>
      <c r="F175" s="1" t="str" cm="1">
        <f t="array" ref="F175">IF(ROWS(G$7:G175)&gt;COUNTIF(BookTable[Entry Month],$O$4),"",INDEX(Book!D$3:D$1200,SMALL(IF(BookTable[Entry Month]=$O$4,ROW(BookTable[Entry Month])-ROW(Book!$J$2)),ROWS(G$7:G175))))</f>
        <v/>
      </c>
      <c r="I17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75" s="6" t="str" cm="1">
        <f t="array" ref="J175">IF(ROWS(G$7:G175)&gt;COUNTIF(BookTable[Entry Month],$O$4),"",INDEX(Book!F$3:F$1200,SMALL(IF(BookTable[Entry Month]=$O$4,ROW(BookTable[Entry Month])-ROW(Book!$J$2)),ROWS(G$7:G175))))</f>
        <v/>
      </c>
      <c r="K175" s="6" t="str" cm="1">
        <f t="array" ref="K175">IF(ROWS(G$7:G175)&gt;COUNTIF(BookTable[Entry Month],$O$4),"",INDEX(Book!E$3:E$1200,SMALL(IF(BookTable[Entry Month]=$O$4,ROW(BookTable[Entry Month])-ROW(Book!$J$2)),ROWS(G$7:G175))))</f>
        <v/>
      </c>
      <c r="L175" s="6" t="e">
        <f>Shrawan6[[#This Row],[मूल्य (रु)]]*13%</f>
        <v>#VALUE!</v>
      </c>
    </row>
    <row r="176" spans="1:12" hidden="1" x14ac:dyDescent="0.25">
      <c r="A176" s="1" t="str">
        <f t="array" ref="A176">IF(ROWS(A$7:A176)&gt;COUNTIF(BookTable[Entry Month],$O$4),"",INDEX(Book!A$3:A$1200,SMALL(IF(BookTable[Entry Month]=$O$4,ROW(BookTable[Entry Month])-ROW(Book!$J$2)),ROWS(A$7:A176))))</f>
        <v/>
      </c>
      <c r="B176" s="1" t="str">
        <f t="array" ref="B176">IF(ROWS(B$7:B176)&gt;COUNTIF(BookTable[Entry Month],$O$4),"",INDEX(Book!B$3:B$1200,SMALL(IF(BookTable[Entry Month]=$O$4,ROW(BookTable[Entry Month])-ROW(Book!$J$2)),ROWS(B$7:B176))))</f>
        <v/>
      </c>
      <c r="D176" s="1" t="str">
        <f t="array" ref="D176">IF(ROWS(C$7:C176)&gt;COUNTIF(BookTable[Entry Month],$O$4),"",INDEX(Book!C$3:C$1200,SMALL(IF(BookTable[Entry Month]=$O$4,ROW(BookTable[Entry Month])-ROW(Book!$J$2)),ROWS(C$7:C176))))</f>
        <v/>
      </c>
      <c r="E176" s="1" t="e">
        <f>VLOOKUP(Shrawan6[[#This Row],[आपूर्तिकर्ताको नाम]],PartyTable[],2,FALSE)</f>
        <v>#N/A</v>
      </c>
      <c r="F176" s="1" t="str" cm="1">
        <f t="array" ref="F176">IF(ROWS(G$7:G176)&gt;COUNTIF(BookTable[Entry Month],$O$4),"",INDEX(Book!D$3:D$1200,SMALL(IF(BookTable[Entry Month]=$O$4,ROW(BookTable[Entry Month])-ROW(Book!$J$2)),ROWS(G$7:G176))))</f>
        <v/>
      </c>
      <c r="I17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76" s="6" t="str" cm="1">
        <f t="array" ref="J176">IF(ROWS(G$7:G176)&gt;COUNTIF(BookTable[Entry Month],$O$4),"",INDEX(Book!F$3:F$1200,SMALL(IF(BookTable[Entry Month]=$O$4,ROW(BookTable[Entry Month])-ROW(Book!$J$2)),ROWS(G$7:G176))))</f>
        <v/>
      </c>
      <c r="K176" s="6" t="str" cm="1">
        <f t="array" ref="K176">IF(ROWS(G$7:G176)&gt;COUNTIF(BookTable[Entry Month],$O$4),"",INDEX(Book!E$3:E$1200,SMALL(IF(BookTable[Entry Month]=$O$4,ROW(BookTable[Entry Month])-ROW(Book!$J$2)),ROWS(G$7:G176))))</f>
        <v/>
      </c>
      <c r="L176" s="6" t="e">
        <f>Shrawan6[[#This Row],[मूल्य (रु)]]*13%</f>
        <v>#VALUE!</v>
      </c>
    </row>
    <row r="177" spans="1:12" hidden="1" x14ac:dyDescent="0.25">
      <c r="A177" s="1" t="str">
        <f t="array" ref="A177">IF(ROWS(A$7:A177)&gt;COUNTIF(BookTable[Entry Month],$O$4),"",INDEX(Book!A$3:A$1200,SMALL(IF(BookTable[Entry Month]=$O$4,ROW(BookTable[Entry Month])-ROW(Book!$J$2)),ROWS(A$7:A177))))</f>
        <v/>
      </c>
      <c r="B177" s="1" t="str">
        <f t="array" ref="B177">IF(ROWS(B$7:B177)&gt;COUNTIF(BookTable[Entry Month],$O$4),"",INDEX(Book!B$3:B$1200,SMALL(IF(BookTable[Entry Month]=$O$4,ROW(BookTable[Entry Month])-ROW(Book!$J$2)),ROWS(B$7:B177))))</f>
        <v/>
      </c>
      <c r="D177" s="1" t="str">
        <f t="array" ref="D177">IF(ROWS(C$7:C177)&gt;COUNTIF(BookTable[Entry Month],$O$4),"",INDEX(Book!C$3:C$1200,SMALL(IF(BookTable[Entry Month]=$O$4,ROW(BookTable[Entry Month])-ROW(Book!$J$2)),ROWS(C$7:C177))))</f>
        <v/>
      </c>
      <c r="E177" s="1" t="e">
        <f>VLOOKUP(Shrawan6[[#This Row],[आपूर्तिकर्ताको नाम]],PartyTable[],2,FALSE)</f>
        <v>#N/A</v>
      </c>
      <c r="F177" s="1" t="str" cm="1">
        <f t="array" ref="F177">IF(ROWS(G$7:G177)&gt;COUNTIF(BookTable[Entry Month],$O$4),"",INDEX(Book!D$3:D$1200,SMALL(IF(BookTable[Entry Month]=$O$4,ROW(BookTable[Entry Month])-ROW(Book!$J$2)),ROWS(G$7:G177))))</f>
        <v/>
      </c>
      <c r="I17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77" s="6" t="str" cm="1">
        <f t="array" ref="J177">IF(ROWS(G$7:G177)&gt;COUNTIF(BookTable[Entry Month],$O$4),"",INDEX(Book!F$3:F$1200,SMALL(IF(BookTable[Entry Month]=$O$4,ROW(BookTable[Entry Month])-ROW(Book!$J$2)),ROWS(G$7:G177))))</f>
        <v/>
      </c>
      <c r="K177" s="6" t="str" cm="1">
        <f t="array" ref="K177">IF(ROWS(G$7:G177)&gt;COUNTIF(BookTable[Entry Month],$O$4),"",INDEX(Book!E$3:E$1200,SMALL(IF(BookTable[Entry Month]=$O$4,ROW(BookTable[Entry Month])-ROW(Book!$J$2)),ROWS(G$7:G177))))</f>
        <v/>
      </c>
      <c r="L177" s="6" t="e">
        <f>Shrawan6[[#This Row],[मूल्य (रु)]]*13%</f>
        <v>#VALUE!</v>
      </c>
    </row>
    <row r="178" spans="1:12" hidden="1" x14ac:dyDescent="0.25">
      <c r="A178" s="1" t="str">
        <f t="array" ref="A178">IF(ROWS(A$7:A178)&gt;COUNTIF(BookTable[Entry Month],$O$4),"",INDEX(Book!A$3:A$1200,SMALL(IF(BookTable[Entry Month]=$O$4,ROW(BookTable[Entry Month])-ROW(Book!$J$2)),ROWS(A$7:A178))))</f>
        <v/>
      </c>
      <c r="B178" s="1" t="str">
        <f t="array" ref="B178">IF(ROWS(B$7:B178)&gt;COUNTIF(BookTable[Entry Month],$O$4),"",INDEX(Book!B$3:B$1200,SMALL(IF(BookTable[Entry Month]=$O$4,ROW(BookTable[Entry Month])-ROW(Book!$J$2)),ROWS(B$7:B178))))</f>
        <v/>
      </c>
      <c r="D178" s="1" t="str">
        <f t="array" ref="D178">IF(ROWS(C$7:C178)&gt;COUNTIF(BookTable[Entry Month],$O$4),"",INDEX(Book!C$3:C$1200,SMALL(IF(BookTable[Entry Month]=$O$4,ROW(BookTable[Entry Month])-ROW(Book!$J$2)),ROWS(C$7:C178))))</f>
        <v/>
      </c>
      <c r="E178" s="1" t="e">
        <f>VLOOKUP(Shrawan6[[#This Row],[आपूर्तिकर्ताको नाम]],PartyTable[],2,FALSE)</f>
        <v>#N/A</v>
      </c>
      <c r="F178" s="1" t="str" cm="1">
        <f t="array" ref="F178">IF(ROWS(G$7:G178)&gt;COUNTIF(BookTable[Entry Month],$O$4),"",INDEX(Book!D$3:D$1200,SMALL(IF(BookTable[Entry Month]=$O$4,ROW(BookTable[Entry Month])-ROW(Book!$J$2)),ROWS(G$7:G178))))</f>
        <v/>
      </c>
      <c r="I17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78" s="6" t="str" cm="1">
        <f t="array" ref="J178">IF(ROWS(G$7:G178)&gt;COUNTIF(BookTable[Entry Month],$O$4),"",INDEX(Book!F$3:F$1200,SMALL(IF(BookTable[Entry Month]=$O$4,ROW(BookTable[Entry Month])-ROW(Book!$J$2)),ROWS(G$7:G178))))</f>
        <v/>
      </c>
      <c r="K178" s="6" t="str" cm="1">
        <f t="array" ref="K178">IF(ROWS(G$7:G178)&gt;COUNTIF(BookTable[Entry Month],$O$4),"",INDEX(Book!E$3:E$1200,SMALL(IF(BookTable[Entry Month]=$O$4,ROW(BookTable[Entry Month])-ROW(Book!$J$2)),ROWS(G$7:G178))))</f>
        <v/>
      </c>
      <c r="L178" s="6" t="e">
        <f>Shrawan6[[#This Row],[मूल्य (रु)]]*13%</f>
        <v>#VALUE!</v>
      </c>
    </row>
    <row r="179" spans="1:12" hidden="1" x14ac:dyDescent="0.25">
      <c r="A179" s="1" t="str">
        <f t="array" ref="A179">IF(ROWS(A$7:A179)&gt;COUNTIF(BookTable[Entry Month],$O$4),"",INDEX(Book!A$3:A$1200,SMALL(IF(BookTable[Entry Month]=$O$4,ROW(BookTable[Entry Month])-ROW(Book!$J$2)),ROWS(A$7:A179))))</f>
        <v/>
      </c>
      <c r="B179" s="1" t="str">
        <f t="array" ref="B179">IF(ROWS(B$7:B179)&gt;COUNTIF(BookTable[Entry Month],$O$4),"",INDEX(Book!B$3:B$1200,SMALL(IF(BookTable[Entry Month]=$O$4,ROW(BookTable[Entry Month])-ROW(Book!$J$2)),ROWS(B$7:B179))))</f>
        <v/>
      </c>
      <c r="D179" s="1" t="str">
        <f t="array" ref="D179">IF(ROWS(C$7:C179)&gt;COUNTIF(BookTable[Entry Month],$O$4),"",INDEX(Book!C$3:C$1200,SMALL(IF(BookTable[Entry Month]=$O$4,ROW(BookTable[Entry Month])-ROW(Book!$J$2)),ROWS(C$7:C179))))</f>
        <v/>
      </c>
      <c r="E179" s="1" t="e">
        <f>VLOOKUP(Shrawan6[[#This Row],[आपूर्तिकर्ताको नाम]],PartyTable[],2,FALSE)</f>
        <v>#N/A</v>
      </c>
      <c r="F179" s="1" t="str" cm="1">
        <f t="array" ref="F179">IF(ROWS(G$7:G179)&gt;COUNTIF(BookTable[Entry Month],$O$4),"",INDEX(Book!D$3:D$1200,SMALL(IF(BookTable[Entry Month]=$O$4,ROW(BookTable[Entry Month])-ROW(Book!$J$2)),ROWS(G$7:G179))))</f>
        <v/>
      </c>
      <c r="I17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79" s="6" t="str" cm="1">
        <f t="array" ref="J179">IF(ROWS(G$7:G179)&gt;COUNTIF(BookTable[Entry Month],$O$4),"",INDEX(Book!F$3:F$1200,SMALL(IF(BookTable[Entry Month]=$O$4,ROW(BookTable[Entry Month])-ROW(Book!$J$2)),ROWS(G$7:G179))))</f>
        <v/>
      </c>
      <c r="K179" s="6" t="str" cm="1">
        <f t="array" ref="K179">IF(ROWS(G$7:G179)&gt;COUNTIF(BookTable[Entry Month],$O$4),"",INDEX(Book!E$3:E$1200,SMALL(IF(BookTable[Entry Month]=$O$4,ROW(BookTable[Entry Month])-ROW(Book!$J$2)),ROWS(G$7:G179))))</f>
        <v/>
      </c>
      <c r="L179" s="6" t="e">
        <f>Shrawan6[[#This Row],[मूल्य (रु)]]*13%</f>
        <v>#VALUE!</v>
      </c>
    </row>
    <row r="180" spans="1:12" hidden="1" x14ac:dyDescent="0.25">
      <c r="A180" s="1" t="str">
        <f t="array" ref="A180">IF(ROWS(A$7:A180)&gt;COUNTIF(BookTable[Entry Month],$O$4),"",INDEX(Book!A$3:A$1200,SMALL(IF(BookTable[Entry Month]=$O$4,ROW(BookTable[Entry Month])-ROW(Book!$J$2)),ROWS(A$7:A180))))</f>
        <v/>
      </c>
      <c r="B180" s="1" t="str">
        <f t="array" ref="B180">IF(ROWS(B$7:B180)&gt;COUNTIF(BookTable[Entry Month],$O$4),"",INDEX(Book!B$3:B$1200,SMALL(IF(BookTable[Entry Month]=$O$4,ROW(BookTable[Entry Month])-ROW(Book!$J$2)),ROWS(B$7:B180))))</f>
        <v/>
      </c>
      <c r="D180" s="1" t="str">
        <f t="array" ref="D180">IF(ROWS(C$7:C180)&gt;COUNTIF(BookTable[Entry Month],$O$4),"",INDEX(Book!C$3:C$1200,SMALL(IF(BookTable[Entry Month]=$O$4,ROW(BookTable[Entry Month])-ROW(Book!$J$2)),ROWS(C$7:C180))))</f>
        <v/>
      </c>
      <c r="E180" s="1" t="e">
        <f>VLOOKUP(Shrawan6[[#This Row],[आपूर्तिकर्ताको नाम]],PartyTable[],2,FALSE)</f>
        <v>#N/A</v>
      </c>
      <c r="F180" s="1" t="str" cm="1">
        <f t="array" ref="F180">IF(ROWS(G$7:G180)&gt;COUNTIF(BookTable[Entry Month],$O$4),"",INDEX(Book!D$3:D$1200,SMALL(IF(BookTable[Entry Month]=$O$4,ROW(BookTable[Entry Month])-ROW(Book!$J$2)),ROWS(G$7:G180))))</f>
        <v/>
      </c>
      <c r="I18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80" s="6" t="str" cm="1">
        <f t="array" ref="J180">IF(ROWS(G$7:G180)&gt;COUNTIF(BookTable[Entry Month],$O$4),"",INDEX(Book!F$3:F$1200,SMALL(IF(BookTable[Entry Month]=$O$4,ROW(BookTable[Entry Month])-ROW(Book!$J$2)),ROWS(G$7:G180))))</f>
        <v/>
      </c>
      <c r="K180" s="6" t="str" cm="1">
        <f t="array" ref="K180">IF(ROWS(G$7:G180)&gt;COUNTIF(BookTable[Entry Month],$O$4),"",INDEX(Book!E$3:E$1200,SMALL(IF(BookTable[Entry Month]=$O$4,ROW(BookTable[Entry Month])-ROW(Book!$J$2)),ROWS(G$7:G180))))</f>
        <v/>
      </c>
      <c r="L180" s="6" t="e">
        <f>Shrawan6[[#This Row],[मूल्य (रु)]]*13%</f>
        <v>#VALUE!</v>
      </c>
    </row>
    <row r="181" spans="1:12" hidden="1" x14ac:dyDescent="0.25">
      <c r="A181" s="1" t="str">
        <f t="array" ref="A181">IF(ROWS(A$7:A181)&gt;COUNTIF(BookTable[Entry Month],$O$4),"",INDEX(Book!A$3:A$1200,SMALL(IF(BookTable[Entry Month]=$O$4,ROW(BookTable[Entry Month])-ROW(Book!$J$2)),ROWS(A$7:A181))))</f>
        <v/>
      </c>
      <c r="B181" s="1" t="str">
        <f t="array" ref="B181">IF(ROWS(B$7:B181)&gt;COUNTIF(BookTable[Entry Month],$O$4),"",INDEX(Book!B$3:B$1200,SMALL(IF(BookTable[Entry Month]=$O$4,ROW(BookTable[Entry Month])-ROW(Book!$J$2)),ROWS(B$7:B181))))</f>
        <v/>
      </c>
      <c r="D181" s="1" t="str">
        <f t="array" ref="D181">IF(ROWS(C$7:C181)&gt;COUNTIF(BookTable[Entry Month],$O$4),"",INDEX(Book!C$3:C$1200,SMALL(IF(BookTable[Entry Month]=$O$4,ROW(BookTable[Entry Month])-ROW(Book!$J$2)),ROWS(C$7:C181))))</f>
        <v/>
      </c>
      <c r="E181" s="1" t="e">
        <f>VLOOKUP(Shrawan6[[#This Row],[आपूर्तिकर्ताको नाम]],PartyTable[],2,FALSE)</f>
        <v>#N/A</v>
      </c>
      <c r="F181" s="1" t="str" cm="1">
        <f t="array" ref="F181">IF(ROWS(G$7:G181)&gt;COUNTIF(BookTable[Entry Month],$O$4),"",INDEX(Book!D$3:D$1200,SMALL(IF(BookTable[Entry Month]=$O$4,ROW(BookTable[Entry Month])-ROW(Book!$J$2)),ROWS(G$7:G181))))</f>
        <v/>
      </c>
      <c r="I18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81" s="6" t="str" cm="1">
        <f t="array" ref="J181">IF(ROWS(G$7:G181)&gt;COUNTIF(BookTable[Entry Month],$O$4),"",INDEX(Book!F$3:F$1200,SMALL(IF(BookTable[Entry Month]=$O$4,ROW(BookTable[Entry Month])-ROW(Book!$J$2)),ROWS(G$7:G181))))</f>
        <v/>
      </c>
      <c r="K181" s="6" t="str" cm="1">
        <f t="array" ref="K181">IF(ROWS(G$7:G181)&gt;COUNTIF(BookTable[Entry Month],$O$4),"",INDEX(Book!E$3:E$1200,SMALL(IF(BookTable[Entry Month]=$O$4,ROW(BookTable[Entry Month])-ROW(Book!$J$2)),ROWS(G$7:G181))))</f>
        <v/>
      </c>
      <c r="L181" s="6" t="e">
        <f>Shrawan6[[#This Row],[मूल्य (रु)]]*13%</f>
        <v>#VALUE!</v>
      </c>
    </row>
    <row r="182" spans="1:12" hidden="1" x14ac:dyDescent="0.25">
      <c r="A182" s="1" t="str">
        <f t="array" ref="A182">IF(ROWS(A$7:A182)&gt;COUNTIF(BookTable[Entry Month],$O$4),"",INDEX(Book!A$3:A$1200,SMALL(IF(BookTable[Entry Month]=$O$4,ROW(BookTable[Entry Month])-ROW(Book!$J$2)),ROWS(A$7:A182))))</f>
        <v/>
      </c>
      <c r="B182" s="1" t="str">
        <f t="array" ref="B182">IF(ROWS(B$7:B182)&gt;COUNTIF(BookTable[Entry Month],$O$4),"",INDEX(Book!B$3:B$1200,SMALL(IF(BookTable[Entry Month]=$O$4,ROW(BookTable[Entry Month])-ROW(Book!$J$2)),ROWS(B$7:B182))))</f>
        <v/>
      </c>
      <c r="D182" s="1" t="str">
        <f t="array" ref="D182">IF(ROWS(C$7:C182)&gt;COUNTIF(BookTable[Entry Month],$O$4),"",INDEX(Book!C$3:C$1200,SMALL(IF(BookTable[Entry Month]=$O$4,ROW(BookTable[Entry Month])-ROW(Book!$J$2)),ROWS(C$7:C182))))</f>
        <v/>
      </c>
      <c r="E182" s="1" t="e">
        <f>VLOOKUP(Shrawan6[[#This Row],[आपूर्तिकर्ताको नाम]],PartyTable[],2,FALSE)</f>
        <v>#N/A</v>
      </c>
      <c r="F182" s="1" t="str" cm="1">
        <f t="array" ref="F182">IF(ROWS(G$7:G182)&gt;COUNTIF(BookTable[Entry Month],$O$4),"",INDEX(Book!D$3:D$1200,SMALL(IF(BookTable[Entry Month]=$O$4,ROW(BookTable[Entry Month])-ROW(Book!$J$2)),ROWS(G$7:G182))))</f>
        <v/>
      </c>
      <c r="I18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82" s="6" t="str" cm="1">
        <f t="array" ref="J182">IF(ROWS(G$7:G182)&gt;COUNTIF(BookTable[Entry Month],$O$4),"",INDEX(Book!F$3:F$1200,SMALL(IF(BookTable[Entry Month]=$O$4,ROW(BookTable[Entry Month])-ROW(Book!$J$2)),ROWS(G$7:G182))))</f>
        <v/>
      </c>
      <c r="K182" s="6" t="str" cm="1">
        <f t="array" ref="K182">IF(ROWS(G$7:G182)&gt;COUNTIF(BookTable[Entry Month],$O$4),"",INDEX(Book!E$3:E$1200,SMALL(IF(BookTable[Entry Month]=$O$4,ROW(BookTable[Entry Month])-ROW(Book!$J$2)),ROWS(G$7:G182))))</f>
        <v/>
      </c>
      <c r="L182" s="6" t="e">
        <f>Shrawan6[[#This Row],[मूल्य (रु)]]*13%</f>
        <v>#VALUE!</v>
      </c>
    </row>
    <row r="183" spans="1:12" hidden="1" x14ac:dyDescent="0.25">
      <c r="A183" s="1" t="str">
        <f t="array" ref="A183">IF(ROWS(A$7:A183)&gt;COUNTIF(BookTable[Entry Month],$O$4),"",INDEX(Book!A$3:A$1200,SMALL(IF(BookTable[Entry Month]=$O$4,ROW(BookTable[Entry Month])-ROW(Book!$J$2)),ROWS(A$7:A183))))</f>
        <v/>
      </c>
      <c r="B183" s="1" t="str">
        <f t="array" ref="B183">IF(ROWS(B$7:B183)&gt;COUNTIF(BookTable[Entry Month],$O$4),"",INDEX(Book!B$3:B$1200,SMALL(IF(BookTable[Entry Month]=$O$4,ROW(BookTable[Entry Month])-ROW(Book!$J$2)),ROWS(B$7:B183))))</f>
        <v/>
      </c>
      <c r="D183" s="1" t="str">
        <f t="array" ref="D183">IF(ROWS(C$7:C183)&gt;COUNTIF(BookTable[Entry Month],$O$4),"",INDEX(Book!C$3:C$1200,SMALL(IF(BookTable[Entry Month]=$O$4,ROW(BookTable[Entry Month])-ROW(Book!$J$2)),ROWS(C$7:C183))))</f>
        <v/>
      </c>
      <c r="E183" s="1" t="e">
        <f>VLOOKUP(Shrawan6[[#This Row],[आपूर्तिकर्ताको नाम]],PartyTable[],2,FALSE)</f>
        <v>#N/A</v>
      </c>
      <c r="F183" s="1" t="str" cm="1">
        <f t="array" ref="F183">IF(ROWS(G$7:G183)&gt;COUNTIF(BookTable[Entry Month],$O$4),"",INDEX(Book!D$3:D$1200,SMALL(IF(BookTable[Entry Month]=$O$4,ROW(BookTable[Entry Month])-ROW(Book!$J$2)),ROWS(G$7:G183))))</f>
        <v/>
      </c>
      <c r="I18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83" s="6" t="str" cm="1">
        <f t="array" ref="J183">IF(ROWS(G$7:G183)&gt;COUNTIF(BookTable[Entry Month],$O$4),"",INDEX(Book!F$3:F$1200,SMALL(IF(BookTable[Entry Month]=$O$4,ROW(BookTable[Entry Month])-ROW(Book!$J$2)),ROWS(G$7:G183))))</f>
        <v/>
      </c>
      <c r="K183" s="6" t="str" cm="1">
        <f t="array" ref="K183">IF(ROWS(G$7:G183)&gt;COUNTIF(BookTable[Entry Month],$O$4),"",INDEX(Book!E$3:E$1200,SMALL(IF(BookTable[Entry Month]=$O$4,ROW(BookTable[Entry Month])-ROW(Book!$J$2)),ROWS(G$7:G183))))</f>
        <v/>
      </c>
      <c r="L183" s="6" t="e">
        <f>Shrawan6[[#This Row],[मूल्य (रु)]]*13%</f>
        <v>#VALUE!</v>
      </c>
    </row>
    <row r="184" spans="1:12" hidden="1" x14ac:dyDescent="0.25">
      <c r="A184" s="1" t="str">
        <f t="array" ref="A184">IF(ROWS(A$7:A184)&gt;COUNTIF(BookTable[Entry Month],$O$4),"",INDEX(Book!A$3:A$1200,SMALL(IF(BookTable[Entry Month]=$O$4,ROW(BookTable[Entry Month])-ROW(Book!$J$2)),ROWS(A$7:A184))))</f>
        <v/>
      </c>
      <c r="B184" s="1" t="str">
        <f t="array" ref="B184">IF(ROWS(B$7:B184)&gt;COUNTIF(BookTable[Entry Month],$O$4),"",INDEX(Book!B$3:B$1200,SMALL(IF(BookTable[Entry Month]=$O$4,ROW(BookTable[Entry Month])-ROW(Book!$J$2)),ROWS(B$7:B184))))</f>
        <v/>
      </c>
      <c r="D184" s="1" t="str">
        <f t="array" ref="D184">IF(ROWS(C$7:C184)&gt;COUNTIF(BookTable[Entry Month],$O$4),"",INDEX(Book!C$3:C$1200,SMALL(IF(BookTable[Entry Month]=$O$4,ROW(BookTable[Entry Month])-ROW(Book!$J$2)),ROWS(C$7:C184))))</f>
        <v/>
      </c>
      <c r="E184" s="1" t="e">
        <f>VLOOKUP(Shrawan6[[#This Row],[आपूर्तिकर्ताको नाम]],PartyTable[],2,FALSE)</f>
        <v>#N/A</v>
      </c>
      <c r="F184" s="1" t="str" cm="1">
        <f t="array" ref="F184">IF(ROWS(G$7:G184)&gt;COUNTIF(BookTable[Entry Month],$O$4),"",INDEX(Book!D$3:D$1200,SMALL(IF(BookTable[Entry Month]=$O$4,ROW(BookTable[Entry Month])-ROW(Book!$J$2)),ROWS(G$7:G184))))</f>
        <v/>
      </c>
      <c r="I18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84" s="6" t="str" cm="1">
        <f t="array" ref="J184">IF(ROWS(G$7:G184)&gt;COUNTIF(BookTable[Entry Month],$O$4),"",INDEX(Book!F$3:F$1200,SMALL(IF(BookTable[Entry Month]=$O$4,ROW(BookTable[Entry Month])-ROW(Book!$J$2)),ROWS(G$7:G184))))</f>
        <v/>
      </c>
      <c r="K184" s="6" t="str" cm="1">
        <f t="array" ref="K184">IF(ROWS(G$7:G184)&gt;COUNTIF(BookTable[Entry Month],$O$4),"",INDEX(Book!E$3:E$1200,SMALL(IF(BookTable[Entry Month]=$O$4,ROW(BookTable[Entry Month])-ROW(Book!$J$2)),ROWS(G$7:G184))))</f>
        <v/>
      </c>
      <c r="L184" s="6" t="e">
        <f>Shrawan6[[#This Row],[मूल्य (रु)]]*13%</f>
        <v>#VALUE!</v>
      </c>
    </row>
    <row r="185" spans="1:12" hidden="1" x14ac:dyDescent="0.25">
      <c r="A185" s="1" t="str">
        <f t="array" ref="A185">IF(ROWS(A$7:A185)&gt;COUNTIF(BookTable[Entry Month],$O$4),"",INDEX(Book!A$3:A$1200,SMALL(IF(BookTable[Entry Month]=$O$4,ROW(BookTable[Entry Month])-ROW(Book!$J$2)),ROWS(A$7:A185))))</f>
        <v/>
      </c>
      <c r="B185" s="1" t="str">
        <f t="array" ref="B185">IF(ROWS(B$7:B185)&gt;COUNTIF(BookTable[Entry Month],$O$4),"",INDEX(Book!B$3:B$1200,SMALL(IF(BookTable[Entry Month]=$O$4,ROW(BookTable[Entry Month])-ROW(Book!$J$2)),ROWS(B$7:B185))))</f>
        <v/>
      </c>
      <c r="D185" s="1" t="str">
        <f t="array" ref="D185">IF(ROWS(C$7:C185)&gt;COUNTIF(BookTable[Entry Month],$O$4),"",INDEX(Book!C$3:C$1200,SMALL(IF(BookTable[Entry Month]=$O$4,ROW(BookTable[Entry Month])-ROW(Book!$J$2)),ROWS(C$7:C185))))</f>
        <v/>
      </c>
      <c r="E185" s="1" t="e">
        <f>VLOOKUP(Shrawan6[[#This Row],[आपूर्तिकर्ताको नाम]],PartyTable[],2,FALSE)</f>
        <v>#N/A</v>
      </c>
      <c r="F185" s="1" t="str" cm="1">
        <f t="array" ref="F185">IF(ROWS(G$7:G185)&gt;COUNTIF(BookTable[Entry Month],$O$4),"",INDEX(Book!D$3:D$1200,SMALL(IF(BookTable[Entry Month]=$O$4,ROW(BookTable[Entry Month])-ROW(Book!$J$2)),ROWS(G$7:G185))))</f>
        <v/>
      </c>
      <c r="I18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85" s="6" t="str" cm="1">
        <f t="array" ref="J185">IF(ROWS(G$7:G185)&gt;COUNTIF(BookTable[Entry Month],$O$4),"",INDEX(Book!F$3:F$1200,SMALL(IF(BookTable[Entry Month]=$O$4,ROW(BookTable[Entry Month])-ROW(Book!$J$2)),ROWS(G$7:G185))))</f>
        <v/>
      </c>
      <c r="K185" s="6" t="str" cm="1">
        <f t="array" ref="K185">IF(ROWS(G$7:G185)&gt;COUNTIF(BookTable[Entry Month],$O$4),"",INDEX(Book!E$3:E$1200,SMALL(IF(BookTable[Entry Month]=$O$4,ROW(BookTable[Entry Month])-ROW(Book!$J$2)),ROWS(G$7:G185))))</f>
        <v/>
      </c>
      <c r="L185" s="6" t="e">
        <f>Shrawan6[[#This Row],[मूल्य (रु)]]*13%</f>
        <v>#VALUE!</v>
      </c>
    </row>
    <row r="186" spans="1:12" hidden="1" x14ac:dyDescent="0.25">
      <c r="A186" s="1" t="str">
        <f t="array" ref="A186">IF(ROWS(A$7:A186)&gt;COUNTIF(BookTable[Entry Month],$O$4),"",INDEX(Book!A$3:A$1200,SMALL(IF(BookTable[Entry Month]=$O$4,ROW(BookTable[Entry Month])-ROW(Book!$J$2)),ROWS(A$7:A186))))</f>
        <v/>
      </c>
      <c r="B186" s="1" t="str">
        <f t="array" ref="B186">IF(ROWS(B$7:B186)&gt;COUNTIF(BookTable[Entry Month],$O$4),"",INDEX(Book!B$3:B$1200,SMALL(IF(BookTable[Entry Month]=$O$4,ROW(BookTable[Entry Month])-ROW(Book!$J$2)),ROWS(B$7:B186))))</f>
        <v/>
      </c>
      <c r="D186" s="1" t="str">
        <f t="array" ref="D186">IF(ROWS(C$7:C186)&gt;COUNTIF(BookTable[Entry Month],$O$4),"",INDEX(Book!C$3:C$1200,SMALL(IF(BookTable[Entry Month]=$O$4,ROW(BookTable[Entry Month])-ROW(Book!$J$2)),ROWS(C$7:C186))))</f>
        <v/>
      </c>
      <c r="E186" s="1" t="e">
        <f>VLOOKUP(Shrawan6[[#This Row],[आपूर्तिकर्ताको नाम]],PartyTable[],2,FALSE)</f>
        <v>#N/A</v>
      </c>
      <c r="F186" s="1" t="str" cm="1">
        <f t="array" ref="F186">IF(ROWS(G$7:G186)&gt;COUNTIF(BookTable[Entry Month],$O$4),"",INDEX(Book!D$3:D$1200,SMALL(IF(BookTable[Entry Month]=$O$4,ROW(BookTable[Entry Month])-ROW(Book!$J$2)),ROWS(G$7:G186))))</f>
        <v/>
      </c>
      <c r="I18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86" s="6" t="str" cm="1">
        <f t="array" ref="J186">IF(ROWS(G$7:G186)&gt;COUNTIF(BookTable[Entry Month],$O$4),"",INDEX(Book!F$3:F$1200,SMALL(IF(BookTable[Entry Month]=$O$4,ROW(BookTable[Entry Month])-ROW(Book!$J$2)),ROWS(G$7:G186))))</f>
        <v/>
      </c>
      <c r="K186" s="6" t="str" cm="1">
        <f t="array" ref="K186">IF(ROWS(G$7:G186)&gt;COUNTIF(BookTable[Entry Month],$O$4),"",INDEX(Book!E$3:E$1200,SMALL(IF(BookTable[Entry Month]=$O$4,ROW(BookTable[Entry Month])-ROW(Book!$J$2)),ROWS(G$7:G186))))</f>
        <v/>
      </c>
      <c r="L186" s="6" t="e">
        <f>Shrawan6[[#This Row],[मूल्य (रु)]]*13%</f>
        <v>#VALUE!</v>
      </c>
    </row>
    <row r="187" spans="1:12" hidden="1" x14ac:dyDescent="0.25">
      <c r="A187" s="1" t="str">
        <f t="array" ref="A187">IF(ROWS(A$7:A187)&gt;COUNTIF(BookTable[Entry Month],$O$4),"",INDEX(Book!A$3:A$1200,SMALL(IF(BookTable[Entry Month]=$O$4,ROW(BookTable[Entry Month])-ROW(Book!$J$2)),ROWS(A$7:A187))))</f>
        <v/>
      </c>
      <c r="B187" s="1" t="str">
        <f t="array" ref="B187">IF(ROWS(B$7:B187)&gt;COUNTIF(BookTable[Entry Month],$O$4),"",INDEX(Book!B$3:B$1200,SMALL(IF(BookTable[Entry Month]=$O$4,ROW(BookTable[Entry Month])-ROW(Book!$J$2)),ROWS(B$7:B187))))</f>
        <v/>
      </c>
      <c r="D187" s="1" t="str">
        <f t="array" ref="D187">IF(ROWS(C$7:C187)&gt;COUNTIF(BookTable[Entry Month],$O$4),"",INDEX(Book!C$3:C$1200,SMALL(IF(BookTable[Entry Month]=$O$4,ROW(BookTable[Entry Month])-ROW(Book!$J$2)),ROWS(C$7:C187))))</f>
        <v/>
      </c>
      <c r="E187" s="1" t="e">
        <f>VLOOKUP(Shrawan6[[#This Row],[आपूर्तिकर्ताको नाम]],PartyTable[],2,FALSE)</f>
        <v>#N/A</v>
      </c>
      <c r="F187" s="1" t="str" cm="1">
        <f t="array" ref="F187">IF(ROWS(G$7:G187)&gt;COUNTIF(BookTable[Entry Month],$O$4),"",INDEX(Book!D$3:D$1200,SMALL(IF(BookTable[Entry Month]=$O$4,ROW(BookTable[Entry Month])-ROW(Book!$J$2)),ROWS(G$7:G187))))</f>
        <v/>
      </c>
      <c r="I18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87" s="6" t="str" cm="1">
        <f t="array" ref="J187">IF(ROWS(G$7:G187)&gt;COUNTIF(BookTable[Entry Month],$O$4),"",INDEX(Book!F$3:F$1200,SMALL(IF(BookTable[Entry Month]=$O$4,ROW(BookTable[Entry Month])-ROW(Book!$J$2)),ROWS(G$7:G187))))</f>
        <v/>
      </c>
      <c r="K187" s="6" t="str" cm="1">
        <f t="array" ref="K187">IF(ROWS(G$7:G187)&gt;COUNTIF(BookTable[Entry Month],$O$4),"",INDEX(Book!E$3:E$1200,SMALL(IF(BookTable[Entry Month]=$O$4,ROW(BookTable[Entry Month])-ROW(Book!$J$2)),ROWS(G$7:G187))))</f>
        <v/>
      </c>
      <c r="L187" s="6" t="e">
        <f>Shrawan6[[#This Row],[मूल्य (रु)]]*13%</f>
        <v>#VALUE!</v>
      </c>
    </row>
    <row r="188" spans="1:12" hidden="1" x14ac:dyDescent="0.25">
      <c r="A188" s="1" t="str">
        <f t="array" ref="A188">IF(ROWS(A$7:A188)&gt;COUNTIF(BookTable[Entry Month],$O$4),"",INDEX(Book!A$3:A$1200,SMALL(IF(BookTable[Entry Month]=$O$4,ROW(BookTable[Entry Month])-ROW(Book!$J$2)),ROWS(A$7:A188))))</f>
        <v/>
      </c>
      <c r="B188" s="1" t="str">
        <f t="array" ref="B188">IF(ROWS(B$7:B188)&gt;COUNTIF(BookTable[Entry Month],$O$4),"",INDEX(Book!B$3:B$1200,SMALL(IF(BookTable[Entry Month]=$O$4,ROW(BookTable[Entry Month])-ROW(Book!$J$2)),ROWS(B$7:B188))))</f>
        <v/>
      </c>
      <c r="D188" s="1" t="str">
        <f t="array" ref="D188">IF(ROWS(C$7:C188)&gt;COUNTIF(BookTable[Entry Month],$O$4),"",INDEX(Book!C$3:C$1200,SMALL(IF(BookTable[Entry Month]=$O$4,ROW(BookTable[Entry Month])-ROW(Book!$J$2)),ROWS(C$7:C188))))</f>
        <v/>
      </c>
      <c r="E188" s="1" t="e">
        <f>VLOOKUP(Shrawan6[[#This Row],[आपूर्तिकर्ताको नाम]],PartyTable[],2,FALSE)</f>
        <v>#N/A</v>
      </c>
      <c r="F188" s="1" t="str" cm="1">
        <f t="array" ref="F188">IF(ROWS(G$7:G188)&gt;COUNTIF(BookTable[Entry Month],$O$4),"",INDEX(Book!D$3:D$1200,SMALL(IF(BookTable[Entry Month]=$O$4,ROW(BookTable[Entry Month])-ROW(Book!$J$2)),ROWS(G$7:G188))))</f>
        <v/>
      </c>
      <c r="I18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88" s="6" t="str" cm="1">
        <f t="array" ref="J188">IF(ROWS(G$7:G188)&gt;COUNTIF(BookTable[Entry Month],$O$4),"",INDEX(Book!F$3:F$1200,SMALL(IF(BookTable[Entry Month]=$O$4,ROW(BookTable[Entry Month])-ROW(Book!$J$2)),ROWS(G$7:G188))))</f>
        <v/>
      </c>
      <c r="K188" s="6" t="str" cm="1">
        <f t="array" ref="K188">IF(ROWS(G$7:G188)&gt;COUNTIF(BookTable[Entry Month],$O$4),"",INDEX(Book!E$3:E$1200,SMALL(IF(BookTable[Entry Month]=$O$4,ROW(BookTable[Entry Month])-ROW(Book!$J$2)),ROWS(G$7:G188))))</f>
        <v/>
      </c>
      <c r="L188" s="6" t="e">
        <f>Shrawan6[[#This Row],[मूल्य (रु)]]*13%</f>
        <v>#VALUE!</v>
      </c>
    </row>
    <row r="189" spans="1:12" hidden="1" x14ac:dyDescent="0.25">
      <c r="A189" s="1" t="str">
        <f t="array" ref="A189">IF(ROWS(A$7:A189)&gt;COUNTIF(BookTable[Entry Month],$O$4),"",INDEX(Book!A$3:A$1200,SMALL(IF(BookTable[Entry Month]=$O$4,ROW(BookTable[Entry Month])-ROW(Book!$J$2)),ROWS(A$7:A189))))</f>
        <v/>
      </c>
      <c r="B189" s="1" t="str">
        <f t="array" ref="B189">IF(ROWS(B$7:B189)&gt;COUNTIF(BookTable[Entry Month],$O$4),"",INDEX(Book!B$3:B$1200,SMALL(IF(BookTable[Entry Month]=$O$4,ROW(BookTable[Entry Month])-ROW(Book!$J$2)),ROWS(B$7:B189))))</f>
        <v/>
      </c>
      <c r="D189" s="1" t="str">
        <f t="array" ref="D189">IF(ROWS(C$7:C189)&gt;COUNTIF(BookTable[Entry Month],$O$4),"",INDEX(Book!C$3:C$1200,SMALL(IF(BookTable[Entry Month]=$O$4,ROW(BookTable[Entry Month])-ROW(Book!$J$2)),ROWS(C$7:C189))))</f>
        <v/>
      </c>
      <c r="E189" s="1" t="e">
        <f>VLOOKUP(Shrawan6[[#This Row],[आपूर्तिकर्ताको नाम]],PartyTable[],2,FALSE)</f>
        <v>#N/A</v>
      </c>
      <c r="F189" s="1" t="str" cm="1">
        <f t="array" ref="F189">IF(ROWS(G$7:G189)&gt;COUNTIF(BookTable[Entry Month],$O$4),"",INDEX(Book!D$3:D$1200,SMALL(IF(BookTable[Entry Month]=$O$4,ROW(BookTable[Entry Month])-ROW(Book!$J$2)),ROWS(G$7:G189))))</f>
        <v/>
      </c>
      <c r="I18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89" s="6" t="str" cm="1">
        <f t="array" ref="J189">IF(ROWS(G$7:G189)&gt;COUNTIF(BookTable[Entry Month],$O$4),"",INDEX(Book!F$3:F$1200,SMALL(IF(BookTable[Entry Month]=$O$4,ROW(BookTable[Entry Month])-ROW(Book!$J$2)),ROWS(G$7:G189))))</f>
        <v/>
      </c>
      <c r="K189" s="6" t="str" cm="1">
        <f t="array" ref="K189">IF(ROWS(G$7:G189)&gt;COUNTIF(BookTable[Entry Month],$O$4),"",INDEX(Book!E$3:E$1200,SMALL(IF(BookTable[Entry Month]=$O$4,ROW(BookTable[Entry Month])-ROW(Book!$J$2)),ROWS(G$7:G189))))</f>
        <v/>
      </c>
      <c r="L189" s="6" t="e">
        <f>Shrawan6[[#This Row],[मूल्य (रु)]]*13%</f>
        <v>#VALUE!</v>
      </c>
    </row>
    <row r="190" spans="1:12" hidden="1" x14ac:dyDescent="0.25">
      <c r="A190" s="1" t="str">
        <f t="array" ref="A190">IF(ROWS(A$7:A190)&gt;COUNTIF(BookTable[Entry Month],$O$4),"",INDEX(Book!A$3:A$1200,SMALL(IF(BookTable[Entry Month]=$O$4,ROW(BookTable[Entry Month])-ROW(Book!$J$2)),ROWS(A$7:A190))))</f>
        <v/>
      </c>
      <c r="B190" s="1" t="str">
        <f t="array" ref="B190">IF(ROWS(B$7:B190)&gt;COUNTIF(BookTable[Entry Month],$O$4),"",INDEX(Book!B$3:B$1200,SMALL(IF(BookTable[Entry Month]=$O$4,ROW(BookTable[Entry Month])-ROW(Book!$J$2)),ROWS(B$7:B190))))</f>
        <v/>
      </c>
      <c r="D190" s="1" t="str">
        <f t="array" ref="D190">IF(ROWS(C$7:C190)&gt;COUNTIF(BookTable[Entry Month],$O$4),"",INDEX(Book!C$3:C$1200,SMALL(IF(BookTable[Entry Month]=$O$4,ROW(BookTable[Entry Month])-ROW(Book!$J$2)),ROWS(C$7:C190))))</f>
        <v/>
      </c>
      <c r="E190" s="1" t="e">
        <f>VLOOKUP(Shrawan6[[#This Row],[आपूर्तिकर्ताको नाम]],PartyTable[],2,FALSE)</f>
        <v>#N/A</v>
      </c>
      <c r="F190" s="1" t="str" cm="1">
        <f t="array" ref="F190">IF(ROWS(G$7:G190)&gt;COUNTIF(BookTable[Entry Month],$O$4),"",INDEX(Book!D$3:D$1200,SMALL(IF(BookTable[Entry Month]=$O$4,ROW(BookTable[Entry Month])-ROW(Book!$J$2)),ROWS(G$7:G190))))</f>
        <v/>
      </c>
      <c r="I19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90" s="6" t="str" cm="1">
        <f t="array" ref="J190">IF(ROWS(G$7:G190)&gt;COUNTIF(BookTable[Entry Month],$O$4),"",INDEX(Book!F$3:F$1200,SMALL(IF(BookTable[Entry Month]=$O$4,ROW(BookTable[Entry Month])-ROW(Book!$J$2)),ROWS(G$7:G190))))</f>
        <v/>
      </c>
      <c r="K190" s="6" t="str" cm="1">
        <f t="array" ref="K190">IF(ROWS(G$7:G190)&gt;COUNTIF(BookTable[Entry Month],$O$4),"",INDEX(Book!E$3:E$1200,SMALL(IF(BookTable[Entry Month]=$O$4,ROW(BookTable[Entry Month])-ROW(Book!$J$2)),ROWS(G$7:G190))))</f>
        <v/>
      </c>
      <c r="L190" s="6" t="e">
        <f>Shrawan6[[#This Row],[मूल्य (रु)]]*13%</f>
        <v>#VALUE!</v>
      </c>
    </row>
    <row r="191" spans="1:12" hidden="1" x14ac:dyDescent="0.25">
      <c r="A191" s="1" t="str">
        <f t="array" ref="A191">IF(ROWS(A$7:A191)&gt;COUNTIF(BookTable[Entry Month],$O$4),"",INDEX(Book!A$3:A$1200,SMALL(IF(BookTable[Entry Month]=$O$4,ROW(BookTable[Entry Month])-ROW(Book!$J$2)),ROWS(A$7:A191))))</f>
        <v/>
      </c>
      <c r="B191" s="1" t="str">
        <f t="array" ref="B191">IF(ROWS(B$7:B191)&gt;COUNTIF(BookTable[Entry Month],$O$4),"",INDEX(Book!B$3:B$1200,SMALL(IF(BookTable[Entry Month]=$O$4,ROW(BookTable[Entry Month])-ROW(Book!$J$2)),ROWS(B$7:B191))))</f>
        <v/>
      </c>
      <c r="D191" s="1" t="str">
        <f t="array" ref="D191">IF(ROWS(C$7:C191)&gt;COUNTIF(BookTable[Entry Month],$O$4),"",INDEX(Book!C$3:C$1200,SMALL(IF(BookTable[Entry Month]=$O$4,ROW(BookTable[Entry Month])-ROW(Book!$J$2)),ROWS(C$7:C191))))</f>
        <v/>
      </c>
      <c r="E191" s="1" t="e">
        <f>VLOOKUP(Shrawan6[[#This Row],[आपूर्तिकर्ताको नाम]],PartyTable[],2,FALSE)</f>
        <v>#N/A</v>
      </c>
      <c r="F191" s="1" t="str" cm="1">
        <f t="array" ref="F191">IF(ROWS(G$7:G191)&gt;COUNTIF(BookTable[Entry Month],$O$4),"",INDEX(Book!D$3:D$1200,SMALL(IF(BookTable[Entry Month]=$O$4,ROW(BookTable[Entry Month])-ROW(Book!$J$2)),ROWS(G$7:G191))))</f>
        <v/>
      </c>
      <c r="I19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91" s="6" t="str" cm="1">
        <f t="array" ref="J191">IF(ROWS(G$7:G191)&gt;COUNTIF(BookTable[Entry Month],$O$4),"",INDEX(Book!F$3:F$1200,SMALL(IF(BookTable[Entry Month]=$O$4,ROW(BookTable[Entry Month])-ROW(Book!$J$2)),ROWS(G$7:G191))))</f>
        <v/>
      </c>
      <c r="K191" s="6" t="str" cm="1">
        <f t="array" ref="K191">IF(ROWS(G$7:G191)&gt;COUNTIF(BookTable[Entry Month],$O$4),"",INDEX(Book!E$3:E$1200,SMALL(IF(BookTable[Entry Month]=$O$4,ROW(BookTable[Entry Month])-ROW(Book!$J$2)),ROWS(G$7:G191))))</f>
        <v/>
      </c>
      <c r="L191" s="6" t="e">
        <f>Shrawan6[[#This Row],[मूल्य (रु)]]*13%</f>
        <v>#VALUE!</v>
      </c>
    </row>
    <row r="192" spans="1:12" hidden="1" x14ac:dyDescent="0.25">
      <c r="A192" s="1" t="str">
        <f t="array" ref="A192">IF(ROWS(A$7:A192)&gt;COUNTIF(BookTable[Entry Month],$O$4),"",INDEX(Book!A$3:A$1200,SMALL(IF(BookTable[Entry Month]=$O$4,ROW(BookTable[Entry Month])-ROW(Book!$J$2)),ROWS(A$7:A192))))</f>
        <v/>
      </c>
      <c r="B192" s="1" t="str">
        <f t="array" ref="B192">IF(ROWS(B$7:B192)&gt;COUNTIF(BookTable[Entry Month],$O$4),"",INDEX(Book!B$3:B$1200,SMALL(IF(BookTable[Entry Month]=$O$4,ROW(BookTable[Entry Month])-ROW(Book!$J$2)),ROWS(B$7:B192))))</f>
        <v/>
      </c>
      <c r="D192" s="1" t="str">
        <f t="array" ref="D192">IF(ROWS(C$7:C192)&gt;COUNTIF(BookTable[Entry Month],$O$4),"",INDEX(Book!C$3:C$1200,SMALL(IF(BookTable[Entry Month]=$O$4,ROW(BookTable[Entry Month])-ROW(Book!$J$2)),ROWS(C$7:C192))))</f>
        <v/>
      </c>
      <c r="E192" s="1" t="e">
        <f>VLOOKUP(Shrawan6[[#This Row],[आपूर्तिकर्ताको नाम]],PartyTable[],2,FALSE)</f>
        <v>#N/A</v>
      </c>
      <c r="F192" s="1" t="str" cm="1">
        <f t="array" ref="F192">IF(ROWS(G$7:G192)&gt;COUNTIF(BookTable[Entry Month],$O$4),"",INDEX(Book!D$3:D$1200,SMALL(IF(BookTable[Entry Month]=$O$4,ROW(BookTable[Entry Month])-ROW(Book!$J$2)),ROWS(G$7:G192))))</f>
        <v/>
      </c>
      <c r="I19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92" s="6" t="str" cm="1">
        <f t="array" ref="J192">IF(ROWS(G$7:G192)&gt;COUNTIF(BookTable[Entry Month],$O$4),"",INDEX(Book!F$3:F$1200,SMALL(IF(BookTable[Entry Month]=$O$4,ROW(BookTable[Entry Month])-ROW(Book!$J$2)),ROWS(G$7:G192))))</f>
        <v/>
      </c>
      <c r="K192" s="6" t="str" cm="1">
        <f t="array" ref="K192">IF(ROWS(G$7:G192)&gt;COUNTIF(BookTable[Entry Month],$O$4),"",INDEX(Book!E$3:E$1200,SMALL(IF(BookTable[Entry Month]=$O$4,ROW(BookTable[Entry Month])-ROW(Book!$J$2)),ROWS(G$7:G192))))</f>
        <v/>
      </c>
      <c r="L192" s="6" t="e">
        <f>Shrawan6[[#This Row],[मूल्य (रु)]]*13%</f>
        <v>#VALUE!</v>
      </c>
    </row>
    <row r="193" spans="1:12" hidden="1" x14ac:dyDescent="0.25">
      <c r="A193" s="1" t="str">
        <f t="array" ref="A193">IF(ROWS(A$7:A193)&gt;COUNTIF(BookTable[Entry Month],$O$4),"",INDEX(Book!A$3:A$1200,SMALL(IF(BookTable[Entry Month]=$O$4,ROW(BookTable[Entry Month])-ROW(Book!$J$2)),ROWS(A$7:A193))))</f>
        <v/>
      </c>
      <c r="B193" s="1" t="str">
        <f t="array" ref="B193">IF(ROWS(B$7:B193)&gt;COUNTIF(BookTable[Entry Month],$O$4),"",INDEX(Book!B$3:B$1200,SMALL(IF(BookTable[Entry Month]=$O$4,ROW(BookTable[Entry Month])-ROW(Book!$J$2)),ROWS(B$7:B193))))</f>
        <v/>
      </c>
      <c r="D193" s="1" t="str">
        <f t="array" ref="D193">IF(ROWS(C$7:C193)&gt;COUNTIF(BookTable[Entry Month],$O$4),"",INDEX(Book!C$3:C$1200,SMALL(IF(BookTable[Entry Month]=$O$4,ROW(BookTable[Entry Month])-ROW(Book!$J$2)),ROWS(C$7:C193))))</f>
        <v/>
      </c>
      <c r="E193" s="1" t="e">
        <f>VLOOKUP(Shrawan6[[#This Row],[आपूर्तिकर्ताको नाम]],PartyTable[],2,FALSE)</f>
        <v>#N/A</v>
      </c>
      <c r="F193" s="1" t="str" cm="1">
        <f t="array" ref="F193">IF(ROWS(G$7:G193)&gt;COUNTIF(BookTable[Entry Month],$O$4),"",INDEX(Book!D$3:D$1200,SMALL(IF(BookTable[Entry Month]=$O$4,ROW(BookTable[Entry Month])-ROW(Book!$J$2)),ROWS(G$7:G193))))</f>
        <v/>
      </c>
      <c r="I19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93" s="6" t="str" cm="1">
        <f t="array" ref="J193">IF(ROWS(G$7:G193)&gt;COUNTIF(BookTable[Entry Month],$O$4),"",INDEX(Book!F$3:F$1200,SMALL(IF(BookTable[Entry Month]=$O$4,ROW(BookTable[Entry Month])-ROW(Book!$J$2)),ROWS(G$7:G193))))</f>
        <v/>
      </c>
      <c r="K193" s="6" t="str" cm="1">
        <f t="array" ref="K193">IF(ROWS(G$7:G193)&gt;COUNTIF(BookTable[Entry Month],$O$4),"",INDEX(Book!E$3:E$1200,SMALL(IF(BookTable[Entry Month]=$O$4,ROW(BookTable[Entry Month])-ROW(Book!$J$2)),ROWS(G$7:G193))))</f>
        <v/>
      </c>
      <c r="L193" s="6" t="e">
        <f>Shrawan6[[#This Row],[मूल्य (रु)]]*13%</f>
        <v>#VALUE!</v>
      </c>
    </row>
    <row r="194" spans="1:12" hidden="1" x14ac:dyDescent="0.25">
      <c r="A194" s="1" t="str">
        <f t="array" ref="A194">IF(ROWS(A$7:A194)&gt;COUNTIF(BookTable[Entry Month],$O$4),"",INDEX(Book!A$3:A$1200,SMALL(IF(BookTable[Entry Month]=$O$4,ROW(BookTable[Entry Month])-ROW(Book!$J$2)),ROWS(A$7:A194))))</f>
        <v/>
      </c>
      <c r="B194" s="1" t="str">
        <f t="array" ref="B194">IF(ROWS(B$7:B194)&gt;COUNTIF(BookTable[Entry Month],$O$4),"",INDEX(Book!B$3:B$1200,SMALL(IF(BookTable[Entry Month]=$O$4,ROW(BookTable[Entry Month])-ROW(Book!$J$2)),ROWS(B$7:B194))))</f>
        <v/>
      </c>
      <c r="D194" s="1" t="str">
        <f t="array" ref="D194">IF(ROWS(C$7:C194)&gt;COUNTIF(BookTable[Entry Month],$O$4),"",INDEX(Book!C$3:C$1200,SMALL(IF(BookTable[Entry Month]=$O$4,ROW(BookTable[Entry Month])-ROW(Book!$J$2)),ROWS(C$7:C194))))</f>
        <v/>
      </c>
      <c r="E194" s="1" t="e">
        <f>VLOOKUP(Shrawan6[[#This Row],[आपूर्तिकर्ताको नाम]],PartyTable[],2,FALSE)</f>
        <v>#N/A</v>
      </c>
      <c r="F194" s="1" t="str" cm="1">
        <f t="array" ref="F194">IF(ROWS(G$7:G194)&gt;COUNTIF(BookTable[Entry Month],$O$4),"",INDEX(Book!D$3:D$1200,SMALL(IF(BookTable[Entry Month]=$O$4,ROW(BookTable[Entry Month])-ROW(Book!$J$2)),ROWS(G$7:G194))))</f>
        <v/>
      </c>
      <c r="I19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94" s="6" t="str" cm="1">
        <f t="array" ref="J194">IF(ROWS(G$7:G194)&gt;COUNTIF(BookTable[Entry Month],$O$4),"",INDEX(Book!F$3:F$1200,SMALL(IF(BookTable[Entry Month]=$O$4,ROW(BookTable[Entry Month])-ROW(Book!$J$2)),ROWS(G$7:G194))))</f>
        <v/>
      </c>
      <c r="K194" s="6" t="str" cm="1">
        <f t="array" ref="K194">IF(ROWS(G$7:G194)&gt;COUNTIF(BookTable[Entry Month],$O$4),"",INDEX(Book!E$3:E$1200,SMALL(IF(BookTable[Entry Month]=$O$4,ROW(BookTable[Entry Month])-ROW(Book!$J$2)),ROWS(G$7:G194))))</f>
        <v/>
      </c>
      <c r="L194" s="6" t="e">
        <f>Shrawan6[[#This Row],[मूल्य (रु)]]*13%</f>
        <v>#VALUE!</v>
      </c>
    </row>
    <row r="195" spans="1:12" hidden="1" x14ac:dyDescent="0.25">
      <c r="A195" s="1" t="str">
        <f t="array" ref="A195">IF(ROWS(A$7:A195)&gt;COUNTIF(BookTable[Entry Month],$O$4),"",INDEX(Book!A$3:A$1200,SMALL(IF(BookTable[Entry Month]=$O$4,ROW(BookTable[Entry Month])-ROW(Book!$J$2)),ROWS(A$7:A195))))</f>
        <v/>
      </c>
      <c r="B195" s="1" t="str">
        <f t="array" ref="B195">IF(ROWS(B$7:B195)&gt;COUNTIF(BookTable[Entry Month],$O$4),"",INDEX(Book!B$3:B$1200,SMALL(IF(BookTable[Entry Month]=$O$4,ROW(BookTable[Entry Month])-ROW(Book!$J$2)),ROWS(B$7:B195))))</f>
        <v/>
      </c>
      <c r="D195" s="1" t="str">
        <f t="array" ref="D195">IF(ROWS(C$7:C195)&gt;COUNTIF(BookTable[Entry Month],$O$4),"",INDEX(Book!C$3:C$1200,SMALL(IF(BookTable[Entry Month]=$O$4,ROW(BookTable[Entry Month])-ROW(Book!$J$2)),ROWS(C$7:C195))))</f>
        <v/>
      </c>
      <c r="E195" s="1" t="e">
        <f>VLOOKUP(Shrawan6[[#This Row],[आपूर्तिकर्ताको नाम]],PartyTable[],2,FALSE)</f>
        <v>#N/A</v>
      </c>
      <c r="F195" s="1" t="str" cm="1">
        <f t="array" ref="F195">IF(ROWS(G$7:G195)&gt;COUNTIF(BookTable[Entry Month],$O$4),"",INDEX(Book!D$3:D$1200,SMALL(IF(BookTable[Entry Month]=$O$4,ROW(BookTable[Entry Month])-ROW(Book!$J$2)),ROWS(G$7:G195))))</f>
        <v/>
      </c>
      <c r="I19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95" s="6" t="str" cm="1">
        <f t="array" ref="J195">IF(ROWS(G$7:G195)&gt;COUNTIF(BookTable[Entry Month],$O$4),"",INDEX(Book!F$3:F$1200,SMALL(IF(BookTable[Entry Month]=$O$4,ROW(BookTable[Entry Month])-ROW(Book!$J$2)),ROWS(G$7:G195))))</f>
        <v/>
      </c>
      <c r="K195" s="6" t="str" cm="1">
        <f t="array" ref="K195">IF(ROWS(G$7:G195)&gt;COUNTIF(BookTable[Entry Month],$O$4),"",INDEX(Book!E$3:E$1200,SMALL(IF(BookTable[Entry Month]=$O$4,ROW(BookTable[Entry Month])-ROW(Book!$J$2)),ROWS(G$7:G195))))</f>
        <v/>
      </c>
      <c r="L195" s="6" t="e">
        <f>Shrawan6[[#This Row],[मूल्य (रु)]]*13%</f>
        <v>#VALUE!</v>
      </c>
    </row>
    <row r="196" spans="1:12" hidden="1" x14ac:dyDescent="0.25">
      <c r="A196" s="1" t="str">
        <f t="array" ref="A196">IF(ROWS(A$7:A196)&gt;COUNTIF(BookTable[Entry Month],$O$4),"",INDEX(Book!A$3:A$1200,SMALL(IF(BookTable[Entry Month]=$O$4,ROW(BookTable[Entry Month])-ROW(Book!$J$2)),ROWS(A$7:A196))))</f>
        <v/>
      </c>
      <c r="B196" s="1" t="str">
        <f t="array" ref="B196">IF(ROWS(B$7:B196)&gt;COUNTIF(BookTable[Entry Month],$O$4),"",INDEX(Book!B$3:B$1200,SMALL(IF(BookTable[Entry Month]=$O$4,ROW(BookTable[Entry Month])-ROW(Book!$J$2)),ROWS(B$7:B196))))</f>
        <v/>
      </c>
      <c r="D196" s="1" t="str">
        <f t="array" ref="D196">IF(ROWS(C$7:C196)&gt;COUNTIF(BookTable[Entry Month],$O$4),"",INDEX(Book!C$3:C$1200,SMALL(IF(BookTable[Entry Month]=$O$4,ROW(BookTable[Entry Month])-ROW(Book!$J$2)),ROWS(C$7:C196))))</f>
        <v/>
      </c>
      <c r="E196" s="1" t="e">
        <f>VLOOKUP(Shrawan6[[#This Row],[आपूर्तिकर्ताको नाम]],PartyTable[],2,FALSE)</f>
        <v>#N/A</v>
      </c>
      <c r="F196" s="1" t="str" cm="1">
        <f t="array" ref="F196">IF(ROWS(G$7:G196)&gt;COUNTIF(BookTable[Entry Month],$O$4),"",INDEX(Book!D$3:D$1200,SMALL(IF(BookTable[Entry Month]=$O$4,ROW(BookTable[Entry Month])-ROW(Book!$J$2)),ROWS(G$7:G196))))</f>
        <v/>
      </c>
      <c r="I19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96" s="6" t="str" cm="1">
        <f t="array" ref="J196">IF(ROWS(G$7:G196)&gt;COUNTIF(BookTable[Entry Month],$O$4),"",INDEX(Book!F$3:F$1200,SMALL(IF(BookTable[Entry Month]=$O$4,ROW(BookTable[Entry Month])-ROW(Book!$J$2)),ROWS(G$7:G196))))</f>
        <v/>
      </c>
      <c r="K196" s="6" t="str" cm="1">
        <f t="array" ref="K196">IF(ROWS(G$7:G196)&gt;COUNTIF(BookTable[Entry Month],$O$4),"",INDEX(Book!E$3:E$1200,SMALL(IF(BookTable[Entry Month]=$O$4,ROW(BookTable[Entry Month])-ROW(Book!$J$2)),ROWS(G$7:G196))))</f>
        <v/>
      </c>
      <c r="L196" s="6" t="e">
        <f>Shrawan6[[#This Row],[मूल्य (रु)]]*13%</f>
        <v>#VALUE!</v>
      </c>
    </row>
    <row r="197" spans="1:12" hidden="1" x14ac:dyDescent="0.25">
      <c r="A197" s="1" t="str">
        <f t="array" ref="A197">IF(ROWS(A$7:A197)&gt;COUNTIF(BookTable[Entry Month],$O$4),"",INDEX(Book!A$3:A$1200,SMALL(IF(BookTable[Entry Month]=$O$4,ROW(BookTable[Entry Month])-ROW(Book!$J$2)),ROWS(A$7:A197))))</f>
        <v/>
      </c>
      <c r="B197" s="1" t="str">
        <f t="array" ref="B197">IF(ROWS(B$7:B197)&gt;COUNTIF(BookTable[Entry Month],$O$4),"",INDEX(Book!B$3:B$1200,SMALL(IF(BookTable[Entry Month]=$O$4,ROW(BookTable[Entry Month])-ROW(Book!$J$2)),ROWS(B$7:B197))))</f>
        <v/>
      </c>
      <c r="D197" s="1" t="str">
        <f t="array" ref="D197">IF(ROWS(C$7:C197)&gt;COUNTIF(BookTable[Entry Month],$O$4),"",INDEX(Book!C$3:C$1200,SMALL(IF(BookTable[Entry Month]=$O$4,ROW(BookTable[Entry Month])-ROW(Book!$J$2)),ROWS(C$7:C197))))</f>
        <v/>
      </c>
      <c r="E197" s="1" t="e">
        <f>VLOOKUP(Shrawan6[[#This Row],[आपूर्तिकर्ताको नाम]],PartyTable[],2,FALSE)</f>
        <v>#N/A</v>
      </c>
      <c r="F197" s="1" t="str" cm="1">
        <f t="array" ref="F197">IF(ROWS(G$7:G197)&gt;COUNTIF(BookTable[Entry Month],$O$4),"",INDEX(Book!D$3:D$1200,SMALL(IF(BookTable[Entry Month]=$O$4,ROW(BookTable[Entry Month])-ROW(Book!$J$2)),ROWS(G$7:G197))))</f>
        <v/>
      </c>
      <c r="I19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97" s="6" t="str" cm="1">
        <f t="array" ref="J197">IF(ROWS(G$7:G197)&gt;COUNTIF(BookTable[Entry Month],$O$4),"",INDEX(Book!F$3:F$1200,SMALL(IF(BookTable[Entry Month]=$O$4,ROW(BookTable[Entry Month])-ROW(Book!$J$2)),ROWS(G$7:G197))))</f>
        <v/>
      </c>
      <c r="K197" s="6" t="str" cm="1">
        <f t="array" ref="K197">IF(ROWS(G$7:G197)&gt;COUNTIF(BookTable[Entry Month],$O$4),"",INDEX(Book!E$3:E$1200,SMALL(IF(BookTable[Entry Month]=$O$4,ROW(BookTable[Entry Month])-ROW(Book!$J$2)),ROWS(G$7:G197))))</f>
        <v/>
      </c>
      <c r="L197" s="6" t="e">
        <f>Shrawan6[[#This Row],[मूल्य (रु)]]*13%</f>
        <v>#VALUE!</v>
      </c>
    </row>
    <row r="198" spans="1:12" hidden="1" x14ac:dyDescent="0.25">
      <c r="A198" s="1" t="str">
        <f t="array" ref="A198">IF(ROWS(A$7:A198)&gt;COUNTIF(BookTable[Entry Month],$O$4),"",INDEX(Book!A$3:A$1200,SMALL(IF(BookTable[Entry Month]=$O$4,ROW(BookTable[Entry Month])-ROW(Book!$J$2)),ROWS(A$7:A198))))</f>
        <v/>
      </c>
      <c r="B198" s="1" t="str">
        <f t="array" ref="B198">IF(ROWS(B$7:B198)&gt;COUNTIF(BookTable[Entry Month],$O$4),"",INDEX(Book!B$3:B$1200,SMALL(IF(BookTable[Entry Month]=$O$4,ROW(BookTable[Entry Month])-ROW(Book!$J$2)),ROWS(B$7:B198))))</f>
        <v/>
      </c>
      <c r="D198" s="1" t="str">
        <f t="array" ref="D198">IF(ROWS(C$7:C198)&gt;COUNTIF(BookTable[Entry Month],$O$4),"",INDEX(Book!C$3:C$1200,SMALL(IF(BookTable[Entry Month]=$O$4,ROW(BookTable[Entry Month])-ROW(Book!$J$2)),ROWS(C$7:C198))))</f>
        <v/>
      </c>
      <c r="E198" s="1" t="e">
        <f>VLOOKUP(Shrawan6[[#This Row],[आपूर्तिकर्ताको नाम]],PartyTable[],2,FALSE)</f>
        <v>#N/A</v>
      </c>
      <c r="F198" s="1" t="str" cm="1">
        <f t="array" ref="F198">IF(ROWS(G$7:G198)&gt;COUNTIF(BookTable[Entry Month],$O$4),"",INDEX(Book!D$3:D$1200,SMALL(IF(BookTable[Entry Month]=$O$4,ROW(BookTable[Entry Month])-ROW(Book!$J$2)),ROWS(G$7:G198))))</f>
        <v/>
      </c>
      <c r="I19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98" s="6" t="str" cm="1">
        <f t="array" ref="J198">IF(ROWS(G$7:G198)&gt;COUNTIF(BookTable[Entry Month],$O$4),"",INDEX(Book!F$3:F$1200,SMALL(IF(BookTable[Entry Month]=$O$4,ROW(BookTable[Entry Month])-ROW(Book!$J$2)),ROWS(G$7:G198))))</f>
        <v/>
      </c>
      <c r="K198" s="6" t="str" cm="1">
        <f t="array" ref="K198">IF(ROWS(G$7:G198)&gt;COUNTIF(BookTable[Entry Month],$O$4),"",INDEX(Book!E$3:E$1200,SMALL(IF(BookTable[Entry Month]=$O$4,ROW(BookTable[Entry Month])-ROW(Book!$J$2)),ROWS(G$7:G198))))</f>
        <v/>
      </c>
      <c r="L198" s="6" t="e">
        <f>Shrawan6[[#This Row],[मूल्य (रु)]]*13%</f>
        <v>#VALUE!</v>
      </c>
    </row>
    <row r="199" spans="1:12" hidden="1" x14ac:dyDescent="0.25">
      <c r="A199" s="1" t="str">
        <f t="array" ref="A199">IF(ROWS(A$7:A199)&gt;COUNTIF(BookTable[Entry Month],$O$4),"",INDEX(Book!A$3:A$1200,SMALL(IF(BookTable[Entry Month]=$O$4,ROW(BookTable[Entry Month])-ROW(Book!$J$2)),ROWS(A$7:A199))))</f>
        <v/>
      </c>
      <c r="B199" s="1" t="str">
        <f t="array" ref="B199">IF(ROWS(B$7:B199)&gt;COUNTIF(BookTable[Entry Month],$O$4),"",INDEX(Book!B$3:B$1200,SMALL(IF(BookTable[Entry Month]=$O$4,ROW(BookTable[Entry Month])-ROW(Book!$J$2)),ROWS(B$7:B199))))</f>
        <v/>
      </c>
      <c r="D199" s="1" t="str">
        <f t="array" ref="D199">IF(ROWS(C$7:C199)&gt;COUNTIF(BookTable[Entry Month],$O$4),"",INDEX(Book!C$3:C$1200,SMALL(IF(BookTable[Entry Month]=$O$4,ROW(BookTable[Entry Month])-ROW(Book!$J$2)),ROWS(C$7:C199))))</f>
        <v/>
      </c>
      <c r="E199" s="1" t="e">
        <f>VLOOKUP(Shrawan6[[#This Row],[आपूर्तिकर्ताको नाम]],PartyTable[],2,FALSE)</f>
        <v>#N/A</v>
      </c>
      <c r="F199" s="1" t="str" cm="1">
        <f t="array" ref="F199">IF(ROWS(G$7:G199)&gt;COUNTIF(BookTable[Entry Month],$O$4),"",INDEX(Book!D$3:D$1200,SMALL(IF(BookTable[Entry Month]=$O$4,ROW(BookTable[Entry Month])-ROW(Book!$J$2)),ROWS(G$7:G199))))</f>
        <v/>
      </c>
      <c r="I19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199" s="6" t="str" cm="1">
        <f t="array" ref="J199">IF(ROWS(G$7:G199)&gt;COUNTIF(BookTable[Entry Month],$O$4),"",INDEX(Book!F$3:F$1200,SMALL(IF(BookTable[Entry Month]=$O$4,ROW(BookTable[Entry Month])-ROW(Book!$J$2)),ROWS(G$7:G199))))</f>
        <v/>
      </c>
      <c r="K199" s="6" t="str" cm="1">
        <f t="array" ref="K199">IF(ROWS(G$7:G199)&gt;COUNTIF(BookTable[Entry Month],$O$4),"",INDEX(Book!E$3:E$1200,SMALL(IF(BookTable[Entry Month]=$O$4,ROW(BookTable[Entry Month])-ROW(Book!$J$2)),ROWS(G$7:G199))))</f>
        <v/>
      </c>
      <c r="L199" s="6" t="e">
        <f>Shrawan6[[#This Row],[मूल्य (रु)]]*13%</f>
        <v>#VALUE!</v>
      </c>
    </row>
    <row r="200" spans="1:12" hidden="1" x14ac:dyDescent="0.25">
      <c r="A200" s="1" t="str">
        <f t="array" ref="A200">IF(ROWS(A$7:A200)&gt;COUNTIF(BookTable[Entry Month],$O$4),"",INDEX(Book!A$3:A$1200,SMALL(IF(BookTable[Entry Month]=$O$4,ROW(BookTable[Entry Month])-ROW(Book!$J$2)),ROWS(A$7:A200))))</f>
        <v/>
      </c>
      <c r="B200" s="1" t="str">
        <f t="array" ref="B200">IF(ROWS(B$7:B200)&gt;COUNTIF(BookTable[Entry Month],$O$4),"",INDEX(Book!B$3:B$1200,SMALL(IF(BookTable[Entry Month]=$O$4,ROW(BookTable[Entry Month])-ROW(Book!$J$2)),ROWS(B$7:B200))))</f>
        <v/>
      </c>
      <c r="D200" s="1" t="str">
        <f t="array" ref="D200">IF(ROWS(C$7:C200)&gt;COUNTIF(BookTable[Entry Month],$O$4),"",INDEX(Book!C$3:C$1200,SMALL(IF(BookTable[Entry Month]=$O$4,ROW(BookTable[Entry Month])-ROW(Book!$J$2)),ROWS(C$7:C200))))</f>
        <v/>
      </c>
      <c r="E200" s="1" t="e">
        <f>VLOOKUP(Shrawan6[[#This Row],[आपूर्तिकर्ताको नाम]],PartyTable[],2,FALSE)</f>
        <v>#N/A</v>
      </c>
      <c r="F200" s="1" t="str" cm="1">
        <f t="array" ref="F200">IF(ROWS(G$7:G200)&gt;COUNTIF(BookTable[Entry Month],$O$4),"",INDEX(Book!D$3:D$1200,SMALL(IF(BookTable[Entry Month]=$O$4,ROW(BookTable[Entry Month])-ROW(Book!$J$2)),ROWS(G$7:G200))))</f>
        <v/>
      </c>
      <c r="I20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00" s="6" t="str" cm="1">
        <f t="array" ref="J200">IF(ROWS(G$7:G200)&gt;COUNTIF(BookTable[Entry Month],$O$4),"",INDEX(Book!F$3:F$1200,SMALL(IF(BookTable[Entry Month]=$O$4,ROW(BookTable[Entry Month])-ROW(Book!$J$2)),ROWS(G$7:G200))))</f>
        <v/>
      </c>
      <c r="K200" s="6" t="str" cm="1">
        <f t="array" ref="K200">IF(ROWS(G$7:G200)&gt;COUNTIF(BookTable[Entry Month],$O$4),"",INDEX(Book!E$3:E$1200,SMALL(IF(BookTable[Entry Month]=$O$4,ROW(BookTable[Entry Month])-ROW(Book!$J$2)),ROWS(G$7:G200))))</f>
        <v/>
      </c>
      <c r="L200" s="6" t="e">
        <f>Shrawan6[[#This Row],[मूल्य (रु)]]*13%</f>
        <v>#VALUE!</v>
      </c>
    </row>
    <row r="201" spans="1:12" hidden="1" x14ac:dyDescent="0.25">
      <c r="A201" s="1" t="str">
        <f t="array" ref="A201">IF(ROWS(A$7:A201)&gt;COUNTIF(BookTable[Entry Month],$O$4),"",INDEX(Book!A$3:A$1200,SMALL(IF(BookTable[Entry Month]=$O$4,ROW(BookTable[Entry Month])-ROW(Book!$J$2)),ROWS(A$7:A201))))</f>
        <v/>
      </c>
      <c r="B201" s="1" t="str">
        <f t="array" ref="B201">IF(ROWS(B$7:B201)&gt;COUNTIF(BookTable[Entry Month],$O$4),"",INDEX(Book!B$3:B$1200,SMALL(IF(BookTable[Entry Month]=$O$4,ROW(BookTable[Entry Month])-ROW(Book!$J$2)),ROWS(B$7:B201))))</f>
        <v/>
      </c>
      <c r="D201" s="1" t="str">
        <f t="array" ref="D201">IF(ROWS(C$7:C201)&gt;COUNTIF(BookTable[Entry Month],$O$4),"",INDEX(Book!C$3:C$1200,SMALL(IF(BookTable[Entry Month]=$O$4,ROW(BookTable[Entry Month])-ROW(Book!$J$2)),ROWS(C$7:C201))))</f>
        <v/>
      </c>
      <c r="E201" s="1" t="e">
        <f>VLOOKUP(Shrawan6[[#This Row],[आपूर्तिकर्ताको नाम]],PartyTable[],2,FALSE)</f>
        <v>#N/A</v>
      </c>
      <c r="F201" s="1" t="str" cm="1">
        <f t="array" ref="F201">IF(ROWS(G$7:G201)&gt;COUNTIF(BookTable[Entry Month],$O$4),"",INDEX(Book!D$3:D$1200,SMALL(IF(BookTable[Entry Month]=$O$4,ROW(BookTable[Entry Month])-ROW(Book!$J$2)),ROWS(G$7:G201))))</f>
        <v/>
      </c>
      <c r="I20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01" s="6" t="str" cm="1">
        <f t="array" ref="J201">IF(ROWS(G$7:G201)&gt;COUNTIF(BookTable[Entry Month],$O$4),"",INDEX(Book!F$3:F$1200,SMALL(IF(BookTable[Entry Month]=$O$4,ROW(BookTable[Entry Month])-ROW(Book!$J$2)),ROWS(G$7:G201))))</f>
        <v/>
      </c>
      <c r="K201" s="6" t="str" cm="1">
        <f t="array" ref="K201">IF(ROWS(G$7:G201)&gt;COUNTIF(BookTable[Entry Month],$O$4),"",INDEX(Book!E$3:E$1200,SMALL(IF(BookTable[Entry Month]=$O$4,ROW(BookTable[Entry Month])-ROW(Book!$J$2)),ROWS(G$7:G201))))</f>
        <v/>
      </c>
      <c r="L201" s="6" t="e">
        <f>Shrawan6[[#This Row],[मूल्य (रु)]]*13%</f>
        <v>#VALUE!</v>
      </c>
    </row>
    <row r="202" spans="1:12" hidden="1" x14ac:dyDescent="0.25">
      <c r="A202" s="1" t="str">
        <f t="array" ref="A202">IF(ROWS(A$7:A202)&gt;COUNTIF(BookTable[Entry Month],$O$4),"",INDEX(Book!A$3:A$1200,SMALL(IF(BookTable[Entry Month]=$O$4,ROW(BookTable[Entry Month])-ROW(Book!$J$2)),ROWS(A$7:A202))))</f>
        <v/>
      </c>
      <c r="B202" s="1" t="str">
        <f t="array" ref="B202">IF(ROWS(B$7:B202)&gt;COUNTIF(BookTable[Entry Month],$O$4),"",INDEX(Book!B$3:B$1200,SMALL(IF(BookTable[Entry Month]=$O$4,ROW(BookTable[Entry Month])-ROW(Book!$J$2)),ROWS(B$7:B202))))</f>
        <v/>
      </c>
      <c r="D202" s="1" t="str">
        <f t="array" ref="D202">IF(ROWS(C$7:C202)&gt;COUNTIF(BookTable[Entry Month],$O$4),"",INDEX(Book!C$3:C$1200,SMALL(IF(BookTable[Entry Month]=$O$4,ROW(BookTable[Entry Month])-ROW(Book!$J$2)),ROWS(C$7:C202))))</f>
        <v/>
      </c>
      <c r="E202" s="1" t="e">
        <f>VLOOKUP(Shrawan6[[#This Row],[आपूर्तिकर्ताको नाम]],PartyTable[],2,FALSE)</f>
        <v>#N/A</v>
      </c>
      <c r="F202" s="1" t="str" cm="1">
        <f t="array" ref="F202">IF(ROWS(G$7:G202)&gt;COUNTIF(BookTable[Entry Month],$O$4),"",INDEX(Book!D$3:D$1200,SMALL(IF(BookTable[Entry Month]=$O$4,ROW(BookTable[Entry Month])-ROW(Book!$J$2)),ROWS(G$7:G202))))</f>
        <v/>
      </c>
      <c r="I20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02" s="6" t="str" cm="1">
        <f t="array" ref="J202">IF(ROWS(G$7:G202)&gt;COUNTIF(BookTable[Entry Month],$O$4),"",INDEX(Book!F$3:F$1200,SMALL(IF(BookTable[Entry Month]=$O$4,ROW(BookTable[Entry Month])-ROW(Book!$J$2)),ROWS(G$7:G202))))</f>
        <v/>
      </c>
      <c r="K202" s="6" t="str" cm="1">
        <f t="array" ref="K202">IF(ROWS(G$7:G202)&gt;COUNTIF(BookTable[Entry Month],$O$4),"",INDEX(Book!E$3:E$1200,SMALL(IF(BookTable[Entry Month]=$O$4,ROW(BookTable[Entry Month])-ROW(Book!$J$2)),ROWS(G$7:G202))))</f>
        <v/>
      </c>
      <c r="L202" s="6" t="e">
        <f>Shrawan6[[#This Row],[मूल्य (रु)]]*13%</f>
        <v>#VALUE!</v>
      </c>
    </row>
    <row r="203" spans="1:12" hidden="1" x14ac:dyDescent="0.25">
      <c r="A203" s="1" t="str">
        <f t="array" ref="A203">IF(ROWS(A$7:A203)&gt;COUNTIF(BookTable[Entry Month],$O$4),"",INDEX(Book!A$3:A$1200,SMALL(IF(BookTable[Entry Month]=$O$4,ROW(BookTable[Entry Month])-ROW(Book!$J$2)),ROWS(A$7:A203))))</f>
        <v/>
      </c>
      <c r="B203" s="1" t="str">
        <f t="array" ref="B203">IF(ROWS(B$7:B203)&gt;COUNTIF(BookTable[Entry Month],$O$4),"",INDEX(Book!B$3:B$1200,SMALL(IF(BookTable[Entry Month]=$O$4,ROW(BookTable[Entry Month])-ROW(Book!$J$2)),ROWS(B$7:B203))))</f>
        <v/>
      </c>
      <c r="D203" s="1" t="str">
        <f t="array" ref="D203">IF(ROWS(C$7:C203)&gt;COUNTIF(BookTable[Entry Month],$O$4),"",INDEX(Book!C$3:C$1200,SMALL(IF(BookTable[Entry Month]=$O$4,ROW(BookTable[Entry Month])-ROW(Book!$J$2)),ROWS(C$7:C203))))</f>
        <v/>
      </c>
      <c r="E203" s="1" t="e">
        <f>VLOOKUP(Shrawan6[[#This Row],[आपूर्तिकर्ताको नाम]],PartyTable[],2,FALSE)</f>
        <v>#N/A</v>
      </c>
      <c r="F203" s="1" t="str" cm="1">
        <f t="array" ref="F203">IF(ROWS(G$7:G203)&gt;COUNTIF(BookTable[Entry Month],$O$4),"",INDEX(Book!D$3:D$1200,SMALL(IF(BookTable[Entry Month]=$O$4,ROW(BookTable[Entry Month])-ROW(Book!$J$2)),ROWS(G$7:G203))))</f>
        <v/>
      </c>
      <c r="I20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03" s="6" t="str" cm="1">
        <f t="array" ref="J203">IF(ROWS(G$7:G203)&gt;COUNTIF(BookTable[Entry Month],$O$4),"",INDEX(Book!F$3:F$1200,SMALL(IF(BookTable[Entry Month]=$O$4,ROW(BookTable[Entry Month])-ROW(Book!$J$2)),ROWS(G$7:G203))))</f>
        <v/>
      </c>
      <c r="K203" s="6" t="str" cm="1">
        <f t="array" ref="K203">IF(ROWS(G$7:G203)&gt;COUNTIF(BookTable[Entry Month],$O$4),"",INDEX(Book!E$3:E$1200,SMALL(IF(BookTable[Entry Month]=$O$4,ROW(BookTable[Entry Month])-ROW(Book!$J$2)),ROWS(G$7:G203))))</f>
        <v/>
      </c>
      <c r="L203" s="6" t="e">
        <f>Shrawan6[[#This Row],[मूल्य (रु)]]*13%</f>
        <v>#VALUE!</v>
      </c>
    </row>
    <row r="204" spans="1:12" hidden="1" x14ac:dyDescent="0.25">
      <c r="A204" s="1" t="str">
        <f t="array" ref="A204">IF(ROWS(A$7:A204)&gt;COUNTIF(BookTable[Entry Month],$O$4),"",INDEX(Book!A$3:A$1200,SMALL(IF(BookTable[Entry Month]=$O$4,ROW(BookTable[Entry Month])-ROW(Book!$J$2)),ROWS(A$7:A204))))</f>
        <v/>
      </c>
      <c r="B204" s="1" t="str">
        <f t="array" ref="B204">IF(ROWS(B$7:B204)&gt;COUNTIF(BookTable[Entry Month],$O$4),"",INDEX(Book!B$3:B$1200,SMALL(IF(BookTable[Entry Month]=$O$4,ROW(BookTable[Entry Month])-ROW(Book!$J$2)),ROWS(B$7:B204))))</f>
        <v/>
      </c>
      <c r="D204" s="1" t="str">
        <f t="array" ref="D204">IF(ROWS(C$7:C204)&gt;COUNTIF(BookTable[Entry Month],$O$4),"",INDEX(Book!C$3:C$1200,SMALL(IF(BookTable[Entry Month]=$O$4,ROW(BookTable[Entry Month])-ROW(Book!$J$2)),ROWS(C$7:C204))))</f>
        <v/>
      </c>
      <c r="E204" s="1" t="e">
        <f>VLOOKUP(Shrawan6[[#This Row],[आपूर्तिकर्ताको नाम]],PartyTable[],2,FALSE)</f>
        <v>#N/A</v>
      </c>
      <c r="F204" s="1" t="str" cm="1">
        <f t="array" ref="F204">IF(ROWS(G$7:G204)&gt;COUNTIF(BookTable[Entry Month],$O$4),"",INDEX(Book!D$3:D$1200,SMALL(IF(BookTable[Entry Month]=$O$4,ROW(BookTable[Entry Month])-ROW(Book!$J$2)),ROWS(G$7:G204))))</f>
        <v/>
      </c>
      <c r="I20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04" s="6" t="str" cm="1">
        <f t="array" ref="J204">IF(ROWS(G$7:G204)&gt;COUNTIF(BookTable[Entry Month],$O$4),"",INDEX(Book!F$3:F$1200,SMALL(IF(BookTable[Entry Month]=$O$4,ROW(BookTable[Entry Month])-ROW(Book!$J$2)),ROWS(G$7:G204))))</f>
        <v/>
      </c>
      <c r="K204" s="6" t="str" cm="1">
        <f t="array" ref="K204">IF(ROWS(G$7:G204)&gt;COUNTIF(BookTable[Entry Month],$O$4),"",INDEX(Book!E$3:E$1200,SMALL(IF(BookTable[Entry Month]=$O$4,ROW(BookTable[Entry Month])-ROW(Book!$J$2)),ROWS(G$7:G204))))</f>
        <v/>
      </c>
      <c r="L204" s="6" t="e">
        <f>Shrawan6[[#This Row],[मूल्य (रु)]]*13%</f>
        <v>#VALUE!</v>
      </c>
    </row>
    <row r="205" spans="1:12" hidden="1" x14ac:dyDescent="0.25">
      <c r="A205" s="1" t="str">
        <f t="array" ref="A205">IF(ROWS(A$7:A205)&gt;COUNTIF(BookTable[Entry Month],$O$4),"",INDEX(Book!A$3:A$1200,SMALL(IF(BookTable[Entry Month]=$O$4,ROW(BookTable[Entry Month])-ROW(Book!$J$2)),ROWS(A$7:A205))))</f>
        <v/>
      </c>
      <c r="B205" s="1" t="str">
        <f t="array" ref="B205">IF(ROWS(B$7:B205)&gt;COUNTIF(BookTable[Entry Month],$O$4),"",INDEX(Book!B$3:B$1200,SMALL(IF(BookTable[Entry Month]=$O$4,ROW(BookTable[Entry Month])-ROW(Book!$J$2)),ROWS(B$7:B205))))</f>
        <v/>
      </c>
      <c r="D205" s="1" t="str">
        <f t="array" ref="D205">IF(ROWS(C$7:C205)&gt;COUNTIF(BookTable[Entry Month],$O$4),"",INDEX(Book!C$3:C$1200,SMALL(IF(BookTable[Entry Month]=$O$4,ROW(BookTable[Entry Month])-ROW(Book!$J$2)),ROWS(C$7:C205))))</f>
        <v/>
      </c>
      <c r="E205" s="1" t="e">
        <f>VLOOKUP(Shrawan6[[#This Row],[आपूर्तिकर्ताको नाम]],PartyTable[],2,FALSE)</f>
        <v>#N/A</v>
      </c>
      <c r="F205" s="1" t="str" cm="1">
        <f t="array" ref="F205">IF(ROWS(G$7:G205)&gt;COUNTIF(BookTable[Entry Month],$O$4),"",INDEX(Book!D$3:D$1200,SMALL(IF(BookTable[Entry Month]=$O$4,ROW(BookTable[Entry Month])-ROW(Book!$J$2)),ROWS(G$7:G205))))</f>
        <v/>
      </c>
      <c r="I20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05" s="6" t="str" cm="1">
        <f t="array" ref="J205">IF(ROWS(G$7:G205)&gt;COUNTIF(BookTable[Entry Month],$O$4),"",INDEX(Book!F$3:F$1200,SMALL(IF(BookTable[Entry Month]=$O$4,ROW(BookTable[Entry Month])-ROW(Book!$J$2)),ROWS(G$7:G205))))</f>
        <v/>
      </c>
      <c r="K205" s="6" t="str" cm="1">
        <f t="array" ref="K205">IF(ROWS(G$7:G205)&gt;COUNTIF(BookTable[Entry Month],$O$4),"",INDEX(Book!E$3:E$1200,SMALL(IF(BookTable[Entry Month]=$O$4,ROW(BookTable[Entry Month])-ROW(Book!$J$2)),ROWS(G$7:G205))))</f>
        <v/>
      </c>
      <c r="L205" s="6" t="e">
        <f>Shrawan6[[#This Row],[मूल्य (रु)]]*13%</f>
        <v>#VALUE!</v>
      </c>
    </row>
    <row r="206" spans="1:12" hidden="1" x14ac:dyDescent="0.25">
      <c r="A206" s="1" t="str">
        <f t="array" ref="A206">IF(ROWS(A$7:A206)&gt;COUNTIF(BookTable[Entry Month],$O$4),"",INDEX(Book!A$3:A$1200,SMALL(IF(BookTable[Entry Month]=$O$4,ROW(BookTable[Entry Month])-ROW(Book!$J$2)),ROWS(A$7:A206))))</f>
        <v/>
      </c>
      <c r="B206" s="1" t="str">
        <f t="array" ref="B206">IF(ROWS(B$7:B206)&gt;COUNTIF(BookTable[Entry Month],$O$4),"",INDEX(Book!B$3:B$1200,SMALL(IF(BookTable[Entry Month]=$O$4,ROW(BookTable[Entry Month])-ROW(Book!$J$2)),ROWS(B$7:B206))))</f>
        <v/>
      </c>
      <c r="D206" s="1" t="str">
        <f t="array" ref="D206">IF(ROWS(C$7:C206)&gt;COUNTIF(BookTable[Entry Month],$O$4),"",INDEX(Book!C$3:C$1200,SMALL(IF(BookTable[Entry Month]=$O$4,ROW(BookTable[Entry Month])-ROW(Book!$J$2)),ROWS(C$7:C206))))</f>
        <v/>
      </c>
      <c r="E206" s="1" t="e">
        <f>VLOOKUP(Shrawan6[[#This Row],[आपूर्तिकर्ताको नाम]],PartyTable[],2,FALSE)</f>
        <v>#N/A</v>
      </c>
      <c r="F206" s="1" t="str" cm="1">
        <f t="array" ref="F206">IF(ROWS(G$7:G206)&gt;COUNTIF(BookTable[Entry Month],$O$4),"",INDEX(Book!D$3:D$1200,SMALL(IF(BookTable[Entry Month]=$O$4,ROW(BookTable[Entry Month])-ROW(Book!$J$2)),ROWS(G$7:G206))))</f>
        <v/>
      </c>
      <c r="I20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06" s="6" t="str" cm="1">
        <f t="array" ref="J206">IF(ROWS(G$7:G206)&gt;COUNTIF(BookTable[Entry Month],$O$4),"",INDEX(Book!F$3:F$1200,SMALL(IF(BookTable[Entry Month]=$O$4,ROW(BookTable[Entry Month])-ROW(Book!$J$2)),ROWS(G$7:G206))))</f>
        <v/>
      </c>
      <c r="K206" s="6" t="str" cm="1">
        <f t="array" ref="K206">IF(ROWS(G$7:G206)&gt;COUNTIF(BookTable[Entry Month],$O$4),"",INDEX(Book!E$3:E$1200,SMALL(IF(BookTable[Entry Month]=$O$4,ROW(BookTable[Entry Month])-ROW(Book!$J$2)),ROWS(G$7:G206))))</f>
        <v/>
      </c>
      <c r="L206" s="6" t="e">
        <f>Shrawan6[[#This Row],[मूल्य (रु)]]*13%</f>
        <v>#VALUE!</v>
      </c>
    </row>
    <row r="207" spans="1:12" hidden="1" x14ac:dyDescent="0.25">
      <c r="A207" s="1" t="str">
        <f t="array" ref="A207">IF(ROWS(A$7:A207)&gt;COUNTIF(BookTable[Entry Month],$O$4),"",INDEX(Book!A$3:A$1200,SMALL(IF(BookTable[Entry Month]=$O$4,ROW(BookTable[Entry Month])-ROW(Book!$J$2)),ROWS(A$7:A207))))</f>
        <v/>
      </c>
      <c r="B207" s="1" t="str">
        <f t="array" ref="B207">IF(ROWS(B$7:B207)&gt;COUNTIF(BookTable[Entry Month],$O$4),"",INDEX(Book!B$3:B$1200,SMALL(IF(BookTable[Entry Month]=$O$4,ROW(BookTable[Entry Month])-ROW(Book!$J$2)),ROWS(B$7:B207))))</f>
        <v/>
      </c>
      <c r="D207" s="1" t="str">
        <f t="array" ref="D207">IF(ROWS(C$7:C207)&gt;COUNTIF(BookTable[Entry Month],$O$4),"",INDEX(Book!C$3:C$1200,SMALL(IF(BookTable[Entry Month]=$O$4,ROW(BookTable[Entry Month])-ROW(Book!$J$2)),ROWS(C$7:C207))))</f>
        <v/>
      </c>
      <c r="E207" s="1" t="e">
        <f>VLOOKUP(Shrawan6[[#This Row],[आपूर्तिकर्ताको नाम]],PartyTable[],2,FALSE)</f>
        <v>#N/A</v>
      </c>
      <c r="F207" s="1" t="str" cm="1">
        <f t="array" ref="F207">IF(ROWS(G$7:G207)&gt;COUNTIF(BookTable[Entry Month],$O$4),"",INDEX(Book!D$3:D$1200,SMALL(IF(BookTable[Entry Month]=$O$4,ROW(BookTable[Entry Month])-ROW(Book!$J$2)),ROWS(G$7:G207))))</f>
        <v/>
      </c>
      <c r="I20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07" s="6" t="str" cm="1">
        <f t="array" ref="J207">IF(ROWS(G$7:G207)&gt;COUNTIF(BookTable[Entry Month],$O$4),"",INDEX(Book!F$3:F$1200,SMALL(IF(BookTable[Entry Month]=$O$4,ROW(BookTable[Entry Month])-ROW(Book!$J$2)),ROWS(G$7:G207))))</f>
        <v/>
      </c>
      <c r="K207" s="6" t="str" cm="1">
        <f t="array" ref="K207">IF(ROWS(G$7:G207)&gt;COUNTIF(BookTable[Entry Month],$O$4),"",INDEX(Book!E$3:E$1200,SMALL(IF(BookTable[Entry Month]=$O$4,ROW(BookTable[Entry Month])-ROW(Book!$J$2)),ROWS(G$7:G207))))</f>
        <v/>
      </c>
      <c r="L207" s="6" t="e">
        <f>Shrawan6[[#This Row],[मूल्य (रु)]]*13%</f>
        <v>#VALUE!</v>
      </c>
    </row>
    <row r="208" spans="1:12" hidden="1" x14ac:dyDescent="0.25">
      <c r="A208" s="1" t="str">
        <f t="array" ref="A208">IF(ROWS(A$7:A208)&gt;COUNTIF(BookTable[Entry Month],$O$4),"",INDEX(Book!A$3:A$1200,SMALL(IF(BookTable[Entry Month]=$O$4,ROW(BookTable[Entry Month])-ROW(Book!$J$2)),ROWS(A$7:A208))))</f>
        <v/>
      </c>
      <c r="B208" s="1" t="str">
        <f t="array" ref="B208">IF(ROWS(B$7:B208)&gt;COUNTIF(BookTable[Entry Month],$O$4),"",INDEX(Book!B$3:B$1200,SMALL(IF(BookTable[Entry Month]=$O$4,ROW(BookTable[Entry Month])-ROW(Book!$J$2)),ROWS(B$7:B208))))</f>
        <v/>
      </c>
      <c r="D208" s="1" t="str">
        <f t="array" ref="D208">IF(ROWS(C$7:C208)&gt;COUNTIF(BookTable[Entry Month],$O$4),"",INDEX(Book!C$3:C$1200,SMALL(IF(BookTable[Entry Month]=$O$4,ROW(BookTable[Entry Month])-ROW(Book!$J$2)),ROWS(C$7:C208))))</f>
        <v/>
      </c>
      <c r="E208" s="1" t="e">
        <f>VLOOKUP(Shrawan6[[#This Row],[आपूर्तिकर्ताको नाम]],PartyTable[],2,FALSE)</f>
        <v>#N/A</v>
      </c>
      <c r="F208" s="1" t="str" cm="1">
        <f t="array" ref="F208">IF(ROWS(G$7:G208)&gt;COUNTIF(BookTable[Entry Month],$O$4),"",INDEX(Book!D$3:D$1200,SMALL(IF(BookTable[Entry Month]=$O$4,ROW(BookTable[Entry Month])-ROW(Book!$J$2)),ROWS(G$7:G208))))</f>
        <v/>
      </c>
      <c r="I20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08" s="6" t="str" cm="1">
        <f t="array" ref="J208">IF(ROWS(G$7:G208)&gt;COUNTIF(BookTable[Entry Month],$O$4),"",INDEX(Book!F$3:F$1200,SMALL(IF(BookTable[Entry Month]=$O$4,ROW(BookTable[Entry Month])-ROW(Book!$J$2)),ROWS(G$7:G208))))</f>
        <v/>
      </c>
      <c r="K208" s="6" t="str" cm="1">
        <f t="array" ref="K208">IF(ROWS(G$7:G208)&gt;COUNTIF(BookTable[Entry Month],$O$4),"",INDEX(Book!E$3:E$1200,SMALL(IF(BookTable[Entry Month]=$O$4,ROW(BookTable[Entry Month])-ROW(Book!$J$2)),ROWS(G$7:G208))))</f>
        <v/>
      </c>
      <c r="L208" s="6" t="e">
        <f>Shrawan6[[#This Row],[मूल्य (रु)]]*13%</f>
        <v>#VALUE!</v>
      </c>
    </row>
    <row r="209" spans="1:12" hidden="1" x14ac:dyDescent="0.25">
      <c r="A209" s="1" t="str">
        <f t="array" ref="A209">IF(ROWS(A$7:A209)&gt;COUNTIF(BookTable[Entry Month],$O$4),"",INDEX(Book!A$3:A$1200,SMALL(IF(BookTable[Entry Month]=$O$4,ROW(BookTable[Entry Month])-ROW(Book!$J$2)),ROWS(A$7:A209))))</f>
        <v/>
      </c>
      <c r="B209" s="1" t="str">
        <f t="array" ref="B209">IF(ROWS(B$7:B209)&gt;COUNTIF(BookTable[Entry Month],$O$4),"",INDEX(Book!B$3:B$1200,SMALL(IF(BookTable[Entry Month]=$O$4,ROW(BookTable[Entry Month])-ROW(Book!$J$2)),ROWS(B$7:B209))))</f>
        <v/>
      </c>
      <c r="D209" s="1" t="str">
        <f t="array" ref="D209">IF(ROWS(C$7:C209)&gt;COUNTIF(BookTable[Entry Month],$O$4),"",INDEX(Book!C$3:C$1200,SMALL(IF(BookTable[Entry Month]=$O$4,ROW(BookTable[Entry Month])-ROW(Book!$J$2)),ROWS(C$7:C209))))</f>
        <v/>
      </c>
      <c r="E209" s="1" t="e">
        <f>VLOOKUP(Shrawan6[[#This Row],[आपूर्तिकर्ताको नाम]],PartyTable[],2,FALSE)</f>
        <v>#N/A</v>
      </c>
      <c r="F209" s="1" t="str" cm="1">
        <f t="array" ref="F209">IF(ROWS(G$7:G209)&gt;COUNTIF(BookTable[Entry Month],$O$4),"",INDEX(Book!D$3:D$1200,SMALL(IF(BookTable[Entry Month]=$O$4,ROW(BookTable[Entry Month])-ROW(Book!$J$2)),ROWS(G$7:G209))))</f>
        <v/>
      </c>
      <c r="I20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09" s="6" t="str" cm="1">
        <f t="array" ref="J209">IF(ROWS(G$7:G209)&gt;COUNTIF(BookTable[Entry Month],$O$4),"",INDEX(Book!F$3:F$1200,SMALL(IF(BookTable[Entry Month]=$O$4,ROW(BookTable[Entry Month])-ROW(Book!$J$2)),ROWS(G$7:G209))))</f>
        <v/>
      </c>
      <c r="K209" s="6" t="str" cm="1">
        <f t="array" ref="K209">IF(ROWS(G$7:G209)&gt;COUNTIF(BookTable[Entry Month],$O$4),"",INDEX(Book!E$3:E$1200,SMALL(IF(BookTable[Entry Month]=$O$4,ROW(BookTable[Entry Month])-ROW(Book!$J$2)),ROWS(G$7:G209))))</f>
        <v/>
      </c>
      <c r="L209" s="6" t="e">
        <f>Shrawan6[[#This Row],[मूल्य (रु)]]*13%</f>
        <v>#VALUE!</v>
      </c>
    </row>
    <row r="210" spans="1:12" hidden="1" x14ac:dyDescent="0.25">
      <c r="A210" s="1" t="str">
        <f t="array" ref="A210">IF(ROWS(A$7:A210)&gt;COUNTIF(BookTable[Entry Month],$O$4),"",INDEX(Book!A$3:A$1200,SMALL(IF(BookTable[Entry Month]=$O$4,ROW(BookTable[Entry Month])-ROW(Book!$J$2)),ROWS(A$7:A210))))</f>
        <v/>
      </c>
      <c r="B210" s="1" t="str">
        <f t="array" ref="B210">IF(ROWS(B$7:B210)&gt;COUNTIF(BookTable[Entry Month],$O$4),"",INDEX(Book!B$3:B$1200,SMALL(IF(BookTable[Entry Month]=$O$4,ROW(BookTable[Entry Month])-ROW(Book!$J$2)),ROWS(B$7:B210))))</f>
        <v/>
      </c>
      <c r="D210" s="1" t="str">
        <f t="array" ref="D210">IF(ROWS(C$7:C210)&gt;COUNTIF(BookTable[Entry Month],$O$4),"",INDEX(Book!C$3:C$1200,SMALL(IF(BookTable[Entry Month]=$O$4,ROW(BookTable[Entry Month])-ROW(Book!$J$2)),ROWS(C$7:C210))))</f>
        <v/>
      </c>
      <c r="E210" s="1" t="e">
        <f>VLOOKUP(Shrawan6[[#This Row],[आपूर्तिकर्ताको नाम]],PartyTable[],2,FALSE)</f>
        <v>#N/A</v>
      </c>
      <c r="F210" s="1" t="str" cm="1">
        <f t="array" ref="F210">IF(ROWS(G$7:G210)&gt;COUNTIF(BookTable[Entry Month],$O$4),"",INDEX(Book!D$3:D$1200,SMALL(IF(BookTable[Entry Month]=$O$4,ROW(BookTable[Entry Month])-ROW(Book!$J$2)),ROWS(G$7:G210))))</f>
        <v/>
      </c>
      <c r="I21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10" s="6" t="str" cm="1">
        <f t="array" ref="J210">IF(ROWS(G$7:G210)&gt;COUNTIF(BookTable[Entry Month],$O$4),"",INDEX(Book!F$3:F$1200,SMALL(IF(BookTable[Entry Month]=$O$4,ROW(BookTable[Entry Month])-ROW(Book!$J$2)),ROWS(G$7:G210))))</f>
        <v/>
      </c>
      <c r="K210" s="6" t="str" cm="1">
        <f t="array" ref="K210">IF(ROWS(G$7:G210)&gt;COUNTIF(BookTable[Entry Month],$O$4),"",INDEX(Book!E$3:E$1200,SMALL(IF(BookTable[Entry Month]=$O$4,ROW(BookTable[Entry Month])-ROW(Book!$J$2)),ROWS(G$7:G210))))</f>
        <v/>
      </c>
      <c r="L210" s="6" t="e">
        <f>Shrawan6[[#This Row],[मूल्य (रु)]]*13%</f>
        <v>#VALUE!</v>
      </c>
    </row>
    <row r="211" spans="1:12" hidden="1" x14ac:dyDescent="0.25">
      <c r="A211" s="1" t="str">
        <f t="array" ref="A211">IF(ROWS(A$7:A211)&gt;COUNTIF(BookTable[Entry Month],$O$4),"",INDEX(Book!A$3:A$1200,SMALL(IF(BookTable[Entry Month]=$O$4,ROW(BookTable[Entry Month])-ROW(Book!$J$2)),ROWS(A$7:A211))))</f>
        <v/>
      </c>
      <c r="B211" s="1" t="str">
        <f t="array" ref="B211">IF(ROWS(B$7:B211)&gt;COUNTIF(BookTable[Entry Month],$O$4),"",INDEX(Book!B$3:B$1200,SMALL(IF(BookTable[Entry Month]=$O$4,ROW(BookTable[Entry Month])-ROW(Book!$J$2)),ROWS(B$7:B211))))</f>
        <v/>
      </c>
      <c r="D211" s="1" t="str">
        <f t="array" ref="D211">IF(ROWS(C$7:C211)&gt;COUNTIF(BookTable[Entry Month],$O$4),"",INDEX(Book!C$3:C$1200,SMALL(IF(BookTable[Entry Month]=$O$4,ROW(BookTable[Entry Month])-ROW(Book!$J$2)),ROWS(C$7:C211))))</f>
        <v/>
      </c>
      <c r="E211" s="1" t="e">
        <f>VLOOKUP(Shrawan6[[#This Row],[आपूर्तिकर्ताको नाम]],PartyTable[],2,FALSE)</f>
        <v>#N/A</v>
      </c>
      <c r="F211" s="1" t="str" cm="1">
        <f t="array" ref="F211">IF(ROWS(G$7:G211)&gt;COUNTIF(BookTable[Entry Month],$O$4),"",INDEX(Book!D$3:D$1200,SMALL(IF(BookTable[Entry Month]=$O$4,ROW(BookTable[Entry Month])-ROW(Book!$J$2)),ROWS(G$7:G211))))</f>
        <v/>
      </c>
      <c r="I21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11" s="6" t="str" cm="1">
        <f t="array" ref="J211">IF(ROWS(G$7:G211)&gt;COUNTIF(BookTable[Entry Month],$O$4),"",INDEX(Book!F$3:F$1200,SMALL(IF(BookTable[Entry Month]=$O$4,ROW(BookTable[Entry Month])-ROW(Book!$J$2)),ROWS(G$7:G211))))</f>
        <v/>
      </c>
      <c r="K211" s="6" t="str" cm="1">
        <f t="array" ref="K211">IF(ROWS(G$7:G211)&gt;COUNTIF(BookTable[Entry Month],$O$4),"",INDEX(Book!E$3:E$1200,SMALL(IF(BookTable[Entry Month]=$O$4,ROW(BookTable[Entry Month])-ROW(Book!$J$2)),ROWS(G$7:G211))))</f>
        <v/>
      </c>
      <c r="L211" s="6" t="e">
        <f>Shrawan6[[#This Row],[मूल्य (रु)]]*13%</f>
        <v>#VALUE!</v>
      </c>
    </row>
    <row r="212" spans="1:12" hidden="1" x14ac:dyDescent="0.25">
      <c r="A212" s="1" t="str">
        <f t="array" ref="A212">IF(ROWS(A$7:A212)&gt;COUNTIF(BookTable[Entry Month],$O$4),"",INDEX(Book!A$3:A$1200,SMALL(IF(BookTable[Entry Month]=$O$4,ROW(BookTable[Entry Month])-ROW(Book!$J$2)),ROWS(A$7:A212))))</f>
        <v/>
      </c>
      <c r="B212" s="1" t="str">
        <f t="array" ref="B212">IF(ROWS(B$7:B212)&gt;COUNTIF(BookTable[Entry Month],$O$4),"",INDEX(Book!B$3:B$1200,SMALL(IF(BookTable[Entry Month]=$O$4,ROW(BookTable[Entry Month])-ROW(Book!$J$2)),ROWS(B$7:B212))))</f>
        <v/>
      </c>
      <c r="D212" s="1" t="str">
        <f t="array" ref="D212">IF(ROWS(C$7:C212)&gt;COUNTIF(BookTable[Entry Month],$O$4),"",INDEX(Book!C$3:C$1200,SMALL(IF(BookTable[Entry Month]=$O$4,ROW(BookTable[Entry Month])-ROW(Book!$J$2)),ROWS(C$7:C212))))</f>
        <v/>
      </c>
      <c r="E212" s="1" t="e">
        <f>VLOOKUP(Shrawan6[[#This Row],[आपूर्तिकर्ताको नाम]],PartyTable[],2,FALSE)</f>
        <v>#N/A</v>
      </c>
      <c r="F212" s="1" t="str" cm="1">
        <f t="array" ref="F212">IF(ROWS(G$7:G212)&gt;COUNTIF(BookTable[Entry Month],$O$4),"",INDEX(Book!D$3:D$1200,SMALL(IF(BookTable[Entry Month]=$O$4,ROW(BookTable[Entry Month])-ROW(Book!$J$2)),ROWS(G$7:G212))))</f>
        <v/>
      </c>
      <c r="I21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12" s="6" t="str" cm="1">
        <f t="array" ref="J212">IF(ROWS(G$7:G212)&gt;COUNTIF(BookTable[Entry Month],$O$4),"",INDEX(Book!F$3:F$1200,SMALL(IF(BookTable[Entry Month]=$O$4,ROW(BookTable[Entry Month])-ROW(Book!$J$2)),ROWS(G$7:G212))))</f>
        <v/>
      </c>
      <c r="K212" s="6" t="str" cm="1">
        <f t="array" ref="K212">IF(ROWS(G$7:G212)&gt;COUNTIF(BookTable[Entry Month],$O$4),"",INDEX(Book!E$3:E$1200,SMALL(IF(BookTable[Entry Month]=$O$4,ROW(BookTable[Entry Month])-ROW(Book!$J$2)),ROWS(G$7:G212))))</f>
        <v/>
      </c>
      <c r="L212" s="6" t="e">
        <f>Shrawan6[[#This Row],[मूल्य (रु)]]*13%</f>
        <v>#VALUE!</v>
      </c>
    </row>
    <row r="213" spans="1:12" hidden="1" x14ac:dyDescent="0.25">
      <c r="A213" s="1" t="str">
        <f t="array" ref="A213">IF(ROWS(A$7:A213)&gt;COUNTIF(BookTable[Entry Month],$O$4),"",INDEX(Book!A$3:A$1200,SMALL(IF(BookTable[Entry Month]=$O$4,ROW(BookTable[Entry Month])-ROW(Book!$J$2)),ROWS(A$7:A213))))</f>
        <v/>
      </c>
      <c r="B213" s="1" t="str">
        <f t="array" ref="B213">IF(ROWS(B$7:B213)&gt;COUNTIF(BookTable[Entry Month],$O$4),"",INDEX(Book!B$3:B$1200,SMALL(IF(BookTable[Entry Month]=$O$4,ROW(BookTable[Entry Month])-ROW(Book!$J$2)),ROWS(B$7:B213))))</f>
        <v/>
      </c>
      <c r="D213" s="1" t="str">
        <f t="array" ref="D213">IF(ROWS(C$7:C213)&gt;COUNTIF(BookTable[Entry Month],$O$4),"",INDEX(Book!C$3:C$1200,SMALL(IF(BookTable[Entry Month]=$O$4,ROW(BookTable[Entry Month])-ROW(Book!$J$2)),ROWS(C$7:C213))))</f>
        <v/>
      </c>
      <c r="E213" s="1" t="e">
        <f>VLOOKUP(Shrawan6[[#This Row],[आपूर्तिकर्ताको नाम]],PartyTable[],2,FALSE)</f>
        <v>#N/A</v>
      </c>
      <c r="F213" s="1" t="str" cm="1">
        <f t="array" ref="F213">IF(ROWS(G$7:G213)&gt;COUNTIF(BookTable[Entry Month],$O$4),"",INDEX(Book!D$3:D$1200,SMALL(IF(BookTable[Entry Month]=$O$4,ROW(BookTable[Entry Month])-ROW(Book!$J$2)),ROWS(G$7:G213))))</f>
        <v/>
      </c>
      <c r="I21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13" s="6" t="str" cm="1">
        <f t="array" ref="J213">IF(ROWS(G$7:G213)&gt;COUNTIF(BookTable[Entry Month],$O$4),"",INDEX(Book!F$3:F$1200,SMALL(IF(BookTable[Entry Month]=$O$4,ROW(BookTable[Entry Month])-ROW(Book!$J$2)),ROWS(G$7:G213))))</f>
        <v/>
      </c>
      <c r="K213" s="6" t="str" cm="1">
        <f t="array" ref="K213">IF(ROWS(G$7:G213)&gt;COUNTIF(BookTable[Entry Month],$O$4),"",INDEX(Book!E$3:E$1200,SMALL(IF(BookTable[Entry Month]=$O$4,ROW(BookTable[Entry Month])-ROW(Book!$J$2)),ROWS(G$7:G213))))</f>
        <v/>
      </c>
      <c r="L213" s="6" t="e">
        <f>Shrawan6[[#This Row],[मूल्य (रु)]]*13%</f>
        <v>#VALUE!</v>
      </c>
    </row>
    <row r="214" spans="1:12" hidden="1" x14ac:dyDescent="0.25">
      <c r="A214" s="1" t="str">
        <f t="array" ref="A214">IF(ROWS(A$7:A214)&gt;COUNTIF(BookTable[Entry Month],$O$4),"",INDEX(Book!A$3:A$1200,SMALL(IF(BookTable[Entry Month]=$O$4,ROW(BookTable[Entry Month])-ROW(Book!$J$2)),ROWS(A$7:A214))))</f>
        <v/>
      </c>
      <c r="B214" s="1" t="str">
        <f t="array" ref="B214">IF(ROWS(B$7:B214)&gt;COUNTIF(BookTable[Entry Month],$O$4),"",INDEX(Book!B$3:B$1200,SMALL(IF(BookTable[Entry Month]=$O$4,ROW(BookTable[Entry Month])-ROW(Book!$J$2)),ROWS(B$7:B214))))</f>
        <v/>
      </c>
      <c r="D214" s="1" t="str">
        <f t="array" ref="D214">IF(ROWS(C$7:C214)&gt;COUNTIF(BookTable[Entry Month],$O$4),"",INDEX(Book!C$3:C$1200,SMALL(IF(BookTable[Entry Month]=$O$4,ROW(BookTable[Entry Month])-ROW(Book!$J$2)),ROWS(C$7:C214))))</f>
        <v/>
      </c>
      <c r="E214" s="1" t="e">
        <f>VLOOKUP(Shrawan6[[#This Row],[आपूर्तिकर्ताको नाम]],PartyTable[],2,FALSE)</f>
        <v>#N/A</v>
      </c>
      <c r="F214" s="1" t="str" cm="1">
        <f t="array" ref="F214">IF(ROWS(G$7:G214)&gt;COUNTIF(BookTable[Entry Month],$O$4),"",INDEX(Book!D$3:D$1200,SMALL(IF(BookTable[Entry Month]=$O$4,ROW(BookTable[Entry Month])-ROW(Book!$J$2)),ROWS(G$7:G214))))</f>
        <v/>
      </c>
      <c r="I21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14" s="6" t="str" cm="1">
        <f t="array" ref="J214">IF(ROWS(G$7:G214)&gt;COUNTIF(BookTable[Entry Month],$O$4),"",INDEX(Book!F$3:F$1200,SMALL(IF(BookTable[Entry Month]=$O$4,ROW(BookTable[Entry Month])-ROW(Book!$J$2)),ROWS(G$7:G214))))</f>
        <v/>
      </c>
      <c r="K214" s="6" t="str" cm="1">
        <f t="array" ref="K214">IF(ROWS(G$7:G214)&gt;COUNTIF(BookTable[Entry Month],$O$4),"",INDEX(Book!E$3:E$1200,SMALL(IF(BookTable[Entry Month]=$O$4,ROW(BookTable[Entry Month])-ROW(Book!$J$2)),ROWS(G$7:G214))))</f>
        <v/>
      </c>
      <c r="L214" s="6" t="e">
        <f>Shrawan6[[#This Row],[मूल्य (रु)]]*13%</f>
        <v>#VALUE!</v>
      </c>
    </row>
    <row r="215" spans="1:12" hidden="1" x14ac:dyDescent="0.25">
      <c r="A215" s="1" t="str">
        <f t="array" ref="A215">IF(ROWS(A$7:A215)&gt;COUNTIF(BookTable[Entry Month],$O$4),"",INDEX(Book!A$3:A$1200,SMALL(IF(BookTable[Entry Month]=$O$4,ROW(BookTable[Entry Month])-ROW(Book!$J$2)),ROWS(A$7:A215))))</f>
        <v/>
      </c>
      <c r="B215" s="1" t="str">
        <f t="array" ref="B215">IF(ROWS(B$7:B215)&gt;COUNTIF(BookTable[Entry Month],$O$4),"",INDEX(Book!B$3:B$1200,SMALL(IF(BookTable[Entry Month]=$O$4,ROW(BookTable[Entry Month])-ROW(Book!$J$2)),ROWS(B$7:B215))))</f>
        <v/>
      </c>
      <c r="D215" s="1" t="str">
        <f t="array" ref="D215">IF(ROWS(C$7:C215)&gt;COUNTIF(BookTable[Entry Month],$O$4),"",INDEX(Book!C$3:C$1200,SMALL(IF(BookTable[Entry Month]=$O$4,ROW(BookTable[Entry Month])-ROW(Book!$J$2)),ROWS(C$7:C215))))</f>
        <v/>
      </c>
      <c r="E215" s="1" t="e">
        <f>VLOOKUP(Shrawan6[[#This Row],[आपूर्तिकर्ताको नाम]],PartyTable[],2,FALSE)</f>
        <v>#N/A</v>
      </c>
      <c r="F215" s="1" t="str" cm="1">
        <f t="array" ref="F215">IF(ROWS(G$7:G215)&gt;COUNTIF(BookTable[Entry Month],$O$4),"",INDEX(Book!D$3:D$1200,SMALL(IF(BookTable[Entry Month]=$O$4,ROW(BookTable[Entry Month])-ROW(Book!$J$2)),ROWS(G$7:G215))))</f>
        <v/>
      </c>
      <c r="I21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15" s="6" t="str" cm="1">
        <f t="array" ref="J215">IF(ROWS(G$7:G215)&gt;COUNTIF(BookTable[Entry Month],$O$4),"",INDEX(Book!F$3:F$1200,SMALL(IF(BookTable[Entry Month]=$O$4,ROW(BookTable[Entry Month])-ROW(Book!$J$2)),ROWS(G$7:G215))))</f>
        <v/>
      </c>
      <c r="K215" s="6" t="str" cm="1">
        <f t="array" ref="K215">IF(ROWS(G$7:G215)&gt;COUNTIF(BookTable[Entry Month],$O$4),"",INDEX(Book!E$3:E$1200,SMALL(IF(BookTable[Entry Month]=$O$4,ROW(BookTable[Entry Month])-ROW(Book!$J$2)),ROWS(G$7:G215))))</f>
        <v/>
      </c>
      <c r="L215" s="6" t="e">
        <f>Shrawan6[[#This Row],[मूल्य (रु)]]*13%</f>
        <v>#VALUE!</v>
      </c>
    </row>
    <row r="216" spans="1:12" hidden="1" x14ac:dyDescent="0.25">
      <c r="A216" s="1" t="str">
        <f t="array" ref="A216">IF(ROWS(A$7:A216)&gt;COUNTIF(BookTable[Entry Month],$O$4),"",INDEX(Book!A$3:A$1200,SMALL(IF(BookTable[Entry Month]=$O$4,ROW(BookTable[Entry Month])-ROW(Book!$J$2)),ROWS(A$7:A216))))</f>
        <v/>
      </c>
      <c r="B216" s="1" t="str">
        <f t="array" ref="B216">IF(ROWS(B$7:B216)&gt;COUNTIF(BookTable[Entry Month],$O$4),"",INDEX(Book!B$3:B$1200,SMALL(IF(BookTable[Entry Month]=$O$4,ROW(BookTable[Entry Month])-ROW(Book!$J$2)),ROWS(B$7:B216))))</f>
        <v/>
      </c>
      <c r="D216" s="1" t="str">
        <f t="array" ref="D216">IF(ROWS(C$7:C216)&gt;COUNTIF(BookTable[Entry Month],$O$4),"",INDEX(Book!C$3:C$1200,SMALL(IF(BookTable[Entry Month]=$O$4,ROW(BookTable[Entry Month])-ROW(Book!$J$2)),ROWS(C$7:C216))))</f>
        <v/>
      </c>
      <c r="E216" s="1" t="e">
        <f>VLOOKUP(Shrawan6[[#This Row],[आपूर्तिकर्ताको नाम]],PartyTable[],2,FALSE)</f>
        <v>#N/A</v>
      </c>
      <c r="F216" s="1" t="str" cm="1">
        <f t="array" ref="F216">IF(ROWS(G$7:G216)&gt;COUNTIF(BookTable[Entry Month],$O$4),"",INDEX(Book!D$3:D$1200,SMALL(IF(BookTable[Entry Month]=$O$4,ROW(BookTable[Entry Month])-ROW(Book!$J$2)),ROWS(G$7:G216))))</f>
        <v/>
      </c>
      <c r="I21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16" s="6" t="str" cm="1">
        <f t="array" ref="J216">IF(ROWS(G$7:G216)&gt;COUNTIF(BookTable[Entry Month],$O$4),"",INDEX(Book!F$3:F$1200,SMALL(IF(BookTable[Entry Month]=$O$4,ROW(BookTable[Entry Month])-ROW(Book!$J$2)),ROWS(G$7:G216))))</f>
        <v/>
      </c>
      <c r="K216" s="6" t="str" cm="1">
        <f t="array" ref="K216">IF(ROWS(G$7:G216)&gt;COUNTIF(BookTable[Entry Month],$O$4),"",INDEX(Book!E$3:E$1200,SMALL(IF(BookTable[Entry Month]=$O$4,ROW(BookTable[Entry Month])-ROW(Book!$J$2)),ROWS(G$7:G216))))</f>
        <v/>
      </c>
      <c r="L216" s="6" t="e">
        <f>Shrawan6[[#This Row],[मूल्य (रु)]]*13%</f>
        <v>#VALUE!</v>
      </c>
    </row>
    <row r="217" spans="1:12" hidden="1" x14ac:dyDescent="0.25">
      <c r="A217" s="1" t="str">
        <f t="array" ref="A217">IF(ROWS(A$7:A217)&gt;COUNTIF(BookTable[Entry Month],$O$4),"",INDEX(Book!A$3:A$1200,SMALL(IF(BookTable[Entry Month]=$O$4,ROW(BookTable[Entry Month])-ROW(Book!$J$2)),ROWS(A$7:A217))))</f>
        <v/>
      </c>
      <c r="B217" s="1" t="str">
        <f t="array" ref="B217">IF(ROWS(B$7:B217)&gt;COUNTIF(BookTable[Entry Month],$O$4),"",INDEX(Book!B$3:B$1200,SMALL(IF(BookTable[Entry Month]=$O$4,ROW(BookTable[Entry Month])-ROW(Book!$J$2)),ROWS(B$7:B217))))</f>
        <v/>
      </c>
      <c r="D217" s="1" t="str">
        <f t="array" ref="D217">IF(ROWS(C$7:C217)&gt;COUNTIF(BookTable[Entry Month],$O$4),"",INDEX(Book!C$3:C$1200,SMALL(IF(BookTable[Entry Month]=$O$4,ROW(BookTable[Entry Month])-ROW(Book!$J$2)),ROWS(C$7:C217))))</f>
        <v/>
      </c>
      <c r="E217" s="1" t="e">
        <f>VLOOKUP(Shrawan6[[#This Row],[आपूर्तिकर्ताको नाम]],PartyTable[],2,FALSE)</f>
        <v>#N/A</v>
      </c>
      <c r="F217" s="1" t="str" cm="1">
        <f t="array" ref="F217">IF(ROWS(G$7:G217)&gt;COUNTIF(BookTable[Entry Month],$O$4),"",INDEX(Book!D$3:D$1200,SMALL(IF(BookTable[Entry Month]=$O$4,ROW(BookTable[Entry Month])-ROW(Book!$J$2)),ROWS(G$7:G217))))</f>
        <v/>
      </c>
      <c r="I21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17" s="6" t="str" cm="1">
        <f t="array" ref="J217">IF(ROWS(G$7:G217)&gt;COUNTIF(BookTable[Entry Month],$O$4),"",INDEX(Book!F$3:F$1200,SMALL(IF(BookTable[Entry Month]=$O$4,ROW(BookTable[Entry Month])-ROW(Book!$J$2)),ROWS(G$7:G217))))</f>
        <v/>
      </c>
      <c r="K217" s="6" t="str" cm="1">
        <f t="array" ref="K217">IF(ROWS(G$7:G217)&gt;COUNTIF(BookTable[Entry Month],$O$4),"",INDEX(Book!E$3:E$1200,SMALL(IF(BookTable[Entry Month]=$O$4,ROW(BookTable[Entry Month])-ROW(Book!$J$2)),ROWS(G$7:G217))))</f>
        <v/>
      </c>
      <c r="L217" s="6" t="e">
        <f>Shrawan6[[#This Row],[मूल्य (रु)]]*13%</f>
        <v>#VALUE!</v>
      </c>
    </row>
    <row r="218" spans="1:12" hidden="1" x14ac:dyDescent="0.25">
      <c r="A218" s="1" t="str">
        <f t="array" ref="A218">IF(ROWS(A$7:A218)&gt;COUNTIF(BookTable[Entry Month],$O$4),"",INDEX(Book!A$3:A$1200,SMALL(IF(BookTable[Entry Month]=$O$4,ROW(BookTable[Entry Month])-ROW(Book!$J$2)),ROWS(A$7:A218))))</f>
        <v/>
      </c>
      <c r="B218" s="1" t="str">
        <f t="array" ref="B218">IF(ROWS(B$7:B218)&gt;COUNTIF(BookTable[Entry Month],$O$4),"",INDEX(Book!B$3:B$1200,SMALL(IF(BookTable[Entry Month]=$O$4,ROW(BookTable[Entry Month])-ROW(Book!$J$2)),ROWS(B$7:B218))))</f>
        <v/>
      </c>
      <c r="D218" s="1" t="str">
        <f t="array" ref="D218">IF(ROWS(C$7:C218)&gt;COUNTIF(BookTable[Entry Month],$O$4),"",INDEX(Book!C$3:C$1200,SMALL(IF(BookTable[Entry Month]=$O$4,ROW(BookTable[Entry Month])-ROW(Book!$J$2)),ROWS(C$7:C218))))</f>
        <v/>
      </c>
      <c r="E218" s="1" t="e">
        <f>VLOOKUP(Shrawan6[[#This Row],[आपूर्तिकर्ताको नाम]],PartyTable[],2,FALSE)</f>
        <v>#N/A</v>
      </c>
      <c r="F218" s="1" t="str" cm="1">
        <f t="array" ref="F218">IF(ROWS(G$7:G218)&gt;COUNTIF(BookTable[Entry Month],$O$4),"",INDEX(Book!D$3:D$1200,SMALL(IF(BookTable[Entry Month]=$O$4,ROW(BookTable[Entry Month])-ROW(Book!$J$2)),ROWS(G$7:G218))))</f>
        <v/>
      </c>
      <c r="I21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18" s="6" t="str" cm="1">
        <f t="array" ref="J218">IF(ROWS(G$7:G218)&gt;COUNTIF(BookTable[Entry Month],$O$4),"",INDEX(Book!F$3:F$1200,SMALL(IF(BookTable[Entry Month]=$O$4,ROW(BookTable[Entry Month])-ROW(Book!$J$2)),ROWS(G$7:G218))))</f>
        <v/>
      </c>
      <c r="K218" s="6" t="str" cm="1">
        <f t="array" ref="K218">IF(ROWS(G$7:G218)&gt;COUNTIF(BookTable[Entry Month],$O$4),"",INDEX(Book!E$3:E$1200,SMALL(IF(BookTable[Entry Month]=$O$4,ROW(BookTable[Entry Month])-ROW(Book!$J$2)),ROWS(G$7:G218))))</f>
        <v/>
      </c>
      <c r="L218" s="6" t="e">
        <f>Shrawan6[[#This Row],[मूल्य (रु)]]*13%</f>
        <v>#VALUE!</v>
      </c>
    </row>
    <row r="219" spans="1:12" hidden="1" x14ac:dyDescent="0.25">
      <c r="A219" s="1" t="str">
        <f t="array" ref="A219">IF(ROWS(A$7:A219)&gt;COUNTIF(BookTable[Entry Month],$O$4),"",INDEX(Book!A$3:A$1200,SMALL(IF(BookTable[Entry Month]=$O$4,ROW(BookTable[Entry Month])-ROW(Book!$J$2)),ROWS(A$7:A219))))</f>
        <v/>
      </c>
      <c r="B219" s="1" t="str">
        <f t="array" ref="B219">IF(ROWS(B$7:B219)&gt;COUNTIF(BookTable[Entry Month],$O$4),"",INDEX(Book!B$3:B$1200,SMALL(IF(BookTable[Entry Month]=$O$4,ROW(BookTable[Entry Month])-ROW(Book!$J$2)),ROWS(B$7:B219))))</f>
        <v/>
      </c>
      <c r="D219" s="1" t="str">
        <f t="array" ref="D219">IF(ROWS(C$7:C219)&gt;COUNTIF(BookTable[Entry Month],$O$4),"",INDEX(Book!C$3:C$1200,SMALL(IF(BookTable[Entry Month]=$O$4,ROW(BookTable[Entry Month])-ROW(Book!$J$2)),ROWS(C$7:C219))))</f>
        <v/>
      </c>
      <c r="E219" s="1" t="e">
        <f>VLOOKUP(Shrawan6[[#This Row],[आपूर्तिकर्ताको नाम]],PartyTable[],2,FALSE)</f>
        <v>#N/A</v>
      </c>
      <c r="F219" s="1" t="str" cm="1">
        <f t="array" ref="F219">IF(ROWS(G$7:G219)&gt;COUNTIF(BookTable[Entry Month],$O$4),"",INDEX(Book!D$3:D$1200,SMALL(IF(BookTable[Entry Month]=$O$4,ROW(BookTable[Entry Month])-ROW(Book!$J$2)),ROWS(G$7:G219))))</f>
        <v/>
      </c>
      <c r="I21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19" s="6" t="str" cm="1">
        <f t="array" ref="J219">IF(ROWS(G$7:G219)&gt;COUNTIF(BookTable[Entry Month],$O$4),"",INDEX(Book!F$3:F$1200,SMALL(IF(BookTable[Entry Month]=$O$4,ROW(BookTable[Entry Month])-ROW(Book!$J$2)),ROWS(G$7:G219))))</f>
        <v/>
      </c>
      <c r="K219" s="6" t="str" cm="1">
        <f t="array" ref="K219">IF(ROWS(G$7:G219)&gt;COUNTIF(BookTable[Entry Month],$O$4),"",INDEX(Book!E$3:E$1200,SMALL(IF(BookTable[Entry Month]=$O$4,ROW(BookTable[Entry Month])-ROW(Book!$J$2)),ROWS(G$7:G219))))</f>
        <v/>
      </c>
      <c r="L219" s="6" t="e">
        <f>Shrawan6[[#This Row],[मूल्य (रु)]]*13%</f>
        <v>#VALUE!</v>
      </c>
    </row>
    <row r="220" spans="1:12" hidden="1" x14ac:dyDescent="0.25">
      <c r="A220" s="1" t="str">
        <f t="array" ref="A220">IF(ROWS(A$7:A220)&gt;COUNTIF(BookTable[Entry Month],$O$4),"",INDEX(Book!A$3:A$1200,SMALL(IF(BookTable[Entry Month]=$O$4,ROW(BookTable[Entry Month])-ROW(Book!$J$2)),ROWS(A$7:A220))))</f>
        <v/>
      </c>
      <c r="B220" s="1" t="str">
        <f t="array" ref="B220">IF(ROWS(B$7:B220)&gt;COUNTIF(BookTable[Entry Month],$O$4),"",INDEX(Book!B$3:B$1200,SMALL(IF(BookTable[Entry Month]=$O$4,ROW(BookTable[Entry Month])-ROW(Book!$J$2)),ROWS(B$7:B220))))</f>
        <v/>
      </c>
      <c r="D220" s="1" t="str">
        <f t="array" ref="D220">IF(ROWS(C$7:C220)&gt;COUNTIF(BookTable[Entry Month],$O$4),"",INDEX(Book!C$3:C$1200,SMALL(IF(BookTable[Entry Month]=$O$4,ROW(BookTable[Entry Month])-ROW(Book!$J$2)),ROWS(C$7:C220))))</f>
        <v/>
      </c>
      <c r="E220" s="1" t="e">
        <f>VLOOKUP(Shrawan6[[#This Row],[आपूर्तिकर्ताको नाम]],PartyTable[],2,FALSE)</f>
        <v>#N/A</v>
      </c>
      <c r="F220" s="1" t="str" cm="1">
        <f t="array" ref="F220">IF(ROWS(G$7:G220)&gt;COUNTIF(BookTable[Entry Month],$O$4),"",INDEX(Book!D$3:D$1200,SMALL(IF(BookTable[Entry Month]=$O$4,ROW(BookTable[Entry Month])-ROW(Book!$J$2)),ROWS(G$7:G220))))</f>
        <v/>
      </c>
      <c r="I22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20" s="6" t="str" cm="1">
        <f t="array" ref="J220">IF(ROWS(G$7:G220)&gt;COUNTIF(BookTable[Entry Month],$O$4),"",INDEX(Book!F$3:F$1200,SMALL(IF(BookTable[Entry Month]=$O$4,ROW(BookTable[Entry Month])-ROW(Book!$J$2)),ROWS(G$7:G220))))</f>
        <v/>
      </c>
      <c r="K220" s="6" t="str" cm="1">
        <f t="array" ref="K220">IF(ROWS(G$7:G220)&gt;COUNTIF(BookTable[Entry Month],$O$4),"",INDEX(Book!E$3:E$1200,SMALL(IF(BookTable[Entry Month]=$O$4,ROW(BookTable[Entry Month])-ROW(Book!$J$2)),ROWS(G$7:G220))))</f>
        <v/>
      </c>
      <c r="L220" s="6" t="e">
        <f>Shrawan6[[#This Row],[मूल्य (रु)]]*13%</f>
        <v>#VALUE!</v>
      </c>
    </row>
    <row r="221" spans="1:12" hidden="1" x14ac:dyDescent="0.25">
      <c r="A221" s="1" t="str">
        <f t="array" ref="A221">IF(ROWS(A$7:A221)&gt;COUNTIF(BookTable[Entry Month],$O$4),"",INDEX(Book!A$3:A$1200,SMALL(IF(BookTable[Entry Month]=$O$4,ROW(BookTable[Entry Month])-ROW(Book!$J$2)),ROWS(A$7:A221))))</f>
        <v/>
      </c>
      <c r="B221" s="1" t="str">
        <f t="array" ref="B221">IF(ROWS(B$7:B221)&gt;COUNTIF(BookTable[Entry Month],$O$4),"",INDEX(Book!B$3:B$1200,SMALL(IF(BookTable[Entry Month]=$O$4,ROW(BookTable[Entry Month])-ROW(Book!$J$2)),ROWS(B$7:B221))))</f>
        <v/>
      </c>
      <c r="D221" s="1" t="str">
        <f t="array" ref="D221">IF(ROWS(C$7:C221)&gt;COUNTIF(BookTable[Entry Month],$O$4),"",INDEX(Book!C$3:C$1200,SMALL(IF(BookTable[Entry Month]=$O$4,ROW(BookTable[Entry Month])-ROW(Book!$J$2)),ROWS(C$7:C221))))</f>
        <v/>
      </c>
      <c r="E221" s="1" t="e">
        <f>VLOOKUP(Shrawan6[[#This Row],[आपूर्तिकर्ताको नाम]],PartyTable[],2,FALSE)</f>
        <v>#N/A</v>
      </c>
      <c r="F221" s="1" t="str" cm="1">
        <f t="array" ref="F221">IF(ROWS(G$7:G221)&gt;COUNTIF(BookTable[Entry Month],$O$4),"",INDEX(Book!D$3:D$1200,SMALL(IF(BookTable[Entry Month]=$O$4,ROW(BookTable[Entry Month])-ROW(Book!$J$2)),ROWS(G$7:G221))))</f>
        <v/>
      </c>
      <c r="I22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21" s="6" t="str" cm="1">
        <f t="array" ref="J221">IF(ROWS(G$7:G221)&gt;COUNTIF(BookTable[Entry Month],$O$4),"",INDEX(Book!F$3:F$1200,SMALL(IF(BookTable[Entry Month]=$O$4,ROW(BookTable[Entry Month])-ROW(Book!$J$2)),ROWS(G$7:G221))))</f>
        <v/>
      </c>
      <c r="K221" s="6" t="str" cm="1">
        <f t="array" ref="K221">IF(ROWS(G$7:G221)&gt;COUNTIF(BookTable[Entry Month],$O$4),"",INDEX(Book!E$3:E$1200,SMALL(IF(BookTable[Entry Month]=$O$4,ROW(BookTable[Entry Month])-ROW(Book!$J$2)),ROWS(G$7:G221))))</f>
        <v/>
      </c>
      <c r="L221" s="6" t="e">
        <f>Shrawan6[[#This Row],[मूल्य (रु)]]*13%</f>
        <v>#VALUE!</v>
      </c>
    </row>
    <row r="222" spans="1:12" hidden="1" x14ac:dyDescent="0.25">
      <c r="A222" s="1" t="str">
        <f t="array" ref="A222">IF(ROWS(A$7:A222)&gt;COUNTIF(BookTable[Entry Month],$O$4),"",INDEX(Book!A$3:A$1200,SMALL(IF(BookTable[Entry Month]=$O$4,ROW(BookTable[Entry Month])-ROW(Book!$J$2)),ROWS(A$7:A222))))</f>
        <v/>
      </c>
      <c r="B222" s="1" t="str">
        <f t="array" ref="B222">IF(ROWS(B$7:B222)&gt;COUNTIF(BookTable[Entry Month],$O$4),"",INDEX(Book!B$3:B$1200,SMALL(IF(BookTable[Entry Month]=$O$4,ROW(BookTable[Entry Month])-ROW(Book!$J$2)),ROWS(B$7:B222))))</f>
        <v/>
      </c>
      <c r="D222" s="1" t="str">
        <f t="array" ref="D222">IF(ROWS(C$7:C222)&gt;COUNTIF(BookTable[Entry Month],$O$4),"",INDEX(Book!C$3:C$1200,SMALL(IF(BookTable[Entry Month]=$O$4,ROW(BookTable[Entry Month])-ROW(Book!$J$2)),ROWS(C$7:C222))))</f>
        <v/>
      </c>
      <c r="E222" s="1" t="e">
        <f>VLOOKUP(Shrawan6[[#This Row],[आपूर्तिकर्ताको नाम]],PartyTable[],2,FALSE)</f>
        <v>#N/A</v>
      </c>
      <c r="F222" s="1" t="str" cm="1">
        <f t="array" ref="F222">IF(ROWS(G$7:G222)&gt;COUNTIF(BookTable[Entry Month],$O$4),"",INDEX(Book!D$3:D$1200,SMALL(IF(BookTable[Entry Month]=$O$4,ROW(BookTable[Entry Month])-ROW(Book!$J$2)),ROWS(G$7:G222))))</f>
        <v/>
      </c>
      <c r="I22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22" s="6" t="str" cm="1">
        <f t="array" ref="J222">IF(ROWS(G$7:G222)&gt;COUNTIF(BookTable[Entry Month],$O$4),"",INDEX(Book!F$3:F$1200,SMALL(IF(BookTable[Entry Month]=$O$4,ROW(BookTable[Entry Month])-ROW(Book!$J$2)),ROWS(G$7:G222))))</f>
        <v/>
      </c>
      <c r="K222" s="6" t="str" cm="1">
        <f t="array" ref="K222">IF(ROWS(G$7:G222)&gt;COUNTIF(BookTable[Entry Month],$O$4),"",INDEX(Book!E$3:E$1200,SMALL(IF(BookTable[Entry Month]=$O$4,ROW(BookTable[Entry Month])-ROW(Book!$J$2)),ROWS(G$7:G222))))</f>
        <v/>
      </c>
      <c r="L222" s="6" t="e">
        <f>Shrawan6[[#This Row],[मूल्य (रु)]]*13%</f>
        <v>#VALUE!</v>
      </c>
    </row>
    <row r="223" spans="1:12" hidden="1" x14ac:dyDescent="0.25">
      <c r="A223" s="1" t="str">
        <f t="array" ref="A223">IF(ROWS(A$7:A223)&gt;COUNTIF(BookTable[Entry Month],$O$4),"",INDEX(Book!A$3:A$1200,SMALL(IF(BookTable[Entry Month]=$O$4,ROW(BookTable[Entry Month])-ROW(Book!$J$2)),ROWS(A$7:A223))))</f>
        <v/>
      </c>
      <c r="B223" s="1" t="str">
        <f t="array" ref="B223">IF(ROWS(B$7:B223)&gt;COUNTIF(BookTable[Entry Month],$O$4),"",INDEX(Book!B$3:B$1200,SMALL(IF(BookTable[Entry Month]=$O$4,ROW(BookTable[Entry Month])-ROW(Book!$J$2)),ROWS(B$7:B223))))</f>
        <v/>
      </c>
      <c r="D223" s="1" t="str">
        <f t="array" ref="D223">IF(ROWS(C$7:C223)&gt;COUNTIF(BookTable[Entry Month],$O$4),"",INDEX(Book!C$3:C$1200,SMALL(IF(BookTable[Entry Month]=$O$4,ROW(BookTable[Entry Month])-ROW(Book!$J$2)),ROWS(C$7:C223))))</f>
        <v/>
      </c>
      <c r="E223" s="1" t="e">
        <f>VLOOKUP(Shrawan6[[#This Row],[आपूर्तिकर्ताको नाम]],PartyTable[],2,FALSE)</f>
        <v>#N/A</v>
      </c>
      <c r="F223" s="1" t="str" cm="1">
        <f t="array" ref="F223">IF(ROWS(G$7:G223)&gt;COUNTIF(BookTable[Entry Month],$O$4),"",INDEX(Book!D$3:D$1200,SMALL(IF(BookTable[Entry Month]=$O$4,ROW(BookTable[Entry Month])-ROW(Book!$J$2)),ROWS(G$7:G223))))</f>
        <v/>
      </c>
      <c r="I22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23" s="6" t="str" cm="1">
        <f t="array" ref="J223">IF(ROWS(G$7:G223)&gt;COUNTIF(BookTable[Entry Month],$O$4),"",INDEX(Book!F$3:F$1200,SMALL(IF(BookTable[Entry Month]=$O$4,ROW(BookTable[Entry Month])-ROW(Book!$J$2)),ROWS(G$7:G223))))</f>
        <v/>
      </c>
      <c r="K223" s="6" t="str" cm="1">
        <f t="array" ref="K223">IF(ROWS(G$7:G223)&gt;COUNTIF(BookTable[Entry Month],$O$4),"",INDEX(Book!E$3:E$1200,SMALL(IF(BookTable[Entry Month]=$O$4,ROW(BookTable[Entry Month])-ROW(Book!$J$2)),ROWS(G$7:G223))))</f>
        <v/>
      </c>
      <c r="L223" s="6" t="e">
        <f>Shrawan6[[#This Row],[मूल्य (रु)]]*13%</f>
        <v>#VALUE!</v>
      </c>
    </row>
    <row r="224" spans="1:12" hidden="1" x14ac:dyDescent="0.25">
      <c r="A224" s="1" t="str">
        <f t="array" ref="A224">IF(ROWS(A$7:A224)&gt;COUNTIF(BookTable[Entry Month],$O$4),"",INDEX(Book!A$3:A$1200,SMALL(IF(BookTable[Entry Month]=$O$4,ROW(BookTable[Entry Month])-ROW(Book!$J$2)),ROWS(A$7:A224))))</f>
        <v/>
      </c>
      <c r="B224" s="1" t="str">
        <f t="array" ref="B224">IF(ROWS(B$7:B224)&gt;COUNTIF(BookTable[Entry Month],$O$4),"",INDEX(Book!B$3:B$1200,SMALL(IF(BookTable[Entry Month]=$O$4,ROW(BookTable[Entry Month])-ROW(Book!$J$2)),ROWS(B$7:B224))))</f>
        <v/>
      </c>
      <c r="D224" s="1" t="str">
        <f t="array" ref="D224">IF(ROWS(C$7:C224)&gt;COUNTIF(BookTable[Entry Month],$O$4),"",INDEX(Book!C$3:C$1200,SMALL(IF(BookTable[Entry Month]=$O$4,ROW(BookTable[Entry Month])-ROW(Book!$J$2)),ROWS(C$7:C224))))</f>
        <v/>
      </c>
      <c r="E224" s="1" t="e">
        <f>VLOOKUP(Shrawan6[[#This Row],[आपूर्तिकर्ताको नाम]],PartyTable[],2,FALSE)</f>
        <v>#N/A</v>
      </c>
      <c r="F224" s="1" t="str" cm="1">
        <f t="array" ref="F224">IF(ROWS(G$7:G224)&gt;COUNTIF(BookTable[Entry Month],$O$4),"",INDEX(Book!D$3:D$1200,SMALL(IF(BookTable[Entry Month]=$O$4,ROW(BookTable[Entry Month])-ROW(Book!$J$2)),ROWS(G$7:G224))))</f>
        <v/>
      </c>
      <c r="I22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24" s="6" t="str" cm="1">
        <f t="array" ref="J224">IF(ROWS(G$7:G224)&gt;COUNTIF(BookTable[Entry Month],$O$4),"",INDEX(Book!F$3:F$1200,SMALL(IF(BookTable[Entry Month]=$O$4,ROW(BookTable[Entry Month])-ROW(Book!$J$2)),ROWS(G$7:G224))))</f>
        <v/>
      </c>
      <c r="K224" s="6" t="str" cm="1">
        <f t="array" ref="K224">IF(ROWS(G$7:G224)&gt;COUNTIF(BookTable[Entry Month],$O$4),"",INDEX(Book!E$3:E$1200,SMALL(IF(BookTable[Entry Month]=$O$4,ROW(BookTable[Entry Month])-ROW(Book!$J$2)),ROWS(G$7:G224))))</f>
        <v/>
      </c>
      <c r="L224" s="6" t="e">
        <f>Shrawan6[[#This Row],[मूल्य (रु)]]*13%</f>
        <v>#VALUE!</v>
      </c>
    </row>
    <row r="225" spans="1:12" hidden="1" x14ac:dyDescent="0.25">
      <c r="A225" s="1" t="str">
        <f t="array" ref="A225">IF(ROWS(A$7:A225)&gt;COUNTIF(BookTable[Entry Month],$O$4),"",INDEX(Book!A$3:A$1200,SMALL(IF(BookTable[Entry Month]=$O$4,ROW(BookTable[Entry Month])-ROW(Book!$J$2)),ROWS(A$7:A225))))</f>
        <v/>
      </c>
      <c r="B225" s="1" t="str">
        <f t="array" ref="B225">IF(ROWS(B$7:B225)&gt;COUNTIF(BookTable[Entry Month],$O$4),"",INDEX(Book!B$3:B$1200,SMALL(IF(BookTable[Entry Month]=$O$4,ROW(BookTable[Entry Month])-ROW(Book!$J$2)),ROWS(B$7:B225))))</f>
        <v/>
      </c>
      <c r="D225" s="1" t="str">
        <f t="array" ref="D225">IF(ROWS(C$7:C225)&gt;COUNTIF(BookTable[Entry Month],$O$4),"",INDEX(Book!C$3:C$1200,SMALL(IF(BookTable[Entry Month]=$O$4,ROW(BookTable[Entry Month])-ROW(Book!$J$2)),ROWS(C$7:C225))))</f>
        <v/>
      </c>
      <c r="E225" s="1" t="e">
        <f>VLOOKUP(Shrawan6[[#This Row],[आपूर्तिकर्ताको नाम]],PartyTable[],2,FALSE)</f>
        <v>#N/A</v>
      </c>
      <c r="F225" s="1" t="str" cm="1">
        <f t="array" ref="F225">IF(ROWS(G$7:G225)&gt;COUNTIF(BookTable[Entry Month],$O$4),"",INDEX(Book!D$3:D$1200,SMALL(IF(BookTable[Entry Month]=$O$4,ROW(BookTable[Entry Month])-ROW(Book!$J$2)),ROWS(G$7:G225))))</f>
        <v/>
      </c>
      <c r="I22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25" s="6" t="str" cm="1">
        <f t="array" ref="J225">IF(ROWS(G$7:G225)&gt;COUNTIF(BookTable[Entry Month],$O$4),"",INDEX(Book!F$3:F$1200,SMALL(IF(BookTable[Entry Month]=$O$4,ROW(BookTable[Entry Month])-ROW(Book!$J$2)),ROWS(G$7:G225))))</f>
        <v/>
      </c>
      <c r="K225" s="6" t="str" cm="1">
        <f t="array" ref="K225">IF(ROWS(G$7:G225)&gt;COUNTIF(BookTable[Entry Month],$O$4),"",INDEX(Book!E$3:E$1200,SMALL(IF(BookTable[Entry Month]=$O$4,ROW(BookTable[Entry Month])-ROW(Book!$J$2)),ROWS(G$7:G225))))</f>
        <v/>
      </c>
      <c r="L225" s="6" t="e">
        <f>Shrawan6[[#This Row],[मूल्य (रु)]]*13%</f>
        <v>#VALUE!</v>
      </c>
    </row>
    <row r="226" spans="1:12" hidden="1" x14ac:dyDescent="0.25">
      <c r="A226" s="1" t="str">
        <f t="array" ref="A226">IF(ROWS(A$7:A226)&gt;COUNTIF(BookTable[Entry Month],$O$4),"",INDEX(Book!A$3:A$1200,SMALL(IF(BookTable[Entry Month]=$O$4,ROW(BookTable[Entry Month])-ROW(Book!$J$2)),ROWS(A$7:A226))))</f>
        <v/>
      </c>
      <c r="B226" s="1" t="str">
        <f t="array" ref="B226">IF(ROWS(B$7:B226)&gt;COUNTIF(BookTable[Entry Month],$O$4),"",INDEX(Book!B$3:B$1200,SMALL(IF(BookTable[Entry Month]=$O$4,ROW(BookTable[Entry Month])-ROW(Book!$J$2)),ROWS(B$7:B226))))</f>
        <v/>
      </c>
      <c r="D226" s="1" t="str">
        <f t="array" ref="D226">IF(ROWS(C$7:C226)&gt;COUNTIF(BookTable[Entry Month],$O$4),"",INDEX(Book!C$3:C$1200,SMALL(IF(BookTable[Entry Month]=$O$4,ROW(BookTable[Entry Month])-ROW(Book!$J$2)),ROWS(C$7:C226))))</f>
        <v/>
      </c>
      <c r="E226" s="1" t="e">
        <f>VLOOKUP(Shrawan6[[#This Row],[आपूर्तिकर्ताको नाम]],PartyTable[],2,FALSE)</f>
        <v>#N/A</v>
      </c>
      <c r="F226" s="1" t="str" cm="1">
        <f t="array" ref="F226">IF(ROWS(G$7:G226)&gt;COUNTIF(BookTable[Entry Month],$O$4),"",INDEX(Book!D$3:D$1200,SMALL(IF(BookTable[Entry Month]=$O$4,ROW(BookTable[Entry Month])-ROW(Book!$J$2)),ROWS(G$7:G226))))</f>
        <v/>
      </c>
      <c r="I22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26" s="6" t="str" cm="1">
        <f t="array" ref="J226">IF(ROWS(G$7:G226)&gt;COUNTIF(BookTable[Entry Month],$O$4),"",INDEX(Book!F$3:F$1200,SMALL(IF(BookTable[Entry Month]=$O$4,ROW(BookTable[Entry Month])-ROW(Book!$J$2)),ROWS(G$7:G226))))</f>
        <v/>
      </c>
      <c r="K226" s="6" t="str" cm="1">
        <f t="array" ref="K226">IF(ROWS(G$7:G226)&gt;COUNTIF(BookTable[Entry Month],$O$4),"",INDEX(Book!E$3:E$1200,SMALL(IF(BookTable[Entry Month]=$O$4,ROW(BookTable[Entry Month])-ROW(Book!$J$2)),ROWS(G$7:G226))))</f>
        <v/>
      </c>
      <c r="L226" s="6" t="e">
        <f>Shrawan6[[#This Row],[मूल्य (रु)]]*13%</f>
        <v>#VALUE!</v>
      </c>
    </row>
    <row r="227" spans="1:12" hidden="1" x14ac:dyDescent="0.25">
      <c r="A227" s="1" t="str">
        <f t="array" ref="A227">IF(ROWS(A$7:A227)&gt;COUNTIF(BookTable[Entry Month],$O$4),"",INDEX(Book!A$3:A$1200,SMALL(IF(BookTable[Entry Month]=$O$4,ROW(BookTable[Entry Month])-ROW(Book!$J$2)),ROWS(A$7:A227))))</f>
        <v/>
      </c>
      <c r="B227" s="1" t="str">
        <f t="array" ref="B227">IF(ROWS(B$7:B227)&gt;COUNTIF(BookTable[Entry Month],$O$4),"",INDEX(Book!B$3:B$1200,SMALL(IF(BookTable[Entry Month]=$O$4,ROW(BookTable[Entry Month])-ROW(Book!$J$2)),ROWS(B$7:B227))))</f>
        <v/>
      </c>
      <c r="D227" s="1" t="str">
        <f t="array" ref="D227">IF(ROWS(C$7:C227)&gt;COUNTIF(BookTable[Entry Month],$O$4),"",INDEX(Book!C$3:C$1200,SMALL(IF(BookTable[Entry Month]=$O$4,ROW(BookTable[Entry Month])-ROW(Book!$J$2)),ROWS(C$7:C227))))</f>
        <v/>
      </c>
      <c r="E227" s="1" t="e">
        <f>VLOOKUP(Shrawan6[[#This Row],[आपूर्तिकर्ताको नाम]],PartyTable[],2,FALSE)</f>
        <v>#N/A</v>
      </c>
      <c r="F227" s="1" t="str" cm="1">
        <f t="array" ref="F227">IF(ROWS(G$7:G227)&gt;COUNTIF(BookTable[Entry Month],$O$4),"",INDEX(Book!D$3:D$1200,SMALL(IF(BookTable[Entry Month]=$O$4,ROW(BookTable[Entry Month])-ROW(Book!$J$2)),ROWS(G$7:G227))))</f>
        <v/>
      </c>
      <c r="I22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27" s="6" t="str" cm="1">
        <f t="array" ref="J227">IF(ROWS(G$7:G227)&gt;COUNTIF(BookTable[Entry Month],$O$4),"",INDEX(Book!F$3:F$1200,SMALL(IF(BookTable[Entry Month]=$O$4,ROW(BookTable[Entry Month])-ROW(Book!$J$2)),ROWS(G$7:G227))))</f>
        <v/>
      </c>
      <c r="K227" s="6" t="str" cm="1">
        <f t="array" ref="K227">IF(ROWS(G$7:G227)&gt;COUNTIF(BookTable[Entry Month],$O$4),"",INDEX(Book!E$3:E$1200,SMALL(IF(BookTable[Entry Month]=$O$4,ROW(BookTable[Entry Month])-ROW(Book!$J$2)),ROWS(G$7:G227))))</f>
        <v/>
      </c>
      <c r="L227" s="6" t="e">
        <f>Shrawan6[[#This Row],[मूल्य (रु)]]*13%</f>
        <v>#VALUE!</v>
      </c>
    </row>
    <row r="228" spans="1:12" hidden="1" x14ac:dyDescent="0.25">
      <c r="A228" s="1" t="str">
        <f t="array" ref="A228">IF(ROWS(A$7:A228)&gt;COUNTIF(BookTable[Entry Month],$O$4),"",INDEX(Book!A$3:A$1200,SMALL(IF(BookTable[Entry Month]=$O$4,ROW(BookTable[Entry Month])-ROW(Book!$J$2)),ROWS(A$7:A228))))</f>
        <v/>
      </c>
      <c r="B228" s="1" t="str">
        <f t="array" ref="B228">IF(ROWS(B$7:B228)&gt;COUNTIF(BookTable[Entry Month],$O$4),"",INDEX(Book!B$3:B$1200,SMALL(IF(BookTable[Entry Month]=$O$4,ROW(BookTable[Entry Month])-ROW(Book!$J$2)),ROWS(B$7:B228))))</f>
        <v/>
      </c>
      <c r="D228" s="1" t="str">
        <f t="array" ref="D228">IF(ROWS(C$7:C228)&gt;COUNTIF(BookTable[Entry Month],$O$4),"",INDEX(Book!C$3:C$1200,SMALL(IF(BookTable[Entry Month]=$O$4,ROW(BookTable[Entry Month])-ROW(Book!$J$2)),ROWS(C$7:C228))))</f>
        <v/>
      </c>
      <c r="E228" s="1" t="e">
        <f>VLOOKUP(Shrawan6[[#This Row],[आपूर्तिकर्ताको नाम]],PartyTable[],2,FALSE)</f>
        <v>#N/A</v>
      </c>
      <c r="F228" s="1" t="str" cm="1">
        <f t="array" ref="F228">IF(ROWS(G$7:G228)&gt;COUNTIF(BookTable[Entry Month],$O$4),"",INDEX(Book!D$3:D$1200,SMALL(IF(BookTable[Entry Month]=$O$4,ROW(BookTable[Entry Month])-ROW(Book!$J$2)),ROWS(G$7:G228))))</f>
        <v/>
      </c>
      <c r="I22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28" s="6" t="str" cm="1">
        <f t="array" ref="J228">IF(ROWS(G$7:G228)&gt;COUNTIF(BookTable[Entry Month],$O$4),"",INDEX(Book!F$3:F$1200,SMALL(IF(BookTable[Entry Month]=$O$4,ROW(BookTable[Entry Month])-ROW(Book!$J$2)),ROWS(G$7:G228))))</f>
        <v/>
      </c>
      <c r="K228" s="6" t="str" cm="1">
        <f t="array" ref="K228">IF(ROWS(G$7:G228)&gt;COUNTIF(BookTable[Entry Month],$O$4),"",INDEX(Book!E$3:E$1200,SMALL(IF(BookTable[Entry Month]=$O$4,ROW(BookTable[Entry Month])-ROW(Book!$J$2)),ROWS(G$7:G228))))</f>
        <v/>
      </c>
      <c r="L228" s="6" t="e">
        <f>Shrawan6[[#This Row],[मूल्य (रु)]]*13%</f>
        <v>#VALUE!</v>
      </c>
    </row>
    <row r="229" spans="1:12" hidden="1" x14ac:dyDescent="0.25">
      <c r="A229" s="1" t="str">
        <f t="array" ref="A229">IF(ROWS(A$7:A229)&gt;COUNTIF(BookTable[Entry Month],$O$4),"",INDEX(Book!A$3:A$1200,SMALL(IF(BookTable[Entry Month]=$O$4,ROW(BookTable[Entry Month])-ROW(Book!$J$2)),ROWS(A$7:A229))))</f>
        <v/>
      </c>
      <c r="B229" s="1" t="str">
        <f t="array" ref="B229">IF(ROWS(B$7:B229)&gt;COUNTIF(BookTable[Entry Month],$O$4),"",INDEX(Book!B$3:B$1200,SMALL(IF(BookTable[Entry Month]=$O$4,ROW(BookTable[Entry Month])-ROW(Book!$J$2)),ROWS(B$7:B229))))</f>
        <v/>
      </c>
      <c r="D229" s="1" t="str">
        <f t="array" ref="D229">IF(ROWS(C$7:C229)&gt;COUNTIF(BookTable[Entry Month],$O$4),"",INDEX(Book!C$3:C$1200,SMALL(IF(BookTable[Entry Month]=$O$4,ROW(BookTable[Entry Month])-ROW(Book!$J$2)),ROWS(C$7:C229))))</f>
        <v/>
      </c>
      <c r="E229" s="1" t="e">
        <f>VLOOKUP(Shrawan6[[#This Row],[आपूर्तिकर्ताको नाम]],PartyTable[],2,FALSE)</f>
        <v>#N/A</v>
      </c>
      <c r="F229" s="1" t="str" cm="1">
        <f t="array" ref="F229">IF(ROWS(G$7:G229)&gt;COUNTIF(BookTable[Entry Month],$O$4),"",INDEX(Book!D$3:D$1200,SMALL(IF(BookTable[Entry Month]=$O$4,ROW(BookTable[Entry Month])-ROW(Book!$J$2)),ROWS(G$7:G229))))</f>
        <v/>
      </c>
      <c r="I22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29" s="6" t="str" cm="1">
        <f t="array" ref="J229">IF(ROWS(G$7:G229)&gt;COUNTIF(BookTable[Entry Month],$O$4),"",INDEX(Book!F$3:F$1200,SMALL(IF(BookTable[Entry Month]=$O$4,ROW(BookTable[Entry Month])-ROW(Book!$J$2)),ROWS(G$7:G229))))</f>
        <v/>
      </c>
      <c r="K229" s="6" t="str" cm="1">
        <f t="array" ref="K229">IF(ROWS(G$7:G229)&gt;COUNTIF(BookTable[Entry Month],$O$4),"",INDEX(Book!E$3:E$1200,SMALL(IF(BookTable[Entry Month]=$O$4,ROW(BookTable[Entry Month])-ROW(Book!$J$2)),ROWS(G$7:G229))))</f>
        <v/>
      </c>
      <c r="L229" s="6" t="e">
        <f>Shrawan6[[#This Row],[मूल्य (रु)]]*13%</f>
        <v>#VALUE!</v>
      </c>
    </row>
    <row r="230" spans="1:12" hidden="1" x14ac:dyDescent="0.25">
      <c r="A230" s="1" t="str">
        <f t="array" ref="A230">IF(ROWS(A$7:A230)&gt;COUNTIF(BookTable[Entry Month],$O$4),"",INDEX(Book!A$3:A$1200,SMALL(IF(BookTable[Entry Month]=$O$4,ROW(BookTable[Entry Month])-ROW(Book!$J$2)),ROWS(A$7:A230))))</f>
        <v/>
      </c>
      <c r="B230" s="1" t="str">
        <f t="array" ref="B230">IF(ROWS(B$7:B230)&gt;COUNTIF(BookTable[Entry Month],$O$4),"",INDEX(Book!B$3:B$1200,SMALL(IF(BookTable[Entry Month]=$O$4,ROW(BookTable[Entry Month])-ROW(Book!$J$2)),ROWS(B$7:B230))))</f>
        <v/>
      </c>
      <c r="D230" s="1" t="str">
        <f t="array" ref="D230">IF(ROWS(C$7:C230)&gt;COUNTIF(BookTable[Entry Month],$O$4),"",INDEX(Book!C$3:C$1200,SMALL(IF(BookTable[Entry Month]=$O$4,ROW(BookTable[Entry Month])-ROW(Book!$J$2)),ROWS(C$7:C230))))</f>
        <v/>
      </c>
      <c r="E230" s="1" t="e">
        <f>VLOOKUP(Shrawan6[[#This Row],[आपूर्तिकर्ताको नाम]],PartyTable[],2,FALSE)</f>
        <v>#N/A</v>
      </c>
      <c r="F230" s="1" t="str" cm="1">
        <f t="array" ref="F230">IF(ROWS(G$7:G230)&gt;COUNTIF(BookTable[Entry Month],$O$4),"",INDEX(Book!D$3:D$1200,SMALL(IF(BookTable[Entry Month]=$O$4,ROW(BookTable[Entry Month])-ROW(Book!$J$2)),ROWS(G$7:G230))))</f>
        <v/>
      </c>
      <c r="I23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30" s="6" t="str" cm="1">
        <f t="array" ref="J230">IF(ROWS(G$7:G230)&gt;COUNTIF(BookTable[Entry Month],$O$4),"",INDEX(Book!F$3:F$1200,SMALL(IF(BookTable[Entry Month]=$O$4,ROW(BookTable[Entry Month])-ROW(Book!$J$2)),ROWS(G$7:G230))))</f>
        <v/>
      </c>
      <c r="K230" s="6" t="str" cm="1">
        <f t="array" ref="K230">IF(ROWS(G$7:G230)&gt;COUNTIF(BookTable[Entry Month],$O$4),"",INDEX(Book!E$3:E$1200,SMALL(IF(BookTable[Entry Month]=$O$4,ROW(BookTable[Entry Month])-ROW(Book!$J$2)),ROWS(G$7:G230))))</f>
        <v/>
      </c>
      <c r="L230" s="6" t="e">
        <f>Shrawan6[[#This Row],[मूल्य (रु)]]*13%</f>
        <v>#VALUE!</v>
      </c>
    </row>
    <row r="231" spans="1:12" hidden="1" x14ac:dyDescent="0.25">
      <c r="A231" s="1" t="str">
        <f t="array" ref="A231">IF(ROWS(A$7:A231)&gt;COUNTIF(BookTable[Entry Month],$O$4),"",INDEX(Book!A$3:A$1200,SMALL(IF(BookTable[Entry Month]=$O$4,ROW(BookTable[Entry Month])-ROW(Book!$J$2)),ROWS(A$7:A231))))</f>
        <v/>
      </c>
      <c r="B231" s="1" t="str">
        <f t="array" ref="B231">IF(ROWS(B$7:B231)&gt;COUNTIF(BookTable[Entry Month],$O$4),"",INDEX(Book!B$3:B$1200,SMALL(IF(BookTable[Entry Month]=$O$4,ROW(BookTable[Entry Month])-ROW(Book!$J$2)),ROWS(B$7:B231))))</f>
        <v/>
      </c>
      <c r="D231" s="1" t="str">
        <f t="array" ref="D231">IF(ROWS(C$7:C231)&gt;COUNTIF(BookTable[Entry Month],$O$4),"",INDEX(Book!C$3:C$1200,SMALL(IF(BookTable[Entry Month]=$O$4,ROW(BookTable[Entry Month])-ROW(Book!$J$2)),ROWS(C$7:C231))))</f>
        <v/>
      </c>
      <c r="E231" s="1" t="e">
        <f>VLOOKUP(Shrawan6[[#This Row],[आपूर्तिकर्ताको नाम]],PartyTable[],2,FALSE)</f>
        <v>#N/A</v>
      </c>
      <c r="F231" s="1" t="str" cm="1">
        <f t="array" ref="F231">IF(ROWS(G$7:G231)&gt;COUNTIF(BookTable[Entry Month],$O$4),"",INDEX(Book!D$3:D$1200,SMALL(IF(BookTable[Entry Month]=$O$4,ROW(BookTable[Entry Month])-ROW(Book!$J$2)),ROWS(G$7:G231))))</f>
        <v/>
      </c>
      <c r="I23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31" s="6" t="str" cm="1">
        <f t="array" ref="J231">IF(ROWS(G$7:G231)&gt;COUNTIF(BookTable[Entry Month],$O$4),"",INDEX(Book!F$3:F$1200,SMALL(IF(BookTable[Entry Month]=$O$4,ROW(BookTable[Entry Month])-ROW(Book!$J$2)),ROWS(G$7:G231))))</f>
        <v/>
      </c>
      <c r="K231" s="6" t="str" cm="1">
        <f t="array" ref="K231">IF(ROWS(G$7:G231)&gt;COUNTIF(BookTable[Entry Month],$O$4),"",INDEX(Book!E$3:E$1200,SMALL(IF(BookTable[Entry Month]=$O$4,ROW(BookTable[Entry Month])-ROW(Book!$J$2)),ROWS(G$7:G231))))</f>
        <v/>
      </c>
      <c r="L231" s="6" t="e">
        <f>Shrawan6[[#This Row],[मूल्य (रु)]]*13%</f>
        <v>#VALUE!</v>
      </c>
    </row>
    <row r="232" spans="1:12" hidden="1" x14ac:dyDescent="0.25">
      <c r="A232" s="1" t="str">
        <f t="array" ref="A232">IF(ROWS(A$7:A232)&gt;COUNTIF(BookTable[Entry Month],$O$4),"",INDEX(Book!A$3:A$1200,SMALL(IF(BookTable[Entry Month]=$O$4,ROW(BookTable[Entry Month])-ROW(Book!$J$2)),ROWS(A$7:A232))))</f>
        <v/>
      </c>
      <c r="B232" s="1" t="str">
        <f t="array" ref="B232">IF(ROWS(B$7:B232)&gt;COUNTIF(BookTable[Entry Month],$O$4),"",INDEX(Book!B$3:B$1200,SMALL(IF(BookTable[Entry Month]=$O$4,ROW(BookTable[Entry Month])-ROW(Book!$J$2)),ROWS(B$7:B232))))</f>
        <v/>
      </c>
      <c r="D232" s="1" t="str">
        <f t="array" ref="D232">IF(ROWS(C$7:C232)&gt;COUNTIF(BookTable[Entry Month],$O$4),"",INDEX(Book!C$3:C$1200,SMALL(IF(BookTable[Entry Month]=$O$4,ROW(BookTable[Entry Month])-ROW(Book!$J$2)),ROWS(C$7:C232))))</f>
        <v/>
      </c>
      <c r="E232" s="1" t="e">
        <f>VLOOKUP(Shrawan6[[#This Row],[आपूर्तिकर्ताको नाम]],PartyTable[],2,FALSE)</f>
        <v>#N/A</v>
      </c>
      <c r="F232" s="1" t="str" cm="1">
        <f t="array" ref="F232">IF(ROWS(G$7:G232)&gt;COUNTIF(BookTable[Entry Month],$O$4),"",INDEX(Book!D$3:D$1200,SMALL(IF(BookTable[Entry Month]=$O$4,ROW(BookTable[Entry Month])-ROW(Book!$J$2)),ROWS(G$7:G232))))</f>
        <v/>
      </c>
      <c r="I23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32" s="6" t="str" cm="1">
        <f t="array" ref="J232">IF(ROWS(G$7:G232)&gt;COUNTIF(BookTable[Entry Month],$O$4),"",INDEX(Book!F$3:F$1200,SMALL(IF(BookTable[Entry Month]=$O$4,ROW(BookTable[Entry Month])-ROW(Book!$J$2)),ROWS(G$7:G232))))</f>
        <v/>
      </c>
      <c r="K232" s="6" t="str" cm="1">
        <f t="array" ref="K232">IF(ROWS(G$7:G232)&gt;COUNTIF(BookTable[Entry Month],$O$4),"",INDEX(Book!E$3:E$1200,SMALL(IF(BookTable[Entry Month]=$O$4,ROW(BookTable[Entry Month])-ROW(Book!$J$2)),ROWS(G$7:G232))))</f>
        <v/>
      </c>
      <c r="L232" s="6" t="e">
        <f>Shrawan6[[#This Row],[मूल्य (रु)]]*13%</f>
        <v>#VALUE!</v>
      </c>
    </row>
    <row r="233" spans="1:12" hidden="1" x14ac:dyDescent="0.25">
      <c r="A233" s="1" t="str">
        <f t="array" ref="A233">IF(ROWS(A$7:A233)&gt;COUNTIF(BookTable[Entry Month],$O$4),"",INDEX(Book!A$3:A$1200,SMALL(IF(BookTable[Entry Month]=$O$4,ROW(BookTable[Entry Month])-ROW(Book!$J$2)),ROWS(A$7:A233))))</f>
        <v/>
      </c>
      <c r="B233" s="1" t="str">
        <f t="array" ref="B233">IF(ROWS(B$7:B233)&gt;COUNTIF(BookTable[Entry Month],$O$4),"",INDEX(Book!B$3:B$1200,SMALL(IF(BookTable[Entry Month]=$O$4,ROW(BookTable[Entry Month])-ROW(Book!$J$2)),ROWS(B$7:B233))))</f>
        <v/>
      </c>
      <c r="D233" s="1" t="str">
        <f t="array" ref="D233">IF(ROWS(C$7:C233)&gt;COUNTIF(BookTable[Entry Month],$O$4),"",INDEX(Book!C$3:C$1200,SMALL(IF(BookTable[Entry Month]=$O$4,ROW(BookTable[Entry Month])-ROW(Book!$J$2)),ROWS(C$7:C233))))</f>
        <v/>
      </c>
      <c r="E233" s="1" t="e">
        <f>VLOOKUP(Shrawan6[[#This Row],[आपूर्तिकर्ताको नाम]],PartyTable[],2,FALSE)</f>
        <v>#N/A</v>
      </c>
      <c r="F233" s="1" t="str" cm="1">
        <f t="array" ref="F233">IF(ROWS(G$7:G233)&gt;COUNTIF(BookTable[Entry Month],$O$4),"",INDEX(Book!D$3:D$1200,SMALL(IF(BookTable[Entry Month]=$O$4,ROW(BookTable[Entry Month])-ROW(Book!$J$2)),ROWS(G$7:G233))))</f>
        <v/>
      </c>
      <c r="I23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33" s="6" t="str" cm="1">
        <f t="array" ref="J233">IF(ROWS(G$7:G233)&gt;COUNTIF(BookTable[Entry Month],$O$4),"",INDEX(Book!F$3:F$1200,SMALL(IF(BookTable[Entry Month]=$O$4,ROW(BookTable[Entry Month])-ROW(Book!$J$2)),ROWS(G$7:G233))))</f>
        <v/>
      </c>
      <c r="K233" s="6" t="str" cm="1">
        <f t="array" ref="K233">IF(ROWS(G$7:G233)&gt;COUNTIF(BookTable[Entry Month],$O$4),"",INDEX(Book!E$3:E$1200,SMALL(IF(BookTable[Entry Month]=$O$4,ROW(BookTable[Entry Month])-ROW(Book!$J$2)),ROWS(G$7:G233))))</f>
        <v/>
      </c>
      <c r="L233" s="6" t="e">
        <f>Shrawan6[[#This Row],[मूल्य (रु)]]*13%</f>
        <v>#VALUE!</v>
      </c>
    </row>
    <row r="234" spans="1:12" hidden="1" x14ac:dyDescent="0.25">
      <c r="A234" s="1" t="str">
        <f t="array" ref="A234">IF(ROWS(A$7:A234)&gt;COUNTIF(BookTable[Entry Month],$O$4),"",INDEX(Book!A$3:A$1200,SMALL(IF(BookTable[Entry Month]=$O$4,ROW(BookTable[Entry Month])-ROW(Book!$J$2)),ROWS(A$7:A234))))</f>
        <v/>
      </c>
      <c r="B234" s="1" t="str">
        <f t="array" ref="B234">IF(ROWS(B$7:B234)&gt;COUNTIF(BookTable[Entry Month],$O$4),"",INDEX(Book!B$3:B$1200,SMALL(IF(BookTable[Entry Month]=$O$4,ROW(BookTable[Entry Month])-ROW(Book!$J$2)),ROWS(B$7:B234))))</f>
        <v/>
      </c>
      <c r="D234" s="1" t="str">
        <f t="array" ref="D234">IF(ROWS(C$7:C234)&gt;COUNTIF(BookTable[Entry Month],$O$4),"",INDEX(Book!C$3:C$1200,SMALL(IF(BookTable[Entry Month]=$O$4,ROW(BookTable[Entry Month])-ROW(Book!$J$2)),ROWS(C$7:C234))))</f>
        <v/>
      </c>
      <c r="E234" s="1" t="e">
        <f>VLOOKUP(Shrawan6[[#This Row],[आपूर्तिकर्ताको नाम]],PartyTable[],2,FALSE)</f>
        <v>#N/A</v>
      </c>
      <c r="F234" s="1" t="str" cm="1">
        <f t="array" ref="F234">IF(ROWS(G$7:G234)&gt;COUNTIF(BookTable[Entry Month],$O$4),"",INDEX(Book!D$3:D$1200,SMALL(IF(BookTable[Entry Month]=$O$4,ROW(BookTable[Entry Month])-ROW(Book!$J$2)),ROWS(G$7:G234))))</f>
        <v/>
      </c>
      <c r="I23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34" s="6" t="str" cm="1">
        <f t="array" ref="J234">IF(ROWS(G$7:G234)&gt;COUNTIF(BookTable[Entry Month],$O$4),"",INDEX(Book!F$3:F$1200,SMALL(IF(BookTable[Entry Month]=$O$4,ROW(BookTable[Entry Month])-ROW(Book!$J$2)),ROWS(G$7:G234))))</f>
        <v/>
      </c>
      <c r="K234" s="6" t="str" cm="1">
        <f t="array" ref="K234">IF(ROWS(G$7:G234)&gt;COUNTIF(BookTable[Entry Month],$O$4),"",INDEX(Book!E$3:E$1200,SMALL(IF(BookTable[Entry Month]=$O$4,ROW(BookTable[Entry Month])-ROW(Book!$J$2)),ROWS(G$7:G234))))</f>
        <v/>
      </c>
      <c r="L234" s="6" t="e">
        <f>Shrawan6[[#This Row],[मूल्य (रु)]]*13%</f>
        <v>#VALUE!</v>
      </c>
    </row>
    <row r="235" spans="1:12" hidden="1" x14ac:dyDescent="0.25">
      <c r="A235" s="1" t="str">
        <f t="array" ref="A235">IF(ROWS(A$7:A235)&gt;COUNTIF(BookTable[Entry Month],$O$4),"",INDEX(Book!A$3:A$1200,SMALL(IF(BookTable[Entry Month]=$O$4,ROW(BookTable[Entry Month])-ROW(Book!$J$2)),ROWS(A$7:A235))))</f>
        <v/>
      </c>
      <c r="B235" s="1" t="str">
        <f t="array" ref="B235">IF(ROWS(B$7:B235)&gt;COUNTIF(BookTable[Entry Month],$O$4),"",INDEX(Book!B$3:B$1200,SMALL(IF(BookTable[Entry Month]=$O$4,ROW(BookTable[Entry Month])-ROW(Book!$J$2)),ROWS(B$7:B235))))</f>
        <v/>
      </c>
      <c r="D235" s="1" t="str">
        <f t="array" ref="D235">IF(ROWS(C$7:C235)&gt;COUNTIF(BookTable[Entry Month],$O$4),"",INDEX(Book!C$3:C$1200,SMALL(IF(BookTable[Entry Month]=$O$4,ROW(BookTable[Entry Month])-ROW(Book!$J$2)),ROWS(C$7:C235))))</f>
        <v/>
      </c>
      <c r="E235" s="1" t="e">
        <f>VLOOKUP(Shrawan6[[#This Row],[आपूर्तिकर्ताको नाम]],PartyTable[],2,FALSE)</f>
        <v>#N/A</v>
      </c>
      <c r="F235" s="1" t="str" cm="1">
        <f t="array" ref="F235">IF(ROWS(G$7:G235)&gt;COUNTIF(BookTable[Entry Month],$O$4),"",INDEX(Book!D$3:D$1200,SMALL(IF(BookTable[Entry Month]=$O$4,ROW(BookTable[Entry Month])-ROW(Book!$J$2)),ROWS(G$7:G235))))</f>
        <v/>
      </c>
      <c r="I23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35" s="6" t="str" cm="1">
        <f t="array" ref="J235">IF(ROWS(G$7:G235)&gt;COUNTIF(BookTable[Entry Month],$O$4),"",INDEX(Book!F$3:F$1200,SMALL(IF(BookTable[Entry Month]=$O$4,ROW(BookTable[Entry Month])-ROW(Book!$J$2)),ROWS(G$7:G235))))</f>
        <v/>
      </c>
      <c r="K235" s="6" t="str" cm="1">
        <f t="array" ref="K235">IF(ROWS(G$7:G235)&gt;COUNTIF(BookTable[Entry Month],$O$4),"",INDEX(Book!E$3:E$1200,SMALL(IF(BookTable[Entry Month]=$O$4,ROW(BookTable[Entry Month])-ROW(Book!$J$2)),ROWS(G$7:G235))))</f>
        <v/>
      </c>
      <c r="L235" s="6" t="e">
        <f>Shrawan6[[#This Row],[मूल्य (रु)]]*13%</f>
        <v>#VALUE!</v>
      </c>
    </row>
    <row r="236" spans="1:12" hidden="1" x14ac:dyDescent="0.25">
      <c r="A236" s="1" t="str">
        <f t="array" ref="A236">IF(ROWS(A$7:A236)&gt;COUNTIF(BookTable[Entry Month],$O$4),"",INDEX(Book!A$3:A$1200,SMALL(IF(BookTable[Entry Month]=$O$4,ROW(BookTable[Entry Month])-ROW(Book!$J$2)),ROWS(A$7:A236))))</f>
        <v/>
      </c>
      <c r="B236" s="1" t="str">
        <f t="array" ref="B236">IF(ROWS(B$7:B236)&gt;COUNTIF(BookTable[Entry Month],$O$4),"",INDEX(Book!B$3:B$1200,SMALL(IF(BookTable[Entry Month]=$O$4,ROW(BookTable[Entry Month])-ROW(Book!$J$2)),ROWS(B$7:B236))))</f>
        <v/>
      </c>
      <c r="D236" s="1" t="str">
        <f t="array" ref="D236">IF(ROWS(C$7:C236)&gt;COUNTIF(BookTable[Entry Month],$O$4),"",INDEX(Book!C$3:C$1200,SMALL(IF(BookTable[Entry Month]=$O$4,ROW(BookTable[Entry Month])-ROW(Book!$J$2)),ROWS(C$7:C236))))</f>
        <v/>
      </c>
      <c r="E236" s="1" t="e">
        <f>VLOOKUP(Shrawan6[[#This Row],[आपूर्तिकर्ताको नाम]],PartyTable[],2,FALSE)</f>
        <v>#N/A</v>
      </c>
      <c r="F236" s="1" t="str" cm="1">
        <f t="array" ref="F236">IF(ROWS(G$7:G236)&gt;COUNTIF(BookTable[Entry Month],$O$4),"",INDEX(Book!D$3:D$1200,SMALL(IF(BookTable[Entry Month]=$O$4,ROW(BookTable[Entry Month])-ROW(Book!$J$2)),ROWS(G$7:G236))))</f>
        <v/>
      </c>
      <c r="I23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36" s="6" t="str" cm="1">
        <f t="array" ref="J236">IF(ROWS(G$7:G236)&gt;COUNTIF(BookTable[Entry Month],$O$4),"",INDEX(Book!F$3:F$1200,SMALL(IF(BookTable[Entry Month]=$O$4,ROW(BookTable[Entry Month])-ROW(Book!$J$2)),ROWS(G$7:G236))))</f>
        <v/>
      </c>
      <c r="K236" s="6" t="str" cm="1">
        <f t="array" ref="K236">IF(ROWS(G$7:G236)&gt;COUNTIF(BookTable[Entry Month],$O$4),"",INDEX(Book!E$3:E$1200,SMALL(IF(BookTable[Entry Month]=$O$4,ROW(BookTable[Entry Month])-ROW(Book!$J$2)),ROWS(G$7:G236))))</f>
        <v/>
      </c>
      <c r="L236" s="6" t="e">
        <f>Shrawan6[[#This Row],[मूल्य (रु)]]*13%</f>
        <v>#VALUE!</v>
      </c>
    </row>
    <row r="237" spans="1:12" hidden="1" x14ac:dyDescent="0.25">
      <c r="A237" s="1" t="str">
        <f t="array" ref="A237">IF(ROWS(A$7:A237)&gt;COUNTIF(BookTable[Entry Month],$O$4),"",INDEX(Book!A$3:A$1200,SMALL(IF(BookTable[Entry Month]=$O$4,ROW(BookTable[Entry Month])-ROW(Book!$J$2)),ROWS(A$7:A237))))</f>
        <v/>
      </c>
      <c r="B237" s="1" t="str">
        <f t="array" ref="B237">IF(ROWS(B$7:B237)&gt;COUNTIF(BookTable[Entry Month],$O$4),"",INDEX(Book!B$3:B$1200,SMALL(IF(BookTable[Entry Month]=$O$4,ROW(BookTable[Entry Month])-ROW(Book!$J$2)),ROWS(B$7:B237))))</f>
        <v/>
      </c>
      <c r="D237" s="1" t="str">
        <f t="array" ref="D237">IF(ROWS(C$7:C237)&gt;COUNTIF(BookTable[Entry Month],$O$4),"",INDEX(Book!C$3:C$1200,SMALL(IF(BookTable[Entry Month]=$O$4,ROW(BookTable[Entry Month])-ROW(Book!$J$2)),ROWS(C$7:C237))))</f>
        <v/>
      </c>
      <c r="E237" s="1" t="e">
        <f>VLOOKUP(Shrawan6[[#This Row],[आपूर्तिकर्ताको नाम]],PartyTable[],2,FALSE)</f>
        <v>#N/A</v>
      </c>
      <c r="F237" s="1" t="str" cm="1">
        <f t="array" ref="F237">IF(ROWS(G$7:G237)&gt;COUNTIF(BookTable[Entry Month],$O$4),"",INDEX(Book!D$3:D$1200,SMALL(IF(BookTable[Entry Month]=$O$4,ROW(BookTable[Entry Month])-ROW(Book!$J$2)),ROWS(G$7:G237))))</f>
        <v/>
      </c>
      <c r="I23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37" s="6" t="str" cm="1">
        <f t="array" ref="J237">IF(ROWS(G$7:G237)&gt;COUNTIF(BookTable[Entry Month],$O$4),"",INDEX(Book!F$3:F$1200,SMALL(IF(BookTable[Entry Month]=$O$4,ROW(BookTable[Entry Month])-ROW(Book!$J$2)),ROWS(G$7:G237))))</f>
        <v/>
      </c>
      <c r="K237" s="6" t="str" cm="1">
        <f t="array" ref="K237">IF(ROWS(G$7:G237)&gt;COUNTIF(BookTable[Entry Month],$O$4),"",INDEX(Book!E$3:E$1200,SMALL(IF(BookTable[Entry Month]=$O$4,ROW(BookTable[Entry Month])-ROW(Book!$J$2)),ROWS(G$7:G237))))</f>
        <v/>
      </c>
      <c r="L237" s="6" t="e">
        <f>Shrawan6[[#This Row],[मूल्य (रु)]]*13%</f>
        <v>#VALUE!</v>
      </c>
    </row>
    <row r="238" spans="1:12" hidden="1" x14ac:dyDescent="0.25">
      <c r="A238" s="1" t="str">
        <f t="array" ref="A238">IF(ROWS(A$7:A238)&gt;COUNTIF(BookTable[Entry Month],$O$4),"",INDEX(Book!A$3:A$1200,SMALL(IF(BookTable[Entry Month]=$O$4,ROW(BookTable[Entry Month])-ROW(Book!$J$2)),ROWS(A$7:A238))))</f>
        <v/>
      </c>
      <c r="B238" s="1" t="str">
        <f t="array" ref="B238">IF(ROWS(B$7:B238)&gt;COUNTIF(BookTable[Entry Month],$O$4),"",INDEX(Book!B$3:B$1200,SMALL(IF(BookTable[Entry Month]=$O$4,ROW(BookTable[Entry Month])-ROW(Book!$J$2)),ROWS(B$7:B238))))</f>
        <v/>
      </c>
      <c r="D238" s="1" t="str">
        <f t="array" ref="D238">IF(ROWS(C$7:C238)&gt;COUNTIF(BookTable[Entry Month],$O$4),"",INDEX(Book!C$3:C$1200,SMALL(IF(BookTable[Entry Month]=$O$4,ROW(BookTable[Entry Month])-ROW(Book!$J$2)),ROWS(C$7:C238))))</f>
        <v/>
      </c>
      <c r="E238" s="1" t="e">
        <f>VLOOKUP(Shrawan6[[#This Row],[आपूर्तिकर्ताको नाम]],PartyTable[],2,FALSE)</f>
        <v>#N/A</v>
      </c>
      <c r="F238" s="1" t="str" cm="1">
        <f t="array" ref="F238">IF(ROWS(G$7:G238)&gt;COUNTIF(BookTable[Entry Month],$O$4),"",INDEX(Book!D$3:D$1200,SMALL(IF(BookTable[Entry Month]=$O$4,ROW(BookTable[Entry Month])-ROW(Book!$J$2)),ROWS(G$7:G238))))</f>
        <v/>
      </c>
      <c r="I23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38" s="6" t="str" cm="1">
        <f t="array" ref="J238">IF(ROWS(G$7:G238)&gt;COUNTIF(BookTable[Entry Month],$O$4),"",INDEX(Book!F$3:F$1200,SMALL(IF(BookTable[Entry Month]=$O$4,ROW(BookTable[Entry Month])-ROW(Book!$J$2)),ROWS(G$7:G238))))</f>
        <v/>
      </c>
      <c r="K238" s="6" t="str" cm="1">
        <f t="array" ref="K238">IF(ROWS(G$7:G238)&gt;COUNTIF(BookTable[Entry Month],$O$4),"",INDEX(Book!E$3:E$1200,SMALL(IF(BookTable[Entry Month]=$O$4,ROW(BookTable[Entry Month])-ROW(Book!$J$2)),ROWS(G$7:G238))))</f>
        <v/>
      </c>
      <c r="L238" s="6" t="e">
        <f>Shrawan6[[#This Row],[मूल्य (रु)]]*13%</f>
        <v>#VALUE!</v>
      </c>
    </row>
    <row r="239" spans="1:12" hidden="1" x14ac:dyDescent="0.25">
      <c r="A239" s="1" t="str">
        <f t="array" ref="A239">IF(ROWS(A$7:A239)&gt;COUNTIF(BookTable[Entry Month],$O$4),"",INDEX(Book!A$3:A$1200,SMALL(IF(BookTable[Entry Month]=$O$4,ROW(BookTable[Entry Month])-ROW(Book!$J$2)),ROWS(A$7:A239))))</f>
        <v/>
      </c>
      <c r="B239" s="1" t="str">
        <f t="array" ref="B239">IF(ROWS(B$7:B239)&gt;COUNTIF(BookTable[Entry Month],$O$4),"",INDEX(Book!B$3:B$1200,SMALL(IF(BookTable[Entry Month]=$O$4,ROW(BookTable[Entry Month])-ROW(Book!$J$2)),ROWS(B$7:B239))))</f>
        <v/>
      </c>
      <c r="D239" s="1" t="str">
        <f t="array" ref="D239">IF(ROWS(C$7:C239)&gt;COUNTIF(BookTable[Entry Month],$O$4),"",INDEX(Book!C$3:C$1200,SMALL(IF(BookTable[Entry Month]=$O$4,ROW(BookTable[Entry Month])-ROW(Book!$J$2)),ROWS(C$7:C239))))</f>
        <v/>
      </c>
      <c r="E239" s="1" t="e">
        <f>VLOOKUP(Shrawan6[[#This Row],[आपूर्तिकर्ताको नाम]],PartyTable[],2,FALSE)</f>
        <v>#N/A</v>
      </c>
      <c r="F239" s="1" t="str" cm="1">
        <f t="array" ref="F239">IF(ROWS(G$7:G239)&gt;COUNTIF(BookTable[Entry Month],$O$4),"",INDEX(Book!D$3:D$1200,SMALL(IF(BookTable[Entry Month]=$O$4,ROW(BookTable[Entry Month])-ROW(Book!$J$2)),ROWS(G$7:G239))))</f>
        <v/>
      </c>
      <c r="I23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39" s="6" t="str" cm="1">
        <f t="array" ref="J239">IF(ROWS(G$7:G239)&gt;COUNTIF(BookTable[Entry Month],$O$4),"",INDEX(Book!F$3:F$1200,SMALL(IF(BookTable[Entry Month]=$O$4,ROW(BookTable[Entry Month])-ROW(Book!$J$2)),ROWS(G$7:G239))))</f>
        <v/>
      </c>
      <c r="K239" s="6" t="str" cm="1">
        <f t="array" ref="K239">IF(ROWS(G$7:G239)&gt;COUNTIF(BookTable[Entry Month],$O$4),"",INDEX(Book!E$3:E$1200,SMALL(IF(BookTable[Entry Month]=$O$4,ROW(BookTable[Entry Month])-ROW(Book!$J$2)),ROWS(G$7:G239))))</f>
        <v/>
      </c>
      <c r="L239" s="6" t="e">
        <f>Shrawan6[[#This Row],[मूल्य (रु)]]*13%</f>
        <v>#VALUE!</v>
      </c>
    </row>
    <row r="240" spans="1:12" hidden="1" x14ac:dyDescent="0.25">
      <c r="A240" s="1" t="str">
        <f t="array" ref="A240">IF(ROWS(A$7:A240)&gt;COUNTIF(BookTable[Entry Month],$O$4),"",INDEX(Book!A$3:A$1200,SMALL(IF(BookTable[Entry Month]=$O$4,ROW(BookTable[Entry Month])-ROW(Book!$J$2)),ROWS(A$7:A240))))</f>
        <v/>
      </c>
      <c r="B240" s="1" t="str">
        <f t="array" ref="B240">IF(ROWS(B$7:B240)&gt;COUNTIF(BookTable[Entry Month],$O$4),"",INDEX(Book!B$3:B$1200,SMALL(IF(BookTable[Entry Month]=$O$4,ROW(BookTable[Entry Month])-ROW(Book!$J$2)),ROWS(B$7:B240))))</f>
        <v/>
      </c>
      <c r="D240" s="1" t="str">
        <f t="array" ref="D240">IF(ROWS(C$7:C240)&gt;COUNTIF(BookTable[Entry Month],$O$4),"",INDEX(Book!C$3:C$1200,SMALL(IF(BookTable[Entry Month]=$O$4,ROW(BookTable[Entry Month])-ROW(Book!$J$2)),ROWS(C$7:C240))))</f>
        <v/>
      </c>
      <c r="E240" s="1" t="e">
        <f>VLOOKUP(Shrawan6[[#This Row],[आपूर्तिकर्ताको नाम]],PartyTable[],2,FALSE)</f>
        <v>#N/A</v>
      </c>
      <c r="F240" s="1" t="str" cm="1">
        <f t="array" ref="F240">IF(ROWS(G$7:G240)&gt;COUNTIF(BookTable[Entry Month],$O$4),"",INDEX(Book!D$3:D$1200,SMALL(IF(BookTable[Entry Month]=$O$4,ROW(BookTable[Entry Month])-ROW(Book!$J$2)),ROWS(G$7:G240))))</f>
        <v/>
      </c>
      <c r="I240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40" s="6" t="str" cm="1">
        <f t="array" ref="J240">IF(ROWS(G$7:G240)&gt;COUNTIF(BookTable[Entry Month],$O$4),"",INDEX(Book!F$3:F$1200,SMALL(IF(BookTable[Entry Month]=$O$4,ROW(BookTable[Entry Month])-ROW(Book!$J$2)),ROWS(G$7:G240))))</f>
        <v/>
      </c>
      <c r="K240" s="6" t="str" cm="1">
        <f t="array" ref="K240">IF(ROWS(G$7:G240)&gt;COUNTIF(BookTable[Entry Month],$O$4),"",INDEX(Book!E$3:E$1200,SMALL(IF(BookTable[Entry Month]=$O$4,ROW(BookTable[Entry Month])-ROW(Book!$J$2)),ROWS(G$7:G240))))</f>
        <v/>
      </c>
      <c r="L240" s="6" t="e">
        <f>Shrawan6[[#This Row],[मूल्य (रु)]]*13%</f>
        <v>#VALUE!</v>
      </c>
    </row>
    <row r="241" spans="1:16" hidden="1" x14ac:dyDescent="0.25">
      <c r="A241" s="1" t="str">
        <f t="array" ref="A241">IF(ROWS(A$7:A241)&gt;COUNTIF(BookTable[Entry Month],$O$4),"",INDEX(Book!A$3:A$1200,SMALL(IF(BookTable[Entry Month]=$O$4,ROW(BookTable[Entry Month])-ROW(Book!$J$2)),ROWS(A$7:A241))))</f>
        <v/>
      </c>
      <c r="B241" s="1" t="str">
        <f t="array" ref="B241">IF(ROWS(B$7:B241)&gt;COUNTIF(BookTable[Entry Month],$O$4),"",INDEX(Book!B$3:B$1200,SMALL(IF(BookTable[Entry Month]=$O$4,ROW(BookTable[Entry Month])-ROW(Book!$J$2)),ROWS(B$7:B241))))</f>
        <v/>
      </c>
      <c r="D241" s="1" t="str">
        <f t="array" ref="D241">IF(ROWS(C$7:C241)&gt;COUNTIF(BookTable[Entry Month],$O$4),"",INDEX(Book!C$3:C$1200,SMALL(IF(BookTable[Entry Month]=$O$4,ROW(BookTable[Entry Month])-ROW(Book!$J$2)),ROWS(C$7:C241))))</f>
        <v/>
      </c>
      <c r="E241" s="1" t="e">
        <f>VLOOKUP(Shrawan6[[#This Row],[आपूर्तिकर्ताको नाम]],PartyTable[],2,FALSE)</f>
        <v>#N/A</v>
      </c>
      <c r="F241" s="1" t="str" cm="1">
        <f t="array" ref="F241">IF(ROWS(G$7:G241)&gt;COUNTIF(BookTable[Entry Month],$O$4),"",INDEX(Book!D$3:D$1200,SMALL(IF(BookTable[Entry Month]=$O$4,ROW(BookTable[Entry Month])-ROW(Book!$J$2)),ROWS(G$7:G241))))</f>
        <v/>
      </c>
      <c r="I241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41" s="6" t="str" cm="1">
        <f t="array" ref="J241">IF(ROWS(G$7:G241)&gt;COUNTIF(BookTable[Entry Month],$O$4),"",INDEX(Book!F$3:F$1200,SMALL(IF(BookTable[Entry Month]=$O$4,ROW(BookTable[Entry Month])-ROW(Book!$J$2)),ROWS(G$7:G241))))</f>
        <v/>
      </c>
      <c r="K241" s="6" t="str" cm="1">
        <f t="array" ref="K241">IF(ROWS(G$7:G241)&gt;COUNTIF(BookTable[Entry Month],$O$4),"",INDEX(Book!E$3:E$1200,SMALL(IF(BookTable[Entry Month]=$O$4,ROW(BookTable[Entry Month])-ROW(Book!$J$2)),ROWS(G$7:G241))))</f>
        <v/>
      </c>
      <c r="L241" s="6" t="e">
        <f>Shrawan6[[#This Row],[मूल्य (रु)]]*13%</f>
        <v>#VALUE!</v>
      </c>
    </row>
    <row r="242" spans="1:16" hidden="1" x14ac:dyDescent="0.25">
      <c r="A242" s="1" t="str">
        <f t="array" ref="A242">IF(ROWS(A$7:A242)&gt;COUNTIF(BookTable[Entry Month],$O$4),"",INDEX(Book!A$3:A$1200,SMALL(IF(BookTable[Entry Month]=$O$4,ROW(BookTable[Entry Month])-ROW(Book!$J$2)),ROWS(A$7:A242))))</f>
        <v/>
      </c>
      <c r="B242" s="1" t="str">
        <f t="array" ref="B242">IF(ROWS(B$7:B242)&gt;COUNTIF(BookTable[Entry Month],$O$4),"",INDEX(Book!B$3:B$1200,SMALL(IF(BookTable[Entry Month]=$O$4,ROW(BookTable[Entry Month])-ROW(Book!$J$2)),ROWS(B$7:B242))))</f>
        <v/>
      </c>
      <c r="D242" s="1" t="str">
        <f t="array" ref="D242">IF(ROWS(C$7:C242)&gt;COUNTIF(BookTable[Entry Month],$O$4),"",INDEX(Book!C$3:C$1200,SMALL(IF(BookTable[Entry Month]=$O$4,ROW(BookTable[Entry Month])-ROW(Book!$J$2)),ROWS(C$7:C242))))</f>
        <v/>
      </c>
      <c r="E242" s="1" t="e">
        <f>VLOOKUP(Shrawan6[[#This Row],[आपूर्तिकर्ताको नाम]],PartyTable[],2,FALSE)</f>
        <v>#N/A</v>
      </c>
      <c r="F242" s="1" t="str" cm="1">
        <f t="array" ref="F242">IF(ROWS(G$7:G242)&gt;COUNTIF(BookTable[Entry Month],$O$4),"",INDEX(Book!D$3:D$1200,SMALL(IF(BookTable[Entry Month]=$O$4,ROW(BookTable[Entry Month])-ROW(Book!$J$2)),ROWS(G$7:G242))))</f>
        <v/>
      </c>
      <c r="I242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42" s="6" t="str" cm="1">
        <f t="array" ref="J242">IF(ROWS(G$7:G242)&gt;COUNTIF(BookTable[Entry Month],$O$4),"",INDEX(Book!F$3:F$1200,SMALL(IF(BookTable[Entry Month]=$O$4,ROW(BookTable[Entry Month])-ROW(Book!$J$2)),ROWS(G$7:G242))))</f>
        <v/>
      </c>
      <c r="K242" s="6" t="str" cm="1">
        <f t="array" ref="K242">IF(ROWS(G$7:G242)&gt;COUNTIF(BookTable[Entry Month],$O$4),"",INDEX(Book!E$3:E$1200,SMALL(IF(BookTable[Entry Month]=$O$4,ROW(BookTable[Entry Month])-ROW(Book!$J$2)),ROWS(G$7:G242))))</f>
        <v/>
      </c>
      <c r="L242" s="6" t="e">
        <f>Shrawan6[[#This Row],[मूल्य (रु)]]*13%</f>
        <v>#VALUE!</v>
      </c>
    </row>
    <row r="243" spans="1:16" hidden="1" x14ac:dyDescent="0.25">
      <c r="A243" s="1" t="str">
        <f t="array" ref="A243">IF(ROWS(A$7:A243)&gt;COUNTIF(BookTable[Entry Month],$O$4),"",INDEX(Book!A$3:A$1200,SMALL(IF(BookTable[Entry Month]=$O$4,ROW(BookTable[Entry Month])-ROW(Book!$J$2)),ROWS(A$7:A243))))</f>
        <v/>
      </c>
      <c r="B243" s="1" t="str">
        <f t="array" ref="B243">IF(ROWS(B$7:B243)&gt;COUNTIF(BookTable[Entry Month],$O$4),"",INDEX(Book!B$3:B$1200,SMALL(IF(BookTable[Entry Month]=$O$4,ROW(BookTable[Entry Month])-ROW(Book!$J$2)),ROWS(B$7:B243))))</f>
        <v/>
      </c>
      <c r="D243" s="1" t="str">
        <f t="array" ref="D243">IF(ROWS(C$7:C243)&gt;COUNTIF(BookTable[Entry Month],$O$4),"",INDEX(Book!C$3:C$1200,SMALL(IF(BookTable[Entry Month]=$O$4,ROW(BookTable[Entry Month])-ROW(Book!$J$2)),ROWS(C$7:C243))))</f>
        <v/>
      </c>
      <c r="E243" s="1" t="e">
        <f>VLOOKUP(Shrawan6[[#This Row],[आपूर्तिकर्ताको नाम]],PartyTable[],2,FALSE)</f>
        <v>#N/A</v>
      </c>
      <c r="F243" s="1" t="str" cm="1">
        <f t="array" ref="F243">IF(ROWS(G$7:G243)&gt;COUNTIF(BookTable[Entry Month],$O$4),"",INDEX(Book!D$3:D$1200,SMALL(IF(BookTable[Entry Month]=$O$4,ROW(BookTable[Entry Month])-ROW(Book!$J$2)),ROWS(G$7:G243))))</f>
        <v/>
      </c>
      <c r="I243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43" s="6" t="str" cm="1">
        <f t="array" ref="J243">IF(ROWS(G$7:G243)&gt;COUNTIF(BookTable[Entry Month],$O$4),"",INDEX(Book!F$3:F$1200,SMALL(IF(BookTable[Entry Month]=$O$4,ROW(BookTable[Entry Month])-ROW(Book!$J$2)),ROWS(G$7:G243))))</f>
        <v/>
      </c>
      <c r="K243" s="6" t="str" cm="1">
        <f t="array" ref="K243">IF(ROWS(G$7:G243)&gt;COUNTIF(BookTable[Entry Month],$O$4),"",INDEX(Book!E$3:E$1200,SMALL(IF(BookTable[Entry Month]=$O$4,ROW(BookTable[Entry Month])-ROW(Book!$J$2)),ROWS(G$7:G243))))</f>
        <v/>
      </c>
      <c r="L243" s="6" t="e">
        <f>Shrawan6[[#This Row],[मूल्य (रु)]]*13%</f>
        <v>#VALUE!</v>
      </c>
    </row>
    <row r="244" spans="1:16" hidden="1" x14ac:dyDescent="0.25">
      <c r="A244" s="1" t="str">
        <f t="array" ref="A244">IF(ROWS(A$7:A244)&gt;COUNTIF(BookTable[Entry Month],$O$4),"",INDEX(Book!A$3:A$1200,SMALL(IF(BookTable[Entry Month]=$O$4,ROW(BookTable[Entry Month])-ROW(Book!$J$2)),ROWS(A$7:A244))))</f>
        <v/>
      </c>
      <c r="B244" s="1" t="str">
        <f t="array" ref="B244">IF(ROWS(B$7:B244)&gt;COUNTIF(BookTable[Entry Month],$O$4),"",INDEX(Book!B$3:B$1200,SMALL(IF(BookTable[Entry Month]=$O$4,ROW(BookTable[Entry Month])-ROW(Book!$J$2)),ROWS(B$7:B244))))</f>
        <v/>
      </c>
      <c r="D244" s="1" t="str">
        <f t="array" ref="D244">IF(ROWS(C$7:C244)&gt;COUNTIF(BookTable[Entry Month],$O$4),"",INDEX(Book!C$3:C$1200,SMALL(IF(BookTable[Entry Month]=$O$4,ROW(BookTable[Entry Month])-ROW(Book!$J$2)),ROWS(C$7:C244))))</f>
        <v/>
      </c>
      <c r="E244" s="1" t="e">
        <f>VLOOKUP(Shrawan6[[#This Row],[आपूर्तिकर्ताको नाम]],PartyTable[],2,FALSE)</f>
        <v>#N/A</v>
      </c>
      <c r="F244" s="1" t="str" cm="1">
        <f t="array" ref="F244">IF(ROWS(G$7:G244)&gt;COUNTIF(BookTable[Entry Month],$O$4),"",INDEX(Book!D$3:D$1200,SMALL(IF(BookTable[Entry Month]=$O$4,ROW(BookTable[Entry Month])-ROW(Book!$J$2)),ROWS(G$7:G244))))</f>
        <v/>
      </c>
      <c r="I244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44" s="6" t="str" cm="1">
        <f t="array" ref="J244">IF(ROWS(G$7:G244)&gt;COUNTIF(BookTable[Entry Month],$O$4),"",INDEX(Book!F$3:F$1200,SMALL(IF(BookTable[Entry Month]=$O$4,ROW(BookTable[Entry Month])-ROW(Book!$J$2)),ROWS(G$7:G244))))</f>
        <v/>
      </c>
      <c r="K244" s="6" t="str" cm="1">
        <f t="array" ref="K244">IF(ROWS(G$7:G244)&gt;COUNTIF(BookTable[Entry Month],$O$4),"",INDEX(Book!E$3:E$1200,SMALL(IF(BookTable[Entry Month]=$O$4,ROW(BookTable[Entry Month])-ROW(Book!$J$2)),ROWS(G$7:G244))))</f>
        <v/>
      </c>
      <c r="L244" s="6" t="e">
        <f>Shrawan6[[#This Row],[मूल्य (रु)]]*13%</f>
        <v>#VALUE!</v>
      </c>
    </row>
    <row r="245" spans="1:16" hidden="1" x14ac:dyDescent="0.25">
      <c r="A245" s="1" t="str">
        <f t="array" ref="A245">IF(ROWS(A$7:A245)&gt;COUNTIF(BookTable[Entry Month],$O$4),"",INDEX(Book!A$3:A$1200,SMALL(IF(BookTable[Entry Month]=$O$4,ROW(BookTable[Entry Month])-ROW(Book!$J$2)),ROWS(A$7:A245))))</f>
        <v/>
      </c>
      <c r="B245" s="1" t="str">
        <f t="array" ref="B245">IF(ROWS(B$7:B245)&gt;COUNTIF(BookTable[Entry Month],$O$4),"",INDEX(Book!B$3:B$1200,SMALL(IF(BookTable[Entry Month]=$O$4,ROW(BookTable[Entry Month])-ROW(Book!$J$2)),ROWS(B$7:B245))))</f>
        <v/>
      </c>
      <c r="D245" s="1" t="str">
        <f t="array" ref="D245">IF(ROWS(C$7:C245)&gt;COUNTIF(BookTable[Entry Month],$O$4),"",INDEX(Book!C$3:C$1200,SMALL(IF(BookTable[Entry Month]=$O$4,ROW(BookTable[Entry Month])-ROW(Book!$J$2)),ROWS(C$7:C245))))</f>
        <v/>
      </c>
      <c r="E245" s="1" t="e">
        <f>VLOOKUP(Shrawan6[[#This Row],[आपूर्तिकर्ताको नाम]],PartyTable[],2,FALSE)</f>
        <v>#N/A</v>
      </c>
      <c r="F245" s="1" t="str" cm="1">
        <f t="array" ref="F245">IF(ROWS(G$7:G245)&gt;COUNTIF(BookTable[Entry Month],$O$4),"",INDEX(Book!D$3:D$1200,SMALL(IF(BookTable[Entry Month]=$O$4,ROW(BookTable[Entry Month])-ROW(Book!$J$2)),ROWS(G$7:G245))))</f>
        <v/>
      </c>
      <c r="I245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45" s="6" t="str" cm="1">
        <f t="array" ref="J245">IF(ROWS(G$7:G245)&gt;COUNTIF(BookTable[Entry Month],$O$4),"",INDEX(Book!F$3:F$1200,SMALL(IF(BookTable[Entry Month]=$O$4,ROW(BookTable[Entry Month])-ROW(Book!$J$2)),ROWS(G$7:G245))))</f>
        <v/>
      </c>
      <c r="K245" s="6" t="str" cm="1">
        <f t="array" ref="K245">IF(ROWS(G$7:G245)&gt;COUNTIF(BookTable[Entry Month],$O$4),"",INDEX(Book!E$3:E$1200,SMALL(IF(BookTable[Entry Month]=$O$4,ROW(BookTable[Entry Month])-ROW(Book!$J$2)),ROWS(G$7:G245))))</f>
        <v/>
      </c>
      <c r="L245" s="6" t="e">
        <f>Shrawan6[[#This Row],[मूल्य (रु)]]*13%</f>
        <v>#VALUE!</v>
      </c>
    </row>
    <row r="246" spans="1:16" hidden="1" x14ac:dyDescent="0.25">
      <c r="A246" s="1" t="str">
        <f t="array" ref="A246">IF(ROWS(A$7:A246)&gt;COUNTIF(BookTable[Entry Month],$O$4),"",INDEX(Book!A$3:A$1200,SMALL(IF(BookTable[Entry Month]=$O$4,ROW(BookTable[Entry Month])-ROW(Book!$J$2)),ROWS(A$7:A246))))</f>
        <v/>
      </c>
      <c r="B246" s="1" t="str">
        <f t="array" ref="B246">IF(ROWS(B$7:B246)&gt;COUNTIF(BookTable[Entry Month],$O$4),"",INDEX(Book!B$3:B$1200,SMALL(IF(BookTable[Entry Month]=$O$4,ROW(BookTable[Entry Month])-ROW(Book!$J$2)),ROWS(B$7:B246))))</f>
        <v/>
      </c>
      <c r="D246" s="1" t="str">
        <f t="array" ref="D246">IF(ROWS(C$7:C246)&gt;COUNTIF(BookTable[Entry Month],$O$4),"",INDEX(Book!C$3:C$1200,SMALL(IF(BookTable[Entry Month]=$O$4,ROW(BookTable[Entry Month])-ROW(Book!$J$2)),ROWS(C$7:C246))))</f>
        <v/>
      </c>
      <c r="E246" s="1" t="e">
        <f>VLOOKUP(Shrawan6[[#This Row],[आपूर्तिकर्ताको नाम]],PartyTable[],2,FALSE)</f>
        <v>#N/A</v>
      </c>
      <c r="F246" s="1" t="str" cm="1">
        <f t="array" ref="F246">IF(ROWS(G$7:G246)&gt;COUNTIF(BookTable[Entry Month],$O$4),"",INDEX(Book!D$3:D$1200,SMALL(IF(BookTable[Entry Month]=$O$4,ROW(BookTable[Entry Month])-ROW(Book!$J$2)),ROWS(G$7:G246))))</f>
        <v/>
      </c>
      <c r="I246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46" s="6" t="str" cm="1">
        <f t="array" ref="J246">IF(ROWS(G$7:G246)&gt;COUNTIF(BookTable[Entry Month],$O$4),"",INDEX(Book!F$3:F$1200,SMALL(IF(BookTable[Entry Month]=$O$4,ROW(BookTable[Entry Month])-ROW(Book!$J$2)),ROWS(G$7:G246))))</f>
        <v/>
      </c>
      <c r="K246" s="6" t="str" cm="1">
        <f t="array" ref="K246">IF(ROWS(G$7:G246)&gt;COUNTIF(BookTable[Entry Month],$O$4),"",INDEX(Book!E$3:E$1200,SMALL(IF(BookTable[Entry Month]=$O$4,ROW(BookTable[Entry Month])-ROW(Book!$J$2)),ROWS(G$7:G246))))</f>
        <v/>
      </c>
      <c r="L246" s="6" t="e">
        <f>Shrawan6[[#This Row],[मूल्य (रु)]]*13%</f>
        <v>#VALUE!</v>
      </c>
    </row>
    <row r="247" spans="1:16" hidden="1" x14ac:dyDescent="0.25">
      <c r="A247" s="1" t="str">
        <f t="array" ref="A247">IF(ROWS(A$7:A247)&gt;COUNTIF(BookTable[Entry Month],$O$4),"",INDEX(Book!A$3:A$1200,SMALL(IF(BookTable[Entry Month]=$O$4,ROW(BookTable[Entry Month])-ROW(Book!$J$2)),ROWS(A$7:A247))))</f>
        <v/>
      </c>
      <c r="B247" s="1" t="str">
        <f t="array" ref="B247">IF(ROWS(B$7:B247)&gt;COUNTIF(BookTable[Entry Month],$O$4),"",INDEX(Book!B$3:B$1200,SMALL(IF(BookTable[Entry Month]=$O$4,ROW(BookTable[Entry Month])-ROW(Book!$J$2)),ROWS(B$7:B247))))</f>
        <v/>
      </c>
      <c r="D247" s="1" t="str">
        <f t="array" ref="D247">IF(ROWS(C$7:C247)&gt;COUNTIF(BookTable[Entry Month],$O$4),"",INDEX(Book!C$3:C$1200,SMALL(IF(BookTable[Entry Month]=$O$4,ROW(BookTable[Entry Month])-ROW(Book!$J$2)),ROWS(C$7:C247))))</f>
        <v/>
      </c>
      <c r="E247" s="1" t="e">
        <f>VLOOKUP(Shrawan6[[#This Row],[आपूर्तिकर्ताको नाम]],PartyTable[],2,FALSE)</f>
        <v>#N/A</v>
      </c>
      <c r="F247" s="1" t="str" cm="1">
        <f t="array" ref="F247">IF(ROWS(G$7:G247)&gt;COUNTIF(BookTable[Entry Month],$O$4),"",INDEX(Book!D$3:D$1200,SMALL(IF(BookTable[Entry Month]=$O$4,ROW(BookTable[Entry Month])-ROW(Book!$J$2)),ROWS(G$7:G247))))</f>
        <v/>
      </c>
      <c r="I247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47" s="6" t="str" cm="1">
        <f t="array" ref="J247">IF(ROWS(G$7:G247)&gt;COUNTIF(BookTable[Entry Month],$O$4),"",INDEX(Book!F$3:F$1200,SMALL(IF(BookTable[Entry Month]=$O$4,ROW(BookTable[Entry Month])-ROW(Book!$J$2)),ROWS(G$7:G247))))</f>
        <v/>
      </c>
      <c r="K247" s="6" t="str" cm="1">
        <f t="array" ref="K247">IF(ROWS(G$7:G247)&gt;COUNTIF(BookTable[Entry Month],$O$4),"",INDEX(Book!E$3:E$1200,SMALL(IF(BookTable[Entry Month]=$O$4,ROW(BookTable[Entry Month])-ROW(Book!$J$2)),ROWS(G$7:G247))))</f>
        <v/>
      </c>
      <c r="L247" s="6" t="e">
        <f>Shrawan6[[#This Row],[मूल्य (रु)]]*13%</f>
        <v>#VALUE!</v>
      </c>
    </row>
    <row r="248" spans="1:16" hidden="1" x14ac:dyDescent="0.25">
      <c r="A248" s="1" t="str">
        <f t="array" ref="A248">IF(ROWS(A$7:A248)&gt;COUNTIF(BookTable[Entry Month],$O$4),"",INDEX(Book!A$3:A$1200,SMALL(IF(BookTable[Entry Month]=$O$4,ROW(BookTable[Entry Month])-ROW(Book!$J$2)),ROWS(A$7:A248))))</f>
        <v/>
      </c>
      <c r="B248" s="1" t="str">
        <f t="array" ref="B248">IF(ROWS(B$7:B248)&gt;COUNTIF(BookTable[Entry Month],$O$4),"",INDEX(Book!B$3:B$1200,SMALL(IF(BookTable[Entry Month]=$O$4,ROW(BookTable[Entry Month])-ROW(Book!$J$2)),ROWS(B$7:B248))))</f>
        <v/>
      </c>
      <c r="D248" s="1" t="str">
        <f t="array" ref="D248">IF(ROWS(C$7:C248)&gt;COUNTIF(BookTable[Entry Month],$O$4),"",INDEX(Book!C$3:C$1200,SMALL(IF(BookTable[Entry Month]=$O$4,ROW(BookTable[Entry Month])-ROW(Book!$J$2)),ROWS(C$7:C248))))</f>
        <v/>
      </c>
      <c r="E248" s="1" t="e">
        <f>VLOOKUP(Shrawan6[[#This Row],[आपूर्तिकर्ताको नाम]],PartyTable[],2,FALSE)</f>
        <v>#N/A</v>
      </c>
      <c r="F248" s="1" t="str" cm="1">
        <f t="array" ref="F248">IF(ROWS(G$7:G248)&gt;COUNTIF(BookTable[Entry Month],$O$4),"",INDEX(Book!D$3:D$1200,SMALL(IF(BookTable[Entry Month]=$O$4,ROW(BookTable[Entry Month])-ROW(Book!$J$2)),ROWS(G$7:G248))))</f>
        <v/>
      </c>
      <c r="I248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48" s="6" t="str" cm="1">
        <f t="array" ref="J248">IF(ROWS(G$7:G248)&gt;COUNTIF(BookTable[Entry Month],$O$4),"",INDEX(Book!F$3:F$1200,SMALL(IF(BookTable[Entry Month]=$O$4,ROW(BookTable[Entry Month])-ROW(Book!$J$2)),ROWS(G$7:G248))))</f>
        <v/>
      </c>
      <c r="K248" s="6" t="str" cm="1">
        <f t="array" ref="K248">IF(ROWS(G$7:G248)&gt;COUNTIF(BookTable[Entry Month],$O$4),"",INDEX(Book!E$3:E$1200,SMALL(IF(BookTable[Entry Month]=$O$4,ROW(BookTable[Entry Month])-ROW(Book!$J$2)),ROWS(G$7:G248))))</f>
        <v/>
      </c>
      <c r="L248" s="6" t="e">
        <f>Shrawan6[[#This Row],[मूल्य (रु)]]*13%</f>
        <v>#VALUE!</v>
      </c>
    </row>
    <row r="249" spans="1:16" hidden="1" x14ac:dyDescent="0.25">
      <c r="A249" s="1" t="str">
        <f t="array" ref="A249">IF(ROWS(A$7:A249)&gt;COUNTIF(BookTable[Entry Month],$O$4),"",INDEX(Book!A$3:A$1200,SMALL(IF(BookTable[Entry Month]=$O$4,ROW(BookTable[Entry Month])-ROW(Book!$J$2)),ROWS(A$7:A249))))</f>
        <v/>
      </c>
      <c r="B249" s="1" t="str">
        <f t="array" ref="B249">IF(ROWS(B$7:B249)&gt;COUNTIF(BookTable[Entry Month],$O$4),"",INDEX(Book!B$3:B$1200,SMALL(IF(BookTable[Entry Month]=$O$4,ROW(BookTable[Entry Month])-ROW(Book!$J$2)),ROWS(B$7:B249))))</f>
        <v/>
      </c>
      <c r="D249" s="1" t="str">
        <f t="array" ref="D249">IF(ROWS(C$7:C249)&gt;COUNTIF(BookTable[Entry Month],$O$4),"",INDEX(Book!C$3:C$1200,SMALL(IF(BookTable[Entry Month]=$O$4,ROW(BookTable[Entry Month])-ROW(Book!$J$2)),ROWS(C$7:C249))))</f>
        <v/>
      </c>
      <c r="E249" s="1" t="e">
        <f>VLOOKUP(Shrawan6[[#This Row],[आपूर्तिकर्ताको नाम]],PartyTable[],2,FALSE)</f>
        <v>#N/A</v>
      </c>
      <c r="F249" s="1" t="str" cm="1">
        <f t="array" ref="F249">IF(ROWS(G$7:G249)&gt;COUNTIF(BookTable[Entry Month],$O$4),"",INDEX(Book!D$3:D$1200,SMALL(IF(BookTable[Entry Month]=$O$4,ROW(BookTable[Entry Month])-ROW(Book!$J$2)),ROWS(G$7:G249))))</f>
        <v/>
      </c>
      <c r="I249" s="6" t="e">
        <f>Shrawan6[[#This Row],[कर छुट हुने वस्तु वा सेवाको खरिद / पैठारी मूल्य (रु)]]+Shrawan6[[#This Row],[मूल्य (रु)]]</f>
        <v>#VALUE!</v>
      </c>
      <c r="J249" s="6" t="str" cm="1">
        <f t="array" ref="J249">IF(ROWS(G$7:G249)&gt;COUNTIF(BookTable[Entry Month],$O$4),"",INDEX(Book!F$3:F$1200,SMALL(IF(BookTable[Entry Month]=$O$4,ROW(BookTable[Entry Month])-ROW(Book!$J$2)),ROWS(G$7:G249))))</f>
        <v/>
      </c>
      <c r="K249" s="6" t="str" cm="1">
        <f t="array" ref="K249">IF(ROWS(G$7:G249)&gt;COUNTIF(BookTable[Entry Month],$O$4),"",INDEX(Book!E$3:E$1200,SMALL(IF(BookTable[Entry Month]=$O$4,ROW(BookTable[Entry Month])-ROW(Book!$J$2)),ROWS(G$7:G249))))</f>
        <v/>
      </c>
      <c r="L249" s="6" t="e">
        <f>Shrawan6[[#This Row],[मूल्य (रु)]]*13%</f>
        <v>#VALUE!</v>
      </c>
    </row>
    <row r="250" spans="1:16" ht="15.75" x14ac:dyDescent="0.25">
      <c r="A250" s="13" t="s">
        <v>39</v>
      </c>
      <c r="B250" s="13">
        <f>COUNTIF(BookTable[Entry Month],$O$4)</f>
        <v>0</v>
      </c>
      <c r="C250" s="13"/>
      <c r="D250" s="13"/>
      <c r="E250" s="13"/>
      <c r="F250" s="13"/>
      <c r="G250" s="13"/>
      <c r="H250" s="13"/>
      <c r="I250" s="13" t="e">
        <f>CEILING(SUBTOTAL(109,Shrawan6[जम्मा खरिद मूल्य (रु)]),1)</f>
        <v>#VALUE!</v>
      </c>
      <c r="J250" s="13">
        <f>CEILING(SUBTOTAL(109,Shrawan6[कर छुट हुने वस्तु वा सेवाको खरिद / पैठारी मूल्य (रु)]),1)</f>
        <v>0</v>
      </c>
      <c r="K250" s="13">
        <f>CEILING(SUBTOTAL(109,Shrawan6[मूल्य (रु)]),1)</f>
        <v>0</v>
      </c>
      <c r="L250" s="13" t="e">
        <f>CEILING(SUBTOTAL(109,Shrawan6[कर (रु)]),1)</f>
        <v>#VALUE!</v>
      </c>
      <c r="M250" s="13"/>
      <c r="N250" s="13"/>
      <c r="O250" s="13"/>
      <c r="P250" s="13"/>
    </row>
  </sheetData>
  <sheetProtection sheet="1" sort="0" autoFilter="0"/>
  <mergeCells count="7">
    <mergeCell ref="A1:P1"/>
    <mergeCell ref="A2:P2"/>
    <mergeCell ref="A5:H5"/>
    <mergeCell ref="I5:J5"/>
    <mergeCell ref="K5:L5"/>
    <mergeCell ref="M5:N5"/>
    <mergeCell ref="O5:P5"/>
  </mergeCells>
  <pageMargins left="0.25" right="0.25" top="0.75" bottom="0.75" header="0.3" footer="0.3"/>
  <pageSetup paperSize="9" scale="81" fitToHeight="0" orientation="landscape" horizontalDpi="0" verticalDpi="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E00A-5479-46AD-BD0E-2ECED5E9A9F8}">
  <sheetPr>
    <pageSetUpPr fitToPage="1"/>
  </sheetPr>
  <dimension ref="A1:P250"/>
  <sheetViews>
    <sheetView zoomScale="90" zoomScaleNormal="90" zoomScaleSheetLayoutView="70" workbookViewId="0">
      <selection activeCell="F259" sqref="F259"/>
    </sheetView>
  </sheetViews>
  <sheetFormatPr defaultColWidth="9.42578125" defaultRowHeight="15" x14ac:dyDescent="0.25"/>
  <cols>
    <col min="1" max="1" width="11.140625" style="1" bestFit="1" customWidth="1"/>
    <col min="2" max="2" width="8.28515625" style="1" customWidth="1"/>
    <col min="3" max="3" width="10.5703125" style="1" customWidth="1"/>
    <col min="4" max="4" width="25.7109375" style="1" customWidth="1"/>
    <col min="5" max="5" width="12.42578125" style="1" customWidth="1"/>
    <col min="6" max="6" width="29.7109375" style="1" bestFit="1" customWidth="1"/>
    <col min="7" max="7" width="16.7109375" style="1" bestFit="1" customWidth="1"/>
    <col min="8" max="8" width="11" style="1" customWidth="1"/>
    <col min="9" max="12" width="12.5703125" style="1" customWidth="1"/>
    <col min="13" max="16" width="6.140625" style="1" customWidth="1"/>
    <col min="17" max="16384" width="9.42578125" style="1"/>
  </cols>
  <sheetData>
    <row r="1" spans="1:16" x14ac:dyDescent="0.25">
      <c r="A1" s="66" t="s">
        <v>13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</row>
    <row r="2" spans="1:16" x14ac:dyDescent="0.25">
      <c r="A2" s="66" t="s">
        <v>14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</row>
    <row r="4" spans="1:16" x14ac:dyDescent="0.25">
      <c r="B4" s="4" t="s">
        <v>35</v>
      </c>
      <c r="C4" s="5">
        <f>_pan</f>
        <v>0</v>
      </c>
      <c r="D4" s="3"/>
      <c r="E4" s="4" t="s">
        <v>36</v>
      </c>
      <c r="F4" s="2">
        <f>_firm</f>
        <v>0</v>
      </c>
      <c r="K4" s="4" t="s">
        <v>38</v>
      </c>
      <c r="L4" s="2">
        <f>_fy1</f>
        <v>2080</v>
      </c>
      <c r="N4" s="4" t="s">
        <v>37</v>
      </c>
      <c r="O4" s="2" t="s">
        <v>69</v>
      </c>
    </row>
    <row r="5" spans="1:16" ht="53.25" customHeight="1" x14ac:dyDescent="0.25">
      <c r="A5" s="67" t="s">
        <v>15</v>
      </c>
      <c r="B5" s="68"/>
      <c r="C5" s="68"/>
      <c r="D5" s="68"/>
      <c r="E5" s="68"/>
      <c r="F5" s="68"/>
      <c r="G5" s="68"/>
      <c r="H5" s="69"/>
      <c r="I5" s="67"/>
      <c r="J5" s="69"/>
      <c r="K5" s="67" t="s">
        <v>16</v>
      </c>
      <c r="L5" s="69"/>
      <c r="M5" s="67" t="s">
        <v>17</v>
      </c>
      <c r="N5" s="69"/>
      <c r="O5" s="67" t="s">
        <v>18</v>
      </c>
      <c r="P5" s="69"/>
    </row>
    <row r="6" spans="1:16" ht="60" customHeight="1" x14ac:dyDescent="0.25">
      <c r="A6" s="8" t="s">
        <v>19</v>
      </c>
      <c r="B6" s="8" t="s">
        <v>20</v>
      </c>
      <c r="C6" s="8" t="s">
        <v>21</v>
      </c>
      <c r="D6" s="8" t="s">
        <v>22</v>
      </c>
      <c r="E6" s="8" t="s">
        <v>23</v>
      </c>
      <c r="F6" s="8" t="s">
        <v>24</v>
      </c>
      <c r="G6" s="8" t="s">
        <v>25</v>
      </c>
      <c r="H6" s="8" t="s">
        <v>26</v>
      </c>
      <c r="I6" s="8" t="s">
        <v>27</v>
      </c>
      <c r="J6" s="8" t="s">
        <v>28</v>
      </c>
      <c r="K6" s="8" t="s">
        <v>29</v>
      </c>
      <c r="L6" s="8" t="s">
        <v>30</v>
      </c>
      <c r="M6" s="8" t="s">
        <v>31</v>
      </c>
      <c r="N6" s="8" t="s">
        <v>32</v>
      </c>
      <c r="O6" s="8" t="s">
        <v>33</v>
      </c>
      <c r="P6" s="8" t="s">
        <v>34</v>
      </c>
    </row>
    <row r="7" spans="1:16" x14ac:dyDescent="0.25">
      <c r="A7" s="1" t="str">
        <f t="array" ref="A7">IF(ROWS(A$7:A7)&gt;COUNTIF(BookTable[Entry Month],$O$4),"",INDEX(Book!A$3:A$1200,SMALL(IF(BookTable[Entry Month]=$O$4,ROW(BookTable[Entry Month])-ROW(Book!$J$2)),ROWS(A$7:A7))))</f>
        <v/>
      </c>
      <c r="B7" s="1" t="str">
        <f t="array" ref="B7">IF(ROWS(B$7:B7)&gt;COUNTIF(BookTable[Entry Month],$O$4),"",INDEX(Book!B$3:B$1200,SMALL(IF(BookTable[Entry Month]=$O$4,ROW(BookTable[Entry Month])-ROW(Book!$J$2)),ROWS(B$7:B7))))</f>
        <v/>
      </c>
      <c r="D7" s="1" t="str">
        <f t="array" ref="D7">IF(ROWS(C$7:C7)&gt;COUNTIF(BookTable[Entry Month],$O$4),"",INDEX(Book!C$3:C$1200,SMALL(IF(BookTable[Entry Month]=$O$4,ROW(BookTable[Entry Month])-ROW(Book!$J$2)),ROWS(C$7:C7))))</f>
        <v/>
      </c>
      <c r="E7" s="26" t="e">
        <f>VLOOKUP(Shrawan7[[#This Row],[आपूर्तिकर्ताको नाम]],PartyTable[],2,FALSE)</f>
        <v>#N/A</v>
      </c>
      <c r="F7" s="26" t="str" cm="1">
        <f t="array" ref="F7">IF(ROWS(G$7:G7)&gt;COUNTIF(BookTable[Entry Month],$O$4),"",INDEX(Book!D$3:D$1200,SMALL(IF(BookTable[Entry Month]=$O$4,ROW(BookTable[Entry Month])-ROW(Book!$J$2)),ROWS(G$7:G7))))</f>
        <v/>
      </c>
      <c r="I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7" s="6" t="str" cm="1">
        <f t="array" ref="J7">IF(ROWS(G$7:G7)&gt;COUNTIF(BookTable[Entry Month],$O$4),"",INDEX(Book!F$3:F$1200,SMALL(IF(BookTable[Entry Month]=$O$4,ROW(BookTable[Entry Month])-ROW(Book!$J$2)),ROWS(G$7:G7))))</f>
        <v/>
      </c>
      <c r="K7" s="6" t="str" cm="1">
        <f t="array" ref="K7">IF(ROWS(G$7:G7)&gt;COUNTIF(BookTable[Entry Month],$O$4),"",INDEX(Book!E$3:E$1200,SMALL(IF(BookTable[Entry Month]=$O$4,ROW(BookTable[Entry Month])-ROW(Book!$J$2)),ROWS(G$7:G7))))</f>
        <v/>
      </c>
      <c r="L7" s="6" t="e">
        <f>Shrawan7[[#This Row],[मूल्य (रु)]]*13%</f>
        <v>#VALUE!</v>
      </c>
    </row>
    <row r="8" spans="1:16" hidden="1" x14ac:dyDescent="0.25">
      <c r="A8" s="1" t="str">
        <f t="array" ref="A8">IF(ROWS(A$7:A8)&gt;COUNTIF(BookTable[Entry Month],$O$4),"",INDEX(Book!A$3:A$1200,SMALL(IF(BookTable[Entry Month]=$O$4,ROW(BookTable[Entry Month])-ROW(Book!$J$2)),ROWS(A$7:A8))))</f>
        <v/>
      </c>
      <c r="B8" s="1" t="str">
        <f t="array" ref="B8">IF(ROWS(B$7:B8)&gt;COUNTIF(BookTable[Entry Month],$O$4),"",INDEX(Book!B$3:B$1200,SMALL(IF(BookTable[Entry Month]=$O$4,ROW(BookTable[Entry Month])-ROW(Book!$J$2)),ROWS(B$7:B8))))</f>
        <v/>
      </c>
      <c r="D8" s="1" t="str">
        <f t="array" ref="D8">IF(ROWS(C$7:C8)&gt;COUNTIF(BookTable[Entry Month],$O$4),"",INDEX(Book!C$3:C$1200,SMALL(IF(BookTable[Entry Month]=$O$4,ROW(BookTable[Entry Month])-ROW(Book!$J$2)),ROWS(C$7:C8))))</f>
        <v/>
      </c>
      <c r="E8" s="26" t="e">
        <f>VLOOKUP(Shrawan7[[#This Row],[आपूर्तिकर्ताको नाम]],PartyTable[],2,FALSE)</f>
        <v>#N/A</v>
      </c>
      <c r="F8" s="26" t="str" cm="1">
        <f t="array" ref="F8">IF(ROWS(G$7:G8)&gt;COUNTIF(BookTable[Entry Month],$O$4),"",INDEX(Book!D$3:D$1200,SMALL(IF(BookTable[Entry Month]=$O$4,ROW(BookTable[Entry Month])-ROW(Book!$J$2)),ROWS(G$7:G8))))</f>
        <v/>
      </c>
      <c r="I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8" s="6" t="str" cm="1">
        <f t="array" ref="J8">IF(ROWS(G$7:G8)&gt;COUNTIF(BookTable[Entry Month],$O$4),"",INDEX(Book!F$3:F$1200,SMALL(IF(BookTable[Entry Month]=$O$4,ROW(BookTable[Entry Month])-ROW(Book!$J$2)),ROWS(G$7:G8))))</f>
        <v/>
      </c>
      <c r="K8" s="6" t="str" cm="1">
        <f t="array" ref="K8">IF(ROWS(G$7:G8)&gt;COUNTIF(BookTable[Entry Month],$O$4),"",INDEX(Book!E$3:E$1200,SMALL(IF(BookTable[Entry Month]=$O$4,ROW(BookTable[Entry Month])-ROW(Book!$J$2)),ROWS(G$7:G8))))</f>
        <v/>
      </c>
      <c r="L8" s="6" t="e">
        <f>Shrawan7[[#This Row],[मूल्य (रु)]]*13%</f>
        <v>#VALUE!</v>
      </c>
    </row>
    <row r="9" spans="1:16" hidden="1" x14ac:dyDescent="0.25">
      <c r="A9" s="1" t="str">
        <f t="array" ref="A9">IF(ROWS(A$7:A9)&gt;COUNTIF(BookTable[Entry Month],$O$4),"",INDEX(Book!A$3:A$1200,SMALL(IF(BookTable[Entry Month]=$O$4,ROW(BookTable[Entry Month])-ROW(Book!$J$2)),ROWS(A$7:A9))))</f>
        <v/>
      </c>
      <c r="B9" s="1" t="str">
        <f t="array" ref="B9">IF(ROWS(B$7:B9)&gt;COUNTIF(BookTable[Entry Month],$O$4),"",INDEX(Book!B$3:B$1200,SMALL(IF(BookTable[Entry Month]=$O$4,ROW(BookTable[Entry Month])-ROW(Book!$J$2)),ROWS(B$7:B9))))</f>
        <v/>
      </c>
      <c r="D9" s="1" t="str">
        <f t="array" ref="D9">IF(ROWS(C$7:C9)&gt;COUNTIF(BookTable[Entry Month],$O$4),"",INDEX(Book!C$3:C$1200,SMALL(IF(BookTable[Entry Month]=$O$4,ROW(BookTable[Entry Month])-ROW(Book!$J$2)),ROWS(C$7:C9))))</f>
        <v/>
      </c>
      <c r="E9" s="26" t="e">
        <f>VLOOKUP(Shrawan7[[#This Row],[आपूर्तिकर्ताको नाम]],PartyTable[],2,FALSE)</f>
        <v>#N/A</v>
      </c>
      <c r="F9" s="26" t="str" cm="1">
        <f t="array" ref="F9">IF(ROWS(G$7:G9)&gt;COUNTIF(BookTable[Entry Month],$O$4),"",INDEX(Book!D$3:D$1200,SMALL(IF(BookTable[Entry Month]=$O$4,ROW(BookTable[Entry Month])-ROW(Book!$J$2)),ROWS(G$7:G9))))</f>
        <v/>
      </c>
      <c r="I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9" s="6" t="str" cm="1">
        <f t="array" ref="J9">IF(ROWS(G$7:G9)&gt;COUNTIF(BookTable[Entry Month],$O$4),"",INDEX(Book!F$3:F$1200,SMALL(IF(BookTable[Entry Month]=$O$4,ROW(BookTable[Entry Month])-ROW(Book!$J$2)),ROWS(G$7:G9))))</f>
        <v/>
      </c>
      <c r="K9" s="6" t="str" cm="1">
        <f t="array" ref="K9">IF(ROWS(G$7:G9)&gt;COUNTIF(BookTable[Entry Month],$O$4),"",INDEX(Book!E$3:E$1200,SMALL(IF(BookTable[Entry Month]=$O$4,ROW(BookTable[Entry Month])-ROW(Book!$J$2)),ROWS(G$7:G9))))</f>
        <v/>
      </c>
      <c r="L9" s="6" t="e">
        <f>Shrawan7[[#This Row],[मूल्य (रु)]]*13%</f>
        <v>#VALUE!</v>
      </c>
    </row>
    <row r="10" spans="1:16" hidden="1" x14ac:dyDescent="0.25">
      <c r="A10" s="1" t="str">
        <f t="array" ref="A10">IF(ROWS(A$7:A10)&gt;COUNTIF(BookTable[Entry Month],$O$4),"",INDEX(Book!A$3:A$1200,SMALL(IF(BookTable[Entry Month]=$O$4,ROW(BookTable[Entry Month])-ROW(Book!$J$2)),ROWS(A$7:A10))))</f>
        <v/>
      </c>
      <c r="B10" s="1" t="str">
        <f t="array" ref="B10">IF(ROWS(B$7:B10)&gt;COUNTIF(BookTable[Entry Month],$O$4),"",INDEX(Book!B$3:B$1200,SMALL(IF(BookTable[Entry Month]=$O$4,ROW(BookTable[Entry Month])-ROW(Book!$J$2)),ROWS(B$7:B10))))</f>
        <v/>
      </c>
      <c r="D10" s="1" t="str">
        <f t="array" ref="D10">IF(ROWS(C$7:C10)&gt;COUNTIF(BookTable[Entry Month],$O$4),"",INDEX(Book!C$3:C$1200,SMALL(IF(BookTable[Entry Month]=$O$4,ROW(BookTable[Entry Month])-ROW(Book!$J$2)),ROWS(C$7:C10))))</f>
        <v/>
      </c>
      <c r="E10" s="26" t="e">
        <f>VLOOKUP(Shrawan7[[#This Row],[आपूर्तिकर्ताको नाम]],PartyTable[],2,FALSE)</f>
        <v>#N/A</v>
      </c>
      <c r="F10" s="26" t="str" cm="1">
        <f t="array" ref="F10">IF(ROWS(G$7:G10)&gt;COUNTIF(BookTable[Entry Month],$O$4),"",INDEX(Book!D$3:D$1200,SMALL(IF(BookTable[Entry Month]=$O$4,ROW(BookTable[Entry Month])-ROW(Book!$J$2)),ROWS(G$7:G10))))</f>
        <v/>
      </c>
      <c r="I1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0" s="6" t="str" cm="1">
        <f t="array" ref="J10">IF(ROWS(G$7:G10)&gt;COUNTIF(BookTable[Entry Month],$O$4),"",INDEX(Book!F$3:F$1200,SMALL(IF(BookTable[Entry Month]=$O$4,ROW(BookTable[Entry Month])-ROW(Book!$J$2)),ROWS(G$7:G10))))</f>
        <v/>
      </c>
      <c r="K10" s="6" t="str" cm="1">
        <f t="array" ref="K10">IF(ROWS(G$7:G10)&gt;COUNTIF(BookTable[Entry Month],$O$4),"",INDEX(Book!E$3:E$1200,SMALL(IF(BookTable[Entry Month]=$O$4,ROW(BookTable[Entry Month])-ROW(Book!$J$2)),ROWS(G$7:G10))))</f>
        <v/>
      </c>
      <c r="L10" s="6" t="e">
        <f>Shrawan7[[#This Row],[मूल्य (रु)]]*13%</f>
        <v>#VALUE!</v>
      </c>
    </row>
    <row r="11" spans="1:16" hidden="1" x14ac:dyDescent="0.25">
      <c r="A11" s="1" t="str">
        <f t="array" ref="A11">IF(ROWS(A$7:A11)&gt;COUNTIF(BookTable[Entry Month],$O$4),"",INDEX(Book!A$3:A$1200,SMALL(IF(BookTable[Entry Month]=$O$4,ROW(BookTable[Entry Month])-ROW(Book!$J$2)),ROWS(A$7:A11))))</f>
        <v/>
      </c>
      <c r="B11" s="1" t="str">
        <f t="array" ref="B11">IF(ROWS(B$7:B11)&gt;COUNTIF(BookTable[Entry Month],$O$4),"",INDEX(Book!B$3:B$1200,SMALL(IF(BookTable[Entry Month]=$O$4,ROW(BookTable[Entry Month])-ROW(Book!$J$2)),ROWS(B$7:B11))))</f>
        <v/>
      </c>
      <c r="D11" s="1" t="str">
        <f t="array" ref="D11">IF(ROWS(C$7:C11)&gt;COUNTIF(BookTable[Entry Month],$O$4),"",INDEX(Book!C$3:C$1200,SMALL(IF(BookTable[Entry Month]=$O$4,ROW(BookTable[Entry Month])-ROW(Book!$J$2)),ROWS(C$7:C11))))</f>
        <v/>
      </c>
      <c r="E11" s="26" t="e">
        <f>VLOOKUP(Shrawan7[[#This Row],[आपूर्तिकर्ताको नाम]],PartyTable[],2,FALSE)</f>
        <v>#N/A</v>
      </c>
      <c r="F11" s="26" t="str" cm="1">
        <f t="array" ref="F11">IF(ROWS(G$7:G11)&gt;COUNTIF(BookTable[Entry Month],$O$4),"",INDEX(Book!D$3:D$1200,SMALL(IF(BookTable[Entry Month]=$O$4,ROW(BookTable[Entry Month])-ROW(Book!$J$2)),ROWS(G$7:G11))))</f>
        <v/>
      </c>
      <c r="I1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1" s="6" t="str" cm="1">
        <f t="array" ref="J11">IF(ROWS(G$7:G11)&gt;COUNTIF(BookTable[Entry Month],$O$4),"",INDEX(Book!F$3:F$1200,SMALL(IF(BookTable[Entry Month]=$O$4,ROW(BookTable[Entry Month])-ROW(Book!$J$2)),ROWS(G$7:G11))))</f>
        <v/>
      </c>
      <c r="K11" s="6" t="str" cm="1">
        <f t="array" ref="K11">IF(ROWS(G$7:G11)&gt;COUNTIF(BookTable[Entry Month],$O$4),"",INDEX(Book!E$3:E$1200,SMALL(IF(BookTable[Entry Month]=$O$4,ROW(BookTable[Entry Month])-ROW(Book!$J$2)),ROWS(G$7:G11))))</f>
        <v/>
      </c>
      <c r="L11" s="6" t="e">
        <f>Shrawan7[[#This Row],[मूल्य (रु)]]*13%</f>
        <v>#VALUE!</v>
      </c>
    </row>
    <row r="12" spans="1:16" hidden="1" x14ac:dyDescent="0.25">
      <c r="A12" s="1" t="str">
        <f t="array" ref="A12">IF(ROWS(A$7:A12)&gt;COUNTIF(BookTable[Entry Month],$O$4),"",INDEX(Book!A$3:A$1200,SMALL(IF(BookTable[Entry Month]=$O$4,ROW(BookTable[Entry Month])-ROW(Book!$J$2)),ROWS(A$7:A12))))</f>
        <v/>
      </c>
      <c r="B12" s="1" t="str">
        <f t="array" ref="B12">IF(ROWS(B$7:B12)&gt;COUNTIF(BookTable[Entry Month],$O$4),"",INDEX(Book!B$3:B$1200,SMALL(IF(BookTable[Entry Month]=$O$4,ROW(BookTable[Entry Month])-ROW(Book!$J$2)),ROWS(B$7:B12))))</f>
        <v/>
      </c>
      <c r="D12" s="1" t="str">
        <f t="array" ref="D12">IF(ROWS(C$7:C12)&gt;COUNTIF(BookTable[Entry Month],$O$4),"",INDEX(Book!C$3:C$1200,SMALL(IF(BookTable[Entry Month]=$O$4,ROW(BookTable[Entry Month])-ROW(Book!$J$2)),ROWS(C$7:C12))))</f>
        <v/>
      </c>
      <c r="E12" s="26" t="e">
        <f>VLOOKUP(Shrawan7[[#This Row],[आपूर्तिकर्ताको नाम]],PartyTable[],2,FALSE)</f>
        <v>#N/A</v>
      </c>
      <c r="F12" s="26" t="str" cm="1">
        <f t="array" ref="F12">IF(ROWS(G$7:G12)&gt;COUNTIF(BookTable[Entry Month],$O$4),"",INDEX(Book!D$3:D$1200,SMALL(IF(BookTable[Entry Month]=$O$4,ROW(BookTable[Entry Month])-ROW(Book!$J$2)),ROWS(G$7:G12))))</f>
        <v/>
      </c>
      <c r="I1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2" s="6" t="str" cm="1">
        <f t="array" ref="J12">IF(ROWS(G$7:G12)&gt;COUNTIF(BookTable[Entry Month],$O$4),"",INDEX(Book!F$3:F$1200,SMALL(IF(BookTable[Entry Month]=$O$4,ROW(BookTable[Entry Month])-ROW(Book!$J$2)),ROWS(G$7:G12))))</f>
        <v/>
      </c>
      <c r="K12" s="6" t="str" cm="1">
        <f t="array" ref="K12">IF(ROWS(G$7:G12)&gt;COUNTIF(BookTable[Entry Month],$O$4),"",INDEX(Book!E$3:E$1200,SMALL(IF(BookTable[Entry Month]=$O$4,ROW(BookTable[Entry Month])-ROW(Book!$J$2)),ROWS(G$7:G12))))</f>
        <v/>
      </c>
      <c r="L12" s="6" t="e">
        <f>Shrawan7[[#This Row],[मूल्य (रु)]]*13%</f>
        <v>#VALUE!</v>
      </c>
    </row>
    <row r="13" spans="1:16" hidden="1" x14ac:dyDescent="0.25">
      <c r="A13" s="1" t="str">
        <f t="array" ref="A13">IF(ROWS(A$7:A13)&gt;COUNTIF(BookTable[Entry Month],$O$4),"",INDEX(Book!A$3:A$1200,SMALL(IF(BookTable[Entry Month]=$O$4,ROW(BookTable[Entry Month])-ROW(Book!$J$2)),ROWS(A$7:A13))))</f>
        <v/>
      </c>
      <c r="B13" s="1" t="str">
        <f t="array" ref="B13">IF(ROWS(B$7:B13)&gt;COUNTIF(BookTable[Entry Month],$O$4),"",INDEX(Book!B$3:B$1200,SMALL(IF(BookTable[Entry Month]=$O$4,ROW(BookTable[Entry Month])-ROW(Book!$J$2)),ROWS(B$7:B13))))</f>
        <v/>
      </c>
      <c r="D13" s="1" t="str">
        <f t="array" ref="D13">IF(ROWS(C$7:C13)&gt;COUNTIF(BookTable[Entry Month],$O$4),"",INDEX(Book!C$3:C$1200,SMALL(IF(BookTable[Entry Month]=$O$4,ROW(BookTable[Entry Month])-ROW(Book!$J$2)),ROWS(C$7:C13))))</f>
        <v/>
      </c>
      <c r="E13" s="26" t="e">
        <f>VLOOKUP(Shrawan7[[#This Row],[आपूर्तिकर्ताको नाम]],PartyTable[],2,FALSE)</f>
        <v>#N/A</v>
      </c>
      <c r="F13" s="26" t="str" cm="1">
        <f t="array" ref="F13">IF(ROWS(G$7:G13)&gt;COUNTIF(BookTable[Entry Month],$O$4),"",INDEX(Book!D$3:D$1200,SMALL(IF(BookTable[Entry Month]=$O$4,ROW(BookTable[Entry Month])-ROW(Book!$J$2)),ROWS(G$7:G13))))</f>
        <v/>
      </c>
      <c r="I1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3" s="6" t="str" cm="1">
        <f t="array" ref="J13">IF(ROWS(G$7:G13)&gt;COUNTIF(BookTable[Entry Month],$O$4),"",INDEX(Book!F$3:F$1200,SMALL(IF(BookTable[Entry Month]=$O$4,ROW(BookTable[Entry Month])-ROW(Book!$J$2)),ROWS(G$7:G13))))</f>
        <v/>
      </c>
      <c r="K13" s="6" t="str" cm="1">
        <f t="array" ref="K13">IF(ROWS(G$7:G13)&gt;COUNTIF(BookTable[Entry Month],$O$4),"",INDEX(Book!E$3:E$1200,SMALL(IF(BookTable[Entry Month]=$O$4,ROW(BookTable[Entry Month])-ROW(Book!$J$2)),ROWS(G$7:G13))))</f>
        <v/>
      </c>
      <c r="L13" s="6" t="e">
        <f>Shrawan7[[#This Row],[मूल्य (रु)]]*13%</f>
        <v>#VALUE!</v>
      </c>
    </row>
    <row r="14" spans="1:16" hidden="1" x14ac:dyDescent="0.25">
      <c r="A14" s="1" t="str">
        <f t="array" ref="A14">IF(ROWS(A$7:A14)&gt;COUNTIF(BookTable[Entry Month],$O$4),"",INDEX(Book!A$3:A$1200,SMALL(IF(BookTable[Entry Month]=$O$4,ROW(BookTable[Entry Month])-ROW(Book!$J$2)),ROWS(A$7:A14))))</f>
        <v/>
      </c>
      <c r="B14" s="1" t="str">
        <f t="array" ref="B14">IF(ROWS(B$7:B14)&gt;COUNTIF(BookTable[Entry Month],$O$4),"",INDEX(Book!B$3:B$1200,SMALL(IF(BookTable[Entry Month]=$O$4,ROW(BookTable[Entry Month])-ROW(Book!$J$2)),ROWS(B$7:B14))))</f>
        <v/>
      </c>
      <c r="D14" s="1" t="str">
        <f t="array" ref="D14">IF(ROWS(C$7:C14)&gt;COUNTIF(BookTable[Entry Month],$O$4),"",INDEX(Book!C$3:C$1200,SMALL(IF(BookTable[Entry Month]=$O$4,ROW(BookTable[Entry Month])-ROW(Book!$J$2)),ROWS(C$7:C14))))</f>
        <v/>
      </c>
      <c r="E14" s="26" t="e">
        <f>VLOOKUP(Shrawan7[[#This Row],[आपूर्तिकर्ताको नाम]],PartyTable[],2,FALSE)</f>
        <v>#N/A</v>
      </c>
      <c r="F14" s="26" t="str" cm="1">
        <f t="array" ref="F14">IF(ROWS(G$7:G14)&gt;COUNTIF(BookTable[Entry Month],$O$4),"",INDEX(Book!D$3:D$1200,SMALL(IF(BookTable[Entry Month]=$O$4,ROW(BookTable[Entry Month])-ROW(Book!$J$2)),ROWS(G$7:G14))))</f>
        <v/>
      </c>
      <c r="I1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4" s="6" t="str" cm="1">
        <f t="array" ref="J14">IF(ROWS(G$7:G14)&gt;COUNTIF(BookTable[Entry Month],$O$4),"",INDEX(Book!F$3:F$1200,SMALL(IF(BookTable[Entry Month]=$O$4,ROW(BookTable[Entry Month])-ROW(Book!$J$2)),ROWS(G$7:G14))))</f>
        <v/>
      </c>
      <c r="K14" s="6" t="str" cm="1">
        <f t="array" ref="K14">IF(ROWS(G$7:G14)&gt;COUNTIF(BookTable[Entry Month],$O$4),"",INDEX(Book!E$3:E$1200,SMALL(IF(BookTable[Entry Month]=$O$4,ROW(BookTable[Entry Month])-ROW(Book!$J$2)),ROWS(G$7:G14))))</f>
        <v/>
      </c>
      <c r="L14" s="6" t="e">
        <f>Shrawan7[[#This Row],[मूल्य (रु)]]*13%</f>
        <v>#VALUE!</v>
      </c>
    </row>
    <row r="15" spans="1:16" hidden="1" x14ac:dyDescent="0.25">
      <c r="A15" s="1" t="str">
        <f t="array" ref="A15">IF(ROWS(A$7:A15)&gt;COUNTIF(BookTable[Entry Month],$O$4),"",INDEX(Book!A$3:A$1200,SMALL(IF(BookTable[Entry Month]=$O$4,ROW(BookTable[Entry Month])-ROW(Book!$J$2)),ROWS(A$7:A15))))</f>
        <v/>
      </c>
      <c r="B15" s="12" t="str">
        <f t="array" ref="B15">IF(ROWS(B$7:B15)&gt;COUNTIF(BookTable[Entry Month],$O$4),"",INDEX(Book!B$3:B$1200,SMALL(IF(BookTable[Entry Month]=$O$4,ROW(BookTable[Entry Month])-ROW(Book!$J$2)),ROWS(B$7:B15))))</f>
        <v/>
      </c>
      <c r="D15" s="1" t="str">
        <f t="array" ref="D15">IF(ROWS(C$7:C15)&gt;COUNTIF(BookTable[Entry Month],$O$4),"",INDEX(Book!C$3:C$1200,SMALL(IF(BookTable[Entry Month]=$O$4,ROW(BookTable[Entry Month])-ROW(Book!$J$2)),ROWS(C$7:C15))))</f>
        <v/>
      </c>
      <c r="E15" s="26" t="e">
        <f>VLOOKUP(Shrawan7[[#This Row],[आपूर्तिकर्ताको नाम]],PartyTable[],2,FALSE)</f>
        <v>#N/A</v>
      </c>
      <c r="F15" s="26" t="str" cm="1">
        <f t="array" ref="F15">IF(ROWS(G$7:G15)&gt;COUNTIF(BookTable[Entry Month],$O$4),"",INDEX(Book!D$3:D$1200,SMALL(IF(BookTable[Entry Month]=$O$4,ROW(BookTable[Entry Month])-ROW(Book!$J$2)),ROWS(G$7:G15))))</f>
        <v/>
      </c>
      <c r="I1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5" s="6" t="str" cm="1">
        <f t="array" ref="J15">IF(ROWS(G$7:G15)&gt;COUNTIF(BookTable[Entry Month],$O$4),"",INDEX(Book!F$3:F$1200,SMALL(IF(BookTable[Entry Month]=$O$4,ROW(BookTable[Entry Month])-ROW(Book!$J$2)),ROWS(G$7:G15))))</f>
        <v/>
      </c>
      <c r="K15" s="6" t="str" cm="1">
        <f t="array" ref="K15">IF(ROWS(G$7:G15)&gt;COUNTIF(BookTable[Entry Month],$O$4),"",INDEX(Book!E$3:E$1200,SMALL(IF(BookTable[Entry Month]=$O$4,ROW(BookTable[Entry Month])-ROW(Book!$J$2)),ROWS(G$7:G15))))</f>
        <v/>
      </c>
      <c r="L15" s="6" t="e">
        <f>Shrawan7[[#This Row],[मूल्य (रु)]]*13%</f>
        <v>#VALUE!</v>
      </c>
    </row>
    <row r="16" spans="1:16" hidden="1" x14ac:dyDescent="0.25">
      <c r="A16" s="1" t="str">
        <f t="array" ref="A16">IF(ROWS(A$7:A16)&gt;COUNTIF(BookTable[Entry Month],$O$4),"",INDEX(Book!A$3:A$1200,SMALL(IF(BookTable[Entry Month]=$O$4,ROW(BookTable[Entry Month])-ROW(Book!$J$2)),ROWS(A$7:A16))))</f>
        <v/>
      </c>
      <c r="B16" s="1" t="str">
        <f t="array" ref="B16">IF(ROWS(B$7:B16)&gt;COUNTIF(BookTable[Entry Month],$O$4),"",INDEX(Book!B$3:B$1200,SMALL(IF(BookTable[Entry Month]=$O$4,ROW(BookTable[Entry Month])-ROW(Book!$J$2)),ROWS(B$7:B16))))</f>
        <v/>
      </c>
      <c r="D16" s="1" t="str">
        <f t="array" ref="D16">IF(ROWS(C$7:C16)&gt;COUNTIF(BookTable[Entry Month],$O$4),"",INDEX(Book!C$3:C$1200,SMALL(IF(BookTable[Entry Month]=$O$4,ROW(BookTable[Entry Month])-ROW(Book!$J$2)),ROWS(C$7:C16))))</f>
        <v/>
      </c>
      <c r="E16" s="26" t="e">
        <f>VLOOKUP(Shrawan7[[#This Row],[आपूर्तिकर्ताको नाम]],PartyTable[],2,FALSE)</f>
        <v>#N/A</v>
      </c>
      <c r="F16" s="26" t="str" cm="1">
        <f t="array" ref="F16">IF(ROWS(G$7:G16)&gt;COUNTIF(BookTable[Entry Month],$O$4),"",INDEX(Book!D$3:D$1200,SMALL(IF(BookTable[Entry Month]=$O$4,ROW(BookTable[Entry Month])-ROW(Book!$J$2)),ROWS(G$7:G16))))</f>
        <v/>
      </c>
      <c r="I1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6" s="6" t="str" cm="1">
        <f t="array" ref="J16">IF(ROWS(G$7:G16)&gt;COUNTIF(BookTable[Entry Month],$O$4),"",INDEX(Book!F$3:F$1200,SMALL(IF(BookTable[Entry Month]=$O$4,ROW(BookTable[Entry Month])-ROW(Book!$J$2)),ROWS(G$7:G16))))</f>
        <v/>
      </c>
      <c r="K16" s="6" t="str" cm="1">
        <f t="array" ref="K16">IF(ROWS(G$7:G16)&gt;COUNTIF(BookTable[Entry Month],$O$4),"",INDEX(Book!E$3:E$1200,SMALL(IF(BookTable[Entry Month]=$O$4,ROW(BookTable[Entry Month])-ROW(Book!$J$2)),ROWS(G$7:G16))))</f>
        <v/>
      </c>
      <c r="L16" s="6" t="e">
        <f>Shrawan7[[#This Row],[मूल्य (रु)]]*13%</f>
        <v>#VALUE!</v>
      </c>
    </row>
    <row r="17" spans="1:12" hidden="1" x14ac:dyDescent="0.25">
      <c r="A17" s="1" t="str">
        <f t="array" ref="A17">IF(ROWS(A$7:A17)&gt;COUNTIF(BookTable[Entry Month],$O$4),"",INDEX(Book!A$3:A$1200,SMALL(IF(BookTable[Entry Month]=$O$4,ROW(BookTable[Entry Month])-ROW(Book!$J$2)),ROWS(A$7:A17))))</f>
        <v/>
      </c>
      <c r="B17" s="1" t="str">
        <f t="array" ref="B17">IF(ROWS(B$7:B17)&gt;COUNTIF(BookTable[Entry Month],$O$4),"",INDEX(Book!B$3:B$1200,SMALL(IF(BookTable[Entry Month]=$O$4,ROW(BookTable[Entry Month])-ROW(Book!$J$2)),ROWS(B$7:B17))))</f>
        <v/>
      </c>
      <c r="D17" s="1" t="str">
        <f t="array" ref="D17">IF(ROWS(C$7:C17)&gt;COUNTIF(BookTable[Entry Month],$O$4),"",INDEX(Book!C$3:C$1200,SMALL(IF(BookTable[Entry Month]=$O$4,ROW(BookTable[Entry Month])-ROW(Book!$J$2)),ROWS(C$7:C17))))</f>
        <v/>
      </c>
      <c r="E17" s="26" t="e">
        <f>VLOOKUP(Shrawan7[[#This Row],[आपूर्तिकर्ताको नाम]],PartyTable[],2,FALSE)</f>
        <v>#N/A</v>
      </c>
      <c r="F17" s="26" t="str" cm="1">
        <f t="array" ref="F17">IF(ROWS(G$7:G17)&gt;COUNTIF(BookTable[Entry Month],$O$4),"",INDEX(Book!D$3:D$1200,SMALL(IF(BookTable[Entry Month]=$O$4,ROW(BookTable[Entry Month])-ROW(Book!$J$2)),ROWS(G$7:G17))))</f>
        <v/>
      </c>
      <c r="I1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7" s="6" t="str" cm="1">
        <f t="array" ref="J17">IF(ROWS(G$7:G17)&gt;COUNTIF(BookTable[Entry Month],$O$4),"",INDEX(Book!F$3:F$1200,SMALL(IF(BookTable[Entry Month]=$O$4,ROW(BookTable[Entry Month])-ROW(Book!$J$2)),ROWS(G$7:G17))))</f>
        <v/>
      </c>
      <c r="K17" s="6" t="str" cm="1">
        <f t="array" ref="K17">IF(ROWS(G$7:G17)&gt;COUNTIF(BookTable[Entry Month],$O$4),"",INDEX(Book!E$3:E$1200,SMALL(IF(BookTable[Entry Month]=$O$4,ROW(BookTable[Entry Month])-ROW(Book!$J$2)),ROWS(G$7:G17))))</f>
        <v/>
      </c>
      <c r="L17" s="6" t="e">
        <f>Shrawan7[[#This Row],[मूल्य (रु)]]*13%</f>
        <v>#VALUE!</v>
      </c>
    </row>
    <row r="18" spans="1:12" hidden="1" x14ac:dyDescent="0.25">
      <c r="A18" s="1" t="str">
        <f t="array" ref="A18">IF(ROWS(A$7:A18)&gt;COUNTIF(BookTable[Entry Month],$O$4),"",INDEX(Book!A$3:A$1200,SMALL(IF(BookTable[Entry Month]=$O$4,ROW(BookTable[Entry Month])-ROW(Book!$J$2)),ROWS(A$7:A18))))</f>
        <v/>
      </c>
      <c r="B18" s="1" t="str">
        <f t="array" ref="B18">IF(ROWS(B$7:B18)&gt;COUNTIF(BookTable[Entry Month],$O$4),"",INDEX(Book!B$3:B$1200,SMALL(IF(BookTable[Entry Month]=$O$4,ROW(BookTable[Entry Month])-ROW(Book!$J$2)),ROWS(B$7:B18))))</f>
        <v/>
      </c>
      <c r="D18" s="1" t="str">
        <f t="array" ref="D18">IF(ROWS(C$7:C18)&gt;COUNTIF(BookTable[Entry Month],$O$4),"",INDEX(Book!C$3:C$1200,SMALL(IF(BookTable[Entry Month]=$O$4,ROW(BookTable[Entry Month])-ROW(Book!$J$2)),ROWS(C$7:C18))))</f>
        <v/>
      </c>
      <c r="E18" s="26" t="e">
        <f>VLOOKUP(Shrawan7[[#This Row],[आपूर्तिकर्ताको नाम]],PartyTable[],2,FALSE)</f>
        <v>#N/A</v>
      </c>
      <c r="F18" s="26" t="str" cm="1">
        <f t="array" ref="F18">IF(ROWS(G$7:G18)&gt;COUNTIF(BookTable[Entry Month],$O$4),"",INDEX(Book!D$3:D$1200,SMALL(IF(BookTable[Entry Month]=$O$4,ROW(BookTable[Entry Month])-ROW(Book!$J$2)),ROWS(G$7:G18))))</f>
        <v/>
      </c>
      <c r="I1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8" s="6" t="str" cm="1">
        <f t="array" ref="J18">IF(ROWS(G$7:G18)&gt;COUNTIF(BookTable[Entry Month],$O$4),"",INDEX(Book!F$3:F$1200,SMALL(IF(BookTable[Entry Month]=$O$4,ROW(BookTable[Entry Month])-ROW(Book!$J$2)),ROWS(G$7:G18))))</f>
        <v/>
      </c>
      <c r="K18" s="6" t="str" cm="1">
        <f t="array" ref="K18">IF(ROWS(G$7:G18)&gt;COUNTIF(BookTable[Entry Month],$O$4),"",INDEX(Book!E$3:E$1200,SMALL(IF(BookTable[Entry Month]=$O$4,ROW(BookTable[Entry Month])-ROW(Book!$J$2)),ROWS(G$7:G18))))</f>
        <v/>
      </c>
      <c r="L18" s="6" t="e">
        <f>Shrawan7[[#This Row],[मूल्य (रु)]]*13%</f>
        <v>#VALUE!</v>
      </c>
    </row>
    <row r="19" spans="1:12" hidden="1" x14ac:dyDescent="0.25">
      <c r="A19" s="1" t="str">
        <f t="array" ref="A19">IF(ROWS(A$7:A19)&gt;COUNTIF(BookTable[Entry Month],$O$4),"",INDEX(Book!A$3:A$1200,SMALL(IF(BookTable[Entry Month]=$O$4,ROW(BookTable[Entry Month])-ROW(Book!$J$2)),ROWS(A$7:A19))))</f>
        <v/>
      </c>
      <c r="B19" s="1" t="str">
        <f t="array" ref="B19">IF(ROWS(B$7:B19)&gt;COUNTIF(BookTable[Entry Month],$O$4),"",INDEX(Book!B$3:B$1200,SMALL(IF(BookTable[Entry Month]=$O$4,ROW(BookTable[Entry Month])-ROW(Book!$J$2)),ROWS(B$7:B19))))</f>
        <v/>
      </c>
      <c r="D19" s="1" t="str">
        <f t="array" ref="D19">IF(ROWS(C$7:C19)&gt;COUNTIF(BookTable[Entry Month],$O$4),"",INDEX(Book!C$3:C$1200,SMALL(IF(BookTable[Entry Month]=$O$4,ROW(BookTable[Entry Month])-ROW(Book!$J$2)),ROWS(C$7:C19))))</f>
        <v/>
      </c>
      <c r="E19" s="26" t="e">
        <f>VLOOKUP(Shrawan7[[#This Row],[आपूर्तिकर्ताको नाम]],PartyTable[],2,FALSE)</f>
        <v>#N/A</v>
      </c>
      <c r="F19" s="26" t="str" cm="1">
        <f t="array" ref="F19">IF(ROWS(G$7:G19)&gt;COUNTIF(BookTable[Entry Month],$O$4),"",INDEX(Book!D$3:D$1200,SMALL(IF(BookTable[Entry Month]=$O$4,ROW(BookTable[Entry Month])-ROW(Book!$J$2)),ROWS(G$7:G19))))</f>
        <v/>
      </c>
      <c r="I1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9" s="6" t="str" cm="1">
        <f t="array" ref="J19">IF(ROWS(G$7:G19)&gt;COUNTIF(BookTable[Entry Month],$O$4),"",INDEX(Book!F$3:F$1200,SMALL(IF(BookTable[Entry Month]=$O$4,ROW(BookTable[Entry Month])-ROW(Book!$J$2)),ROWS(G$7:G19))))</f>
        <v/>
      </c>
      <c r="K19" s="6" t="str" cm="1">
        <f t="array" ref="K19">IF(ROWS(G$7:G19)&gt;COUNTIF(BookTable[Entry Month],$O$4),"",INDEX(Book!E$3:E$1200,SMALL(IF(BookTable[Entry Month]=$O$4,ROW(BookTable[Entry Month])-ROW(Book!$J$2)),ROWS(G$7:G19))))</f>
        <v/>
      </c>
      <c r="L19" s="6" t="e">
        <f>Shrawan7[[#This Row],[मूल्य (रु)]]*13%</f>
        <v>#VALUE!</v>
      </c>
    </row>
    <row r="20" spans="1:12" hidden="1" x14ac:dyDescent="0.25">
      <c r="A20" s="1" t="str">
        <f t="array" ref="A20">IF(ROWS(A$7:A20)&gt;COUNTIF(BookTable[Entry Month],$O$4),"",INDEX(Book!A$3:A$1200,SMALL(IF(BookTable[Entry Month]=$O$4,ROW(BookTable[Entry Month])-ROW(Book!$J$2)),ROWS(A$7:A20))))</f>
        <v/>
      </c>
      <c r="B20" s="12" t="str">
        <f t="array" ref="B20">IF(ROWS(B$7:B20)&gt;COUNTIF(BookTable[Entry Month],$O$4),"",INDEX(Book!B$3:B$1200,SMALL(IF(BookTable[Entry Month]=$O$4,ROW(BookTable[Entry Month])-ROW(Book!$J$2)),ROWS(B$7:B20))))</f>
        <v/>
      </c>
      <c r="D20" s="1" t="str">
        <f t="array" ref="D20">IF(ROWS(C$7:C20)&gt;COUNTIF(BookTable[Entry Month],$O$4),"",INDEX(Book!C$3:C$1200,SMALL(IF(BookTable[Entry Month]=$O$4,ROW(BookTable[Entry Month])-ROW(Book!$J$2)),ROWS(C$7:C20))))</f>
        <v/>
      </c>
      <c r="E20" s="26" t="e">
        <f>VLOOKUP(Shrawan7[[#This Row],[आपूर्तिकर्ताको नाम]],PartyTable[],2,FALSE)</f>
        <v>#N/A</v>
      </c>
      <c r="F20" s="26" t="str" cm="1">
        <f t="array" ref="F20">IF(ROWS(G$7:G20)&gt;COUNTIF(BookTable[Entry Month],$O$4),"",INDEX(Book!D$3:D$1200,SMALL(IF(BookTable[Entry Month]=$O$4,ROW(BookTable[Entry Month])-ROW(Book!$J$2)),ROWS(G$7:G20))))</f>
        <v/>
      </c>
      <c r="I2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0" s="6" t="str" cm="1">
        <f t="array" ref="J20">IF(ROWS(G$7:G20)&gt;COUNTIF(BookTable[Entry Month],$O$4),"",INDEX(Book!F$3:F$1200,SMALL(IF(BookTable[Entry Month]=$O$4,ROW(BookTable[Entry Month])-ROW(Book!$J$2)),ROWS(G$7:G20))))</f>
        <v/>
      </c>
      <c r="K20" s="6" t="str" cm="1">
        <f t="array" ref="K20">IF(ROWS(G$7:G20)&gt;COUNTIF(BookTable[Entry Month],$O$4),"",INDEX(Book!E$3:E$1200,SMALL(IF(BookTable[Entry Month]=$O$4,ROW(BookTable[Entry Month])-ROW(Book!$J$2)),ROWS(G$7:G20))))</f>
        <v/>
      </c>
      <c r="L20" s="6" t="e">
        <f>Shrawan7[[#This Row],[मूल्य (रु)]]*13%</f>
        <v>#VALUE!</v>
      </c>
    </row>
    <row r="21" spans="1:12" hidden="1" x14ac:dyDescent="0.25">
      <c r="A21" s="1" t="str">
        <f t="array" ref="A21">IF(ROWS(A$7:A21)&gt;COUNTIF(BookTable[Entry Month],$O$4),"",INDEX(Book!A$3:A$1200,SMALL(IF(BookTable[Entry Month]=$O$4,ROW(BookTable[Entry Month])-ROW(Book!$J$2)),ROWS(A$7:A21))))</f>
        <v/>
      </c>
      <c r="B21" s="1" t="str">
        <f t="array" ref="B21">IF(ROWS(B$7:B21)&gt;COUNTIF(BookTable[Entry Month],$O$4),"",INDEX(Book!B$3:B$1200,SMALL(IF(BookTable[Entry Month]=$O$4,ROW(BookTable[Entry Month])-ROW(Book!$J$2)),ROWS(B$7:B21))))</f>
        <v/>
      </c>
      <c r="D21" s="1" t="str">
        <f t="array" ref="D21">IF(ROWS(C$7:C21)&gt;COUNTIF(BookTable[Entry Month],$O$4),"",INDEX(Book!C$3:C$1200,SMALL(IF(BookTable[Entry Month]=$O$4,ROW(BookTable[Entry Month])-ROW(Book!$J$2)),ROWS(C$7:C21))))</f>
        <v/>
      </c>
      <c r="E21" s="26" t="e">
        <f>VLOOKUP(Shrawan7[[#This Row],[आपूर्तिकर्ताको नाम]],PartyTable[],2,FALSE)</f>
        <v>#N/A</v>
      </c>
      <c r="F21" s="26" t="str" cm="1">
        <f t="array" ref="F21">IF(ROWS(G$7:G21)&gt;COUNTIF(BookTable[Entry Month],$O$4),"",INDEX(Book!D$3:D$1200,SMALL(IF(BookTable[Entry Month]=$O$4,ROW(BookTable[Entry Month])-ROW(Book!$J$2)),ROWS(G$7:G21))))</f>
        <v/>
      </c>
      <c r="I2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1" s="6" t="str" cm="1">
        <f t="array" ref="J21">IF(ROWS(G$7:G21)&gt;COUNTIF(BookTable[Entry Month],$O$4),"",INDEX(Book!F$3:F$1200,SMALL(IF(BookTable[Entry Month]=$O$4,ROW(BookTable[Entry Month])-ROW(Book!$J$2)),ROWS(G$7:G21))))</f>
        <v/>
      </c>
      <c r="K21" s="6" t="str" cm="1">
        <f t="array" ref="K21">IF(ROWS(G$7:G21)&gt;COUNTIF(BookTable[Entry Month],$O$4),"",INDEX(Book!E$3:E$1200,SMALL(IF(BookTable[Entry Month]=$O$4,ROW(BookTable[Entry Month])-ROW(Book!$J$2)),ROWS(G$7:G21))))</f>
        <v/>
      </c>
      <c r="L21" s="6" t="e">
        <f>Shrawan7[[#This Row],[मूल्य (रु)]]*13%</f>
        <v>#VALUE!</v>
      </c>
    </row>
    <row r="22" spans="1:12" hidden="1" x14ac:dyDescent="0.25">
      <c r="A22" s="1" t="str">
        <f t="array" ref="A22">IF(ROWS(A$7:A22)&gt;COUNTIF(BookTable[Entry Month],$O$4),"",INDEX(Book!A$3:A$1200,SMALL(IF(BookTable[Entry Month]=$O$4,ROW(BookTable[Entry Month])-ROW(Book!$J$2)),ROWS(A$7:A22))))</f>
        <v/>
      </c>
      <c r="B22" s="1" t="str">
        <f t="array" ref="B22">IF(ROWS(B$7:B22)&gt;COUNTIF(BookTable[Entry Month],$O$4),"",INDEX(Book!B$3:B$1200,SMALL(IF(BookTable[Entry Month]=$O$4,ROW(BookTable[Entry Month])-ROW(Book!$J$2)),ROWS(B$7:B22))))</f>
        <v/>
      </c>
      <c r="D22" s="1" t="str">
        <f t="array" ref="D22">IF(ROWS(C$7:C22)&gt;COUNTIF(BookTable[Entry Month],$O$4),"",INDEX(Book!C$3:C$1200,SMALL(IF(BookTable[Entry Month]=$O$4,ROW(BookTable[Entry Month])-ROW(Book!$J$2)),ROWS(C$7:C22))))</f>
        <v/>
      </c>
      <c r="E22" s="26" t="e">
        <f>VLOOKUP(Shrawan7[[#This Row],[आपूर्तिकर्ताको नाम]],PartyTable[],2,FALSE)</f>
        <v>#N/A</v>
      </c>
      <c r="F22" s="26" t="str" cm="1">
        <f t="array" ref="F22">IF(ROWS(G$7:G22)&gt;COUNTIF(BookTable[Entry Month],$O$4),"",INDEX(Book!D$3:D$1200,SMALL(IF(BookTable[Entry Month]=$O$4,ROW(BookTable[Entry Month])-ROW(Book!$J$2)),ROWS(G$7:G22))))</f>
        <v/>
      </c>
      <c r="I2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2" s="6" t="str" cm="1">
        <f t="array" ref="J22">IF(ROWS(G$7:G22)&gt;COUNTIF(BookTable[Entry Month],$O$4),"",INDEX(Book!F$3:F$1200,SMALL(IF(BookTable[Entry Month]=$O$4,ROW(BookTable[Entry Month])-ROW(Book!$J$2)),ROWS(G$7:G22))))</f>
        <v/>
      </c>
      <c r="K22" s="6" t="str" cm="1">
        <f t="array" ref="K22">IF(ROWS(G$7:G22)&gt;COUNTIF(BookTable[Entry Month],$O$4),"",INDEX(Book!E$3:E$1200,SMALL(IF(BookTable[Entry Month]=$O$4,ROW(BookTable[Entry Month])-ROW(Book!$J$2)),ROWS(G$7:G22))))</f>
        <v/>
      </c>
      <c r="L22" s="6" t="e">
        <f>Shrawan7[[#This Row],[मूल्य (रु)]]*13%</f>
        <v>#VALUE!</v>
      </c>
    </row>
    <row r="23" spans="1:12" hidden="1" x14ac:dyDescent="0.25">
      <c r="A23" s="1" t="str">
        <f t="array" ref="A23">IF(ROWS(A$7:A23)&gt;COUNTIF(BookTable[Entry Month],$O$4),"",INDEX(Book!A$3:A$1200,SMALL(IF(BookTable[Entry Month]=$O$4,ROW(BookTable[Entry Month])-ROW(Book!$J$2)),ROWS(A$7:A23))))</f>
        <v/>
      </c>
      <c r="B23" s="1" t="str">
        <f t="array" ref="B23">IF(ROWS(B$7:B23)&gt;COUNTIF(BookTable[Entry Month],$O$4),"",INDEX(Book!B$3:B$1200,SMALL(IF(BookTable[Entry Month]=$O$4,ROW(BookTable[Entry Month])-ROW(Book!$J$2)),ROWS(B$7:B23))))</f>
        <v/>
      </c>
      <c r="D23" s="1" t="str">
        <f t="array" ref="D23">IF(ROWS(C$7:C23)&gt;COUNTIF(BookTable[Entry Month],$O$4),"",INDEX(Book!C$3:C$1200,SMALL(IF(BookTable[Entry Month]=$O$4,ROW(BookTable[Entry Month])-ROW(Book!$J$2)),ROWS(C$7:C23))))</f>
        <v/>
      </c>
      <c r="E23" s="26" t="e">
        <f>VLOOKUP(Shrawan7[[#This Row],[आपूर्तिकर्ताको नाम]],PartyTable[],2,FALSE)</f>
        <v>#N/A</v>
      </c>
      <c r="F23" s="26" t="str" cm="1">
        <f t="array" ref="F23">IF(ROWS(G$7:G23)&gt;COUNTIF(BookTable[Entry Month],$O$4),"",INDEX(Book!D$3:D$1200,SMALL(IF(BookTable[Entry Month]=$O$4,ROW(BookTable[Entry Month])-ROW(Book!$J$2)),ROWS(G$7:G23))))</f>
        <v/>
      </c>
      <c r="I2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3" s="6" t="str" cm="1">
        <f t="array" ref="J23">IF(ROWS(G$7:G23)&gt;COUNTIF(BookTable[Entry Month],$O$4),"",INDEX(Book!F$3:F$1200,SMALL(IF(BookTable[Entry Month]=$O$4,ROW(BookTable[Entry Month])-ROW(Book!$J$2)),ROWS(G$7:G23))))</f>
        <v/>
      </c>
      <c r="K23" s="6" t="str" cm="1">
        <f t="array" ref="K23">IF(ROWS(G$7:G23)&gt;COUNTIF(BookTable[Entry Month],$O$4),"",INDEX(Book!E$3:E$1200,SMALL(IF(BookTable[Entry Month]=$O$4,ROW(BookTable[Entry Month])-ROW(Book!$J$2)),ROWS(G$7:G23))))</f>
        <v/>
      </c>
      <c r="L23" s="6" t="e">
        <f>Shrawan7[[#This Row],[मूल्य (रु)]]*13%</f>
        <v>#VALUE!</v>
      </c>
    </row>
    <row r="24" spans="1:12" hidden="1" x14ac:dyDescent="0.25">
      <c r="A24" s="1" t="str">
        <f t="array" ref="A24">IF(ROWS(A$7:A24)&gt;COUNTIF(BookTable[Entry Month],$O$4),"",INDEX(Book!A$3:A$1200,SMALL(IF(BookTable[Entry Month]=$O$4,ROW(BookTable[Entry Month])-ROW(Book!$J$2)),ROWS(A$7:A24))))</f>
        <v/>
      </c>
      <c r="B24" s="1" t="str">
        <f t="array" ref="B24">IF(ROWS(B$7:B24)&gt;COUNTIF(BookTable[Entry Month],$O$4),"",INDEX(Book!B$3:B$1200,SMALL(IF(BookTable[Entry Month]=$O$4,ROW(BookTable[Entry Month])-ROW(Book!$J$2)),ROWS(B$7:B24))))</f>
        <v/>
      </c>
      <c r="D24" s="1" t="str">
        <f t="array" ref="D24">IF(ROWS(C$7:C24)&gt;COUNTIF(BookTable[Entry Month],$O$4),"",INDEX(Book!C$3:C$1200,SMALL(IF(BookTable[Entry Month]=$O$4,ROW(BookTable[Entry Month])-ROW(Book!$J$2)),ROWS(C$7:C24))))</f>
        <v/>
      </c>
      <c r="E24" s="26" t="e">
        <f>VLOOKUP(Shrawan7[[#This Row],[आपूर्तिकर्ताको नाम]],PartyTable[],2,FALSE)</f>
        <v>#N/A</v>
      </c>
      <c r="F24" s="26" t="str" cm="1">
        <f t="array" ref="F24">IF(ROWS(G$7:G24)&gt;COUNTIF(BookTable[Entry Month],$O$4),"",INDEX(Book!D$3:D$1200,SMALL(IF(BookTable[Entry Month]=$O$4,ROW(BookTable[Entry Month])-ROW(Book!$J$2)),ROWS(G$7:G24))))</f>
        <v/>
      </c>
      <c r="I2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4" s="6" t="str" cm="1">
        <f t="array" ref="J24">IF(ROWS(G$7:G24)&gt;COUNTIF(BookTable[Entry Month],$O$4),"",INDEX(Book!F$3:F$1200,SMALL(IF(BookTable[Entry Month]=$O$4,ROW(BookTable[Entry Month])-ROW(Book!$J$2)),ROWS(G$7:G24))))</f>
        <v/>
      </c>
      <c r="K24" s="6" t="str" cm="1">
        <f t="array" ref="K24">IF(ROWS(G$7:G24)&gt;COUNTIF(BookTable[Entry Month],$O$4),"",INDEX(Book!E$3:E$1200,SMALL(IF(BookTable[Entry Month]=$O$4,ROW(BookTable[Entry Month])-ROW(Book!$J$2)),ROWS(G$7:G24))))</f>
        <v/>
      </c>
      <c r="L24" s="6" t="e">
        <f>Shrawan7[[#This Row],[मूल्य (रु)]]*13%</f>
        <v>#VALUE!</v>
      </c>
    </row>
    <row r="25" spans="1:12" hidden="1" x14ac:dyDescent="0.25">
      <c r="A25" s="1" t="str">
        <f t="array" ref="A25">IF(ROWS(A$7:A25)&gt;COUNTIF(BookTable[Entry Month],$O$4),"",INDEX(Book!A$3:A$1200,SMALL(IF(BookTable[Entry Month]=$O$4,ROW(BookTable[Entry Month])-ROW(Book!$J$2)),ROWS(A$7:A25))))</f>
        <v/>
      </c>
      <c r="B25" s="1" t="str">
        <f t="array" ref="B25">IF(ROWS(B$7:B25)&gt;COUNTIF(BookTable[Entry Month],$O$4),"",INDEX(Book!B$3:B$1200,SMALL(IF(BookTable[Entry Month]=$O$4,ROW(BookTable[Entry Month])-ROW(Book!$J$2)),ROWS(B$7:B25))))</f>
        <v/>
      </c>
      <c r="D25" s="1" t="str">
        <f t="array" ref="D25">IF(ROWS(C$7:C25)&gt;COUNTIF(BookTable[Entry Month],$O$4),"",INDEX(Book!C$3:C$1200,SMALL(IF(BookTable[Entry Month]=$O$4,ROW(BookTable[Entry Month])-ROW(Book!$J$2)),ROWS(C$7:C25))))</f>
        <v/>
      </c>
      <c r="E25" s="26" t="e">
        <f>VLOOKUP(Shrawan7[[#This Row],[आपूर्तिकर्ताको नाम]],PartyTable[],2,FALSE)</f>
        <v>#N/A</v>
      </c>
      <c r="F25" s="26" t="str" cm="1">
        <f t="array" ref="F25">IF(ROWS(G$7:G25)&gt;COUNTIF(BookTable[Entry Month],$O$4),"",INDEX(Book!D$3:D$1200,SMALL(IF(BookTable[Entry Month]=$O$4,ROW(BookTable[Entry Month])-ROW(Book!$J$2)),ROWS(G$7:G25))))</f>
        <v/>
      </c>
      <c r="I2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5" s="6" t="str" cm="1">
        <f t="array" ref="J25">IF(ROWS(G$7:G25)&gt;COUNTIF(BookTable[Entry Month],$O$4),"",INDEX(Book!F$3:F$1200,SMALL(IF(BookTable[Entry Month]=$O$4,ROW(BookTable[Entry Month])-ROW(Book!$J$2)),ROWS(G$7:G25))))</f>
        <v/>
      </c>
      <c r="K25" s="6" t="str" cm="1">
        <f t="array" ref="K25">IF(ROWS(G$7:G25)&gt;COUNTIF(BookTable[Entry Month],$O$4),"",INDEX(Book!E$3:E$1200,SMALL(IF(BookTable[Entry Month]=$O$4,ROW(BookTable[Entry Month])-ROW(Book!$J$2)),ROWS(G$7:G25))))</f>
        <v/>
      </c>
      <c r="L25" s="6" t="e">
        <f>Shrawan7[[#This Row],[मूल्य (रु)]]*13%</f>
        <v>#VALUE!</v>
      </c>
    </row>
    <row r="26" spans="1:12" hidden="1" x14ac:dyDescent="0.25">
      <c r="A26" s="1" t="str">
        <f t="array" ref="A26">IF(ROWS(A$7:A26)&gt;COUNTIF(BookTable[Entry Month],$O$4),"",INDEX(Book!A$3:A$1200,SMALL(IF(BookTable[Entry Month]=$O$4,ROW(BookTable[Entry Month])-ROW(Book!$J$2)),ROWS(A$7:A26))))</f>
        <v/>
      </c>
      <c r="B26" s="1" t="str">
        <f t="array" ref="B26">IF(ROWS(B$7:B26)&gt;COUNTIF(BookTable[Entry Month],$O$4),"",INDEX(Book!B$3:B$1200,SMALL(IF(BookTable[Entry Month]=$O$4,ROW(BookTable[Entry Month])-ROW(Book!$J$2)),ROWS(B$7:B26))))</f>
        <v/>
      </c>
      <c r="D26" s="1" t="str">
        <f t="array" ref="D26">IF(ROWS(C$7:C26)&gt;COUNTIF(BookTable[Entry Month],$O$4),"",INDEX(Book!C$3:C$1200,SMALL(IF(BookTable[Entry Month]=$O$4,ROW(BookTable[Entry Month])-ROW(Book!$J$2)),ROWS(C$7:C26))))</f>
        <v/>
      </c>
      <c r="E26" s="26" t="e">
        <f>VLOOKUP(Shrawan7[[#This Row],[आपूर्तिकर्ताको नाम]],PartyTable[],2,FALSE)</f>
        <v>#N/A</v>
      </c>
      <c r="F26" s="26" t="str" cm="1">
        <f t="array" ref="F26">IF(ROWS(G$7:G26)&gt;COUNTIF(BookTable[Entry Month],$O$4),"",INDEX(Book!D$3:D$1200,SMALL(IF(BookTable[Entry Month]=$O$4,ROW(BookTable[Entry Month])-ROW(Book!$J$2)),ROWS(G$7:G26))))</f>
        <v/>
      </c>
      <c r="I2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6" s="6" t="str" cm="1">
        <f t="array" ref="J26">IF(ROWS(G$7:G26)&gt;COUNTIF(BookTable[Entry Month],$O$4),"",INDEX(Book!F$3:F$1200,SMALL(IF(BookTable[Entry Month]=$O$4,ROW(BookTable[Entry Month])-ROW(Book!$J$2)),ROWS(G$7:G26))))</f>
        <v/>
      </c>
      <c r="K26" s="6" t="str" cm="1">
        <f t="array" ref="K26">IF(ROWS(G$7:G26)&gt;COUNTIF(BookTable[Entry Month],$O$4),"",INDEX(Book!E$3:E$1200,SMALL(IF(BookTable[Entry Month]=$O$4,ROW(BookTable[Entry Month])-ROW(Book!$J$2)),ROWS(G$7:G26))))</f>
        <v/>
      </c>
      <c r="L26" s="6" t="e">
        <f>Shrawan7[[#This Row],[मूल्य (रु)]]*13%</f>
        <v>#VALUE!</v>
      </c>
    </row>
    <row r="27" spans="1:12" hidden="1" x14ac:dyDescent="0.25">
      <c r="A27" s="1" t="str">
        <f t="array" ref="A27">IF(ROWS(A$7:A27)&gt;COUNTIF(BookTable[Entry Month],$O$4),"",INDEX(Book!A$3:A$1200,SMALL(IF(BookTable[Entry Month]=$O$4,ROW(BookTable[Entry Month])-ROW(Book!$J$2)),ROWS(A$7:A27))))</f>
        <v/>
      </c>
      <c r="B27" s="1" t="str">
        <f t="array" ref="B27">IF(ROWS(B$7:B27)&gt;COUNTIF(BookTable[Entry Month],$O$4),"",INDEX(Book!B$3:B$1200,SMALL(IF(BookTable[Entry Month]=$O$4,ROW(BookTable[Entry Month])-ROW(Book!$J$2)),ROWS(B$7:B27))))</f>
        <v/>
      </c>
      <c r="D27" s="1" t="str">
        <f t="array" ref="D27">IF(ROWS(C$7:C27)&gt;COUNTIF(BookTable[Entry Month],$O$4),"",INDEX(Book!C$3:C$1200,SMALL(IF(BookTable[Entry Month]=$O$4,ROW(BookTable[Entry Month])-ROW(Book!$J$2)),ROWS(C$7:C27))))</f>
        <v/>
      </c>
      <c r="E27" s="26" t="e">
        <f>VLOOKUP(Shrawan7[[#This Row],[आपूर्तिकर्ताको नाम]],PartyTable[],2,FALSE)</f>
        <v>#N/A</v>
      </c>
      <c r="F27" s="26" t="str" cm="1">
        <f t="array" ref="F27">IF(ROWS(G$7:G27)&gt;COUNTIF(BookTable[Entry Month],$O$4),"",INDEX(Book!D$3:D$1200,SMALL(IF(BookTable[Entry Month]=$O$4,ROW(BookTable[Entry Month])-ROW(Book!$J$2)),ROWS(G$7:G27))))</f>
        <v/>
      </c>
      <c r="I2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7" s="6" t="str" cm="1">
        <f t="array" ref="J27">IF(ROWS(G$7:G27)&gt;COUNTIF(BookTable[Entry Month],$O$4),"",INDEX(Book!F$3:F$1200,SMALL(IF(BookTable[Entry Month]=$O$4,ROW(BookTable[Entry Month])-ROW(Book!$J$2)),ROWS(G$7:G27))))</f>
        <v/>
      </c>
      <c r="K27" s="6" t="str" cm="1">
        <f t="array" ref="K27">IF(ROWS(G$7:G27)&gt;COUNTIF(BookTable[Entry Month],$O$4),"",INDEX(Book!E$3:E$1200,SMALL(IF(BookTable[Entry Month]=$O$4,ROW(BookTable[Entry Month])-ROW(Book!$J$2)),ROWS(G$7:G27))))</f>
        <v/>
      </c>
      <c r="L27" s="6" t="e">
        <f>Shrawan7[[#This Row],[मूल्य (रु)]]*13%</f>
        <v>#VALUE!</v>
      </c>
    </row>
    <row r="28" spans="1:12" hidden="1" x14ac:dyDescent="0.25">
      <c r="A28" s="1" t="str">
        <f t="array" ref="A28">IF(ROWS(A$7:A28)&gt;COUNTIF(BookTable[Entry Month],$O$4),"",INDEX(Book!A$3:A$1200,SMALL(IF(BookTable[Entry Month]=$O$4,ROW(BookTable[Entry Month])-ROW(Book!$J$2)),ROWS(A$7:A28))))</f>
        <v/>
      </c>
      <c r="B28" s="1" t="str">
        <f t="array" ref="B28">IF(ROWS(B$7:B28)&gt;COUNTIF(BookTable[Entry Month],$O$4),"",INDEX(Book!B$3:B$1200,SMALL(IF(BookTable[Entry Month]=$O$4,ROW(BookTable[Entry Month])-ROW(Book!$J$2)),ROWS(B$7:B28))))</f>
        <v/>
      </c>
      <c r="D28" s="1" t="str">
        <f t="array" ref="D28">IF(ROWS(C$7:C28)&gt;COUNTIF(BookTable[Entry Month],$O$4),"",INDEX(Book!C$3:C$1200,SMALL(IF(BookTable[Entry Month]=$O$4,ROW(BookTable[Entry Month])-ROW(Book!$J$2)),ROWS(C$7:C28))))</f>
        <v/>
      </c>
      <c r="E28" s="26" t="e">
        <f>VLOOKUP(Shrawan7[[#This Row],[आपूर्तिकर्ताको नाम]],PartyTable[],2,FALSE)</f>
        <v>#N/A</v>
      </c>
      <c r="F28" s="26" t="str" cm="1">
        <f t="array" ref="F28">IF(ROWS(G$7:G28)&gt;COUNTIF(BookTable[Entry Month],$O$4),"",INDEX(Book!D$3:D$1200,SMALL(IF(BookTable[Entry Month]=$O$4,ROW(BookTable[Entry Month])-ROW(Book!$J$2)),ROWS(G$7:G28))))</f>
        <v/>
      </c>
      <c r="I2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8" s="6" t="str" cm="1">
        <f t="array" ref="J28">IF(ROWS(G$7:G28)&gt;COUNTIF(BookTable[Entry Month],$O$4),"",INDEX(Book!F$3:F$1200,SMALL(IF(BookTable[Entry Month]=$O$4,ROW(BookTable[Entry Month])-ROW(Book!$J$2)),ROWS(G$7:G28))))</f>
        <v/>
      </c>
      <c r="K28" s="6" t="str" cm="1">
        <f t="array" ref="K28">IF(ROWS(G$7:G28)&gt;COUNTIF(BookTable[Entry Month],$O$4),"",INDEX(Book!E$3:E$1200,SMALL(IF(BookTable[Entry Month]=$O$4,ROW(BookTable[Entry Month])-ROW(Book!$J$2)),ROWS(G$7:G28))))</f>
        <v/>
      </c>
      <c r="L28" s="6" t="e">
        <f>Shrawan7[[#This Row],[मूल्य (रु)]]*13%</f>
        <v>#VALUE!</v>
      </c>
    </row>
    <row r="29" spans="1:12" hidden="1" x14ac:dyDescent="0.25">
      <c r="A29" s="1" t="str">
        <f t="array" ref="A29">IF(ROWS(A$7:A29)&gt;COUNTIF(BookTable[Entry Month],$O$4),"",INDEX(Book!A$3:A$1200,SMALL(IF(BookTable[Entry Month]=$O$4,ROW(BookTable[Entry Month])-ROW(Book!$J$2)),ROWS(A$7:A29))))</f>
        <v/>
      </c>
      <c r="B29" s="1" t="str">
        <f t="array" ref="B29">IF(ROWS(B$7:B29)&gt;COUNTIF(BookTable[Entry Month],$O$4),"",INDEX(Book!B$3:B$1200,SMALL(IF(BookTable[Entry Month]=$O$4,ROW(BookTable[Entry Month])-ROW(Book!$J$2)),ROWS(B$7:B29))))</f>
        <v/>
      </c>
      <c r="D29" s="1" t="str">
        <f t="array" ref="D29">IF(ROWS(C$7:C29)&gt;COUNTIF(BookTable[Entry Month],$O$4),"",INDEX(Book!C$3:C$1200,SMALL(IF(BookTable[Entry Month]=$O$4,ROW(BookTable[Entry Month])-ROW(Book!$J$2)),ROWS(C$7:C29))))</f>
        <v/>
      </c>
      <c r="E29" s="26" t="e">
        <f>VLOOKUP(Shrawan7[[#This Row],[आपूर्तिकर्ताको नाम]],PartyTable[],2,FALSE)</f>
        <v>#N/A</v>
      </c>
      <c r="F29" s="26" t="str" cm="1">
        <f t="array" ref="F29">IF(ROWS(G$7:G29)&gt;COUNTIF(BookTable[Entry Month],$O$4),"",INDEX(Book!D$3:D$1200,SMALL(IF(BookTable[Entry Month]=$O$4,ROW(BookTable[Entry Month])-ROW(Book!$J$2)),ROWS(G$7:G29))))</f>
        <v/>
      </c>
      <c r="I2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9" s="6" t="str" cm="1">
        <f t="array" ref="J29">IF(ROWS(G$7:G29)&gt;COUNTIF(BookTable[Entry Month],$O$4),"",INDEX(Book!F$3:F$1200,SMALL(IF(BookTable[Entry Month]=$O$4,ROW(BookTable[Entry Month])-ROW(Book!$J$2)),ROWS(G$7:G29))))</f>
        <v/>
      </c>
      <c r="K29" s="6" t="str" cm="1">
        <f t="array" ref="K29">IF(ROWS(G$7:G29)&gt;COUNTIF(BookTable[Entry Month],$O$4),"",INDEX(Book!E$3:E$1200,SMALL(IF(BookTable[Entry Month]=$O$4,ROW(BookTable[Entry Month])-ROW(Book!$J$2)),ROWS(G$7:G29))))</f>
        <v/>
      </c>
      <c r="L29" s="6" t="e">
        <f>Shrawan7[[#This Row],[मूल्य (रु)]]*13%</f>
        <v>#VALUE!</v>
      </c>
    </row>
    <row r="30" spans="1:12" hidden="1" x14ac:dyDescent="0.25">
      <c r="A30" s="1" t="str">
        <f t="array" ref="A30">IF(ROWS(A$7:A30)&gt;COUNTIF(BookTable[Entry Month],$O$4),"",INDEX(Book!A$3:A$1200,SMALL(IF(BookTable[Entry Month]=$O$4,ROW(BookTable[Entry Month])-ROW(Book!$J$2)),ROWS(A$7:A30))))</f>
        <v/>
      </c>
      <c r="B30" s="1" t="str">
        <f t="array" ref="B30">IF(ROWS(B$7:B30)&gt;COUNTIF(BookTable[Entry Month],$O$4),"",INDEX(Book!B$3:B$1200,SMALL(IF(BookTable[Entry Month]=$O$4,ROW(BookTable[Entry Month])-ROW(Book!$J$2)),ROWS(B$7:B30))))</f>
        <v/>
      </c>
      <c r="D30" s="1" t="str">
        <f t="array" ref="D30">IF(ROWS(C$7:C30)&gt;COUNTIF(BookTable[Entry Month],$O$4),"",INDEX(Book!C$3:C$1200,SMALL(IF(BookTable[Entry Month]=$O$4,ROW(BookTable[Entry Month])-ROW(Book!$J$2)),ROWS(C$7:C30))))</f>
        <v/>
      </c>
      <c r="E30" s="26" t="e">
        <f>VLOOKUP(Shrawan7[[#This Row],[आपूर्तिकर्ताको नाम]],PartyTable[],2,FALSE)</f>
        <v>#N/A</v>
      </c>
      <c r="F30" s="26" t="str" cm="1">
        <f t="array" ref="F30">IF(ROWS(G$7:G30)&gt;COUNTIF(BookTable[Entry Month],$O$4),"",INDEX(Book!D$3:D$1200,SMALL(IF(BookTable[Entry Month]=$O$4,ROW(BookTable[Entry Month])-ROW(Book!$J$2)),ROWS(G$7:G30))))</f>
        <v/>
      </c>
      <c r="I3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30" s="6" t="str" cm="1">
        <f t="array" ref="J30">IF(ROWS(G$7:G30)&gt;COUNTIF(BookTable[Entry Month],$O$4),"",INDEX(Book!F$3:F$1200,SMALL(IF(BookTable[Entry Month]=$O$4,ROW(BookTable[Entry Month])-ROW(Book!$J$2)),ROWS(G$7:G30))))</f>
        <v/>
      </c>
      <c r="K30" s="6" t="str" cm="1">
        <f t="array" ref="K30">IF(ROWS(G$7:G30)&gt;COUNTIF(BookTable[Entry Month],$O$4),"",INDEX(Book!E$3:E$1200,SMALL(IF(BookTable[Entry Month]=$O$4,ROW(BookTable[Entry Month])-ROW(Book!$J$2)),ROWS(G$7:G30))))</f>
        <v/>
      </c>
      <c r="L30" s="6" t="e">
        <f>Shrawan7[[#This Row],[मूल्य (रु)]]*13%</f>
        <v>#VALUE!</v>
      </c>
    </row>
    <row r="31" spans="1:12" hidden="1" x14ac:dyDescent="0.25">
      <c r="A31" s="1" t="str">
        <f t="array" ref="A31">IF(ROWS(A$7:A31)&gt;COUNTIF(BookTable[Entry Month],$O$4),"",INDEX(Book!A$3:A$1200,SMALL(IF(BookTable[Entry Month]=$O$4,ROW(BookTable[Entry Month])-ROW(Book!$J$2)),ROWS(A$7:A31))))</f>
        <v/>
      </c>
      <c r="B31" s="1" t="str">
        <f t="array" ref="B31">IF(ROWS(B$7:B31)&gt;COUNTIF(BookTable[Entry Month],$O$4),"",INDEX(Book!B$3:B$1200,SMALL(IF(BookTable[Entry Month]=$O$4,ROW(BookTable[Entry Month])-ROW(Book!$J$2)),ROWS(B$7:B31))))</f>
        <v/>
      </c>
      <c r="D31" s="1" t="str">
        <f t="array" ref="D31">IF(ROWS(C$7:C31)&gt;COUNTIF(BookTable[Entry Month],$O$4),"",INDEX(Book!C$3:C$1200,SMALL(IF(BookTable[Entry Month]=$O$4,ROW(BookTable[Entry Month])-ROW(Book!$J$2)),ROWS(C$7:C31))))</f>
        <v/>
      </c>
      <c r="E31" s="26" t="e">
        <f>VLOOKUP(Shrawan7[[#This Row],[आपूर्तिकर्ताको नाम]],PartyTable[],2,FALSE)</f>
        <v>#N/A</v>
      </c>
      <c r="F31" s="26" t="str" cm="1">
        <f t="array" ref="F31">IF(ROWS(G$7:G31)&gt;COUNTIF(BookTable[Entry Month],$O$4),"",INDEX(Book!D$3:D$1200,SMALL(IF(BookTable[Entry Month]=$O$4,ROW(BookTable[Entry Month])-ROW(Book!$J$2)),ROWS(G$7:G31))))</f>
        <v/>
      </c>
      <c r="I3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31" s="6" t="str" cm="1">
        <f t="array" ref="J31">IF(ROWS(G$7:G31)&gt;COUNTIF(BookTable[Entry Month],$O$4),"",INDEX(Book!F$3:F$1200,SMALL(IF(BookTable[Entry Month]=$O$4,ROW(BookTable[Entry Month])-ROW(Book!$J$2)),ROWS(G$7:G31))))</f>
        <v/>
      </c>
      <c r="K31" s="6" t="str" cm="1">
        <f t="array" ref="K31">IF(ROWS(G$7:G31)&gt;COUNTIF(BookTable[Entry Month],$O$4),"",INDEX(Book!E$3:E$1200,SMALL(IF(BookTable[Entry Month]=$O$4,ROW(BookTable[Entry Month])-ROW(Book!$J$2)),ROWS(G$7:G31))))</f>
        <v/>
      </c>
      <c r="L31" s="6" t="e">
        <f>Shrawan7[[#This Row],[मूल्य (रु)]]*13%</f>
        <v>#VALUE!</v>
      </c>
    </row>
    <row r="32" spans="1:12" hidden="1" x14ac:dyDescent="0.25">
      <c r="A32" s="1" t="str">
        <f t="array" ref="A32">IF(ROWS(A$7:A32)&gt;COUNTIF(BookTable[Entry Month],$O$4),"",INDEX(Book!A$3:A$1200,SMALL(IF(BookTable[Entry Month]=$O$4,ROW(BookTable[Entry Month])-ROW(Book!$J$2)),ROWS(A$7:A32))))</f>
        <v/>
      </c>
      <c r="B32" s="1" t="str">
        <f t="array" ref="B32">IF(ROWS(B$7:B32)&gt;COUNTIF(BookTable[Entry Month],$O$4),"",INDEX(Book!B$3:B$1200,SMALL(IF(BookTable[Entry Month]=$O$4,ROW(BookTable[Entry Month])-ROW(Book!$J$2)),ROWS(B$7:B32))))</f>
        <v/>
      </c>
      <c r="D32" s="1" t="str">
        <f t="array" ref="D32">IF(ROWS(C$7:C32)&gt;COUNTIF(BookTable[Entry Month],$O$4),"",INDEX(Book!C$3:C$1200,SMALL(IF(BookTable[Entry Month]=$O$4,ROW(BookTable[Entry Month])-ROW(Book!$J$2)),ROWS(C$7:C32))))</f>
        <v/>
      </c>
      <c r="E32" s="26" t="e">
        <f>VLOOKUP(Shrawan7[[#This Row],[आपूर्तिकर्ताको नाम]],PartyTable[],2,FALSE)</f>
        <v>#N/A</v>
      </c>
      <c r="F32" s="26" t="str" cm="1">
        <f t="array" ref="F32">IF(ROWS(G$7:G32)&gt;COUNTIF(BookTable[Entry Month],$O$4),"",INDEX(Book!D$3:D$1200,SMALL(IF(BookTable[Entry Month]=$O$4,ROW(BookTable[Entry Month])-ROW(Book!$J$2)),ROWS(G$7:G32))))</f>
        <v/>
      </c>
      <c r="I3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32" s="6" t="str" cm="1">
        <f t="array" ref="J32">IF(ROWS(G$7:G32)&gt;COUNTIF(BookTable[Entry Month],$O$4),"",INDEX(Book!F$3:F$1200,SMALL(IF(BookTable[Entry Month]=$O$4,ROW(BookTable[Entry Month])-ROW(Book!$J$2)),ROWS(G$7:G32))))</f>
        <v/>
      </c>
      <c r="K32" s="6" t="str" cm="1">
        <f t="array" ref="K32">IF(ROWS(G$7:G32)&gt;COUNTIF(BookTable[Entry Month],$O$4),"",INDEX(Book!E$3:E$1200,SMALL(IF(BookTable[Entry Month]=$O$4,ROW(BookTable[Entry Month])-ROW(Book!$J$2)),ROWS(G$7:G32))))</f>
        <v/>
      </c>
      <c r="L32" s="6" t="e">
        <f>Shrawan7[[#This Row],[मूल्य (रु)]]*13%</f>
        <v>#VALUE!</v>
      </c>
    </row>
    <row r="33" spans="1:12" hidden="1" x14ac:dyDescent="0.25">
      <c r="A33" s="1" t="str">
        <f t="array" ref="A33">IF(ROWS(A$7:A33)&gt;COUNTIF(BookTable[Entry Month],$O$4),"",INDEX(Book!A$3:A$1200,SMALL(IF(BookTable[Entry Month]=$O$4,ROW(BookTable[Entry Month])-ROW(Book!$J$2)),ROWS(A$7:A33))))</f>
        <v/>
      </c>
      <c r="B33" s="1" t="str">
        <f t="array" ref="B33">IF(ROWS(B$7:B33)&gt;COUNTIF(BookTable[Entry Month],$O$4),"",INDEX(Book!B$3:B$1200,SMALL(IF(BookTable[Entry Month]=$O$4,ROW(BookTable[Entry Month])-ROW(Book!$J$2)),ROWS(B$7:B33))))</f>
        <v/>
      </c>
      <c r="D33" s="1" t="str">
        <f t="array" ref="D33">IF(ROWS(C$7:C33)&gt;COUNTIF(BookTable[Entry Month],$O$4),"",INDEX(Book!C$3:C$1200,SMALL(IF(BookTable[Entry Month]=$O$4,ROW(BookTable[Entry Month])-ROW(Book!$J$2)),ROWS(C$7:C33))))</f>
        <v/>
      </c>
      <c r="E33" s="26" t="e">
        <f>VLOOKUP(Shrawan7[[#This Row],[आपूर्तिकर्ताको नाम]],PartyTable[],2,FALSE)</f>
        <v>#N/A</v>
      </c>
      <c r="F33" s="26" t="str" cm="1">
        <f t="array" ref="F33">IF(ROWS(G$7:G33)&gt;COUNTIF(BookTable[Entry Month],$O$4),"",INDEX(Book!D$3:D$1200,SMALL(IF(BookTable[Entry Month]=$O$4,ROW(BookTable[Entry Month])-ROW(Book!$J$2)),ROWS(G$7:G33))))</f>
        <v/>
      </c>
      <c r="I3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33" s="6" t="str" cm="1">
        <f t="array" ref="J33">IF(ROWS(G$7:G33)&gt;COUNTIF(BookTable[Entry Month],$O$4),"",INDEX(Book!F$3:F$1200,SMALL(IF(BookTable[Entry Month]=$O$4,ROW(BookTable[Entry Month])-ROW(Book!$J$2)),ROWS(G$7:G33))))</f>
        <v/>
      </c>
      <c r="K33" s="6" t="str" cm="1">
        <f t="array" ref="K33">IF(ROWS(G$7:G33)&gt;COUNTIF(BookTable[Entry Month],$O$4),"",INDEX(Book!E$3:E$1200,SMALL(IF(BookTable[Entry Month]=$O$4,ROW(BookTable[Entry Month])-ROW(Book!$J$2)),ROWS(G$7:G33))))</f>
        <v/>
      </c>
      <c r="L33" s="6" t="e">
        <f>Shrawan7[[#This Row],[मूल्य (रु)]]*13%</f>
        <v>#VALUE!</v>
      </c>
    </row>
    <row r="34" spans="1:12" hidden="1" x14ac:dyDescent="0.25">
      <c r="A34" s="1" t="str">
        <f t="array" ref="A34">IF(ROWS(A$7:A34)&gt;COUNTIF(BookTable[Entry Month],$O$4),"",INDEX(Book!A$3:A$1200,SMALL(IF(BookTable[Entry Month]=$O$4,ROW(BookTable[Entry Month])-ROW(Book!$J$2)),ROWS(A$7:A34))))</f>
        <v/>
      </c>
      <c r="B34" s="1" t="str">
        <f t="array" ref="B34">IF(ROWS(B$7:B34)&gt;COUNTIF(BookTable[Entry Month],$O$4),"",INDEX(Book!B$3:B$1200,SMALL(IF(BookTable[Entry Month]=$O$4,ROW(BookTable[Entry Month])-ROW(Book!$J$2)),ROWS(B$7:B34))))</f>
        <v/>
      </c>
      <c r="D34" s="1" t="str">
        <f t="array" ref="D34">IF(ROWS(C$7:C34)&gt;COUNTIF(BookTable[Entry Month],$O$4),"",INDEX(Book!C$3:C$1200,SMALL(IF(BookTable[Entry Month]=$O$4,ROW(BookTable[Entry Month])-ROW(Book!$J$2)),ROWS(C$7:C34))))</f>
        <v/>
      </c>
      <c r="E34" s="26" t="e">
        <f>VLOOKUP(Shrawan7[[#This Row],[आपूर्तिकर्ताको नाम]],PartyTable[],2,FALSE)</f>
        <v>#N/A</v>
      </c>
      <c r="F34" s="26" t="str" cm="1">
        <f t="array" ref="F34">IF(ROWS(G$7:G34)&gt;COUNTIF(BookTable[Entry Month],$O$4),"",INDEX(Book!D$3:D$1200,SMALL(IF(BookTable[Entry Month]=$O$4,ROW(BookTable[Entry Month])-ROW(Book!$J$2)),ROWS(G$7:G34))))</f>
        <v/>
      </c>
      <c r="I3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34" s="6" t="str" cm="1">
        <f t="array" ref="J34">IF(ROWS(G$7:G34)&gt;COUNTIF(BookTable[Entry Month],$O$4),"",INDEX(Book!F$3:F$1200,SMALL(IF(BookTable[Entry Month]=$O$4,ROW(BookTable[Entry Month])-ROW(Book!$J$2)),ROWS(G$7:G34))))</f>
        <v/>
      </c>
      <c r="K34" s="6" t="str" cm="1">
        <f t="array" ref="K34">IF(ROWS(G$7:G34)&gt;COUNTIF(BookTable[Entry Month],$O$4),"",INDEX(Book!E$3:E$1200,SMALL(IF(BookTable[Entry Month]=$O$4,ROW(BookTable[Entry Month])-ROW(Book!$J$2)),ROWS(G$7:G34))))</f>
        <v/>
      </c>
      <c r="L34" s="6" t="e">
        <f>Shrawan7[[#This Row],[मूल्य (रु)]]*13%</f>
        <v>#VALUE!</v>
      </c>
    </row>
    <row r="35" spans="1:12" hidden="1" x14ac:dyDescent="0.25">
      <c r="A35" s="1" t="str">
        <f t="array" ref="A35">IF(ROWS(A$7:A35)&gt;COUNTIF(BookTable[Entry Month],$O$4),"",INDEX(Book!A$3:A$1200,SMALL(IF(BookTable[Entry Month]=$O$4,ROW(BookTable[Entry Month])-ROW(Book!$J$2)),ROWS(A$7:A35))))</f>
        <v/>
      </c>
      <c r="B35" s="1" t="str">
        <f t="array" ref="B35">IF(ROWS(B$7:B35)&gt;COUNTIF(BookTable[Entry Month],$O$4),"",INDEX(Book!B$3:B$1200,SMALL(IF(BookTable[Entry Month]=$O$4,ROW(BookTable[Entry Month])-ROW(Book!$J$2)),ROWS(B$7:B35))))</f>
        <v/>
      </c>
      <c r="D35" s="1" t="str">
        <f t="array" ref="D35">IF(ROWS(C$7:C35)&gt;COUNTIF(BookTable[Entry Month],$O$4),"",INDEX(Book!C$3:C$1200,SMALL(IF(BookTable[Entry Month]=$O$4,ROW(BookTable[Entry Month])-ROW(Book!$J$2)),ROWS(C$7:C35))))</f>
        <v/>
      </c>
      <c r="E35" s="26" t="e">
        <f>VLOOKUP(Shrawan7[[#This Row],[आपूर्तिकर्ताको नाम]],PartyTable[],2,FALSE)</f>
        <v>#N/A</v>
      </c>
      <c r="F35" s="26" t="str" cm="1">
        <f t="array" ref="F35">IF(ROWS(G$7:G35)&gt;COUNTIF(BookTable[Entry Month],$O$4),"",INDEX(Book!D$3:D$1200,SMALL(IF(BookTable[Entry Month]=$O$4,ROW(BookTable[Entry Month])-ROW(Book!$J$2)),ROWS(G$7:G35))))</f>
        <v/>
      </c>
      <c r="I3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35" s="6" t="str" cm="1">
        <f t="array" ref="J35">IF(ROWS(G$7:G35)&gt;COUNTIF(BookTable[Entry Month],$O$4),"",INDEX(Book!F$3:F$1200,SMALL(IF(BookTable[Entry Month]=$O$4,ROW(BookTable[Entry Month])-ROW(Book!$J$2)),ROWS(G$7:G35))))</f>
        <v/>
      </c>
      <c r="K35" s="6" t="str" cm="1">
        <f t="array" ref="K35">IF(ROWS(G$7:G35)&gt;COUNTIF(BookTable[Entry Month],$O$4),"",INDEX(Book!E$3:E$1200,SMALL(IF(BookTable[Entry Month]=$O$4,ROW(BookTable[Entry Month])-ROW(Book!$J$2)),ROWS(G$7:G35))))</f>
        <v/>
      </c>
      <c r="L35" s="6" t="e">
        <f>Shrawan7[[#This Row],[मूल्य (रु)]]*13%</f>
        <v>#VALUE!</v>
      </c>
    </row>
    <row r="36" spans="1:12" hidden="1" x14ac:dyDescent="0.25">
      <c r="A36" s="1" t="str">
        <f t="array" ref="A36">IF(ROWS(A$7:A36)&gt;COUNTIF(BookTable[Entry Month],$O$4),"",INDEX(Book!A$3:A$1200,SMALL(IF(BookTable[Entry Month]=$O$4,ROW(BookTable[Entry Month])-ROW(Book!$J$2)),ROWS(A$7:A36))))</f>
        <v/>
      </c>
      <c r="B36" s="1" t="str">
        <f t="array" ref="B36">IF(ROWS(B$7:B36)&gt;COUNTIF(BookTable[Entry Month],$O$4),"",INDEX(Book!B$3:B$1200,SMALL(IF(BookTable[Entry Month]=$O$4,ROW(BookTable[Entry Month])-ROW(Book!$J$2)),ROWS(B$7:B36))))</f>
        <v/>
      </c>
      <c r="D36" s="1" t="str">
        <f t="array" ref="D36">IF(ROWS(C$7:C36)&gt;COUNTIF(BookTable[Entry Month],$O$4),"",INDEX(Book!C$3:C$1200,SMALL(IF(BookTable[Entry Month]=$O$4,ROW(BookTable[Entry Month])-ROW(Book!$J$2)),ROWS(C$7:C36))))</f>
        <v/>
      </c>
      <c r="E36" s="26" t="e">
        <f>VLOOKUP(Shrawan7[[#This Row],[आपूर्तिकर्ताको नाम]],PartyTable[],2,FALSE)</f>
        <v>#N/A</v>
      </c>
      <c r="F36" s="26" t="str" cm="1">
        <f t="array" ref="F36">IF(ROWS(G$7:G36)&gt;COUNTIF(BookTable[Entry Month],$O$4),"",INDEX(Book!D$3:D$1200,SMALL(IF(BookTable[Entry Month]=$O$4,ROW(BookTable[Entry Month])-ROW(Book!$J$2)),ROWS(G$7:G36))))</f>
        <v/>
      </c>
      <c r="I3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36" s="6" t="str" cm="1">
        <f t="array" ref="J36">IF(ROWS(G$7:G36)&gt;COUNTIF(BookTable[Entry Month],$O$4),"",INDEX(Book!F$3:F$1200,SMALL(IF(BookTable[Entry Month]=$O$4,ROW(BookTable[Entry Month])-ROW(Book!$J$2)),ROWS(G$7:G36))))</f>
        <v/>
      </c>
      <c r="K36" s="6" t="str" cm="1">
        <f t="array" ref="K36">IF(ROWS(G$7:G36)&gt;COUNTIF(BookTable[Entry Month],$O$4),"",INDEX(Book!E$3:E$1200,SMALL(IF(BookTable[Entry Month]=$O$4,ROW(BookTable[Entry Month])-ROW(Book!$J$2)),ROWS(G$7:G36))))</f>
        <v/>
      </c>
      <c r="L36" s="6" t="e">
        <f>Shrawan7[[#This Row],[मूल्य (रु)]]*13%</f>
        <v>#VALUE!</v>
      </c>
    </row>
    <row r="37" spans="1:12" hidden="1" x14ac:dyDescent="0.25">
      <c r="A37" s="1" t="str">
        <f t="array" ref="A37">IF(ROWS(A$7:A37)&gt;COUNTIF(BookTable[Entry Month],$O$4),"",INDEX(Book!A$3:A$1200,SMALL(IF(BookTable[Entry Month]=$O$4,ROW(BookTable[Entry Month])-ROW(Book!$J$2)),ROWS(A$7:A37))))</f>
        <v/>
      </c>
      <c r="B37" s="1" t="str">
        <f t="array" ref="B37">IF(ROWS(B$7:B37)&gt;COUNTIF(BookTable[Entry Month],$O$4),"",INDEX(Book!B$3:B$1200,SMALL(IF(BookTable[Entry Month]=$O$4,ROW(BookTable[Entry Month])-ROW(Book!$J$2)),ROWS(B$7:B37))))</f>
        <v/>
      </c>
      <c r="D37" s="1" t="str">
        <f t="array" ref="D37">IF(ROWS(C$7:C37)&gt;COUNTIF(BookTable[Entry Month],$O$4),"",INDEX(Book!C$3:C$1200,SMALL(IF(BookTable[Entry Month]=$O$4,ROW(BookTable[Entry Month])-ROW(Book!$J$2)),ROWS(C$7:C37))))</f>
        <v/>
      </c>
      <c r="E37" s="26" t="e">
        <f>VLOOKUP(Shrawan7[[#This Row],[आपूर्तिकर्ताको नाम]],PartyTable[],2,FALSE)</f>
        <v>#N/A</v>
      </c>
      <c r="F37" s="26" t="str" cm="1">
        <f t="array" ref="F37">IF(ROWS(G$7:G37)&gt;COUNTIF(BookTable[Entry Month],$O$4),"",INDEX(Book!D$3:D$1200,SMALL(IF(BookTable[Entry Month]=$O$4,ROW(BookTable[Entry Month])-ROW(Book!$J$2)),ROWS(G$7:G37))))</f>
        <v/>
      </c>
      <c r="I3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37" s="6" t="str" cm="1">
        <f t="array" ref="J37">IF(ROWS(G$7:G37)&gt;COUNTIF(BookTable[Entry Month],$O$4),"",INDEX(Book!F$3:F$1200,SMALL(IF(BookTable[Entry Month]=$O$4,ROW(BookTable[Entry Month])-ROW(Book!$J$2)),ROWS(G$7:G37))))</f>
        <v/>
      </c>
      <c r="K37" s="6" t="str" cm="1">
        <f t="array" ref="K37">IF(ROWS(G$7:G37)&gt;COUNTIF(BookTable[Entry Month],$O$4),"",INDEX(Book!E$3:E$1200,SMALL(IF(BookTable[Entry Month]=$O$4,ROW(BookTable[Entry Month])-ROW(Book!$J$2)),ROWS(G$7:G37))))</f>
        <v/>
      </c>
      <c r="L37" s="6" t="e">
        <f>Shrawan7[[#This Row],[मूल्य (रु)]]*13%</f>
        <v>#VALUE!</v>
      </c>
    </row>
    <row r="38" spans="1:12" hidden="1" x14ac:dyDescent="0.25">
      <c r="A38" s="1" t="str">
        <f t="array" ref="A38">IF(ROWS(A$7:A38)&gt;COUNTIF(BookTable[Entry Month],$O$4),"",INDEX(Book!A$3:A$1200,SMALL(IF(BookTable[Entry Month]=$O$4,ROW(BookTable[Entry Month])-ROW(Book!$J$2)),ROWS(A$7:A38))))</f>
        <v/>
      </c>
      <c r="B38" s="1" t="str">
        <f t="array" ref="B38">IF(ROWS(B$7:B38)&gt;COUNTIF(BookTable[Entry Month],$O$4),"",INDEX(Book!B$3:B$1200,SMALL(IF(BookTable[Entry Month]=$O$4,ROW(BookTable[Entry Month])-ROW(Book!$J$2)),ROWS(B$7:B38))))</f>
        <v/>
      </c>
      <c r="D38" s="1" t="str">
        <f t="array" ref="D38">IF(ROWS(C$7:C38)&gt;COUNTIF(BookTable[Entry Month],$O$4),"",INDEX(Book!C$3:C$1200,SMALL(IF(BookTable[Entry Month]=$O$4,ROW(BookTable[Entry Month])-ROW(Book!$J$2)),ROWS(C$7:C38))))</f>
        <v/>
      </c>
      <c r="E38" s="26" t="e">
        <f>VLOOKUP(Shrawan7[[#This Row],[आपूर्तिकर्ताको नाम]],PartyTable[],2,FALSE)</f>
        <v>#N/A</v>
      </c>
      <c r="F38" s="26" t="str" cm="1">
        <f t="array" ref="F38">IF(ROWS(G$7:G38)&gt;COUNTIF(BookTable[Entry Month],$O$4),"",INDEX(Book!D$3:D$1200,SMALL(IF(BookTable[Entry Month]=$O$4,ROW(BookTable[Entry Month])-ROW(Book!$J$2)),ROWS(G$7:G38))))</f>
        <v/>
      </c>
      <c r="I3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38" s="6" t="str" cm="1">
        <f t="array" ref="J38">IF(ROWS(G$7:G38)&gt;COUNTIF(BookTable[Entry Month],$O$4),"",INDEX(Book!F$3:F$1200,SMALL(IF(BookTable[Entry Month]=$O$4,ROW(BookTable[Entry Month])-ROW(Book!$J$2)),ROWS(G$7:G38))))</f>
        <v/>
      </c>
      <c r="K38" s="6" t="str" cm="1">
        <f t="array" ref="K38">IF(ROWS(G$7:G38)&gt;COUNTIF(BookTable[Entry Month],$O$4),"",INDEX(Book!E$3:E$1200,SMALL(IF(BookTable[Entry Month]=$O$4,ROW(BookTable[Entry Month])-ROW(Book!$J$2)),ROWS(G$7:G38))))</f>
        <v/>
      </c>
      <c r="L38" s="6" t="e">
        <f>Shrawan7[[#This Row],[मूल्य (रु)]]*13%</f>
        <v>#VALUE!</v>
      </c>
    </row>
    <row r="39" spans="1:12" hidden="1" x14ac:dyDescent="0.25">
      <c r="A39" s="1" t="str">
        <f t="array" ref="A39">IF(ROWS(A$7:A39)&gt;COUNTIF(BookTable[Entry Month],$O$4),"",INDEX(Book!A$3:A$1200,SMALL(IF(BookTable[Entry Month]=$O$4,ROW(BookTable[Entry Month])-ROW(Book!$J$2)),ROWS(A$7:A39))))</f>
        <v/>
      </c>
      <c r="B39" s="1" t="str">
        <f t="array" ref="B39">IF(ROWS(B$7:B39)&gt;COUNTIF(BookTable[Entry Month],$O$4),"",INDEX(Book!B$3:B$1200,SMALL(IF(BookTable[Entry Month]=$O$4,ROW(BookTable[Entry Month])-ROW(Book!$J$2)),ROWS(B$7:B39))))</f>
        <v/>
      </c>
      <c r="D39" s="1" t="str">
        <f t="array" ref="D39">IF(ROWS(C$7:C39)&gt;COUNTIF(BookTable[Entry Month],$O$4),"",INDEX(Book!C$3:C$1200,SMALL(IF(BookTable[Entry Month]=$O$4,ROW(BookTable[Entry Month])-ROW(Book!$J$2)),ROWS(C$7:C39))))</f>
        <v/>
      </c>
      <c r="E39" s="26" t="e">
        <f>VLOOKUP(Shrawan7[[#This Row],[आपूर्तिकर्ताको नाम]],PartyTable[],2,FALSE)</f>
        <v>#N/A</v>
      </c>
      <c r="F39" s="26" t="str" cm="1">
        <f t="array" ref="F39">IF(ROWS(G$7:G39)&gt;COUNTIF(BookTable[Entry Month],$O$4),"",INDEX(Book!D$3:D$1200,SMALL(IF(BookTable[Entry Month]=$O$4,ROW(BookTable[Entry Month])-ROW(Book!$J$2)),ROWS(G$7:G39))))</f>
        <v/>
      </c>
      <c r="I3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39" s="6" t="str" cm="1">
        <f t="array" ref="J39">IF(ROWS(G$7:G39)&gt;COUNTIF(BookTable[Entry Month],$O$4),"",INDEX(Book!F$3:F$1200,SMALL(IF(BookTable[Entry Month]=$O$4,ROW(BookTable[Entry Month])-ROW(Book!$J$2)),ROWS(G$7:G39))))</f>
        <v/>
      </c>
      <c r="K39" s="6" t="str" cm="1">
        <f t="array" ref="K39">IF(ROWS(G$7:G39)&gt;COUNTIF(BookTable[Entry Month],$O$4),"",INDEX(Book!E$3:E$1200,SMALL(IF(BookTable[Entry Month]=$O$4,ROW(BookTable[Entry Month])-ROW(Book!$J$2)),ROWS(G$7:G39))))</f>
        <v/>
      </c>
      <c r="L39" s="6" t="e">
        <f>Shrawan7[[#This Row],[मूल्य (रु)]]*13%</f>
        <v>#VALUE!</v>
      </c>
    </row>
    <row r="40" spans="1:12" hidden="1" x14ac:dyDescent="0.25">
      <c r="A40" s="1" t="str">
        <f t="array" ref="A40">IF(ROWS(A$7:A40)&gt;COUNTIF(BookTable[Entry Month],$O$4),"",INDEX(Book!A$3:A$1200,SMALL(IF(BookTable[Entry Month]=$O$4,ROW(BookTable[Entry Month])-ROW(Book!$J$2)),ROWS(A$7:A40))))</f>
        <v/>
      </c>
      <c r="B40" s="1" t="str">
        <f t="array" ref="B40">IF(ROWS(B$7:B40)&gt;COUNTIF(BookTable[Entry Month],$O$4),"",INDEX(Book!B$3:B$1200,SMALL(IF(BookTable[Entry Month]=$O$4,ROW(BookTable[Entry Month])-ROW(Book!$J$2)),ROWS(B$7:B40))))</f>
        <v/>
      </c>
      <c r="D40" s="1" t="str">
        <f t="array" ref="D40">IF(ROWS(C$7:C40)&gt;COUNTIF(BookTable[Entry Month],$O$4),"",INDEX(Book!C$3:C$1200,SMALL(IF(BookTable[Entry Month]=$O$4,ROW(BookTable[Entry Month])-ROW(Book!$J$2)),ROWS(C$7:C40))))</f>
        <v/>
      </c>
      <c r="E40" s="26" t="e">
        <f>VLOOKUP(Shrawan7[[#This Row],[आपूर्तिकर्ताको नाम]],PartyTable[],2,FALSE)</f>
        <v>#N/A</v>
      </c>
      <c r="F40" s="26" t="str" cm="1">
        <f t="array" ref="F40">IF(ROWS(G$7:G40)&gt;COUNTIF(BookTable[Entry Month],$O$4),"",INDEX(Book!D$3:D$1200,SMALL(IF(BookTable[Entry Month]=$O$4,ROW(BookTable[Entry Month])-ROW(Book!$J$2)),ROWS(G$7:G40))))</f>
        <v/>
      </c>
      <c r="I4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40" s="6" t="str" cm="1">
        <f t="array" ref="J40">IF(ROWS(G$7:G40)&gt;COUNTIF(BookTable[Entry Month],$O$4),"",INDEX(Book!F$3:F$1200,SMALL(IF(BookTable[Entry Month]=$O$4,ROW(BookTable[Entry Month])-ROW(Book!$J$2)),ROWS(G$7:G40))))</f>
        <v/>
      </c>
      <c r="K40" s="6" t="str" cm="1">
        <f t="array" ref="K40">IF(ROWS(G$7:G40)&gt;COUNTIF(BookTable[Entry Month],$O$4),"",INDEX(Book!E$3:E$1200,SMALL(IF(BookTable[Entry Month]=$O$4,ROW(BookTable[Entry Month])-ROW(Book!$J$2)),ROWS(G$7:G40))))</f>
        <v/>
      </c>
      <c r="L40" s="6" t="e">
        <f>Shrawan7[[#This Row],[मूल्य (रु)]]*13%</f>
        <v>#VALUE!</v>
      </c>
    </row>
    <row r="41" spans="1:12" hidden="1" x14ac:dyDescent="0.25">
      <c r="A41" s="1" t="str">
        <f t="array" ref="A41">IF(ROWS(A$7:A41)&gt;COUNTIF(BookTable[Entry Month],$O$4),"",INDEX(Book!A$3:A$1200,SMALL(IF(BookTable[Entry Month]=$O$4,ROW(BookTable[Entry Month])-ROW(Book!$J$2)),ROWS(A$7:A41))))</f>
        <v/>
      </c>
      <c r="B41" s="1" t="str">
        <f t="array" ref="B41">IF(ROWS(B$7:B41)&gt;COUNTIF(BookTable[Entry Month],$O$4),"",INDEX(Book!B$3:B$1200,SMALL(IF(BookTable[Entry Month]=$O$4,ROW(BookTable[Entry Month])-ROW(Book!$J$2)),ROWS(B$7:B41))))</f>
        <v/>
      </c>
      <c r="D41" s="1" t="str">
        <f t="array" ref="D41">IF(ROWS(C$7:C41)&gt;COUNTIF(BookTable[Entry Month],$O$4),"",INDEX(Book!C$3:C$1200,SMALL(IF(BookTable[Entry Month]=$O$4,ROW(BookTable[Entry Month])-ROW(Book!$J$2)),ROWS(C$7:C41))))</f>
        <v/>
      </c>
      <c r="E41" s="26" t="e">
        <f>VLOOKUP(Shrawan7[[#This Row],[आपूर्तिकर्ताको नाम]],PartyTable[],2,FALSE)</f>
        <v>#N/A</v>
      </c>
      <c r="F41" s="26" t="str" cm="1">
        <f t="array" ref="F41">IF(ROWS(G$7:G41)&gt;COUNTIF(BookTable[Entry Month],$O$4),"",INDEX(Book!D$3:D$1200,SMALL(IF(BookTable[Entry Month]=$O$4,ROW(BookTable[Entry Month])-ROW(Book!$J$2)),ROWS(G$7:G41))))</f>
        <v/>
      </c>
      <c r="I4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41" s="6" t="str" cm="1">
        <f t="array" ref="J41">IF(ROWS(G$7:G41)&gt;COUNTIF(BookTable[Entry Month],$O$4),"",INDEX(Book!F$3:F$1200,SMALL(IF(BookTable[Entry Month]=$O$4,ROW(BookTable[Entry Month])-ROW(Book!$J$2)),ROWS(G$7:G41))))</f>
        <v/>
      </c>
      <c r="K41" s="6" t="str" cm="1">
        <f t="array" ref="K41">IF(ROWS(G$7:G41)&gt;COUNTIF(BookTable[Entry Month],$O$4),"",INDEX(Book!E$3:E$1200,SMALL(IF(BookTable[Entry Month]=$O$4,ROW(BookTable[Entry Month])-ROW(Book!$J$2)),ROWS(G$7:G41))))</f>
        <v/>
      </c>
      <c r="L41" s="6" t="e">
        <f>Shrawan7[[#This Row],[मूल्य (रु)]]*13%</f>
        <v>#VALUE!</v>
      </c>
    </row>
    <row r="42" spans="1:12" hidden="1" x14ac:dyDescent="0.25">
      <c r="A42" s="1" t="str">
        <f t="array" ref="A42">IF(ROWS(A$7:A42)&gt;COUNTIF(BookTable[Entry Month],$O$4),"",INDEX(Book!A$3:A$1200,SMALL(IF(BookTable[Entry Month]=$O$4,ROW(BookTable[Entry Month])-ROW(Book!$J$2)),ROWS(A$7:A42))))</f>
        <v/>
      </c>
      <c r="B42" s="1" t="str">
        <f t="array" ref="B42">IF(ROWS(B$7:B42)&gt;COUNTIF(BookTable[Entry Month],$O$4),"",INDEX(Book!B$3:B$1200,SMALL(IF(BookTable[Entry Month]=$O$4,ROW(BookTable[Entry Month])-ROW(Book!$J$2)),ROWS(B$7:B42))))</f>
        <v/>
      </c>
      <c r="D42" s="1" t="str">
        <f t="array" ref="D42">IF(ROWS(C$7:C42)&gt;COUNTIF(BookTable[Entry Month],$O$4),"",INDEX(Book!C$3:C$1200,SMALL(IF(BookTable[Entry Month]=$O$4,ROW(BookTable[Entry Month])-ROW(Book!$J$2)),ROWS(C$7:C42))))</f>
        <v/>
      </c>
      <c r="E42" s="26" t="e">
        <f>VLOOKUP(Shrawan7[[#This Row],[आपूर्तिकर्ताको नाम]],PartyTable[],2,FALSE)</f>
        <v>#N/A</v>
      </c>
      <c r="F42" s="26" t="str" cm="1">
        <f t="array" ref="F42">IF(ROWS(G$7:G42)&gt;COUNTIF(BookTable[Entry Month],$O$4),"",INDEX(Book!D$3:D$1200,SMALL(IF(BookTable[Entry Month]=$O$4,ROW(BookTable[Entry Month])-ROW(Book!$J$2)),ROWS(G$7:G42))))</f>
        <v/>
      </c>
      <c r="I4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42" s="6" t="str" cm="1">
        <f t="array" ref="J42">IF(ROWS(G$7:G42)&gt;COUNTIF(BookTable[Entry Month],$O$4),"",INDEX(Book!F$3:F$1200,SMALL(IF(BookTable[Entry Month]=$O$4,ROW(BookTable[Entry Month])-ROW(Book!$J$2)),ROWS(G$7:G42))))</f>
        <v/>
      </c>
      <c r="K42" s="6" t="str" cm="1">
        <f t="array" ref="K42">IF(ROWS(G$7:G42)&gt;COUNTIF(BookTable[Entry Month],$O$4),"",INDEX(Book!E$3:E$1200,SMALL(IF(BookTable[Entry Month]=$O$4,ROW(BookTable[Entry Month])-ROW(Book!$J$2)),ROWS(G$7:G42))))</f>
        <v/>
      </c>
      <c r="L42" s="6" t="e">
        <f>Shrawan7[[#This Row],[मूल्य (रु)]]*13%</f>
        <v>#VALUE!</v>
      </c>
    </row>
    <row r="43" spans="1:12" hidden="1" x14ac:dyDescent="0.25">
      <c r="A43" s="1" t="str">
        <f t="array" ref="A43">IF(ROWS(A$7:A43)&gt;COUNTIF(BookTable[Entry Month],$O$4),"",INDEX(Book!A$3:A$1200,SMALL(IF(BookTable[Entry Month]=$O$4,ROW(BookTable[Entry Month])-ROW(Book!$J$2)),ROWS(A$7:A43))))</f>
        <v/>
      </c>
      <c r="B43" s="1" t="str">
        <f t="array" ref="B43">IF(ROWS(B$7:B43)&gt;COUNTIF(BookTable[Entry Month],$O$4),"",INDEX(Book!B$3:B$1200,SMALL(IF(BookTable[Entry Month]=$O$4,ROW(BookTable[Entry Month])-ROW(Book!$J$2)),ROWS(B$7:B43))))</f>
        <v/>
      </c>
      <c r="D43" s="1" t="str">
        <f t="array" ref="D43">IF(ROWS(C$7:C43)&gt;COUNTIF(BookTable[Entry Month],$O$4),"",INDEX(Book!C$3:C$1200,SMALL(IF(BookTable[Entry Month]=$O$4,ROW(BookTable[Entry Month])-ROW(Book!$J$2)),ROWS(C$7:C43))))</f>
        <v/>
      </c>
      <c r="E43" s="26" t="e">
        <f>VLOOKUP(Shrawan7[[#This Row],[आपूर्तिकर्ताको नाम]],PartyTable[],2,FALSE)</f>
        <v>#N/A</v>
      </c>
      <c r="F43" s="26" t="str" cm="1">
        <f t="array" ref="F43">IF(ROWS(G$7:G43)&gt;COUNTIF(BookTable[Entry Month],$O$4),"",INDEX(Book!D$3:D$1200,SMALL(IF(BookTable[Entry Month]=$O$4,ROW(BookTable[Entry Month])-ROW(Book!$J$2)),ROWS(G$7:G43))))</f>
        <v/>
      </c>
      <c r="I4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43" s="6" t="str" cm="1">
        <f t="array" ref="J43">IF(ROWS(G$7:G43)&gt;COUNTIF(BookTable[Entry Month],$O$4),"",INDEX(Book!F$3:F$1200,SMALL(IF(BookTable[Entry Month]=$O$4,ROW(BookTable[Entry Month])-ROW(Book!$J$2)),ROWS(G$7:G43))))</f>
        <v/>
      </c>
      <c r="K43" s="6" t="str" cm="1">
        <f t="array" ref="K43">IF(ROWS(G$7:G43)&gt;COUNTIF(BookTable[Entry Month],$O$4),"",INDEX(Book!E$3:E$1200,SMALL(IF(BookTable[Entry Month]=$O$4,ROW(BookTable[Entry Month])-ROW(Book!$J$2)),ROWS(G$7:G43))))</f>
        <v/>
      </c>
      <c r="L43" s="6" t="e">
        <f>Shrawan7[[#This Row],[मूल्य (रु)]]*13%</f>
        <v>#VALUE!</v>
      </c>
    </row>
    <row r="44" spans="1:12" hidden="1" x14ac:dyDescent="0.25">
      <c r="A44" s="1" t="str">
        <f t="array" ref="A44">IF(ROWS(A$7:A44)&gt;COUNTIF(BookTable[Entry Month],$O$4),"",INDEX(Book!A$3:A$1200,SMALL(IF(BookTable[Entry Month]=$O$4,ROW(BookTable[Entry Month])-ROW(Book!$J$2)),ROWS(A$7:A44))))</f>
        <v/>
      </c>
      <c r="B44" s="1" t="str">
        <f t="array" ref="B44">IF(ROWS(B$7:B44)&gt;COUNTIF(BookTable[Entry Month],$O$4),"",INDEX(Book!B$3:B$1200,SMALL(IF(BookTable[Entry Month]=$O$4,ROW(BookTable[Entry Month])-ROW(Book!$J$2)),ROWS(B$7:B44))))</f>
        <v/>
      </c>
      <c r="D44" s="1" t="str">
        <f t="array" ref="D44">IF(ROWS(C$7:C44)&gt;COUNTIF(BookTable[Entry Month],$O$4),"",INDEX(Book!C$3:C$1200,SMALL(IF(BookTable[Entry Month]=$O$4,ROW(BookTable[Entry Month])-ROW(Book!$J$2)),ROWS(C$7:C44))))</f>
        <v/>
      </c>
      <c r="E44" s="26" t="e">
        <f>VLOOKUP(Shrawan7[[#This Row],[आपूर्तिकर्ताको नाम]],PartyTable[],2,FALSE)</f>
        <v>#N/A</v>
      </c>
      <c r="F44" s="26" t="str" cm="1">
        <f t="array" ref="F44">IF(ROWS(G$7:G44)&gt;COUNTIF(BookTable[Entry Month],$O$4),"",INDEX(Book!D$3:D$1200,SMALL(IF(BookTable[Entry Month]=$O$4,ROW(BookTable[Entry Month])-ROW(Book!$J$2)),ROWS(G$7:G44))))</f>
        <v/>
      </c>
      <c r="I4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44" s="6" t="str" cm="1">
        <f t="array" ref="J44">IF(ROWS(G$7:G44)&gt;COUNTIF(BookTable[Entry Month],$O$4),"",INDEX(Book!F$3:F$1200,SMALL(IF(BookTable[Entry Month]=$O$4,ROW(BookTable[Entry Month])-ROW(Book!$J$2)),ROWS(G$7:G44))))</f>
        <v/>
      </c>
      <c r="K44" s="6" t="str" cm="1">
        <f t="array" ref="K44">IF(ROWS(G$7:G44)&gt;COUNTIF(BookTable[Entry Month],$O$4),"",INDEX(Book!E$3:E$1200,SMALL(IF(BookTable[Entry Month]=$O$4,ROW(BookTable[Entry Month])-ROW(Book!$J$2)),ROWS(G$7:G44))))</f>
        <v/>
      </c>
      <c r="L44" s="6" t="e">
        <f>Shrawan7[[#This Row],[मूल्य (रु)]]*13%</f>
        <v>#VALUE!</v>
      </c>
    </row>
    <row r="45" spans="1:12" hidden="1" x14ac:dyDescent="0.25">
      <c r="A45" s="1" t="str">
        <f t="array" ref="A45">IF(ROWS(A$7:A45)&gt;COUNTIF(BookTable[Entry Month],$O$4),"",INDEX(Book!A$3:A$1200,SMALL(IF(BookTable[Entry Month]=$O$4,ROW(BookTable[Entry Month])-ROW(Book!$J$2)),ROWS(A$7:A45))))</f>
        <v/>
      </c>
      <c r="B45" s="1" t="str">
        <f t="array" ref="B45">IF(ROWS(B$7:B45)&gt;COUNTIF(BookTable[Entry Month],$O$4),"",INDEX(Book!B$3:B$1200,SMALL(IF(BookTable[Entry Month]=$O$4,ROW(BookTable[Entry Month])-ROW(Book!$J$2)),ROWS(B$7:B45))))</f>
        <v/>
      </c>
      <c r="D45" s="1" t="str">
        <f t="array" ref="D45">IF(ROWS(C$7:C45)&gt;COUNTIF(BookTable[Entry Month],$O$4),"",INDEX(Book!C$3:C$1200,SMALL(IF(BookTable[Entry Month]=$O$4,ROW(BookTable[Entry Month])-ROW(Book!$J$2)),ROWS(C$7:C45))))</f>
        <v/>
      </c>
      <c r="E45" s="26" t="e">
        <f>VLOOKUP(Shrawan7[[#This Row],[आपूर्तिकर्ताको नाम]],PartyTable[],2,FALSE)</f>
        <v>#N/A</v>
      </c>
      <c r="F45" s="26" t="str" cm="1">
        <f t="array" ref="F45">IF(ROWS(G$7:G45)&gt;COUNTIF(BookTable[Entry Month],$O$4),"",INDEX(Book!D$3:D$1200,SMALL(IF(BookTable[Entry Month]=$O$4,ROW(BookTable[Entry Month])-ROW(Book!$J$2)),ROWS(G$7:G45))))</f>
        <v/>
      </c>
      <c r="I4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45" s="6" t="str" cm="1">
        <f t="array" ref="J45">IF(ROWS(G$7:G45)&gt;COUNTIF(BookTable[Entry Month],$O$4),"",INDEX(Book!F$3:F$1200,SMALL(IF(BookTable[Entry Month]=$O$4,ROW(BookTable[Entry Month])-ROW(Book!$J$2)),ROWS(G$7:G45))))</f>
        <v/>
      </c>
      <c r="K45" s="6" t="str" cm="1">
        <f t="array" ref="K45">IF(ROWS(G$7:G45)&gt;COUNTIF(BookTable[Entry Month],$O$4),"",INDEX(Book!E$3:E$1200,SMALL(IF(BookTable[Entry Month]=$O$4,ROW(BookTable[Entry Month])-ROW(Book!$J$2)),ROWS(G$7:G45))))</f>
        <v/>
      </c>
      <c r="L45" s="6" t="e">
        <f>Shrawan7[[#This Row],[मूल्य (रु)]]*13%</f>
        <v>#VALUE!</v>
      </c>
    </row>
    <row r="46" spans="1:12" hidden="1" x14ac:dyDescent="0.25">
      <c r="A46" s="1" t="str">
        <f t="array" ref="A46">IF(ROWS(A$7:A46)&gt;COUNTIF(BookTable[Entry Month],$O$4),"",INDEX(Book!A$3:A$1200,SMALL(IF(BookTable[Entry Month]=$O$4,ROW(BookTable[Entry Month])-ROW(Book!$J$2)),ROWS(A$7:A46))))</f>
        <v/>
      </c>
      <c r="B46" s="12" t="str">
        <f t="array" ref="B46">IF(ROWS(B$7:B46)&gt;COUNTIF(BookTable[Entry Month],$O$4),"",INDEX(Book!B$3:B$1200,SMALL(IF(BookTable[Entry Month]=$O$4,ROW(BookTable[Entry Month])-ROW(Book!$J$2)),ROWS(B$7:B46))))</f>
        <v/>
      </c>
      <c r="D46" s="1" t="str">
        <f t="array" ref="D46">IF(ROWS(C$7:C46)&gt;COUNTIF(BookTable[Entry Month],$O$4),"",INDEX(Book!C$3:C$1200,SMALL(IF(BookTable[Entry Month]=$O$4,ROW(BookTable[Entry Month])-ROW(Book!$J$2)),ROWS(C$7:C46))))</f>
        <v/>
      </c>
      <c r="E46" s="26" t="e">
        <f>VLOOKUP(Shrawan7[[#This Row],[आपूर्तिकर्ताको नाम]],PartyTable[],2,FALSE)</f>
        <v>#N/A</v>
      </c>
      <c r="F46" s="26" t="str" cm="1">
        <f t="array" ref="F46">IF(ROWS(G$7:G46)&gt;COUNTIF(BookTable[Entry Month],$O$4),"",INDEX(Book!D$3:D$1200,SMALL(IF(BookTable[Entry Month]=$O$4,ROW(BookTable[Entry Month])-ROW(Book!$J$2)),ROWS(G$7:G46))))</f>
        <v/>
      </c>
      <c r="I4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46" s="6" t="str" cm="1">
        <f t="array" ref="J46">IF(ROWS(G$7:G46)&gt;COUNTIF(BookTable[Entry Month],$O$4),"",INDEX(Book!F$3:F$1200,SMALL(IF(BookTable[Entry Month]=$O$4,ROW(BookTable[Entry Month])-ROW(Book!$J$2)),ROWS(G$7:G46))))</f>
        <v/>
      </c>
      <c r="K46" s="6" t="str" cm="1">
        <f t="array" ref="K46">IF(ROWS(G$7:G46)&gt;COUNTIF(BookTable[Entry Month],$O$4),"",INDEX(Book!E$3:E$1200,SMALL(IF(BookTable[Entry Month]=$O$4,ROW(BookTable[Entry Month])-ROW(Book!$J$2)),ROWS(G$7:G46))))</f>
        <v/>
      </c>
      <c r="L46" s="6" t="e">
        <f>Shrawan7[[#This Row],[मूल्य (रु)]]*13%</f>
        <v>#VALUE!</v>
      </c>
    </row>
    <row r="47" spans="1:12" hidden="1" x14ac:dyDescent="0.25">
      <c r="A47" s="1" t="str">
        <f t="array" ref="A47">IF(ROWS(A$7:A47)&gt;COUNTIF(BookTable[Entry Month],$O$4),"",INDEX(Book!A$3:A$1200,SMALL(IF(BookTable[Entry Month]=$O$4,ROW(BookTable[Entry Month])-ROW(Book!$J$2)),ROWS(A$7:A47))))</f>
        <v/>
      </c>
      <c r="B47" s="1" t="str">
        <f t="array" ref="B47">IF(ROWS(B$7:B47)&gt;COUNTIF(BookTable[Entry Month],$O$4),"",INDEX(Book!B$3:B$1200,SMALL(IF(BookTable[Entry Month]=$O$4,ROW(BookTable[Entry Month])-ROW(Book!$J$2)),ROWS(B$7:B47))))</f>
        <v/>
      </c>
      <c r="D47" s="1" t="str">
        <f t="array" ref="D47">IF(ROWS(C$7:C47)&gt;COUNTIF(BookTable[Entry Month],$O$4),"",INDEX(Book!C$3:C$1200,SMALL(IF(BookTable[Entry Month]=$O$4,ROW(BookTable[Entry Month])-ROW(Book!$J$2)),ROWS(C$7:C47))))</f>
        <v/>
      </c>
      <c r="E47" s="26" t="e">
        <f>VLOOKUP(Shrawan7[[#This Row],[आपूर्तिकर्ताको नाम]],PartyTable[],2,FALSE)</f>
        <v>#N/A</v>
      </c>
      <c r="F47" s="26" t="str" cm="1">
        <f t="array" ref="F47">IF(ROWS(G$7:G47)&gt;COUNTIF(BookTable[Entry Month],$O$4),"",INDEX(Book!D$3:D$1200,SMALL(IF(BookTable[Entry Month]=$O$4,ROW(BookTable[Entry Month])-ROW(Book!$J$2)),ROWS(G$7:G47))))</f>
        <v/>
      </c>
      <c r="I4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47" s="6" t="str" cm="1">
        <f t="array" ref="J47">IF(ROWS(G$7:G47)&gt;COUNTIF(BookTable[Entry Month],$O$4),"",INDEX(Book!F$3:F$1200,SMALL(IF(BookTable[Entry Month]=$O$4,ROW(BookTable[Entry Month])-ROW(Book!$J$2)),ROWS(G$7:G47))))</f>
        <v/>
      </c>
      <c r="K47" s="6" t="str" cm="1">
        <f t="array" ref="K47">IF(ROWS(G$7:G47)&gt;COUNTIF(BookTable[Entry Month],$O$4),"",INDEX(Book!E$3:E$1200,SMALL(IF(BookTable[Entry Month]=$O$4,ROW(BookTable[Entry Month])-ROW(Book!$J$2)),ROWS(G$7:G47))))</f>
        <v/>
      </c>
      <c r="L47" s="6" t="e">
        <f>Shrawan7[[#This Row],[मूल्य (रु)]]*13%</f>
        <v>#VALUE!</v>
      </c>
    </row>
    <row r="48" spans="1:12" hidden="1" x14ac:dyDescent="0.25">
      <c r="A48" s="1" t="str">
        <f t="array" ref="A48">IF(ROWS(A$7:A48)&gt;COUNTIF(BookTable[Entry Month],$O$4),"",INDEX(Book!A$3:A$1200,SMALL(IF(BookTable[Entry Month]=$O$4,ROW(BookTable[Entry Month])-ROW(Book!$J$2)),ROWS(A$7:A48))))</f>
        <v/>
      </c>
      <c r="B48" s="1" t="str">
        <f t="array" ref="B48">IF(ROWS(B$7:B48)&gt;COUNTIF(BookTable[Entry Month],$O$4),"",INDEX(Book!B$3:B$1200,SMALL(IF(BookTable[Entry Month]=$O$4,ROW(BookTable[Entry Month])-ROW(Book!$J$2)),ROWS(B$7:B48))))</f>
        <v/>
      </c>
      <c r="D48" s="1" t="str">
        <f t="array" ref="D48">IF(ROWS(C$7:C48)&gt;COUNTIF(BookTable[Entry Month],$O$4),"",INDEX(Book!C$3:C$1200,SMALL(IF(BookTable[Entry Month]=$O$4,ROW(BookTable[Entry Month])-ROW(Book!$J$2)),ROWS(C$7:C48))))</f>
        <v/>
      </c>
      <c r="E48" s="26" t="e">
        <f>VLOOKUP(Shrawan7[[#This Row],[आपूर्तिकर्ताको नाम]],PartyTable[],2,FALSE)</f>
        <v>#N/A</v>
      </c>
      <c r="F48" s="26" t="str" cm="1">
        <f t="array" ref="F48">IF(ROWS(G$7:G48)&gt;COUNTIF(BookTable[Entry Month],$O$4),"",INDEX(Book!D$3:D$1200,SMALL(IF(BookTable[Entry Month]=$O$4,ROW(BookTable[Entry Month])-ROW(Book!$J$2)),ROWS(G$7:G48))))</f>
        <v/>
      </c>
      <c r="I4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48" s="6" t="str" cm="1">
        <f t="array" ref="J48">IF(ROWS(G$7:G48)&gt;COUNTIF(BookTable[Entry Month],$O$4),"",INDEX(Book!F$3:F$1200,SMALL(IF(BookTable[Entry Month]=$O$4,ROW(BookTable[Entry Month])-ROW(Book!$J$2)),ROWS(G$7:G48))))</f>
        <v/>
      </c>
      <c r="K48" s="6" t="str" cm="1">
        <f t="array" ref="K48">IF(ROWS(G$7:G48)&gt;COUNTIF(BookTable[Entry Month],$O$4),"",INDEX(Book!E$3:E$1200,SMALL(IF(BookTable[Entry Month]=$O$4,ROW(BookTable[Entry Month])-ROW(Book!$J$2)),ROWS(G$7:G48))))</f>
        <v/>
      </c>
      <c r="L48" s="6" t="e">
        <f>Shrawan7[[#This Row],[मूल्य (रु)]]*13%</f>
        <v>#VALUE!</v>
      </c>
    </row>
    <row r="49" spans="1:12" hidden="1" x14ac:dyDescent="0.25">
      <c r="A49" s="1" t="str">
        <f t="array" ref="A49">IF(ROWS(A$7:A49)&gt;COUNTIF(BookTable[Entry Month],$O$4),"",INDEX(Book!A$3:A$1200,SMALL(IF(BookTable[Entry Month]=$O$4,ROW(BookTable[Entry Month])-ROW(Book!$J$2)),ROWS(A$7:A49))))</f>
        <v/>
      </c>
      <c r="B49" s="1" t="str">
        <f t="array" ref="B49">IF(ROWS(B$7:B49)&gt;COUNTIF(BookTable[Entry Month],$O$4),"",INDEX(Book!B$3:B$1200,SMALL(IF(BookTable[Entry Month]=$O$4,ROW(BookTable[Entry Month])-ROW(Book!$J$2)),ROWS(B$7:B49))))</f>
        <v/>
      </c>
      <c r="D49" s="1" t="str">
        <f t="array" ref="D49">IF(ROWS(C$7:C49)&gt;COUNTIF(BookTable[Entry Month],$O$4),"",INDEX(Book!C$3:C$1200,SMALL(IF(BookTable[Entry Month]=$O$4,ROW(BookTable[Entry Month])-ROW(Book!$J$2)),ROWS(C$7:C49))))</f>
        <v/>
      </c>
      <c r="E49" s="26" t="e">
        <f>VLOOKUP(Shrawan7[[#This Row],[आपूर्तिकर्ताको नाम]],PartyTable[],2,FALSE)</f>
        <v>#N/A</v>
      </c>
      <c r="F49" s="26" t="str" cm="1">
        <f t="array" ref="F49">IF(ROWS(G$7:G49)&gt;COUNTIF(BookTable[Entry Month],$O$4),"",INDEX(Book!D$3:D$1200,SMALL(IF(BookTable[Entry Month]=$O$4,ROW(BookTable[Entry Month])-ROW(Book!$J$2)),ROWS(G$7:G49))))</f>
        <v/>
      </c>
      <c r="I4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49" s="6" t="str" cm="1">
        <f t="array" ref="J49">IF(ROWS(G$7:G49)&gt;COUNTIF(BookTable[Entry Month],$O$4),"",INDEX(Book!F$3:F$1200,SMALL(IF(BookTable[Entry Month]=$O$4,ROW(BookTable[Entry Month])-ROW(Book!$J$2)),ROWS(G$7:G49))))</f>
        <v/>
      </c>
      <c r="K49" s="6" t="str" cm="1">
        <f t="array" ref="K49">IF(ROWS(G$7:G49)&gt;COUNTIF(BookTable[Entry Month],$O$4),"",INDEX(Book!E$3:E$1200,SMALL(IF(BookTable[Entry Month]=$O$4,ROW(BookTable[Entry Month])-ROW(Book!$J$2)),ROWS(G$7:G49))))</f>
        <v/>
      </c>
      <c r="L49" s="6" t="e">
        <f>Shrawan7[[#This Row],[मूल्य (रु)]]*13%</f>
        <v>#VALUE!</v>
      </c>
    </row>
    <row r="50" spans="1:12" hidden="1" x14ac:dyDescent="0.25">
      <c r="A50" s="1" t="str">
        <f t="array" ref="A50">IF(ROWS(A$7:A50)&gt;COUNTIF(BookTable[Entry Month],$O$4),"",INDEX(Book!A$3:A$1200,SMALL(IF(BookTable[Entry Month]=$O$4,ROW(BookTable[Entry Month])-ROW(Book!$J$2)),ROWS(A$7:A50))))</f>
        <v/>
      </c>
      <c r="B50" s="12" t="str">
        <f t="array" ref="B50">IF(ROWS(B$7:B50)&gt;COUNTIF(BookTable[Entry Month],$O$4),"",INDEX(Book!B$3:B$1200,SMALL(IF(BookTable[Entry Month]=$O$4,ROW(BookTable[Entry Month])-ROW(Book!$J$2)),ROWS(B$7:B50))))</f>
        <v/>
      </c>
      <c r="D50" s="1" t="str">
        <f t="array" ref="D50">IF(ROWS(C$7:C50)&gt;COUNTIF(BookTable[Entry Month],$O$4),"",INDEX(Book!C$3:C$1200,SMALL(IF(BookTable[Entry Month]=$O$4,ROW(BookTable[Entry Month])-ROW(Book!$J$2)),ROWS(C$7:C50))))</f>
        <v/>
      </c>
      <c r="E50" s="26" t="e">
        <f>VLOOKUP(Shrawan7[[#This Row],[आपूर्तिकर्ताको नाम]],PartyTable[],2,FALSE)</f>
        <v>#N/A</v>
      </c>
      <c r="F50" s="26" t="str" cm="1">
        <f t="array" ref="F50">IF(ROWS(G$7:G50)&gt;COUNTIF(BookTable[Entry Month],$O$4),"",INDEX(Book!D$3:D$1200,SMALL(IF(BookTable[Entry Month]=$O$4,ROW(BookTable[Entry Month])-ROW(Book!$J$2)),ROWS(G$7:G50))))</f>
        <v/>
      </c>
      <c r="I5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50" s="6" t="str" cm="1">
        <f t="array" ref="J50">IF(ROWS(G$7:G50)&gt;COUNTIF(BookTable[Entry Month],$O$4),"",INDEX(Book!F$3:F$1200,SMALL(IF(BookTable[Entry Month]=$O$4,ROW(BookTable[Entry Month])-ROW(Book!$J$2)),ROWS(G$7:G50))))</f>
        <v/>
      </c>
      <c r="K50" s="6" t="str" cm="1">
        <f t="array" ref="K50">IF(ROWS(G$7:G50)&gt;COUNTIF(BookTable[Entry Month],$O$4),"",INDEX(Book!E$3:E$1200,SMALL(IF(BookTable[Entry Month]=$O$4,ROW(BookTable[Entry Month])-ROW(Book!$J$2)),ROWS(G$7:G50))))</f>
        <v/>
      </c>
      <c r="L50" s="6" t="e">
        <f>Shrawan7[[#This Row],[मूल्य (रु)]]*13%</f>
        <v>#VALUE!</v>
      </c>
    </row>
    <row r="51" spans="1:12" hidden="1" x14ac:dyDescent="0.25">
      <c r="A51" s="1" t="str">
        <f t="array" ref="A51">IF(ROWS(A$7:A51)&gt;COUNTIF(BookTable[Entry Month],$O$4),"",INDEX(Book!A$3:A$1200,SMALL(IF(BookTable[Entry Month]=$O$4,ROW(BookTable[Entry Month])-ROW(Book!$J$2)),ROWS(A$7:A51))))</f>
        <v/>
      </c>
      <c r="B51" s="1" t="str">
        <f t="array" ref="B51">IF(ROWS(B$7:B51)&gt;COUNTIF(BookTable[Entry Month],$O$4),"",INDEX(Book!B$3:B$1200,SMALL(IF(BookTable[Entry Month]=$O$4,ROW(BookTable[Entry Month])-ROW(Book!$J$2)),ROWS(B$7:B51))))</f>
        <v/>
      </c>
      <c r="D51" s="1" t="str">
        <f t="array" ref="D51">IF(ROWS(C$7:C51)&gt;COUNTIF(BookTable[Entry Month],$O$4),"",INDEX(Book!C$3:C$1200,SMALL(IF(BookTable[Entry Month]=$O$4,ROW(BookTable[Entry Month])-ROW(Book!$J$2)),ROWS(C$7:C51))))</f>
        <v/>
      </c>
      <c r="E51" s="26" t="e">
        <f>VLOOKUP(Shrawan7[[#This Row],[आपूर्तिकर्ताको नाम]],PartyTable[],2,FALSE)</f>
        <v>#N/A</v>
      </c>
      <c r="F51" s="26" t="str" cm="1">
        <f t="array" ref="F51">IF(ROWS(G$7:G51)&gt;COUNTIF(BookTable[Entry Month],$O$4),"",INDEX(Book!D$3:D$1200,SMALL(IF(BookTable[Entry Month]=$O$4,ROW(BookTable[Entry Month])-ROW(Book!$J$2)),ROWS(G$7:G51))))</f>
        <v/>
      </c>
      <c r="I5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51" s="6" t="str" cm="1">
        <f t="array" ref="J51">IF(ROWS(G$7:G51)&gt;COUNTIF(BookTable[Entry Month],$O$4),"",INDEX(Book!F$3:F$1200,SMALL(IF(BookTable[Entry Month]=$O$4,ROW(BookTable[Entry Month])-ROW(Book!$J$2)),ROWS(G$7:G51))))</f>
        <v/>
      </c>
      <c r="K51" s="6" t="str" cm="1">
        <f t="array" ref="K51">IF(ROWS(G$7:G51)&gt;COUNTIF(BookTable[Entry Month],$O$4),"",INDEX(Book!E$3:E$1200,SMALL(IF(BookTable[Entry Month]=$O$4,ROW(BookTable[Entry Month])-ROW(Book!$J$2)),ROWS(G$7:G51))))</f>
        <v/>
      </c>
      <c r="L51" s="6" t="e">
        <f>Shrawan7[[#This Row],[मूल्य (रु)]]*13%</f>
        <v>#VALUE!</v>
      </c>
    </row>
    <row r="52" spans="1:12" hidden="1" x14ac:dyDescent="0.25">
      <c r="A52" s="1" t="str">
        <f t="array" ref="A52">IF(ROWS(A$7:A52)&gt;COUNTIF(BookTable[Entry Month],$O$4),"",INDEX(Book!A$3:A$1200,SMALL(IF(BookTable[Entry Month]=$O$4,ROW(BookTable[Entry Month])-ROW(Book!$J$2)),ROWS(A$7:A52))))</f>
        <v/>
      </c>
      <c r="B52" s="12" t="str">
        <f t="array" ref="B52">IF(ROWS(B$7:B52)&gt;COUNTIF(BookTable[Entry Month],$O$4),"",INDEX(Book!B$3:B$1200,SMALL(IF(BookTable[Entry Month]=$O$4,ROW(BookTable[Entry Month])-ROW(Book!$J$2)),ROWS(B$7:B52))))</f>
        <v/>
      </c>
      <c r="D52" s="1" t="str">
        <f t="array" ref="D52">IF(ROWS(C$7:C52)&gt;COUNTIF(BookTable[Entry Month],$O$4),"",INDEX(Book!C$3:C$1200,SMALL(IF(BookTable[Entry Month]=$O$4,ROW(BookTable[Entry Month])-ROW(Book!$J$2)),ROWS(C$7:C52))))</f>
        <v/>
      </c>
      <c r="E52" s="26" t="e">
        <f>VLOOKUP(Shrawan7[[#This Row],[आपूर्तिकर्ताको नाम]],PartyTable[],2,FALSE)</f>
        <v>#N/A</v>
      </c>
      <c r="F52" s="26" t="str" cm="1">
        <f t="array" ref="F52">IF(ROWS(G$7:G52)&gt;COUNTIF(BookTable[Entry Month],$O$4),"",INDEX(Book!D$3:D$1200,SMALL(IF(BookTable[Entry Month]=$O$4,ROW(BookTable[Entry Month])-ROW(Book!$J$2)),ROWS(G$7:G52))))</f>
        <v/>
      </c>
      <c r="I5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52" s="6" t="str" cm="1">
        <f t="array" ref="J52">IF(ROWS(G$7:G52)&gt;COUNTIF(BookTable[Entry Month],$O$4),"",INDEX(Book!F$3:F$1200,SMALL(IF(BookTable[Entry Month]=$O$4,ROW(BookTable[Entry Month])-ROW(Book!$J$2)),ROWS(G$7:G52))))</f>
        <v/>
      </c>
      <c r="K52" s="6" t="str" cm="1">
        <f t="array" ref="K52">IF(ROWS(G$7:G52)&gt;COUNTIF(BookTable[Entry Month],$O$4),"",INDEX(Book!E$3:E$1200,SMALL(IF(BookTable[Entry Month]=$O$4,ROW(BookTable[Entry Month])-ROW(Book!$J$2)),ROWS(G$7:G52))))</f>
        <v/>
      </c>
      <c r="L52" s="6" t="e">
        <f>Shrawan7[[#This Row],[मूल्य (रु)]]*13%</f>
        <v>#VALUE!</v>
      </c>
    </row>
    <row r="53" spans="1:12" hidden="1" x14ac:dyDescent="0.25">
      <c r="A53" s="1" t="str">
        <f t="array" ref="A53">IF(ROWS(A$7:A53)&gt;COUNTIF(BookTable[Entry Month],$O$4),"",INDEX(Book!A$3:A$1200,SMALL(IF(BookTable[Entry Month]=$O$4,ROW(BookTable[Entry Month])-ROW(Book!$J$2)),ROWS(A$7:A53))))</f>
        <v/>
      </c>
      <c r="B53" s="1" t="str">
        <f t="array" ref="B53">IF(ROWS(B$7:B53)&gt;COUNTIF(BookTable[Entry Month],$O$4),"",INDEX(Book!B$3:B$1200,SMALL(IF(BookTable[Entry Month]=$O$4,ROW(BookTable[Entry Month])-ROW(Book!$J$2)),ROWS(B$7:B53))))</f>
        <v/>
      </c>
      <c r="D53" s="1" t="str">
        <f t="array" ref="D53">IF(ROWS(C$7:C53)&gt;COUNTIF(BookTable[Entry Month],$O$4),"",INDEX(Book!C$3:C$1200,SMALL(IF(BookTable[Entry Month]=$O$4,ROW(BookTable[Entry Month])-ROW(Book!$J$2)),ROWS(C$7:C53))))</f>
        <v/>
      </c>
      <c r="E53" s="26" t="e">
        <f>VLOOKUP(Shrawan7[[#This Row],[आपूर्तिकर्ताको नाम]],PartyTable[],2,FALSE)</f>
        <v>#N/A</v>
      </c>
      <c r="F53" s="26" t="str" cm="1">
        <f t="array" ref="F53">IF(ROWS(G$7:G53)&gt;COUNTIF(BookTable[Entry Month],$O$4),"",INDEX(Book!D$3:D$1200,SMALL(IF(BookTable[Entry Month]=$O$4,ROW(BookTable[Entry Month])-ROW(Book!$J$2)),ROWS(G$7:G53))))</f>
        <v/>
      </c>
      <c r="I5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53" s="6" t="str" cm="1">
        <f t="array" ref="J53">IF(ROWS(G$7:G53)&gt;COUNTIF(BookTable[Entry Month],$O$4),"",INDEX(Book!F$3:F$1200,SMALL(IF(BookTable[Entry Month]=$O$4,ROW(BookTable[Entry Month])-ROW(Book!$J$2)),ROWS(G$7:G53))))</f>
        <v/>
      </c>
      <c r="K53" s="6" t="str" cm="1">
        <f t="array" ref="K53">IF(ROWS(G$7:G53)&gt;COUNTIF(BookTable[Entry Month],$O$4),"",INDEX(Book!E$3:E$1200,SMALL(IF(BookTable[Entry Month]=$O$4,ROW(BookTable[Entry Month])-ROW(Book!$J$2)),ROWS(G$7:G53))))</f>
        <v/>
      </c>
      <c r="L53" s="6" t="e">
        <f>Shrawan7[[#This Row],[मूल्य (रु)]]*13%</f>
        <v>#VALUE!</v>
      </c>
    </row>
    <row r="54" spans="1:12" hidden="1" x14ac:dyDescent="0.25">
      <c r="A54" s="1" t="str">
        <f t="array" ref="A54">IF(ROWS(A$7:A54)&gt;COUNTIF(BookTable[Entry Month],$O$4),"",INDEX(Book!A$3:A$1200,SMALL(IF(BookTable[Entry Month]=$O$4,ROW(BookTable[Entry Month])-ROW(Book!$J$2)),ROWS(A$7:A54))))</f>
        <v/>
      </c>
      <c r="B54" s="1" t="str">
        <f t="array" ref="B54">IF(ROWS(B$7:B54)&gt;COUNTIF(BookTable[Entry Month],$O$4),"",INDEX(Book!B$3:B$1200,SMALL(IF(BookTable[Entry Month]=$O$4,ROW(BookTable[Entry Month])-ROW(Book!$J$2)),ROWS(B$7:B54))))</f>
        <v/>
      </c>
      <c r="D54" s="1" t="str">
        <f t="array" ref="D54">IF(ROWS(C$7:C54)&gt;COUNTIF(BookTable[Entry Month],$O$4),"",INDEX(Book!C$3:C$1200,SMALL(IF(BookTable[Entry Month]=$O$4,ROW(BookTable[Entry Month])-ROW(Book!$J$2)),ROWS(C$7:C54))))</f>
        <v/>
      </c>
      <c r="E54" s="26" t="e">
        <f>VLOOKUP(Shrawan7[[#This Row],[आपूर्तिकर्ताको नाम]],PartyTable[],2,FALSE)</f>
        <v>#N/A</v>
      </c>
      <c r="F54" s="26" t="str" cm="1">
        <f t="array" ref="F54">IF(ROWS(G$7:G54)&gt;COUNTIF(BookTable[Entry Month],$O$4),"",INDEX(Book!D$3:D$1200,SMALL(IF(BookTable[Entry Month]=$O$4,ROW(BookTable[Entry Month])-ROW(Book!$J$2)),ROWS(G$7:G54))))</f>
        <v/>
      </c>
      <c r="I5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54" s="6" t="str" cm="1">
        <f t="array" ref="J54">IF(ROWS(G$7:G54)&gt;COUNTIF(BookTable[Entry Month],$O$4),"",INDEX(Book!F$3:F$1200,SMALL(IF(BookTable[Entry Month]=$O$4,ROW(BookTable[Entry Month])-ROW(Book!$J$2)),ROWS(G$7:G54))))</f>
        <v/>
      </c>
      <c r="K54" s="6" t="str" cm="1">
        <f t="array" ref="K54">IF(ROWS(G$7:G54)&gt;COUNTIF(BookTable[Entry Month],$O$4),"",INDEX(Book!E$3:E$1200,SMALL(IF(BookTable[Entry Month]=$O$4,ROW(BookTable[Entry Month])-ROW(Book!$J$2)),ROWS(G$7:G54))))</f>
        <v/>
      </c>
      <c r="L54" s="6" t="e">
        <f>Shrawan7[[#This Row],[मूल्य (रु)]]*13%</f>
        <v>#VALUE!</v>
      </c>
    </row>
    <row r="55" spans="1:12" hidden="1" x14ac:dyDescent="0.25">
      <c r="A55" s="1" t="str">
        <f t="array" ref="A55">IF(ROWS(A$7:A55)&gt;COUNTIF(BookTable[Entry Month],$O$4),"",INDEX(Book!A$3:A$1200,SMALL(IF(BookTable[Entry Month]=$O$4,ROW(BookTable[Entry Month])-ROW(Book!$J$2)),ROWS(A$7:A55))))</f>
        <v/>
      </c>
      <c r="B55" s="1" t="str">
        <f t="array" ref="B55">IF(ROWS(B$7:B55)&gt;COUNTIF(BookTable[Entry Month],$O$4),"",INDEX(Book!B$3:B$1200,SMALL(IF(BookTable[Entry Month]=$O$4,ROW(BookTable[Entry Month])-ROW(Book!$J$2)),ROWS(B$7:B55))))</f>
        <v/>
      </c>
      <c r="D55" s="1" t="str">
        <f t="array" ref="D55">IF(ROWS(C$7:C55)&gt;COUNTIF(BookTable[Entry Month],$O$4),"",INDEX(Book!C$3:C$1200,SMALL(IF(BookTable[Entry Month]=$O$4,ROW(BookTable[Entry Month])-ROW(Book!$J$2)),ROWS(C$7:C55))))</f>
        <v/>
      </c>
      <c r="E55" s="26" t="e">
        <f>VLOOKUP(Shrawan7[[#This Row],[आपूर्तिकर्ताको नाम]],PartyTable[],2,FALSE)</f>
        <v>#N/A</v>
      </c>
      <c r="F55" s="26" t="str" cm="1">
        <f t="array" ref="F55">IF(ROWS(G$7:G55)&gt;COUNTIF(BookTable[Entry Month],$O$4),"",INDEX(Book!D$3:D$1200,SMALL(IF(BookTable[Entry Month]=$O$4,ROW(BookTable[Entry Month])-ROW(Book!$J$2)),ROWS(G$7:G55))))</f>
        <v/>
      </c>
      <c r="I5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55" s="6" t="str" cm="1">
        <f t="array" ref="J55">IF(ROWS(G$7:G55)&gt;COUNTIF(BookTable[Entry Month],$O$4),"",INDEX(Book!F$3:F$1200,SMALL(IF(BookTable[Entry Month]=$O$4,ROW(BookTable[Entry Month])-ROW(Book!$J$2)),ROWS(G$7:G55))))</f>
        <v/>
      </c>
      <c r="K55" s="6" t="str" cm="1">
        <f t="array" ref="K55">IF(ROWS(G$7:G55)&gt;COUNTIF(BookTable[Entry Month],$O$4),"",INDEX(Book!E$3:E$1200,SMALL(IF(BookTable[Entry Month]=$O$4,ROW(BookTable[Entry Month])-ROW(Book!$J$2)),ROWS(G$7:G55))))</f>
        <v/>
      </c>
      <c r="L55" s="6" t="e">
        <f>Shrawan7[[#This Row],[मूल्य (रु)]]*13%</f>
        <v>#VALUE!</v>
      </c>
    </row>
    <row r="56" spans="1:12" hidden="1" x14ac:dyDescent="0.25">
      <c r="A56" s="1" t="str">
        <f t="array" ref="A56">IF(ROWS(A$7:A56)&gt;COUNTIF(BookTable[Entry Month],$O$4),"",INDEX(Book!A$3:A$1200,SMALL(IF(BookTable[Entry Month]=$O$4,ROW(BookTable[Entry Month])-ROW(Book!$J$2)),ROWS(A$7:A56))))</f>
        <v/>
      </c>
      <c r="B56" s="1" t="str">
        <f t="array" ref="B56">IF(ROWS(B$7:B56)&gt;COUNTIF(BookTable[Entry Month],$O$4),"",INDEX(Book!B$3:B$1200,SMALL(IF(BookTable[Entry Month]=$O$4,ROW(BookTable[Entry Month])-ROW(Book!$J$2)),ROWS(B$7:B56))))</f>
        <v/>
      </c>
      <c r="D56" s="1" t="str">
        <f t="array" ref="D56">IF(ROWS(C$7:C56)&gt;COUNTIF(BookTable[Entry Month],$O$4),"",INDEX(Book!C$3:C$1200,SMALL(IF(BookTable[Entry Month]=$O$4,ROW(BookTable[Entry Month])-ROW(Book!$J$2)),ROWS(C$7:C56))))</f>
        <v/>
      </c>
      <c r="E56" s="26" t="e">
        <f>VLOOKUP(Shrawan7[[#This Row],[आपूर्तिकर्ताको नाम]],PartyTable[],2,FALSE)</f>
        <v>#N/A</v>
      </c>
      <c r="F56" s="26" t="str" cm="1">
        <f t="array" ref="F56">IF(ROWS(G$7:G56)&gt;COUNTIF(BookTable[Entry Month],$O$4),"",INDEX(Book!D$3:D$1200,SMALL(IF(BookTable[Entry Month]=$O$4,ROW(BookTable[Entry Month])-ROW(Book!$J$2)),ROWS(G$7:G56))))</f>
        <v/>
      </c>
      <c r="I5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56" s="6" t="str" cm="1">
        <f t="array" ref="J56">IF(ROWS(G$7:G56)&gt;COUNTIF(BookTable[Entry Month],$O$4),"",INDEX(Book!F$3:F$1200,SMALL(IF(BookTable[Entry Month]=$O$4,ROW(BookTable[Entry Month])-ROW(Book!$J$2)),ROWS(G$7:G56))))</f>
        <v/>
      </c>
      <c r="K56" s="6" t="str" cm="1">
        <f t="array" ref="K56">IF(ROWS(G$7:G56)&gt;COUNTIF(BookTable[Entry Month],$O$4),"",INDEX(Book!E$3:E$1200,SMALL(IF(BookTable[Entry Month]=$O$4,ROW(BookTable[Entry Month])-ROW(Book!$J$2)),ROWS(G$7:G56))))</f>
        <v/>
      </c>
      <c r="L56" s="6" t="e">
        <f>Shrawan7[[#This Row],[मूल्य (रु)]]*13%</f>
        <v>#VALUE!</v>
      </c>
    </row>
    <row r="57" spans="1:12" hidden="1" x14ac:dyDescent="0.25">
      <c r="A57" s="1" t="str">
        <f t="array" ref="A57">IF(ROWS(A$7:A57)&gt;COUNTIF(BookTable[Entry Month],$O$4),"",INDEX(Book!A$3:A$1200,SMALL(IF(BookTable[Entry Month]=$O$4,ROW(BookTable[Entry Month])-ROW(Book!$J$2)),ROWS(A$7:A57))))</f>
        <v/>
      </c>
      <c r="B57" s="1" t="str">
        <f t="array" ref="B57">IF(ROWS(B$7:B57)&gt;COUNTIF(BookTable[Entry Month],$O$4),"",INDEX(Book!B$3:B$1200,SMALL(IF(BookTable[Entry Month]=$O$4,ROW(BookTable[Entry Month])-ROW(Book!$J$2)),ROWS(B$7:B57))))</f>
        <v/>
      </c>
      <c r="D57" s="1" t="str">
        <f t="array" ref="D57">IF(ROWS(C$7:C57)&gt;COUNTIF(BookTable[Entry Month],$O$4),"",INDEX(Book!C$3:C$1200,SMALL(IF(BookTable[Entry Month]=$O$4,ROW(BookTable[Entry Month])-ROW(Book!$J$2)),ROWS(C$7:C57))))</f>
        <v/>
      </c>
      <c r="E57" s="26" t="e">
        <f>VLOOKUP(Shrawan7[[#This Row],[आपूर्तिकर्ताको नाम]],PartyTable[],2,FALSE)</f>
        <v>#N/A</v>
      </c>
      <c r="F57" s="26" t="str" cm="1">
        <f t="array" ref="F57">IF(ROWS(G$7:G57)&gt;COUNTIF(BookTable[Entry Month],$O$4),"",INDEX(Book!D$3:D$1200,SMALL(IF(BookTable[Entry Month]=$O$4,ROW(BookTable[Entry Month])-ROW(Book!$J$2)),ROWS(G$7:G57))))</f>
        <v/>
      </c>
      <c r="I5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57" s="6" t="str" cm="1">
        <f t="array" ref="J57">IF(ROWS(G$7:G57)&gt;COUNTIF(BookTable[Entry Month],$O$4),"",INDEX(Book!F$3:F$1200,SMALL(IF(BookTable[Entry Month]=$O$4,ROW(BookTable[Entry Month])-ROW(Book!$J$2)),ROWS(G$7:G57))))</f>
        <v/>
      </c>
      <c r="K57" s="6" t="str" cm="1">
        <f t="array" ref="K57">IF(ROWS(G$7:G57)&gt;COUNTIF(BookTable[Entry Month],$O$4),"",INDEX(Book!E$3:E$1200,SMALL(IF(BookTable[Entry Month]=$O$4,ROW(BookTable[Entry Month])-ROW(Book!$J$2)),ROWS(G$7:G57))))</f>
        <v/>
      </c>
      <c r="L57" s="6" t="e">
        <f>Shrawan7[[#This Row],[मूल्य (रु)]]*13%</f>
        <v>#VALUE!</v>
      </c>
    </row>
    <row r="58" spans="1:12" hidden="1" x14ac:dyDescent="0.25">
      <c r="A58" s="1" t="str">
        <f t="array" ref="A58">IF(ROWS(A$7:A58)&gt;COUNTIF(BookTable[Entry Month],$O$4),"",INDEX(Book!A$3:A$1200,SMALL(IF(BookTable[Entry Month]=$O$4,ROW(BookTable[Entry Month])-ROW(Book!$J$2)),ROWS(A$7:A58))))</f>
        <v/>
      </c>
      <c r="B58" s="12" t="str">
        <f t="array" ref="B58">IF(ROWS(B$7:B58)&gt;COUNTIF(BookTable[Entry Month],$O$4),"",INDEX(Book!B$3:B$1200,SMALL(IF(BookTable[Entry Month]=$O$4,ROW(BookTable[Entry Month])-ROW(Book!$J$2)),ROWS(B$7:B58))))</f>
        <v/>
      </c>
      <c r="D58" s="1" t="str">
        <f t="array" ref="D58">IF(ROWS(C$7:C58)&gt;COUNTIF(BookTable[Entry Month],$O$4),"",INDEX(Book!C$3:C$1200,SMALL(IF(BookTable[Entry Month]=$O$4,ROW(BookTable[Entry Month])-ROW(Book!$J$2)),ROWS(C$7:C58))))</f>
        <v/>
      </c>
      <c r="E58" s="26" t="e">
        <f>VLOOKUP(Shrawan7[[#This Row],[आपूर्तिकर्ताको नाम]],PartyTable[],2,FALSE)</f>
        <v>#N/A</v>
      </c>
      <c r="F58" s="26" t="str" cm="1">
        <f t="array" ref="F58">IF(ROWS(G$7:G58)&gt;COUNTIF(BookTable[Entry Month],$O$4),"",INDEX(Book!D$3:D$1200,SMALL(IF(BookTable[Entry Month]=$O$4,ROW(BookTable[Entry Month])-ROW(Book!$J$2)),ROWS(G$7:G58))))</f>
        <v/>
      </c>
      <c r="I5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58" s="6" t="str" cm="1">
        <f t="array" ref="J58">IF(ROWS(G$7:G58)&gt;COUNTIF(BookTable[Entry Month],$O$4),"",INDEX(Book!F$3:F$1200,SMALL(IF(BookTable[Entry Month]=$O$4,ROW(BookTable[Entry Month])-ROW(Book!$J$2)),ROWS(G$7:G58))))</f>
        <v/>
      </c>
      <c r="K58" s="6" t="str" cm="1">
        <f t="array" ref="K58">IF(ROWS(G$7:G58)&gt;COUNTIF(BookTable[Entry Month],$O$4),"",INDEX(Book!E$3:E$1200,SMALL(IF(BookTable[Entry Month]=$O$4,ROW(BookTable[Entry Month])-ROW(Book!$J$2)),ROWS(G$7:G58))))</f>
        <v/>
      </c>
      <c r="L58" s="6" t="e">
        <f>Shrawan7[[#This Row],[मूल्य (रु)]]*13%</f>
        <v>#VALUE!</v>
      </c>
    </row>
    <row r="59" spans="1:12" hidden="1" x14ac:dyDescent="0.25">
      <c r="A59" s="1" t="str">
        <f t="array" ref="A59">IF(ROWS(A$7:A59)&gt;COUNTIF(BookTable[Entry Month],$O$4),"",INDEX(Book!A$3:A$1200,SMALL(IF(BookTable[Entry Month]=$O$4,ROW(BookTable[Entry Month])-ROW(Book!$J$2)),ROWS(A$7:A59))))</f>
        <v/>
      </c>
      <c r="B59" s="1" t="str">
        <f t="array" ref="B59">IF(ROWS(B$7:B59)&gt;COUNTIF(BookTable[Entry Month],$O$4),"",INDEX(Book!B$3:B$1200,SMALL(IF(BookTable[Entry Month]=$O$4,ROW(BookTable[Entry Month])-ROW(Book!$J$2)),ROWS(B$7:B59))))</f>
        <v/>
      </c>
      <c r="D59" s="1" t="str">
        <f t="array" ref="D59">IF(ROWS(C$7:C59)&gt;COUNTIF(BookTable[Entry Month],$O$4),"",INDEX(Book!C$3:C$1200,SMALL(IF(BookTable[Entry Month]=$O$4,ROW(BookTable[Entry Month])-ROW(Book!$J$2)),ROWS(C$7:C59))))</f>
        <v/>
      </c>
      <c r="E59" s="26" t="e">
        <f>VLOOKUP(Shrawan7[[#This Row],[आपूर्तिकर्ताको नाम]],PartyTable[],2,FALSE)</f>
        <v>#N/A</v>
      </c>
      <c r="F59" s="26" t="str" cm="1">
        <f t="array" ref="F59">IF(ROWS(G$7:G59)&gt;COUNTIF(BookTable[Entry Month],$O$4),"",INDEX(Book!D$3:D$1200,SMALL(IF(BookTable[Entry Month]=$O$4,ROW(BookTable[Entry Month])-ROW(Book!$J$2)),ROWS(G$7:G59))))</f>
        <v/>
      </c>
      <c r="I5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59" s="6" t="str" cm="1">
        <f t="array" ref="J59">IF(ROWS(G$7:G59)&gt;COUNTIF(BookTable[Entry Month],$O$4),"",INDEX(Book!F$3:F$1200,SMALL(IF(BookTable[Entry Month]=$O$4,ROW(BookTable[Entry Month])-ROW(Book!$J$2)),ROWS(G$7:G59))))</f>
        <v/>
      </c>
      <c r="K59" s="6" t="str" cm="1">
        <f t="array" ref="K59">IF(ROWS(G$7:G59)&gt;COUNTIF(BookTable[Entry Month],$O$4),"",INDEX(Book!E$3:E$1200,SMALL(IF(BookTable[Entry Month]=$O$4,ROW(BookTable[Entry Month])-ROW(Book!$J$2)),ROWS(G$7:G59))))</f>
        <v/>
      </c>
      <c r="L59" s="6" t="e">
        <f>Shrawan7[[#This Row],[मूल्य (रु)]]*13%</f>
        <v>#VALUE!</v>
      </c>
    </row>
    <row r="60" spans="1:12" hidden="1" x14ac:dyDescent="0.25">
      <c r="A60" s="1" t="str">
        <f t="array" ref="A60">IF(ROWS(A$7:A60)&gt;COUNTIF(BookTable[Entry Month],$O$4),"",INDEX(Book!A$3:A$1200,SMALL(IF(BookTable[Entry Month]=$O$4,ROW(BookTable[Entry Month])-ROW(Book!$J$2)),ROWS(A$7:A60))))</f>
        <v/>
      </c>
      <c r="B60" s="1" t="str">
        <f t="array" ref="B60">IF(ROWS(B$7:B60)&gt;COUNTIF(BookTable[Entry Month],$O$4),"",INDEX(Book!B$3:B$1200,SMALL(IF(BookTable[Entry Month]=$O$4,ROW(BookTable[Entry Month])-ROW(Book!$J$2)),ROWS(B$7:B60))))</f>
        <v/>
      </c>
      <c r="D60" s="1" t="str">
        <f t="array" ref="D60">IF(ROWS(C$7:C60)&gt;COUNTIF(BookTable[Entry Month],$O$4),"",INDEX(Book!C$3:C$1200,SMALL(IF(BookTable[Entry Month]=$O$4,ROW(BookTable[Entry Month])-ROW(Book!$J$2)),ROWS(C$7:C60))))</f>
        <v/>
      </c>
      <c r="E60" s="26" t="e">
        <f>VLOOKUP(Shrawan7[[#This Row],[आपूर्तिकर्ताको नाम]],PartyTable[],2,FALSE)</f>
        <v>#N/A</v>
      </c>
      <c r="F60" s="26" t="str" cm="1">
        <f t="array" ref="F60">IF(ROWS(G$7:G60)&gt;COUNTIF(BookTable[Entry Month],$O$4),"",INDEX(Book!D$3:D$1200,SMALL(IF(BookTable[Entry Month]=$O$4,ROW(BookTable[Entry Month])-ROW(Book!$J$2)),ROWS(G$7:G60))))</f>
        <v/>
      </c>
      <c r="I6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60" s="6" t="str" cm="1">
        <f t="array" ref="J60">IF(ROWS(G$7:G60)&gt;COUNTIF(BookTable[Entry Month],$O$4),"",INDEX(Book!F$3:F$1200,SMALL(IF(BookTable[Entry Month]=$O$4,ROW(BookTable[Entry Month])-ROW(Book!$J$2)),ROWS(G$7:G60))))</f>
        <v/>
      </c>
      <c r="K60" s="6" t="str" cm="1">
        <f t="array" ref="K60">IF(ROWS(G$7:G60)&gt;COUNTIF(BookTable[Entry Month],$O$4),"",INDEX(Book!E$3:E$1200,SMALL(IF(BookTable[Entry Month]=$O$4,ROW(BookTable[Entry Month])-ROW(Book!$J$2)),ROWS(G$7:G60))))</f>
        <v/>
      </c>
      <c r="L60" s="6" t="e">
        <f>Shrawan7[[#This Row],[मूल्य (रु)]]*13%</f>
        <v>#VALUE!</v>
      </c>
    </row>
    <row r="61" spans="1:12" hidden="1" x14ac:dyDescent="0.25">
      <c r="A61" s="1" t="str">
        <f t="array" ref="A61">IF(ROWS(A$7:A61)&gt;COUNTIF(BookTable[Entry Month],$O$4),"",INDEX(Book!A$3:A$1200,SMALL(IF(BookTable[Entry Month]=$O$4,ROW(BookTable[Entry Month])-ROW(Book!$J$2)),ROWS(A$7:A61))))</f>
        <v/>
      </c>
      <c r="B61" s="1" t="str">
        <f t="array" ref="B61">IF(ROWS(B$7:B61)&gt;COUNTIF(BookTable[Entry Month],$O$4),"",INDEX(Book!B$3:B$1200,SMALL(IF(BookTable[Entry Month]=$O$4,ROW(BookTable[Entry Month])-ROW(Book!$J$2)),ROWS(B$7:B61))))</f>
        <v/>
      </c>
      <c r="D61" s="1" t="str">
        <f t="array" ref="D61">IF(ROWS(C$7:C61)&gt;COUNTIF(BookTable[Entry Month],$O$4),"",INDEX(Book!C$3:C$1200,SMALL(IF(BookTable[Entry Month]=$O$4,ROW(BookTable[Entry Month])-ROW(Book!$J$2)),ROWS(C$7:C61))))</f>
        <v/>
      </c>
      <c r="E61" s="26" t="e">
        <f>VLOOKUP(Shrawan7[[#This Row],[आपूर्तिकर्ताको नाम]],PartyTable[],2,FALSE)</f>
        <v>#N/A</v>
      </c>
      <c r="F61" s="26" t="str" cm="1">
        <f t="array" ref="F61">IF(ROWS(G$7:G61)&gt;COUNTIF(BookTable[Entry Month],$O$4),"",INDEX(Book!D$3:D$1200,SMALL(IF(BookTable[Entry Month]=$O$4,ROW(BookTable[Entry Month])-ROW(Book!$J$2)),ROWS(G$7:G61))))</f>
        <v/>
      </c>
      <c r="I6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61" s="6" t="str" cm="1">
        <f t="array" ref="J61">IF(ROWS(G$7:G61)&gt;COUNTIF(BookTable[Entry Month],$O$4),"",INDEX(Book!F$3:F$1200,SMALL(IF(BookTable[Entry Month]=$O$4,ROW(BookTable[Entry Month])-ROW(Book!$J$2)),ROWS(G$7:G61))))</f>
        <v/>
      </c>
      <c r="K61" s="6" t="str" cm="1">
        <f t="array" ref="K61">IF(ROWS(G$7:G61)&gt;COUNTIF(BookTable[Entry Month],$O$4),"",INDEX(Book!E$3:E$1200,SMALL(IF(BookTable[Entry Month]=$O$4,ROW(BookTable[Entry Month])-ROW(Book!$J$2)),ROWS(G$7:G61))))</f>
        <v/>
      </c>
      <c r="L61" s="6" t="e">
        <f>Shrawan7[[#This Row],[मूल्य (रु)]]*13%</f>
        <v>#VALUE!</v>
      </c>
    </row>
    <row r="62" spans="1:12" hidden="1" x14ac:dyDescent="0.25">
      <c r="A62" s="1" t="str">
        <f t="array" ref="A62">IF(ROWS(A$7:A62)&gt;COUNTIF(BookTable[Entry Month],$O$4),"",INDEX(Book!A$3:A$1200,SMALL(IF(BookTable[Entry Month]=$O$4,ROW(BookTable[Entry Month])-ROW(Book!$J$2)),ROWS(A$7:A62))))</f>
        <v/>
      </c>
      <c r="B62" s="1" t="str">
        <f t="array" ref="B62">IF(ROWS(B$7:B62)&gt;COUNTIF(BookTable[Entry Month],$O$4),"",INDEX(Book!B$3:B$1200,SMALL(IF(BookTable[Entry Month]=$O$4,ROW(BookTable[Entry Month])-ROW(Book!$J$2)),ROWS(B$7:B62))))</f>
        <v/>
      </c>
      <c r="D62" s="1" t="str">
        <f t="array" ref="D62">IF(ROWS(C$7:C62)&gt;COUNTIF(BookTable[Entry Month],$O$4),"",INDEX(Book!C$3:C$1200,SMALL(IF(BookTable[Entry Month]=$O$4,ROW(BookTable[Entry Month])-ROW(Book!$J$2)),ROWS(C$7:C62))))</f>
        <v/>
      </c>
      <c r="E62" s="26" t="e">
        <f>VLOOKUP(Shrawan7[[#This Row],[आपूर्तिकर्ताको नाम]],PartyTable[],2,FALSE)</f>
        <v>#N/A</v>
      </c>
      <c r="F62" s="26" t="str" cm="1">
        <f t="array" ref="F62">IF(ROWS(G$7:G62)&gt;COUNTIF(BookTable[Entry Month],$O$4),"",INDEX(Book!D$3:D$1200,SMALL(IF(BookTable[Entry Month]=$O$4,ROW(BookTable[Entry Month])-ROW(Book!$J$2)),ROWS(G$7:G62))))</f>
        <v/>
      </c>
      <c r="I6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62" s="6" t="str" cm="1">
        <f t="array" ref="J62">IF(ROWS(G$7:G62)&gt;COUNTIF(BookTable[Entry Month],$O$4),"",INDEX(Book!F$3:F$1200,SMALL(IF(BookTable[Entry Month]=$O$4,ROW(BookTable[Entry Month])-ROW(Book!$J$2)),ROWS(G$7:G62))))</f>
        <v/>
      </c>
      <c r="K62" s="6" t="str" cm="1">
        <f t="array" ref="K62">IF(ROWS(G$7:G62)&gt;COUNTIF(BookTable[Entry Month],$O$4),"",INDEX(Book!E$3:E$1200,SMALL(IF(BookTable[Entry Month]=$O$4,ROW(BookTable[Entry Month])-ROW(Book!$J$2)),ROWS(G$7:G62))))</f>
        <v/>
      </c>
      <c r="L62" s="6" t="e">
        <f>Shrawan7[[#This Row],[मूल्य (रु)]]*13%</f>
        <v>#VALUE!</v>
      </c>
    </row>
    <row r="63" spans="1:12" hidden="1" x14ac:dyDescent="0.25">
      <c r="A63" s="1" t="str">
        <f t="array" ref="A63">IF(ROWS(A$7:A63)&gt;COUNTIF(BookTable[Entry Month],$O$4),"",INDEX(Book!A$3:A$1200,SMALL(IF(BookTable[Entry Month]=$O$4,ROW(BookTable[Entry Month])-ROW(Book!$J$2)),ROWS(A$7:A63))))</f>
        <v/>
      </c>
      <c r="B63" s="1" t="str">
        <f t="array" ref="B63">IF(ROWS(B$7:B63)&gt;COUNTIF(BookTable[Entry Month],$O$4),"",INDEX(Book!B$3:B$1200,SMALL(IF(BookTable[Entry Month]=$O$4,ROW(BookTable[Entry Month])-ROW(Book!$J$2)),ROWS(B$7:B63))))</f>
        <v/>
      </c>
      <c r="D63" s="1" t="str">
        <f t="array" ref="D63">IF(ROWS(C$7:C63)&gt;COUNTIF(BookTable[Entry Month],$O$4),"",INDEX(Book!C$3:C$1200,SMALL(IF(BookTable[Entry Month]=$O$4,ROW(BookTable[Entry Month])-ROW(Book!$J$2)),ROWS(C$7:C63))))</f>
        <v/>
      </c>
      <c r="E63" s="26" t="e">
        <f>VLOOKUP(Shrawan7[[#This Row],[आपूर्तिकर्ताको नाम]],PartyTable[],2,FALSE)</f>
        <v>#N/A</v>
      </c>
      <c r="F63" s="26" t="str" cm="1">
        <f t="array" ref="F63">IF(ROWS(G$7:G63)&gt;COUNTIF(BookTable[Entry Month],$O$4),"",INDEX(Book!D$3:D$1200,SMALL(IF(BookTable[Entry Month]=$O$4,ROW(BookTable[Entry Month])-ROW(Book!$J$2)),ROWS(G$7:G63))))</f>
        <v/>
      </c>
      <c r="I6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63" s="6" t="str" cm="1">
        <f t="array" ref="J63">IF(ROWS(G$7:G63)&gt;COUNTIF(BookTable[Entry Month],$O$4),"",INDEX(Book!F$3:F$1200,SMALL(IF(BookTable[Entry Month]=$O$4,ROW(BookTable[Entry Month])-ROW(Book!$J$2)),ROWS(G$7:G63))))</f>
        <v/>
      </c>
      <c r="K63" s="6" t="str" cm="1">
        <f t="array" ref="K63">IF(ROWS(G$7:G63)&gt;COUNTIF(BookTable[Entry Month],$O$4),"",INDEX(Book!E$3:E$1200,SMALL(IF(BookTable[Entry Month]=$O$4,ROW(BookTable[Entry Month])-ROW(Book!$J$2)),ROWS(G$7:G63))))</f>
        <v/>
      </c>
      <c r="L63" s="6" t="e">
        <f>Shrawan7[[#This Row],[मूल्य (रु)]]*13%</f>
        <v>#VALUE!</v>
      </c>
    </row>
    <row r="64" spans="1:12" hidden="1" x14ac:dyDescent="0.25">
      <c r="A64" s="1" t="str">
        <f t="array" ref="A64">IF(ROWS(A$7:A64)&gt;COUNTIF(BookTable[Entry Month],$O$4),"",INDEX(Book!A$3:A$1200,SMALL(IF(BookTable[Entry Month]=$O$4,ROW(BookTable[Entry Month])-ROW(Book!$J$2)),ROWS(A$7:A64))))</f>
        <v/>
      </c>
      <c r="B64" s="1" t="str">
        <f t="array" ref="B64">IF(ROWS(B$7:B64)&gt;COUNTIF(BookTable[Entry Month],$O$4),"",INDEX(Book!B$3:B$1200,SMALL(IF(BookTable[Entry Month]=$O$4,ROW(BookTable[Entry Month])-ROW(Book!$J$2)),ROWS(B$7:B64))))</f>
        <v/>
      </c>
      <c r="D64" s="1" t="str">
        <f t="array" ref="D64">IF(ROWS(C$7:C64)&gt;COUNTIF(BookTable[Entry Month],$O$4),"",INDEX(Book!C$3:C$1200,SMALL(IF(BookTable[Entry Month]=$O$4,ROW(BookTable[Entry Month])-ROW(Book!$J$2)),ROWS(C$7:C64))))</f>
        <v/>
      </c>
      <c r="E64" s="26" t="e">
        <f>VLOOKUP(Shrawan7[[#This Row],[आपूर्तिकर्ताको नाम]],PartyTable[],2,FALSE)</f>
        <v>#N/A</v>
      </c>
      <c r="F64" s="26" t="str" cm="1">
        <f t="array" ref="F64">IF(ROWS(G$7:G64)&gt;COUNTIF(BookTable[Entry Month],$O$4),"",INDEX(Book!D$3:D$1200,SMALL(IF(BookTable[Entry Month]=$O$4,ROW(BookTable[Entry Month])-ROW(Book!$J$2)),ROWS(G$7:G64))))</f>
        <v/>
      </c>
      <c r="I6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64" s="6" t="str" cm="1">
        <f t="array" ref="J64">IF(ROWS(G$7:G64)&gt;COUNTIF(BookTable[Entry Month],$O$4),"",INDEX(Book!F$3:F$1200,SMALL(IF(BookTable[Entry Month]=$O$4,ROW(BookTable[Entry Month])-ROW(Book!$J$2)),ROWS(G$7:G64))))</f>
        <v/>
      </c>
      <c r="K64" s="6" t="str" cm="1">
        <f t="array" ref="K64">IF(ROWS(G$7:G64)&gt;COUNTIF(BookTable[Entry Month],$O$4),"",INDEX(Book!E$3:E$1200,SMALL(IF(BookTable[Entry Month]=$O$4,ROW(BookTable[Entry Month])-ROW(Book!$J$2)),ROWS(G$7:G64))))</f>
        <v/>
      </c>
      <c r="L64" s="6" t="e">
        <f>Shrawan7[[#This Row],[मूल्य (रु)]]*13%</f>
        <v>#VALUE!</v>
      </c>
    </row>
    <row r="65" spans="1:12" hidden="1" x14ac:dyDescent="0.25">
      <c r="A65" s="1" t="str">
        <f t="array" ref="A65">IF(ROWS(A$7:A65)&gt;COUNTIF(BookTable[Entry Month],$O$4),"",INDEX(Book!A$3:A$1200,SMALL(IF(BookTable[Entry Month]=$O$4,ROW(BookTable[Entry Month])-ROW(Book!$J$2)),ROWS(A$7:A65))))</f>
        <v/>
      </c>
      <c r="B65" s="12" t="str">
        <f t="array" ref="B65">IF(ROWS(B$7:B65)&gt;COUNTIF(BookTable[Entry Month],$O$4),"",INDEX(Book!B$3:B$1200,SMALL(IF(BookTable[Entry Month]=$O$4,ROW(BookTable[Entry Month])-ROW(Book!$J$2)),ROWS(B$7:B65))))</f>
        <v/>
      </c>
      <c r="D65" s="1" t="str">
        <f t="array" ref="D65">IF(ROWS(C$7:C65)&gt;COUNTIF(BookTable[Entry Month],$O$4),"",INDEX(Book!C$3:C$1200,SMALL(IF(BookTable[Entry Month]=$O$4,ROW(BookTable[Entry Month])-ROW(Book!$J$2)),ROWS(C$7:C65))))</f>
        <v/>
      </c>
      <c r="E65" s="26" t="e">
        <f>VLOOKUP(Shrawan7[[#This Row],[आपूर्तिकर्ताको नाम]],PartyTable[],2,FALSE)</f>
        <v>#N/A</v>
      </c>
      <c r="F65" s="26" t="str" cm="1">
        <f t="array" ref="F65">IF(ROWS(G$7:G65)&gt;COUNTIF(BookTable[Entry Month],$O$4),"",INDEX(Book!D$3:D$1200,SMALL(IF(BookTable[Entry Month]=$O$4,ROW(BookTable[Entry Month])-ROW(Book!$J$2)),ROWS(G$7:G65))))</f>
        <v/>
      </c>
      <c r="I6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65" s="6" t="str" cm="1">
        <f t="array" ref="J65">IF(ROWS(G$7:G65)&gt;COUNTIF(BookTable[Entry Month],$O$4),"",INDEX(Book!F$3:F$1200,SMALL(IF(BookTable[Entry Month]=$O$4,ROW(BookTable[Entry Month])-ROW(Book!$J$2)),ROWS(G$7:G65))))</f>
        <v/>
      </c>
      <c r="K65" s="6" t="str" cm="1">
        <f t="array" ref="K65">IF(ROWS(G$7:G65)&gt;COUNTIF(BookTable[Entry Month],$O$4),"",INDEX(Book!E$3:E$1200,SMALL(IF(BookTable[Entry Month]=$O$4,ROW(BookTable[Entry Month])-ROW(Book!$J$2)),ROWS(G$7:G65))))</f>
        <v/>
      </c>
      <c r="L65" s="6" t="e">
        <f>Shrawan7[[#This Row],[मूल्य (रु)]]*13%</f>
        <v>#VALUE!</v>
      </c>
    </row>
    <row r="66" spans="1:12" hidden="1" x14ac:dyDescent="0.25">
      <c r="A66" s="1" t="str">
        <f t="array" ref="A66">IF(ROWS(A$7:A66)&gt;COUNTIF(BookTable[Entry Month],$O$4),"",INDEX(Book!A$3:A$1200,SMALL(IF(BookTable[Entry Month]=$O$4,ROW(BookTable[Entry Month])-ROW(Book!$J$2)),ROWS(A$7:A66))))</f>
        <v/>
      </c>
      <c r="B66" s="1" t="str">
        <f t="array" ref="B66">IF(ROWS(B$7:B66)&gt;COUNTIF(BookTable[Entry Month],$O$4),"",INDEX(Book!B$3:B$1200,SMALL(IF(BookTable[Entry Month]=$O$4,ROW(BookTable[Entry Month])-ROW(Book!$J$2)),ROWS(B$7:B66))))</f>
        <v/>
      </c>
      <c r="D66" s="1" t="str">
        <f t="array" ref="D66">IF(ROWS(C$7:C66)&gt;COUNTIF(BookTable[Entry Month],$O$4),"",INDEX(Book!C$3:C$1200,SMALL(IF(BookTable[Entry Month]=$O$4,ROW(BookTable[Entry Month])-ROW(Book!$J$2)),ROWS(C$7:C66))))</f>
        <v/>
      </c>
      <c r="E66" s="26" t="e">
        <f>VLOOKUP(Shrawan7[[#This Row],[आपूर्तिकर्ताको नाम]],PartyTable[],2,FALSE)</f>
        <v>#N/A</v>
      </c>
      <c r="F66" s="26" t="str" cm="1">
        <f t="array" ref="F66">IF(ROWS(G$7:G66)&gt;COUNTIF(BookTable[Entry Month],$O$4),"",INDEX(Book!D$3:D$1200,SMALL(IF(BookTable[Entry Month]=$O$4,ROW(BookTable[Entry Month])-ROW(Book!$J$2)),ROWS(G$7:G66))))</f>
        <v/>
      </c>
      <c r="I6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66" s="6" t="str" cm="1">
        <f t="array" ref="J66">IF(ROWS(G$7:G66)&gt;COUNTIF(BookTable[Entry Month],$O$4),"",INDEX(Book!F$3:F$1200,SMALL(IF(BookTable[Entry Month]=$O$4,ROW(BookTable[Entry Month])-ROW(Book!$J$2)),ROWS(G$7:G66))))</f>
        <v/>
      </c>
      <c r="K66" s="6" t="str" cm="1">
        <f t="array" ref="K66">IF(ROWS(G$7:G66)&gt;COUNTIF(BookTable[Entry Month],$O$4),"",INDEX(Book!E$3:E$1200,SMALL(IF(BookTable[Entry Month]=$O$4,ROW(BookTable[Entry Month])-ROW(Book!$J$2)),ROWS(G$7:G66))))</f>
        <v/>
      </c>
      <c r="L66" s="6" t="e">
        <f>Shrawan7[[#This Row],[मूल्य (रु)]]*13%</f>
        <v>#VALUE!</v>
      </c>
    </row>
    <row r="67" spans="1:12" hidden="1" x14ac:dyDescent="0.25">
      <c r="A67" s="1" t="str">
        <f t="array" ref="A67">IF(ROWS(A$7:A67)&gt;COUNTIF(BookTable[Entry Month],$O$4),"",INDEX(Book!A$3:A$1200,SMALL(IF(BookTable[Entry Month]=$O$4,ROW(BookTable[Entry Month])-ROW(Book!$J$2)),ROWS(A$7:A67))))</f>
        <v/>
      </c>
      <c r="B67" s="1" t="str">
        <f t="array" ref="B67">IF(ROWS(B$7:B67)&gt;COUNTIF(BookTable[Entry Month],$O$4),"",INDEX(Book!B$3:B$1200,SMALL(IF(BookTable[Entry Month]=$O$4,ROW(BookTable[Entry Month])-ROW(Book!$J$2)),ROWS(B$7:B67))))</f>
        <v/>
      </c>
      <c r="D67" s="1" t="str">
        <f t="array" ref="D67">IF(ROWS(C$7:C67)&gt;COUNTIF(BookTable[Entry Month],$O$4),"",INDEX(Book!C$3:C$1200,SMALL(IF(BookTable[Entry Month]=$O$4,ROW(BookTable[Entry Month])-ROW(Book!$J$2)),ROWS(C$7:C67))))</f>
        <v/>
      </c>
      <c r="E67" s="26" t="e">
        <f>VLOOKUP(Shrawan7[[#This Row],[आपूर्तिकर्ताको नाम]],PartyTable[],2,FALSE)</f>
        <v>#N/A</v>
      </c>
      <c r="F67" s="26" t="str" cm="1">
        <f t="array" ref="F67">IF(ROWS(G$7:G67)&gt;COUNTIF(BookTable[Entry Month],$O$4),"",INDEX(Book!D$3:D$1200,SMALL(IF(BookTable[Entry Month]=$O$4,ROW(BookTable[Entry Month])-ROW(Book!$J$2)),ROWS(G$7:G67))))</f>
        <v/>
      </c>
      <c r="I6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67" s="6" t="str" cm="1">
        <f t="array" ref="J67">IF(ROWS(G$7:G67)&gt;COUNTIF(BookTable[Entry Month],$O$4),"",INDEX(Book!F$3:F$1200,SMALL(IF(BookTable[Entry Month]=$O$4,ROW(BookTable[Entry Month])-ROW(Book!$J$2)),ROWS(G$7:G67))))</f>
        <v/>
      </c>
      <c r="K67" s="6" t="str" cm="1">
        <f t="array" ref="K67">IF(ROWS(G$7:G67)&gt;COUNTIF(BookTable[Entry Month],$O$4),"",INDEX(Book!E$3:E$1200,SMALL(IF(BookTable[Entry Month]=$O$4,ROW(BookTable[Entry Month])-ROW(Book!$J$2)),ROWS(G$7:G67))))</f>
        <v/>
      </c>
      <c r="L67" s="6" t="e">
        <f>Shrawan7[[#This Row],[मूल्य (रु)]]*13%</f>
        <v>#VALUE!</v>
      </c>
    </row>
    <row r="68" spans="1:12" hidden="1" x14ac:dyDescent="0.25">
      <c r="A68" s="1" t="str">
        <f t="array" ref="A68">IF(ROWS(A$7:A68)&gt;COUNTIF(BookTable[Entry Month],$O$4),"",INDEX(Book!A$3:A$1200,SMALL(IF(BookTable[Entry Month]=$O$4,ROW(BookTable[Entry Month])-ROW(Book!$J$2)),ROWS(A$7:A68))))</f>
        <v/>
      </c>
      <c r="B68" s="1" t="str">
        <f t="array" ref="B68">IF(ROWS(B$7:B68)&gt;COUNTIF(BookTable[Entry Month],$O$4),"",INDEX(Book!B$3:B$1200,SMALL(IF(BookTable[Entry Month]=$O$4,ROW(BookTable[Entry Month])-ROW(Book!$J$2)),ROWS(B$7:B68))))</f>
        <v/>
      </c>
      <c r="D68" s="1" t="str">
        <f t="array" ref="D68">IF(ROWS(C$7:C68)&gt;COUNTIF(BookTable[Entry Month],$O$4),"",INDEX(Book!C$3:C$1200,SMALL(IF(BookTable[Entry Month]=$O$4,ROW(BookTable[Entry Month])-ROW(Book!$J$2)),ROWS(C$7:C68))))</f>
        <v/>
      </c>
      <c r="E68" s="26" t="e">
        <f>VLOOKUP(Shrawan7[[#This Row],[आपूर्तिकर्ताको नाम]],PartyTable[],2,FALSE)</f>
        <v>#N/A</v>
      </c>
      <c r="F68" s="26" t="str" cm="1">
        <f t="array" ref="F68">IF(ROWS(G$7:G68)&gt;COUNTIF(BookTable[Entry Month],$O$4),"",INDEX(Book!D$3:D$1200,SMALL(IF(BookTable[Entry Month]=$O$4,ROW(BookTable[Entry Month])-ROW(Book!$J$2)),ROWS(G$7:G68))))</f>
        <v/>
      </c>
      <c r="I6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68" s="6" t="str" cm="1">
        <f t="array" ref="J68">IF(ROWS(G$7:G68)&gt;COUNTIF(BookTable[Entry Month],$O$4),"",INDEX(Book!F$3:F$1200,SMALL(IF(BookTable[Entry Month]=$O$4,ROW(BookTable[Entry Month])-ROW(Book!$J$2)),ROWS(G$7:G68))))</f>
        <v/>
      </c>
      <c r="K68" s="6" t="str" cm="1">
        <f t="array" ref="K68">IF(ROWS(G$7:G68)&gt;COUNTIF(BookTable[Entry Month],$O$4),"",INDEX(Book!E$3:E$1200,SMALL(IF(BookTable[Entry Month]=$O$4,ROW(BookTable[Entry Month])-ROW(Book!$J$2)),ROWS(G$7:G68))))</f>
        <v/>
      </c>
      <c r="L68" s="6" t="e">
        <f>Shrawan7[[#This Row],[मूल्य (रु)]]*13%</f>
        <v>#VALUE!</v>
      </c>
    </row>
    <row r="69" spans="1:12" hidden="1" x14ac:dyDescent="0.25">
      <c r="A69" s="1" t="str">
        <f t="array" ref="A69">IF(ROWS(A$7:A69)&gt;COUNTIF(BookTable[Entry Month],$O$4),"",INDEX(Book!A$3:A$1200,SMALL(IF(BookTable[Entry Month]=$O$4,ROW(BookTable[Entry Month])-ROW(Book!$J$2)),ROWS(A$7:A69))))</f>
        <v/>
      </c>
      <c r="B69" s="12" t="str">
        <f t="array" ref="B69">IF(ROWS(B$7:B69)&gt;COUNTIF(BookTable[Entry Month],$O$4),"",INDEX(Book!B$3:B$1200,SMALL(IF(BookTable[Entry Month]=$O$4,ROW(BookTable[Entry Month])-ROW(Book!$J$2)),ROWS(B$7:B69))))</f>
        <v/>
      </c>
      <c r="D69" s="1" t="str">
        <f t="array" ref="D69">IF(ROWS(C$7:C69)&gt;COUNTIF(BookTable[Entry Month],$O$4),"",INDEX(Book!C$3:C$1200,SMALL(IF(BookTable[Entry Month]=$O$4,ROW(BookTable[Entry Month])-ROW(Book!$J$2)),ROWS(C$7:C69))))</f>
        <v/>
      </c>
      <c r="E69" s="26" t="e">
        <f>VLOOKUP(Shrawan7[[#This Row],[आपूर्तिकर्ताको नाम]],PartyTable[],2,FALSE)</f>
        <v>#N/A</v>
      </c>
      <c r="F69" s="26" t="str" cm="1">
        <f t="array" ref="F69">IF(ROWS(G$7:G69)&gt;COUNTIF(BookTable[Entry Month],$O$4),"",INDEX(Book!D$3:D$1200,SMALL(IF(BookTable[Entry Month]=$O$4,ROW(BookTable[Entry Month])-ROW(Book!$J$2)),ROWS(G$7:G69))))</f>
        <v/>
      </c>
      <c r="I6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69" s="6" t="str" cm="1">
        <f t="array" ref="J69">IF(ROWS(G$7:G69)&gt;COUNTIF(BookTable[Entry Month],$O$4),"",INDEX(Book!F$3:F$1200,SMALL(IF(BookTable[Entry Month]=$O$4,ROW(BookTable[Entry Month])-ROW(Book!$J$2)),ROWS(G$7:G69))))</f>
        <v/>
      </c>
      <c r="K69" s="6" t="str" cm="1">
        <f t="array" ref="K69">IF(ROWS(G$7:G69)&gt;COUNTIF(BookTable[Entry Month],$O$4),"",INDEX(Book!E$3:E$1200,SMALL(IF(BookTable[Entry Month]=$O$4,ROW(BookTable[Entry Month])-ROW(Book!$J$2)),ROWS(G$7:G69))))</f>
        <v/>
      </c>
      <c r="L69" s="6" t="e">
        <f>Shrawan7[[#This Row],[मूल्य (रु)]]*13%</f>
        <v>#VALUE!</v>
      </c>
    </row>
    <row r="70" spans="1:12" hidden="1" x14ac:dyDescent="0.25">
      <c r="A70" s="1" t="str">
        <f t="array" ref="A70">IF(ROWS(A$7:A70)&gt;COUNTIF(BookTable[Entry Month],$O$4),"",INDEX(Book!A$3:A$1200,SMALL(IF(BookTable[Entry Month]=$O$4,ROW(BookTable[Entry Month])-ROW(Book!$J$2)),ROWS(A$7:A70))))</f>
        <v/>
      </c>
      <c r="B70" s="1" t="str">
        <f t="array" ref="B70">IF(ROWS(B$7:B70)&gt;COUNTIF(BookTable[Entry Month],$O$4),"",INDEX(Book!B$3:B$1200,SMALL(IF(BookTable[Entry Month]=$O$4,ROW(BookTable[Entry Month])-ROW(Book!$J$2)),ROWS(B$7:B70))))</f>
        <v/>
      </c>
      <c r="D70" s="1" t="str">
        <f t="array" ref="D70">IF(ROWS(C$7:C70)&gt;COUNTIF(BookTable[Entry Month],$O$4),"",INDEX(Book!C$3:C$1200,SMALL(IF(BookTable[Entry Month]=$O$4,ROW(BookTable[Entry Month])-ROW(Book!$J$2)),ROWS(C$7:C70))))</f>
        <v/>
      </c>
      <c r="E70" s="26" t="e">
        <f>VLOOKUP(Shrawan7[[#This Row],[आपूर्तिकर्ताको नाम]],PartyTable[],2,FALSE)</f>
        <v>#N/A</v>
      </c>
      <c r="F70" s="26" t="str" cm="1">
        <f t="array" ref="F70">IF(ROWS(G$7:G70)&gt;COUNTIF(BookTable[Entry Month],$O$4),"",INDEX(Book!D$3:D$1200,SMALL(IF(BookTable[Entry Month]=$O$4,ROW(BookTable[Entry Month])-ROW(Book!$J$2)),ROWS(G$7:G70))))</f>
        <v/>
      </c>
      <c r="I7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70" s="6" t="str" cm="1">
        <f t="array" ref="J70">IF(ROWS(G$7:G70)&gt;COUNTIF(BookTable[Entry Month],$O$4),"",INDEX(Book!F$3:F$1200,SMALL(IF(BookTable[Entry Month]=$O$4,ROW(BookTable[Entry Month])-ROW(Book!$J$2)),ROWS(G$7:G70))))</f>
        <v/>
      </c>
      <c r="K70" s="6" t="str" cm="1">
        <f t="array" ref="K70">IF(ROWS(G$7:G70)&gt;COUNTIF(BookTable[Entry Month],$O$4),"",INDEX(Book!E$3:E$1200,SMALL(IF(BookTable[Entry Month]=$O$4,ROW(BookTable[Entry Month])-ROW(Book!$J$2)),ROWS(G$7:G70))))</f>
        <v/>
      </c>
      <c r="L70" s="6" t="e">
        <f>Shrawan7[[#This Row],[मूल्य (रु)]]*13%</f>
        <v>#VALUE!</v>
      </c>
    </row>
    <row r="71" spans="1:12" hidden="1" x14ac:dyDescent="0.25">
      <c r="A71" s="1" t="str">
        <f t="array" ref="A71">IF(ROWS(A$7:A71)&gt;COUNTIF(BookTable[Entry Month],$O$4),"",INDEX(Book!A$3:A$1200,SMALL(IF(BookTable[Entry Month]=$O$4,ROW(BookTable[Entry Month])-ROW(Book!$J$2)),ROWS(A$7:A71))))</f>
        <v/>
      </c>
      <c r="B71" s="1" t="str">
        <f t="array" ref="B71">IF(ROWS(B$7:B71)&gt;COUNTIF(BookTable[Entry Month],$O$4),"",INDEX(Book!B$3:B$1200,SMALL(IF(BookTable[Entry Month]=$O$4,ROW(BookTable[Entry Month])-ROW(Book!$J$2)),ROWS(B$7:B71))))</f>
        <v/>
      </c>
      <c r="D71" s="1" t="str">
        <f t="array" ref="D71">IF(ROWS(C$7:C71)&gt;COUNTIF(BookTable[Entry Month],$O$4),"",INDEX(Book!C$3:C$1200,SMALL(IF(BookTable[Entry Month]=$O$4,ROW(BookTable[Entry Month])-ROW(Book!$J$2)),ROWS(C$7:C71))))</f>
        <v/>
      </c>
      <c r="E71" s="26" t="e">
        <f>VLOOKUP(Shrawan7[[#This Row],[आपूर्तिकर्ताको नाम]],PartyTable[],2,FALSE)</f>
        <v>#N/A</v>
      </c>
      <c r="F71" s="26" t="str" cm="1">
        <f t="array" ref="F71">IF(ROWS(G$7:G71)&gt;COUNTIF(BookTable[Entry Month],$O$4),"",INDEX(Book!D$3:D$1200,SMALL(IF(BookTable[Entry Month]=$O$4,ROW(BookTable[Entry Month])-ROW(Book!$J$2)),ROWS(G$7:G71))))</f>
        <v/>
      </c>
      <c r="I7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71" s="6" t="str" cm="1">
        <f t="array" ref="J71">IF(ROWS(G$7:G71)&gt;COUNTIF(BookTable[Entry Month],$O$4),"",INDEX(Book!F$3:F$1200,SMALL(IF(BookTable[Entry Month]=$O$4,ROW(BookTable[Entry Month])-ROW(Book!$J$2)),ROWS(G$7:G71))))</f>
        <v/>
      </c>
      <c r="K71" s="6" t="str" cm="1">
        <f t="array" ref="K71">IF(ROWS(G$7:G71)&gt;COUNTIF(BookTable[Entry Month],$O$4),"",INDEX(Book!E$3:E$1200,SMALL(IF(BookTable[Entry Month]=$O$4,ROW(BookTable[Entry Month])-ROW(Book!$J$2)),ROWS(G$7:G71))))</f>
        <v/>
      </c>
      <c r="L71" s="6" t="e">
        <f>Shrawan7[[#This Row],[मूल्य (रु)]]*13%</f>
        <v>#VALUE!</v>
      </c>
    </row>
    <row r="72" spans="1:12" hidden="1" x14ac:dyDescent="0.25">
      <c r="A72" s="1" t="str">
        <f t="array" ref="A72">IF(ROWS(A$7:A72)&gt;COUNTIF(BookTable[Entry Month],$O$4),"",INDEX(Book!A$3:A$1200,SMALL(IF(BookTable[Entry Month]=$O$4,ROW(BookTable[Entry Month])-ROW(Book!$J$2)),ROWS(A$7:A72))))</f>
        <v/>
      </c>
      <c r="B72" s="1" t="str">
        <f t="array" ref="B72">IF(ROWS(B$7:B72)&gt;COUNTIF(BookTable[Entry Month],$O$4),"",INDEX(Book!B$3:B$1200,SMALL(IF(BookTable[Entry Month]=$O$4,ROW(BookTable[Entry Month])-ROW(Book!$J$2)),ROWS(B$7:B72))))</f>
        <v/>
      </c>
      <c r="D72" s="1" t="str">
        <f t="array" ref="D72">IF(ROWS(C$7:C72)&gt;COUNTIF(BookTable[Entry Month],$O$4),"",INDEX(Book!C$3:C$1200,SMALL(IF(BookTable[Entry Month]=$O$4,ROW(BookTable[Entry Month])-ROW(Book!$J$2)),ROWS(C$7:C72))))</f>
        <v/>
      </c>
      <c r="E72" s="26" t="e">
        <f>VLOOKUP(Shrawan7[[#This Row],[आपूर्तिकर्ताको नाम]],PartyTable[],2,FALSE)</f>
        <v>#N/A</v>
      </c>
      <c r="F72" s="26" t="str" cm="1">
        <f t="array" ref="F72">IF(ROWS(G$7:G72)&gt;COUNTIF(BookTable[Entry Month],$O$4),"",INDEX(Book!D$3:D$1200,SMALL(IF(BookTable[Entry Month]=$O$4,ROW(BookTable[Entry Month])-ROW(Book!$J$2)),ROWS(G$7:G72))))</f>
        <v/>
      </c>
      <c r="I7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72" s="6" t="str" cm="1">
        <f t="array" ref="J72">IF(ROWS(G$7:G72)&gt;COUNTIF(BookTable[Entry Month],$O$4),"",INDEX(Book!F$3:F$1200,SMALL(IF(BookTable[Entry Month]=$O$4,ROW(BookTable[Entry Month])-ROW(Book!$J$2)),ROWS(G$7:G72))))</f>
        <v/>
      </c>
      <c r="K72" s="6" t="str" cm="1">
        <f t="array" ref="K72">IF(ROWS(G$7:G72)&gt;COUNTIF(BookTable[Entry Month],$O$4),"",INDEX(Book!E$3:E$1200,SMALL(IF(BookTable[Entry Month]=$O$4,ROW(BookTable[Entry Month])-ROW(Book!$J$2)),ROWS(G$7:G72))))</f>
        <v/>
      </c>
      <c r="L72" s="6" t="e">
        <f>Shrawan7[[#This Row],[मूल्य (रु)]]*13%</f>
        <v>#VALUE!</v>
      </c>
    </row>
    <row r="73" spans="1:12" hidden="1" x14ac:dyDescent="0.25">
      <c r="A73" s="1" t="str">
        <f t="array" ref="A73">IF(ROWS(A$7:A73)&gt;COUNTIF(BookTable[Entry Month],$O$4),"",INDEX(Book!A$3:A$1200,SMALL(IF(BookTable[Entry Month]=$O$4,ROW(BookTable[Entry Month])-ROW(Book!$J$2)),ROWS(A$7:A73))))</f>
        <v/>
      </c>
      <c r="B73" s="1" t="str">
        <f t="array" ref="B73">IF(ROWS(B$7:B73)&gt;COUNTIF(BookTable[Entry Month],$O$4),"",INDEX(Book!B$3:B$1200,SMALL(IF(BookTable[Entry Month]=$O$4,ROW(BookTable[Entry Month])-ROW(Book!$J$2)),ROWS(B$7:B73))))</f>
        <v/>
      </c>
      <c r="D73" s="1" t="str">
        <f t="array" ref="D73">IF(ROWS(C$7:C73)&gt;COUNTIF(BookTable[Entry Month],$O$4),"",INDEX(Book!C$3:C$1200,SMALL(IF(BookTable[Entry Month]=$O$4,ROW(BookTable[Entry Month])-ROW(Book!$J$2)),ROWS(C$7:C73))))</f>
        <v/>
      </c>
      <c r="E73" s="26" t="e">
        <f>VLOOKUP(Shrawan7[[#This Row],[आपूर्तिकर्ताको नाम]],PartyTable[],2,FALSE)</f>
        <v>#N/A</v>
      </c>
      <c r="F73" s="26" t="str" cm="1">
        <f t="array" ref="F73">IF(ROWS(G$7:G73)&gt;COUNTIF(BookTable[Entry Month],$O$4),"",INDEX(Book!D$3:D$1200,SMALL(IF(BookTable[Entry Month]=$O$4,ROW(BookTable[Entry Month])-ROW(Book!$J$2)),ROWS(G$7:G73))))</f>
        <v/>
      </c>
      <c r="I7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73" s="6" t="str" cm="1">
        <f t="array" ref="J73">IF(ROWS(G$7:G73)&gt;COUNTIF(BookTable[Entry Month],$O$4),"",INDEX(Book!F$3:F$1200,SMALL(IF(BookTable[Entry Month]=$O$4,ROW(BookTable[Entry Month])-ROW(Book!$J$2)),ROWS(G$7:G73))))</f>
        <v/>
      </c>
      <c r="K73" s="6" t="str" cm="1">
        <f t="array" ref="K73">IF(ROWS(G$7:G73)&gt;COUNTIF(BookTable[Entry Month],$O$4),"",INDEX(Book!E$3:E$1200,SMALL(IF(BookTable[Entry Month]=$O$4,ROW(BookTable[Entry Month])-ROW(Book!$J$2)),ROWS(G$7:G73))))</f>
        <v/>
      </c>
      <c r="L73" s="6" t="e">
        <f>Shrawan7[[#This Row],[मूल्य (रु)]]*13%</f>
        <v>#VALUE!</v>
      </c>
    </row>
    <row r="74" spans="1:12" hidden="1" x14ac:dyDescent="0.25">
      <c r="A74" s="1" t="str">
        <f t="array" ref="A74">IF(ROWS(A$7:A74)&gt;COUNTIF(BookTable[Entry Month],$O$4),"",INDEX(Book!A$3:A$1200,SMALL(IF(BookTable[Entry Month]=$O$4,ROW(BookTable[Entry Month])-ROW(Book!$J$2)),ROWS(A$7:A74))))</f>
        <v/>
      </c>
      <c r="B74" s="1" t="str">
        <f t="array" ref="B74">IF(ROWS(B$7:B74)&gt;COUNTIF(BookTable[Entry Month],$O$4),"",INDEX(Book!B$3:B$1200,SMALL(IF(BookTable[Entry Month]=$O$4,ROW(BookTable[Entry Month])-ROW(Book!$J$2)),ROWS(B$7:B74))))</f>
        <v/>
      </c>
      <c r="D74" s="1" t="str">
        <f t="array" ref="D74">IF(ROWS(C$7:C74)&gt;COUNTIF(BookTable[Entry Month],$O$4),"",INDEX(Book!C$3:C$1200,SMALL(IF(BookTable[Entry Month]=$O$4,ROW(BookTable[Entry Month])-ROW(Book!$J$2)),ROWS(C$7:C74))))</f>
        <v/>
      </c>
      <c r="E74" s="26" t="e">
        <f>VLOOKUP(Shrawan7[[#This Row],[आपूर्तिकर्ताको नाम]],PartyTable[],2,FALSE)</f>
        <v>#N/A</v>
      </c>
      <c r="F74" s="26" t="str" cm="1">
        <f t="array" ref="F74">IF(ROWS(G$7:G74)&gt;COUNTIF(BookTable[Entry Month],$O$4),"",INDEX(Book!D$3:D$1200,SMALL(IF(BookTable[Entry Month]=$O$4,ROW(BookTable[Entry Month])-ROW(Book!$J$2)),ROWS(G$7:G74))))</f>
        <v/>
      </c>
      <c r="I7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74" s="6" t="str" cm="1">
        <f t="array" ref="J74">IF(ROWS(G$7:G74)&gt;COUNTIF(BookTable[Entry Month],$O$4),"",INDEX(Book!F$3:F$1200,SMALL(IF(BookTable[Entry Month]=$O$4,ROW(BookTable[Entry Month])-ROW(Book!$J$2)),ROWS(G$7:G74))))</f>
        <v/>
      </c>
      <c r="K74" s="6" t="str" cm="1">
        <f t="array" ref="K74">IF(ROWS(G$7:G74)&gt;COUNTIF(BookTable[Entry Month],$O$4),"",INDEX(Book!E$3:E$1200,SMALL(IF(BookTable[Entry Month]=$O$4,ROW(BookTable[Entry Month])-ROW(Book!$J$2)),ROWS(G$7:G74))))</f>
        <v/>
      </c>
      <c r="L74" s="6" t="e">
        <f>Shrawan7[[#This Row],[मूल्य (रु)]]*13%</f>
        <v>#VALUE!</v>
      </c>
    </row>
    <row r="75" spans="1:12" hidden="1" x14ac:dyDescent="0.25">
      <c r="A75" s="1" t="str">
        <f t="array" ref="A75">IF(ROWS(A$7:A75)&gt;COUNTIF(BookTable[Entry Month],$O$4),"",INDEX(Book!A$3:A$1200,SMALL(IF(BookTable[Entry Month]=$O$4,ROW(BookTable[Entry Month])-ROW(Book!$J$2)),ROWS(A$7:A75))))</f>
        <v/>
      </c>
      <c r="B75" s="1" t="str">
        <f t="array" ref="B75">IF(ROWS(B$7:B75)&gt;COUNTIF(BookTable[Entry Month],$O$4),"",INDEX(Book!B$3:B$1200,SMALL(IF(BookTable[Entry Month]=$O$4,ROW(BookTable[Entry Month])-ROW(Book!$J$2)),ROWS(B$7:B75))))</f>
        <v/>
      </c>
      <c r="D75" s="1" t="str">
        <f t="array" ref="D75">IF(ROWS(C$7:C75)&gt;COUNTIF(BookTable[Entry Month],$O$4),"",INDEX(Book!C$3:C$1200,SMALL(IF(BookTable[Entry Month]=$O$4,ROW(BookTable[Entry Month])-ROW(Book!$J$2)),ROWS(C$7:C75))))</f>
        <v/>
      </c>
      <c r="E75" s="26" t="e">
        <f>VLOOKUP(Shrawan7[[#This Row],[आपूर्तिकर्ताको नाम]],PartyTable[],2,FALSE)</f>
        <v>#N/A</v>
      </c>
      <c r="F75" s="26" t="str" cm="1">
        <f t="array" ref="F75">IF(ROWS(G$7:G75)&gt;COUNTIF(BookTable[Entry Month],$O$4),"",INDEX(Book!D$3:D$1200,SMALL(IF(BookTable[Entry Month]=$O$4,ROW(BookTable[Entry Month])-ROW(Book!$J$2)),ROWS(G$7:G75))))</f>
        <v/>
      </c>
      <c r="I7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75" s="6" t="str" cm="1">
        <f t="array" ref="J75">IF(ROWS(G$7:G75)&gt;COUNTIF(BookTable[Entry Month],$O$4),"",INDEX(Book!F$3:F$1200,SMALL(IF(BookTable[Entry Month]=$O$4,ROW(BookTable[Entry Month])-ROW(Book!$J$2)),ROWS(G$7:G75))))</f>
        <v/>
      </c>
      <c r="K75" s="6" t="str" cm="1">
        <f t="array" ref="K75">IF(ROWS(G$7:G75)&gt;COUNTIF(BookTable[Entry Month],$O$4),"",INDEX(Book!E$3:E$1200,SMALL(IF(BookTable[Entry Month]=$O$4,ROW(BookTable[Entry Month])-ROW(Book!$J$2)),ROWS(G$7:G75))))</f>
        <v/>
      </c>
      <c r="L75" s="6" t="e">
        <f>Shrawan7[[#This Row],[मूल्य (रु)]]*13%</f>
        <v>#VALUE!</v>
      </c>
    </row>
    <row r="76" spans="1:12" hidden="1" x14ac:dyDescent="0.25">
      <c r="A76" s="1" t="str">
        <f t="array" ref="A76">IF(ROWS(A$7:A76)&gt;COUNTIF(BookTable[Entry Month],$O$4),"",INDEX(Book!A$3:A$1200,SMALL(IF(BookTable[Entry Month]=$O$4,ROW(BookTable[Entry Month])-ROW(Book!$J$2)),ROWS(A$7:A76))))</f>
        <v/>
      </c>
      <c r="B76" s="1" t="str">
        <f t="array" ref="B76">IF(ROWS(B$7:B76)&gt;COUNTIF(BookTable[Entry Month],$O$4),"",INDEX(Book!B$3:B$1200,SMALL(IF(BookTable[Entry Month]=$O$4,ROW(BookTable[Entry Month])-ROW(Book!$J$2)),ROWS(B$7:B76))))</f>
        <v/>
      </c>
      <c r="D76" s="1" t="str">
        <f t="array" ref="D76">IF(ROWS(C$7:C76)&gt;COUNTIF(BookTable[Entry Month],$O$4),"",INDEX(Book!C$3:C$1200,SMALL(IF(BookTable[Entry Month]=$O$4,ROW(BookTable[Entry Month])-ROW(Book!$J$2)),ROWS(C$7:C76))))</f>
        <v/>
      </c>
      <c r="E76" s="26" t="e">
        <f>VLOOKUP(Shrawan7[[#This Row],[आपूर्तिकर्ताको नाम]],PartyTable[],2,FALSE)</f>
        <v>#N/A</v>
      </c>
      <c r="F76" s="26" t="str" cm="1">
        <f t="array" ref="F76">IF(ROWS(G$7:G76)&gt;COUNTIF(BookTable[Entry Month],$O$4),"",INDEX(Book!D$3:D$1200,SMALL(IF(BookTable[Entry Month]=$O$4,ROW(BookTable[Entry Month])-ROW(Book!$J$2)),ROWS(G$7:G76))))</f>
        <v/>
      </c>
      <c r="I7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76" s="6" t="str" cm="1">
        <f t="array" ref="J76">IF(ROWS(G$7:G76)&gt;COUNTIF(BookTable[Entry Month],$O$4),"",INDEX(Book!F$3:F$1200,SMALL(IF(BookTable[Entry Month]=$O$4,ROW(BookTable[Entry Month])-ROW(Book!$J$2)),ROWS(G$7:G76))))</f>
        <v/>
      </c>
      <c r="K76" s="6" t="str" cm="1">
        <f t="array" ref="K76">IF(ROWS(G$7:G76)&gt;COUNTIF(BookTable[Entry Month],$O$4),"",INDEX(Book!E$3:E$1200,SMALL(IF(BookTable[Entry Month]=$O$4,ROW(BookTable[Entry Month])-ROW(Book!$J$2)),ROWS(G$7:G76))))</f>
        <v/>
      </c>
      <c r="L76" s="6" t="e">
        <f>Shrawan7[[#This Row],[मूल्य (रु)]]*13%</f>
        <v>#VALUE!</v>
      </c>
    </row>
    <row r="77" spans="1:12" hidden="1" x14ac:dyDescent="0.25">
      <c r="A77" s="1" t="str">
        <f t="array" ref="A77">IF(ROWS(A$7:A77)&gt;COUNTIF(BookTable[Entry Month],$O$4),"",INDEX(Book!A$3:A$1200,SMALL(IF(BookTable[Entry Month]=$O$4,ROW(BookTable[Entry Month])-ROW(Book!$J$2)),ROWS(A$7:A77))))</f>
        <v/>
      </c>
      <c r="B77" s="1" t="str">
        <f t="array" ref="B77">IF(ROWS(B$7:B77)&gt;COUNTIF(BookTable[Entry Month],$O$4),"",INDEX(Book!B$3:B$1200,SMALL(IF(BookTable[Entry Month]=$O$4,ROW(BookTable[Entry Month])-ROW(Book!$J$2)),ROWS(B$7:B77))))</f>
        <v/>
      </c>
      <c r="D77" s="1" t="str">
        <f t="array" ref="D77">IF(ROWS(C$7:C77)&gt;COUNTIF(BookTable[Entry Month],$O$4),"",INDEX(Book!C$3:C$1200,SMALL(IF(BookTable[Entry Month]=$O$4,ROW(BookTable[Entry Month])-ROW(Book!$J$2)),ROWS(C$7:C77))))</f>
        <v/>
      </c>
      <c r="E77" s="26" t="e">
        <f>VLOOKUP(Shrawan7[[#This Row],[आपूर्तिकर्ताको नाम]],PartyTable[],2,FALSE)</f>
        <v>#N/A</v>
      </c>
      <c r="F77" s="26" t="str" cm="1">
        <f t="array" ref="F77">IF(ROWS(G$7:G77)&gt;COUNTIF(BookTable[Entry Month],$O$4),"",INDEX(Book!D$3:D$1200,SMALL(IF(BookTable[Entry Month]=$O$4,ROW(BookTable[Entry Month])-ROW(Book!$J$2)),ROWS(G$7:G77))))</f>
        <v/>
      </c>
      <c r="I7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77" s="6" t="str" cm="1">
        <f t="array" ref="J77">IF(ROWS(G$7:G77)&gt;COUNTIF(BookTable[Entry Month],$O$4),"",INDEX(Book!F$3:F$1200,SMALL(IF(BookTable[Entry Month]=$O$4,ROW(BookTable[Entry Month])-ROW(Book!$J$2)),ROWS(G$7:G77))))</f>
        <v/>
      </c>
      <c r="K77" s="6" t="str" cm="1">
        <f t="array" ref="K77">IF(ROWS(G$7:G77)&gt;COUNTIF(BookTable[Entry Month],$O$4),"",INDEX(Book!E$3:E$1200,SMALL(IF(BookTable[Entry Month]=$O$4,ROW(BookTable[Entry Month])-ROW(Book!$J$2)),ROWS(G$7:G77))))</f>
        <v/>
      </c>
      <c r="L77" s="6" t="e">
        <f>Shrawan7[[#This Row],[मूल्य (रु)]]*13%</f>
        <v>#VALUE!</v>
      </c>
    </row>
    <row r="78" spans="1:12" hidden="1" x14ac:dyDescent="0.25">
      <c r="A78" s="1" t="str">
        <f t="array" ref="A78">IF(ROWS(A$7:A78)&gt;COUNTIF(BookTable[Entry Month],$O$4),"",INDEX(Book!A$3:A$1200,SMALL(IF(BookTable[Entry Month]=$O$4,ROW(BookTable[Entry Month])-ROW(Book!$J$2)),ROWS(A$7:A78))))</f>
        <v/>
      </c>
      <c r="B78" s="1" t="str">
        <f t="array" ref="B78">IF(ROWS(B$7:B78)&gt;COUNTIF(BookTable[Entry Month],$O$4),"",INDEX(Book!B$3:B$1200,SMALL(IF(BookTable[Entry Month]=$O$4,ROW(BookTable[Entry Month])-ROW(Book!$J$2)),ROWS(B$7:B78))))</f>
        <v/>
      </c>
      <c r="D78" s="1" t="str">
        <f t="array" ref="D78">IF(ROWS(C$7:C78)&gt;COUNTIF(BookTable[Entry Month],$O$4),"",INDEX(Book!C$3:C$1200,SMALL(IF(BookTable[Entry Month]=$O$4,ROW(BookTable[Entry Month])-ROW(Book!$J$2)),ROWS(C$7:C78))))</f>
        <v/>
      </c>
      <c r="E78" s="26" t="e">
        <f>VLOOKUP(Shrawan7[[#This Row],[आपूर्तिकर्ताको नाम]],PartyTable[],2,FALSE)</f>
        <v>#N/A</v>
      </c>
      <c r="F78" s="26" t="str" cm="1">
        <f t="array" ref="F78">IF(ROWS(G$7:G78)&gt;COUNTIF(BookTable[Entry Month],$O$4),"",INDEX(Book!D$3:D$1200,SMALL(IF(BookTable[Entry Month]=$O$4,ROW(BookTable[Entry Month])-ROW(Book!$J$2)),ROWS(G$7:G78))))</f>
        <v/>
      </c>
      <c r="I7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78" s="6" t="str" cm="1">
        <f t="array" ref="J78">IF(ROWS(G$7:G78)&gt;COUNTIF(BookTable[Entry Month],$O$4),"",INDEX(Book!F$3:F$1200,SMALL(IF(BookTable[Entry Month]=$O$4,ROW(BookTable[Entry Month])-ROW(Book!$J$2)),ROWS(G$7:G78))))</f>
        <v/>
      </c>
      <c r="K78" s="6" t="str" cm="1">
        <f t="array" ref="K78">IF(ROWS(G$7:G78)&gt;COUNTIF(BookTable[Entry Month],$O$4),"",INDEX(Book!E$3:E$1200,SMALL(IF(BookTable[Entry Month]=$O$4,ROW(BookTable[Entry Month])-ROW(Book!$J$2)),ROWS(G$7:G78))))</f>
        <v/>
      </c>
      <c r="L78" s="6" t="e">
        <f>Shrawan7[[#This Row],[मूल्य (रु)]]*13%</f>
        <v>#VALUE!</v>
      </c>
    </row>
    <row r="79" spans="1:12" hidden="1" x14ac:dyDescent="0.25">
      <c r="A79" s="1" t="str">
        <f t="array" ref="A79">IF(ROWS(A$7:A79)&gt;COUNTIF(BookTable[Entry Month],$O$4),"",INDEX(Book!A$3:A$1200,SMALL(IF(BookTable[Entry Month]=$O$4,ROW(BookTable[Entry Month])-ROW(Book!$J$2)),ROWS(A$7:A79))))</f>
        <v/>
      </c>
      <c r="B79" s="1" t="str">
        <f t="array" ref="B79">IF(ROWS(B$7:B79)&gt;COUNTIF(BookTable[Entry Month],$O$4),"",INDEX(Book!B$3:B$1200,SMALL(IF(BookTable[Entry Month]=$O$4,ROW(BookTable[Entry Month])-ROW(Book!$J$2)),ROWS(B$7:B79))))</f>
        <v/>
      </c>
      <c r="D79" s="1" t="str">
        <f t="array" ref="D79">IF(ROWS(C$7:C79)&gt;COUNTIF(BookTable[Entry Month],$O$4),"",INDEX(Book!C$3:C$1200,SMALL(IF(BookTable[Entry Month]=$O$4,ROW(BookTable[Entry Month])-ROW(Book!$J$2)),ROWS(C$7:C79))))</f>
        <v/>
      </c>
      <c r="E79" s="26" t="e">
        <f>VLOOKUP(Shrawan7[[#This Row],[आपूर्तिकर्ताको नाम]],PartyTable[],2,FALSE)</f>
        <v>#N/A</v>
      </c>
      <c r="F79" s="26" t="str" cm="1">
        <f t="array" ref="F79">IF(ROWS(G$7:G79)&gt;COUNTIF(BookTable[Entry Month],$O$4),"",INDEX(Book!D$3:D$1200,SMALL(IF(BookTable[Entry Month]=$O$4,ROW(BookTable[Entry Month])-ROW(Book!$J$2)),ROWS(G$7:G79))))</f>
        <v/>
      </c>
      <c r="I7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79" s="6" t="str" cm="1">
        <f t="array" ref="J79">IF(ROWS(G$7:G79)&gt;COUNTIF(BookTable[Entry Month],$O$4),"",INDEX(Book!F$3:F$1200,SMALL(IF(BookTable[Entry Month]=$O$4,ROW(BookTable[Entry Month])-ROW(Book!$J$2)),ROWS(G$7:G79))))</f>
        <v/>
      </c>
      <c r="K79" s="6" t="str" cm="1">
        <f t="array" ref="K79">IF(ROWS(G$7:G79)&gt;COUNTIF(BookTable[Entry Month],$O$4),"",INDEX(Book!E$3:E$1200,SMALL(IF(BookTable[Entry Month]=$O$4,ROW(BookTable[Entry Month])-ROW(Book!$J$2)),ROWS(G$7:G79))))</f>
        <v/>
      </c>
      <c r="L79" s="6" t="e">
        <f>Shrawan7[[#This Row],[मूल्य (रु)]]*13%</f>
        <v>#VALUE!</v>
      </c>
    </row>
    <row r="80" spans="1:12" hidden="1" x14ac:dyDescent="0.25">
      <c r="A80" s="1" t="str">
        <f t="array" ref="A80">IF(ROWS(A$7:A80)&gt;COUNTIF(BookTable[Entry Month],$O$4),"",INDEX(Book!A$3:A$1200,SMALL(IF(BookTable[Entry Month]=$O$4,ROW(BookTable[Entry Month])-ROW(Book!$J$2)),ROWS(A$7:A80))))</f>
        <v/>
      </c>
      <c r="B80" s="1" t="str">
        <f t="array" ref="B80">IF(ROWS(B$7:B80)&gt;COUNTIF(BookTable[Entry Month],$O$4),"",INDEX(Book!B$3:B$1200,SMALL(IF(BookTable[Entry Month]=$O$4,ROW(BookTable[Entry Month])-ROW(Book!$J$2)),ROWS(B$7:B80))))</f>
        <v/>
      </c>
      <c r="D80" s="1" t="str">
        <f t="array" ref="D80">IF(ROWS(C$7:C80)&gt;COUNTIF(BookTable[Entry Month],$O$4),"",INDEX(Book!C$3:C$1200,SMALL(IF(BookTable[Entry Month]=$O$4,ROW(BookTable[Entry Month])-ROW(Book!$J$2)),ROWS(C$7:C80))))</f>
        <v/>
      </c>
      <c r="E80" s="26" t="e">
        <f>VLOOKUP(Shrawan7[[#This Row],[आपूर्तिकर्ताको नाम]],PartyTable[],2,FALSE)</f>
        <v>#N/A</v>
      </c>
      <c r="F80" s="26" t="str" cm="1">
        <f t="array" ref="F80">IF(ROWS(G$7:G80)&gt;COUNTIF(BookTable[Entry Month],$O$4),"",INDEX(Book!D$3:D$1200,SMALL(IF(BookTable[Entry Month]=$O$4,ROW(BookTable[Entry Month])-ROW(Book!$J$2)),ROWS(G$7:G80))))</f>
        <v/>
      </c>
      <c r="I8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80" s="6" t="str" cm="1">
        <f t="array" ref="J80">IF(ROWS(G$7:G80)&gt;COUNTIF(BookTable[Entry Month],$O$4),"",INDEX(Book!F$3:F$1200,SMALL(IF(BookTable[Entry Month]=$O$4,ROW(BookTable[Entry Month])-ROW(Book!$J$2)),ROWS(G$7:G80))))</f>
        <v/>
      </c>
      <c r="K80" s="6" t="str" cm="1">
        <f t="array" ref="K80">IF(ROWS(G$7:G80)&gt;COUNTIF(BookTable[Entry Month],$O$4),"",INDEX(Book!E$3:E$1200,SMALL(IF(BookTable[Entry Month]=$O$4,ROW(BookTable[Entry Month])-ROW(Book!$J$2)),ROWS(G$7:G80))))</f>
        <v/>
      </c>
      <c r="L80" s="6" t="e">
        <f>Shrawan7[[#This Row],[मूल्य (रु)]]*13%</f>
        <v>#VALUE!</v>
      </c>
    </row>
    <row r="81" spans="1:12" hidden="1" x14ac:dyDescent="0.25">
      <c r="A81" s="1" t="str">
        <f t="array" ref="A81">IF(ROWS(A$7:A81)&gt;COUNTIF(BookTable[Entry Month],$O$4),"",INDEX(Book!A$3:A$1200,SMALL(IF(BookTable[Entry Month]=$O$4,ROW(BookTable[Entry Month])-ROW(Book!$J$2)),ROWS(A$7:A81))))</f>
        <v/>
      </c>
      <c r="B81" s="1" t="str">
        <f t="array" ref="B81">IF(ROWS(B$7:B81)&gt;COUNTIF(BookTable[Entry Month],$O$4),"",INDEX(Book!B$3:B$1200,SMALL(IF(BookTable[Entry Month]=$O$4,ROW(BookTable[Entry Month])-ROW(Book!$J$2)),ROWS(B$7:B81))))</f>
        <v/>
      </c>
      <c r="D81" s="1" t="str">
        <f t="array" ref="D81">IF(ROWS(C$7:C81)&gt;COUNTIF(BookTable[Entry Month],$O$4),"",INDEX(Book!C$3:C$1200,SMALL(IF(BookTable[Entry Month]=$O$4,ROW(BookTable[Entry Month])-ROW(Book!$J$2)),ROWS(C$7:C81))))</f>
        <v/>
      </c>
      <c r="E81" s="26" t="e">
        <f>VLOOKUP(Shrawan7[[#This Row],[आपूर्तिकर्ताको नाम]],PartyTable[],2,FALSE)</f>
        <v>#N/A</v>
      </c>
      <c r="F81" s="26" t="str" cm="1">
        <f t="array" ref="F81">IF(ROWS(G$7:G81)&gt;COUNTIF(BookTable[Entry Month],$O$4),"",INDEX(Book!D$3:D$1200,SMALL(IF(BookTable[Entry Month]=$O$4,ROW(BookTable[Entry Month])-ROW(Book!$J$2)),ROWS(G$7:G81))))</f>
        <v/>
      </c>
      <c r="I8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81" s="6" t="str" cm="1">
        <f t="array" ref="J81">IF(ROWS(G$7:G81)&gt;COUNTIF(BookTable[Entry Month],$O$4),"",INDEX(Book!F$3:F$1200,SMALL(IF(BookTable[Entry Month]=$O$4,ROW(BookTable[Entry Month])-ROW(Book!$J$2)),ROWS(G$7:G81))))</f>
        <v/>
      </c>
      <c r="K81" s="6" t="str" cm="1">
        <f t="array" ref="K81">IF(ROWS(G$7:G81)&gt;COUNTIF(BookTable[Entry Month],$O$4),"",INDEX(Book!E$3:E$1200,SMALL(IF(BookTable[Entry Month]=$O$4,ROW(BookTable[Entry Month])-ROW(Book!$J$2)),ROWS(G$7:G81))))</f>
        <v/>
      </c>
      <c r="L81" s="6" t="e">
        <f>Shrawan7[[#This Row],[मूल्य (रु)]]*13%</f>
        <v>#VALUE!</v>
      </c>
    </row>
    <row r="82" spans="1:12" hidden="1" x14ac:dyDescent="0.25">
      <c r="A82" s="1" t="str">
        <f t="array" ref="A82">IF(ROWS(A$7:A82)&gt;COUNTIF(BookTable[Entry Month],$O$4),"",INDEX(Book!A$3:A$1200,SMALL(IF(BookTable[Entry Month]=$O$4,ROW(BookTable[Entry Month])-ROW(Book!$J$2)),ROWS(A$7:A82))))</f>
        <v/>
      </c>
      <c r="B82" s="1" t="str">
        <f t="array" ref="B82">IF(ROWS(B$7:B82)&gt;COUNTIF(BookTable[Entry Month],$O$4),"",INDEX(Book!B$3:B$1200,SMALL(IF(BookTable[Entry Month]=$O$4,ROW(BookTable[Entry Month])-ROW(Book!$J$2)),ROWS(B$7:B82))))</f>
        <v/>
      </c>
      <c r="D82" s="1" t="str">
        <f t="array" ref="D82">IF(ROWS(C$7:C82)&gt;COUNTIF(BookTable[Entry Month],$O$4),"",INDEX(Book!C$3:C$1200,SMALL(IF(BookTable[Entry Month]=$O$4,ROW(BookTable[Entry Month])-ROW(Book!$J$2)),ROWS(C$7:C82))))</f>
        <v/>
      </c>
      <c r="E82" s="26" t="e">
        <f>VLOOKUP(Shrawan7[[#This Row],[आपूर्तिकर्ताको नाम]],PartyTable[],2,FALSE)</f>
        <v>#N/A</v>
      </c>
      <c r="F82" s="26" t="str" cm="1">
        <f t="array" ref="F82">IF(ROWS(G$7:G82)&gt;COUNTIF(BookTable[Entry Month],$O$4),"",INDEX(Book!D$3:D$1200,SMALL(IF(BookTable[Entry Month]=$O$4,ROW(BookTable[Entry Month])-ROW(Book!$J$2)),ROWS(G$7:G82))))</f>
        <v/>
      </c>
      <c r="I8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82" s="6" t="str" cm="1">
        <f t="array" ref="J82">IF(ROWS(G$7:G82)&gt;COUNTIF(BookTable[Entry Month],$O$4),"",INDEX(Book!F$3:F$1200,SMALL(IF(BookTable[Entry Month]=$O$4,ROW(BookTable[Entry Month])-ROW(Book!$J$2)),ROWS(G$7:G82))))</f>
        <v/>
      </c>
      <c r="K82" s="6" t="str" cm="1">
        <f t="array" ref="K82">IF(ROWS(G$7:G82)&gt;COUNTIF(BookTable[Entry Month],$O$4),"",INDEX(Book!E$3:E$1200,SMALL(IF(BookTable[Entry Month]=$O$4,ROW(BookTable[Entry Month])-ROW(Book!$J$2)),ROWS(G$7:G82))))</f>
        <v/>
      </c>
      <c r="L82" s="6" t="e">
        <f>Shrawan7[[#This Row],[मूल्य (रु)]]*13%</f>
        <v>#VALUE!</v>
      </c>
    </row>
    <row r="83" spans="1:12" hidden="1" x14ac:dyDescent="0.25">
      <c r="A83" s="1" t="str">
        <f t="array" ref="A83">IF(ROWS(A$7:A83)&gt;COUNTIF(BookTable[Entry Month],$O$4),"",INDEX(Book!A$3:A$1200,SMALL(IF(BookTable[Entry Month]=$O$4,ROW(BookTable[Entry Month])-ROW(Book!$J$2)),ROWS(A$7:A83))))</f>
        <v/>
      </c>
      <c r="B83" s="1" t="str">
        <f t="array" ref="B83">IF(ROWS(B$7:B83)&gt;COUNTIF(BookTable[Entry Month],$O$4),"",INDEX(Book!B$3:B$1200,SMALL(IF(BookTable[Entry Month]=$O$4,ROW(BookTable[Entry Month])-ROW(Book!$J$2)),ROWS(B$7:B83))))</f>
        <v/>
      </c>
      <c r="D83" s="1" t="str">
        <f t="array" ref="D83">IF(ROWS(C$7:C83)&gt;COUNTIF(BookTable[Entry Month],$O$4),"",INDEX(Book!C$3:C$1200,SMALL(IF(BookTable[Entry Month]=$O$4,ROW(BookTable[Entry Month])-ROW(Book!$J$2)),ROWS(C$7:C83))))</f>
        <v/>
      </c>
      <c r="E83" s="26" t="e">
        <f>VLOOKUP(Shrawan7[[#This Row],[आपूर्तिकर्ताको नाम]],PartyTable[],2,FALSE)</f>
        <v>#N/A</v>
      </c>
      <c r="F83" s="26" t="str" cm="1">
        <f t="array" ref="F83">IF(ROWS(G$7:G83)&gt;COUNTIF(BookTable[Entry Month],$O$4),"",INDEX(Book!D$3:D$1200,SMALL(IF(BookTable[Entry Month]=$O$4,ROW(BookTable[Entry Month])-ROW(Book!$J$2)),ROWS(G$7:G83))))</f>
        <v/>
      </c>
      <c r="I8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83" s="6" t="str" cm="1">
        <f t="array" ref="J83">IF(ROWS(G$7:G83)&gt;COUNTIF(BookTable[Entry Month],$O$4),"",INDEX(Book!F$3:F$1200,SMALL(IF(BookTable[Entry Month]=$O$4,ROW(BookTable[Entry Month])-ROW(Book!$J$2)),ROWS(G$7:G83))))</f>
        <v/>
      </c>
      <c r="K83" s="6" t="str" cm="1">
        <f t="array" ref="K83">IF(ROWS(G$7:G83)&gt;COUNTIF(BookTable[Entry Month],$O$4),"",INDEX(Book!E$3:E$1200,SMALL(IF(BookTable[Entry Month]=$O$4,ROW(BookTable[Entry Month])-ROW(Book!$J$2)),ROWS(G$7:G83))))</f>
        <v/>
      </c>
      <c r="L83" s="6" t="e">
        <f>Shrawan7[[#This Row],[मूल्य (रु)]]*13%</f>
        <v>#VALUE!</v>
      </c>
    </row>
    <row r="84" spans="1:12" hidden="1" x14ac:dyDescent="0.25">
      <c r="A84" s="1" t="str">
        <f t="array" ref="A84">IF(ROWS(A$7:A84)&gt;COUNTIF(BookTable[Entry Month],$O$4),"",INDEX(Book!A$3:A$1200,SMALL(IF(BookTable[Entry Month]=$O$4,ROW(BookTable[Entry Month])-ROW(Book!$J$2)),ROWS(A$7:A84))))</f>
        <v/>
      </c>
      <c r="B84" s="1" t="str">
        <f t="array" ref="B84">IF(ROWS(B$7:B84)&gt;COUNTIF(BookTable[Entry Month],$O$4),"",INDEX(Book!B$3:B$1200,SMALL(IF(BookTable[Entry Month]=$O$4,ROW(BookTable[Entry Month])-ROW(Book!$J$2)),ROWS(B$7:B84))))</f>
        <v/>
      </c>
      <c r="D84" s="1" t="str">
        <f t="array" ref="D84">IF(ROWS(C$7:C84)&gt;COUNTIF(BookTable[Entry Month],$O$4),"",INDEX(Book!C$3:C$1200,SMALL(IF(BookTable[Entry Month]=$O$4,ROW(BookTable[Entry Month])-ROW(Book!$J$2)),ROWS(C$7:C84))))</f>
        <v/>
      </c>
      <c r="E84" s="26" t="e">
        <f>VLOOKUP(Shrawan7[[#This Row],[आपूर्तिकर्ताको नाम]],PartyTable[],2,FALSE)</f>
        <v>#N/A</v>
      </c>
      <c r="F84" s="26" t="str" cm="1">
        <f t="array" ref="F84">IF(ROWS(G$7:G84)&gt;COUNTIF(BookTable[Entry Month],$O$4),"",INDEX(Book!D$3:D$1200,SMALL(IF(BookTable[Entry Month]=$O$4,ROW(BookTable[Entry Month])-ROW(Book!$J$2)),ROWS(G$7:G84))))</f>
        <v/>
      </c>
      <c r="I8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84" s="6" t="str" cm="1">
        <f t="array" ref="J84">IF(ROWS(G$7:G84)&gt;COUNTIF(BookTable[Entry Month],$O$4),"",INDEX(Book!F$3:F$1200,SMALL(IF(BookTable[Entry Month]=$O$4,ROW(BookTable[Entry Month])-ROW(Book!$J$2)),ROWS(G$7:G84))))</f>
        <v/>
      </c>
      <c r="K84" s="6" t="str" cm="1">
        <f t="array" ref="K84">IF(ROWS(G$7:G84)&gt;COUNTIF(BookTable[Entry Month],$O$4),"",INDEX(Book!E$3:E$1200,SMALL(IF(BookTable[Entry Month]=$O$4,ROW(BookTable[Entry Month])-ROW(Book!$J$2)),ROWS(G$7:G84))))</f>
        <v/>
      </c>
      <c r="L84" s="6" t="e">
        <f>Shrawan7[[#This Row],[मूल्य (रु)]]*13%</f>
        <v>#VALUE!</v>
      </c>
    </row>
    <row r="85" spans="1:12" hidden="1" x14ac:dyDescent="0.25">
      <c r="A85" s="1" t="str">
        <f t="array" ref="A85">IF(ROWS(A$7:A85)&gt;COUNTIF(BookTable[Entry Month],$O$4),"",INDEX(Book!A$3:A$1200,SMALL(IF(BookTable[Entry Month]=$O$4,ROW(BookTable[Entry Month])-ROW(Book!$J$2)),ROWS(A$7:A85))))</f>
        <v/>
      </c>
      <c r="B85" s="1" t="str">
        <f t="array" ref="B85">IF(ROWS(B$7:B85)&gt;COUNTIF(BookTable[Entry Month],$O$4),"",INDEX(Book!B$3:B$1200,SMALL(IF(BookTable[Entry Month]=$O$4,ROW(BookTable[Entry Month])-ROW(Book!$J$2)),ROWS(B$7:B85))))</f>
        <v/>
      </c>
      <c r="D85" s="1" t="str">
        <f t="array" ref="D85">IF(ROWS(C$7:C85)&gt;COUNTIF(BookTable[Entry Month],$O$4),"",INDEX(Book!C$3:C$1200,SMALL(IF(BookTable[Entry Month]=$O$4,ROW(BookTable[Entry Month])-ROW(Book!$J$2)),ROWS(C$7:C85))))</f>
        <v/>
      </c>
      <c r="E85" s="26" t="e">
        <f>VLOOKUP(Shrawan7[[#This Row],[आपूर्तिकर्ताको नाम]],PartyTable[],2,FALSE)</f>
        <v>#N/A</v>
      </c>
      <c r="F85" s="26" t="str" cm="1">
        <f t="array" ref="F85">IF(ROWS(G$7:G85)&gt;COUNTIF(BookTable[Entry Month],$O$4),"",INDEX(Book!D$3:D$1200,SMALL(IF(BookTable[Entry Month]=$O$4,ROW(BookTable[Entry Month])-ROW(Book!$J$2)),ROWS(G$7:G85))))</f>
        <v/>
      </c>
      <c r="I8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85" s="6" t="str" cm="1">
        <f t="array" ref="J85">IF(ROWS(G$7:G85)&gt;COUNTIF(BookTable[Entry Month],$O$4),"",INDEX(Book!F$3:F$1200,SMALL(IF(BookTable[Entry Month]=$O$4,ROW(BookTable[Entry Month])-ROW(Book!$J$2)),ROWS(G$7:G85))))</f>
        <v/>
      </c>
      <c r="K85" s="6" t="str" cm="1">
        <f t="array" ref="K85">IF(ROWS(G$7:G85)&gt;COUNTIF(BookTable[Entry Month],$O$4),"",INDEX(Book!E$3:E$1200,SMALL(IF(BookTable[Entry Month]=$O$4,ROW(BookTable[Entry Month])-ROW(Book!$J$2)),ROWS(G$7:G85))))</f>
        <v/>
      </c>
      <c r="L85" s="6" t="e">
        <f>Shrawan7[[#This Row],[मूल्य (रु)]]*13%</f>
        <v>#VALUE!</v>
      </c>
    </row>
    <row r="86" spans="1:12" hidden="1" x14ac:dyDescent="0.25">
      <c r="A86" s="1" t="str">
        <f t="array" ref="A86">IF(ROWS(A$7:A86)&gt;COUNTIF(BookTable[Entry Month],$O$4),"",INDEX(Book!A$3:A$1200,SMALL(IF(BookTable[Entry Month]=$O$4,ROW(BookTable[Entry Month])-ROW(Book!$J$2)),ROWS(A$7:A86))))</f>
        <v/>
      </c>
      <c r="B86" s="1" t="str">
        <f t="array" ref="B86">IF(ROWS(B$7:B86)&gt;COUNTIF(BookTable[Entry Month],$O$4),"",INDEX(Book!B$3:B$1200,SMALL(IF(BookTable[Entry Month]=$O$4,ROW(BookTable[Entry Month])-ROW(Book!$J$2)),ROWS(B$7:B86))))</f>
        <v/>
      </c>
      <c r="D86" s="1" t="str">
        <f t="array" ref="D86">IF(ROWS(C$7:C86)&gt;COUNTIF(BookTable[Entry Month],$O$4),"",INDEX(Book!C$3:C$1200,SMALL(IF(BookTable[Entry Month]=$O$4,ROW(BookTable[Entry Month])-ROW(Book!$J$2)),ROWS(C$7:C86))))</f>
        <v/>
      </c>
      <c r="E86" s="1" t="e">
        <f>VLOOKUP(Shrawan7[[#This Row],[आपूर्तिकर्ताको नाम]],PartyTable[],2,FALSE)</f>
        <v>#N/A</v>
      </c>
      <c r="F86" s="1" t="str" cm="1">
        <f t="array" ref="F86">IF(ROWS(G$7:G86)&gt;COUNTIF(BookTable[Entry Month],$O$4),"",INDEX(Book!D$3:D$1200,SMALL(IF(BookTable[Entry Month]=$O$4,ROW(BookTable[Entry Month])-ROW(Book!$J$2)),ROWS(G$7:G86))))</f>
        <v/>
      </c>
      <c r="I8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86" s="6" t="str" cm="1">
        <f t="array" ref="J86">IF(ROWS(G$7:G86)&gt;COUNTIF(BookTable[Entry Month],$O$4),"",INDEX(Book!F$3:F$1200,SMALL(IF(BookTable[Entry Month]=$O$4,ROW(BookTable[Entry Month])-ROW(Book!$J$2)),ROWS(G$7:G86))))</f>
        <v/>
      </c>
      <c r="K86" s="6" t="str" cm="1">
        <f t="array" ref="K86">IF(ROWS(G$7:G86)&gt;COUNTIF(BookTable[Entry Month],$O$4),"",INDEX(Book!E$3:E$1200,SMALL(IF(BookTable[Entry Month]=$O$4,ROW(BookTable[Entry Month])-ROW(Book!$J$2)),ROWS(G$7:G86))))</f>
        <v/>
      </c>
      <c r="L86" s="6" t="e">
        <f>Shrawan7[[#This Row],[मूल्य (रु)]]*13%</f>
        <v>#VALUE!</v>
      </c>
    </row>
    <row r="87" spans="1:12" hidden="1" x14ac:dyDescent="0.25">
      <c r="A87" s="1" t="str">
        <f t="array" ref="A87">IF(ROWS(A$7:A87)&gt;COUNTIF(BookTable[Entry Month],$O$4),"",INDEX(Book!A$3:A$1200,SMALL(IF(BookTable[Entry Month]=$O$4,ROW(BookTable[Entry Month])-ROW(Book!$J$2)),ROWS(A$7:A87))))</f>
        <v/>
      </c>
      <c r="B87" s="1" t="str">
        <f t="array" ref="B87">IF(ROWS(B$7:B87)&gt;COUNTIF(BookTable[Entry Month],$O$4),"",INDEX(Book!B$3:B$1200,SMALL(IF(BookTable[Entry Month]=$O$4,ROW(BookTable[Entry Month])-ROW(Book!$J$2)),ROWS(B$7:B87))))</f>
        <v/>
      </c>
      <c r="D87" s="1" t="str">
        <f t="array" ref="D87">IF(ROWS(C$7:C87)&gt;COUNTIF(BookTable[Entry Month],$O$4),"",INDEX(Book!C$3:C$1200,SMALL(IF(BookTable[Entry Month]=$O$4,ROW(BookTable[Entry Month])-ROW(Book!$J$2)),ROWS(C$7:C87))))</f>
        <v/>
      </c>
      <c r="E87" s="1" t="e">
        <f>VLOOKUP(Shrawan7[[#This Row],[आपूर्तिकर्ताको नाम]],PartyTable[],2,FALSE)</f>
        <v>#N/A</v>
      </c>
      <c r="F87" s="1" t="str" cm="1">
        <f t="array" ref="F87">IF(ROWS(G$7:G87)&gt;COUNTIF(BookTable[Entry Month],$O$4),"",INDEX(Book!D$3:D$1200,SMALL(IF(BookTable[Entry Month]=$O$4,ROW(BookTable[Entry Month])-ROW(Book!$J$2)),ROWS(G$7:G87))))</f>
        <v/>
      </c>
      <c r="I8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87" s="6" t="str" cm="1">
        <f t="array" ref="J87">IF(ROWS(G$7:G87)&gt;COUNTIF(BookTable[Entry Month],$O$4),"",INDEX(Book!F$3:F$1200,SMALL(IF(BookTable[Entry Month]=$O$4,ROW(BookTable[Entry Month])-ROW(Book!$J$2)),ROWS(G$7:G87))))</f>
        <v/>
      </c>
      <c r="K87" s="6" t="str" cm="1">
        <f t="array" ref="K87">IF(ROWS(G$7:G87)&gt;COUNTIF(BookTable[Entry Month],$O$4),"",INDEX(Book!E$3:E$1200,SMALL(IF(BookTable[Entry Month]=$O$4,ROW(BookTable[Entry Month])-ROW(Book!$J$2)),ROWS(G$7:G87))))</f>
        <v/>
      </c>
      <c r="L87" s="6" t="e">
        <f>Shrawan7[[#This Row],[मूल्य (रु)]]*13%</f>
        <v>#VALUE!</v>
      </c>
    </row>
    <row r="88" spans="1:12" hidden="1" x14ac:dyDescent="0.25">
      <c r="A88" s="1" t="str">
        <f t="array" ref="A88">IF(ROWS(A$7:A88)&gt;COUNTIF(BookTable[Entry Month],$O$4),"",INDEX(Book!A$3:A$1200,SMALL(IF(BookTable[Entry Month]=$O$4,ROW(BookTable[Entry Month])-ROW(Book!$J$2)),ROWS(A$7:A88))))</f>
        <v/>
      </c>
      <c r="B88" s="1" t="str">
        <f t="array" ref="B88">IF(ROWS(B$7:B88)&gt;COUNTIF(BookTable[Entry Month],$O$4),"",INDEX(Book!B$3:B$1200,SMALL(IF(BookTable[Entry Month]=$O$4,ROW(BookTable[Entry Month])-ROW(Book!$J$2)),ROWS(B$7:B88))))</f>
        <v/>
      </c>
      <c r="D88" s="1" t="str">
        <f t="array" ref="D88">IF(ROWS(C$7:C88)&gt;COUNTIF(BookTable[Entry Month],$O$4),"",INDEX(Book!C$3:C$1200,SMALL(IF(BookTable[Entry Month]=$O$4,ROW(BookTable[Entry Month])-ROW(Book!$J$2)),ROWS(C$7:C88))))</f>
        <v/>
      </c>
      <c r="E88" s="1" t="e">
        <f>VLOOKUP(Shrawan7[[#This Row],[आपूर्तिकर्ताको नाम]],PartyTable[],2,FALSE)</f>
        <v>#N/A</v>
      </c>
      <c r="F88" s="1" t="str" cm="1">
        <f t="array" ref="F88">IF(ROWS(G$7:G88)&gt;COUNTIF(BookTable[Entry Month],$O$4),"",INDEX(Book!D$3:D$1200,SMALL(IF(BookTable[Entry Month]=$O$4,ROW(BookTable[Entry Month])-ROW(Book!$J$2)),ROWS(G$7:G88))))</f>
        <v/>
      </c>
      <c r="I8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88" s="6" t="str" cm="1">
        <f t="array" ref="J88">IF(ROWS(G$7:G88)&gt;COUNTIF(BookTable[Entry Month],$O$4),"",INDEX(Book!F$3:F$1200,SMALL(IF(BookTable[Entry Month]=$O$4,ROW(BookTable[Entry Month])-ROW(Book!$J$2)),ROWS(G$7:G88))))</f>
        <v/>
      </c>
      <c r="K88" s="6" t="str" cm="1">
        <f t="array" ref="K88">IF(ROWS(G$7:G88)&gt;COUNTIF(BookTable[Entry Month],$O$4),"",INDEX(Book!E$3:E$1200,SMALL(IF(BookTable[Entry Month]=$O$4,ROW(BookTable[Entry Month])-ROW(Book!$J$2)),ROWS(G$7:G88))))</f>
        <v/>
      </c>
      <c r="L88" s="6" t="e">
        <f>Shrawan7[[#This Row],[मूल्य (रु)]]*13%</f>
        <v>#VALUE!</v>
      </c>
    </row>
    <row r="89" spans="1:12" hidden="1" x14ac:dyDescent="0.25">
      <c r="A89" s="1" t="str">
        <f t="array" ref="A89">IF(ROWS(A$7:A89)&gt;COUNTIF(BookTable[Entry Month],$O$4),"",INDEX(Book!A$3:A$1200,SMALL(IF(BookTable[Entry Month]=$O$4,ROW(BookTable[Entry Month])-ROW(Book!$J$2)),ROWS(A$7:A89))))</f>
        <v/>
      </c>
      <c r="B89" s="1" t="str">
        <f t="array" ref="B89">IF(ROWS(B$7:B89)&gt;COUNTIF(BookTable[Entry Month],$O$4),"",INDEX(Book!B$3:B$1200,SMALL(IF(BookTable[Entry Month]=$O$4,ROW(BookTable[Entry Month])-ROW(Book!$J$2)),ROWS(B$7:B89))))</f>
        <v/>
      </c>
      <c r="D89" s="1" t="str">
        <f t="array" ref="D89">IF(ROWS(C$7:C89)&gt;COUNTIF(BookTable[Entry Month],$O$4),"",INDEX(Book!C$3:C$1200,SMALL(IF(BookTable[Entry Month]=$O$4,ROW(BookTable[Entry Month])-ROW(Book!$J$2)),ROWS(C$7:C89))))</f>
        <v/>
      </c>
      <c r="E89" s="1" t="e">
        <f>VLOOKUP(Shrawan7[[#This Row],[आपूर्तिकर्ताको नाम]],PartyTable[],2,FALSE)</f>
        <v>#N/A</v>
      </c>
      <c r="F89" s="1" t="str" cm="1">
        <f t="array" ref="F89">IF(ROWS(G$7:G89)&gt;COUNTIF(BookTable[Entry Month],$O$4),"",INDEX(Book!D$3:D$1200,SMALL(IF(BookTable[Entry Month]=$O$4,ROW(BookTable[Entry Month])-ROW(Book!$J$2)),ROWS(G$7:G89))))</f>
        <v/>
      </c>
      <c r="I8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89" s="6" t="str" cm="1">
        <f t="array" ref="J89">IF(ROWS(G$7:G89)&gt;COUNTIF(BookTable[Entry Month],$O$4),"",INDEX(Book!F$3:F$1200,SMALL(IF(BookTable[Entry Month]=$O$4,ROW(BookTable[Entry Month])-ROW(Book!$J$2)),ROWS(G$7:G89))))</f>
        <v/>
      </c>
      <c r="K89" s="6" t="str" cm="1">
        <f t="array" ref="K89">IF(ROWS(G$7:G89)&gt;COUNTIF(BookTable[Entry Month],$O$4),"",INDEX(Book!E$3:E$1200,SMALL(IF(BookTable[Entry Month]=$O$4,ROW(BookTable[Entry Month])-ROW(Book!$J$2)),ROWS(G$7:G89))))</f>
        <v/>
      </c>
      <c r="L89" s="6" t="e">
        <f>Shrawan7[[#This Row],[मूल्य (रु)]]*13%</f>
        <v>#VALUE!</v>
      </c>
    </row>
    <row r="90" spans="1:12" hidden="1" x14ac:dyDescent="0.25">
      <c r="A90" s="1" t="str">
        <f t="array" ref="A90">IF(ROWS(A$7:A90)&gt;COUNTIF(BookTable[Entry Month],$O$4),"",INDEX(Book!A$3:A$1200,SMALL(IF(BookTable[Entry Month]=$O$4,ROW(BookTable[Entry Month])-ROW(Book!$J$2)),ROWS(A$7:A90))))</f>
        <v/>
      </c>
      <c r="B90" s="1" t="str">
        <f t="array" ref="B90">IF(ROWS(B$7:B90)&gt;COUNTIF(BookTable[Entry Month],$O$4),"",INDEX(Book!B$3:B$1200,SMALL(IF(BookTable[Entry Month]=$O$4,ROW(BookTable[Entry Month])-ROW(Book!$J$2)),ROWS(B$7:B90))))</f>
        <v/>
      </c>
      <c r="D90" s="1" t="str">
        <f t="array" ref="D90">IF(ROWS(C$7:C90)&gt;COUNTIF(BookTable[Entry Month],$O$4),"",INDEX(Book!C$3:C$1200,SMALL(IF(BookTable[Entry Month]=$O$4,ROW(BookTable[Entry Month])-ROW(Book!$J$2)),ROWS(C$7:C90))))</f>
        <v/>
      </c>
      <c r="E90" s="1" t="e">
        <f>VLOOKUP(Shrawan7[[#This Row],[आपूर्तिकर्ताको नाम]],PartyTable[],2,FALSE)</f>
        <v>#N/A</v>
      </c>
      <c r="F90" s="1" t="str" cm="1">
        <f t="array" ref="F90">IF(ROWS(G$7:G90)&gt;COUNTIF(BookTable[Entry Month],$O$4),"",INDEX(Book!D$3:D$1200,SMALL(IF(BookTable[Entry Month]=$O$4,ROW(BookTable[Entry Month])-ROW(Book!$J$2)),ROWS(G$7:G90))))</f>
        <v/>
      </c>
      <c r="I9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90" s="6" t="str" cm="1">
        <f t="array" ref="J90">IF(ROWS(G$7:G90)&gt;COUNTIF(BookTable[Entry Month],$O$4),"",INDEX(Book!F$3:F$1200,SMALL(IF(BookTable[Entry Month]=$O$4,ROW(BookTable[Entry Month])-ROW(Book!$J$2)),ROWS(G$7:G90))))</f>
        <v/>
      </c>
      <c r="K90" s="6" t="str" cm="1">
        <f t="array" ref="K90">IF(ROWS(G$7:G90)&gt;COUNTIF(BookTable[Entry Month],$O$4),"",INDEX(Book!E$3:E$1200,SMALL(IF(BookTable[Entry Month]=$O$4,ROW(BookTable[Entry Month])-ROW(Book!$J$2)),ROWS(G$7:G90))))</f>
        <v/>
      </c>
      <c r="L90" s="6" t="e">
        <f>Shrawan7[[#This Row],[मूल्य (रु)]]*13%</f>
        <v>#VALUE!</v>
      </c>
    </row>
    <row r="91" spans="1:12" hidden="1" x14ac:dyDescent="0.25">
      <c r="A91" s="1" t="str">
        <f t="array" ref="A91">IF(ROWS(A$7:A91)&gt;COUNTIF(BookTable[Entry Month],$O$4),"",INDEX(Book!A$3:A$1200,SMALL(IF(BookTable[Entry Month]=$O$4,ROW(BookTable[Entry Month])-ROW(Book!$J$2)),ROWS(A$7:A91))))</f>
        <v/>
      </c>
      <c r="B91" s="1" t="str">
        <f t="array" ref="B91">IF(ROWS(B$7:B91)&gt;COUNTIF(BookTable[Entry Month],$O$4),"",INDEX(Book!B$3:B$1200,SMALL(IF(BookTable[Entry Month]=$O$4,ROW(BookTable[Entry Month])-ROW(Book!$J$2)),ROWS(B$7:B91))))</f>
        <v/>
      </c>
      <c r="D91" s="1" t="str">
        <f t="array" ref="D91">IF(ROWS(C$7:C91)&gt;COUNTIF(BookTable[Entry Month],$O$4),"",INDEX(Book!C$3:C$1200,SMALL(IF(BookTable[Entry Month]=$O$4,ROW(BookTable[Entry Month])-ROW(Book!$J$2)),ROWS(C$7:C91))))</f>
        <v/>
      </c>
      <c r="E91" s="1" t="e">
        <f>VLOOKUP(Shrawan7[[#This Row],[आपूर्तिकर्ताको नाम]],PartyTable[],2,FALSE)</f>
        <v>#N/A</v>
      </c>
      <c r="F91" s="1" t="str" cm="1">
        <f t="array" ref="F91">IF(ROWS(G$7:G91)&gt;COUNTIF(BookTable[Entry Month],$O$4),"",INDEX(Book!D$3:D$1200,SMALL(IF(BookTable[Entry Month]=$O$4,ROW(BookTable[Entry Month])-ROW(Book!$J$2)),ROWS(G$7:G91))))</f>
        <v/>
      </c>
      <c r="I9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91" s="6" t="str" cm="1">
        <f t="array" ref="J91">IF(ROWS(G$7:G91)&gt;COUNTIF(BookTable[Entry Month],$O$4),"",INDEX(Book!F$3:F$1200,SMALL(IF(BookTable[Entry Month]=$O$4,ROW(BookTable[Entry Month])-ROW(Book!$J$2)),ROWS(G$7:G91))))</f>
        <v/>
      </c>
      <c r="K91" s="6" t="str" cm="1">
        <f t="array" ref="K91">IF(ROWS(G$7:G91)&gt;COUNTIF(BookTable[Entry Month],$O$4),"",INDEX(Book!E$3:E$1200,SMALL(IF(BookTable[Entry Month]=$O$4,ROW(BookTable[Entry Month])-ROW(Book!$J$2)),ROWS(G$7:G91))))</f>
        <v/>
      </c>
      <c r="L91" s="6" t="e">
        <f>Shrawan7[[#This Row],[मूल्य (रु)]]*13%</f>
        <v>#VALUE!</v>
      </c>
    </row>
    <row r="92" spans="1:12" hidden="1" x14ac:dyDescent="0.25">
      <c r="A92" s="1" t="str">
        <f t="array" ref="A92">IF(ROWS(A$7:A92)&gt;COUNTIF(BookTable[Entry Month],$O$4),"",INDEX(Book!A$3:A$1200,SMALL(IF(BookTable[Entry Month]=$O$4,ROW(BookTable[Entry Month])-ROW(Book!$J$2)),ROWS(A$7:A92))))</f>
        <v/>
      </c>
      <c r="B92" s="1" t="str">
        <f t="array" ref="B92">IF(ROWS(B$7:B92)&gt;COUNTIF(BookTable[Entry Month],$O$4),"",INDEX(Book!B$3:B$1200,SMALL(IF(BookTable[Entry Month]=$O$4,ROW(BookTable[Entry Month])-ROW(Book!$J$2)),ROWS(B$7:B92))))</f>
        <v/>
      </c>
      <c r="D92" s="1" t="str">
        <f t="array" ref="D92">IF(ROWS(C$7:C92)&gt;COUNTIF(BookTable[Entry Month],$O$4),"",INDEX(Book!C$3:C$1200,SMALL(IF(BookTable[Entry Month]=$O$4,ROW(BookTable[Entry Month])-ROW(Book!$J$2)),ROWS(C$7:C92))))</f>
        <v/>
      </c>
      <c r="E92" s="1" t="e">
        <f>VLOOKUP(Shrawan7[[#This Row],[आपूर्तिकर्ताको नाम]],PartyTable[],2,FALSE)</f>
        <v>#N/A</v>
      </c>
      <c r="F92" s="1" t="str" cm="1">
        <f t="array" ref="F92">IF(ROWS(G$7:G92)&gt;COUNTIF(BookTable[Entry Month],$O$4),"",INDEX(Book!D$3:D$1200,SMALL(IF(BookTable[Entry Month]=$O$4,ROW(BookTable[Entry Month])-ROW(Book!$J$2)),ROWS(G$7:G92))))</f>
        <v/>
      </c>
      <c r="I9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92" s="6" t="str" cm="1">
        <f t="array" ref="J92">IF(ROWS(G$7:G92)&gt;COUNTIF(BookTable[Entry Month],$O$4),"",INDEX(Book!F$3:F$1200,SMALL(IF(BookTable[Entry Month]=$O$4,ROW(BookTable[Entry Month])-ROW(Book!$J$2)),ROWS(G$7:G92))))</f>
        <v/>
      </c>
      <c r="K92" s="6" t="str" cm="1">
        <f t="array" ref="K92">IF(ROWS(G$7:G92)&gt;COUNTIF(BookTable[Entry Month],$O$4),"",INDEX(Book!E$3:E$1200,SMALL(IF(BookTable[Entry Month]=$O$4,ROW(BookTable[Entry Month])-ROW(Book!$J$2)),ROWS(G$7:G92))))</f>
        <v/>
      </c>
      <c r="L92" s="6" t="e">
        <f>Shrawan7[[#This Row],[मूल्य (रु)]]*13%</f>
        <v>#VALUE!</v>
      </c>
    </row>
    <row r="93" spans="1:12" hidden="1" x14ac:dyDescent="0.25">
      <c r="A93" s="1" t="str">
        <f t="array" ref="A93">IF(ROWS(A$7:A93)&gt;COUNTIF(BookTable[Entry Month],$O$4),"",INDEX(Book!A$3:A$1200,SMALL(IF(BookTable[Entry Month]=$O$4,ROW(BookTable[Entry Month])-ROW(Book!$J$2)),ROWS(A$7:A93))))</f>
        <v/>
      </c>
      <c r="B93" s="1" t="str">
        <f t="array" ref="B93">IF(ROWS(B$7:B93)&gt;COUNTIF(BookTable[Entry Month],$O$4),"",INDEX(Book!B$3:B$1200,SMALL(IF(BookTable[Entry Month]=$O$4,ROW(BookTable[Entry Month])-ROW(Book!$J$2)),ROWS(B$7:B93))))</f>
        <v/>
      </c>
      <c r="D93" s="1" t="str">
        <f t="array" ref="D93">IF(ROWS(C$7:C93)&gt;COUNTIF(BookTable[Entry Month],$O$4),"",INDEX(Book!C$3:C$1200,SMALL(IF(BookTable[Entry Month]=$O$4,ROW(BookTable[Entry Month])-ROW(Book!$J$2)),ROWS(C$7:C93))))</f>
        <v/>
      </c>
      <c r="E93" s="1" t="e">
        <f>VLOOKUP(Shrawan7[[#This Row],[आपूर्तिकर्ताको नाम]],PartyTable[],2,FALSE)</f>
        <v>#N/A</v>
      </c>
      <c r="F93" s="1" t="str" cm="1">
        <f t="array" ref="F93">IF(ROWS(G$7:G93)&gt;COUNTIF(BookTable[Entry Month],$O$4),"",INDEX(Book!D$3:D$1200,SMALL(IF(BookTable[Entry Month]=$O$4,ROW(BookTable[Entry Month])-ROW(Book!$J$2)),ROWS(G$7:G93))))</f>
        <v/>
      </c>
      <c r="I9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93" s="6" t="str" cm="1">
        <f t="array" ref="J93">IF(ROWS(G$7:G93)&gt;COUNTIF(BookTable[Entry Month],$O$4),"",INDEX(Book!F$3:F$1200,SMALL(IF(BookTable[Entry Month]=$O$4,ROW(BookTable[Entry Month])-ROW(Book!$J$2)),ROWS(G$7:G93))))</f>
        <v/>
      </c>
      <c r="K93" s="6" t="str" cm="1">
        <f t="array" ref="K93">IF(ROWS(G$7:G93)&gt;COUNTIF(BookTable[Entry Month],$O$4),"",INDEX(Book!E$3:E$1200,SMALL(IF(BookTable[Entry Month]=$O$4,ROW(BookTable[Entry Month])-ROW(Book!$J$2)),ROWS(G$7:G93))))</f>
        <v/>
      </c>
      <c r="L93" s="6" t="e">
        <f>Shrawan7[[#This Row],[मूल्य (रु)]]*13%</f>
        <v>#VALUE!</v>
      </c>
    </row>
    <row r="94" spans="1:12" hidden="1" x14ac:dyDescent="0.25">
      <c r="A94" s="1" t="str">
        <f t="array" ref="A94">IF(ROWS(A$7:A94)&gt;COUNTIF(BookTable[Entry Month],$O$4),"",INDEX(Book!A$3:A$1200,SMALL(IF(BookTable[Entry Month]=$O$4,ROW(BookTable[Entry Month])-ROW(Book!$J$2)),ROWS(A$7:A94))))</f>
        <v/>
      </c>
      <c r="B94" s="1" t="str">
        <f t="array" ref="B94">IF(ROWS(B$7:B94)&gt;COUNTIF(BookTable[Entry Month],$O$4),"",INDEX(Book!B$3:B$1200,SMALL(IF(BookTable[Entry Month]=$O$4,ROW(BookTable[Entry Month])-ROW(Book!$J$2)),ROWS(B$7:B94))))</f>
        <v/>
      </c>
      <c r="D94" s="1" t="str">
        <f t="array" ref="D94">IF(ROWS(C$7:C94)&gt;COUNTIF(BookTable[Entry Month],$O$4),"",INDEX(Book!C$3:C$1200,SMALL(IF(BookTable[Entry Month]=$O$4,ROW(BookTable[Entry Month])-ROW(Book!$J$2)),ROWS(C$7:C94))))</f>
        <v/>
      </c>
      <c r="E94" s="1" t="e">
        <f>VLOOKUP(Shrawan7[[#This Row],[आपूर्तिकर्ताको नाम]],PartyTable[],2,FALSE)</f>
        <v>#N/A</v>
      </c>
      <c r="F94" s="1" t="str" cm="1">
        <f t="array" ref="F94">IF(ROWS(G$7:G94)&gt;COUNTIF(BookTable[Entry Month],$O$4),"",INDEX(Book!D$3:D$1200,SMALL(IF(BookTable[Entry Month]=$O$4,ROW(BookTable[Entry Month])-ROW(Book!$J$2)),ROWS(G$7:G94))))</f>
        <v/>
      </c>
      <c r="I9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94" s="6" t="str" cm="1">
        <f t="array" ref="J94">IF(ROWS(G$7:G94)&gt;COUNTIF(BookTable[Entry Month],$O$4),"",INDEX(Book!F$3:F$1200,SMALL(IF(BookTable[Entry Month]=$O$4,ROW(BookTable[Entry Month])-ROW(Book!$J$2)),ROWS(G$7:G94))))</f>
        <v/>
      </c>
      <c r="K94" s="6" t="str" cm="1">
        <f t="array" ref="K94">IF(ROWS(G$7:G94)&gt;COUNTIF(BookTable[Entry Month],$O$4),"",INDEX(Book!E$3:E$1200,SMALL(IF(BookTable[Entry Month]=$O$4,ROW(BookTable[Entry Month])-ROW(Book!$J$2)),ROWS(G$7:G94))))</f>
        <v/>
      </c>
      <c r="L94" s="6" t="e">
        <f>Shrawan7[[#This Row],[मूल्य (रु)]]*13%</f>
        <v>#VALUE!</v>
      </c>
    </row>
    <row r="95" spans="1:12" hidden="1" x14ac:dyDescent="0.25">
      <c r="A95" s="1" t="str">
        <f t="array" ref="A95">IF(ROWS(A$7:A95)&gt;COUNTIF(BookTable[Entry Month],$O$4),"",INDEX(Book!A$3:A$1200,SMALL(IF(BookTable[Entry Month]=$O$4,ROW(BookTable[Entry Month])-ROW(Book!$J$2)),ROWS(A$7:A95))))</f>
        <v/>
      </c>
      <c r="B95" s="1" t="str">
        <f t="array" ref="B95">IF(ROWS(B$7:B95)&gt;COUNTIF(BookTable[Entry Month],$O$4),"",INDEX(Book!B$3:B$1200,SMALL(IF(BookTable[Entry Month]=$O$4,ROW(BookTable[Entry Month])-ROW(Book!$J$2)),ROWS(B$7:B95))))</f>
        <v/>
      </c>
      <c r="D95" s="1" t="str">
        <f t="array" ref="D95">IF(ROWS(C$7:C95)&gt;COUNTIF(BookTable[Entry Month],$O$4),"",INDEX(Book!C$3:C$1200,SMALL(IF(BookTable[Entry Month]=$O$4,ROW(BookTable[Entry Month])-ROW(Book!$J$2)),ROWS(C$7:C95))))</f>
        <v/>
      </c>
      <c r="E95" s="1" t="e">
        <f>VLOOKUP(Shrawan7[[#This Row],[आपूर्तिकर्ताको नाम]],PartyTable[],2,FALSE)</f>
        <v>#N/A</v>
      </c>
      <c r="F95" s="1" t="str" cm="1">
        <f t="array" ref="F95">IF(ROWS(G$7:G95)&gt;COUNTIF(BookTable[Entry Month],$O$4),"",INDEX(Book!D$3:D$1200,SMALL(IF(BookTable[Entry Month]=$O$4,ROW(BookTable[Entry Month])-ROW(Book!$J$2)),ROWS(G$7:G95))))</f>
        <v/>
      </c>
      <c r="I9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95" s="6" t="str" cm="1">
        <f t="array" ref="J95">IF(ROWS(G$7:G95)&gt;COUNTIF(BookTable[Entry Month],$O$4),"",INDEX(Book!F$3:F$1200,SMALL(IF(BookTable[Entry Month]=$O$4,ROW(BookTable[Entry Month])-ROW(Book!$J$2)),ROWS(G$7:G95))))</f>
        <v/>
      </c>
      <c r="K95" s="6" t="str" cm="1">
        <f t="array" ref="K95">IF(ROWS(G$7:G95)&gt;COUNTIF(BookTable[Entry Month],$O$4),"",INDEX(Book!E$3:E$1200,SMALL(IF(BookTable[Entry Month]=$O$4,ROW(BookTable[Entry Month])-ROW(Book!$J$2)),ROWS(G$7:G95))))</f>
        <v/>
      </c>
      <c r="L95" s="6" t="e">
        <f>Shrawan7[[#This Row],[मूल्य (रु)]]*13%</f>
        <v>#VALUE!</v>
      </c>
    </row>
    <row r="96" spans="1:12" hidden="1" x14ac:dyDescent="0.25">
      <c r="A96" s="1" t="str">
        <f t="array" ref="A96">IF(ROWS(A$7:A96)&gt;COUNTIF(BookTable[Entry Month],$O$4),"",INDEX(Book!A$3:A$1200,SMALL(IF(BookTable[Entry Month]=$O$4,ROW(BookTable[Entry Month])-ROW(Book!$J$2)),ROWS(A$7:A96))))</f>
        <v/>
      </c>
      <c r="B96" s="1" t="str">
        <f t="array" ref="B96">IF(ROWS(B$7:B96)&gt;COUNTIF(BookTable[Entry Month],$O$4),"",INDEX(Book!B$3:B$1200,SMALL(IF(BookTable[Entry Month]=$O$4,ROW(BookTable[Entry Month])-ROW(Book!$J$2)),ROWS(B$7:B96))))</f>
        <v/>
      </c>
      <c r="D96" s="1" t="str">
        <f t="array" ref="D96">IF(ROWS(C$7:C96)&gt;COUNTIF(BookTable[Entry Month],$O$4),"",INDEX(Book!C$3:C$1200,SMALL(IF(BookTable[Entry Month]=$O$4,ROW(BookTable[Entry Month])-ROW(Book!$J$2)),ROWS(C$7:C96))))</f>
        <v/>
      </c>
      <c r="E96" s="1" t="e">
        <f>VLOOKUP(Shrawan7[[#This Row],[आपूर्तिकर्ताको नाम]],PartyTable[],2,FALSE)</f>
        <v>#N/A</v>
      </c>
      <c r="F96" s="1" t="str" cm="1">
        <f t="array" ref="F96">IF(ROWS(G$7:G96)&gt;COUNTIF(BookTable[Entry Month],$O$4),"",INDEX(Book!D$3:D$1200,SMALL(IF(BookTable[Entry Month]=$O$4,ROW(BookTable[Entry Month])-ROW(Book!$J$2)),ROWS(G$7:G96))))</f>
        <v/>
      </c>
      <c r="I9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96" s="6" t="str" cm="1">
        <f t="array" ref="J96">IF(ROWS(G$7:G96)&gt;COUNTIF(BookTable[Entry Month],$O$4),"",INDEX(Book!F$3:F$1200,SMALL(IF(BookTable[Entry Month]=$O$4,ROW(BookTable[Entry Month])-ROW(Book!$J$2)),ROWS(G$7:G96))))</f>
        <v/>
      </c>
      <c r="K96" s="6" t="str" cm="1">
        <f t="array" ref="K96">IF(ROWS(G$7:G96)&gt;COUNTIF(BookTable[Entry Month],$O$4),"",INDEX(Book!E$3:E$1200,SMALL(IF(BookTable[Entry Month]=$O$4,ROW(BookTable[Entry Month])-ROW(Book!$J$2)),ROWS(G$7:G96))))</f>
        <v/>
      </c>
      <c r="L96" s="6" t="e">
        <f>Shrawan7[[#This Row],[मूल्य (रु)]]*13%</f>
        <v>#VALUE!</v>
      </c>
    </row>
    <row r="97" spans="1:12" hidden="1" x14ac:dyDescent="0.25">
      <c r="A97" s="1" t="str">
        <f t="array" ref="A97">IF(ROWS(A$7:A97)&gt;COUNTIF(BookTable[Entry Month],$O$4),"",INDEX(Book!A$3:A$1200,SMALL(IF(BookTable[Entry Month]=$O$4,ROW(BookTable[Entry Month])-ROW(Book!$J$2)),ROWS(A$7:A97))))</f>
        <v/>
      </c>
      <c r="B97" s="1" t="str">
        <f t="array" ref="B97">IF(ROWS(B$7:B97)&gt;COUNTIF(BookTable[Entry Month],$O$4),"",INDEX(Book!B$3:B$1200,SMALL(IF(BookTable[Entry Month]=$O$4,ROW(BookTable[Entry Month])-ROW(Book!$J$2)),ROWS(B$7:B97))))</f>
        <v/>
      </c>
      <c r="D97" s="1" t="str">
        <f t="array" ref="D97">IF(ROWS(C$7:C97)&gt;COUNTIF(BookTable[Entry Month],$O$4),"",INDEX(Book!C$3:C$1200,SMALL(IF(BookTable[Entry Month]=$O$4,ROW(BookTable[Entry Month])-ROW(Book!$J$2)),ROWS(C$7:C97))))</f>
        <v/>
      </c>
      <c r="E97" s="1" t="e">
        <f>VLOOKUP(Shrawan7[[#This Row],[आपूर्तिकर्ताको नाम]],PartyTable[],2,FALSE)</f>
        <v>#N/A</v>
      </c>
      <c r="F97" s="1" t="str" cm="1">
        <f t="array" ref="F97">IF(ROWS(G$7:G97)&gt;COUNTIF(BookTable[Entry Month],$O$4),"",INDEX(Book!D$3:D$1200,SMALL(IF(BookTable[Entry Month]=$O$4,ROW(BookTable[Entry Month])-ROW(Book!$J$2)),ROWS(G$7:G97))))</f>
        <v/>
      </c>
      <c r="I9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97" s="6" t="str" cm="1">
        <f t="array" ref="J97">IF(ROWS(G$7:G97)&gt;COUNTIF(BookTable[Entry Month],$O$4),"",INDEX(Book!F$3:F$1200,SMALL(IF(BookTable[Entry Month]=$O$4,ROW(BookTable[Entry Month])-ROW(Book!$J$2)),ROWS(G$7:G97))))</f>
        <v/>
      </c>
      <c r="K97" s="6" t="str" cm="1">
        <f t="array" ref="K97">IF(ROWS(G$7:G97)&gt;COUNTIF(BookTable[Entry Month],$O$4),"",INDEX(Book!E$3:E$1200,SMALL(IF(BookTable[Entry Month]=$O$4,ROW(BookTable[Entry Month])-ROW(Book!$J$2)),ROWS(G$7:G97))))</f>
        <v/>
      </c>
      <c r="L97" s="6" t="e">
        <f>Shrawan7[[#This Row],[मूल्य (रु)]]*13%</f>
        <v>#VALUE!</v>
      </c>
    </row>
    <row r="98" spans="1:12" hidden="1" x14ac:dyDescent="0.25">
      <c r="A98" s="1" t="str">
        <f t="array" ref="A98">IF(ROWS(A$7:A98)&gt;COUNTIF(BookTable[Entry Month],$O$4),"",INDEX(Book!A$3:A$1200,SMALL(IF(BookTable[Entry Month]=$O$4,ROW(BookTable[Entry Month])-ROW(Book!$J$2)),ROWS(A$7:A98))))</f>
        <v/>
      </c>
      <c r="B98" s="1" t="str">
        <f t="array" ref="B98">IF(ROWS(B$7:B98)&gt;COUNTIF(BookTable[Entry Month],$O$4),"",INDEX(Book!B$3:B$1200,SMALL(IF(BookTable[Entry Month]=$O$4,ROW(BookTable[Entry Month])-ROW(Book!$J$2)),ROWS(B$7:B98))))</f>
        <v/>
      </c>
      <c r="D98" s="1" t="str">
        <f t="array" ref="D98">IF(ROWS(C$7:C98)&gt;COUNTIF(BookTable[Entry Month],$O$4),"",INDEX(Book!C$3:C$1200,SMALL(IF(BookTable[Entry Month]=$O$4,ROW(BookTable[Entry Month])-ROW(Book!$J$2)),ROWS(C$7:C98))))</f>
        <v/>
      </c>
      <c r="E98" s="1" t="e">
        <f>VLOOKUP(Shrawan7[[#This Row],[आपूर्तिकर्ताको नाम]],PartyTable[],2,FALSE)</f>
        <v>#N/A</v>
      </c>
      <c r="F98" s="1" t="str" cm="1">
        <f t="array" ref="F98">IF(ROWS(G$7:G98)&gt;COUNTIF(BookTable[Entry Month],$O$4),"",INDEX(Book!D$3:D$1200,SMALL(IF(BookTable[Entry Month]=$O$4,ROW(BookTable[Entry Month])-ROW(Book!$J$2)),ROWS(G$7:G98))))</f>
        <v/>
      </c>
      <c r="I9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98" s="6" t="str" cm="1">
        <f t="array" ref="J98">IF(ROWS(G$7:G98)&gt;COUNTIF(BookTable[Entry Month],$O$4),"",INDEX(Book!F$3:F$1200,SMALL(IF(BookTable[Entry Month]=$O$4,ROW(BookTable[Entry Month])-ROW(Book!$J$2)),ROWS(G$7:G98))))</f>
        <v/>
      </c>
      <c r="K98" s="6" t="str" cm="1">
        <f t="array" ref="K98">IF(ROWS(G$7:G98)&gt;COUNTIF(BookTable[Entry Month],$O$4),"",INDEX(Book!E$3:E$1200,SMALL(IF(BookTable[Entry Month]=$O$4,ROW(BookTable[Entry Month])-ROW(Book!$J$2)),ROWS(G$7:G98))))</f>
        <v/>
      </c>
      <c r="L98" s="6" t="e">
        <f>Shrawan7[[#This Row],[मूल्य (रु)]]*13%</f>
        <v>#VALUE!</v>
      </c>
    </row>
    <row r="99" spans="1:12" hidden="1" x14ac:dyDescent="0.25">
      <c r="A99" s="1" t="str">
        <f t="array" ref="A99">IF(ROWS(A$7:A99)&gt;COUNTIF(BookTable[Entry Month],$O$4),"",INDEX(Book!A$3:A$1200,SMALL(IF(BookTable[Entry Month]=$O$4,ROW(BookTable[Entry Month])-ROW(Book!$J$2)),ROWS(A$7:A99))))</f>
        <v/>
      </c>
      <c r="B99" s="1" t="str">
        <f t="array" ref="B99">IF(ROWS(B$7:B99)&gt;COUNTIF(BookTable[Entry Month],$O$4),"",INDEX(Book!B$3:B$1200,SMALL(IF(BookTable[Entry Month]=$O$4,ROW(BookTable[Entry Month])-ROW(Book!$J$2)),ROWS(B$7:B99))))</f>
        <v/>
      </c>
      <c r="D99" s="1" t="str">
        <f t="array" ref="D99">IF(ROWS(C$7:C99)&gt;COUNTIF(BookTable[Entry Month],$O$4),"",INDEX(Book!C$3:C$1200,SMALL(IF(BookTable[Entry Month]=$O$4,ROW(BookTable[Entry Month])-ROW(Book!$J$2)),ROWS(C$7:C99))))</f>
        <v/>
      </c>
      <c r="E99" s="1" t="e">
        <f>VLOOKUP(Shrawan7[[#This Row],[आपूर्तिकर्ताको नाम]],PartyTable[],2,FALSE)</f>
        <v>#N/A</v>
      </c>
      <c r="F99" s="1" t="str" cm="1">
        <f t="array" ref="F99">IF(ROWS(G$7:G99)&gt;COUNTIF(BookTable[Entry Month],$O$4),"",INDEX(Book!D$3:D$1200,SMALL(IF(BookTable[Entry Month]=$O$4,ROW(BookTable[Entry Month])-ROW(Book!$J$2)),ROWS(G$7:G99))))</f>
        <v/>
      </c>
      <c r="I9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99" s="6" t="str" cm="1">
        <f t="array" ref="J99">IF(ROWS(G$7:G99)&gt;COUNTIF(BookTable[Entry Month],$O$4),"",INDEX(Book!F$3:F$1200,SMALL(IF(BookTable[Entry Month]=$O$4,ROW(BookTable[Entry Month])-ROW(Book!$J$2)),ROWS(G$7:G99))))</f>
        <v/>
      </c>
      <c r="K99" s="6" t="str" cm="1">
        <f t="array" ref="K99">IF(ROWS(G$7:G99)&gt;COUNTIF(BookTable[Entry Month],$O$4),"",INDEX(Book!E$3:E$1200,SMALL(IF(BookTable[Entry Month]=$O$4,ROW(BookTable[Entry Month])-ROW(Book!$J$2)),ROWS(G$7:G99))))</f>
        <v/>
      </c>
      <c r="L99" s="6" t="e">
        <f>Shrawan7[[#This Row],[मूल्य (रु)]]*13%</f>
        <v>#VALUE!</v>
      </c>
    </row>
    <row r="100" spans="1:12" hidden="1" x14ac:dyDescent="0.25">
      <c r="A100" s="1" t="str">
        <f t="array" ref="A100">IF(ROWS(A$7:A100)&gt;COUNTIF(BookTable[Entry Month],$O$4),"",INDEX(Book!A$3:A$1200,SMALL(IF(BookTable[Entry Month]=$O$4,ROW(BookTable[Entry Month])-ROW(Book!$J$2)),ROWS(A$7:A100))))</f>
        <v/>
      </c>
      <c r="B100" s="1" t="str">
        <f t="array" ref="B100">IF(ROWS(B$7:B100)&gt;COUNTIF(BookTable[Entry Month],$O$4),"",INDEX(Book!B$3:B$1200,SMALL(IF(BookTable[Entry Month]=$O$4,ROW(BookTable[Entry Month])-ROW(Book!$J$2)),ROWS(B$7:B100))))</f>
        <v/>
      </c>
      <c r="D100" s="1" t="str">
        <f t="array" ref="D100">IF(ROWS(C$7:C100)&gt;COUNTIF(BookTable[Entry Month],$O$4),"",INDEX(Book!C$3:C$1200,SMALL(IF(BookTable[Entry Month]=$O$4,ROW(BookTable[Entry Month])-ROW(Book!$J$2)),ROWS(C$7:C100))))</f>
        <v/>
      </c>
      <c r="E100" s="1" t="e">
        <f>VLOOKUP(Shrawan7[[#This Row],[आपूर्तिकर्ताको नाम]],PartyTable[],2,FALSE)</f>
        <v>#N/A</v>
      </c>
      <c r="F100" s="1" t="str" cm="1">
        <f t="array" ref="F100">IF(ROWS(G$7:G100)&gt;COUNTIF(BookTable[Entry Month],$O$4),"",INDEX(Book!D$3:D$1200,SMALL(IF(BookTable[Entry Month]=$O$4,ROW(BookTable[Entry Month])-ROW(Book!$J$2)),ROWS(G$7:G100))))</f>
        <v/>
      </c>
      <c r="I10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00" s="6" t="str" cm="1">
        <f t="array" ref="J100">IF(ROWS(G$7:G100)&gt;COUNTIF(BookTable[Entry Month],$O$4),"",INDEX(Book!F$3:F$1200,SMALL(IF(BookTable[Entry Month]=$O$4,ROW(BookTable[Entry Month])-ROW(Book!$J$2)),ROWS(G$7:G100))))</f>
        <v/>
      </c>
      <c r="K100" s="6" t="str" cm="1">
        <f t="array" ref="K100">IF(ROWS(G$7:G100)&gt;COUNTIF(BookTable[Entry Month],$O$4),"",INDEX(Book!E$3:E$1200,SMALL(IF(BookTable[Entry Month]=$O$4,ROW(BookTable[Entry Month])-ROW(Book!$J$2)),ROWS(G$7:G100))))</f>
        <v/>
      </c>
      <c r="L100" s="6" t="e">
        <f>Shrawan7[[#This Row],[मूल्य (रु)]]*13%</f>
        <v>#VALUE!</v>
      </c>
    </row>
    <row r="101" spans="1:12" hidden="1" x14ac:dyDescent="0.25">
      <c r="A101" s="1" t="str">
        <f t="array" ref="A101">IF(ROWS(A$7:A101)&gt;COUNTIF(BookTable[Entry Month],$O$4),"",INDEX(Book!A$3:A$1200,SMALL(IF(BookTable[Entry Month]=$O$4,ROW(BookTable[Entry Month])-ROW(Book!$J$2)),ROWS(A$7:A101))))</f>
        <v/>
      </c>
      <c r="B101" s="1" t="str">
        <f t="array" ref="B101">IF(ROWS(B$7:B101)&gt;COUNTIF(BookTable[Entry Month],$O$4),"",INDEX(Book!B$3:B$1200,SMALL(IF(BookTable[Entry Month]=$O$4,ROW(BookTable[Entry Month])-ROW(Book!$J$2)),ROWS(B$7:B101))))</f>
        <v/>
      </c>
      <c r="D101" s="1" t="str">
        <f t="array" ref="D101">IF(ROWS(C$7:C101)&gt;COUNTIF(BookTable[Entry Month],$O$4),"",INDEX(Book!C$3:C$1200,SMALL(IF(BookTable[Entry Month]=$O$4,ROW(BookTable[Entry Month])-ROW(Book!$J$2)),ROWS(C$7:C101))))</f>
        <v/>
      </c>
      <c r="E101" s="1" t="e">
        <f>VLOOKUP(Shrawan7[[#This Row],[आपूर्तिकर्ताको नाम]],PartyTable[],2,FALSE)</f>
        <v>#N/A</v>
      </c>
      <c r="F101" s="1" t="str" cm="1">
        <f t="array" ref="F101">IF(ROWS(G$7:G101)&gt;COUNTIF(BookTable[Entry Month],$O$4),"",INDEX(Book!D$3:D$1200,SMALL(IF(BookTable[Entry Month]=$O$4,ROW(BookTable[Entry Month])-ROW(Book!$J$2)),ROWS(G$7:G101))))</f>
        <v/>
      </c>
      <c r="I10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01" s="6" t="str" cm="1">
        <f t="array" ref="J101">IF(ROWS(G$7:G101)&gt;COUNTIF(BookTable[Entry Month],$O$4),"",INDEX(Book!F$3:F$1200,SMALL(IF(BookTable[Entry Month]=$O$4,ROW(BookTable[Entry Month])-ROW(Book!$J$2)),ROWS(G$7:G101))))</f>
        <v/>
      </c>
      <c r="K101" s="6" t="str" cm="1">
        <f t="array" ref="K101">IF(ROWS(G$7:G101)&gt;COUNTIF(BookTable[Entry Month],$O$4),"",INDEX(Book!E$3:E$1200,SMALL(IF(BookTable[Entry Month]=$O$4,ROW(BookTable[Entry Month])-ROW(Book!$J$2)),ROWS(G$7:G101))))</f>
        <v/>
      </c>
      <c r="L101" s="6" t="e">
        <f>Shrawan7[[#This Row],[मूल्य (रु)]]*13%</f>
        <v>#VALUE!</v>
      </c>
    </row>
    <row r="102" spans="1:12" hidden="1" x14ac:dyDescent="0.25">
      <c r="A102" s="1" t="str">
        <f t="array" ref="A102">IF(ROWS(A$7:A102)&gt;COUNTIF(BookTable[Entry Month],$O$4),"",INDEX(Book!A$3:A$1200,SMALL(IF(BookTable[Entry Month]=$O$4,ROW(BookTable[Entry Month])-ROW(Book!$J$2)),ROWS(A$7:A102))))</f>
        <v/>
      </c>
      <c r="B102" s="1" t="str">
        <f t="array" ref="B102">IF(ROWS(B$7:B102)&gt;COUNTIF(BookTable[Entry Month],$O$4),"",INDEX(Book!B$3:B$1200,SMALL(IF(BookTable[Entry Month]=$O$4,ROW(BookTable[Entry Month])-ROW(Book!$J$2)),ROWS(B$7:B102))))</f>
        <v/>
      </c>
      <c r="D102" s="1" t="str">
        <f t="array" ref="D102">IF(ROWS(C$7:C102)&gt;COUNTIF(BookTable[Entry Month],$O$4),"",INDEX(Book!C$3:C$1200,SMALL(IF(BookTable[Entry Month]=$O$4,ROW(BookTable[Entry Month])-ROW(Book!$J$2)),ROWS(C$7:C102))))</f>
        <v/>
      </c>
      <c r="E102" s="1" t="e">
        <f>VLOOKUP(Shrawan7[[#This Row],[आपूर्तिकर्ताको नाम]],PartyTable[],2,FALSE)</f>
        <v>#N/A</v>
      </c>
      <c r="F102" s="1" t="str" cm="1">
        <f t="array" ref="F102">IF(ROWS(G$7:G102)&gt;COUNTIF(BookTable[Entry Month],$O$4),"",INDEX(Book!D$3:D$1200,SMALL(IF(BookTable[Entry Month]=$O$4,ROW(BookTable[Entry Month])-ROW(Book!$J$2)),ROWS(G$7:G102))))</f>
        <v/>
      </c>
      <c r="I10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02" s="6" t="str" cm="1">
        <f t="array" ref="J102">IF(ROWS(G$7:G102)&gt;COUNTIF(BookTable[Entry Month],$O$4),"",INDEX(Book!F$3:F$1200,SMALL(IF(BookTable[Entry Month]=$O$4,ROW(BookTable[Entry Month])-ROW(Book!$J$2)),ROWS(G$7:G102))))</f>
        <v/>
      </c>
      <c r="K102" s="6" t="str" cm="1">
        <f t="array" ref="K102">IF(ROWS(G$7:G102)&gt;COUNTIF(BookTable[Entry Month],$O$4),"",INDEX(Book!E$3:E$1200,SMALL(IF(BookTable[Entry Month]=$O$4,ROW(BookTable[Entry Month])-ROW(Book!$J$2)),ROWS(G$7:G102))))</f>
        <v/>
      </c>
      <c r="L102" s="6" t="e">
        <f>Shrawan7[[#This Row],[मूल्य (रु)]]*13%</f>
        <v>#VALUE!</v>
      </c>
    </row>
    <row r="103" spans="1:12" hidden="1" x14ac:dyDescent="0.25">
      <c r="A103" s="1" t="str">
        <f t="array" ref="A103">IF(ROWS(A$7:A103)&gt;COUNTIF(BookTable[Entry Month],$O$4),"",INDEX(Book!A$3:A$1200,SMALL(IF(BookTable[Entry Month]=$O$4,ROW(BookTable[Entry Month])-ROW(Book!$J$2)),ROWS(A$7:A103))))</f>
        <v/>
      </c>
      <c r="B103" s="1" t="str">
        <f t="array" ref="B103">IF(ROWS(B$7:B103)&gt;COUNTIF(BookTable[Entry Month],$O$4),"",INDEX(Book!B$3:B$1200,SMALL(IF(BookTable[Entry Month]=$O$4,ROW(BookTable[Entry Month])-ROW(Book!$J$2)),ROWS(B$7:B103))))</f>
        <v/>
      </c>
      <c r="D103" s="1" t="str">
        <f t="array" ref="D103">IF(ROWS(C$7:C103)&gt;COUNTIF(BookTable[Entry Month],$O$4),"",INDEX(Book!C$3:C$1200,SMALL(IF(BookTable[Entry Month]=$O$4,ROW(BookTable[Entry Month])-ROW(Book!$J$2)),ROWS(C$7:C103))))</f>
        <v/>
      </c>
      <c r="E103" s="1" t="e">
        <f>VLOOKUP(Shrawan7[[#This Row],[आपूर्तिकर्ताको नाम]],PartyTable[],2,FALSE)</f>
        <v>#N/A</v>
      </c>
      <c r="F103" s="1" t="str" cm="1">
        <f t="array" ref="F103">IF(ROWS(G$7:G103)&gt;COUNTIF(BookTable[Entry Month],$O$4),"",INDEX(Book!D$3:D$1200,SMALL(IF(BookTable[Entry Month]=$O$4,ROW(BookTable[Entry Month])-ROW(Book!$J$2)),ROWS(G$7:G103))))</f>
        <v/>
      </c>
      <c r="I10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03" s="6" t="str" cm="1">
        <f t="array" ref="J103">IF(ROWS(G$7:G103)&gt;COUNTIF(BookTable[Entry Month],$O$4),"",INDEX(Book!F$3:F$1200,SMALL(IF(BookTable[Entry Month]=$O$4,ROW(BookTable[Entry Month])-ROW(Book!$J$2)),ROWS(G$7:G103))))</f>
        <v/>
      </c>
      <c r="K103" s="6" t="str" cm="1">
        <f t="array" ref="K103">IF(ROWS(G$7:G103)&gt;COUNTIF(BookTable[Entry Month],$O$4),"",INDEX(Book!E$3:E$1200,SMALL(IF(BookTable[Entry Month]=$O$4,ROW(BookTable[Entry Month])-ROW(Book!$J$2)),ROWS(G$7:G103))))</f>
        <v/>
      </c>
      <c r="L103" s="6" t="e">
        <f>Shrawan7[[#This Row],[मूल्य (रु)]]*13%</f>
        <v>#VALUE!</v>
      </c>
    </row>
    <row r="104" spans="1:12" hidden="1" x14ac:dyDescent="0.25">
      <c r="A104" s="1" t="str">
        <f t="array" ref="A104">IF(ROWS(A$7:A104)&gt;COUNTIF(BookTable[Entry Month],$O$4),"",INDEX(Book!A$3:A$1200,SMALL(IF(BookTable[Entry Month]=$O$4,ROW(BookTable[Entry Month])-ROW(Book!$J$2)),ROWS(A$7:A104))))</f>
        <v/>
      </c>
      <c r="B104" s="1" t="str">
        <f t="array" ref="B104">IF(ROWS(B$7:B104)&gt;COUNTIF(BookTable[Entry Month],$O$4),"",INDEX(Book!B$3:B$1200,SMALL(IF(BookTable[Entry Month]=$O$4,ROW(BookTable[Entry Month])-ROW(Book!$J$2)),ROWS(B$7:B104))))</f>
        <v/>
      </c>
      <c r="D104" s="1" t="str">
        <f t="array" ref="D104">IF(ROWS(C$7:C104)&gt;COUNTIF(BookTable[Entry Month],$O$4),"",INDEX(Book!C$3:C$1200,SMALL(IF(BookTable[Entry Month]=$O$4,ROW(BookTable[Entry Month])-ROW(Book!$J$2)),ROWS(C$7:C104))))</f>
        <v/>
      </c>
      <c r="E104" s="1" t="e">
        <f>VLOOKUP(Shrawan7[[#This Row],[आपूर्तिकर्ताको नाम]],PartyTable[],2,FALSE)</f>
        <v>#N/A</v>
      </c>
      <c r="F104" s="1" t="str" cm="1">
        <f t="array" ref="F104">IF(ROWS(G$7:G104)&gt;COUNTIF(BookTable[Entry Month],$O$4),"",INDEX(Book!D$3:D$1200,SMALL(IF(BookTable[Entry Month]=$O$4,ROW(BookTable[Entry Month])-ROW(Book!$J$2)),ROWS(G$7:G104))))</f>
        <v/>
      </c>
      <c r="I10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04" s="6" t="str" cm="1">
        <f t="array" ref="J104">IF(ROWS(G$7:G104)&gt;COUNTIF(BookTable[Entry Month],$O$4),"",INDEX(Book!F$3:F$1200,SMALL(IF(BookTable[Entry Month]=$O$4,ROW(BookTable[Entry Month])-ROW(Book!$J$2)),ROWS(G$7:G104))))</f>
        <v/>
      </c>
      <c r="K104" s="6" t="str" cm="1">
        <f t="array" ref="K104">IF(ROWS(G$7:G104)&gt;COUNTIF(BookTable[Entry Month],$O$4),"",INDEX(Book!E$3:E$1200,SMALL(IF(BookTable[Entry Month]=$O$4,ROW(BookTable[Entry Month])-ROW(Book!$J$2)),ROWS(G$7:G104))))</f>
        <v/>
      </c>
      <c r="L104" s="6" t="e">
        <f>Shrawan7[[#This Row],[मूल्य (रु)]]*13%</f>
        <v>#VALUE!</v>
      </c>
    </row>
    <row r="105" spans="1:12" hidden="1" x14ac:dyDescent="0.25">
      <c r="A105" s="1" t="str">
        <f t="array" ref="A105">IF(ROWS(A$7:A105)&gt;COUNTIF(BookTable[Entry Month],$O$4),"",INDEX(Book!A$3:A$1200,SMALL(IF(BookTable[Entry Month]=$O$4,ROW(BookTable[Entry Month])-ROW(Book!$J$2)),ROWS(A$7:A105))))</f>
        <v/>
      </c>
      <c r="B105" s="1" t="str">
        <f t="array" ref="B105">IF(ROWS(B$7:B105)&gt;COUNTIF(BookTable[Entry Month],$O$4),"",INDEX(Book!B$3:B$1200,SMALL(IF(BookTable[Entry Month]=$O$4,ROW(BookTable[Entry Month])-ROW(Book!$J$2)),ROWS(B$7:B105))))</f>
        <v/>
      </c>
      <c r="D105" s="1" t="str">
        <f t="array" ref="D105">IF(ROWS(C$7:C105)&gt;COUNTIF(BookTable[Entry Month],$O$4),"",INDEX(Book!C$3:C$1200,SMALL(IF(BookTable[Entry Month]=$O$4,ROW(BookTable[Entry Month])-ROW(Book!$J$2)),ROWS(C$7:C105))))</f>
        <v/>
      </c>
      <c r="E105" s="1" t="e">
        <f>VLOOKUP(Shrawan7[[#This Row],[आपूर्तिकर्ताको नाम]],PartyTable[],2,FALSE)</f>
        <v>#N/A</v>
      </c>
      <c r="F105" s="1" t="str" cm="1">
        <f t="array" ref="F105">IF(ROWS(G$7:G105)&gt;COUNTIF(BookTable[Entry Month],$O$4),"",INDEX(Book!D$3:D$1200,SMALL(IF(BookTable[Entry Month]=$O$4,ROW(BookTable[Entry Month])-ROW(Book!$J$2)),ROWS(G$7:G105))))</f>
        <v/>
      </c>
      <c r="I10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05" s="6" t="str" cm="1">
        <f t="array" ref="J105">IF(ROWS(G$7:G105)&gt;COUNTIF(BookTable[Entry Month],$O$4),"",INDEX(Book!F$3:F$1200,SMALL(IF(BookTable[Entry Month]=$O$4,ROW(BookTable[Entry Month])-ROW(Book!$J$2)),ROWS(G$7:G105))))</f>
        <v/>
      </c>
      <c r="K105" s="6" t="str" cm="1">
        <f t="array" ref="K105">IF(ROWS(G$7:G105)&gt;COUNTIF(BookTable[Entry Month],$O$4),"",INDEX(Book!E$3:E$1200,SMALL(IF(BookTable[Entry Month]=$O$4,ROW(BookTable[Entry Month])-ROW(Book!$J$2)),ROWS(G$7:G105))))</f>
        <v/>
      </c>
      <c r="L105" s="6" t="e">
        <f>Shrawan7[[#This Row],[मूल्य (रु)]]*13%</f>
        <v>#VALUE!</v>
      </c>
    </row>
    <row r="106" spans="1:12" hidden="1" x14ac:dyDescent="0.25">
      <c r="A106" s="1" t="str">
        <f t="array" ref="A106">IF(ROWS(A$7:A106)&gt;COUNTIF(BookTable[Entry Month],$O$4),"",INDEX(Book!A$3:A$1200,SMALL(IF(BookTable[Entry Month]=$O$4,ROW(BookTable[Entry Month])-ROW(Book!$J$2)),ROWS(A$7:A106))))</f>
        <v/>
      </c>
      <c r="B106" s="1" t="str">
        <f t="array" ref="B106">IF(ROWS(B$7:B106)&gt;COUNTIF(BookTable[Entry Month],$O$4),"",INDEX(Book!B$3:B$1200,SMALL(IF(BookTable[Entry Month]=$O$4,ROW(BookTable[Entry Month])-ROW(Book!$J$2)),ROWS(B$7:B106))))</f>
        <v/>
      </c>
      <c r="D106" s="1" t="str">
        <f t="array" ref="D106">IF(ROWS(C$7:C106)&gt;COUNTIF(BookTable[Entry Month],$O$4),"",INDEX(Book!C$3:C$1200,SMALL(IF(BookTable[Entry Month]=$O$4,ROW(BookTable[Entry Month])-ROW(Book!$J$2)),ROWS(C$7:C106))))</f>
        <v/>
      </c>
      <c r="E106" s="1" t="e">
        <f>VLOOKUP(Shrawan7[[#This Row],[आपूर्तिकर्ताको नाम]],PartyTable[],2,FALSE)</f>
        <v>#N/A</v>
      </c>
      <c r="F106" s="1" t="str" cm="1">
        <f t="array" ref="F106">IF(ROWS(G$7:G106)&gt;COUNTIF(BookTable[Entry Month],$O$4),"",INDEX(Book!D$3:D$1200,SMALL(IF(BookTable[Entry Month]=$O$4,ROW(BookTable[Entry Month])-ROW(Book!$J$2)),ROWS(G$7:G106))))</f>
        <v/>
      </c>
      <c r="I10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06" s="6" t="str" cm="1">
        <f t="array" ref="J106">IF(ROWS(G$7:G106)&gt;COUNTIF(BookTable[Entry Month],$O$4),"",INDEX(Book!F$3:F$1200,SMALL(IF(BookTable[Entry Month]=$O$4,ROW(BookTable[Entry Month])-ROW(Book!$J$2)),ROWS(G$7:G106))))</f>
        <v/>
      </c>
      <c r="K106" s="6" t="str" cm="1">
        <f t="array" ref="K106">IF(ROWS(G$7:G106)&gt;COUNTIF(BookTable[Entry Month],$O$4),"",INDEX(Book!E$3:E$1200,SMALL(IF(BookTable[Entry Month]=$O$4,ROW(BookTable[Entry Month])-ROW(Book!$J$2)),ROWS(G$7:G106))))</f>
        <v/>
      </c>
      <c r="L106" s="6" t="e">
        <f>Shrawan7[[#This Row],[मूल्य (रु)]]*13%</f>
        <v>#VALUE!</v>
      </c>
    </row>
    <row r="107" spans="1:12" hidden="1" x14ac:dyDescent="0.25">
      <c r="A107" s="1" t="str">
        <f t="array" ref="A107">IF(ROWS(A$7:A107)&gt;COUNTIF(BookTable[Entry Month],$O$4),"",INDEX(Book!A$3:A$1200,SMALL(IF(BookTable[Entry Month]=$O$4,ROW(BookTable[Entry Month])-ROW(Book!$J$2)),ROWS(A$7:A107))))</f>
        <v/>
      </c>
      <c r="B107" s="1" t="str">
        <f t="array" ref="B107">IF(ROWS(B$7:B107)&gt;COUNTIF(BookTable[Entry Month],$O$4),"",INDEX(Book!B$3:B$1200,SMALL(IF(BookTable[Entry Month]=$O$4,ROW(BookTable[Entry Month])-ROW(Book!$J$2)),ROWS(B$7:B107))))</f>
        <v/>
      </c>
      <c r="D107" s="1" t="str">
        <f t="array" ref="D107">IF(ROWS(C$7:C107)&gt;COUNTIF(BookTable[Entry Month],$O$4),"",INDEX(Book!C$3:C$1200,SMALL(IF(BookTable[Entry Month]=$O$4,ROW(BookTable[Entry Month])-ROW(Book!$J$2)),ROWS(C$7:C107))))</f>
        <v/>
      </c>
      <c r="E107" s="1" t="e">
        <f>VLOOKUP(Shrawan7[[#This Row],[आपूर्तिकर्ताको नाम]],PartyTable[],2,FALSE)</f>
        <v>#N/A</v>
      </c>
      <c r="F107" s="1" t="str" cm="1">
        <f t="array" ref="F107">IF(ROWS(G$7:G107)&gt;COUNTIF(BookTable[Entry Month],$O$4),"",INDEX(Book!D$3:D$1200,SMALL(IF(BookTable[Entry Month]=$O$4,ROW(BookTable[Entry Month])-ROW(Book!$J$2)),ROWS(G$7:G107))))</f>
        <v/>
      </c>
      <c r="I10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07" s="6" t="str" cm="1">
        <f t="array" ref="J107">IF(ROWS(G$7:G107)&gt;COUNTIF(BookTable[Entry Month],$O$4),"",INDEX(Book!F$3:F$1200,SMALL(IF(BookTable[Entry Month]=$O$4,ROW(BookTable[Entry Month])-ROW(Book!$J$2)),ROWS(G$7:G107))))</f>
        <v/>
      </c>
      <c r="K107" s="6" t="str" cm="1">
        <f t="array" ref="K107">IF(ROWS(G$7:G107)&gt;COUNTIF(BookTable[Entry Month],$O$4),"",INDEX(Book!E$3:E$1200,SMALL(IF(BookTable[Entry Month]=$O$4,ROW(BookTable[Entry Month])-ROW(Book!$J$2)),ROWS(G$7:G107))))</f>
        <v/>
      </c>
      <c r="L107" s="6" t="e">
        <f>Shrawan7[[#This Row],[मूल्य (रु)]]*13%</f>
        <v>#VALUE!</v>
      </c>
    </row>
    <row r="108" spans="1:12" hidden="1" x14ac:dyDescent="0.25">
      <c r="A108" s="1" t="str">
        <f t="array" ref="A108">IF(ROWS(A$7:A108)&gt;COUNTIF(BookTable[Entry Month],$O$4),"",INDEX(Book!A$3:A$1200,SMALL(IF(BookTable[Entry Month]=$O$4,ROW(BookTable[Entry Month])-ROW(Book!$J$2)),ROWS(A$7:A108))))</f>
        <v/>
      </c>
      <c r="B108" s="1" t="str">
        <f t="array" ref="B108">IF(ROWS(B$7:B108)&gt;COUNTIF(BookTable[Entry Month],$O$4),"",INDEX(Book!B$3:B$1200,SMALL(IF(BookTable[Entry Month]=$O$4,ROW(BookTable[Entry Month])-ROW(Book!$J$2)),ROWS(B$7:B108))))</f>
        <v/>
      </c>
      <c r="D108" s="1" t="str">
        <f t="array" ref="D108">IF(ROWS(C$7:C108)&gt;COUNTIF(BookTable[Entry Month],$O$4),"",INDEX(Book!C$3:C$1200,SMALL(IF(BookTable[Entry Month]=$O$4,ROW(BookTable[Entry Month])-ROW(Book!$J$2)),ROWS(C$7:C108))))</f>
        <v/>
      </c>
      <c r="E108" s="1" t="e">
        <f>VLOOKUP(Shrawan7[[#This Row],[आपूर्तिकर्ताको नाम]],PartyTable[],2,FALSE)</f>
        <v>#N/A</v>
      </c>
      <c r="F108" s="1" t="str" cm="1">
        <f t="array" ref="F108">IF(ROWS(G$7:G108)&gt;COUNTIF(BookTable[Entry Month],$O$4),"",INDEX(Book!D$3:D$1200,SMALL(IF(BookTable[Entry Month]=$O$4,ROW(BookTable[Entry Month])-ROW(Book!$J$2)),ROWS(G$7:G108))))</f>
        <v/>
      </c>
      <c r="I10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08" s="6" t="str" cm="1">
        <f t="array" ref="J108">IF(ROWS(G$7:G108)&gt;COUNTIF(BookTable[Entry Month],$O$4),"",INDEX(Book!F$3:F$1200,SMALL(IF(BookTable[Entry Month]=$O$4,ROW(BookTable[Entry Month])-ROW(Book!$J$2)),ROWS(G$7:G108))))</f>
        <v/>
      </c>
      <c r="K108" s="6" t="str" cm="1">
        <f t="array" ref="K108">IF(ROWS(G$7:G108)&gt;COUNTIF(BookTable[Entry Month],$O$4),"",INDEX(Book!E$3:E$1200,SMALL(IF(BookTable[Entry Month]=$O$4,ROW(BookTable[Entry Month])-ROW(Book!$J$2)),ROWS(G$7:G108))))</f>
        <v/>
      </c>
      <c r="L108" s="6" t="e">
        <f>Shrawan7[[#This Row],[मूल्य (रु)]]*13%</f>
        <v>#VALUE!</v>
      </c>
    </row>
    <row r="109" spans="1:12" hidden="1" x14ac:dyDescent="0.25">
      <c r="A109" s="1" t="str">
        <f t="array" ref="A109">IF(ROWS(A$7:A109)&gt;COUNTIF(BookTable[Entry Month],$O$4),"",INDEX(Book!A$3:A$1200,SMALL(IF(BookTable[Entry Month]=$O$4,ROW(BookTable[Entry Month])-ROW(Book!$J$2)),ROWS(A$7:A109))))</f>
        <v/>
      </c>
      <c r="B109" s="1" t="str">
        <f t="array" ref="B109">IF(ROWS(B$7:B109)&gt;COUNTIF(BookTable[Entry Month],$O$4),"",INDEX(Book!B$3:B$1200,SMALL(IF(BookTable[Entry Month]=$O$4,ROW(BookTable[Entry Month])-ROW(Book!$J$2)),ROWS(B$7:B109))))</f>
        <v/>
      </c>
      <c r="D109" s="1" t="str">
        <f t="array" ref="D109">IF(ROWS(C$7:C109)&gt;COUNTIF(BookTable[Entry Month],$O$4),"",INDEX(Book!C$3:C$1200,SMALL(IF(BookTable[Entry Month]=$O$4,ROW(BookTable[Entry Month])-ROW(Book!$J$2)),ROWS(C$7:C109))))</f>
        <v/>
      </c>
      <c r="E109" s="1" t="e">
        <f>VLOOKUP(Shrawan7[[#This Row],[आपूर्तिकर्ताको नाम]],PartyTable[],2,FALSE)</f>
        <v>#N/A</v>
      </c>
      <c r="F109" s="1" t="str" cm="1">
        <f t="array" ref="F109">IF(ROWS(G$7:G109)&gt;COUNTIF(BookTable[Entry Month],$O$4),"",INDEX(Book!D$3:D$1200,SMALL(IF(BookTable[Entry Month]=$O$4,ROW(BookTable[Entry Month])-ROW(Book!$J$2)),ROWS(G$7:G109))))</f>
        <v/>
      </c>
      <c r="I10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09" s="6" t="str" cm="1">
        <f t="array" ref="J109">IF(ROWS(G$7:G109)&gt;COUNTIF(BookTable[Entry Month],$O$4),"",INDEX(Book!F$3:F$1200,SMALL(IF(BookTable[Entry Month]=$O$4,ROW(BookTable[Entry Month])-ROW(Book!$J$2)),ROWS(G$7:G109))))</f>
        <v/>
      </c>
      <c r="K109" s="6" t="str" cm="1">
        <f t="array" ref="K109">IF(ROWS(G$7:G109)&gt;COUNTIF(BookTable[Entry Month],$O$4),"",INDEX(Book!E$3:E$1200,SMALL(IF(BookTable[Entry Month]=$O$4,ROW(BookTable[Entry Month])-ROW(Book!$J$2)),ROWS(G$7:G109))))</f>
        <v/>
      </c>
      <c r="L109" s="6" t="e">
        <f>Shrawan7[[#This Row],[मूल्य (रु)]]*13%</f>
        <v>#VALUE!</v>
      </c>
    </row>
    <row r="110" spans="1:12" hidden="1" x14ac:dyDescent="0.25">
      <c r="A110" s="1" t="str">
        <f t="array" ref="A110">IF(ROWS(A$7:A110)&gt;COUNTIF(BookTable[Entry Month],$O$4),"",INDEX(Book!A$3:A$1200,SMALL(IF(BookTable[Entry Month]=$O$4,ROW(BookTable[Entry Month])-ROW(Book!$J$2)),ROWS(A$7:A110))))</f>
        <v/>
      </c>
      <c r="B110" s="1" t="str">
        <f t="array" ref="B110">IF(ROWS(B$7:B110)&gt;COUNTIF(BookTable[Entry Month],$O$4),"",INDEX(Book!B$3:B$1200,SMALL(IF(BookTable[Entry Month]=$O$4,ROW(BookTable[Entry Month])-ROW(Book!$J$2)),ROWS(B$7:B110))))</f>
        <v/>
      </c>
      <c r="D110" s="1" t="str">
        <f t="array" ref="D110">IF(ROWS(C$7:C110)&gt;COUNTIF(BookTable[Entry Month],$O$4),"",INDEX(Book!C$3:C$1200,SMALL(IF(BookTable[Entry Month]=$O$4,ROW(BookTable[Entry Month])-ROW(Book!$J$2)),ROWS(C$7:C110))))</f>
        <v/>
      </c>
      <c r="E110" s="1" t="e">
        <f>VLOOKUP(Shrawan7[[#This Row],[आपूर्तिकर्ताको नाम]],PartyTable[],2,FALSE)</f>
        <v>#N/A</v>
      </c>
      <c r="F110" s="1" t="str" cm="1">
        <f t="array" ref="F110">IF(ROWS(G$7:G110)&gt;COUNTIF(BookTable[Entry Month],$O$4),"",INDEX(Book!D$3:D$1200,SMALL(IF(BookTable[Entry Month]=$O$4,ROW(BookTable[Entry Month])-ROW(Book!$J$2)),ROWS(G$7:G110))))</f>
        <v/>
      </c>
      <c r="I11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10" s="6" t="str" cm="1">
        <f t="array" ref="J110">IF(ROWS(G$7:G110)&gt;COUNTIF(BookTable[Entry Month],$O$4),"",INDEX(Book!F$3:F$1200,SMALL(IF(BookTable[Entry Month]=$O$4,ROW(BookTable[Entry Month])-ROW(Book!$J$2)),ROWS(G$7:G110))))</f>
        <v/>
      </c>
      <c r="K110" s="6" t="str" cm="1">
        <f t="array" ref="K110">IF(ROWS(G$7:G110)&gt;COUNTIF(BookTable[Entry Month],$O$4),"",INDEX(Book!E$3:E$1200,SMALL(IF(BookTable[Entry Month]=$O$4,ROW(BookTable[Entry Month])-ROW(Book!$J$2)),ROWS(G$7:G110))))</f>
        <v/>
      </c>
      <c r="L110" s="6" t="e">
        <f>Shrawan7[[#This Row],[मूल्य (रु)]]*13%</f>
        <v>#VALUE!</v>
      </c>
    </row>
    <row r="111" spans="1:12" hidden="1" x14ac:dyDescent="0.25">
      <c r="A111" s="1" t="str">
        <f t="array" ref="A111">IF(ROWS(A$7:A111)&gt;COUNTIF(BookTable[Entry Month],$O$4),"",INDEX(Book!A$3:A$1200,SMALL(IF(BookTable[Entry Month]=$O$4,ROW(BookTable[Entry Month])-ROW(Book!$J$2)),ROWS(A$7:A111))))</f>
        <v/>
      </c>
      <c r="B111" s="1" t="str">
        <f t="array" ref="B111">IF(ROWS(B$7:B111)&gt;COUNTIF(BookTable[Entry Month],$O$4),"",INDEX(Book!B$3:B$1200,SMALL(IF(BookTable[Entry Month]=$O$4,ROW(BookTable[Entry Month])-ROW(Book!$J$2)),ROWS(B$7:B111))))</f>
        <v/>
      </c>
      <c r="D111" s="1" t="str">
        <f t="array" ref="D111">IF(ROWS(C$7:C111)&gt;COUNTIF(BookTable[Entry Month],$O$4),"",INDEX(Book!C$3:C$1200,SMALL(IF(BookTable[Entry Month]=$O$4,ROW(BookTable[Entry Month])-ROW(Book!$J$2)),ROWS(C$7:C111))))</f>
        <v/>
      </c>
      <c r="E111" s="1" t="e">
        <f>VLOOKUP(Shrawan7[[#This Row],[आपूर्तिकर्ताको नाम]],PartyTable[],2,FALSE)</f>
        <v>#N/A</v>
      </c>
      <c r="F111" s="1" t="str" cm="1">
        <f t="array" ref="F111">IF(ROWS(G$7:G111)&gt;COUNTIF(BookTable[Entry Month],$O$4),"",INDEX(Book!D$3:D$1200,SMALL(IF(BookTable[Entry Month]=$O$4,ROW(BookTable[Entry Month])-ROW(Book!$J$2)),ROWS(G$7:G111))))</f>
        <v/>
      </c>
      <c r="I11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11" s="6" t="str" cm="1">
        <f t="array" ref="J111">IF(ROWS(G$7:G111)&gt;COUNTIF(BookTable[Entry Month],$O$4),"",INDEX(Book!F$3:F$1200,SMALL(IF(BookTable[Entry Month]=$O$4,ROW(BookTable[Entry Month])-ROW(Book!$J$2)),ROWS(G$7:G111))))</f>
        <v/>
      </c>
      <c r="K111" s="6" t="str" cm="1">
        <f t="array" ref="K111">IF(ROWS(G$7:G111)&gt;COUNTIF(BookTable[Entry Month],$O$4),"",INDEX(Book!E$3:E$1200,SMALL(IF(BookTable[Entry Month]=$O$4,ROW(BookTable[Entry Month])-ROW(Book!$J$2)),ROWS(G$7:G111))))</f>
        <v/>
      </c>
      <c r="L111" s="6" t="e">
        <f>Shrawan7[[#This Row],[मूल्य (रु)]]*13%</f>
        <v>#VALUE!</v>
      </c>
    </row>
    <row r="112" spans="1:12" hidden="1" x14ac:dyDescent="0.25">
      <c r="A112" s="1" t="str">
        <f t="array" ref="A112">IF(ROWS(A$7:A112)&gt;COUNTIF(BookTable[Entry Month],$O$4),"",INDEX(Book!A$3:A$1200,SMALL(IF(BookTable[Entry Month]=$O$4,ROW(BookTable[Entry Month])-ROW(Book!$J$2)),ROWS(A$7:A112))))</f>
        <v/>
      </c>
      <c r="B112" s="1" t="str">
        <f t="array" ref="B112">IF(ROWS(B$7:B112)&gt;COUNTIF(BookTable[Entry Month],$O$4),"",INDEX(Book!B$3:B$1200,SMALL(IF(BookTable[Entry Month]=$O$4,ROW(BookTable[Entry Month])-ROW(Book!$J$2)),ROWS(B$7:B112))))</f>
        <v/>
      </c>
      <c r="D112" s="1" t="str">
        <f t="array" ref="D112">IF(ROWS(C$7:C112)&gt;COUNTIF(BookTable[Entry Month],$O$4),"",INDEX(Book!C$3:C$1200,SMALL(IF(BookTable[Entry Month]=$O$4,ROW(BookTable[Entry Month])-ROW(Book!$J$2)),ROWS(C$7:C112))))</f>
        <v/>
      </c>
      <c r="E112" s="1" t="e">
        <f>VLOOKUP(Shrawan7[[#This Row],[आपूर्तिकर्ताको नाम]],PartyTable[],2,FALSE)</f>
        <v>#N/A</v>
      </c>
      <c r="F112" s="1" t="str" cm="1">
        <f t="array" ref="F112">IF(ROWS(G$7:G112)&gt;COUNTIF(BookTable[Entry Month],$O$4),"",INDEX(Book!D$3:D$1200,SMALL(IF(BookTable[Entry Month]=$O$4,ROW(BookTable[Entry Month])-ROW(Book!$J$2)),ROWS(G$7:G112))))</f>
        <v/>
      </c>
      <c r="I11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12" s="6" t="str" cm="1">
        <f t="array" ref="J112">IF(ROWS(G$7:G112)&gt;COUNTIF(BookTable[Entry Month],$O$4),"",INDEX(Book!F$3:F$1200,SMALL(IF(BookTable[Entry Month]=$O$4,ROW(BookTable[Entry Month])-ROW(Book!$J$2)),ROWS(G$7:G112))))</f>
        <v/>
      </c>
      <c r="K112" s="6" t="str" cm="1">
        <f t="array" ref="K112">IF(ROWS(G$7:G112)&gt;COUNTIF(BookTable[Entry Month],$O$4),"",INDEX(Book!E$3:E$1200,SMALL(IF(BookTable[Entry Month]=$O$4,ROW(BookTable[Entry Month])-ROW(Book!$J$2)),ROWS(G$7:G112))))</f>
        <v/>
      </c>
      <c r="L112" s="6" t="e">
        <f>Shrawan7[[#This Row],[मूल्य (रु)]]*13%</f>
        <v>#VALUE!</v>
      </c>
    </row>
    <row r="113" spans="1:12" hidden="1" x14ac:dyDescent="0.25">
      <c r="A113" s="1" t="str">
        <f t="array" ref="A113">IF(ROWS(A$7:A113)&gt;COUNTIF(BookTable[Entry Month],$O$4),"",INDEX(Book!A$3:A$1200,SMALL(IF(BookTable[Entry Month]=$O$4,ROW(BookTable[Entry Month])-ROW(Book!$J$2)),ROWS(A$7:A113))))</f>
        <v/>
      </c>
      <c r="B113" s="1" t="str">
        <f t="array" ref="B113">IF(ROWS(B$7:B113)&gt;COUNTIF(BookTable[Entry Month],$O$4),"",INDEX(Book!B$3:B$1200,SMALL(IF(BookTable[Entry Month]=$O$4,ROW(BookTable[Entry Month])-ROW(Book!$J$2)),ROWS(B$7:B113))))</f>
        <v/>
      </c>
      <c r="D113" s="1" t="str">
        <f t="array" ref="D113">IF(ROWS(C$7:C113)&gt;COUNTIF(BookTable[Entry Month],$O$4),"",INDEX(Book!C$3:C$1200,SMALL(IF(BookTable[Entry Month]=$O$4,ROW(BookTable[Entry Month])-ROW(Book!$J$2)),ROWS(C$7:C113))))</f>
        <v/>
      </c>
      <c r="E113" s="1" t="e">
        <f>VLOOKUP(Shrawan7[[#This Row],[आपूर्तिकर्ताको नाम]],PartyTable[],2,FALSE)</f>
        <v>#N/A</v>
      </c>
      <c r="F113" s="1" t="str" cm="1">
        <f t="array" ref="F113">IF(ROWS(G$7:G113)&gt;COUNTIF(BookTable[Entry Month],$O$4),"",INDEX(Book!D$3:D$1200,SMALL(IF(BookTable[Entry Month]=$O$4,ROW(BookTable[Entry Month])-ROW(Book!$J$2)),ROWS(G$7:G113))))</f>
        <v/>
      </c>
      <c r="I11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13" s="6" t="str" cm="1">
        <f t="array" ref="J113">IF(ROWS(G$7:G113)&gt;COUNTIF(BookTable[Entry Month],$O$4),"",INDEX(Book!F$3:F$1200,SMALL(IF(BookTable[Entry Month]=$O$4,ROW(BookTable[Entry Month])-ROW(Book!$J$2)),ROWS(G$7:G113))))</f>
        <v/>
      </c>
      <c r="K113" s="6" t="str" cm="1">
        <f t="array" ref="K113">IF(ROWS(G$7:G113)&gt;COUNTIF(BookTable[Entry Month],$O$4),"",INDEX(Book!E$3:E$1200,SMALL(IF(BookTable[Entry Month]=$O$4,ROW(BookTable[Entry Month])-ROW(Book!$J$2)),ROWS(G$7:G113))))</f>
        <v/>
      </c>
      <c r="L113" s="6" t="e">
        <f>Shrawan7[[#This Row],[मूल्य (रु)]]*13%</f>
        <v>#VALUE!</v>
      </c>
    </row>
    <row r="114" spans="1:12" hidden="1" x14ac:dyDescent="0.25">
      <c r="A114" s="1" t="str">
        <f t="array" ref="A114">IF(ROWS(A$7:A114)&gt;COUNTIF(BookTable[Entry Month],$O$4),"",INDEX(Book!A$3:A$1200,SMALL(IF(BookTable[Entry Month]=$O$4,ROW(BookTable[Entry Month])-ROW(Book!$J$2)),ROWS(A$7:A114))))</f>
        <v/>
      </c>
      <c r="B114" s="1" t="str">
        <f t="array" ref="B114">IF(ROWS(B$7:B114)&gt;COUNTIF(BookTable[Entry Month],$O$4),"",INDEX(Book!B$3:B$1200,SMALL(IF(BookTable[Entry Month]=$O$4,ROW(BookTable[Entry Month])-ROW(Book!$J$2)),ROWS(B$7:B114))))</f>
        <v/>
      </c>
      <c r="D114" s="1" t="str">
        <f t="array" ref="D114">IF(ROWS(C$7:C114)&gt;COUNTIF(BookTable[Entry Month],$O$4),"",INDEX(Book!C$3:C$1200,SMALL(IF(BookTable[Entry Month]=$O$4,ROW(BookTable[Entry Month])-ROW(Book!$J$2)),ROWS(C$7:C114))))</f>
        <v/>
      </c>
      <c r="E114" s="1" t="e">
        <f>VLOOKUP(Shrawan7[[#This Row],[आपूर्तिकर्ताको नाम]],PartyTable[],2,FALSE)</f>
        <v>#N/A</v>
      </c>
      <c r="F114" s="1" t="str" cm="1">
        <f t="array" ref="F114">IF(ROWS(G$7:G114)&gt;COUNTIF(BookTable[Entry Month],$O$4),"",INDEX(Book!D$3:D$1200,SMALL(IF(BookTable[Entry Month]=$O$4,ROW(BookTable[Entry Month])-ROW(Book!$J$2)),ROWS(G$7:G114))))</f>
        <v/>
      </c>
      <c r="I11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14" s="6" t="str" cm="1">
        <f t="array" ref="J114">IF(ROWS(G$7:G114)&gt;COUNTIF(BookTable[Entry Month],$O$4),"",INDEX(Book!F$3:F$1200,SMALL(IF(BookTable[Entry Month]=$O$4,ROW(BookTable[Entry Month])-ROW(Book!$J$2)),ROWS(G$7:G114))))</f>
        <v/>
      </c>
      <c r="K114" s="6" t="str" cm="1">
        <f t="array" ref="K114">IF(ROWS(G$7:G114)&gt;COUNTIF(BookTable[Entry Month],$O$4),"",INDEX(Book!E$3:E$1200,SMALL(IF(BookTable[Entry Month]=$O$4,ROW(BookTable[Entry Month])-ROW(Book!$J$2)),ROWS(G$7:G114))))</f>
        <v/>
      </c>
      <c r="L114" s="6" t="e">
        <f>Shrawan7[[#This Row],[मूल्य (रु)]]*13%</f>
        <v>#VALUE!</v>
      </c>
    </row>
    <row r="115" spans="1:12" hidden="1" x14ac:dyDescent="0.25">
      <c r="A115" s="1" t="str">
        <f t="array" ref="A115">IF(ROWS(A$7:A115)&gt;COUNTIF(BookTable[Entry Month],$O$4),"",INDEX(Book!A$3:A$1200,SMALL(IF(BookTable[Entry Month]=$O$4,ROW(BookTable[Entry Month])-ROW(Book!$J$2)),ROWS(A$7:A115))))</f>
        <v/>
      </c>
      <c r="B115" s="1" t="str">
        <f t="array" ref="B115">IF(ROWS(B$7:B115)&gt;COUNTIF(BookTable[Entry Month],$O$4),"",INDEX(Book!B$3:B$1200,SMALL(IF(BookTable[Entry Month]=$O$4,ROW(BookTable[Entry Month])-ROW(Book!$J$2)),ROWS(B$7:B115))))</f>
        <v/>
      </c>
      <c r="D115" s="1" t="str">
        <f t="array" ref="D115">IF(ROWS(C$7:C115)&gt;COUNTIF(BookTable[Entry Month],$O$4),"",INDEX(Book!C$3:C$1200,SMALL(IF(BookTable[Entry Month]=$O$4,ROW(BookTable[Entry Month])-ROW(Book!$J$2)),ROWS(C$7:C115))))</f>
        <v/>
      </c>
      <c r="E115" s="1" t="e">
        <f>VLOOKUP(Shrawan7[[#This Row],[आपूर्तिकर्ताको नाम]],PartyTable[],2,FALSE)</f>
        <v>#N/A</v>
      </c>
      <c r="F115" s="1" t="str" cm="1">
        <f t="array" ref="F115">IF(ROWS(G$7:G115)&gt;COUNTIF(BookTable[Entry Month],$O$4),"",INDEX(Book!D$3:D$1200,SMALL(IF(BookTable[Entry Month]=$O$4,ROW(BookTable[Entry Month])-ROW(Book!$J$2)),ROWS(G$7:G115))))</f>
        <v/>
      </c>
      <c r="I11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15" s="6" t="str" cm="1">
        <f t="array" ref="J115">IF(ROWS(G$7:G115)&gt;COUNTIF(BookTable[Entry Month],$O$4),"",INDEX(Book!F$3:F$1200,SMALL(IF(BookTable[Entry Month]=$O$4,ROW(BookTable[Entry Month])-ROW(Book!$J$2)),ROWS(G$7:G115))))</f>
        <v/>
      </c>
      <c r="K115" s="6" t="str" cm="1">
        <f t="array" ref="K115">IF(ROWS(G$7:G115)&gt;COUNTIF(BookTable[Entry Month],$O$4),"",INDEX(Book!E$3:E$1200,SMALL(IF(BookTable[Entry Month]=$O$4,ROW(BookTable[Entry Month])-ROW(Book!$J$2)),ROWS(G$7:G115))))</f>
        <v/>
      </c>
      <c r="L115" s="6" t="e">
        <f>Shrawan7[[#This Row],[मूल्य (रु)]]*13%</f>
        <v>#VALUE!</v>
      </c>
    </row>
    <row r="116" spans="1:12" hidden="1" x14ac:dyDescent="0.25">
      <c r="A116" s="1" t="str">
        <f t="array" ref="A116">IF(ROWS(A$7:A116)&gt;COUNTIF(BookTable[Entry Month],$O$4),"",INDEX(Book!A$3:A$1200,SMALL(IF(BookTable[Entry Month]=$O$4,ROW(BookTable[Entry Month])-ROW(Book!$J$2)),ROWS(A$7:A116))))</f>
        <v/>
      </c>
      <c r="B116" s="1" t="str">
        <f t="array" ref="B116">IF(ROWS(B$7:B116)&gt;COUNTIF(BookTable[Entry Month],$O$4),"",INDEX(Book!B$3:B$1200,SMALL(IF(BookTable[Entry Month]=$O$4,ROW(BookTable[Entry Month])-ROW(Book!$J$2)),ROWS(B$7:B116))))</f>
        <v/>
      </c>
      <c r="D116" s="1" t="str">
        <f t="array" ref="D116">IF(ROWS(C$7:C116)&gt;COUNTIF(BookTable[Entry Month],$O$4),"",INDEX(Book!C$3:C$1200,SMALL(IF(BookTable[Entry Month]=$O$4,ROW(BookTable[Entry Month])-ROW(Book!$J$2)),ROWS(C$7:C116))))</f>
        <v/>
      </c>
      <c r="E116" s="1" t="e">
        <f>VLOOKUP(Shrawan7[[#This Row],[आपूर्तिकर्ताको नाम]],PartyTable[],2,FALSE)</f>
        <v>#N/A</v>
      </c>
      <c r="F116" s="1" t="str" cm="1">
        <f t="array" ref="F116">IF(ROWS(G$7:G116)&gt;COUNTIF(BookTable[Entry Month],$O$4),"",INDEX(Book!D$3:D$1200,SMALL(IF(BookTable[Entry Month]=$O$4,ROW(BookTable[Entry Month])-ROW(Book!$J$2)),ROWS(G$7:G116))))</f>
        <v/>
      </c>
      <c r="I11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16" s="6" t="str" cm="1">
        <f t="array" ref="J116">IF(ROWS(G$7:G116)&gt;COUNTIF(BookTable[Entry Month],$O$4),"",INDEX(Book!F$3:F$1200,SMALL(IF(BookTable[Entry Month]=$O$4,ROW(BookTable[Entry Month])-ROW(Book!$J$2)),ROWS(G$7:G116))))</f>
        <v/>
      </c>
      <c r="K116" s="6" t="str" cm="1">
        <f t="array" ref="K116">IF(ROWS(G$7:G116)&gt;COUNTIF(BookTable[Entry Month],$O$4),"",INDEX(Book!E$3:E$1200,SMALL(IF(BookTable[Entry Month]=$O$4,ROW(BookTable[Entry Month])-ROW(Book!$J$2)),ROWS(G$7:G116))))</f>
        <v/>
      </c>
      <c r="L116" s="6" t="e">
        <f>Shrawan7[[#This Row],[मूल्य (रु)]]*13%</f>
        <v>#VALUE!</v>
      </c>
    </row>
    <row r="117" spans="1:12" hidden="1" x14ac:dyDescent="0.25">
      <c r="A117" s="1" t="str">
        <f t="array" ref="A117">IF(ROWS(A$7:A117)&gt;COUNTIF(BookTable[Entry Month],$O$4),"",INDEX(Book!A$3:A$1200,SMALL(IF(BookTable[Entry Month]=$O$4,ROW(BookTable[Entry Month])-ROW(Book!$J$2)),ROWS(A$7:A117))))</f>
        <v/>
      </c>
      <c r="B117" s="1" t="str">
        <f t="array" ref="B117">IF(ROWS(B$7:B117)&gt;COUNTIF(BookTable[Entry Month],$O$4),"",INDEX(Book!B$3:B$1200,SMALL(IF(BookTable[Entry Month]=$O$4,ROW(BookTable[Entry Month])-ROW(Book!$J$2)),ROWS(B$7:B117))))</f>
        <v/>
      </c>
      <c r="D117" s="1" t="str">
        <f t="array" ref="D117">IF(ROWS(C$7:C117)&gt;COUNTIF(BookTable[Entry Month],$O$4),"",INDEX(Book!C$3:C$1200,SMALL(IF(BookTable[Entry Month]=$O$4,ROW(BookTable[Entry Month])-ROW(Book!$J$2)),ROWS(C$7:C117))))</f>
        <v/>
      </c>
      <c r="E117" s="1" t="e">
        <f>VLOOKUP(Shrawan7[[#This Row],[आपूर्तिकर्ताको नाम]],PartyTable[],2,FALSE)</f>
        <v>#N/A</v>
      </c>
      <c r="F117" s="1" t="str" cm="1">
        <f t="array" ref="F117">IF(ROWS(G$7:G117)&gt;COUNTIF(BookTable[Entry Month],$O$4),"",INDEX(Book!D$3:D$1200,SMALL(IF(BookTable[Entry Month]=$O$4,ROW(BookTable[Entry Month])-ROW(Book!$J$2)),ROWS(G$7:G117))))</f>
        <v/>
      </c>
      <c r="I11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17" s="6" t="str" cm="1">
        <f t="array" ref="J117">IF(ROWS(G$7:G117)&gt;COUNTIF(BookTable[Entry Month],$O$4),"",INDEX(Book!F$3:F$1200,SMALL(IF(BookTable[Entry Month]=$O$4,ROW(BookTable[Entry Month])-ROW(Book!$J$2)),ROWS(G$7:G117))))</f>
        <v/>
      </c>
      <c r="K117" s="6" t="str" cm="1">
        <f t="array" ref="K117">IF(ROWS(G$7:G117)&gt;COUNTIF(BookTable[Entry Month],$O$4),"",INDEX(Book!E$3:E$1200,SMALL(IF(BookTable[Entry Month]=$O$4,ROW(BookTable[Entry Month])-ROW(Book!$J$2)),ROWS(G$7:G117))))</f>
        <v/>
      </c>
      <c r="L117" s="6" t="e">
        <f>Shrawan7[[#This Row],[मूल्य (रु)]]*13%</f>
        <v>#VALUE!</v>
      </c>
    </row>
    <row r="118" spans="1:12" hidden="1" x14ac:dyDescent="0.25">
      <c r="A118" s="1" t="str">
        <f t="array" ref="A118">IF(ROWS(A$7:A118)&gt;COUNTIF(BookTable[Entry Month],$O$4),"",INDEX(Book!A$3:A$1200,SMALL(IF(BookTable[Entry Month]=$O$4,ROW(BookTable[Entry Month])-ROW(Book!$J$2)),ROWS(A$7:A118))))</f>
        <v/>
      </c>
      <c r="B118" s="1" t="str">
        <f t="array" ref="B118">IF(ROWS(B$7:B118)&gt;COUNTIF(BookTable[Entry Month],$O$4),"",INDEX(Book!B$3:B$1200,SMALL(IF(BookTable[Entry Month]=$O$4,ROW(BookTable[Entry Month])-ROW(Book!$J$2)),ROWS(B$7:B118))))</f>
        <v/>
      </c>
      <c r="D118" s="1" t="str">
        <f t="array" ref="D118">IF(ROWS(C$7:C118)&gt;COUNTIF(BookTable[Entry Month],$O$4),"",INDEX(Book!C$3:C$1200,SMALL(IF(BookTable[Entry Month]=$O$4,ROW(BookTable[Entry Month])-ROW(Book!$J$2)),ROWS(C$7:C118))))</f>
        <v/>
      </c>
      <c r="E118" s="1" t="e">
        <f>VLOOKUP(Shrawan7[[#This Row],[आपूर्तिकर्ताको नाम]],PartyTable[],2,FALSE)</f>
        <v>#N/A</v>
      </c>
      <c r="F118" s="1" t="str" cm="1">
        <f t="array" ref="F118">IF(ROWS(G$7:G118)&gt;COUNTIF(BookTable[Entry Month],$O$4),"",INDEX(Book!D$3:D$1200,SMALL(IF(BookTable[Entry Month]=$O$4,ROW(BookTable[Entry Month])-ROW(Book!$J$2)),ROWS(G$7:G118))))</f>
        <v/>
      </c>
      <c r="I11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18" s="6" t="str" cm="1">
        <f t="array" ref="J118">IF(ROWS(G$7:G118)&gt;COUNTIF(BookTable[Entry Month],$O$4),"",INDEX(Book!F$3:F$1200,SMALL(IF(BookTable[Entry Month]=$O$4,ROW(BookTable[Entry Month])-ROW(Book!$J$2)),ROWS(G$7:G118))))</f>
        <v/>
      </c>
      <c r="K118" s="6" t="str" cm="1">
        <f t="array" ref="K118">IF(ROWS(G$7:G118)&gt;COUNTIF(BookTable[Entry Month],$O$4),"",INDEX(Book!E$3:E$1200,SMALL(IF(BookTable[Entry Month]=$O$4,ROW(BookTable[Entry Month])-ROW(Book!$J$2)),ROWS(G$7:G118))))</f>
        <v/>
      </c>
      <c r="L118" s="6" t="e">
        <f>Shrawan7[[#This Row],[मूल्य (रु)]]*13%</f>
        <v>#VALUE!</v>
      </c>
    </row>
    <row r="119" spans="1:12" hidden="1" x14ac:dyDescent="0.25">
      <c r="A119" s="1" t="str">
        <f t="array" ref="A119">IF(ROWS(A$7:A119)&gt;COUNTIF(BookTable[Entry Month],$O$4),"",INDEX(Book!A$3:A$1200,SMALL(IF(BookTable[Entry Month]=$O$4,ROW(BookTable[Entry Month])-ROW(Book!$J$2)),ROWS(A$7:A119))))</f>
        <v/>
      </c>
      <c r="B119" s="1" t="str">
        <f t="array" ref="B119">IF(ROWS(B$7:B119)&gt;COUNTIF(BookTable[Entry Month],$O$4),"",INDEX(Book!B$3:B$1200,SMALL(IF(BookTable[Entry Month]=$O$4,ROW(BookTable[Entry Month])-ROW(Book!$J$2)),ROWS(B$7:B119))))</f>
        <v/>
      </c>
      <c r="D119" s="1" t="str">
        <f t="array" ref="D119">IF(ROWS(C$7:C119)&gt;COUNTIF(BookTable[Entry Month],$O$4),"",INDEX(Book!C$3:C$1200,SMALL(IF(BookTable[Entry Month]=$O$4,ROW(BookTable[Entry Month])-ROW(Book!$J$2)),ROWS(C$7:C119))))</f>
        <v/>
      </c>
      <c r="E119" s="1" t="e">
        <f>VLOOKUP(Shrawan7[[#This Row],[आपूर्तिकर्ताको नाम]],PartyTable[],2,FALSE)</f>
        <v>#N/A</v>
      </c>
      <c r="F119" s="1" t="str" cm="1">
        <f t="array" ref="F119">IF(ROWS(G$7:G119)&gt;COUNTIF(BookTable[Entry Month],$O$4),"",INDEX(Book!D$3:D$1200,SMALL(IF(BookTable[Entry Month]=$O$4,ROW(BookTable[Entry Month])-ROW(Book!$J$2)),ROWS(G$7:G119))))</f>
        <v/>
      </c>
      <c r="I11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19" s="6" t="str" cm="1">
        <f t="array" ref="J119">IF(ROWS(G$7:G119)&gt;COUNTIF(BookTable[Entry Month],$O$4),"",INDEX(Book!F$3:F$1200,SMALL(IF(BookTable[Entry Month]=$O$4,ROW(BookTable[Entry Month])-ROW(Book!$J$2)),ROWS(G$7:G119))))</f>
        <v/>
      </c>
      <c r="K119" s="6" t="str" cm="1">
        <f t="array" ref="K119">IF(ROWS(G$7:G119)&gt;COUNTIF(BookTable[Entry Month],$O$4),"",INDEX(Book!E$3:E$1200,SMALL(IF(BookTable[Entry Month]=$O$4,ROW(BookTable[Entry Month])-ROW(Book!$J$2)),ROWS(G$7:G119))))</f>
        <v/>
      </c>
      <c r="L119" s="6" t="e">
        <f>Shrawan7[[#This Row],[मूल्य (रु)]]*13%</f>
        <v>#VALUE!</v>
      </c>
    </row>
    <row r="120" spans="1:12" hidden="1" x14ac:dyDescent="0.25">
      <c r="A120" s="1" t="str">
        <f t="array" ref="A120">IF(ROWS(A$7:A120)&gt;COUNTIF(BookTable[Entry Month],$O$4),"",INDEX(Book!A$3:A$1200,SMALL(IF(BookTable[Entry Month]=$O$4,ROW(BookTable[Entry Month])-ROW(Book!$J$2)),ROWS(A$7:A120))))</f>
        <v/>
      </c>
      <c r="B120" s="1" t="str">
        <f t="array" ref="B120">IF(ROWS(B$7:B120)&gt;COUNTIF(BookTable[Entry Month],$O$4),"",INDEX(Book!B$3:B$1200,SMALL(IF(BookTable[Entry Month]=$O$4,ROW(BookTable[Entry Month])-ROW(Book!$J$2)),ROWS(B$7:B120))))</f>
        <v/>
      </c>
      <c r="D120" s="1" t="str">
        <f t="array" ref="D120">IF(ROWS(C$7:C120)&gt;COUNTIF(BookTable[Entry Month],$O$4),"",INDEX(Book!C$3:C$1200,SMALL(IF(BookTable[Entry Month]=$O$4,ROW(BookTable[Entry Month])-ROW(Book!$J$2)),ROWS(C$7:C120))))</f>
        <v/>
      </c>
      <c r="E120" s="1" t="e">
        <f>VLOOKUP(Shrawan7[[#This Row],[आपूर्तिकर्ताको नाम]],PartyTable[],2,FALSE)</f>
        <v>#N/A</v>
      </c>
      <c r="F120" s="1" t="str" cm="1">
        <f t="array" ref="F120">IF(ROWS(G$7:G120)&gt;COUNTIF(BookTable[Entry Month],$O$4),"",INDEX(Book!D$3:D$1200,SMALL(IF(BookTable[Entry Month]=$O$4,ROW(BookTable[Entry Month])-ROW(Book!$J$2)),ROWS(G$7:G120))))</f>
        <v/>
      </c>
      <c r="I12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20" s="6" t="str" cm="1">
        <f t="array" ref="J120">IF(ROWS(G$7:G120)&gt;COUNTIF(BookTable[Entry Month],$O$4),"",INDEX(Book!F$3:F$1200,SMALL(IF(BookTable[Entry Month]=$O$4,ROW(BookTable[Entry Month])-ROW(Book!$J$2)),ROWS(G$7:G120))))</f>
        <v/>
      </c>
      <c r="K120" s="6" t="str" cm="1">
        <f t="array" ref="K120">IF(ROWS(G$7:G120)&gt;COUNTIF(BookTable[Entry Month],$O$4),"",INDEX(Book!E$3:E$1200,SMALL(IF(BookTable[Entry Month]=$O$4,ROW(BookTable[Entry Month])-ROW(Book!$J$2)),ROWS(G$7:G120))))</f>
        <v/>
      </c>
      <c r="L120" s="6" t="e">
        <f>Shrawan7[[#This Row],[मूल्य (रु)]]*13%</f>
        <v>#VALUE!</v>
      </c>
    </row>
    <row r="121" spans="1:12" hidden="1" x14ac:dyDescent="0.25">
      <c r="A121" s="1" t="str">
        <f t="array" ref="A121">IF(ROWS(A$7:A121)&gt;COUNTIF(BookTable[Entry Month],$O$4),"",INDEX(Book!A$3:A$1200,SMALL(IF(BookTable[Entry Month]=$O$4,ROW(BookTable[Entry Month])-ROW(Book!$J$2)),ROWS(A$7:A121))))</f>
        <v/>
      </c>
      <c r="B121" s="1" t="str">
        <f t="array" ref="B121">IF(ROWS(B$7:B121)&gt;COUNTIF(BookTable[Entry Month],$O$4),"",INDEX(Book!B$3:B$1200,SMALL(IF(BookTable[Entry Month]=$O$4,ROW(BookTable[Entry Month])-ROW(Book!$J$2)),ROWS(B$7:B121))))</f>
        <v/>
      </c>
      <c r="D121" s="1" t="str">
        <f t="array" ref="D121">IF(ROWS(C$7:C121)&gt;COUNTIF(BookTable[Entry Month],$O$4),"",INDEX(Book!C$3:C$1200,SMALL(IF(BookTable[Entry Month]=$O$4,ROW(BookTable[Entry Month])-ROW(Book!$J$2)),ROWS(C$7:C121))))</f>
        <v/>
      </c>
      <c r="E121" s="1" t="e">
        <f>VLOOKUP(Shrawan7[[#This Row],[आपूर्तिकर्ताको नाम]],PartyTable[],2,FALSE)</f>
        <v>#N/A</v>
      </c>
      <c r="F121" s="1" t="str" cm="1">
        <f t="array" ref="F121">IF(ROWS(G$7:G121)&gt;COUNTIF(BookTable[Entry Month],$O$4),"",INDEX(Book!D$3:D$1200,SMALL(IF(BookTable[Entry Month]=$O$4,ROW(BookTable[Entry Month])-ROW(Book!$J$2)),ROWS(G$7:G121))))</f>
        <v/>
      </c>
      <c r="I12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21" s="6" t="str" cm="1">
        <f t="array" ref="J121">IF(ROWS(G$7:G121)&gt;COUNTIF(BookTable[Entry Month],$O$4),"",INDEX(Book!F$3:F$1200,SMALL(IF(BookTable[Entry Month]=$O$4,ROW(BookTable[Entry Month])-ROW(Book!$J$2)),ROWS(G$7:G121))))</f>
        <v/>
      </c>
      <c r="K121" s="6" t="str" cm="1">
        <f t="array" ref="K121">IF(ROWS(G$7:G121)&gt;COUNTIF(BookTable[Entry Month],$O$4),"",INDEX(Book!E$3:E$1200,SMALL(IF(BookTable[Entry Month]=$O$4,ROW(BookTable[Entry Month])-ROW(Book!$J$2)),ROWS(G$7:G121))))</f>
        <v/>
      </c>
      <c r="L121" s="6" t="e">
        <f>Shrawan7[[#This Row],[मूल्य (रु)]]*13%</f>
        <v>#VALUE!</v>
      </c>
    </row>
    <row r="122" spans="1:12" hidden="1" x14ac:dyDescent="0.25">
      <c r="A122" s="1" t="str">
        <f t="array" ref="A122">IF(ROWS(A$7:A122)&gt;COUNTIF(BookTable[Entry Month],$O$4),"",INDEX(Book!A$3:A$1200,SMALL(IF(BookTable[Entry Month]=$O$4,ROW(BookTable[Entry Month])-ROW(Book!$J$2)),ROWS(A$7:A122))))</f>
        <v/>
      </c>
      <c r="B122" s="1" t="str">
        <f t="array" ref="B122">IF(ROWS(B$7:B122)&gt;COUNTIF(BookTable[Entry Month],$O$4),"",INDEX(Book!B$3:B$1200,SMALL(IF(BookTable[Entry Month]=$O$4,ROW(BookTable[Entry Month])-ROW(Book!$J$2)),ROWS(B$7:B122))))</f>
        <v/>
      </c>
      <c r="D122" s="1" t="str">
        <f t="array" ref="D122">IF(ROWS(C$7:C122)&gt;COUNTIF(BookTable[Entry Month],$O$4),"",INDEX(Book!C$3:C$1200,SMALL(IF(BookTable[Entry Month]=$O$4,ROW(BookTable[Entry Month])-ROW(Book!$J$2)),ROWS(C$7:C122))))</f>
        <v/>
      </c>
      <c r="E122" s="1" t="e">
        <f>VLOOKUP(Shrawan7[[#This Row],[आपूर्तिकर्ताको नाम]],PartyTable[],2,FALSE)</f>
        <v>#N/A</v>
      </c>
      <c r="F122" s="1" t="str" cm="1">
        <f t="array" ref="F122">IF(ROWS(G$7:G122)&gt;COUNTIF(BookTable[Entry Month],$O$4),"",INDEX(Book!D$3:D$1200,SMALL(IF(BookTable[Entry Month]=$O$4,ROW(BookTable[Entry Month])-ROW(Book!$J$2)),ROWS(G$7:G122))))</f>
        <v/>
      </c>
      <c r="I12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22" s="6" t="str" cm="1">
        <f t="array" ref="J122">IF(ROWS(G$7:G122)&gt;COUNTIF(BookTable[Entry Month],$O$4),"",INDEX(Book!F$3:F$1200,SMALL(IF(BookTable[Entry Month]=$O$4,ROW(BookTable[Entry Month])-ROW(Book!$J$2)),ROWS(G$7:G122))))</f>
        <v/>
      </c>
      <c r="K122" s="6" t="str" cm="1">
        <f t="array" ref="K122">IF(ROWS(G$7:G122)&gt;COUNTIF(BookTable[Entry Month],$O$4),"",INDEX(Book!E$3:E$1200,SMALL(IF(BookTable[Entry Month]=$O$4,ROW(BookTable[Entry Month])-ROW(Book!$J$2)),ROWS(G$7:G122))))</f>
        <v/>
      </c>
      <c r="L122" s="6" t="e">
        <f>Shrawan7[[#This Row],[मूल्य (रु)]]*13%</f>
        <v>#VALUE!</v>
      </c>
    </row>
    <row r="123" spans="1:12" hidden="1" x14ac:dyDescent="0.25">
      <c r="A123" s="1" t="str">
        <f t="array" ref="A123">IF(ROWS(A$7:A123)&gt;COUNTIF(BookTable[Entry Month],$O$4),"",INDEX(Book!A$3:A$1200,SMALL(IF(BookTable[Entry Month]=$O$4,ROW(BookTable[Entry Month])-ROW(Book!$J$2)),ROWS(A$7:A123))))</f>
        <v/>
      </c>
      <c r="B123" s="1" t="str">
        <f t="array" ref="B123">IF(ROWS(B$7:B123)&gt;COUNTIF(BookTable[Entry Month],$O$4),"",INDEX(Book!B$3:B$1200,SMALL(IF(BookTable[Entry Month]=$O$4,ROW(BookTable[Entry Month])-ROW(Book!$J$2)),ROWS(B$7:B123))))</f>
        <v/>
      </c>
      <c r="D123" s="1" t="str">
        <f t="array" ref="D123">IF(ROWS(C$7:C123)&gt;COUNTIF(BookTable[Entry Month],$O$4),"",INDEX(Book!C$3:C$1200,SMALL(IF(BookTable[Entry Month]=$O$4,ROW(BookTable[Entry Month])-ROW(Book!$J$2)),ROWS(C$7:C123))))</f>
        <v/>
      </c>
      <c r="E123" s="1" t="e">
        <f>VLOOKUP(Shrawan7[[#This Row],[आपूर्तिकर्ताको नाम]],PartyTable[],2,FALSE)</f>
        <v>#N/A</v>
      </c>
      <c r="F123" s="1" t="str" cm="1">
        <f t="array" ref="F123">IF(ROWS(G$7:G123)&gt;COUNTIF(BookTable[Entry Month],$O$4),"",INDEX(Book!D$3:D$1200,SMALL(IF(BookTable[Entry Month]=$O$4,ROW(BookTable[Entry Month])-ROW(Book!$J$2)),ROWS(G$7:G123))))</f>
        <v/>
      </c>
      <c r="I12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23" s="6" t="str" cm="1">
        <f t="array" ref="J123">IF(ROWS(G$7:G123)&gt;COUNTIF(BookTable[Entry Month],$O$4),"",INDEX(Book!F$3:F$1200,SMALL(IF(BookTable[Entry Month]=$O$4,ROW(BookTable[Entry Month])-ROW(Book!$J$2)),ROWS(G$7:G123))))</f>
        <v/>
      </c>
      <c r="K123" s="6" t="str" cm="1">
        <f t="array" ref="K123">IF(ROWS(G$7:G123)&gt;COUNTIF(BookTable[Entry Month],$O$4),"",INDEX(Book!E$3:E$1200,SMALL(IF(BookTable[Entry Month]=$O$4,ROW(BookTable[Entry Month])-ROW(Book!$J$2)),ROWS(G$7:G123))))</f>
        <v/>
      </c>
      <c r="L123" s="6" t="e">
        <f>Shrawan7[[#This Row],[मूल्य (रु)]]*13%</f>
        <v>#VALUE!</v>
      </c>
    </row>
    <row r="124" spans="1:12" hidden="1" x14ac:dyDescent="0.25">
      <c r="A124" s="1" t="str">
        <f t="array" ref="A124">IF(ROWS(A$7:A124)&gt;COUNTIF(BookTable[Entry Month],$O$4),"",INDEX(Book!A$3:A$1200,SMALL(IF(BookTable[Entry Month]=$O$4,ROW(BookTable[Entry Month])-ROW(Book!$J$2)),ROWS(A$7:A124))))</f>
        <v/>
      </c>
      <c r="B124" s="1" t="str">
        <f t="array" ref="B124">IF(ROWS(B$7:B124)&gt;COUNTIF(BookTable[Entry Month],$O$4),"",INDEX(Book!B$3:B$1200,SMALL(IF(BookTable[Entry Month]=$O$4,ROW(BookTable[Entry Month])-ROW(Book!$J$2)),ROWS(B$7:B124))))</f>
        <v/>
      </c>
      <c r="D124" s="1" t="str">
        <f t="array" ref="D124">IF(ROWS(C$7:C124)&gt;COUNTIF(BookTable[Entry Month],$O$4),"",INDEX(Book!C$3:C$1200,SMALL(IF(BookTable[Entry Month]=$O$4,ROW(BookTable[Entry Month])-ROW(Book!$J$2)),ROWS(C$7:C124))))</f>
        <v/>
      </c>
      <c r="E124" s="1" t="e">
        <f>VLOOKUP(Shrawan7[[#This Row],[आपूर्तिकर्ताको नाम]],PartyTable[],2,FALSE)</f>
        <v>#N/A</v>
      </c>
      <c r="F124" s="1" t="str" cm="1">
        <f t="array" ref="F124">IF(ROWS(G$7:G124)&gt;COUNTIF(BookTable[Entry Month],$O$4),"",INDEX(Book!D$3:D$1200,SMALL(IF(BookTable[Entry Month]=$O$4,ROW(BookTable[Entry Month])-ROW(Book!$J$2)),ROWS(G$7:G124))))</f>
        <v/>
      </c>
      <c r="I12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24" s="6" t="str" cm="1">
        <f t="array" ref="J124">IF(ROWS(G$7:G124)&gt;COUNTIF(BookTable[Entry Month],$O$4),"",INDEX(Book!F$3:F$1200,SMALL(IF(BookTable[Entry Month]=$O$4,ROW(BookTable[Entry Month])-ROW(Book!$J$2)),ROWS(G$7:G124))))</f>
        <v/>
      </c>
      <c r="K124" s="6" t="str" cm="1">
        <f t="array" ref="K124">IF(ROWS(G$7:G124)&gt;COUNTIF(BookTable[Entry Month],$O$4),"",INDEX(Book!E$3:E$1200,SMALL(IF(BookTable[Entry Month]=$O$4,ROW(BookTable[Entry Month])-ROW(Book!$J$2)),ROWS(G$7:G124))))</f>
        <v/>
      </c>
      <c r="L124" s="6" t="e">
        <f>Shrawan7[[#This Row],[मूल्य (रु)]]*13%</f>
        <v>#VALUE!</v>
      </c>
    </row>
    <row r="125" spans="1:12" hidden="1" x14ac:dyDescent="0.25">
      <c r="A125" s="1" t="str">
        <f t="array" ref="A125">IF(ROWS(A$7:A125)&gt;COUNTIF(BookTable[Entry Month],$O$4),"",INDEX(Book!A$3:A$1200,SMALL(IF(BookTable[Entry Month]=$O$4,ROW(BookTable[Entry Month])-ROW(Book!$J$2)),ROWS(A$7:A125))))</f>
        <v/>
      </c>
      <c r="B125" s="1" t="str">
        <f t="array" ref="B125">IF(ROWS(B$7:B125)&gt;COUNTIF(BookTable[Entry Month],$O$4),"",INDEX(Book!B$3:B$1200,SMALL(IF(BookTable[Entry Month]=$O$4,ROW(BookTable[Entry Month])-ROW(Book!$J$2)),ROWS(B$7:B125))))</f>
        <v/>
      </c>
      <c r="D125" s="1" t="str">
        <f t="array" ref="D125">IF(ROWS(C$7:C125)&gt;COUNTIF(BookTable[Entry Month],$O$4),"",INDEX(Book!C$3:C$1200,SMALL(IF(BookTable[Entry Month]=$O$4,ROW(BookTable[Entry Month])-ROW(Book!$J$2)),ROWS(C$7:C125))))</f>
        <v/>
      </c>
      <c r="E125" s="1" t="e">
        <f>VLOOKUP(Shrawan7[[#This Row],[आपूर्तिकर्ताको नाम]],PartyTable[],2,FALSE)</f>
        <v>#N/A</v>
      </c>
      <c r="F125" s="1" t="str" cm="1">
        <f t="array" ref="F125">IF(ROWS(G$7:G125)&gt;COUNTIF(BookTable[Entry Month],$O$4),"",INDEX(Book!D$3:D$1200,SMALL(IF(BookTable[Entry Month]=$O$4,ROW(BookTable[Entry Month])-ROW(Book!$J$2)),ROWS(G$7:G125))))</f>
        <v/>
      </c>
      <c r="I12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25" s="6" t="str" cm="1">
        <f t="array" ref="J125">IF(ROWS(G$7:G125)&gt;COUNTIF(BookTable[Entry Month],$O$4),"",INDEX(Book!F$3:F$1200,SMALL(IF(BookTable[Entry Month]=$O$4,ROW(BookTable[Entry Month])-ROW(Book!$J$2)),ROWS(G$7:G125))))</f>
        <v/>
      </c>
      <c r="K125" s="6" t="str" cm="1">
        <f t="array" ref="K125">IF(ROWS(G$7:G125)&gt;COUNTIF(BookTable[Entry Month],$O$4),"",INDEX(Book!E$3:E$1200,SMALL(IF(BookTable[Entry Month]=$O$4,ROW(BookTable[Entry Month])-ROW(Book!$J$2)),ROWS(G$7:G125))))</f>
        <v/>
      </c>
      <c r="L125" s="6" t="e">
        <f>Shrawan7[[#This Row],[मूल्य (रु)]]*13%</f>
        <v>#VALUE!</v>
      </c>
    </row>
    <row r="126" spans="1:12" hidden="1" x14ac:dyDescent="0.25">
      <c r="A126" s="1" t="str">
        <f t="array" ref="A126">IF(ROWS(A$7:A126)&gt;COUNTIF(BookTable[Entry Month],$O$4),"",INDEX(Book!A$3:A$1200,SMALL(IF(BookTable[Entry Month]=$O$4,ROW(BookTable[Entry Month])-ROW(Book!$J$2)),ROWS(A$7:A126))))</f>
        <v/>
      </c>
      <c r="B126" s="1" t="str">
        <f t="array" ref="B126">IF(ROWS(B$7:B126)&gt;COUNTIF(BookTable[Entry Month],$O$4),"",INDEX(Book!B$3:B$1200,SMALL(IF(BookTable[Entry Month]=$O$4,ROW(BookTable[Entry Month])-ROW(Book!$J$2)),ROWS(B$7:B126))))</f>
        <v/>
      </c>
      <c r="D126" s="1" t="str">
        <f t="array" ref="D126">IF(ROWS(C$7:C126)&gt;COUNTIF(BookTable[Entry Month],$O$4),"",INDEX(Book!C$3:C$1200,SMALL(IF(BookTable[Entry Month]=$O$4,ROW(BookTable[Entry Month])-ROW(Book!$J$2)),ROWS(C$7:C126))))</f>
        <v/>
      </c>
      <c r="E126" s="1" t="e">
        <f>VLOOKUP(Shrawan7[[#This Row],[आपूर्तिकर्ताको नाम]],PartyTable[],2,FALSE)</f>
        <v>#N/A</v>
      </c>
      <c r="F126" s="1" t="str" cm="1">
        <f t="array" ref="F126">IF(ROWS(G$7:G126)&gt;COUNTIF(BookTable[Entry Month],$O$4),"",INDEX(Book!D$3:D$1200,SMALL(IF(BookTable[Entry Month]=$O$4,ROW(BookTable[Entry Month])-ROW(Book!$J$2)),ROWS(G$7:G126))))</f>
        <v/>
      </c>
      <c r="I12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26" s="6" t="str" cm="1">
        <f t="array" ref="J126">IF(ROWS(G$7:G126)&gt;COUNTIF(BookTable[Entry Month],$O$4),"",INDEX(Book!F$3:F$1200,SMALL(IF(BookTable[Entry Month]=$O$4,ROW(BookTable[Entry Month])-ROW(Book!$J$2)),ROWS(G$7:G126))))</f>
        <v/>
      </c>
      <c r="K126" s="6" t="str" cm="1">
        <f t="array" ref="K126">IF(ROWS(G$7:G126)&gt;COUNTIF(BookTable[Entry Month],$O$4),"",INDEX(Book!E$3:E$1200,SMALL(IF(BookTable[Entry Month]=$O$4,ROW(BookTable[Entry Month])-ROW(Book!$J$2)),ROWS(G$7:G126))))</f>
        <v/>
      </c>
      <c r="L126" s="6" t="e">
        <f>Shrawan7[[#This Row],[मूल्य (रु)]]*13%</f>
        <v>#VALUE!</v>
      </c>
    </row>
    <row r="127" spans="1:12" hidden="1" x14ac:dyDescent="0.25">
      <c r="A127" s="1" t="str">
        <f t="array" ref="A127">IF(ROWS(A$7:A127)&gt;COUNTIF(BookTable[Entry Month],$O$4),"",INDEX(Book!A$3:A$1200,SMALL(IF(BookTable[Entry Month]=$O$4,ROW(BookTable[Entry Month])-ROW(Book!$J$2)),ROWS(A$7:A127))))</f>
        <v/>
      </c>
      <c r="B127" s="1" t="str">
        <f t="array" ref="B127">IF(ROWS(B$7:B127)&gt;COUNTIF(BookTable[Entry Month],$O$4),"",INDEX(Book!B$3:B$1200,SMALL(IF(BookTable[Entry Month]=$O$4,ROW(BookTable[Entry Month])-ROW(Book!$J$2)),ROWS(B$7:B127))))</f>
        <v/>
      </c>
      <c r="D127" s="1" t="str">
        <f t="array" ref="D127">IF(ROWS(C$7:C127)&gt;COUNTIF(BookTable[Entry Month],$O$4),"",INDEX(Book!C$3:C$1200,SMALL(IF(BookTable[Entry Month]=$O$4,ROW(BookTable[Entry Month])-ROW(Book!$J$2)),ROWS(C$7:C127))))</f>
        <v/>
      </c>
      <c r="E127" s="1" t="e">
        <f>VLOOKUP(Shrawan7[[#This Row],[आपूर्तिकर्ताको नाम]],PartyTable[],2,FALSE)</f>
        <v>#N/A</v>
      </c>
      <c r="F127" s="1" t="str" cm="1">
        <f t="array" ref="F127">IF(ROWS(G$7:G127)&gt;COUNTIF(BookTable[Entry Month],$O$4),"",INDEX(Book!D$3:D$1200,SMALL(IF(BookTable[Entry Month]=$O$4,ROW(BookTable[Entry Month])-ROW(Book!$J$2)),ROWS(G$7:G127))))</f>
        <v/>
      </c>
      <c r="I12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27" s="6" t="str" cm="1">
        <f t="array" ref="J127">IF(ROWS(G$7:G127)&gt;COUNTIF(BookTable[Entry Month],$O$4),"",INDEX(Book!F$3:F$1200,SMALL(IF(BookTable[Entry Month]=$O$4,ROW(BookTable[Entry Month])-ROW(Book!$J$2)),ROWS(G$7:G127))))</f>
        <v/>
      </c>
      <c r="K127" s="6" t="str" cm="1">
        <f t="array" ref="K127">IF(ROWS(G$7:G127)&gt;COUNTIF(BookTable[Entry Month],$O$4),"",INDEX(Book!E$3:E$1200,SMALL(IF(BookTable[Entry Month]=$O$4,ROW(BookTable[Entry Month])-ROW(Book!$J$2)),ROWS(G$7:G127))))</f>
        <v/>
      </c>
      <c r="L127" s="6" t="e">
        <f>Shrawan7[[#This Row],[मूल्य (रु)]]*13%</f>
        <v>#VALUE!</v>
      </c>
    </row>
    <row r="128" spans="1:12" hidden="1" x14ac:dyDescent="0.25">
      <c r="A128" s="1" t="str">
        <f t="array" ref="A128">IF(ROWS(A$7:A128)&gt;COUNTIF(BookTable[Entry Month],$O$4),"",INDEX(Book!A$3:A$1200,SMALL(IF(BookTable[Entry Month]=$O$4,ROW(BookTable[Entry Month])-ROW(Book!$J$2)),ROWS(A$7:A128))))</f>
        <v/>
      </c>
      <c r="B128" s="1" t="str">
        <f t="array" ref="B128">IF(ROWS(B$7:B128)&gt;COUNTIF(BookTable[Entry Month],$O$4),"",INDEX(Book!B$3:B$1200,SMALL(IF(BookTable[Entry Month]=$O$4,ROW(BookTable[Entry Month])-ROW(Book!$J$2)),ROWS(B$7:B128))))</f>
        <v/>
      </c>
      <c r="D128" s="1" t="str">
        <f t="array" ref="D128">IF(ROWS(C$7:C128)&gt;COUNTIF(BookTable[Entry Month],$O$4),"",INDEX(Book!C$3:C$1200,SMALL(IF(BookTable[Entry Month]=$O$4,ROW(BookTable[Entry Month])-ROW(Book!$J$2)),ROWS(C$7:C128))))</f>
        <v/>
      </c>
      <c r="E128" s="1" t="e">
        <f>VLOOKUP(Shrawan7[[#This Row],[आपूर्तिकर्ताको नाम]],PartyTable[],2,FALSE)</f>
        <v>#N/A</v>
      </c>
      <c r="F128" s="1" t="str" cm="1">
        <f t="array" ref="F128">IF(ROWS(G$7:G128)&gt;COUNTIF(BookTable[Entry Month],$O$4),"",INDEX(Book!D$3:D$1200,SMALL(IF(BookTable[Entry Month]=$O$4,ROW(BookTable[Entry Month])-ROW(Book!$J$2)),ROWS(G$7:G128))))</f>
        <v/>
      </c>
      <c r="I12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28" s="6" t="str" cm="1">
        <f t="array" ref="J128">IF(ROWS(G$7:G128)&gt;COUNTIF(BookTable[Entry Month],$O$4),"",INDEX(Book!F$3:F$1200,SMALL(IF(BookTable[Entry Month]=$O$4,ROW(BookTable[Entry Month])-ROW(Book!$J$2)),ROWS(G$7:G128))))</f>
        <v/>
      </c>
      <c r="K128" s="6" t="str" cm="1">
        <f t="array" ref="K128">IF(ROWS(G$7:G128)&gt;COUNTIF(BookTable[Entry Month],$O$4),"",INDEX(Book!E$3:E$1200,SMALL(IF(BookTable[Entry Month]=$O$4,ROW(BookTable[Entry Month])-ROW(Book!$J$2)),ROWS(G$7:G128))))</f>
        <v/>
      </c>
      <c r="L128" s="6" t="e">
        <f>Shrawan7[[#This Row],[मूल्य (रु)]]*13%</f>
        <v>#VALUE!</v>
      </c>
    </row>
    <row r="129" spans="1:12" hidden="1" x14ac:dyDescent="0.25">
      <c r="A129" s="1" t="str">
        <f t="array" ref="A129">IF(ROWS(A$7:A129)&gt;COUNTIF(BookTable[Entry Month],$O$4),"",INDEX(Book!A$3:A$1200,SMALL(IF(BookTable[Entry Month]=$O$4,ROW(BookTable[Entry Month])-ROW(Book!$J$2)),ROWS(A$7:A129))))</f>
        <v/>
      </c>
      <c r="B129" s="1" t="str">
        <f t="array" ref="B129">IF(ROWS(B$7:B129)&gt;COUNTIF(BookTable[Entry Month],$O$4),"",INDEX(Book!B$3:B$1200,SMALL(IF(BookTable[Entry Month]=$O$4,ROW(BookTable[Entry Month])-ROW(Book!$J$2)),ROWS(B$7:B129))))</f>
        <v/>
      </c>
      <c r="D129" s="1" t="str">
        <f t="array" ref="D129">IF(ROWS(C$7:C129)&gt;COUNTIF(BookTable[Entry Month],$O$4),"",INDEX(Book!C$3:C$1200,SMALL(IF(BookTable[Entry Month]=$O$4,ROW(BookTable[Entry Month])-ROW(Book!$J$2)),ROWS(C$7:C129))))</f>
        <v/>
      </c>
      <c r="E129" s="1" t="e">
        <f>VLOOKUP(Shrawan7[[#This Row],[आपूर्तिकर्ताको नाम]],PartyTable[],2,FALSE)</f>
        <v>#N/A</v>
      </c>
      <c r="F129" s="1" t="str" cm="1">
        <f t="array" ref="F129">IF(ROWS(G$7:G129)&gt;COUNTIF(BookTable[Entry Month],$O$4),"",INDEX(Book!D$3:D$1200,SMALL(IF(BookTable[Entry Month]=$O$4,ROW(BookTable[Entry Month])-ROW(Book!$J$2)),ROWS(G$7:G129))))</f>
        <v/>
      </c>
      <c r="I12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29" s="6" t="str" cm="1">
        <f t="array" ref="J129">IF(ROWS(G$7:G129)&gt;COUNTIF(BookTable[Entry Month],$O$4),"",INDEX(Book!F$3:F$1200,SMALL(IF(BookTable[Entry Month]=$O$4,ROW(BookTable[Entry Month])-ROW(Book!$J$2)),ROWS(G$7:G129))))</f>
        <v/>
      </c>
      <c r="K129" s="6" t="str" cm="1">
        <f t="array" ref="K129">IF(ROWS(G$7:G129)&gt;COUNTIF(BookTable[Entry Month],$O$4),"",INDEX(Book!E$3:E$1200,SMALL(IF(BookTable[Entry Month]=$O$4,ROW(BookTable[Entry Month])-ROW(Book!$J$2)),ROWS(G$7:G129))))</f>
        <v/>
      </c>
      <c r="L129" s="6" t="e">
        <f>Shrawan7[[#This Row],[मूल्य (रु)]]*13%</f>
        <v>#VALUE!</v>
      </c>
    </row>
    <row r="130" spans="1:12" hidden="1" x14ac:dyDescent="0.25">
      <c r="A130" s="1" t="str">
        <f t="array" ref="A130">IF(ROWS(A$7:A130)&gt;COUNTIF(BookTable[Entry Month],$O$4),"",INDEX(Book!A$3:A$1200,SMALL(IF(BookTable[Entry Month]=$O$4,ROW(BookTable[Entry Month])-ROW(Book!$J$2)),ROWS(A$7:A130))))</f>
        <v/>
      </c>
      <c r="B130" s="1" t="str">
        <f t="array" ref="B130">IF(ROWS(B$7:B130)&gt;COUNTIF(BookTable[Entry Month],$O$4),"",INDEX(Book!B$3:B$1200,SMALL(IF(BookTable[Entry Month]=$O$4,ROW(BookTable[Entry Month])-ROW(Book!$J$2)),ROWS(B$7:B130))))</f>
        <v/>
      </c>
      <c r="D130" s="1" t="str">
        <f t="array" ref="D130">IF(ROWS(C$7:C130)&gt;COUNTIF(BookTable[Entry Month],$O$4),"",INDEX(Book!C$3:C$1200,SMALL(IF(BookTable[Entry Month]=$O$4,ROW(BookTable[Entry Month])-ROW(Book!$J$2)),ROWS(C$7:C130))))</f>
        <v/>
      </c>
      <c r="E130" s="1" t="e">
        <f>VLOOKUP(Shrawan7[[#This Row],[आपूर्तिकर्ताको नाम]],PartyTable[],2,FALSE)</f>
        <v>#N/A</v>
      </c>
      <c r="F130" s="1" t="str" cm="1">
        <f t="array" ref="F130">IF(ROWS(G$7:G130)&gt;COUNTIF(BookTable[Entry Month],$O$4),"",INDEX(Book!D$3:D$1200,SMALL(IF(BookTable[Entry Month]=$O$4,ROW(BookTable[Entry Month])-ROW(Book!$J$2)),ROWS(G$7:G130))))</f>
        <v/>
      </c>
      <c r="I13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30" s="6" t="str" cm="1">
        <f t="array" ref="J130">IF(ROWS(G$7:G130)&gt;COUNTIF(BookTable[Entry Month],$O$4),"",INDEX(Book!F$3:F$1200,SMALL(IF(BookTable[Entry Month]=$O$4,ROW(BookTable[Entry Month])-ROW(Book!$J$2)),ROWS(G$7:G130))))</f>
        <v/>
      </c>
      <c r="K130" s="6" t="str" cm="1">
        <f t="array" ref="K130">IF(ROWS(G$7:G130)&gt;COUNTIF(BookTable[Entry Month],$O$4),"",INDEX(Book!E$3:E$1200,SMALL(IF(BookTable[Entry Month]=$O$4,ROW(BookTable[Entry Month])-ROW(Book!$J$2)),ROWS(G$7:G130))))</f>
        <v/>
      </c>
      <c r="L130" s="6" t="e">
        <f>Shrawan7[[#This Row],[मूल्य (रु)]]*13%</f>
        <v>#VALUE!</v>
      </c>
    </row>
    <row r="131" spans="1:12" hidden="1" x14ac:dyDescent="0.25">
      <c r="A131" s="1" t="str">
        <f t="array" ref="A131">IF(ROWS(A$7:A131)&gt;COUNTIF(BookTable[Entry Month],$O$4),"",INDEX(Book!A$3:A$1200,SMALL(IF(BookTable[Entry Month]=$O$4,ROW(BookTable[Entry Month])-ROW(Book!$J$2)),ROWS(A$7:A131))))</f>
        <v/>
      </c>
      <c r="B131" s="1" t="str">
        <f t="array" ref="B131">IF(ROWS(B$7:B131)&gt;COUNTIF(BookTable[Entry Month],$O$4),"",INDEX(Book!B$3:B$1200,SMALL(IF(BookTable[Entry Month]=$O$4,ROW(BookTable[Entry Month])-ROW(Book!$J$2)),ROWS(B$7:B131))))</f>
        <v/>
      </c>
      <c r="D131" s="1" t="str">
        <f t="array" ref="D131">IF(ROWS(C$7:C131)&gt;COUNTIF(BookTable[Entry Month],$O$4),"",INDEX(Book!C$3:C$1200,SMALL(IF(BookTable[Entry Month]=$O$4,ROW(BookTable[Entry Month])-ROW(Book!$J$2)),ROWS(C$7:C131))))</f>
        <v/>
      </c>
      <c r="E131" s="1" t="e">
        <f>VLOOKUP(Shrawan7[[#This Row],[आपूर्तिकर्ताको नाम]],PartyTable[],2,FALSE)</f>
        <v>#N/A</v>
      </c>
      <c r="F131" s="1" t="str" cm="1">
        <f t="array" ref="F131">IF(ROWS(G$7:G131)&gt;COUNTIF(BookTable[Entry Month],$O$4),"",INDEX(Book!D$3:D$1200,SMALL(IF(BookTable[Entry Month]=$O$4,ROW(BookTable[Entry Month])-ROW(Book!$J$2)),ROWS(G$7:G131))))</f>
        <v/>
      </c>
      <c r="I13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31" s="6" t="str" cm="1">
        <f t="array" ref="J131">IF(ROWS(G$7:G131)&gt;COUNTIF(BookTable[Entry Month],$O$4),"",INDEX(Book!F$3:F$1200,SMALL(IF(BookTable[Entry Month]=$O$4,ROW(BookTable[Entry Month])-ROW(Book!$J$2)),ROWS(G$7:G131))))</f>
        <v/>
      </c>
      <c r="K131" s="6" t="str" cm="1">
        <f t="array" ref="K131">IF(ROWS(G$7:G131)&gt;COUNTIF(BookTable[Entry Month],$O$4),"",INDEX(Book!E$3:E$1200,SMALL(IF(BookTable[Entry Month]=$O$4,ROW(BookTable[Entry Month])-ROW(Book!$J$2)),ROWS(G$7:G131))))</f>
        <v/>
      </c>
      <c r="L131" s="6" t="e">
        <f>Shrawan7[[#This Row],[मूल्य (रु)]]*13%</f>
        <v>#VALUE!</v>
      </c>
    </row>
    <row r="132" spans="1:12" hidden="1" x14ac:dyDescent="0.25">
      <c r="A132" s="1" t="str">
        <f t="array" ref="A132">IF(ROWS(A$7:A132)&gt;COUNTIF(BookTable[Entry Month],$O$4),"",INDEX(Book!A$3:A$1200,SMALL(IF(BookTable[Entry Month]=$O$4,ROW(BookTable[Entry Month])-ROW(Book!$J$2)),ROWS(A$7:A132))))</f>
        <v/>
      </c>
      <c r="B132" s="1" t="str">
        <f t="array" ref="B132">IF(ROWS(B$7:B132)&gt;COUNTIF(BookTable[Entry Month],$O$4),"",INDEX(Book!B$3:B$1200,SMALL(IF(BookTable[Entry Month]=$O$4,ROW(BookTable[Entry Month])-ROW(Book!$J$2)),ROWS(B$7:B132))))</f>
        <v/>
      </c>
      <c r="D132" s="1" t="str">
        <f t="array" ref="D132">IF(ROWS(C$7:C132)&gt;COUNTIF(BookTable[Entry Month],$O$4),"",INDEX(Book!C$3:C$1200,SMALL(IF(BookTable[Entry Month]=$O$4,ROW(BookTable[Entry Month])-ROW(Book!$J$2)),ROWS(C$7:C132))))</f>
        <v/>
      </c>
      <c r="E132" s="1" t="e">
        <f>VLOOKUP(Shrawan7[[#This Row],[आपूर्तिकर्ताको नाम]],PartyTable[],2,FALSE)</f>
        <v>#N/A</v>
      </c>
      <c r="F132" s="1" t="str" cm="1">
        <f t="array" ref="F132">IF(ROWS(G$7:G132)&gt;COUNTIF(BookTable[Entry Month],$O$4),"",INDEX(Book!D$3:D$1200,SMALL(IF(BookTable[Entry Month]=$O$4,ROW(BookTable[Entry Month])-ROW(Book!$J$2)),ROWS(G$7:G132))))</f>
        <v/>
      </c>
      <c r="I13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32" s="6" t="str" cm="1">
        <f t="array" ref="J132">IF(ROWS(G$7:G132)&gt;COUNTIF(BookTable[Entry Month],$O$4),"",INDEX(Book!F$3:F$1200,SMALL(IF(BookTable[Entry Month]=$O$4,ROW(BookTable[Entry Month])-ROW(Book!$J$2)),ROWS(G$7:G132))))</f>
        <v/>
      </c>
      <c r="K132" s="6" t="str" cm="1">
        <f t="array" ref="K132">IF(ROWS(G$7:G132)&gt;COUNTIF(BookTable[Entry Month],$O$4),"",INDEX(Book!E$3:E$1200,SMALL(IF(BookTable[Entry Month]=$O$4,ROW(BookTable[Entry Month])-ROW(Book!$J$2)),ROWS(G$7:G132))))</f>
        <v/>
      </c>
      <c r="L132" s="6" t="e">
        <f>Shrawan7[[#This Row],[मूल्य (रु)]]*13%</f>
        <v>#VALUE!</v>
      </c>
    </row>
    <row r="133" spans="1:12" hidden="1" x14ac:dyDescent="0.25">
      <c r="A133" s="1" t="str">
        <f t="array" ref="A133">IF(ROWS(A$7:A133)&gt;COUNTIF(BookTable[Entry Month],$O$4),"",INDEX(Book!A$3:A$1200,SMALL(IF(BookTable[Entry Month]=$O$4,ROW(BookTable[Entry Month])-ROW(Book!$J$2)),ROWS(A$7:A133))))</f>
        <v/>
      </c>
      <c r="B133" s="1" t="str">
        <f t="array" ref="B133">IF(ROWS(B$7:B133)&gt;COUNTIF(BookTable[Entry Month],$O$4),"",INDEX(Book!B$3:B$1200,SMALL(IF(BookTable[Entry Month]=$O$4,ROW(BookTable[Entry Month])-ROW(Book!$J$2)),ROWS(B$7:B133))))</f>
        <v/>
      </c>
      <c r="D133" s="1" t="str">
        <f t="array" ref="D133">IF(ROWS(C$7:C133)&gt;COUNTIF(BookTable[Entry Month],$O$4),"",INDEX(Book!C$3:C$1200,SMALL(IF(BookTable[Entry Month]=$O$4,ROW(BookTable[Entry Month])-ROW(Book!$J$2)),ROWS(C$7:C133))))</f>
        <v/>
      </c>
      <c r="E133" s="1" t="e">
        <f>VLOOKUP(Shrawan7[[#This Row],[आपूर्तिकर्ताको नाम]],PartyTable[],2,FALSE)</f>
        <v>#N/A</v>
      </c>
      <c r="F133" s="1" t="str" cm="1">
        <f t="array" ref="F133">IF(ROWS(G$7:G133)&gt;COUNTIF(BookTable[Entry Month],$O$4),"",INDEX(Book!D$3:D$1200,SMALL(IF(BookTable[Entry Month]=$O$4,ROW(BookTable[Entry Month])-ROW(Book!$J$2)),ROWS(G$7:G133))))</f>
        <v/>
      </c>
      <c r="I13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33" s="6" t="str" cm="1">
        <f t="array" ref="J133">IF(ROWS(G$7:G133)&gt;COUNTIF(BookTable[Entry Month],$O$4),"",INDEX(Book!F$3:F$1200,SMALL(IF(BookTable[Entry Month]=$O$4,ROW(BookTable[Entry Month])-ROW(Book!$J$2)),ROWS(G$7:G133))))</f>
        <v/>
      </c>
      <c r="K133" s="6" t="str" cm="1">
        <f t="array" ref="K133">IF(ROWS(G$7:G133)&gt;COUNTIF(BookTable[Entry Month],$O$4),"",INDEX(Book!E$3:E$1200,SMALL(IF(BookTable[Entry Month]=$O$4,ROW(BookTable[Entry Month])-ROW(Book!$J$2)),ROWS(G$7:G133))))</f>
        <v/>
      </c>
      <c r="L133" s="6" t="e">
        <f>Shrawan7[[#This Row],[मूल्य (रु)]]*13%</f>
        <v>#VALUE!</v>
      </c>
    </row>
    <row r="134" spans="1:12" hidden="1" x14ac:dyDescent="0.25">
      <c r="A134" s="1" t="str">
        <f t="array" ref="A134">IF(ROWS(A$7:A134)&gt;COUNTIF(BookTable[Entry Month],$O$4),"",INDEX(Book!A$3:A$1200,SMALL(IF(BookTable[Entry Month]=$O$4,ROW(BookTable[Entry Month])-ROW(Book!$J$2)),ROWS(A$7:A134))))</f>
        <v/>
      </c>
      <c r="B134" s="1" t="str">
        <f t="array" ref="B134">IF(ROWS(B$7:B134)&gt;COUNTIF(BookTable[Entry Month],$O$4),"",INDEX(Book!B$3:B$1200,SMALL(IF(BookTable[Entry Month]=$O$4,ROW(BookTable[Entry Month])-ROW(Book!$J$2)),ROWS(B$7:B134))))</f>
        <v/>
      </c>
      <c r="D134" s="1" t="str">
        <f t="array" ref="D134">IF(ROWS(C$7:C134)&gt;COUNTIF(BookTable[Entry Month],$O$4),"",INDEX(Book!C$3:C$1200,SMALL(IF(BookTable[Entry Month]=$O$4,ROW(BookTable[Entry Month])-ROW(Book!$J$2)),ROWS(C$7:C134))))</f>
        <v/>
      </c>
      <c r="E134" s="1" t="e">
        <f>VLOOKUP(Shrawan7[[#This Row],[आपूर्तिकर्ताको नाम]],PartyTable[],2,FALSE)</f>
        <v>#N/A</v>
      </c>
      <c r="F134" s="1" t="str" cm="1">
        <f t="array" ref="F134">IF(ROWS(G$7:G134)&gt;COUNTIF(BookTable[Entry Month],$O$4),"",INDEX(Book!D$3:D$1200,SMALL(IF(BookTable[Entry Month]=$O$4,ROW(BookTable[Entry Month])-ROW(Book!$J$2)),ROWS(G$7:G134))))</f>
        <v/>
      </c>
      <c r="I13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34" s="6" t="str" cm="1">
        <f t="array" ref="J134">IF(ROWS(G$7:G134)&gt;COUNTIF(BookTable[Entry Month],$O$4),"",INDEX(Book!F$3:F$1200,SMALL(IF(BookTable[Entry Month]=$O$4,ROW(BookTable[Entry Month])-ROW(Book!$J$2)),ROWS(G$7:G134))))</f>
        <v/>
      </c>
      <c r="K134" s="6" t="str" cm="1">
        <f t="array" ref="K134">IF(ROWS(G$7:G134)&gt;COUNTIF(BookTable[Entry Month],$O$4),"",INDEX(Book!E$3:E$1200,SMALL(IF(BookTable[Entry Month]=$O$4,ROW(BookTable[Entry Month])-ROW(Book!$J$2)),ROWS(G$7:G134))))</f>
        <v/>
      </c>
      <c r="L134" s="6" t="e">
        <f>Shrawan7[[#This Row],[मूल्य (रु)]]*13%</f>
        <v>#VALUE!</v>
      </c>
    </row>
    <row r="135" spans="1:12" hidden="1" x14ac:dyDescent="0.25">
      <c r="A135" s="1" t="str">
        <f t="array" ref="A135">IF(ROWS(A$7:A135)&gt;COUNTIF(BookTable[Entry Month],$O$4),"",INDEX(Book!A$3:A$1200,SMALL(IF(BookTable[Entry Month]=$O$4,ROW(BookTable[Entry Month])-ROW(Book!$J$2)),ROWS(A$7:A135))))</f>
        <v/>
      </c>
      <c r="B135" s="1" t="str">
        <f t="array" ref="B135">IF(ROWS(B$7:B135)&gt;COUNTIF(BookTable[Entry Month],$O$4),"",INDEX(Book!B$3:B$1200,SMALL(IF(BookTable[Entry Month]=$O$4,ROW(BookTable[Entry Month])-ROW(Book!$J$2)),ROWS(B$7:B135))))</f>
        <v/>
      </c>
      <c r="D135" s="1" t="str">
        <f t="array" ref="D135">IF(ROWS(C$7:C135)&gt;COUNTIF(BookTable[Entry Month],$O$4),"",INDEX(Book!C$3:C$1200,SMALL(IF(BookTable[Entry Month]=$O$4,ROW(BookTable[Entry Month])-ROW(Book!$J$2)),ROWS(C$7:C135))))</f>
        <v/>
      </c>
      <c r="E135" s="1" t="e">
        <f>VLOOKUP(Shrawan7[[#This Row],[आपूर्तिकर्ताको नाम]],PartyTable[],2,FALSE)</f>
        <v>#N/A</v>
      </c>
      <c r="F135" s="1" t="str" cm="1">
        <f t="array" ref="F135">IF(ROWS(G$7:G135)&gt;COUNTIF(BookTable[Entry Month],$O$4),"",INDEX(Book!D$3:D$1200,SMALL(IF(BookTable[Entry Month]=$O$4,ROW(BookTable[Entry Month])-ROW(Book!$J$2)),ROWS(G$7:G135))))</f>
        <v/>
      </c>
      <c r="I13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35" s="6" t="str" cm="1">
        <f t="array" ref="J135">IF(ROWS(G$7:G135)&gt;COUNTIF(BookTable[Entry Month],$O$4),"",INDEX(Book!F$3:F$1200,SMALL(IF(BookTable[Entry Month]=$O$4,ROW(BookTable[Entry Month])-ROW(Book!$J$2)),ROWS(G$7:G135))))</f>
        <v/>
      </c>
      <c r="K135" s="6" t="str" cm="1">
        <f t="array" ref="K135">IF(ROWS(G$7:G135)&gt;COUNTIF(BookTable[Entry Month],$O$4),"",INDEX(Book!E$3:E$1200,SMALL(IF(BookTable[Entry Month]=$O$4,ROW(BookTable[Entry Month])-ROW(Book!$J$2)),ROWS(G$7:G135))))</f>
        <v/>
      </c>
      <c r="L135" s="6" t="e">
        <f>Shrawan7[[#This Row],[मूल्य (रु)]]*13%</f>
        <v>#VALUE!</v>
      </c>
    </row>
    <row r="136" spans="1:12" hidden="1" x14ac:dyDescent="0.25">
      <c r="A136" s="1" t="str">
        <f t="array" ref="A136">IF(ROWS(A$7:A136)&gt;COUNTIF(BookTable[Entry Month],$O$4),"",INDEX(Book!A$3:A$1200,SMALL(IF(BookTable[Entry Month]=$O$4,ROW(BookTable[Entry Month])-ROW(Book!$J$2)),ROWS(A$7:A136))))</f>
        <v/>
      </c>
      <c r="B136" s="1" t="str">
        <f t="array" ref="B136">IF(ROWS(B$7:B136)&gt;COUNTIF(BookTable[Entry Month],$O$4),"",INDEX(Book!B$3:B$1200,SMALL(IF(BookTable[Entry Month]=$O$4,ROW(BookTable[Entry Month])-ROW(Book!$J$2)),ROWS(B$7:B136))))</f>
        <v/>
      </c>
      <c r="D136" s="1" t="str">
        <f t="array" ref="D136">IF(ROWS(C$7:C136)&gt;COUNTIF(BookTable[Entry Month],$O$4),"",INDEX(Book!C$3:C$1200,SMALL(IF(BookTable[Entry Month]=$O$4,ROW(BookTable[Entry Month])-ROW(Book!$J$2)),ROWS(C$7:C136))))</f>
        <v/>
      </c>
      <c r="E136" s="1" t="e">
        <f>VLOOKUP(Shrawan7[[#This Row],[आपूर्तिकर्ताको नाम]],PartyTable[],2,FALSE)</f>
        <v>#N/A</v>
      </c>
      <c r="F136" s="1" t="str" cm="1">
        <f t="array" ref="F136">IF(ROWS(G$7:G136)&gt;COUNTIF(BookTable[Entry Month],$O$4),"",INDEX(Book!D$3:D$1200,SMALL(IF(BookTable[Entry Month]=$O$4,ROW(BookTable[Entry Month])-ROW(Book!$J$2)),ROWS(G$7:G136))))</f>
        <v/>
      </c>
      <c r="I13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36" s="6" t="str" cm="1">
        <f t="array" ref="J136">IF(ROWS(G$7:G136)&gt;COUNTIF(BookTable[Entry Month],$O$4),"",INDEX(Book!F$3:F$1200,SMALL(IF(BookTable[Entry Month]=$O$4,ROW(BookTable[Entry Month])-ROW(Book!$J$2)),ROWS(G$7:G136))))</f>
        <v/>
      </c>
      <c r="K136" s="6" t="str" cm="1">
        <f t="array" ref="K136">IF(ROWS(G$7:G136)&gt;COUNTIF(BookTable[Entry Month],$O$4),"",INDEX(Book!E$3:E$1200,SMALL(IF(BookTable[Entry Month]=$O$4,ROW(BookTable[Entry Month])-ROW(Book!$J$2)),ROWS(G$7:G136))))</f>
        <v/>
      </c>
      <c r="L136" s="6" t="e">
        <f>Shrawan7[[#This Row],[मूल्य (रु)]]*13%</f>
        <v>#VALUE!</v>
      </c>
    </row>
    <row r="137" spans="1:12" hidden="1" x14ac:dyDescent="0.25">
      <c r="A137" s="1" t="str">
        <f t="array" ref="A137">IF(ROWS(A$7:A137)&gt;COUNTIF(BookTable[Entry Month],$O$4),"",INDEX(Book!A$3:A$1200,SMALL(IF(BookTable[Entry Month]=$O$4,ROW(BookTable[Entry Month])-ROW(Book!$J$2)),ROWS(A$7:A137))))</f>
        <v/>
      </c>
      <c r="B137" s="1" t="str">
        <f t="array" ref="B137">IF(ROWS(B$7:B137)&gt;COUNTIF(BookTable[Entry Month],$O$4),"",INDEX(Book!B$3:B$1200,SMALL(IF(BookTable[Entry Month]=$O$4,ROW(BookTable[Entry Month])-ROW(Book!$J$2)),ROWS(B$7:B137))))</f>
        <v/>
      </c>
      <c r="D137" s="1" t="str">
        <f t="array" ref="D137">IF(ROWS(C$7:C137)&gt;COUNTIF(BookTable[Entry Month],$O$4),"",INDEX(Book!C$3:C$1200,SMALL(IF(BookTable[Entry Month]=$O$4,ROW(BookTable[Entry Month])-ROW(Book!$J$2)),ROWS(C$7:C137))))</f>
        <v/>
      </c>
      <c r="E137" s="1" t="e">
        <f>VLOOKUP(Shrawan7[[#This Row],[आपूर्तिकर्ताको नाम]],PartyTable[],2,FALSE)</f>
        <v>#N/A</v>
      </c>
      <c r="F137" s="1" t="str" cm="1">
        <f t="array" ref="F137">IF(ROWS(G$7:G137)&gt;COUNTIF(BookTable[Entry Month],$O$4),"",INDEX(Book!D$3:D$1200,SMALL(IF(BookTable[Entry Month]=$O$4,ROW(BookTable[Entry Month])-ROW(Book!$J$2)),ROWS(G$7:G137))))</f>
        <v/>
      </c>
      <c r="I13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37" s="6" t="str" cm="1">
        <f t="array" ref="J137">IF(ROWS(G$7:G137)&gt;COUNTIF(BookTable[Entry Month],$O$4),"",INDEX(Book!F$3:F$1200,SMALL(IF(BookTable[Entry Month]=$O$4,ROW(BookTable[Entry Month])-ROW(Book!$J$2)),ROWS(G$7:G137))))</f>
        <v/>
      </c>
      <c r="K137" s="6" t="str" cm="1">
        <f t="array" ref="K137">IF(ROWS(G$7:G137)&gt;COUNTIF(BookTable[Entry Month],$O$4),"",INDEX(Book!E$3:E$1200,SMALL(IF(BookTable[Entry Month]=$O$4,ROW(BookTable[Entry Month])-ROW(Book!$J$2)),ROWS(G$7:G137))))</f>
        <v/>
      </c>
      <c r="L137" s="6" t="e">
        <f>Shrawan7[[#This Row],[मूल्य (रु)]]*13%</f>
        <v>#VALUE!</v>
      </c>
    </row>
    <row r="138" spans="1:12" hidden="1" x14ac:dyDescent="0.25">
      <c r="A138" s="1" t="str">
        <f t="array" ref="A138">IF(ROWS(A$7:A138)&gt;COUNTIF(BookTable[Entry Month],$O$4),"",INDEX(Book!A$3:A$1200,SMALL(IF(BookTable[Entry Month]=$O$4,ROW(BookTable[Entry Month])-ROW(Book!$J$2)),ROWS(A$7:A138))))</f>
        <v/>
      </c>
      <c r="B138" s="1" t="str">
        <f t="array" ref="B138">IF(ROWS(B$7:B138)&gt;COUNTIF(BookTable[Entry Month],$O$4),"",INDEX(Book!B$3:B$1200,SMALL(IF(BookTable[Entry Month]=$O$4,ROW(BookTable[Entry Month])-ROW(Book!$J$2)),ROWS(B$7:B138))))</f>
        <v/>
      </c>
      <c r="D138" s="1" t="str">
        <f t="array" ref="D138">IF(ROWS(C$7:C138)&gt;COUNTIF(BookTable[Entry Month],$O$4),"",INDEX(Book!C$3:C$1200,SMALL(IF(BookTable[Entry Month]=$O$4,ROW(BookTable[Entry Month])-ROW(Book!$J$2)),ROWS(C$7:C138))))</f>
        <v/>
      </c>
      <c r="E138" s="1" t="e">
        <f>VLOOKUP(Shrawan7[[#This Row],[आपूर्तिकर्ताको नाम]],PartyTable[],2,FALSE)</f>
        <v>#N/A</v>
      </c>
      <c r="F138" s="1" t="str" cm="1">
        <f t="array" ref="F138">IF(ROWS(G$7:G138)&gt;COUNTIF(BookTable[Entry Month],$O$4),"",INDEX(Book!D$3:D$1200,SMALL(IF(BookTable[Entry Month]=$O$4,ROW(BookTable[Entry Month])-ROW(Book!$J$2)),ROWS(G$7:G138))))</f>
        <v/>
      </c>
      <c r="I13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38" s="6" t="str" cm="1">
        <f t="array" ref="J138">IF(ROWS(G$7:G138)&gt;COUNTIF(BookTable[Entry Month],$O$4),"",INDEX(Book!F$3:F$1200,SMALL(IF(BookTable[Entry Month]=$O$4,ROW(BookTable[Entry Month])-ROW(Book!$J$2)),ROWS(G$7:G138))))</f>
        <v/>
      </c>
      <c r="K138" s="6" t="str" cm="1">
        <f t="array" ref="K138">IF(ROWS(G$7:G138)&gt;COUNTIF(BookTable[Entry Month],$O$4),"",INDEX(Book!E$3:E$1200,SMALL(IF(BookTable[Entry Month]=$O$4,ROW(BookTable[Entry Month])-ROW(Book!$J$2)),ROWS(G$7:G138))))</f>
        <v/>
      </c>
      <c r="L138" s="6" t="e">
        <f>Shrawan7[[#This Row],[मूल्य (रु)]]*13%</f>
        <v>#VALUE!</v>
      </c>
    </row>
    <row r="139" spans="1:12" hidden="1" x14ac:dyDescent="0.25">
      <c r="A139" s="1" t="str">
        <f t="array" ref="A139">IF(ROWS(A$7:A139)&gt;COUNTIF(BookTable[Entry Month],$O$4),"",INDEX(Book!A$3:A$1200,SMALL(IF(BookTable[Entry Month]=$O$4,ROW(BookTable[Entry Month])-ROW(Book!$J$2)),ROWS(A$7:A139))))</f>
        <v/>
      </c>
      <c r="B139" s="1" t="str">
        <f t="array" ref="B139">IF(ROWS(B$7:B139)&gt;COUNTIF(BookTable[Entry Month],$O$4),"",INDEX(Book!B$3:B$1200,SMALL(IF(BookTable[Entry Month]=$O$4,ROW(BookTable[Entry Month])-ROW(Book!$J$2)),ROWS(B$7:B139))))</f>
        <v/>
      </c>
      <c r="D139" s="1" t="str">
        <f t="array" ref="D139">IF(ROWS(C$7:C139)&gt;COUNTIF(BookTable[Entry Month],$O$4),"",INDEX(Book!C$3:C$1200,SMALL(IF(BookTable[Entry Month]=$O$4,ROW(BookTable[Entry Month])-ROW(Book!$J$2)),ROWS(C$7:C139))))</f>
        <v/>
      </c>
      <c r="E139" s="1" t="e">
        <f>VLOOKUP(Shrawan7[[#This Row],[आपूर्तिकर्ताको नाम]],PartyTable[],2,FALSE)</f>
        <v>#N/A</v>
      </c>
      <c r="F139" s="1" t="str" cm="1">
        <f t="array" ref="F139">IF(ROWS(G$7:G139)&gt;COUNTIF(BookTable[Entry Month],$O$4),"",INDEX(Book!D$3:D$1200,SMALL(IF(BookTable[Entry Month]=$O$4,ROW(BookTable[Entry Month])-ROW(Book!$J$2)),ROWS(G$7:G139))))</f>
        <v/>
      </c>
      <c r="I13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39" s="6" t="str" cm="1">
        <f t="array" ref="J139">IF(ROWS(G$7:G139)&gt;COUNTIF(BookTable[Entry Month],$O$4),"",INDEX(Book!F$3:F$1200,SMALL(IF(BookTable[Entry Month]=$O$4,ROW(BookTable[Entry Month])-ROW(Book!$J$2)),ROWS(G$7:G139))))</f>
        <v/>
      </c>
      <c r="K139" s="6" t="str" cm="1">
        <f t="array" ref="K139">IF(ROWS(G$7:G139)&gt;COUNTIF(BookTable[Entry Month],$O$4),"",INDEX(Book!E$3:E$1200,SMALL(IF(BookTable[Entry Month]=$O$4,ROW(BookTable[Entry Month])-ROW(Book!$J$2)),ROWS(G$7:G139))))</f>
        <v/>
      </c>
      <c r="L139" s="6" t="e">
        <f>Shrawan7[[#This Row],[मूल्य (रु)]]*13%</f>
        <v>#VALUE!</v>
      </c>
    </row>
    <row r="140" spans="1:12" hidden="1" x14ac:dyDescent="0.25">
      <c r="A140" s="1" t="str">
        <f t="array" ref="A140">IF(ROWS(A$7:A140)&gt;COUNTIF(BookTable[Entry Month],$O$4),"",INDEX(Book!A$3:A$1200,SMALL(IF(BookTable[Entry Month]=$O$4,ROW(BookTable[Entry Month])-ROW(Book!$J$2)),ROWS(A$7:A140))))</f>
        <v/>
      </c>
      <c r="B140" s="1" t="str">
        <f t="array" ref="B140">IF(ROWS(B$7:B140)&gt;COUNTIF(BookTable[Entry Month],$O$4),"",INDEX(Book!B$3:B$1200,SMALL(IF(BookTable[Entry Month]=$O$4,ROW(BookTable[Entry Month])-ROW(Book!$J$2)),ROWS(B$7:B140))))</f>
        <v/>
      </c>
      <c r="D140" s="1" t="str">
        <f t="array" ref="D140">IF(ROWS(C$7:C140)&gt;COUNTIF(BookTable[Entry Month],$O$4),"",INDEX(Book!C$3:C$1200,SMALL(IF(BookTable[Entry Month]=$O$4,ROW(BookTable[Entry Month])-ROW(Book!$J$2)),ROWS(C$7:C140))))</f>
        <v/>
      </c>
      <c r="E140" s="1" t="e">
        <f>VLOOKUP(Shrawan7[[#This Row],[आपूर्तिकर्ताको नाम]],PartyTable[],2,FALSE)</f>
        <v>#N/A</v>
      </c>
      <c r="F140" s="1" t="str" cm="1">
        <f t="array" ref="F140">IF(ROWS(G$7:G140)&gt;COUNTIF(BookTable[Entry Month],$O$4),"",INDEX(Book!D$3:D$1200,SMALL(IF(BookTable[Entry Month]=$O$4,ROW(BookTable[Entry Month])-ROW(Book!$J$2)),ROWS(G$7:G140))))</f>
        <v/>
      </c>
      <c r="I14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40" s="6" t="str" cm="1">
        <f t="array" ref="J140">IF(ROWS(G$7:G140)&gt;COUNTIF(BookTable[Entry Month],$O$4),"",INDEX(Book!F$3:F$1200,SMALL(IF(BookTable[Entry Month]=$O$4,ROW(BookTable[Entry Month])-ROW(Book!$J$2)),ROWS(G$7:G140))))</f>
        <v/>
      </c>
      <c r="K140" s="6" t="str" cm="1">
        <f t="array" ref="K140">IF(ROWS(G$7:G140)&gt;COUNTIF(BookTable[Entry Month],$O$4),"",INDEX(Book!E$3:E$1200,SMALL(IF(BookTable[Entry Month]=$O$4,ROW(BookTable[Entry Month])-ROW(Book!$J$2)),ROWS(G$7:G140))))</f>
        <v/>
      </c>
      <c r="L140" s="6" t="e">
        <f>Shrawan7[[#This Row],[मूल्य (रु)]]*13%</f>
        <v>#VALUE!</v>
      </c>
    </row>
    <row r="141" spans="1:12" hidden="1" x14ac:dyDescent="0.25">
      <c r="A141" s="1" t="str">
        <f t="array" ref="A141">IF(ROWS(A$7:A141)&gt;COUNTIF(BookTable[Entry Month],$O$4),"",INDEX(Book!A$3:A$1200,SMALL(IF(BookTable[Entry Month]=$O$4,ROW(BookTable[Entry Month])-ROW(Book!$J$2)),ROWS(A$7:A141))))</f>
        <v/>
      </c>
      <c r="B141" s="1" t="str">
        <f t="array" ref="B141">IF(ROWS(B$7:B141)&gt;COUNTIF(BookTable[Entry Month],$O$4),"",INDEX(Book!B$3:B$1200,SMALL(IF(BookTable[Entry Month]=$O$4,ROW(BookTable[Entry Month])-ROW(Book!$J$2)),ROWS(B$7:B141))))</f>
        <v/>
      </c>
      <c r="D141" s="1" t="str">
        <f t="array" ref="D141">IF(ROWS(C$7:C141)&gt;COUNTIF(BookTable[Entry Month],$O$4),"",INDEX(Book!C$3:C$1200,SMALL(IF(BookTable[Entry Month]=$O$4,ROW(BookTable[Entry Month])-ROW(Book!$J$2)),ROWS(C$7:C141))))</f>
        <v/>
      </c>
      <c r="E141" s="1" t="e">
        <f>VLOOKUP(Shrawan7[[#This Row],[आपूर्तिकर्ताको नाम]],PartyTable[],2,FALSE)</f>
        <v>#N/A</v>
      </c>
      <c r="F141" s="1" t="str" cm="1">
        <f t="array" ref="F141">IF(ROWS(G$7:G141)&gt;COUNTIF(BookTable[Entry Month],$O$4),"",INDEX(Book!D$3:D$1200,SMALL(IF(BookTable[Entry Month]=$O$4,ROW(BookTable[Entry Month])-ROW(Book!$J$2)),ROWS(G$7:G141))))</f>
        <v/>
      </c>
      <c r="I14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41" s="6" t="str" cm="1">
        <f t="array" ref="J141">IF(ROWS(G$7:G141)&gt;COUNTIF(BookTable[Entry Month],$O$4),"",INDEX(Book!F$3:F$1200,SMALL(IF(BookTable[Entry Month]=$O$4,ROW(BookTable[Entry Month])-ROW(Book!$J$2)),ROWS(G$7:G141))))</f>
        <v/>
      </c>
      <c r="K141" s="6" t="str" cm="1">
        <f t="array" ref="K141">IF(ROWS(G$7:G141)&gt;COUNTIF(BookTable[Entry Month],$O$4),"",INDEX(Book!E$3:E$1200,SMALL(IF(BookTable[Entry Month]=$O$4,ROW(BookTable[Entry Month])-ROW(Book!$J$2)),ROWS(G$7:G141))))</f>
        <v/>
      </c>
      <c r="L141" s="6" t="e">
        <f>Shrawan7[[#This Row],[मूल्य (रु)]]*13%</f>
        <v>#VALUE!</v>
      </c>
    </row>
    <row r="142" spans="1:12" hidden="1" x14ac:dyDescent="0.25">
      <c r="A142" s="1" t="str">
        <f t="array" ref="A142">IF(ROWS(A$7:A142)&gt;COUNTIF(BookTable[Entry Month],$O$4),"",INDEX(Book!A$3:A$1200,SMALL(IF(BookTable[Entry Month]=$O$4,ROW(BookTable[Entry Month])-ROW(Book!$J$2)),ROWS(A$7:A142))))</f>
        <v/>
      </c>
      <c r="B142" s="1" t="str">
        <f t="array" ref="B142">IF(ROWS(B$7:B142)&gt;COUNTIF(BookTable[Entry Month],$O$4),"",INDEX(Book!B$3:B$1200,SMALL(IF(BookTable[Entry Month]=$O$4,ROW(BookTable[Entry Month])-ROW(Book!$J$2)),ROWS(B$7:B142))))</f>
        <v/>
      </c>
      <c r="D142" s="1" t="str">
        <f t="array" ref="D142">IF(ROWS(C$7:C142)&gt;COUNTIF(BookTable[Entry Month],$O$4),"",INDEX(Book!C$3:C$1200,SMALL(IF(BookTable[Entry Month]=$O$4,ROW(BookTable[Entry Month])-ROW(Book!$J$2)),ROWS(C$7:C142))))</f>
        <v/>
      </c>
      <c r="E142" s="1" t="e">
        <f>VLOOKUP(Shrawan7[[#This Row],[आपूर्तिकर्ताको नाम]],PartyTable[],2,FALSE)</f>
        <v>#N/A</v>
      </c>
      <c r="F142" s="1" t="str" cm="1">
        <f t="array" ref="F142">IF(ROWS(G$7:G142)&gt;COUNTIF(BookTable[Entry Month],$O$4),"",INDEX(Book!D$3:D$1200,SMALL(IF(BookTable[Entry Month]=$O$4,ROW(BookTable[Entry Month])-ROW(Book!$J$2)),ROWS(G$7:G142))))</f>
        <v/>
      </c>
      <c r="I14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42" s="6" t="str" cm="1">
        <f t="array" ref="J142">IF(ROWS(G$7:G142)&gt;COUNTIF(BookTable[Entry Month],$O$4),"",INDEX(Book!F$3:F$1200,SMALL(IF(BookTable[Entry Month]=$O$4,ROW(BookTable[Entry Month])-ROW(Book!$J$2)),ROWS(G$7:G142))))</f>
        <v/>
      </c>
      <c r="K142" s="6" t="str" cm="1">
        <f t="array" ref="K142">IF(ROWS(G$7:G142)&gt;COUNTIF(BookTable[Entry Month],$O$4),"",INDEX(Book!E$3:E$1200,SMALL(IF(BookTable[Entry Month]=$O$4,ROW(BookTable[Entry Month])-ROW(Book!$J$2)),ROWS(G$7:G142))))</f>
        <v/>
      </c>
      <c r="L142" s="6" t="e">
        <f>Shrawan7[[#This Row],[मूल्य (रु)]]*13%</f>
        <v>#VALUE!</v>
      </c>
    </row>
    <row r="143" spans="1:12" hidden="1" x14ac:dyDescent="0.25">
      <c r="A143" s="1" t="str">
        <f t="array" ref="A143">IF(ROWS(A$7:A143)&gt;COUNTIF(BookTable[Entry Month],$O$4),"",INDEX(Book!A$3:A$1200,SMALL(IF(BookTable[Entry Month]=$O$4,ROW(BookTable[Entry Month])-ROW(Book!$J$2)),ROWS(A$7:A143))))</f>
        <v/>
      </c>
      <c r="B143" s="1" t="str">
        <f t="array" ref="B143">IF(ROWS(B$7:B143)&gt;COUNTIF(BookTable[Entry Month],$O$4),"",INDEX(Book!B$3:B$1200,SMALL(IF(BookTable[Entry Month]=$O$4,ROW(BookTable[Entry Month])-ROW(Book!$J$2)),ROWS(B$7:B143))))</f>
        <v/>
      </c>
      <c r="D143" s="1" t="str">
        <f t="array" ref="D143">IF(ROWS(C$7:C143)&gt;COUNTIF(BookTable[Entry Month],$O$4),"",INDEX(Book!C$3:C$1200,SMALL(IF(BookTable[Entry Month]=$O$4,ROW(BookTable[Entry Month])-ROW(Book!$J$2)),ROWS(C$7:C143))))</f>
        <v/>
      </c>
      <c r="E143" s="1" t="e">
        <f>VLOOKUP(Shrawan7[[#This Row],[आपूर्तिकर्ताको नाम]],PartyTable[],2,FALSE)</f>
        <v>#N/A</v>
      </c>
      <c r="F143" s="1" t="str" cm="1">
        <f t="array" ref="F143">IF(ROWS(G$7:G143)&gt;COUNTIF(BookTable[Entry Month],$O$4),"",INDEX(Book!D$3:D$1200,SMALL(IF(BookTable[Entry Month]=$O$4,ROW(BookTable[Entry Month])-ROW(Book!$J$2)),ROWS(G$7:G143))))</f>
        <v/>
      </c>
      <c r="I14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43" s="6" t="str" cm="1">
        <f t="array" ref="J143">IF(ROWS(G$7:G143)&gt;COUNTIF(BookTable[Entry Month],$O$4),"",INDEX(Book!F$3:F$1200,SMALL(IF(BookTable[Entry Month]=$O$4,ROW(BookTable[Entry Month])-ROW(Book!$J$2)),ROWS(G$7:G143))))</f>
        <v/>
      </c>
      <c r="K143" s="6" t="str" cm="1">
        <f t="array" ref="K143">IF(ROWS(G$7:G143)&gt;COUNTIF(BookTable[Entry Month],$O$4),"",INDEX(Book!E$3:E$1200,SMALL(IF(BookTable[Entry Month]=$O$4,ROW(BookTable[Entry Month])-ROW(Book!$J$2)),ROWS(G$7:G143))))</f>
        <v/>
      </c>
      <c r="L143" s="6" t="e">
        <f>Shrawan7[[#This Row],[मूल्य (रु)]]*13%</f>
        <v>#VALUE!</v>
      </c>
    </row>
    <row r="144" spans="1:12" hidden="1" x14ac:dyDescent="0.25">
      <c r="A144" s="1" t="str">
        <f t="array" ref="A144">IF(ROWS(A$7:A144)&gt;COUNTIF(BookTable[Entry Month],$O$4),"",INDEX(Book!A$3:A$1200,SMALL(IF(BookTable[Entry Month]=$O$4,ROW(BookTable[Entry Month])-ROW(Book!$J$2)),ROWS(A$7:A144))))</f>
        <v/>
      </c>
      <c r="B144" s="1" t="str">
        <f t="array" ref="B144">IF(ROWS(B$7:B144)&gt;COUNTIF(BookTable[Entry Month],$O$4),"",INDEX(Book!B$3:B$1200,SMALL(IF(BookTable[Entry Month]=$O$4,ROW(BookTable[Entry Month])-ROW(Book!$J$2)),ROWS(B$7:B144))))</f>
        <v/>
      </c>
      <c r="D144" s="1" t="str">
        <f t="array" ref="D144">IF(ROWS(C$7:C144)&gt;COUNTIF(BookTable[Entry Month],$O$4),"",INDEX(Book!C$3:C$1200,SMALL(IF(BookTable[Entry Month]=$O$4,ROW(BookTable[Entry Month])-ROW(Book!$J$2)),ROWS(C$7:C144))))</f>
        <v/>
      </c>
      <c r="E144" s="1" t="e">
        <f>VLOOKUP(Shrawan7[[#This Row],[आपूर्तिकर्ताको नाम]],PartyTable[],2,FALSE)</f>
        <v>#N/A</v>
      </c>
      <c r="F144" s="1" t="str" cm="1">
        <f t="array" ref="F144">IF(ROWS(G$7:G144)&gt;COUNTIF(BookTable[Entry Month],$O$4),"",INDEX(Book!D$3:D$1200,SMALL(IF(BookTable[Entry Month]=$O$4,ROW(BookTable[Entry Month])-ROW(Book!$J$2)),ROWS(G$7:G144))))</f>
        <v/>
      </c>
      <c r="I14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44" s="6" t="str" cm="1">
        <f t="array" ref="J144">IF(ROWS(G$7:G144)&gt;COUNTIF(BookTable[Entry Month],$O$4),"",INDEX(Book!F$3:F$1200,SMALL(IF(BookTable[Entry Month]=$O$4,ROW(BookTable[Entry Month])-ROW(Book!$J$2)),ROWS(G$7:G144))))</f>
        <v/>
      </c>
      <c r="K144" s="6" t="str" cm="1">
        <f t="array" ref="K144">IF(ROWS(G$7:G144)&gt;COUNTIF(BookTable[Entry Month],$O$4),"",INDEX(Book!E$3:E$1200,SMALL(IF(BookTable[Entry Month]=$O$4,ROW(BookTable[Entry Month])-ROW(Book!$J$2)),ROWS(G$7:G144))))</f>
        <v/>
      </c>
      <c r="L144" s="6" t="e">
        <f>Shrawan7[[#This Row],[मूल्य (रु)]]*13%</f>
        <v>#VALUE!</v>
      </c>
    </row>
    <row r="145" spans="1:12" hidden="1" x14ac:dyDescent="0.25">
      <c r="A145" s="1" t="str">
        <f t="array" ref="A145">IF(ROWS(A$7:A145)&gt;COUNTIF(BookTable[Entry Month],$O$4),"",INDEX(Book!A$3:A$1200,SMALL(IF(BookTable[Entry Month]=$O$4,ROW(BookTable[Entry Month])-ROW(Book!$J$2)),ROWS(A$7:A145))))</f>
        <v/>
      </c>
      <c r="B145" s="1" t="str">
        <f t="array" ref="B145">IF(ROWS(B$7:B145)&gt;COUNTIF(BookTable[Entry Month],$O$4),"",INDEX(Book!B$3:B$1200,SMALL(IF(BookTable[Entry Month]=$O$4,ROW(BookTable[Entry Month])-ROW(Book!$J$2)),ROWS(B$7:B145))))</f>
        <v/>
      </c>
      <c r="D145" s="1" t="str">
        <f t="array" ref="D145">IF(ROWS(C$7:C145)&gt;COUNTIF(BookTable[Entry Month],$O$4),"",INDEX(Book!C$3:C$1200,SMALL(IF(BookTable[Entry Month]=$O$4,ROW(BookTable[Entry Month])-ROW(Book!$J$2)),ROWS(C$7:C145))))</f>
        <v/>
      </c>
      <c r="E145" s="1" t="e">
        <f>VLOOKUP(Shrawan7[[#This Row],[आपूर्तिकर्ताको नाम]],PartyTable[],2,FALSE)</f>
        <v>#N/A</v>
      </c>
      <c r="F145" s="1" t="str" cm="1">
        <f t="array" ref="F145">IF(ROWS(G$7:G145)&gt;COUNTIF(BookTable[Entry Month],$O$4),"",INDEX(Book!D$3:D$1200,SMALL(IF(BookTable[Entry Month]=$O$4,ROW(BookTable[Entry Month])-ROW(Book!$J$2)),ROWS(G$7:G145))))</f>
        <v/>
      </c>
      <c r="I14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45" s="6" t="str" cm="1">
        <f t="array" ref="J145">IF(ROWS(G$7:G145)&gt;COUNTIF(BookTable[Entry Month],$O$4),"",INDEX(Book!F$3:F$1200,SMALL(IF(BookTable[Entry Month]=$O$4,ROW(BookTable[Entry Month])-ROW(Book!$J$2)),ROWS(G$7:G145))))</f>
        <v/>
      </c>
      <c r="K145" s="6" t="str" cm="1">
        <f t="array" ref="K145">IF(ROWS(G$7:G145)&gt;COUNTIF(BookTable[Entry Month],$O$4),"",INDEX(Book!E$3:E$1200,SMALL(IF(BookTable[Entry Month]=$O$4,ROW(BookTable[Entry Month])-ROW(Book!$J$2)),ROWS(G$7:G145))))</f>
        <v/>
      </c>
      <c r="L145" s="6" t="e">
        <f>Shrawan7[[#This Row],[मूल्य (रु)]]*13%</f>
        <v>#VALUE!</v>
      </c>
    </row>
    <row r="146" spans="1:12" hidden="1" x14ac:dyDescent="0.25">
      <c r="A146" s="1" t="str">
        <f t="array" ref="A146">IF(ROWS(A$7:A146)&gt;COUNTIF(BookTable[Entry Month],$O$4),"",INDEX(Book!A$3:A$1200,SMALL(IF(BookTable[Entry Month]=$O$4,ROW(BookTable[Entry Month])-ROW(Book!$J$2)),ROWS(A$7:A146))))</f>
        <v/>
      </c>
      <c r="B146" s="1" t="str">
        <f t="array" ref="B146">IF(ROWS(B$7:B146)&gt;COUNTIF(BookTable[Entry Month],$O$4),"",INDEX(Book!B$3:B$1200,SMALL(IF(BookTable[Entry Month]=$O$4,ROW(BookTable[Entry Month])-ROW(Book!$J$2)),ROWS(B$7:B146))))</f>
        <v/>
      </c>
      <c r="D146" s="1" t="str">
        <f t="array" ref="D146">IF(ROWS(C$7:C146)&gt;COUNTIF(BookTable[Entry Month],$O$4),"",INDEX(Book!C$3:C$1200,SMALL(IF(BookTable[Entry Month]=$O$4,ROW(BookTable[Entry Month])-ROW(Book!$J$2)),ROWS(C$7:C146))))</f>
        <v/>
      </c>
      <c r="E146" s="1" t="e">
        <f>VLOOKUP(Shrawan7[[#This Row],[आपूर्तिकर्ताको नाम]],PartyTable[],2,FALSE)</f>
        <v>#N/A</v>
      </c>
      <c r="F146" s="1" t="str" cm="1">
        <f t="array" ref="F146">IF(ROWS(G$7:G146)&gt;COUNTIF(BookTable[Entry Month],$O$4),"",INDEX(Book!D$3:D$1200,SMALL(IF(BookTable[Entry Month]=$O$4,ROW(BookTable[Entry Month])-ROW(Book!$J$2)),ROWS(G$7:G146))))</f>
        <v/>
      </c>
      <c r="I14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46" s="6" t="str" cm="1">
        <f t="array" ref="J146">IF(ROWS(G$7:G146)&gt;COUNTIF(BookTable[Entry Month],$O$4),"",INDEX(Book!F$3:F$1200,SMALL(IF(BookTable[Entry Month]=$O$4,ROW(BookTable[Entry Month])-ROW(Book!$J$2)),ROWS(G$7:G146))))</f>
        <v/>
      </c>
      <c r="K146" s="6" t="str" cm="1">
        <f t="array" ref="K146">IF(ROWS(G$7:G146)&gt;COUNTIF(BookTable[Entry Month],$O$4),"",INDEX(Book!E$3:E$1200,SMALL(IF(BookTable[Entry Month]=$O$4,ROW(BookTable[Entry Month])-ROW(Book!$J$2)),ROWS(G$7:G146))))</f>
        <v/>
      </c>
      <c r="L146" s="6" t="e">
        <f>Shrawan7[[#This Row],[मूल्य (रु)]]*13%</f>
        <v>#VALUE!</v>
      </c>
    </row>
    <row r="147" spans="1:12" hidden="1" x14ac:dyDescent="0.25">
      <c r="A147" s="1" t="str">
        <f t="array" ref="A147">IF(ROWS(A$7:A147)&gt;COUNTIF(BookTable[Entry Month],$O$4),"",INDEX(Book!A$3:A$1200,SMALL(IF(BookTable[Entry Month]=$O$4,ROW(BookTable[Entry Month])-ROW(Book!$J$2)),ROWS(A$7:A147))))</f>
        <v/>
      </c>
      <c r="B147" s="1" t="str">
        <f t="array" ref="B147">IF(ROWS(B$7:B147)&gt;COUNTIF(BookTable[Entry Month],$O$4),"",INDEX(Book!B$3:B$1200,SMALL(IF(BookTable[Entry Month]=$O$4,ROW(BookTable[Entry Month])-ROW(Book!$J$2)),ROWS(B$7:B147))))</f>
        <v/>
      </c>
      <c r="D147" s="1" t="str">
        <f t="array" ref="D147">IF(ROWS(C$7:C147)&gt;COUNTIF(BookTable[Entry Month],$O$4),"",INDEX(Book!C$3:C$1200,SMALL(IF(BookTable[Entry Month]=$O$4,ROW(BookTable[Entry Month])-ROW(Book!$J$2)),ROWS(C$7:C147))))</f>
        <v/>
      </c>
      <c r="E147" s="1" t="e">
        <f>VLOOKUP(Shrawan7[[#This Row],[आपूर्तिकर्ताको नाम]],PartyTable[],2,FALSE)</f>
        <v>#N/A</v>
      </c>
      <c r="F147" s="1" t="str" cm="1">
        <f t="array" ref="F147">IF(ROWS(G$7:G147)&gt;COUNTIF(BookTable[Entry Month],$O$4),"",INDEX(Book!D$3:D$1200,SMALL(IF(BookTable[Entry Month]=$O$4,ROW(BookTable[Entry Month])-ROW(Book!$J$2)),ROWS(G$7:G147))))</f>
        <v/>
      </c>
      <c r="I14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47" s="6" t="str" cm="1">
        <f t="array" ref="J147">IF(ROWS(G$7:G147)&gt;COUNTIF(BookTable[Entry Month],$O$4),"",INDEX(Book!F$3:F$1200,SMALL(IF(BookTable[Entry Month]=$O$4,ROW(BookTable[Entry Month])-ROW(Book!$J$2)),ROWS(G$7:G147))))</f>
        <v/>
      </c>
      <c r="K147" s="6" t="str" cm="1">
        <f t="array" ref="K147">IF(ROWS(G$7:G147)&gt;COUNTIF(BookTable[Entry Month],$O$4),"",INDEX(Book!E$3:E$1200,SMALL(IF(BookTable[Entry Month]=$O$4,ROW(BookTable[Entry Month])-ROW(Book!$J$2)),ROWS(G$7:G147))))</f>
        <v/>
      </c>
      <c r="L147" s="6" t="e">
        <f>Shrawan7[[#This Row],[मूल्य (रु)]]*13%</f>
        <v>#VALUE!</v>
      </c>
    </row>
    <row r="148" spans="1:12" hidden="1" x14ac:dyDescent="0.25">
      <c r="A148" s="1" t="str">
        <f t="array" ref="A148">IF(ROWS(A$7:A148)&gt;COUNTIF(BookTable[Entry Month],$O$4),"",INDEX(Book!A$3:A$1200,SMALL(IF(BookTable[Entry Month]=$O$4,ROW(BookTable[Entry Month])-ROW(Book!$J$2)),ROWS(A$7:A148))))</f>
        <v/>
      </c>
      <c r="B148" s="1" t="str">
        <f t="array" ref="B148">IF(ROWS(B$7:B148)&gt;COUNTIF(BookTable[Entry Month],$O$4),"",INDEX(Book!B$3:B$1200,SMALL(IF(BookTable[Entry Month]=$O$4,ROW(BookTable[Entry Month])-ROW(Book!$J$2)),ROWS(B$7:B148))))</f>
        <v/>
      </c>
      <c r="D148" s="1" t="str">
        <f t="array" ref="D148">IF(ROWS(C$7:C148)&gt;COUNTIF(BookTable[Entry Month],$O$4),"",INDEX(Book!C$3:C$1200,SMALL(IF(BookTable[Entry Month]=$O$4,ROW(BookTable[Entry Month])-ROW(Book!$J$2)),ROWS(C$7:C148))))</f>
        <v/>
      </c>
      <c r="E148" s="1" t="e">
        <f>VLOOKUP(Shrawan7[[#This Row],[आपूर्तिकर्ताको नाम]],PartyTable[],2,FALSE)</f>
        <v>#N/A</v>
      </c>
      <c r="F148" s="1" t="str" cm="1">
        <f t="array" ref="F148">IF(ROWS(G$7:G148)&gt;COUNTIF(BookTable[Entry Month],$O$4),"",INDEX(Book!D$3:D$1200,SMALL(IF(BookTable[Entry Month]=$O$4,ROW(BookTable[Entry Month])-ROW(Book!$J$2)),ROWS(G$7:G148))))</f>
        <v/>
      </c>
      <c r="I14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48" s="6" t="str" cm="1">
        <f t="array" ref="J148">IF(ROWS(G$7:G148)&gt;COUNTIF(BookTable[Entry Month],$O$4),"",INDEX(Book!F$3:F$1200,SMALL(IF(BookTable[Entry Month]=$O$4,ROW(BookTable[Entry Month])-ROW(Book!$J$2)),ROWS(G$7:G148))))</f>
        <v/>
      </c>
      <c r="K148" s="6" t="str" cm="1">
        <f t="array" ref="K148">IF(ROWS(G$7:G148)&gt;COUNTIF(BookTable[Entry Month],$O$4),"",INDEX(Book!E$3:E$1200,SMALL(IF(BookTable[Entry Month]=$O$4,ROW(BookTable[Entry Month])-ROW(Book!$J$2)),ROWS(G$7:G148))))</f>
        <v/>
      </c>
      <c r="L148" s="6" t="e">
        <f>Shrawan7[[#This Row],[मूल्य (रु)]]*13%</f>
        <v>#VALUE!</v>
      </c>
    </row>
    <row r="149" spans="1:12" hidden="1" x14ac:dyDescent="0.25">
      <c r="A149" s="1" t="str">
        <f t="array" ref="A149">IF(ROWS(A$7:A149)&gt;COUNTIF(BookTable[Entry Month],$O$4),"",INDEX(Book!A$3:A$1200,SMALL(IF(BookTable[Entry Month]=$O$4,ROW(BookTable[Entry Month])-ROW(Book!$J$2)),ROWS(A$7:A149))))</f>
        <v/>
      </c>
      <c r="B149" s="1" t="str">
        <f t="array" ref="B149">IF(ROWS(B$7:B149)&gt;COUNTIF(BookTable[Entry Month],$O$4),"",INDEX(Book!B$3:B$1200,SMALL(IF(BookTable[Entry Month]=$O$4,ROW(BookTable[Entry Month])-ROW(Book!$J$2)),ROWS(B$7:B149))))</f>
        <v/>
      </c>
      <c r="D149" s="1" t="str">
        <f t="array" ref="D149">IF(ROWS(C$7:C149)&gt;COUNTIF(BookTable[Entry Month],$O$4),"",INDEX(Book!C$3:C$1200,SMALL(IF(BookTable[Entry Month]=$O$4,ROW(BookTable[Entry Month])-ROW(Book!$J$2)),ROWS(C$7:C149))))</f>
        <v/>
      </c>
      <c r="E149" s="1" t="e">
        <f>VLOOKUP(Shrawan7[[#This Row],[आपूर्तिकर्ताको नाम]],PartyTable[],2,FALSE)</f>
        <v>#N/A</v>
      </c>
      <c r="F149" s="1" t="str" cm="1">
        <f t="array" ref="F149">IF(ROWS(G$7:G149)&gt;COUNTIF(BookTable[Entry Month],$O$4),"",INDEX(Book!D$3:D$1200,SMALL(IF(BookTable[Entry Month]=$O$4,ROW(BookTable[Entry Month])-ROW(Book!$J$2)),ROWS(G$7:G149))))</f>
        <v/>
      </c>
      <c r="I14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49" s="6" t="str" cm="1">
        <f t="array" ref="J149">IF(ROWS(G$7:G149)&gt;COUNTIF(BookTable[Entry Month],$O$4),"",INDEX(Book!F$3:F$1200,SMALL(IF(BookTable[Entry Month]=$O$4,ROW(BookTable[Entry Month])-ROW(Book!$J$2)),ROWS(G$7:G149))))</f>
        <v/>
      </c>
      <c r="K149" s="6" t="str" cm="1">
        <f t="array" ref="K149">IF(ROWS(G$7:G149)&gt;COUNTIF(BookTable[Entry Month],$O$4),"",INDEX(Book!E$3:E$1200,SMALL(IF(BookTable[Entry Month]=$O$4,ROW(BookTable[Entry Month])-ROW(Book!$J$2)),ROWS(G$7:G149))))</f>
        <v/>
      </c>
      <c r="L149" s="6" t="e">
        <f>Shrawan7[[#This Row],[मूल्य (रु)]]*13%</f>
        <v>#VALUE!</v>
      </c>
    </row>
    <row r="150" spans="1:12" hidden="1" x14ac:dyDescent="0.25">
      <c r="A150" s="1" t="str">
        <f t="array" ref="A150">IF(ROWS(A$7:A150)&gt;COUNTIF(BookTable[Entry Month],$O$4),"",INDEX(Book!A$3:A$1200,SMALL(IF(BookTable[Entry Month]=$O$4,ROW(BookTable[Entry Month])-ROW(Book!$J$2)),ROWS(A$7:A150))))</f>
        <v/>
      </c>
      <c r="B150" s="1" t="str">
        <f t="array" ref="B150">IF(ROWS(B$7:B150)&gt;COUNTIF(BookTable[Entry Month],$O$4),"",INDEX(Book!B$3:B$1200,SMALL(IF(BookTable[Entry Month]=$O$4,ROW(BookTable[Entry Month])-ROW(Book!$J$2)),ROWS(B$7:B150))))</f>
        <v/>
      </c>
      <c r="D150" s="1" t="str">
        <f t="array" ref="D150">IF(ROWS(C$7:C150)&gt;COUNTIF(BookTable[Entry Month],$O$4),"",INDEX(Book!C$3:C$1200,SMALL(IF(BookTable[Entry Month]=$O$4,ROW(BookTable[Entry Month])-ROW(Book!$J$2)),ROWS(C$7:C150))))</f>
        <v/>
      </c>
      <c r="E150" s="1" t="e">
        <f>VLOOKUP(Shrawan7[[#This Row],[आपूर्तिकर्ताको नाम]],PartyTable[],2,FALSE)</f>
        <v>#N/A</v>
      </c>
      <c r="F150" s="1" t="str" cm="1">
        <f t="array" ref="F150">IF(ROWS(G$7:G150)&gt;COUNTIF(BookTable[Entry Month],$O$4),"",INDEX(Book!D$3:D$1200,SMALL(IF(BookTable[Entry Month]=$O$4,ROW(BookTable[Entry Month])-ROW(Book!$J$2)),ROWS(G$7:G150))))</f>
        <v/>
      </c>
      <c r="I15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50" s="6" t="str" cm="1">
        <f t="array" ref="J150">IF(ROWS(G$7:G150)&gt;COUNTIF(BookTable[Entry Month],$O$4),"",INDEX(Book!F$3:F$1200,SMALL(IF(BookTable[Entry Month]=$O$4,ROW(BookTable[Entry Month])-ROW(Book!$J$2)),ROWS(G$7:G150))))</f>
        <v/>
      </c>
      <c r="K150" s="6" t="str" cm="1">
        <f t="array" ref="K150">IF(ROWS(G$7:G150)&gt;COUNTIF(BookTable[Entry Month],$O$4),"",INDEX(Book!E$3:E$1200,SMALL(IF(BookTable[Entry Month]=$O$4,ROW(BookTable[Entry Month])-ROW(Book!$J$2)),ROWS(G$7:G150))))</f>
        <v/>
      </c>
      <c r="L150" s="6" t="e">
        <f>Shrawan7[[#This Row],[मूल्य (रु)]]*13%</f>
        <v>#VALUE!</v>
      </c>
    </row>
    <row r="151" spans="1:12" hidden="1" x14ac:dyDescent="0.25">
      <c r="A151" s="1" t="str">
        <f t="array" ref="A151">IF(ROWS(A$7:A151)&gt;COUNTIF(BookTable[Entry Month],$O$4),"",INDEX(Book!A$3:A$1200,SMALL(IF(BookTable[Entry Month]=$O$4,ROW(BookTable[Entry Month])-ROW(Book!$J$2)),ROWS(A$7:A151))))</f>
        <v/>
      </c>
      <c r="B151" s="1" t="str">
        <f t="array" ref="B151">IF(ROWS(B$7:B151)&gt;COUNTIF(BookTable[Entry Month],$O$4),"",INDEX(Book!B$3:B$1200,SMALL(IF(BookTable[Entry Month]=$O$4,ROW(BookTable[Entry Month])-ROW(Book!$J$2)),ROWS(B$7:B151))))</f>
        <v/>
      </c>
      <c r="D151" s="1" t="str">
        <f t="array" ref="D151">IF(ROWS(C$7:C151)&gt;COUNTIF(BookTable[Entry Month],$O$4),"",INDEX(Book!C$3:C$1200,SMALL(IF(BookTable[Entry Month]=$O$4,ROW(BookTable[Entry Month])-ROW(Book!$J$2)),ROWS(C$7:C151))))</f>
        <v/>
      </c>
      <c r="E151" s="1" t="e">
        <f>VLOOKUP(Shrawan7[[#This Row],[आपूर्तिकर्ताको नाम]],PartyTable[],2,FALSE)</f>
        <v>#N/A</v>
      </c>
      <c r="F151" s="1" t="str" cm="1">
        <f t="array" ref="F151">IF(ROWS(G$7:G151)&gt;COUNTIF(BookTable[Entry Month],$O$4),"",INDEX(Book!D$3:D$1200,SMALL(IF(BookTable[Entry Month]=$O$4,ROW(BookTable[Entry Month])-ROW(Book!$J$2)),ROWS(G$7:G151))))</f>
        <v/>
      </c>
      <c r="I15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51" s="6" t="str" cm="1">
        <f t="array" ref="J151">IF(ROWS(G$7:G151)&gt;COUNTIF(BookTable[Entry Month],$O$4),"",INDEX(Book!F$3:F$1200,SMALL(IF(BookTable[Entry Month]=$O$4,ROW(BookTable[Entry Month])-ROW(Book!$J$2)),ROWS(G$7:G151))))</f>
        <v/>
      </c>
      <c r="K151" s="6" t="str" cm="1">
        <f t="array" ref="K151">IF(ROWS(G$7:G151)&gt;COUNTIF(BookTable[Entry Month],$O$4),"",INDEX(Book!E$3:E$1200,SMALL(IF(BookTable[Entry Month]=$O$4,ROW(BookTable[Entry Month])-ROW(Book!$J$2)),ROWS(G$7:G151))))</f>
        <v/>
      </c>
      <c r="L151" s="6" t="e">
        <f>Shrawan7[[#This Row],[मूल्य (रु)]]*13%</f>
        <v>#VALUE!</v>
      </c>
    </row>
    <row r="152" spans="1:12" hidden="1" x14ac:dyDescent="0.25">
      <c r="A152" s="1" t="str">
        <f t="array" ref="A152">IF(ROWS(A$7:A152)&gt;COUNTIF(BookTable[Entry Month],$O$4),"",INDEX(Book!A$3:A$1200,SMALL(IF(BookTable[Entry Month]=$O$4,ROW(BookTable[Entry Month])-ROW(Book!$J$2)),ROWS(A$7:A152))))</f>
        <v/>
      </c>
      <c r="B152" s="1" t="str">
        <f t="array" ref="B152">IF(ROWS(B$7:B152)&gt;COUNTIF(BookTable[Entry Month],$O$4),"",INDEX(Book!B$3:B$1200,SMALL(IF(BookTable[Entry Month]=$O$4,ROW(BookTable[Entry Month])-ROW(Book!$J$2)),ROWS(B$7:B152))))</f>
        <v/>
      </c>
      <c r="D152" s="1" t="str">
        <f t="array" ref="D152">IF(ROWS(C$7:C152)&gt;COUNTIF(BookTable[Entry Month],$O$4),"",INDEX(Book!C$3:C$1200,SMALL(IF(BookTable[Entry Month]=$O$4,ROW(BookTable[Entry Month])-ROW(Book!$J$2)),ROWS(C$7:C152))))</f>
        <v/>
      </c>
      <c r="E152" s="1" t="e">
        <f>VLOOKUP(Shrawan7[[#This Row],[आपूर्तिकर्ताको नाम]],PartyTable[],2,FALSE)</f>
        <v>#N/A</v>
      </c>
      <c r="F152" s="1" t="str" cm="1">
        <f t="array" ref="F152">IF(ROWS(G$7:G152)&gt;COUNTIF(BookTable[Entry Month],$O$4),"",INDEX(Book!D$3:D$1200,SMALL(IF(BookTable[Entry Month]=$O$4,ROW(BookTable[Entry Month])-ROW(Book!$J$2)),ROWS(G$7:G152))))</f>
        <v/>
      </c>
      <c r="I15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52" s="6" t="str" cm="1">
        <f t="array" ref="J152">IF(ROWS(G$7:G152)&gt;COUNTIF(BookTable[Entry Month],$O$4),"",INDEX(Book!F$3:F$1200,SMALL(IF(BookTable[Entry Month]=$O$4,ROW(BookTable[Entry Month])-ROW(Book!$J$2)),ROWS(G$7:G152))))</f>
        <v/>
      </c>
      <c r="K152" s="6" t="str" cm="1">
        <f t="array" ref="K152">IF(ROWS(G$7:G152)&gt;COUNTIF(BookTable[Entry Month],$O$4),"",INDEX(Book!E$3:E$1200,SMALL(IF(BookTable[Entry Month]=$O$4,ROW(BookTable[Entry Month])-ROW(Book!$J$2)),ROWS(G$7:G152))))</f>
        <v/>
      </c>
      <c r="L152" s="6" t="e">
        <f>Shrawan7[[#This Row],[मूल्य (रु)]]*13%</f>
        <v>#VALUE!</v>
      </c>
    </row>
    <row r="153" spans="1:12" hidden="1" x14ac:dyDescent="0.25">
      <c r="A153" s="1" t="str">
        <f t="array" ref="A153">IF(ROWS(A$7:A153)&gt;COUNTIF(BookTable[Entry Month],$O$4),"",INDEX(Book!A$3:A$1200,SMALL(IF(BookTable[Entry Month]=$O$4,ROW(BookTable[Entry Month])-ROW(Book!$J$2)),ROWS(A$7:A153))))</f>
        <v/>
      </c>
      <c r="B153" s="1" t="str">
        <f t="array" ref="B153">IF(ROWS(B$7:B153)&gt;COUNTIF(BookTable[Entry Month],$O$4),"",INDEX(Book!B$3:B$1200,SMALL(IF(BookTable[Entry Month]=$O$4,ROW(BookTable[Entry Month])-ROW(Book!$J$2)),ROWS(B$7:B153))))</f>
        <v/>
      </c>
      <c r="D153" s="1" t="str">
        <f t="array" ref="D153">IF(ROWS(C$7:C153)&gt;COUNTIF(BookTable[Entry Month],$O$4),"",INDEX(Book!C$3:C$1200,SMALL(IF(BookTable[Entry Month]=$O$4,ROW(BookTable[Entry Month])-ROW(Book!$J$2)),ROWS(C$7:C153))))</f>
        <v/>
      </c>
      <c r="E153" s="1" t="e">
        <f>VLOOKUP(Shrawan7[[#This Row],[आपूर्तिकर्ताको नाम]],PartyTable[],2,FALSE)</f>
        <v>#N/A</v>
      </c>
      <c r="F153" s="1" t="str" cm="1">
        <f t="array" ref="F153">IF(ROWS(G$7:G153)&gt;COUNTIF(BookTable[Entry Month],$O$4),"",INDEX(Book!D$3:D$1200,SMALL(IF(BookTable[Entry Month]=$O$4,ROW(BookTable[Entry Month])-ROW(Book!$J$2)),ROWS(G$7:G153))))</f>
        <v/>
      </c>
      <c r="I15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53" s="6" t="str" cm="1">
        <f t="array" ref="J153">IF(ROWS(G$7:G153)&gt;COUNTIF(BookTable[Entry Month],$O$4),"",INDEX(Book!F$3:F$1200,SMALL(IF(BookTable[Entry Month]=$O$4,ROW(BookTable[Entry Month])-ROW(Book!$J$2)),ROWS(G$7:G153))))</f>
        <v/>
      </c>
      <c r="K153" s="6" t="str" cm="1">
        <f t="array" ref="K153">IF(ROWS(G$7:G153)&gt;COUNTIF(BookTable[Entry Month],$O$4),"",INDEX(Book!E$3:E$1200,SMALL(IF(BookTable[Entry Month]=$O$4,ROW(BookTable[Entry Month])-ROW(Book!$J$2)),ROWS(G$7:G153))))</f>
        <v/>
      </c>
      <c r="L153" s="6" t="e">
        <f>Shrawan7[[#This Row],[मूल्य (रु)]]*13%</f>
        <v>#VALUE!</v>
      </c>
    </row>
    <row r="154" spans="1:12" hidden="1" x14ac:dyDescent="0.25">
      <c r="A154" s="1" t="str">
        <f t="array" ref="A154">IF(ROWS(A$7:A154)&gt;COUNTIF(BookTable[Entry Month],$O$4),"",INDEX(Book!A$3:A$1200,SMALL(IF(BookTable[Entry Month]=$O$4,ROW(BookTable[Entry Month])-ROW(Book!$J$2)),ROWS(A$7:A154))))</f>
        <v/>
      </c>
      <c r="B154" s="1" t="str">
        <f t="array" ref="B154">IF(ROWS(B$7:B154)&gt;COUNTIF(BookTable[Entry Month],$O$4),"",INDEX(Book!B$3:B$1200,SMALL(IF(BookTable[Entry Month]=$O$4,ROW(BookTable[Entry Month])-ROW(Book!$J$2)),ROWS(B$7:B154))))</f>
        <v/>
      </c>
      <c r="D154" s="1" t="str">
        <f t="array" ref="D154">IF(ROWS(C$7:C154)&gt;COUNTIF(BookTable[Entry Month],$O$4),"",INDEX(Book!C$3:C$1200,SMALL(IF(BookTable[Entry Month]=$O$4,ROW(BookTable[Entry Month])-ROW(Book!$J$2)),ROWS(C$7:C154))))</f>
        <v/>
      </c>
      <c r="E154" s="1" t="e">
        <f>VLOOKUP(Shrawan7[[#This Row],[आपूर्तिकर्ताको नाम]],PartyTable[],2,FALSE)</f>
        <v>#N/A</v>
      </c>
      <c r="F154" s="1" t="str" cm="1">
        <f t="array" ref="F154">IF(ROWS(G$7:G154)&gt;COUNTIF(BookTable[Entry Month],$O$4),"",INDEX(Book!D$3:D$1200,SMALL(IF(BookTable[Entry Month]=$O$4,ROW(BookTable[Entry Month])-ROW(Book!$J$2)),ROWS(G$7:G154))))</f>
        <v/>
      </c>
      <c r="I15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54" s="6" t="str" cm="1">
        <f t="array" ref="J154">IF(ROWS(G$7:G154)&gt;COUNTIF(BookTable[Entry Month],$O$4),"",INDEX(Book!F$3:F$1200,SMALL(IF(BookTable[Entry Month]=$O$4,ROW(BookTable[Entry Month])-ROW(Book!$J$2)),ROWS(G$7:G154))))</f>
        <v/>
      </c>
      <c r="K154" s="6" t="str" cm="1">
        <f t="array" ref="K154">IF(ROWS(G$7:G154)&gt;COUNTIF(BookTable[Entry Month],$O$4),"",INDEX(Book!E$3:E$1200,SMALL(IF(BookTable[Entry Month]=$O$4,ROW(BookTable[Entry Month])-ROW(Book!$J$2)),ROWS(G$7:G154))))</f>
        <v/>
      </c>
      <c r="L154" s="6" t="e">
        <f>Shrawan7[[#This Row],[मूल्य (रु)]]*13%</f>
        <v>#VALUE!</v>
      </c>
    </row>
    <row r="155" spans="1:12" hidden="1" x14ac:dyDescent="0.25">
      <c r="A155" s="1" t="str">
        <f t="array" ref="A155">IF(ROWS(A$7:A155)&gt;COUNTIF(BookTable[Entry Month],$O$4),"",INDEX(Book!A$3:A$1200,SMALL(IF(BookTable[Entry Month]=$O$4,ROW(BookTable[Entry Month])-ROW(Book!$J$2)),ROWS(A$7:A155))))</f>
        <v/>
      </c>
      <c r="B155" s="1" t="str">
        <f t="array" ref="B155">IF(ROWS(B$7:B155)&gt;COUNTIF(BookTable[Entry Month],$O$4),"",INDEX(Book!B$3:B$1200,SMALL(IF(BookTable[Entry Month]=$O$4,ROW(BookTable[Entry Month])-ROW(Book!$J$2)),ROWS(B$7:B155))))</f>
        <v/>
      </c>
      <c r="D155" s="1" t="str">
        <f t="array" ref="D155">IF(ROWS(C$7:C155)&gt;COUNTIF(BookTable[Entry Month],$O$4),"",INDEX(Book!C$3:C$1200,SMALL(IF(BookTable[Entry Month]=$O$4,ROW(BookTable[Entry Month])-ROW(Book!$J$2)),ROWS(C$7:C155))))</f>
        <v/>
      </c>
      <c r="E155" s="1" t="e">
        <f>VLOOKUP(Shrawan7[[#This Row],[आपूर्तिकर्ताको नाम]],PartyTable[],2,FALSE)</f>
        <v>#N/A</v>
      </c>
      <c r="F155" s="1" t="str" cm="1">
        <f t="array" ref="F155">IF(ROWS(G$7:G155)&gt;COUNTIF(BookTable[Entry Month],$O$4),"",INDEX(Book!D$3:D$1200,SMALL(IF(BookTable[Entry Month]=$O$4,ROW(BookTable[Entry Month])-ROW(Book!$J$2)),ROWS(G$7:G155))))</f>
        <v/>
      </c>
      <c r="I15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55" s="6" t="str" cm="1">
        <f t="array" ref="J155">IF(ROWS(G$7:G155)&gt;COUNTIF(BookTable[Entry Month],$O$4),"",INDEX(Book!F$3:F$1200,SMALL(IF(BookTable[Entry Month]=$O$4,ROW(BookTable[Entry Month])-ROW(Book!$J$2)),ROWS(G$7:G155))))</f>
        <v/>
      </c>
      <c r="K155" s="6" t="str" cm="1">
        <f t="array" ref="K155">IF(ROWS(G$7:G155)&gt;COUNTIF(BookTable[Entry Month],$O$4),"",INDEX(Book!E$3:E$1200,SMALL(IF(BookTable[Entry Month]=$O$4,ROW(BookTable[Entry Month])-ROW(Book!$J$2)),ROWS(G$7:G155))))</f>
        <v/>
      </c>
      <c r="L155" s="6" t="e">
        <f>Shrawan7[[#This Row],[मूल्य (रु)]]*13%</f>
        <v>#VALUE!</v>
      </c>
    </row>
    <row r="156" spans="1:12" hidden="1" x14ac:dyDescent="0.25">
      <c r="A156" s="1" t="str">
        <f t="array" ref="A156">IF(ROWS(A$7:A156)&gt;COUNTIF(BookTable[Entry Month],$O$4),"",INDEX(Book!A$3:A$1200,SMALL(IF(BookTable[Entry Month]=$O$4,ROW(BookTable[Entry Month])-ROW(Book!$J$2)),ROWS(A$7:A156))))</f>
        <v/>
      </c>
      <c r="B156" s="1" t="str">
        <f t="array" ref="B156">IF(ROWS(B$7:B156)&gt;COUNTIF(BookTable[Entry Month],$O$4),"",INDEX(Book!B$3:B$1200,SMALL(IF(BookTable[Entry Month]=$O$4,ROW(BookTable[Entry Month])-ROW(Book!$J$2)),ROWS(B$7:B156))))</f>
        <v/>
      </c>
      <c r="D156" s="1" t="str">
        <f t="array" ref="D156">IF(ROWS(C$7:C156)&gt;COUNTIF(BookTable[Entry Month],$O$4),"",INDEX(Book!C$3:C$1200,SMALL(IF(BookTable[Entry Month]=$O$4,ROW(BookTable[Entry Month])-ROW(Book!$J$2)),ROWS(C$7:C156))))</f>
        <v/>
      </c>
      <c r="E156" s="1" t="e">
        <f>VLOOKUP(Shrawan7[[#This Row],[आपूर्तिकर्ताको नाम]],PartyTable[],2,FALSE)</f>
        <v>#N/A</v>
      </c>
      <c r="F156" s="1" t="str" cm="1">
        <f t="array" ref="F156">IF(ROWS(G$7:G156)&gt;COUNTIF(BookTable[Entry Month],$O$4),"",INDEX(Book!D$3:D$1200,SMALL(IF(BookTable[Entry Month]=$O$4,ROW(BookTable[Entry Month])-ROW(Book!$J$2)),ROWS(G$7:G156))))</f>
        <v/>
      </c>
      <c r="I15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56" s="6" t="str" cm="1">
        <f t="array" ref="J156">IF(ROWS(G$7:G156)&gt;COUNTIF(BookTable[Entry Month],$O$4),"",INDEX(Book!F$3:F$1200,SMALL(IF(BookTable[Entry Month]=$O$4,ROW(BookTable[Entry Month])-ROW(Book!$J$2)),ROWS(G$7:G156))))</f>
        <v/>
      </c>
      <c r="K156" s="6" t="str" cm="1">
        <f t="array" ref="K156">IF(ROWS(G$7:G156)&gt;COUNTIF(BookTable[Entry Month],$O$4),"",INDEX(Book!E$3:E$1200,SMALL(IF(BookTable[Entry Month]=$O$4,ROW(BookTable[Entry Month])-ROW(Book!$J$2)),ROWS(G$7:G156))))</f>
        <v/>
      </c>
      <c r="L156" s="6" t="e">
        <f>Shrawan7[[#This Row],[मूल्य (रु)]]*13%</f>
        <v>#VALUE!</v>
      </c>
    </row>
    <row r="157" spans="1:12" hidden="1" x14ac:dyDescent="0.25">
      <c r="A157" s="1" t="str">
        <f t="array" ref="A157">IF(ROWS(A$7:A157)&gt;COUNTIF(BookTable[Entry Month],$O$4),"",INDEX(Book!A$3:A$1200,SMALL(IF(BookTable[Entry Month]=$O$4,ROW(BookTable[Entry Month])-ROW(Book!$J$2)),ROWS(A$7:A157))))</f>
        <v/>
      </c>
      <c r="B157" s="1" t="str">
        <f t="array" ref="B157">IF(ROWS(B$7:B157)&gt;COUNTIF(BookTable[Entry Month],$O$4),"",INDEX(Book!B$3:B$1200,SMALL(IF(BookTable[Entry Month]=$O$4,ROW(BookTable[Entry Month])-ROW(Book!$J$2)),ROWS(B$7:B157))))</f>
        <v/>
      </c>
      <c r="D157" s="1" t="str">
        <f t="array" ref="D157">IF(ROWS(C$7:C157)&gt;COUNTIF(BookTable[Entry Month],$O$4),"",INDEX(Book!C$3:C$1200,SMALL(IF(BookTable[Entry Month]=$O$4,ROW(BookTable[Entry Month])-ROW(Book!$J$2)),ROWS(C$7:C157))))</f>
        <v/>
      </c>
      <c r="E157" s="1" t="e">
        <f>VLOOKUP(Shrawan7[[#This Row],[आपूर्तिकर्ताको नाम]],PartyTable[],2,FALSE)</f>
        <v>#N/A</v>
      </c>
      <c r="F157" s="1" t="str" cm="1">
        <f t="array" ref="F157">IF(ROWS(G$7:G157)&gt;COUNTIF(BookTable[Entry Month],$O$4),"",INDEX(Book!D$3:D$1200,SMALL(IF(BookTable[Entry Month]=$O$4,ROW(BookTable[Entry Month])-ROW(Book!$J$2)),ROWS(G$7:G157))))</f>
        <v/>
      </c>
      <c r="I15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57" s="6" t="str" cm="1">
        <f t="array" ref="J157">IF(ROWS(G$7:G157)&gt;COUNTIF(BookTable[Entry Month],$O$4),"",INDEX(Book!F$3:F$1200,SMALL(IF(BookTable[Entry Month]=$O$4,ROW(BookTable[Entry Month])-ROW(Book!$J$2)),ROWS(G$7:G157))))</f>
        <v/>
      </c>
      <c r="K157" s="6" t="str" cm="1">
        <f t="array" ref="K157">IF(ROWS(G$7:G157)&gt;COUNTIF(BookTable[Entry Month],$O$4),"",INDEX(Book!E$3:E$1200,SMALL(IF(BookTable[Entry Month]=$O$4,ROW(BookTable[Entry Month])-ROW(Book!$J$2)),ROWS(G$7:G157))))</f>
        <v/>
      </c>
      <c r="L157" s="6" t="e">
        <f>Shrawan7[[#This Row],[मूल्य (रु)]]*13%</f>
        <v>#VALUE!</v>
      </c>
    </row>
    <row r="158" spans="1:12" hidden="1" x14ac:dyDescent="0.25">
      <c r="A158" s="1" t="str">
        <f t="array" ref="A158">IF(ROWS(A$7:A158)&gt;COUNTIF(BookTable[Entry Month],$O$4),"",INDEX(Book!A$3:A$1200,SMALL(IF(BookTable[Entry Month]=$O$4,ROW(BookTable[Entry Month])-ROW(Book!$J$2)),ROWS(A$7:A158))))</f>
        <v/>
      </c>
      <c r="B158" s="1" t="str">
        <f t="array" ref="B158">IF(ROWS(B$7:B158)&gt;COUNTIF(BookTable[Entry Month],$O$4),"",INDEX(Book!B$3:B$1200,SMALL(IF(BookTable[Entry Month]=$O$4,ROW(BookTable[Entry Month])-ROW(Book!$J$2)),ROWS(B$7:B158))))</f>
        <v/>
      </c>
      <c r="D158" s="1" t="str">
        <f t="array" ref="D158">IF(ROWS(C$7:C158)&gt;COUNTIF(BookTable[Entry Month],$O$4),"",INDEX(Book!C$3:C$1200,SMALL(IF(BookTable[Entry Month]=$O$4,ROW(BookTable[Entry Month])-ROW(Book!$J$2)),ROWS(C$7:C158))))</f>
        <v/>
      </c>
      <c r="E158" s="1" t="e">
        <f>VLOOKUP(Shrawan7[[#This Row],[आपूर्तिकर्ताको नाम]],PartyTable[],2,FALSE)</f>
        <v>#N/A</v>
      </c>
      <c r="F158" s="1" t="str" cm="1">
        <f t="array" ref="F158">IF(ROWS(G$7:G158)&gt;COUNTIF(BookTable[Entry Month],$O$4),"",INDEX(Book!D$3:D$1200,SMALL(IF(BookTable[Entry Month]=$O$4,ROW(BookTable[Entry Month])-ROW(Book!$J$2)),ROWS(G$7:G158))))</f>
        <v/>
      </c>
      <c r="I15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58" s="6" t="str" cm="1">
        <f t="array" ref="J158">IF(ROWS(G$7:G158)&gt;COUNTIF(BookTable[Entry Month],$O$4),"",INDEX(Book!F$3:F$1200,SMALL(IF(BookTable[Entry Month]=$O$4,ROW(BookTable[Entry Month])-ROW(Book!$J$2)),ROWS(G$7:G158))))</f>
        <v/>
      </c>
      <c r="K158" s="6" t="str" cm="1">
        <f t="array" ref="K158">IF(ROWS(G$7:G158)&gt;COUNTIF(BookTable[Entry Month],$O$4),"",INDEX(Book!E$3:E$1200,SMALL(IF(BookTable[Entry Month]=$O$4,ROW(BookTable[Entry Month])-ROW(Book!$J$2)),ROWS(G$7:G158))))</f>
        <v/>
      </c>
      <c r="L158" s="6" t="e">
        <f>Shrawan7[[#This Row],[मूल्य (रु)]]*13%</f>
        <v>#VALUE!</v>
      </c>
    </row>
    <row r="159" spans="1:12" hidden="1" x14ac:dyDescent="0.25">
      <c r="A159" s="1" t="str">
        <f t="array" ref="A159">IF(ROWS(A$7:A159)&gt;COUNTIF(BookTable[Entry Month],$O$4),"",INDEX(Book!A$3:A$1200,SMALL(IF(BookTable[Entry Month]=$O$4,ROW(BookTable[Entry Month])-ROW(Book!$J$2)),ROWS(A$7:A159))))</f>
        <v/>
      </c>
      <c r="B159" s="1" t="str">
        <f t="array" ref="B159">IF(ROWS(B$7:B159)&gt;COUNTIF(BookTable[Entry Month],$O$4),"",INDEX(Book!B$3:B$1200,SMALL(IF(BookTable[Entry Month]=$O$4,ROW(BookTable[Entry Month])-ROW(Book!$J$2)),ROWS(B$7:B159))))</f>
        <v/>
      </c>
      <c r="D159" s="1" t="str">
        <f t="array" ref="D159">IF(ROWS(C$7:C159)&gt;COUNTIF(BookTable[Entry Month],$O$4),"",INDEX(Book!C$3:C$1200,SMALL(IF(BookTable[Entry Month]=$O$4,ROW(BookTable[Entry Month])-ROW(Book!$J$2)),ROWS(C$7:C159))))</f>
        <v/>
      </c>
      <c r="E159" s="1" t="e">
        <f>VLOOKUP(Shrawan7[[#This Row],[आपूर्तिकर्ताको नाम]],PartyTable[],2,FALSE)</f>
        <v>#N/A</v>
      </c>
      <c r="F159" s="1" t="str" cm="1">
        <f t="array" ref="F159">IF(ROWS(G$7:G159)&gt;COUNTIF(BookTable[Entry Month],$O$4),"",INDEX(Book!D$3:D$1200,SMALL(IF(BookTable[Entry Month]=$O$4,ROW(BookTable[Entry Month])-ROW(Book!$J$2)),ROWS(G$7:G159))))</f>
        <v/>
      </c>
      <c r="I15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59" s="6" t="str" cm="1">
        <f t="array" ref="J159">IF(ROWS(G$7:G159)&gt;COUNTIF(BookTable[Entry Month],$O$4),"",INDEX(Book!F$3:F$1200,SMALL(IF(BookTable[Entry Month]=$O$4,ROW(BookTable[Entry Month])-ROW(Book!$J$2)),ROWS(G$7:G159))))</f>
        <v/>
      </c>
      <c r="K159" s="6" t="str" cm="1">
        <f t="array" ref="K159">IF(ROWS(G$7:G159)&gt;COUNTIF(BookTable[Entry Month],$O$4),"",INDEX(Book!E$3:E$1200,SMALL(IF(BookTable[Entry Month]=$O$4,ROW(BookTable[Entry Month])-ROW(Book!$J$2)),ROWS(G$7:G159))))</f>
        <v/>
      </c>
      <c r="L159" s="6" t="e">
        <f>Shrawan7[[#This Row],[मूल्य (रु)]]*13%</f>
        <v>#VALUE!</v>
      </c>
    </row>
    <row r="160" spans="1:12" hidden="1" x14ac:dyDescent="0.25">
      <c r="A160" s="1" t="str">
        <f t="array" ref="A160">IF(ROWS(A$7:A160)&gt;COUNTIF(BookTable[Entry Month],$O$4),"",INDEX(Book!A$3:A$1200,SMALL(IF(BookTable[Entry Month]=$O$4,ROW(BookTable[Entry Month])-ROW(Book!$J$2)),ROWS(A$7:A160))))</f>
        <v/>
      </c>
      <c r="B160" s="1" t="str">
        <f t="array" ref="B160">IF(ROWS(B$7:B160)&gt;COUNTIF(BookTable[Entry Month],$O$4),"",INDEX(Book!B$3:B$1200,SMALL(IF(BookTable[Entry Month]=$O$4,ROW(BookTable[Entry Month])-ROW(Book!$J$2)),ROWS(B$7:B160))))</f>
        <v/>
      </c>
      <c r="D160" s="1" t="str">
        <f t="array" ref="D160">IF(ROWS(C$7:C160)&gt;COUNTIF(BookTable[Entry Month],$O$4),"",INDEX(Book!C$3:C$1200,SMALL(IF(BookTable[Entry Month]=$O$4,ROW(BookTable[Entry Month])-ROW(Book!$J$2)),ROWS(C$7:C160))))</f>
        <v/>
      </c>
      <c r="E160" s="1" t="e">
        <f>VLOOKUP(Shrawan7[[#This Row],[आपूर्तिकर्ताको नाम]],PartyTable[],2,FALSE)</f>
        <v>#N/A</v>
      </c>
      <c r="F160" s="1" t="str" cm="1">
        <f t="array" ref="F160">IF(ROWS(G$7:G160)&gt;COUNTIF(BookTable[Entry Month],$O$4),"",INDEX(Book!D$3:D$1200,SMALL(IF(BookTable[Entry Month]=$O$4,ROW(BookTable[Entry Month])-ROW(Book!$J$2)),ROWS(G$7:G160))))</f>
        <v/>
      </c>
      <c r="I16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60" s="6" t="str" cm="1">
        <f t="array" ref="J160">IF(ROWS(G$7:G160)&gt;COUNTIF(BookTable[Entry Month],$O$4),"",INDEX(Book!F$3:F$1200,SMALL(IF(BookTable[Entry Month]=$O$4,ROW(BookTable[Entry Month])-ROW(Book!$J$2)),ROWS(G$7:G160))))</f>
        <v/>
      </c>
      <c r="K160" s="6" t="str" cm="1">
        <f t="array" ref="K160">IF(ROWS(G$7:G160)&gt;COUNTIF(BookTable[Entry Month],$O$4),"",INDEX(Book!E$3:E$1200,SMALL(IF(BookTable[Entry Month]=$O$4,ROW(BookTable[Entry Month])-ROW(Book!$J$2)),ROWS(G$7:G160))))</f>
        <v/>
      </c>
      <c r="L160" s="6" t="e">
        <f>Shrawan7[[#This Row],[मूल्य (रु)]]*13%</f>
        <v>#VALUE!</v>
      </c>
    </row>
    <row r="161" spans="1:12" hidden="1" x14ac:dyDescent="0.25">
      <c r="A161" s="1" t="str">
        <f t="array" ref="A161">IF(ROWS(A$7:A161)&gt;COUNTIF(BookTable[Entry Month],$O$4),"",INDEX(Book!A$3:A$1200,SMALL(IF(BookTable[Entry Month]=$O$4,ROW(BookTable[Entry Month])-ROW(Book!$J$2)),ROWS(A$7:A161))))</f>
        <v/>
      </c>
      <c r="B161" s="1" t="str">
        <f t="array" ref="B161">IF(ROWS(B$7:B161)&gt;COUNTIF(BookTable[Entry Month],$O$4),"",INDEX(Book!B$3:B$1200,SMALL(IF(BookTable[Entry Month]=$O$4,ROW(BookTable[Entry Month])-ROW(Book!$J$2)),ROWS(B$7:B161))))</f>
        <v/>
      </c>
      <c r="D161" s="1" t="str">
        <f t="array" ref="D161">IF(ROWS(C$7:C161)&gt;COUNTIF(BookTable[Entry Month],$O$4),"",INDEX(Book!C$3:C$1200,SMALL(IF(BookTable[Entry Month]=$O$4,ROW(BookTable[Entry Month])-ROW(Book!$J$2)),ROWS(C$7:C161))))</f>
        <v/>
      </c>
      <c r="E161" s="1" t="e">
        <f>VLOOKUP(Shrawan7[[#This Row],[आपूर्तिकर्ताको नाम]],PartyTable[],2,FALSE)</f>
        <v>#N/A</v>
      </c>
      <c r="F161" s="1" t="str" cm="1">
        <f t="array" ref="F161">IF(ROWS(G$7:G161)&gt;COUNTIF(BookTable[Entry Month],$O$4),"",INDEX(Book!D$3:D$1200,SMALL(IF(BookTable[Entry Month]=$O$4,ROW(BookTable[Entry Month])-ROW(Book!$J$2)),ROWS(G$7:G161))))</f>
        <v/>
      </c>
      <c r="I16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61" s="6" t="str" cm="1">
        <f t="array" ref="J161">IF(ROWS(G$7:G161)&gt;COUNTIF(BookTable[Entry Month],$O$4),"",INDEX(Book!F$3:F$1200,SMALL(IF(BookTable[Entry Month]=$O$4,ROW(BookTable[Entry Month])-ROW(Book!$J$2)),ROWS(G$7:G161))))</f>
        <v/>
      </c>
      <c r="K161" s="6" t="str" cm="1">
        <f t="array" ref="K161">IF(ROWS(G$7:G161)&gt;COUNTIF(BookTable[Entry Month],$O$4),"",INDEX(Book!E$3:E$1200,SMALL(IF(BookTable[Entry Month]=$O$4,ROW(BookTable[Entry Month])-ROW(Book!$J$2)),ROWS(G$7:G161))))</f>
        <v/>
      </c>
      <c r="L161" s="6" t="e">
        <f>Shrawan7[[#This Row],[मूल्य (रु)]]*13%</f>
        <v>#VALUE!</v>
      </c>
    </row>
    <row r="162" spans="1:12" hidden="1" x14ac:dyDescent="0.25">
      <c r="A162" s="1" t="str">
        <f t="array" ref="A162">IF(ROWS(A$7:A162)&gt;COUNTIF(BookTable[Entry Month],$O$4),"",INDEX(Book!A$3:A$1200,SMALL(IF(BookTable[Entry Month]=$O$4,ROW(BookTable[Entry Month])-ROW(Book!$J$2)),ROWS(A$7:A162))))</f>
        <v/>
      </c>
      <c r="B162" s="1" t="str">
        <f t="array" ref="B162">IF(ROWS(B$7:B162)&gt;COUNTIF(BookTable[Entry Month],$O$4),"",INDEX(Book!B$3:B$1200,SMALL(IF(BookTable[Entry Month]=$O$4,ROW(BookTable[Entry Month])-ROW(Book!$J$2)),ROWS(B$7:B162))))</f>
        <v/>
      </c>
      <c r="D162" s="1" t="str">
        <f t="array" ref="D162">IF(ROWS(C$7:C162)&gt;COUNTIF(BookTable[Entry Month],$O$4),"",INDEX(Book!C$3:C$1200,SMALL(IF(BookTable[Entry Month]=$O$4,ROW(BookTable[Entry Month])-ROW(Book!$J$2)),ROWS(C$7:C162))))</f>
        <v/>
      </c>
      <c r="E162" s="1" t="e">
        <f>VLOOKUP(Shrawan7[[#This Row],[आपूर्तिकर्ताको नाम]],PartyTable[],2,FALSE)</f>
        <v>#N/A</v>
      </c>
      <c r="F162" s="1" t="str" cm="1">
        <f t="array" ref="F162">IF(ROWS(G$7:G162)&gt;COUNTIF(BookTable[Entry Month],$O$4),"",INDEX(Book!D$3:D$1200,SMALL(IF(BookTable[Entry Month]=$O$4,ROW(BookTable[Entry Month])-ROW(Book!$J$2)),ROWS(G$7:G162))))</f>
        <v/>
      </c>
      <c r="I16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62" s="6" t="str" cm="1">
        <f t="array" ref="J162">IF(ROWS(G$7:G162)&gt;COUNTIF(BookTable[Entry Month],$O$4),"",INDEX(Book!F$3:F$1200,SMALL(IF(BookTable[Entry Month]=$O$4,ROW(BookTable[Entry Month])-ROW(Book!$J$2)),ROWS(G$7:G162))))</f>
        <v/>
      </c>
      <c r="K162" s="6" t="str" cm="1">
        <f t="array" ref="K162">IF(ROWS(G$7:G162)&gt;COUNTIF(BookTable[Entry Month],$O$4),"",INDEX(Book!E$3:E$1200,SMALL(IF(BookTable[Entry Month]=$O$4,ROW(BookTable[Entry Month])-ROW(Book!$J$2)),ROWS(G$7:G162))))</f>
        <v/>
      </c>
      <c r="L162" s="6" t="e">
        <f>Shrawan7[[#This Row],[मूल्य (रु)]]*13%</f>
        <v>#VALUE!</v>
      </c>
    </row>
    <row r="163" spans="1:12" hidden="1" x14ac:dyDescent="0.25">
      <c r="A163" s="1" t="str">
        <f t="array" ref="A163">IF(ROWS(A$7:A163)&gt;COUNTIF(BookTable[Entry Month],$O$4),"",INDEX(Book!A$3:A$1200,SMALL(IF(BookTable[Entry Month]=$O$4,ROW(BookTable[Entry Month])-ROW(Book!$J$2)),ROWS(A$7:A163))))</f>
        <v/>
      </c>
      <c r="B163" s="1" t="str">
        <f t="array" ref="B163">IF(ROWS(B$7:B163)&gt;COUNTIF(BookTable[Entry Month],$O$4),"",INDEX(Book!B$3:B$1200,SMALL(IF(BookTable[Entry Month]=$O$4,ROW(BookTable[Entry Month])-ROW(Book!$J$2)),ROWS(B$7:B163))))</f>
        <v/>
      </c>
      <c r="D163" s="1" t="str">
        <f t="array" ref="D163">IF(ROWS(C$7:C163)&gt;COUNTIF(BookTable[Entry Month],$O$4),"",INDEX(Book!C$3:C$1200,SMALL(IF(BookTable[Entry Month]=$O$4,ROW(BookTable[Entry Month])-ROW(Book!$J$2)),ROWS(C$7:C163))))</f>
        <v/>
      </c>
      <c r="E163" s="1" t="e">
        <f>VLOOKUP(Shrawan7[[#This Row],[आपूर्तिकर्ताको नाम]],PartyTable[],2,FALSE)</f>
        <v>#N/A</v>
      </c>
      <c r="F163" s="1" t="str" cm="1">
        <f t="array" ref="F163">IF(ROWS(G$7:G163)&gt;COUNTIF(BookTable[Entry Month],$O$4),"",INDEX(Book!D$3:D$1200,SMALL(IF(BookTable[Entry Month]=$O$4,ROW(BookTable[Entry Month])-ROW(Book!$J$2)),ROWS(G$7:G163))))</f>
        <v/>
      </c>
      <c r="I16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63" s="6" t="str" cm="1">
        <f t="array" ref="J163">IF(ROWS(G$7:G163)&gt;COUNTIF(BookTable[Entry Month],$O$4),"",INDEX(Book!F$3:F$1200,SMALL(IF(BookTable[Entry Month]=$O$4,ROW(BookTable[Entry Month])-ROW(Book!$J$2)),ROWS(G$7:G163))))</f>
        <v/>
      </c>
      <c r="K163" s="6" t="str" cm="1">
        <f t="array" ref="K163">IF(ROWS(G$7:G163)&gt;COUNTIF(BookTable[Entry Month],$O$4),"",INDEX(Book!E$3:E$1200,SMALL(IF(BookTable[Entry Month]=$O$4,ROW(BookTable[Entry Month])-ROW(Book!$J$2)),ROWS(G$7:G163))))</f>
        <v/>
      </c>
      <c r="L163" s="6" t="e">
        <f>Shrawan7[[#This Row],[मूल्य (रु)]]*13%</f>
        <v>#VALUE!</v>
      </c>
    </row>
    <row r="164" spans="1:12" hidden="1" x14ac:dyDescent="0.25">
      <c r="A164" s="1" t="str">
        <f t="array" ref="A164">IF(ROWS(A$7:A164)&gt;COUNTIF(BookTable[Entry Month],$O$4),"",INDEX(Book!A$3:A$1200,SMALL(IF(BookTable[Entry Month]=$O$4,ROW(BookTable[Entry Month])-ROW(Book!$J$2)),ROWS(A$7:A164))))</f>
        <v/>
      </c>
      <c r="B164" s="1" t="str">
        <f t="array" ref="B164">IF(ROWS(B$7:B164)&gt;COUNTIF(BookTable[Entry Month],$O$4),"",INDEX(Book!B$3:B$1200,SMALL(IF(BookTable[Entry Month]=$O$4,ROW(BookTable[Entry Month])-ROW(Book!$J$2)),ROWS(B$7:B164))))</f>
        <v/>
      </c>
      <c r="D164" s="1" t="str">
        <f t="array" ref="D164">IF(ROWS(C$7:C164)&gt;COUNTIF(BookTable[Entry Month],$O$4),"",INDEX(Book!C$3:C$1200,SMALL(IF(BookTable[Entry Month]=$O$4,ROW(BookTable[Entry Month])-ROW(Book!$J$2)),ROWS(C$7:C164))))</f>
        <v/>
      </c>
      <c r="E164" s="1" t="e">
        <f>VLOOKUP(Shrawan7[[#This Row],[आपूर्तिकर्ताको नाम]],PartyTable[],2,FALSE)</f>
        <v>#N/A</v>
      </c>
      <c r="F164" s="1" t="str" cm="1">
        <f t="array" ref="F164">IF(ROWS(G$7:G164)&gt;COUNTIF(BookTable[Entry Month],$O$4),"",INDEX(Book!D$3:D$1200,SMALL(IF(BookTable[Entry Month]=$O$4,ROW(BookTable[Entry Month])-ROW(Book!$J$2)),ROWS(G$7:G164))))</f>
        <v/>
      </c>
      <c r="I16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64" s="6" t="str" cm="1">
        <f t="array" ref="J164">IF(ROWS(G$7:G164)&gt;COUNTIF(BookTable[Entry Month],$O$4),"",INDEX(Book!F$3:F$1200,SMALL(IF(BookTable[Entry Month]=$O$4,ROW(BookTable[Entry Month])-ROW(Book!$J$2)),ROWS(G$7:G164))))</f>
        <v/>
      </c>
      <c r="K164" s="6" t="str" cm="1">
        <f t="array" ref="K164">IF(ROWS(G$7:G164)&gt;COUNTIF(BookTable[Entry Month],$O$4),"",INDEX(Book!E$3:E$1200,SMALL(IF(BookTable[Entry Month]=$O$4,ROW(BookTable[Entry Month])-ROW(Book!$J$2)),ROWS(G$7:G164))))</f>
        <v/>
      </c>
      <c r="L164" s="6" t="e">
        <f>Shrawan7[[#This Row],[मूल्य (रु)]]*13%</f>
        <v>#VALUE!</v>
      </c>
    </row>
    <row r="165" spans="1:12" hidden="1" x14ac:dyDescent="0.25">
      <c r="A165" s="1" t="str">
        <f t="array" ref="A165">IF(ROWS(A$7:A165)&gt;COUNTIF(BookTable[Entry Month],$O$4),"",INDEX(Book!A$3:A$1200,SMALL(IF(BookTable[Entry Month]=$O$4,ROW(BookTable[Entry Month])-ROW(Book!$J$2)),ROWS(A$7:A165))))</f>
        <v/>
      </c>
      <c r="B165" s="1" t="str">
        <f t="array" ref="B165">IF(ROWS(B$7:B165)&gt;COUNTIF(BookTable[Entry Month],$O$4),"",INDEX(Book!B$3:B$1200,SMALL(IF(BookTable[Entry Month]=$O$4,ROW(BookTable[Entry Month])-ROW(Book!$J$2)),ROWS(B$7:B165))))</f>
        <v/>
      </c>
      <c r="D165" s="1" t="str">
        <f t="array" ref="D165">IF(ROWS(C$7:C165)&gt;COUNTIF(BookTable[Entry Month],$O$4),"",INDEX(Book!C$3:C$1200,SMALL(IF(BookTable[Entry Month]=$O$4,ROW(BookTable[Entry Month])-ROW(Book!$J$2)),ROWS(C$7:C165))))</f>
        <v/>
      </c>
      <c r="E165" s="1" t="e">
        <f>VLOOKUP(Shrawan7[[#This Row],[आपूर्तिकर्ताको नाम]],PartyTable[],2,FALSE)</f>
        <v>#N/A</v>
      </c>
      <c r="F165" s="1" t="str" cm="1">
        <f t="array" ref="F165">IF(ROWS(G$7:G165)&gt;COUNTIF(BookTable[Entry Month],$O$4),"",INDEX(Book!D$3:D$1200,SMALL(IF(BookTable[Entry Month]=$O$4,ROW(BookTable[Entry Month])-ROW(Book!$J$2)),ROWS(G$7:G165))))</f>
        <v/>
      </c>
      <c r="I16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65" s="6" t="str" cm="1">
        <f t="array" ref="J165">IF(ROWS(G$7:G165)&gt;COUNTIF(BookTable[Entry Month],$O$4),"",INDEX(Book!F$3:F$1200,SMALL(IF(BookTable[Entry Month]=$O$4,ROW(BookTable[Entry Month])-ROW(Book!$J$2)),ROWS(G$7:G165))))</f>
        <v/>
      </c>
      <c r="K165" s="6" t="str" cm="1">
        <f t="array" ref="K165">IF(ROWS(G$7:G165)&gt;COUNTIF(BookTable[Entry Month],$O$4),"",INDEX(Book!E$3:E$1200,SMALL(IF(BookTable[Entry Month]=$O$4,ROW(BookTable[Entry Month])-ROW(Book!$J$2)),ROWS(G$7:G165))))</f>
        <v/>
      </c>
      <c r="L165" s="6" t="e">
        <f>Shrawan7[[#This Row],[मूल्य (रु)]]*13%</f>
        <v>#VALUE!</v>
      </c>
    </row>
    <row r="166" spans="1:12" hidden="1" x14ac:dyDescent="0.25">
      <c r="A166" s="1" t="str">
        <f t="array" ref="A166">IF(ROWS(A$7:A166)&gt;COUNTIF(BookTable[Entry Month],$O$4),"",INDEX(Book!A$3:A$1200,SMALL(IF(BookTable[Entry Month]=$O$4,ROW(BookTable[Entry Month])-ROW(Book!$J$2)),ROWS(A$7:A166))))</f>
        <v/>
      </c>
      <c r="B166" s="1" t="str">
        <f t="array" ref="B166">IF(ROWS(B$7:B166)&gt;COUNTIF(BookTable[Entry Month],$O$4),"",INDEX(Book!B$3:B$1200,SMALL(IF(BookTable[Entry Month]=$O$4,ROW(BookTable[Entry Month])-ROW(Book!$J$2)),ROWS(B$7:B166))))</f>
        <v/>
      </c>
      <c r="D166" s="1" t="str">
        <f t="array" ref="D166">IF(ROWS(C$7:C166)&gt;COUNTIF(BookTable[Entry Month],$O$4),"",INDEX(Book!C$3:C$1200,SMALL(IF(BookTable[Entry Month]=$O$4,ROW(BookTable[Entry Month])-ROW(Book!$J$2)),ROWS(C$7:C166))))</f>
        <v/>
      </c>
      <c r="E166" s="1" t="e">
        <f>VLOOKUP(Shrawan7[[#This Row],[आपूर्तिकर्ताको नाम]],PartyTable[],2,FALSE)</f>
        <v>#N/A</v>
      </c>
      <c r="F166" s="1" t="str" cm="1">
        <f t="array" ref="F166">IF(ROWS(G$7:G166)&gt;COUNTIF(BookTable[Entry Month],$O$4),"",INDEX(Book!D$3:D$1200,SMALL(IF(BookTable[Entry Month]=$O$4,ROW(BookTable[Entry Month])-ROW(Book!$J$2)),ROWS(G$7:G166))))</f>
        <v/>
      </c>
      <c r="I16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66" s="6" t="str" cm="1">
        <f t="array" ref="J166">IF(ROWS(G$7:G166)&gt;COUNTIF(BookTable[Entry Month],$O$4),"",INDEX(Book!F$3:F$1200,SMALL(IF(BookTable[Entry Month]=$O$4,ROW(BookTable[Entry Month])-ROW(Book!$J$2)),ROWS(G$7:G166))))</f>
        <v/>
      </c>
      <c r="K166" s="6" t="str" cm="1">
        <f t="array" ref="K166">IF(ROWS(G$7:G166)&gt;COUNTIF(BookTable[Entry Month],$O$4),"",INDEX(Book!E$3:E$1200,SMALL(IF(BookTable[Entry Month]=$O$4,ROW(BookTable[Entry Month])-ROW(Book!$J$2)),ROWS(G$7:G166))))</f>
        <v/>
      </c>
      <c r="L166" s="6" t="e">
        <f>Shrawan7[[#This Row],[मूल्य (रु)]]*13%</f>
        <v>#VALUE!</v>
      </c>
    </row>
    <row r="167" spans="1:12" hidden="1" x14ac:dyDescent="0.25">
      <c r="A167" s="1" t="str">
        <f t="array" ref="A167">IF(ROWS(A$7:A167)&gt;COUNTIF(BookTable[Entry Month],$O$4),"",INDEX(Book!A$3:A$1200,SMALL(IF(BookTable[Entry Month]=$O$4,ROW(BookTable[Entry Month])-ROW(Book!$J$2)),ROWS(A$7:A167))))</f>
        <v/>
      </c>
      <c r="B167" s="1" t="str">
        <f t="array" ref="B167">IF(ROWS(B$7:B167)&gt;COUNTIF(BookTable[Entry Month],$O$4),"",INDEX(Book!B$3:B$1200,SMALL(IF(BookTable[Entry Month]=$O$4,ROW(BookTable[Entry Month])-ROW(Book!$J$2)),ROWS(B$7:B167))))</f>
        <v/>
      </c>
      <c r="D167" s="1" t="str">
        <f t="array" ref="D167">IF(ROWS(C$7:C167)&gt;COUNTIF(BookTable[Entry Month],$O$4),"",INDEX(Book!C$3:C$1200,SMALL(IF(BookTable[Entry Month]=$O$4,ROW(BookTable[Entry Month])-ROW(Book!$J$2)),ROWS(C$7:C167))))</f>
        <v/>
      </c>
      <c r="E167" s="1" t="e">
        <f>VLOOKUP(Shrawan7[[#This Row],[आपूर्तिकर्ताको नाम]],PartyTable[],2,FALSE)</f>
        <v>#N/A</v>
      </c>
      <c r="F167" s="1" t="str" cm="1">
        <f t="array" ref="F167">IF(ROWS(G$7:G167)&gt;COUNTIF(BookTable[Entry Month],$O$4),"",INDEX(Book!D$3:D$1200,SMALL(IF(BookTable[Entry Month]=$O$4,ROW(BookTable[Entry Month])-ROW(Book!$J$2)),ROWS(G$7:G167))))</f>
        <v/>
      </c>
      <c r="I16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67" s="6" t="str" cm="1">
        <f t="array" ref="J167">IF(ROWS(G$7:G167)&gt;COUNTIF(BookTable[Entry Month],$O$4),"",INDEX(Book!F$3:F$1200,SMALL(IF(BookTable[Entry Month]=$O$4,ROW(BookTable[Entry Month])-ROW(Book!$J$2)),ROWS(G$7:G167))))</f>
        <v/>
      </c>
      <c r="K167" s="6" t="str" cm="1">
        <f t="array" ref="K167">IF(ROWS(G$7:G167)&gt;COUNTIF(BookTable[Entry Month],$O$4),"",INDEX(Book!E$3:E$1200,SMALL(IF(BookTable[Entry Month]=$O$4,ROW(BookTable[Entry Month])-ROW(Book!$J$2)),ROWS(G$7:G167))))</f>
        <v/>
      </c>
      <c r="L167" s="6" t="e">
        <f>Shrawan7[[#This Row],[मूल्य (रु)]]*13%</f>
        <v>#VALUE!</v>
      </c>
    </row>
    <row r="168" spans="1:12" hidden="1" x14ac:dyDescent="0.25">
      <c r="A168" s="1" t="str">
        <f t="array" ref="A168">IF(ROWS(A$7:A168)&gt;COUNTIF(BookTable[Entry Month],$O$4),"",INDEX(Book!A$3:A$1200,SMALL(IF(BookTable[Entry Month]=$O$4,ROW(BookTable[Entry Month])-ROW(Book!$J$2)),ROWS(A$7:A168))))</f>
        <v/>
      </c>
      <c r="B168" s="1" t="str">
        <f t="array" ref="B168">IF(ROWS(B$7:B168)&gt;COUNTIF(BookTable[Entry Month],$O$4),"",INDEX(Book!B$3:B$1200,SMALL(IF(BookTable[Entry Month]=$O$4,ROW(BookTable[Entry Month])-ROW(Book!$J$2)),ROWS(B$7:B168))))</f>
        <v/>
      </c>
      <c r="D168" s="1" t="str">
        <f t="array" ref="D168">IF(ROWS(C$7:C168)&gt;COUNTIF(BookTable[Entry Month],$O$4),"",INDEX(Book!C$3:C$1200,SMALL(IF(BookTable[Entry Month]=$O$4,ROW(BookTable[Entry Month])-ROW(Book!$J$2)),ROWS(C$7:C168))))</f>
        <v/>
      </c>
      <c r="E168" s="1" t="e">
        <f>VLOOKUP(Shrawan7[[#This Row],[आपूर्तिकर्ताको नाम]],PartyTable[],2,FALSE)</f>
        <v>#N/A</v>
      </c>
      <c r="F168" s="1" t="str" cm="1">
        <f t="array" ref="F168">IF(ROWS(G$7:G168)&gt;COUNTIF(BookTable[Entry Month],$O$4),"",INDEX(Book!D$3:D$1200,SMALL(IF(BookTable[Entry Month]=$O$4,ROW(BookTable[Entry Month])-ROW(Book!$J$2)),ROWS(G$7:G168))))</f>
        <v/>
      </c>
      <c r="I16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68" s="6" t="str" cm="1">
        <f t="array" ref="J168">IF(ROWS(G$7:G168)&gt;COUNTIF(BookTable[Entry Month],$O$4),"",INDEX(Book!F$3:F$1200,SMALL(IF(BookTable[Entry Month]=$O$4,ROW(BookTable[Entry Month])-ROW(Book!$J$2)),ROWS(G$7:G168))))</f>
        <v/>
      </c>
      <c r="K168" s="6" t="str" cm="1">
        <f t="array" ref="K168">IF(ROWS(G$7:G168)&gt;COUNTIF(BookTable[Entry Month],$O$4),"",INDEX(Book!E$3:E$1200,SMALL(IF(BookTable[Entry Month]=$O$4,ROW(BookTable[Entry Month])-ROW(Book!$J$2)),ROWS(G$7:G168))))</f>
        <v/>
      </c>
      <c r="L168" s="6" t="e">
        <f>Shrawan7[[#This Row],[मूल्य (रु)]]*13%</f>
        <v>#VALUE!</v>
      </c>
    </row>
    <row r="169" spans="1:12" hidden="1" x14ac:dyDescent="0.25">
      <c r="A169" s="1" t="str">
        <f t="array" ref="A169">IF(ROWS(A$7:A169)&gt;COUNTIF(BookTable[Entry Month],$O$4),"",INDEX(Book!A$3:A$1200,SMALL(IF(BookTable[Entry Month]=$O$4,ROW(BookTable[Entry Month])-ROW(Book!$J$2)),ROWS(A$7:A169))))</f>
        <v/>
      </c>
      <c r="B169" s="1" t="str">
        <f t="array" ref="B169">IF(ROWS(B$7:B169)&gt;COUNTIF(BookTable[Entry Month],$O$4),"",INDEX(Book!B$3:B$1200,SMALL(IF(BookTable[Entry Month]=$O$4,ROW(BookTable[Entry Month])-ROW(Book!$J$2)),ROWS(B$7:B169))))</f>
        <v/>
      </c>
      <c r="D169" s="1" t="str">
        <f t="array" ref="D169">IF(ROWS(C$7:C169)&gt;COUNTIF(BookTable[Entry Month],$O$4),"",INDEX(Book!C$3:C$1200,SMALL(IF(BookTable[Entry Month]=$O$4,ROW(BookTable[Entry Month])-ROW(Book!$J$2)),ROWS(C$7:C169))))</f>
        <v/>
      </c>
      <c r="E169" s="1" t="e">
        <f>VLOOKUP(Shrawan7[[#This Row],[आपूर्तिकर्ताको नाम]],PartyTable[],2,FALSE)</f>
        <v>#N/A</v>
      </c>
      <c r="F169" s="1" t="str" cm="1">
        <f t="array" ref="F169">IF(ROWS(G$7:G169)&gt;COUNTIF(BookTable[Entry Month],$O$4),"",INDEX(Book!D$3:D$1200,SMALL(IF(BookTable[Entry Month]=$O$4,ROW(BookTable[Entry Month])-ROW(Book!$J$2)),ROWS(G$7:G169))))</f>
        <v/>
      </c>
      <c r="I16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69" s="6" t="str" cm="1">
        <f t="array" ref="J169">IF(ROWS(G$7:G169)&gt;COUNTIF(BookTable[Entry Month],$O$4),"",INDEX(Book!F$3:F$1200,SMALL(IF(BookTable[Entry Month]=$O$4,ROW(BookTable[Entry Month])-ROW(Book!$J$2)),ROWS(G$7:G169))))</f>
        <v/>
      </c>
      <c r="K169" s="6" t="str" cm="1">
        <f t="array" ref="K169">IF(ROWS(G$7:G169)&gt;COUNTIF(BookTable[Entry Month],$O$4),"",INDEX(Book!E$3:E$1200,SMALL(IF(BookTable[Entry Month]=$O$4,ROW(BookTable[Entry Month])-ROW(Book!$J$2)),ROWS(G$7:G169))))</f>
        <v/>
      </c>
      <c r="L169" s="6" t="e">
        <f>Shrawan7[[#This Row],[मूल्य (रु)]]*13%</f>
        <v>#VALUE!</v>
      </c>
    </row>
    <row r="170" spans="1:12" hidden="1" x14ac:dyDescent="0.25">
      <c r="A170" s="1" t="str">
        <f t="array" ref="A170">IF(ROWS(A$7:A170)&gt;COUNTIF(BookTable[Entry Month],$O$4),"",INDEX(Book!A$3:A$1200,SMALL(IF(BookTable[Entry Month]=$O$4,ROW(BookTable[Entry Month])-ROW(Book!$J$2)),ROWS(A$7:A170))))</f>
        <v/>
      </c>
      <c r="B170" s="1" t="str">
        <f t="array" ref="B170">IF(ROWS(B$7:B170)&gt;COUNTIF(BookTable[Entry Month],$O$4),"",INDEX(Book!B$3:B$1200,SMALL(IF(BookTable[Entry Month]=$O$4,ROW(BookTable[Entry Month])-ROW(Book!$J$2)),ROWS(B$7:B170))))</f>
        <v/>
      </c>
      <c r="D170" s="1" t="str">
        <f t="array" ref="D170">IF(ROWS(C$7:C170)&gt;COUNTIF(BookTable[Entry Month],$O$4),"",INDEX(Book!C$3:C$1200,SMALL(IF(BookTable[Entry Month]=$O$4,ROW(BookTable[Entry Month])-ROW(Book!$J$2)),ROWS(C$7:C170))))</f>
        <v/>
      </c>
      <c r="E170" s="1" t="e">
        <f>VLOOKUP(Shrawan7[[#This Row],[आपूर्तिकर्ताको नाम]],PartyTable[],2,FALSE)</f>
        <v>#N/A</v>
      </c>
      <c r="F170" s="1" t="str" cm="1">
        <f t="array" ref="F170">IF(ROWS(G$7:G170)&gt;COUNTIF(BookTable[Entry Month],$O$4),"",INDEX(Book!D$3:D$1200,SMALL(IF(BookTable[Entry Month]=$O$4,ROW(BookTable[Entry Month])-ROW(Book!$J$2)),ROWS(G$7:G170))))</f>
        <v/>
      </c>
      <c r="I17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70" s="6" t="str" cm="1">
        <f t="array" ref="J170">IF(ROWS(G$7:G170)&gt;COUNTIF(BookTable[Entry Month],$O$4),"",INDEX(Book!F$3:F$1200,SMALL(IF(BookTable[Entry Month]=$O$4,ROW(BookTable[Entry Month])-ROW(Book!$J$2)),ROWS(G$7:G170))))</f>
        <v/>
      </c>
      <c r="K170" s="6" t="str" cm="1">
        <f t="array" ref="K170">IF(ROWS(G$7:G170)&gt;COUNTIF(BookTable[Entry Month],$O$4),"",INDEX(Book!E$3:E$1200,SMALL(IF(BookTable[Entry Month]=$O$4,ROW(BookTable[Entry Month])-ROW(Book!$J$2)),ROWS(G$7:G170))))</f>
        <v/>
      </c>
      <c r="L170" s="6" t="e">
        <f>Shrawan7[[#This Row],[मूल्य (रु)]]*13%</f>
        <v>#VALUE!</v>
      </c>
    </row>
    <row r="171" spans="1:12" hidden="1" x14ac:dyDescent="0.25">
      <c r="A171" s="1" t="str">
        <f t="array" ref="A171">IF(ROWS(A$7:A171)&gt;COUNTIF(BookTable[Entry Month],$O$4),"",INDEX(Book!A$3:A$1200,SMALL(IF(BookTable[Entry Month]=$O$4,ROW(BookTable[Entry Month])-ROW(Book!$J$2)),ROWS(A$7:A171))))</f>
        <v/>
      </c>
      <c r="B171" s="1" t="str">
        <f t="array" ref="B171">IF(ROWS(B$7:B171)&gt;COUNTIF(BookTable[Entry Month],$O$4),"",INDEX(Book!B$3:B$1200,SMALL(IF(BookTable[Entry Month]=$O$4,ROW(BookTable[Entry Month])-ROW(Book!$J$2)),ROWS(B$7:B171))))</f>
        <v/>
      </c>
      <c r="D171" s="1" t="str">
        <f t="array" ref="D171">IF(ROWS(C$7:C171)&gt;COUNTIF(BookTable[Entry Month],$O$4),"",INDEX(Book!C$3:C$1200,SMALL(IF(BookTable[Entry Month]=$O$4,ROW(BookTable[Entry Month])-ROW(Book!$J$2)),ROWS(C$7:C171))))</f>
        <v/>
      </c>
      <c r="E171" s="1" t="e">
        <f>VLOOKUP(Shrawan7[[#This Row],[आपूर्तिकर्ताको नाम]],PartyTable[],2,FALSE)</f>
        <v>#N/A</v>
      </c>
      <c r="F171" s="1" t="str" cm="1">
        <f t="array" ref="F171">IF(ROWS(G$7:G171)&gt;COUNTIF(BookTable[Entry Month],$O$4),"",INDEX(Book!D$3:D$1200,SMALL(IF(BookTable[Entry Month]=$O$4,ROW(BookTable[Entry Month])-ROW(Book!$J$2)),ROWS(G$7:G171))))</f>
        <v/>
      </c>
      <c r="I17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71" s="6" t="str" cm="1">
        <f t="array" ref="J171">IF(ROWS(G$7:G171)&gt;COUNTIF(BookTable[Entry Month],$O$4),"",INDEX(Book!F$3:F$1200,SMALL(IF(BookTable[Entry Month]=$O$4,ROW(BookTable[Entry Month])-ROW(Book!$J$2)),ROWS(G$7:G171))))</f>
        <v/>
      </c>
      <c r="K171" s="6" t="str" cm="1">
        <f t="array" ref="K171">IF(ROWS(G$7:G171)&gt;COUNTIF(BookTable[Entry Month],$O$4),"",INDEX(Book!E$3:E$1200,SMALL(IF(BookTable[Entry Month]=$O$4,ROW(BookTable[Entry Month])-ROW(Book!$J$2)),ROWS(G$7:G171))))</f>
        <v/>
      </c>
      <c r="L171" s="6" t="e">
        <f>Shrawan7[[#This Row],[मूल्य (रु)]]*13%</f>
        <v>#VALUE!</v>
      </c>
    </row>
    <row r="172" spans="1:12" hidden="1" x14ac:dyDescent="0.25">
      <c r="A172" s="1" t="str">
        <f t="array" ref="A172">IF(ROWS(A$7:A172)&gt;COUNTIF(BookTable[Entry Month],$O$4),"",INDEX(Book!A$3:A$1200,SMALL(IF(BookTable[Entry Month]=$O$4,ROW(BookTable[Entry Month])-ROW(Book!$J$2)),ROWS(A$7:A172))))</f>
        <v/>
      </c>
      <c r="B172" s="1" t="str">
        <f t="array" ref="B172">IF(ROWS(B$7:B172)&gt;COUNTIF(BookTable[Entry Month],$O$4),"",INDEX(Book!B$3:B$1200,SMALL(IF(BookTable[Entry Month]=$O$4,ROW(BookTable[Entry Month])-ROW(Book!$J$2)),ROWS(B$7:B172))))</f>
        <v/>
      </c>
      <c r="D172" s="1" t="str">
        <f t="array" ref="D172">IF(ROWS(C$7:C172)&gt;COUNTIF(BookTable[Entry Month],$O$4),"",INDEX(Book!C$3:C$1200,SMALL(IF(BookTable[Entry Month]=$O$4,ROW(BookTable[Entry Month])-ROW(Book!$J$2)),ROWS(C$7:C172))))</f>
        <v/>
      </c>
      <c r="E172" s="1" t="e">
        <f>VLOOKUP(Shrawan7[[#This Row],[आपूर्तिकर्ताको नाम]],PartyTable[],2,FALSE)</f>
        <v>#N/A</v>
      </c>
      <c r="F172" s="1" t="str" cm="1">
        <f t="array" ref="F172">IF(ROWS(G$7:G172)&gt;COUNTIF(BookTable[Entry Month],$O$4),"",INDEX(Book!D$3:D$1200,SMALL(IF(BookTable[Entry Month]=$O$4,ROW(BookTable[Entry Month])-ROW(Book!$J$2)),ROWS(G$7:G172))))</f>
        <v/>
      </c>
      <c r="I17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72" s="6" t="str" cm="1">
        <f t="array" ref="J172">IF(ROWS(G$7:G172)&gt;COUNTIF(BookTable[Entry Month],$O$4),"",INDEX(Book!F$3:F$1200,SMALL(IF(BookTable[Entry Month]=$O$4,ROW(BookTable[Entry Month])-ROW(Book!$J$2)),ROWS(G$7:G172))))</f>
        <v/>
      </c>
      <c r="K172" s="6" t="str" cm="1">
        <f t="array" ref="K172">IF(ROWS(G$7:G172)&gt;COUNTIF(BookTable[Entry Month],$O$4),"",INDEX(Book!E$3:E$1200,SMALL(IF(BookTable[Entry Month]=$O$4,ROW(BookTable[Entry Month])-ROW(Book!$J$2)),ROWS(G$7:G172))))</f>
        <v/>
      </c>
      <c r="L172" s="6" t="e">
        <f>Shrawan7[[#This Row],[मूल्य (रु)]]*13%</f>
        <v>#VALUE!</v>
      </c>
    </row>
    <row r="173" spans="1:12" hidden="1" x14ac:dyDescent="0.25">
      <c r="A173" s="1" t="str">
        <f t="array" ref="A173">IF(ROWS(A$7:A173)&gt;COUNTIF(BookTable[Entry Month],$O$4),"",INDEX(Book!A$3:A$1200,SMALL(IF(BookTable[Entry Month]=$O$4,ROW(BookTable[Entry Month])-ROW(Book!$J$2)),ROWS(A$7:A173))))</f>
        <v/>
      </c>
      <c r="B173" s="1" t="str">
        <f t="array" ref="B173">IF(ROWS(B$7:B173)&gt;COUNTIF(BookTable[Entry Month],$O$4),"",INDEX(Book!B$3:B$1200,SMALL(IF(BookTable[Entry Month]=$O$4,ROW(BookTable[Entry Month])-ROW(Book!$J$2)),ROWS(B$7:B173))))</f>
        <v/>
      </c>
      <c r="D173" s="1" t="str">
        <f t="array" ref="D173">IF(ROWS(C$7:C173)&gt;COUNTIF(BookTable[Entry Month],$O$4),"",INDEX(Book!C$3:C$1200,SMALL(IF(BookTable[Entry Month]=$O$4,ROW(BookTable[Entry Month])-ROW(Book!$J$2)),ROWS(C$7:C173))))</f>
        <v/>
      </c>
      <c r="E173" s="1" t="e">
        <f>VLOOKUP(Shrawan7[[#This Row],[आपूर्तिकर्ताको नाम]],PartyTable[],2,FALSE)</f>
        <v>#N/A</v>
      </c>
      <c r="F173" s="1" t="str" cm="1">
        <f t="array" ref="F173">IF(ROWS(G$7:G173)&gt;COUNTIF(BookTable[Entry Month],$O$4),"",INDEX(Book!D$3:D$1200,SMALL(IF(BookTable[Entry Month]=$O$4,ROW(BookTable[Entry Month])-ROW(Book!$J$2)),ROWS(G$7:G173))))</f>
        <v/>
      </c>
      <c r="I17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73" s="6" t="str" cm="1">
        <f t="array" ref="J173">IF(ROWS(G$7:G173)&gt;COUNTIF(BookTable[Entry Month],$O$4),"",INDEX(Book!F$3:F$1200,SMALL(IF(BookTable[Entry Month]=$O$4,ROW(BookTable[Entry Month])-ROW(Book!$J$2)),ROWS(G$7:G173))))</f>
        <v/>
      </c>
      <c r="K173" s="6" t="str" cm="1">
        <f t="array" ref="K173">IF(ROWS(G$7:G173)&gt;COUNTIF(BookTable[Entry Month],$O$4),"",INDEX(Book!E$3:E$1200,SMALL(IF(BookTable[Entry Month]=$O$4,ROW(BookTable[Entry Month])-ROW(Book!$J$2)),ROWS(G$7:G173))))</f>
        <v/>
      </c>
      <c r="L173" s="6" t="e">
        <f>Shrawan7[[#This Row],[मूल्य (रु)]]*13%</f>
        <v>#VALUE!</v>
      </c>
    </row>
    <row r="174" spans="1:12" hidden="1" x14ac:dyDescent="0.25">
      <c r="A174" s="1" t="str">
        <f t="array" ref="A174">IF(ROWS(A$7:A174)&gt;COUNTIF(BookTable[Entry Month],$O$4),"",INDEX(Book!A$3:A$1200,SMALL(IF(BookTable[Entry Month]=$O$4,ROW(BookTable[Entry Month])-ROW(Book!$J$2)),ROWS(A$7:A174))))</f>
        <v/>
      </c>
      <c r="B174" s="1" t="str">
        <f t="array" ref="B174">IF(ROWS(B$7:B174)&gt;COUNTIF(BookTable[Entry Month],$O$4),"",INDEX(Book!B$3:B$1200,SMALL(IF(BookTable[Entry Month]=$O$4,ROW(BookTable[Entry Month])-ROW(Book!$J$2)),ROWS(B$7:B174))))</f>
        <v/>
      </c>
      <c r="D174" s="1" t="str">
        <f t="array" ref="D174">IF(ROWS(C$7:C174)&gt;COUNTIF(BookTable[Entry Month],$O$4),"",INDEX(Book!C$3:C$1200,SMALL(IF(BookTable[Entry Month]=$O$4,ROW(BookTable[Entry Month])-ROW(Book!$J$2)),ROWS(C$7:C174))))</f>
        <v/>
      </c>
      <c r="E174" s="1" t="e">
        <f>VLOOKUP(Shrawan7[[#This Row],[आपूर्तिकर्ताको नाम]],PartyTable[],2,FALSE)</f>
        <v>#N/A</v>
      </c>
      <c r="F174" s="1" t="str" cm="1">
        <f t="array" ref="F174">IF(ROWS(G$7:G174)&gt;COUNTIF(BookTable[Entry Month],$O$4),"",INDEX(Book!D$3:D$1200,SMALL(IF(BookTable[Entry Month]=$O$4,ROW(BookTable[Entry Month])-ROW(Book!$J$2)),ROWS(G$7:G174))))</f>
        <v/>
      </c>
      <c r="I17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74" s="6" t="str" cm="1">
        <f t="array" ref="J174">IF(ROWS(G$7:G174)&gt;COUNTIF(BookTable[Entry Month],$O$4),"",INDEX(Book!F$3:F$1200,SMALL(IF(BookTable[Entry Month]=$O$4,ROW(BookTable[Entry Month])-ROW(Book!$J$2)),ROWS(G$7:G174))))</f>
        <v/>
      </c>
      <c r="K174" s="6" t="str" cm="1">
        <f t="array" ref="K174">IF(ROWS(G$7:G174)&gt;COUNTIF(BookTable[Entry Month],$O$4),"",INDEX(Book!E$3:E$1200,SMALL(IF(BookTable[Entry Month]=$O$4,ROW(BookTable[Entry Month])-ROW(Book!$J$2)),ROWS(G$7:G174))))</f>
        <v/>
      </c>
      <c r="L174" s="6" t="e">
        <f>Shrawan7[[#This Row],[मूल्य (रु)]]*13%</f>
        <v>#VALUE!</v>
      </c>
    </row>
    <row r="175" spans="1:12" hidden="1" x14ac:dyDescent="0.25">
      <c r="A175" s="1" t="str">
        <f t="array" ref="A175">IF(ROWS(A$7:A175)&gt;COUNTIF(BookTable[Entry Month],$O$4),"",INDEX(Book!A$3:A$1200,SMALL(IF(BookTable[Entry Month]=$O$4,ROW(BookTable[Entry Month])-ROW(Book!$J$2)),ROWS(A$7:A175))))</f>
        <v/>
      </c>
      <c r="B175" s="1" t="str">
        <f t="array" ref="B175">IF(ROWS(B$7:B175)&gt;COUNTIF(BookTable[Entry Month],$O$4),"",INDEX(Book!B$3:B$1200,SMALL(IF(BookTable[Entry Month]=$O$4,ROW(BookTable[Entry Month])-ROW(Book!$J$2)),ROWS(B$7:B175))))</f>
        <v/>
      </c>
      <c r="D175" s="1" t="str">
        <f t="array" ref="D175">IF(ROWS(C$7:C175)&gt;COUNTIF(BookTable[Entry Month],$O$4),"",INDEX(Book!C$3:C$1200,SMALL(IF(BookTable[Entry Month]=$O$4,ROW(BookTable[Entry Month])-ROW(Book!$J$2)),ROWS(C$7:C175))))</f>
        <v/>
      </c>
      <c r="E175" s="1" t="e">
        <f>VLOOKUP(Shrawan7[[#This Row],[आपूर्तिकर्ताको नाम]],PartyTable[],2,FALSE)</f>
        <v>#N/A</v>
      </c>
      <c r="F175" s="1" t="str" cm="1">
        <f t="array" ref="F175">IF(ROWS(G$7:G175)&gt;COUNTIF(BookTable[Entry Month],$O$4),"",INDEX(Book!D$3:D$1200,SMALL(IF(BookTable[Entry Month]=$O$4,ROW(BookTable[Entry Month])-ROW(Book!$J$2)),ROWS(G$7:G175))))</f>
        <v/>
      </c>
      <c r="I17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75" s="6" t="str" cm="1">
        <f t="array" ref="J175">IF(ROWS(G$7:G175)&gt;COUNTIF(BookTable[Entry Month],$O$4),"",INDEX(Book!F$3:F$1200,SMALL(IF(BookTable[Entry Month]=$O$4,ROW(BookTable[Entry Month])-ROW(Book!$J$2)),ROWS(G$7:G175))))</f>
        <v/>
      </c>
      <c r="K175" s="6" t="str" cm="1">
        <f t="array" ref="K175">IF(ROWS(G$7:G175)&gt;COUNTIF(BookTable[Entry Month],$O$4),"",INDEX(Book!E$3:E$1200,SMALL(IF(BookTable[Entry Month]=$O$4,ROW(BookTable[Entry Month])-ROW(Book!$J$2)),ROWS(G$7:G175))))</f>
        <v/>
      </c>
      <c r="L175" s="6" t="e">
        <f>Shrawan7[[#This Row],[मूल्य (रु)]]*13%</f>
        <v>#VALUE!</v>
      </c>
    </row>
    <row r="176" spans="1:12" hidden="1" x14ac:dyDescent="0.25">
      <c r="A176" s="1" t="str">
        <f t="array" ref="A176">IF(ROWS(A$7:A176)&gt;COUNTIF(BookTable[Entry Month],$O$4),"",INDEX(Book!A$3:A$1200,SMALL(IF(BookTable[Entry Month]=$O$4,ROW(BookTable[Entry Month])-ROW(Book!$J$2)),ROWS(A$7:A176))))</f>
        <v/>
      </c>
      <c r="B176" s="1" t="str">
        <f t="array" ref="B176">IF(ROWS(B$7:B176)&gt;COUNTIF(BookTable[Entry Month],$O$4),"",INDEX(Book!B$3:B$1200,SMALL(IF(BookTable[Entry Month]=$O$4,ROW(BookTable[Entry Month])-ROW(Book!$J$2)),ROWS(B$7:B176))))</f>
        <v/>
      </c>
      <c r="D176" s="1" t="str">
        <f t="array" ref="D176">IF(ROWS(C$7:C176)&gt;COUNTIF(BookTable[Entry Month],$O$4),"",INDEX(Book!C$3:C$1200,SMALL(IF(BookTable[Entry Month]=$O$4,ROW(BookTable[Entry Month])-ROW(Book!$J$2)),ROWS(C$7:C176))))</f>
        <v/>
      </c>
      <c r="E176" s="1" t="e">
        <f>VLOOKUP(Shrawan7[[#This Row],[आपूर्तिकर्ताको नाम]],PartyTable[],2,FALSE)</f>
        <v>#N/A</v>
      </c>
      <c r="F176" s="1" t="str" cm="1">
        <f t="array" ref="F176">IF(ROWS(G$7:G176)&gt;COUNTIF(BookTable[Entry Month],$O$4),"",INDEX(Book!D$3:D$1200,SMALL(IF(BookTable[Entry Month]=$O$4,ROW(BookTable[Entry Month])-ROW(Book!$J$2)),ROWS(G$7:G176))))</f>
        <v/>
      </c>
      <c r="I17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76" s="6" t="str" cm="1">
        <f t="array" ref="J176">IF(ROWS(G$7:G176)&gt;COUNTIF(BookTable[Entry Month],$O$4),"",INDEX(Book!F$3:F$1200,SMALL(IF(BookTable[Entry Month]=$O$4,ROW(BookTable[Entry Month])-ROW(Book!$J$2)),ROWS(G$7:G176))))</f>
        <v/>
      </c>
      <c r="K176" s="6" t="str" cm="1">
        <f t="array" ref="K176">IF(ROWS(G$7:G176)&gt;COUNTIF(BookTable[Entry Month],$O$4),"",INDEX(Book!E$3:E$1200,SMALL(IF(BookTable[Entry Month]=$O$4,ROW(BookTable[Entry Month])-ROW(Book!$J$2)),ROWS(G$7:G176))))</f>
        <v/>
      </c>
      <c r="L176" s="6" t="e">
        <f>Shrawan7[[#This Row],[मूल्य (रु)]]*13%</f>
        <v>#VALUE!</v>
      </c>
    </row>
    <row r="177" spans="1:12" hidden="1" x14ac:dyDescent="0.25">
      <c r="A177" s="1" t="str">
        <f t="array" ref="A177">IF(ROWS(A$7:A177)&gt;COUNTIF(BookTable[Entry Month],$O$4),"",INDEX(Book!A$3:A$1200,SMALL(IF(BookTable[Entry Month]=$O$4,ROW(BookTable[Entry Month])-ROW(Book!$J$2)),ROWS(A$7:A177))))</f>
        <v/>
      </c>
      <c r="B177" s="1" t="str">
        <f t="array" ref="B177">IF(ROWS(B$7:B177)&gt;COUNTIF(BookTable[Entry Month],$O$4),"",INDEX(Book!B$3:B$1200,SMALL(IF(BookTable[Entry Month]=$O$4,ROW(BookTable[Entry Month])-ROW(Book!$J$2)),ROWS(B$7:B177))))</f>
        <v/>
      </c>
      <c r="D177" s="1" t="str">
        <f t="array" ref="D177">IF(ROWS(C$7:C177)&gt;COUNTIF(BookTable[Entry Month],$O$4),"",INDEX(Book!C$3:C$1200,SMALL(IF(BookTable[Entry Month]=$O$4,ROW(BookTable[Entry Month])-ROW(Book!$J$2)),ROWS(C$7:C177))))</f>
        <v/>
      </c>
      <c r="E177" s="1" t="e">
        <f>VLOOKUP(Shrawan7[[#This Row],[आपूर्तिकर्ताको नाम]],PartyTable[],2,FALSE)</f>
        <v>#N/A</v>
      </c>
      <c r="F177" s="1" t="str" cm="1">
        <f t="array" ref="F177">IF(ROWS(G$7:G177)&gt;COUNTIF(BookTable[Entry Month],$O$4),"",INDEX(Book!D$3:D$1200,SMALL(IF(BookTable[Entry Month]=$O$4,ROW(BookTable[Entry Month])-ROW(Book!$J$2)),ROWS(G$7:G177))))</f>
        <v/>
      </c>
      <c r="I17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77" s="6" t="str" cm="1">
        <f t="array" ref="J177">IF(ROWS(G$7:G177)&gt;COUNTIF(BookTable[Entry Month],$O$4),"",INDEX(Book!F$3:F$1200,SMALL(IF(BookTable[Entry Month]=$O$4,ROW(BookTable[Entry Month])-ROW(Book!$J$2)),ROWS(G$7:G177))))</f>
        <v/>
      </c>
      <c r="K177" s="6" t="str" cm="1">
        <f t="array" ref="K177">IF(ROWS(G$7:G177)&gt;COUNTIF(BookTable[Entry Month],$O$4),"",INDEX(Book!E$3:E$1200,SMALL(IF(BookTable[Entry Month]=$O$4,ROW(BookTable[Entry Month])-ROW(Book!$J$2)),ROWS(G$7:G177))))</f>
        <v/>
      </c>
      <c r="L177" s="6" t="e">
        <f>Shrawan7[[#This Row],[मूल्य (रु)]]*13%</f>
        <v>#VALUE!</v>
      </c>
    </row>
    <row r="178" spans="1:12" hidden="1" x14ac:dyDescent="0.25">
      <c r="A178" s="1" t="str">
        <f t="array" ref="A178">IF(ROWS(A$7:A178)&gt;COUNTIF(BookTable[Entry Month],$O$4),"",INDEX(Book!A$3:A$1200,SMALL(IF(BookTable[Entry Month]=$O$4,ROW(BookTable[Entry Month])-ROW(Book!$J$2)),ROWS(A$7:A178))))</f>
        <v/>
      </c>
      <c r="B178" s="1" t="str">
        <f t="array" ref="B178">IF(ROWS(B$7:B178)&gt;COUNTIF(BookTable[Entry Month],$O$4),"",INDEX(Book!B$3:B$1200,SMALL(IF(BookTable[Entry Month]=$O$4,ROW(BookTable[Entry Month])-ROW(Book!$J$2)),ROWS(B$7:B178))))</f>
        <v/>
      </c>
      <c r="D178" s="1" t="str">
        <f t="array" ref="D178">IF(ROWS(C$7:C178)&gt;COUNTIF(BookTable[Entry Month],$O$4),"",INDEX(Book!C$3:C$1200,SMALL(IF(BookTable[Entry Month]=$O$4,ROW(BookTable[Entry Month])-ROW(Book!$J$2)),ROWS(C$7:C178))))</f>
        <v/>
      </c>
      <c r="E178" s="1" t="e">
        <f>VLOOKUP(Shrawan7[[#This Row],[आपूर्तिकर्ताको नाम]],PartyTable[],2,FALSE)</f>
        <v>#N/A</v>
      </c>
      <c r="F178" s="1" t="str" cm="1">
        <f t="array" ref="F178">IF(ROWS(G$7:G178)&gt;COUNTIF(BookTable[Entry Month],$O$4),"",INDEX(Book!D$3:D$1200,SMALL(IF(BookTable[Entry Month]=$O$4,ROW(BookTable[Entry Month])-ROW(Book!$J$2)),ROWS(G$7:G178))))</f>
        <v/>
      </c>
      <c r="I17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78" s="6" t="str" cm="1">
        <f t="array" ref="J178">IF(ROWS(G$7:G178)&gt;COUNTIF(BookTable[Entry Month],$O$4),"",INDEX(Book!F$3:F$1200,SMALL(IF(BookTable[Entry Month]=$O$4,ROW(BookTable[Entry Month])-ROW(Book!$J$2)),ROWS(G$7:G178))))</f>
        <v/>
      </c>
      <c r="K178" s="6" t="str" cm="1">
        <f t="array" ref="K178">IF(ROWS(G$7:G178)&gt;COUNTIF(BookTable[Entry Month],$O$4),"",INDEX(Book!E$3:E$1200,SMALL(IF(BookTable[Entry Month]=$O$4,ROW(BookTable[Entry Month])-ROW(Book!$J$2)),ROWS(G$7:G178))))</f>
        <v/>
      </c>
      <c r="L178" s="6" t="e">
        <f>Shrawan7[[#This Row],[मूल्य (रु)]]*13%</f>
        <v>#VALUE!</v>
      </c>
    </row>
    <row r="179" spans="1:12" hidden="1" x14ac:dyDescent="0.25">
      <c r="A179" s="1" t="str">
        <f t="array" ref="A179">IF(ROWS(A$7:A179)&gt;COUNTIF(BookTable[Entry Month],$O$4),"",INDEX(Book!A$3:A$1200,SMALL(IF(BookTable[Entry Month]=$O$4,ROW(BookTable[Entry Month])-ROW(Book!$J$2)),ROWS(A$7:A179))))</f>
        <v/>
      </c>
      <c r="B179" s="1" t="str">
        <f t="array" ref="B179">IF(ROWS(B$7:B179)&gt;COUNTIF(BookTable[Entry Month],$O$4),"",INDEX(Book!B$3:B$1200,SMALL(IF(BookTable[Entry Month]=$O$4,ROW(BookTable[Entry Month])-ROW(Book!$J$2)),ROWS(B$7:B179))))</f>
        <v/>
      </c>
      <c r="D179" s="1" t="str">
        <f t="array" ref="D179">IF(ROWS(C$7:C179)&gt;COUNTIF(BookTable[Entry Month],$O$4),"",INDEX(Book!C$3:C$1200,SMALL(IF(BookTable[Entry Month]=$O$4,ROW(BookTable[Entry Month])-ROW(Book!$J$2)),ROWS(C$7:C179))))</f>
        <v/>
      </c>
      <c r="E179" s="1" t="e">
        <f>VLOOKUP(Shrawan7[[#This Row],[आपूर्तिकर्ताको नाम]],PartyTable[],2,FALSE)</f>
        <v>#N/A</v>
      </c>
      <c r="F179" s="1" t="str" cm="1">
        <f t="array" ref="F179">IF(ROWS(G$7:G179)&gt;COUNTIF(BookTable[Entry Month],$O$4),"",INDEX(Book!D$3:D$1200,SMALL(IF(BookTable[Entry Month]=$O$4,ROW(BookTable[Entry Month])-ROW(Book!$J$2)),ROWS(G$7:G179))))</f>
        <v/>
      </c>
      <c r="I17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79" s="6" t="str" cm="1">
        <f t="array" ref="J179">IF(ROWS(G$7:G179)&gt;COUNTIF(BookTable[Entry Month],$O$4),"",INDEX(Book!F$3:F$1200,SMALL(IF(BookTable[Entry Month]=$O$4,ROW(BookTable[Entry Month])-ROW(Book!$J$2)),ROWS(G$7:G179))))</f>
        <v/>
      </c>
      <c r="K179" s="6" t="str" cm="1">
        <f t="array" ref="K179">IF(ROWS(G$7:G179)&gt;COUNTIF(BookTable[Entry Month],$O$4),"",INDEX(Book!E$3:E$1200,SMALL(IF(BookTable[Entry Month]=$O$4,ROW(BookTable[Entry Month])-ROW(Book!$J$2)),ROWS(G$7:G179))))</f>
        <v/>
      </c>
      <c r="L179" s="6" t="e">
        <f>Shrawan7[[#This Row],[मूल्य (रु)]]*13%</f>
        <v>#VALUE!</v>
      </c>
    </row>
    <row r="180" spans="1:12" hidden="1" x14ac:dyDescent="0.25">
      <c r="A180" s="1" t="str">
        <f t="array" ref="A180">IF(ROWS(A$7:A180)&gt;COUNTIF(BookTable[Entry Month],$O$4),"",INDEX(Book!A$3:A$1200,SMALL(IF(BookTable[Entry Month]=$O$4,ROW(BookTable[Entry Month])-ROW(Book!$J$2)),ROWS(A$7:A180))))</f>
        <v/>
      </c>
      <c r="B180" s="1" t="str">
        <f t="array" ref="B180">IF(ROWS(B$7:B180)&gt;COUNTIF(BookTable[Entry Month],$O$4),"",INDEX(Book!B$3:B$1200,SMALL(IF(BookTable[Entry Month]=$O$4,ROW(BookTable[Entry Month])-ROW(Book!$J$2)),ROWS(B$7:B180))))</f>
        <v/>
      </c>
      <c r="D180" s="1" t="str">
        <f t="array" ref="D180">IF(ROWS(C$7:C180)&gt;COUNTIF(BookTable[Entry Month],$O$4),"",INDEX(Book!C$3:C$1200,SMALL(IF(BookTable[Entry Month]=$O$4,ROW(BookTable[Entry Month])-ROW(Book!$J$2)),ROWS(C$7:C180))))</f>
        <v/>
      </c>
      <c r="E180" s="1" t="e">
        <f>VLOOKUP(Shrawan7[[#This Row],[आपूर्तिकर्ताको नाम]],PartyTable[],2,FALSE)</f>
        <v>#N/A</v>
      </c>
      <c r="F180" s="1" t="str" cm="1">
        <f t="array" ref="F180">IF(ROWS(G$7:G180)&gt;COUNTIF(BookTable[Entry Month],$O$4),"",INDEX(Book!D$3:D$1200,SMALL(IF(BookTable[Entry Month]=$O$4,ROW(BookTable[Entry Month])-ROW(Book!$J$2)),ROWS(G$7:G180))))</f>
        <v/>
      </c>
      <c r="I18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80" s="6" t="str" cm="1">
        <f t="array" ref="J180">IF(ROWS(G$7:G180)&gt;COUNTIF(BookTable[Entry Month],$O$4),"",INDEX(Book!F$3:F$1200,SMALL(IF(BookTable[Entry Month]=$O$4,ROW(BookTable[Entry Month])-ROW(Book!$J$2)),ROWS(G$7:G180))))</f>
        <v/>
      </c>
      <c r="K180" s="6" t="str" cm="1">
        <f t="array" ref="K180">IF(ROWS(G$7:G180)&gt;COUNTIF(BookTable[Entry Month],$O$4),"",INDEX(Book!E$3:E$1200,SMALL(IF(BookTable[Entry Month]=$O$4,ROW(BookTable[Entry Month])-ROW(Book!$J$2)),ROWS(G$7:G180))))</f>
        <v/>
      </c>
      <c r="L180" s="6" t="e">
        <f>Shrawan7[[#This Row],[मूल्य (रु)]]*13%</f>
        <v>#VALUE!</v>
      </c>
    </row>
    <row r="181" spans="1:12" hidden="1" x14ac:dyDescent="0.25">
      <c r="A181" s="1" t="str">
        <f t="array" ref="A181">IF(ROWS(A$7:A181)&gt;COUNTIF(BookTable[Entry Month],$O$4),"",INDEX(Book!A$3:A$1200,SMALL(IF(BookTable[Entry Month]=$O$4,ROW(BookTable[Entry Month])-ROW(Book!$J$2)),ROWS(A$7:A181))))</f>
        <v/>
      </c>
      <c r="B181" s="1" t="str">
        <f t="array" ref="B181">IF(ROWS(B$7:B181)&gt;COUNTIF(BookTable[Entry Month],$O$4),"",INDEX(Book!B$3:B$1200,SMALL(IF(BookTable[Entry Month]=$O$4,ROW(BookTable[Entry Month])-ROW(Book!$J$2)),ROWS(B$7:B181))))</f>
        <v/>
      </c>
      <c r="D181" s="1" t="str">
        <f t="array" ref="D181">IF(ROWS(C$7:C181)&gt;COUNTIF(BookTable[Entry Month],$O$4),"",INDEX(Book!C$3:C$1200,SMALL(IF(BookTable[Entry Month]=$O$4,ROW(BookTable[Entry Month])-ROW(Book!$J$2)),ROWS(C$7:C181))))</f>
        <v/>
      </c>
      <c r="E181" s="1" t="e">
        <f>VLOOKUP(Shrawan7[[#This Row],[आपूर्तिकर्ताको नाम]],PartyTable[],2,FALSE)</f>
        <v>#N/A</v>
      </c>
      <c r="F181" s="1" t="str" cm="1">
        <f t="array" ref="F181">IF(ROWS(G$7:G181)&gt;COUNTIF(BookTable[Entry Month],$O$4),"",INDEX(Book!D$3:D$1200,SMALL(IF(BookTable[Entry Month]=$O$4,ROW(BookTable[Entry Month])-ROW(Book!$J$2)),ROWS(G$7:G181))))</f>
        <v/>
      </c>
      <c r="I18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81" s="6" t="str" cm="1">
        <f t="array" ref="J181">IF(ROWS(G$7:G181)&gt;COUNTIF(BookTable[Entry Month],$O$4),"",INDEX(Book!F$3:F$1200,SMALL(IF(BookTable[Entry Month]=$O$4,ROW(BookTable[Entry Month])-ROW(Book!$J$2)),ROWS(G$7:G181))))</f>
        <v/>
      </c>
      <c r="K181" s="6" t="str" cm="1">
        <f t="array" ref="K181">IF(ROWS(G$7:G181)&gt;COUNTIF(BookTable[Entry Month],$O$4),"",INDEX(Book!E$3:E$1200,SMALL(IF(BookTable[Entry Month]=$O$4,ROW(BookTable[Entry Month])-ROW(Book!$J$2)),ROWS(G$7:G181))))</f>
        <v/>
      </c>
      <c r="L181" s="6" t="e">
        <f>Shrawan7[[#This Row],[मूल्य (रु)]]*13%</f>
        <v>#VALUE!</v>
      </c>
    </row>
    <row r="182" spans="1:12" hidden="1" x14ac:dyDescent="0.25">
      <c r="A182" s="1" t="str">
        <f t="array" ref="A182">IF(ROWS(A$7:A182)&gt;COUNTIF(BookTable[Entry Month],$O$4),"",INDEX(Book!A$3:A$1200,SMALL(IF(BookTable[Entry Month]=$O$4,ROW(BookTable[Entry Month])-ROW(Book!$J$2)),ROWS(A$7:A182))))</f>
        <v/>
      </c>
      <c r="B182" s="1" t="str">
        <f t="array" ref="B182">IF(ROWS(B$7:B182)&gt;COUNTIF(BookTable[Entry Month],$O$4),"",INDEX(Book!B$3:B$1200,SMALL(IF(BookTable[Entry Month]=$O$4,ROW(BookTable[Entry Month])-ROW(Book!$J$2)),ROWS(B$7:B182))))</f>
        <v/>
      </c>
      <c r="D182" s="1" t="str">
        <f t="array" ref="D182">IF(ROWS(C$7:C182)&gt;COUNTIF(BookTable[Entry Month],$O$4),"",INDEX(Book!C$3:C$1200,SMALL(IF(BookTable[Entry Month]=$O$4,ROW(BookTable[Entry Month])-ROW(Book!$J$2)),ROWS(C$7:C182))))</f>
        <v/>
      </c>
      <c r="E182" s="1" t="e">
        <f>VLOOKUP(Shrawan7[[#This Row],[आपूर्तिकर्ताको नाम]],PartyTable[],2,FALSE)</f>
        <v>#N/A</v>
      </c>
      <c r="F182" s="1" t="str" cm="1">
        <f t="array" ref="F182">IF(ROWS(G$7:G182)&gt;COUNTIF(BookTable[Entry Month],$O$4),"",INDEX(Book!D$3:D$1200,SMALL(IF(BookTable[Entry Month]=$O$4,ROW(BookTable[Entry Month])-ROW(Book!$J$2)),ROWS(G$7:G182))))</f>
        <v/>
      </c>
      <c r="I18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82" s="6" t="str" cm="1">
        <f t="array" ref="J182">IF(ROWS(G$7:G182)&gt;COUNTIF(BookTable[Entry Month],$O$4),"",INDEX(Book!F$3:F$1200,SMALL(IF(BookTable[Entry Month]=$O$4,ROW(BookTable[Entry Month])-ROW(Book!$J$2)),ROWS(G$7:G182))))</f>
        <v/>
      </c>
      <c r="K182" s="6" t="str" cm="1">
        <f t="array" ref="K182">IF(ROWS(G$7:G182)&gt;COUNTIF(BookTable[Entry Month],$O$4),"",INDEX(Book!E$3:E$1200,SMALL(IF(BookTable[Entry Month]=$O$4,ROW(BookTable[Entry Month])-ROW(Book!$J$2)),ROWS(G$7:G182))))</f>
        <v/>
      </c>
      <c r="L182" s="6" t="e">
        <f>Shrawan7[[#This Row],[मूल्य (रु)]]*13%</f>
        <v>#VALUE!</v>
      </c>
    </row>
    <row r="183" spans="1:12" hidden="1" x14ac:dyDescent="0.25">
      <c r="A183" s="1" t="str">
        <f t="array" ref="A183">IF(ROWS(A$7:A183)&gt;COUNTIF(BookTable[Entry Month],$O$4),"",INDEX(Book!A$3:A$1200,SMALL(IF(BookTable[Entry Month]=$O$4,ROW(BookTable[Entry Month])-ROW(Book!$J$2)),ROWS(A$7:A183))))</f>
        <v/>
      </c>
      <c r="B183" s="1" t="str">
        <f t="array" ref="B183">IF(ROWS(B$7:B183)&gt;COUNTIF(BookTable[Entry Month],$O$4),"",INDEX(Book!B$3:B$1200,SMALL(IF(BookTable[Entry Month]=$O$4,ROW(BookTable[Entry Month])-ROW(Book!$J$2)),ROWS(B$7:B183))))</f>
        <v/>
      </c>
      <c r="D183" s="1" t="str">
        <f t="array" ref="D183">IF(ROWS(C$7:C183)&gt;COUNTIF(BookTable[Entry Month],$O$4),"",INDEX(Book!C$3:C$1200,SMALL(IF(BookTable[Entry Month]=$O$4,ROW(BookTable[Entry Month])-ROW(Book!$J$2)),ROWS(C$7:C183))))</f>
        <v/>
      </c>
      <c r="E183" s="1" t="e">
        <f>VLOOKUP(Shrawan7[[#This Row],[आपूर्तिकर्ताको नाम]],PartyTable[],2,FALSE)</f>
        <v>#N/A</v>
      </c>
      <c r="F183" s="1" t="str" cm="1">
        <f t="array" ref="F183">IF(ROWS(G$7:G183)&gt;COUNTIF(BookTable[Entry Month],$O$4),"",INDEX(Book!D$3:D$1200,SMALL(IF(BookTable[Entry Month]=$O$4,ROW(BookTable[Entry Month])-ROW(Book!$J$2)),ROWS(G$7:G183))))</f>
        <v/>
      </c>
      <c r="I18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83" s="6" t="str" cm="1">
        <f t="array" ref="J183">IF(ROWS(G$7:G183)&gt;COUNTIF(BookTable[Entry Month],$O$4),"",INDEX(Book!F$3:F$1200,SMALL(IF(BookTable[Entry Month]=$O$4,ROW(BookTable[Entry Month])-ROW(Book!$J$2)),ROWS(G$7:G183))))</f>
        <v/>
      </c>
      <c r="K183" s="6" t="str" cm="1">
        <f t="array" ref="K183">IF(ROWS(G$7:G183)&gt;COUNTIF(BookTable[Entry Month],$O$4),"",INDEX(Book!E$3:E$1200,SMALL(IF(BookTable[Entry Month]=$O$4,ROW(BookTable[Entry Month])-ROW(Book!$J$2)),ROWS(G$7:G183))))</f>
        <v/>
      </c>
      <c r="L183" s="6" t="e">
        <f>Shrawan7[[#This Row],[मूल्य (रु)]]*13%</f>
        <v>#VALUE!</v>
      </c>
    </row>
    <row r="184" spans="1:12" hidden="1" x14ac:dyDescent="0.25">
      <c r="A184" s="1" t="str">
        <f t="array" ref="A184">IF(ROWS(A$7:A184)&gt;COUNTIF(BookTable[Entry Month],$O$4),"",INDEX(Book!A$3:A$1200,SMALL(IF(BookTable[Entry Month]=$O$4,ROW(BookTable[Entry Month])-ROW(Book!$J$2)),ROWS(A$7:A184))))</f>
        <v/>
      </c>
      <c r="B184" s="1" t="str">
        <f t="array" ref="B184">IF(ROWS(B$7:B184)&gt;COUNTIF(BookTable[Entry Month],$O$4),"",INDEX(Book!B$3:B$1200,SMALL(IF(BookTable[Entry Month]=$O$4,ROW(BookTable[Entry Month])-ROW(Book!$J$2)),ROWS(B$7:B184))))</f>
        <v/>
      </c>
      <c r="D184" s="1" t="str">
        <f t="array" ref="D184">IF(ROWS(C$7:C184)&gt;COUNTIF(BookTable[Entry Month],$O$4),"",INDEX(Book!C$3:C$1200,SMALL(IF(BookTable[Entry Month]=$O$4,ROW(BookTable[Entry Month])-ROW(Book!$J$2)),ROWS(C$7:C184))))</f>
        <v/>
      </c>
      <c r="E184" s="1" t="e">
        <f>VLOOKUP(Shrawan7[[#This Row],[आपूर्तिकर्ताको नाम]],PartyTable[],2,FALSE)</f>
        <v>#N/A</v>
      </c>
      <c r="F184" s="1" t="str" cm="1">
        <f t="array" ref="F184">IF(ROWS(G$7:G184)&gt;COUNTIF(BookTable[Entry Month],$O$4),"",INDEX(Book!D$3:D$1200,SMALL(IF(BookTable[Entry Month]=$O$4,ROW(BookTable[Entry Month])-ROW(Book!$J$2)),ROWS(G$7:G184))))</f>
        <v/>
      </c>
      <c r="I18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84" s="6" t="str" cm="1">
        <f t="array" ref="J184">IF(ROWS(G$7:G184)&gt;COUNTIF(BookTable[Entry Month],$O$4),"",INDEX(Book!F$3:F$1200,SMALL(IF(BookTable[Entry Month]=$O$4,ROW(BookTable[Entry Month])-ROW(Book!$J$2)),ROWS(G$7:G184))))</f>
        <v/>
      </c>
      <c r="K184" s="6" t="str" cm="1">
        <f t="array" ref="K184">IF(ROWS(G$7:G184)&gt;COUNTIF(BookTable[Entry Month],$O$4),"",INDEX(Book!E$3:E$1200,SMALL(IF(BookTable[Entry Month]=$O$4,ROW(BookTable[Entry Month])-ROW(Book!$J$2)),ROWS(G$7:G184))))</f>
        <v/>
      </c>
      <c r="L184" s="6" t="e">
        <f>Shrawan7[[#This Row],[मूल्य (रु)]]*13%</f>
        <v>#VALUE!</v>
      </c>
    </row>
    <row r="185" spans="1:12" hidden="1" x14ac:dyDescent="0.25">
      <c r="A185" s="1" t="str">
        <f t="array" ref="A185">IF(ROWS(A$7:A185)&gt;COUNTIF(BookTable[Entry Month],$O$4),"",INDEX(Book!A$3:A$1200,SMALL(IF(BookTable[Entry Month]=$O$4,ROW(BookTable[Entry Month])-ROW(Book!$J$2)),ROWS(A$7:A185))))</f>
        <v/>
      </c>
      <c r="B185" s="1" t="str">
        <f t="array" ref="B185">IF(ROWS(B$7:B185)&gt;COUNTIF(BookTable[Entry Month],$O$4),"",INDEX(Book!B$3:B$1200,SMALL(IF(BookTable[Entry Month]=$O$4,ROW(BookTable[Entry Month])-ROW(Book!$J$2)),ROWS(B$7:B185))))</f>
        <v/>
      </c>
      <c r="D185" s="1" t="str">
        <f t="array" ref="D185">IF(ROWS(C$7:C185)&gt;COUNTIF(BookTable[Entry Month],$O$4),"",INDEX(Book!C$3:C$1200,SMALL(IF(BookTable[Entry Month]=$O$4,ROW(BookTable[Entry Month])-ROW(Book!$J$2)),ROWS(C$7:C185))))</f>
        <v/>
      </c>
      <c r="E185" s="1" t="e">
        <f>VLOOKUP(Shrawan7[[#This Row],[आपूर्तिकर्ताको नाम]],PartyTable[],2,FALSE)</f>
        <v>#N/A</v>
      </c>
      <c r="F185" s="1" t="str" cm="1">
        <f t="array" ref="F185">IF(ROWS(G$7:G185)&gt;COUNTIF(BookTable[Entry Month],$O$4),"",INDEX(Book!D$3:D$1200,SMALL(IF(BookTable[Entry Month]=$O$4,ROW(BookTable[Entry Month])-ROW(Book!$J$2)),ROWS(G$7:G185))))</f>
        <v/>
      </c>
      <c r="I18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85" s="6" t="str" cm="1">
        <f t="array" ref="J185">IF(ROWS(G$7:G185)&gt;COUNTIF(BookTable[Entry Month],$O$4),"",INDEX(Book!F$3:F$1200,SMALL(IF(BookTable[Entry Month]=$O$4,ROW(BookTable[Entry Month])-ROW(Book!$J$2)),ROWS(G$7:G185))))</f>
        <v/>
      </c>
      <c r="K185" s="6" t="str" cm="1">
        <f t="array" ref="K185">IF(ROWS(G$7:G185)&gt;COUNTIF(BookTable[Entry Month],$O$4),"",INDEX(Book!E$3:E$1200,SMALL(IF(BookTable[Entry Month]=$O$4,ROW(BookTable[Entry Month])-ROW(Book!$J$2)),ROWS(G$7:G185))))</f>
        <v/>
      </c>
      <c r="L185" s="6" t="e">
        <f>Shrawan7[[#This Row],[मूल्य (रु)]]*13%</f>
        <v>#VALUE!</v>
      </c>
    </row>
    <row r="186" spans="1:12" hidden="1" x14ac:dyDescent="0.25">
      <c r="A186" s="1" t="str">
        <f t="array" ref="A186">IF(ROWS(A$7:A186)&gt;COUNTIF(BookTable[Entry Month],$O$4),"",INDEX(Book!A$3:A$1200,SMALL(IF(BookTable[Entry Month]=$O$4,ROW(BookTable[Entry Month])-ROW(Book!$J$2)),ROWS(A$7:A186))))</f>
        <v/>
      </c>
      <c r="B186" s="1" t="str">
        <f t="array" ref="B186">IF(ROWS(B$7:B186)&gt;COUNTIF(BookTable[Entry Month],$O$4),"",INDEX(Book!B$3:B$1200,SMALL(IF(BookTable[Entry Month]=$O$4,ROW(BookTable[Entry Month])-ROW(Book!$J$2)),ROWS(B$7:B186))))</f>
        <v/>
      </c>
      <c r="D186" s="1" t="str">
        <f t="array" ref="D186">IF(ROWS(C$7:C186)&gt;COUNTIF(BookTable[Entry Month],$O$4),"",INDEX(Book!C$3:C$1200,SMALL(IF(BookTable[Entry Month]=$O$4,ROW(BookTable[Entry Month])-ROW(Book!$J$2)),ROWS(C$7:C186))))</f>
        <v/>
      </c>
      <c r="E186" s="1" t="e">
        <f>VLOOKUP(Shrawan7[[#This Row],[आपूर्तिकर्ताको नाम]],PartyTable[],2,FALSE)</f>
        <v>#N/A</v>
      </c>
      <c r="F186" s="1" t="str" cm="1">
        <f t="array" ref="F186">IF(ROWS(G$7:G186)&gt;COUNTIF(BookTable[Entry Month],$O$4),"",INDEX(Book!D$3:D$1200,SMALL(IF(BookTable[Entry Month]=$O$4,ROW(BookTable[Entry Month])-ROW(Book!$J$2)),ROWS(G$7:G186))))</f>
        <v/>
      </c>
      <c r="I18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86" s="6" t="str" cm="1">
        <f t="array" ref="J186">IF(ROWS(G$7:G186)&gt;COUNTIF(BookTable[Entry Month],$O$4),"",INDEX(Book!F$3:F$1200,SMALL(IF(BookTable[Entry Month]=$O$4,ROW(BookTable[Entry Month])-ROW(Book!$J$2)),ROWS(G$7:G186))))</f>
        <v/>
      </c>
      <c r="K186" s="6" t="str" cm="1">
        <f t="array" ref="K186">IF(ROWS(G$7:G186)&gt;COUNTIF(BookTable[Entry Month],$O$4),"",INDEX(Book!E$3:E$1200,SMALL(IF(BookTable[Entry Month]=$O$4,ROW(BookTable[Entry Month])-ROW(Book!$J$2)),ROWS(G$7:G186))))</f>
        <v/>
      </c>
      <c r="L186" s="6" t="e">
        <f>Shrawan7[[#This Row],[मूल्य (रु)]]*13%</f>
        <v>#VALUE!</v>
      </c>
    </row>
    <row r="187" spans="1:12" hidden="1" x14ac:dyDescent="0.25">
      <c r="A187" s="1" t="str">
        <f t="array" ref="A187">IF(ROWS(A$7:A187)&gt;COUNTIF(BookTable[Entry Month],$O$4),"",INDEX(Book!A$3:A$1200,SMALL(IF(BookTable[Entry Month]=$O$4,ROW(BookTable[Entry Month])-ROW(Book!$J$2)),ROWS(A$7:A187))))</f>
        <v/>
      </c>
      <c r="B187" s="1" t="str">
        <f t="array" ref="B187">IF(ROWS(B$7:B187)&gt;COUNTIF(BookTable[Entry Month],$O$4),"",INDEX(Book!B$3:B$1200,SMALL(IF(BookTable[Entry Month]=$O$4,ROW(BookTable[Entry Month])-ROW(Book!$J$2)),ROWS(B$7:B187))))</f>
        <v/>
      </c>
      <c r="D187" s="1" t="str">
        <f t="array" ref="D187">IF(ROWS(C$7:C187)&gt;COUNTIF(BookTable[Entry Month],$O$4),"",INDEX(Book!C$3:C$1200,SMALL(IF(BookTable[Entry Month]=$O$4,ROW(BookTable[Entry Month])-ROW(Book!$J$2)),ROWS(C$7:C187))))</f>
        <v/>
      </c>
      <c r="E187" s="1" t="e">
        <f>VLOOKUP(Shrawan7[[#This Row],[आपूर्तिकर्ताको नाम]],PartyTable[],2,FALSE)</f>
        <v>#N/A</v>
      </c>
      <c r="F187" s="1" t="str" cm="1">
        <f t="array" ref="F187">IF(ROWS(G$7:G187)&gt;COUNTIF(BookTable[Entry Month],$O$4),"",INDEX(Book!D$3:D$1200,SMALL(IF(BookTable[Entry Month]=$O$4,ROW(BookTable[Entry Month])-ROW(Book!$J$2)),ROWS(G$7:G187))))</f>
        <v/>
      </c>
      <c r="I18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87" s="6" t="str" cm="1">
        <f t="array" ref="J187">IF(ROWS(G$7:G187)&gt;COUNTIF(BookTable[Entry Month],$O$4),"",INDEX(Book!F$3:F$1200,SMALL(IF(BookTable[Entry Month]=$O$4,ROW(BookTable[Entry Month])-ROW(Book!$J$2)),ROWS(G$7:G187))))</f>
        <v/>
      </c>
      <c r="K187" s="6" t="str" cm="1">
        <f t="array" ref="K187">IF(ROWS(G$7:G187)&gt;COUNTIF(BookTable[Entry Month],$O$4),"",INDEX(Book!E$3:E$1200,SMALL(IF(BookTable[Entry Month]=$O$4,ROW(BookTable[Entry Month])-ROW(Book!$J$2)),ROWS(G$7:G187))))</f>
        <v/>
      </c>
      <c r="L187" s="6" t="e">
        <f>Shrawan7[[#This Row],[मूल्य (रु)]]*13%</f>
        <v>#VALUE!</v>
      </c>
    </row>
    <row r="188" spans="1:12" hidden="1" x14ac:dyDescent="0.25">
      <c r="A188" s="1" t="str">
        <f t="array" ref="A188">IF(ROWS(A$7:A188)&gt;COUNTIF(BookTable[Entry Month],$O$4),"",INDEX(Book!A$3:A$1200,SMALL(IF(BookTable[Entry Month]=$O$4,ROW(BookTable[Entry Month])-ROW(Book!$J$2)),ROWS(A$7:A188))))</f>
        <v/>
      </c>
      <c r="B188" s="1" t="str">
        <f t="array" ref="B188">IF(ROWS(B$7:B188)&gt;COUNTIF(BookTable[Entry Month],$O$4),"",INDEX(Book!B$3:B$1200,SMALL(IF(BookTable[Entry Month]=$O$4,ROW(BookTable[Entry Month])-ROW(Book!$J$2)),ROWS(B$7:B188))))</f>
        <v/>
      </c>
      <c r="D188" s="1" t="str">
        <f t="array" ref="D188">IF(ROWS(C$7:C188)&gt;COUNTIF(BookTable[Entry Month],$O$4),"",INDEX(Book!C$3:C$1200,SMALL(IF(BookTable[Entry Month]=$O$4,ROW(BookTable[Entry Month])-ROW(Book!$J$2)),ROWS(C$7:C188))))</f>
        <v/>
      </c>
      <c r="E188" s="1" t="e">
        <f>VLOOKUP(Shrawan7[[#This Row],[आपूर्तिकर्ताको नाम]],PartyTable[],2,FALSE)</f>
        <v>#N/A</v>
      </c>
      <c r="F188" s="1" t="str" cm="1">
        <f t="array" ref="F188">IF(ROWS(G$7:G188)&gt;COUNTIF(BookTable[Entry Month],$O$4),"",INDEX(Book!D$3:D$1200,SMALL(IF(BookTable[Entry Month]=$O$4,ROW(BookTable[Entry Month])-ROW(Book!$J$2)),ROWS(G$7:G188))))</f>
        <v/>
      </c>
      <c r="I18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88" s="6" t="str" cm="1">
        <f t="array" ref="J188">IF(ROWS(G$7:G188)&gt;COUNTIF(BookTable[Entry Month],$O$4),"",INDEX(Book!F$3:F$1200,SMALL(IF(BookTable[Entry Month]=$O$4,ROW(BookTable[Entry Month])-ROW(Book!$J$2)),ROWS(G$7:G188))))</f>
        <v/>
      </c>
      <c r="K188" s="6" t="str" cm="1">
        <f t="array" ref="K188">IF(ROWS(G$7:G188)&gt;COUNTIF(BookTable[Entry Month],$O$4),"",INDEX(Book!E$3:E$1200,SMALL(IF(BookTable[Entry Month]=$O$4,ROW(BookTable[Entry Month])-ROW(Book!$J$2)),ROWS(G$7:G188))))</f>
        <v/>
      </c>
      <c r="L188" s="6" t="e">
        <f>Shrawan7[[#This Row],[मूल्य (रु)]]*13%</f>
        <v>#VALUE!</v>
      </c>
    </row>
    <row r="189" spans="1:12" hidden="1" x14ac:dyDescent="0.25">
      <c r="A189" s="1" t="str">
        <f t="array" ref="A189">IF(ROWS(A$7:A189)&gt;COUNTIF(BookTable[Entry Month],$O$4),"",INDEX(Book!A$3:A$1200,SMALL(IF(BookTable[Entry Month]=$O$4,ROW(BookTable[Entry Month])-ROW(Book!$J$2)),ROWS(A$7:A189))))</f>
        <v/>
      </c>
      <c r="B189" s="1" t="str">
        <f t="array" ref="B189">IF(ROWS(B$7:B189)&gt;COUNTIF(BookTable[Entry Month],$O$4),"",INDEX(Book!B$3:B$1200,SMALL(IF(BookTable[Entry Month]=$O$4,ROW(BookTable[Entry Month])-ROW(Book!$J$2)),ROWS(B$7:B189))))</f>
        <v/>
      </c>
      <c r="D189" s="1" t="str">
        <f t="array" ref="D189">IF(ROWS(C$7:C189)&gt;COUNTIF(BookTable[Entry Month],$O$4),"",INDEX(Book!C$3:C$1200,SMALL(IF(BookTable[Entry Month]=$O$4,ROW(BookTable[Entry Month])-ROW(Book!$J$2)),ROWS(C$7:C189))))</f>
        <v/>
      </c>
      <c r="E189" s="1" t="e">
        <f>VLOOKUP(Shrawan7[[#This Row],[आपूर्तिकर्ताको नाम]],PartyTable[],2,FALSE)</f>
        <v>#N/A</v>
      </c>
      <c r="F189" s="1" t="str" cm="1">
        <f t="array" ref="F189">IF(ROWS(G$7:G189)&gt;COUNTIF(BookTable[Entry Month],$O$4),"",INDEX(Book!D$3:D$1200,SMALL(IF(BookTable[Entry Month]=$O$4,ROW(BookTable[Entry Month])-ROW(Book!$J$2)),ROWS(G$7:G189))))</f>
        <v/>
      </c>
      <c r="I18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89" s="6" t="str" cm="1">
        <f t="array" ref="J189">IF(ROWS(G$7:G189)&gt;COUNTIF(BookTable[Entry Month],$O$4),"",INDEX(Book!F$3:F$1200,SMALL(IF(BookTable[Entry Month]=$O$4,ROW(BookTable[Entry Month])-ROW(Book!$J$2)),ROWS(G$7:G189))))</f>
        <v/>
      </c>
      <c r="K189" s="6" t="str" cm="1">
        <f t="array" ref="K189">IF(ROWS(G$7:G189)&gt;COUNTIF(BookTable[Entry Month],$O$4),"",INDEX(Book!E$3:E$1200,SMALL(IF(BookTable[Entry Month]=$O$4,ROW(BookTable[Entry Month])-ROW(Book!$J$2)),ROWS(G$7:G189))))</f>
        <v/>
      </c>
      <c r="L189" s="6" t="e">
        <f>Shrawan7[[#This Row],[मूल्य (रु)]]*13%</f>
        <v>#VALUE!</v>
      </c>
    </row>
    <row r="190" spans="1:12" hidden="1" x14ac:dyDescent="0.25">
      <c r="A190" s="1" t="str">
        <f t="array" ref="A190">IF(ROWS(A$7:A190)&gt;COUNTIF(BookTable[Entry Month],$O$4),"",INDEX(Book!A$3:A$1200,SMALL(IF(BookTable[Entry Month]=$O$4,ROW(BookTable[Entry Month])-ROW(Book!$J$2)),ROWS(A$7:A190))))</f>
        <v/>
      </c>
      <c r="B190" s="1" t="str">
        <f t="array" ref="B190">IF(ROWS(B$7:B190)&gt;COUNTIF(BookTable[Entry Month],$O$4),"",INDEX(Book!B$3:B$1200,SMALL(IF(BookTable[Entry Month]=$O$4,ROW(BookTable[Entry Month])-ROW(Book!$J$2)),ROWS(B$7:B190))))</f>
        <v/>
      </c>
      <c r="D190" s="1" t="str">
        <f t="array" ref="D190">IF(ROWS(C$7:C190)&gt;COUNTIF(BookTable[Entry Month],$O$4),"",INDEX(Book!C$3:C$1200,SMALL(IF(BookTable[Entry Month]=$O$4,ROW(BookTable[Entry Month])-ROW(Book!$J$2)),ROWS(C$7:C190))))</f>
        <v/>
      </c>
      <c r="E190" s="1" t="e">
        <f>VLOOKUP(Shrawan7[[#This Row],[आपूर्तिकर्ताको नाम]],PartyTable[],2,FALSE)</f>
        <v>#N/A</v>
      </c>
      <c r="F190" s="1" t="str" cm="1">
        <f t="array" ref="F190">IF(ROWS(G$7:G190)&gt;COUNTIF(BookTable[Entry Month],$O$4),"",INDEX(Book!D$3:D$1200,SMALL(IF(BookTable[Entry Month]=$O$4,ROW(BookTable[Entry Month])-ROW(Book!$J$2)),ROWS(G$7:G190))))</f>
        <v/>
      </c>
      <c r="I19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90" s="6" t="str" cm="1">
        <f t="array" ref="J190">IF(ROWS(G$7:G190)&gt;COUNTIF(BookTable[Entry Month],$O$4),"",INDEX(Book!F$3:F$1200,SMALL(IF(BookTable[Entry Month]=$O$4,ROW(BookTable[Entry Month])-ROW(Book!$J$2)),ROWS(G$7:G190))))</f>
        <v/>
      </c>
      <c r="K190" s="6" t="str" cm="1">
        <f t="array" ref="K190">IF(ROWS(G$7:G190)&gt;COUNTIF(BookTable[Entry Month],$O$4),"",INDEX(Book!E$3:E$1200,SMALL(IF(BookTable[Entry Month]=$O$4,ROW(BookTable[Entry Month])-ROW(Book!$J$2)),ROWS(G$7:G190))))</f>
        <v/>
      </c>
      <c r="L190" s="6" t="e">
        <f>Shrawan7[[#This Row],[मूल्य (रु)]]*13%</f>
        <v>#VALUE!</v>
      </c>
    </row>
    <row r="191" spans="1:12" hidden="1" x14ac:dyDescent="0.25">
      <c r="A191" s="1" t="str">
        <f t="array" ref="A191">IF(ROWS(A$7:A191)&gt;COUNTIF(BookTable[Entry Month],$O$4),"",INDEX(Book!A$3:A$1200,SMALL(IF(BookTable[Entry Month]=$O$4,ROW(BookTable[Entry Month])-ROW(Book!$J$2)),ROWS(A$7:A191))))</f>
        <v/>
      </c>
      <c r="B191" s="1" t="str">
        <f t="array" ref="B191">IF(ROWS(B$7:B191)&gt;COUNTIF(BookTable[Entry Month],$O$4),"",INDEX(Book!B$3:B$1200,SMALL(IF(BookTable[Entry Month]=$O$4,ROW(BookTable[Entry Month])-ROW(Book!$J$2)),ROWS(B$7:B191))))</f>
        <v/>
      </c>
      <c r="D191" s="1" t="str">
        <f t="array" ref="D191">IF(ROWS(C$7:C191)&gt;COUNTIF(BookTable[Entry Month],$O$4),"",INDEX(Book!C$3:C$1200,SMALL(IF(BookTable[Entry Month]=$O$4,ROW(BookTable[Entry Month])-ROW(Book!$J$2)),ROWS(C$7:C191))))</f>
        <v/>
      </c>
      <c r="E191" s="1" t="e">
        <f>VLOOKUP(Shrawan7[[#This Row],[आपूर्तिकर्ताको नाम]],PartyTable[],2,FALSE)</f>
        <v>#N/A</v>
      </c>
      <c r="F191" s="1" t="str" cm="1">
        <f t="array" ref="F191">IF(ROWS(G$7:G191)&gt;COUNTIF(BookTable[Entry Month],$O$4),"",INDEX(Book!D$3:D$1200,SMALL(IF(BookTable[Entry Month]=$O$4,ROW(BookTable[Entry Month])-ROW(Book!$J$2)),ROWS(G$7:G191))))</f>
        <v/>
      </c>
      <c r="I19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91" s="6" t="str" cm="1">
        <f t="array" ref="J191">IF(ROWS(G$7:G191)&gt;COUNTIF(BookTable[Entry Month],$O$4),"",INDEX(Book!F$3:F$1200,SMALL(IF(BookTable[Entry Month]=$O$4,ROW(BookTable[Entry Month])-ROW(Book!$J$2)),ROWS(G$7:G191))))</f>
        <v/>
      </c>
      <c r="K191" s="6" t="str" cm="1">
        <f t="array" ref="K191">IF(ROWS(G$7:G191)&gt;COUNTIF(BookTable[Entry Month],$O$4),"",INDEX(Book!E$3:E$1200,SMALL(IF(BookTable[Entry Month]=$O$4,ROW(BookTable[Entry Month])-ROW(Book!$J$2)),ROWS(G$7:G191))))</f>
        <v/>
      </c>
      <c r="L191" s="6" t="e">
        <f>Shrawan7[[#This Row],[मूल्य (रु)]]*13%</f>
        <v>#VALUE!</v>
      </c>
    </row>
    <row r="192" spans="1:12" hidden="1" x14ac:dyDescent="0.25">
      <c r="A192" s="1" t="str">
        <f t="array" ref="A192">IF(ROWS(A$7:A192)&gt;COUNTIF(BookTable[Entry Month],$O$4),"",INDEX(Book!A$3:A$1200,SMALL(IF(BookTable[Entry Month]=$O$4,ROW(BookTable[Entry Month])-ROW(Book!$J$2)),ROWS(A$7:A192))))</f>
        <v/>
      </c>
      <c r="B192" s="1" t="str">
        <f t="array" ref="B192">IF(ROWS(B$7:B192)&gt;COUNTIF(BookTable[Entry Month],$O$4),"",INDEX(Book!B$3:B$1200,SMALL(IF(BookTable[Entry Month]=$O$4,ROW(BookTable[Entry Month])-ROW(Book!$J$2)),ROWS(B$7:B192))))</f>
        <v/>
      </c>
      <c r="D192" s="1" t="str">
        <f t="array" ref="D192">IF(ROWS(C$7:C192)&gt;COUNTIF(BookTable[Entry Month],$O$4),"",INDEX(Book!C$3:C$1200,SMALL(IF(BookTable[Entry Month]=$O$4,ROW(BookTable[Entry Month])-ROW(Book!$J$2)),ROWS(C$7:C192))))</f>
        <v/>
      </c>
      <c r="E192" s="1" t="e">
        <f>VLOOKUP(Shrawan7[[#This Row],[आपूर्तिकर्ताको नाम]],PartyTable[],2,FALSE)</f>
        <v>#N/A</v>
      </c>
      <c r="F192" s="1" t="str" cm="1">
        <f t="array" ref="F192">IF(ROWS(G$7:G192)&gt;COUNTIF(BookTable[Entry Month],$O$4),"",INDEX(Book!D$3:D$1200,SMALL(IF(BookTable[Entry Month]=$O$4,ROW(BookTable[Entry Month])-ROW(Book!$J$2)),ROWS(G$7:G192))))</f>
        <v/>
      </c>
      <c r="I19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92" s="6" t="str" cm="1">
        <f t="array" ref="J192">IF(ROWS(G$7:G192)&gt;COUNTIF(BookTable[Entry Month],$O$4),"",INDEX(Book!F$3:F$1200,SMALL(IF(BookTable[Entry Month]=$O$4,ROW(BookTable[Entry Month])-ROW(Book!$J$2)),ROWS(G$7:G192))))</f>
        <v/>
      </c>
      <c r="K192" s="6" t="str" cm="1">
        <f t="array" ref="K192">IF(ROWS(G$7:G192)&gt;COUNTIF(BookTable[Entry Month],$O$4),"",INDEX(Book!E$3:E$1200,SMALL(IF(BookTable[Entry Month]=$O$4,ROW(BookTable[Entry Month])-ROW(Book!$J$2)),ROWS(G$7:G192))))</f>
        <v/>
      </c>
      <c r="L192" s="6" t="e">
        <f>Shrawan7[[#This Row],[मूल्य (रु)]]*13%</f>
        <v>#VALUE!</v>
      </c>
    </row>
    <row r="193" spans="1:12" hidden="1" x14ac:dyDescent="0.25">
      <c r="A193" s="1" t="str">
        <f t="array" ref="A193">IF(ROWS(A$7:A193)&gt;COUNTIF(BookTable[Entry Month],$O$4),"",INDEX(Book!A$3:A$1200,SMALL(IF(BookTable[Entry Month]=$O$4,ROW(BookTable[Entry Month])-ROW(Book!$J$2)),ROWS(A$7:A193))))</f>
        <v/>
      </c>
      <c r="B193" s="1" t="str">
        <f t="array" ref="B193">IF(ROWS(B$7:B193)&gt;COUNTIF(BookTable[Entry Month],$O$4),"",INDEX(Book!B$3:B$1200,SMALL(IF(BookTable[Entry Month]=$O$4,ROW(BookTable[Entry Month])-ROW(Book!$J$2)),ROWS(B$7:B193))))</f>
        <v/>
      </c>
      <c r="D193" s="1" t="str">
        <f t="array" ref="D193">IF(ROWS(C$7:C193)&gt;COUNTIF(BookTable[Entry Month],$O$4),"",INDEX(Book!C$3:C$1200,SMALL(IF(BookTable[Entry Month]=$O$4,ROW(BookTable[Entry Month])-ROW(Book!$J$2)),ROWS(C$7:C193))))</f>
        <v/>
      </c>
      <c r="E193" s="1" t="e">
        <f>VLOOKUP(Shrawan7[[#This Row],[आपूर्तिकर्ताको नाम]],PartyTable[],2,FALSE)</f>
        <v>#N/A</v>
      </c>
      <c r="F193" s="1" t="str" cm="1">
        <f t="array" ref="F193">IF(ROWS(G$7:G193)&gt;COUNTIF(BookTable[Entry Month],$O$4),"",INDEX(Book!D$3:D$1200,SMALL(IF(BookTable[Entry Month]=$O$4,ROW(BookTable[Entry Month])-ROW(Book!$J$2)),ROWS(G$7:G193))))</f>
        <v/>
      </c>
      <c r="I19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93" s="6" t="str" cm="1">
        <f t="array" ref="J193">IF(ROWS(G$7:G193)&gt;COUNTIF(BookTable[Entry Month],$O$4),"",INDEX(Book!F$3:F$1200,SMALL(IF(BookTable[Entry Month]=$O$4,ROW(BookTable[Entry Month])-ROW(Book!$J$2)),ROWS(G$7:G193))))</f>
        <v/>
      </c>
      <c r="K193" s="6" t="str" cm="1">
        <f t="array" ref="K193">IF(ROWS(G$7:G193)&gt;COUNTIF(BookTable[Entry Month],$O$4),"",INDEX(Book!E$3:E$1200,SMALL(IF(BookTable[Entry Month]=$O$4,ROW(BookTable[Entry Month])-ROW(Book!$J$2)),ROWS(G$7:G193))))</f>
        <v/>
      </c>
      <c r="L193" s="6" t="e">
        <f>Shrawan7[[#This Row],[मूल्य (रु)]]*13%</f>
        <v>#VALUE!</v>
      </c>
    </row>
    <row r="194" spans="1:12" hidden="1" x14ac:dyDescent="0.25">
      <c r="A194" s="1" t="str">
        <f t="array" ref="A194">IF(ROWS(A$7:A194)&gt;COUNTIF(BookTable[Entry Month],$O$4),"",INDEX(Book!A$3:A$1200,SMALL(IF(BookTable[Entry Month]=$O$4,ROW(BookTable[Entry Month])-ROW(Book!$J$2)),ROWS(A$7:A194))))</f>
        <v/>
      </c>
      <c r="B194" s="1" t="str">
        <f t="array" ref="B194">IF(ROWS(B$7:B194)&gt;COUNTIF(BookTable[Entry Month],$O$4),"",INDEX(Book!B$3:B$1200,SMALL(IF(BookTable[Entry Month]=$O$4,ROW(BookTable[Entry Month])-ROW(Book!$J$2)),ROWS(B$7:B194))))</f>
        <v/>
      </c>
      <c r="D194" s="1" t="str">
        <f t="array" ref="D194">IF(ROWS(C$7:C194)&gt;COUNTIF(BookTable[Entry Month],$O$4),"",INDEX(Book!C$3:C$1200,SMALL(IF(BookTable[Entry Month]=$O$4,ROW(BookTable[Entry Month])-ROW(Book!$J$2)),ROWS(C$7:C194))))</f>
        <v/>
      </c>
      <c r="E194" s="1" t="e">
        <f>VLOOKUP(Shrawan7[[#This Row],[आपूर्तिकर्ताको नाम]],PartyTable[],2,FALSE)</f>
        <v>#N/A</v>
      </c>
      <c r="F194" s="1" t="str" cm="1">
        <f t="array" ref="F194">IF(ROWS(G$7:G194)&gt;COUNTIF(BookTable[Entry Month],$O$4),"",INDEX(Book!D$3:D$1200,SMALL(IF(BookTable[Entry Month]=$O$4,ROW(BookTable[Entry Month])-ROW(Book!$J$2)),ROWS(G$7:G194))))</f>
        <v/>
      </c>
      <c r="I19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94" s="6" t="str" cm="1">
        <f t="array" ref="J194">IF(ROWS(G$7:G194)&gt;COUNTIF(BookTable[Entry Month],$O$4),"",INDEX(Book!F$3:F$1200,SMALL(IF(BookTable[Entry Month]=$O$4,ROW(BookTable[Entry Month])-ROW(Book!$J$2)),ROWS(G$7:G194))))</f>
        <v/>
      </c>
      <c r="K194" s="6" t="str" cm="1">
        <f t="array" ref="K194">IF(ROWS(G$7:G194)&gt;COUNTIF(BookTable[Entry Month],$O$4),"",INDEX(Book!E$3:E$1200,SMALL(IF(BookTable[Entry Month]=$O$4,ROW(BookTable[Entry Month])-ROW(Book!$J$2)),ROWS(G$7:G194))))</f>
        <v/>
      </c>
      <c r="L194" s="6" t="e">
        <f>Shrawan7[[#This Row],[मूल्य (रु)]]*13%</f>
        <v>#VALUE!</v>
      </c>
    </row>
    <row r="195" spans="1:12" hidden="1" x14ac:dyDescent="0.25">
      <c r="A195" s="1" t="str">
        <f t="array" ref="A195">IF(ROWS(A$7:A195)&gt;COUNTIF(BookTable[Entry Month],$O$4),"",INDEX(Book!A$3:A$1200,SMALL(IF(BookTable[Entry Month]=$O$4,ROW(BookTable[Entry Month])-ROW(Book!$J$2)),ROWS(A$7:A195))))</f>
        <v/>
      </c>
      <c r="B195" s="1" t="str">
        <f t="array" ref="B195">IF(ROWS(B$7:B195)&gt;COUNTIF(BookTable[Entry Month],$O$4),"",INDEX(Book!B$3:B$1200,SMALL(IF(BookTable[Entry Month]=$O$4,ROW(BookTable[Entry Month])-ROW(Book!$J$2)),ROWS(B$7:B195))))</f>
        <v/>
      </c>
      <c r="D195" s="1" t="str">
        <f t="array" ref="D195">IF(ROWS(C$7:C195)&gt;COUNTIF(BookTable[Entry Month],$O$4),"",INDEX(Book!C$3:C$1200,SMALL(IF(BookTable[Entry Month]=$O$4,ROW(BookTable[Entry Month])-ROW(Book!$J$2)),ROWS(C$7:C195))))</f>
        <v/>
      </c>
      <c r="E195" s="1" t="e">
        <f>VLOOKUP(Shrawan7[[#This Row],[आपूर्तिकर्ताको नाम]],PartyTable[],2,FALSE)</f>
        <v>#N/A</v>
      </c>
      <c r="F195" s="1" t="str" cm="1">
        <f t="array" ref="F195">IF(ROWS(G$7:G195)&gt;COUNTIF(BookTable[Entry Month],$O$4),"",INDEX(Book!D$3:D$1200,SMALL(IF(BookTable[Entry Month]=$O$4,ROW(BookTable[Entry Month])-ROW(Book!$J$2)),ROWS(G$7:G195))))</f>
        <v/>
      </c>
      <c r="I19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95" s="6" t="str" cm="1">
        <f t="array" ref="J195">IF(ROWS(G$7:G195)&gt;COUNTIF(BookTable[Entry Month],$O$4),"",INDEX(Book!F$3:F$1200,SMALL(IF(BookTable[Entry Month]=$O$4,ROW(BookTable[Entry Month])-ROW(Book!$J$2)),ROWS(G$7:G195))))</f>
        <v/>
      </c>
      <c r="K195" s="6" t="str" cm="1">
        <f t="array" ref="K195">IF(ROWS(G$7:G195)&gt;COUNTIF(BookTable[Entry Month],$O$4),"",INDEX(Book!E$3:E$1200,SMALL(IF(BookTable[Entry Month]=$O$4,ROW(BookTable[Entry Month])-ROW(Book!$J$2)),ROWS(G$7:G195))))</f>
        <v/>
      </c>
      <c r="L195" s="6" t="e">
        <f>Shrawan7[[#This Row],[मूल्य (रु)]]*13%</f>
        <v>#VALUE!</v>
      </c>
    </row>
    <row r="196" spans="1:12" hidden="1" x14ac:dyDescent="0.25">
      <c r="A196" s="1" t="str">
        <f t="array" ref="A196">IF(ROWS(A$7:A196)&gt;COUNTIF(BookTable[Entry Month],$O$4),"",INDEX(Book!A$3:A$1200,SMALL(IF(BookTable[Entry Month]=$O$4,ROW(BookTable[Entry Month])-ROW(Book!$J$2)),ROWS(A$7:A196))))</f>
        <v/>
      </c>
      <c r="B196" s="1" t="str">
        <f t="array" ref="B196">IF(ROWS(B$7:B196)&gt;COUNTIF(BookTable[Entry Month],$O$4),"",INDEX(Book!B$3:B$1200,SMALL(IF(BookTable[Entry Month]=$O$4,ROW(BookTable[Entry Month])-ROW(Book!$J$2)),ROWS(B$7:B196))))</f>
        <v/>
      </c>
      <c r="D196" s="1" t="str">
        <f t="array" ref="D196">IF(ROWS(C$7:C196)&gt;COUNTIF(BookTable[Entry Month],$O$4),"",INDEX(Book!C$3:C$1200,SMALL(IF(BookTable[Entry Month]=$O$4,ROW(BookTable[Entry Month])-ROW(Book!$J$2)),ROWS(C$7:C196))))</f>
        <v/>
      </c>
      <c r="E196" s="1" t="e">
        <f>VLOOKUP(Shrawan7[[#This Row],[आपूर्तिकर्ताको नाम]],PartyTable[],2,FALSE)</f>
        <v>#N/A</v>
      </c>
      <c r="F196" s="1" t="str" cm="1">
        <f t="array" ref="F196">IF(ROWS(G$7:G196)&gt;COUNTIF(BookTable[Entry Month],$O$4),"",INDEX(Book!D$3:D$1200,SMALL(IF(BookTable[Entry Month]=$O$4,ROW(BookTable[Entry Month])-ROW(Book!$J$2)),ROWS(G$7:G196))))</f>
        <v/>
      </c>
      <c r="I19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96" s="6" t="str" cm="1">
        <f t="array" ref="J196">IF(ROWS(G$7:G196)&gt;COUNTIF(BookTable[Entry Month],$O$4),"",INDEX(Book!F$3:F$1200,SMALL(IF(BookTable[Entry Month]=$O$4,ROW(BookTable[Entry Month])-ROW(Book!$J$2)),ROWS(G$7:G196))))</f>
        <v/>
      </c>
      <c r="K196" s="6" t="str" cm="1">
        <f t="array" ref="K196">IF(ROWS(G$7:G196)&gt;COUNTIF(BookTable[Entry Month],$O$4),"",INDEX(Book!E$3:E$1200,SMALL(IF(BookTable[Entry Month]=$O$4,ROW(BookTable[Entry Month])-ROW(Book!$J$2)),ROWS(G$7:G196))))</f>
        <v/>
      </c>
      <c r="L196" s="6" t="e">
        <f>Shrawan7[[#This Row],[मूल्य (रु)]]*13%</f>
        <v>#VALUE!</v>
      </c>
    </row>
    <row r="197" spans="1:12" hidden="1" x14ac:dyDescent="0.25">
      <c r="A197" s="1" t="str">
        <f t="array" ref="A197">IF(ROWS(A$7:A197)&gt;COUNTIF(BookTable[Entry Month],$O$4),"",INDEX(Book!A$3:A$1200,SMALL(IF(BookTable[Entry Month]=$O$4,ROW(BookTable[Entry Month])-ROW(Book!$J$2)),ROWS(A$7:A197))))</f>
        <v/>
      </c>
      <c r="B197" s="1" t="str">
        <f t="array" ref="B197">IF(ROWS(B$7:B197)&gt;COUNTIF(BookTable[Entry Month],$O$4),"",INDEX(Book!B$3:B$1200,SMALL(IF(BookTable[Entry Month]=$O$4,ROW(BookTable[Entry Month])-ROW(Book!$J$2)),ROWS(B$7:B197))))</f>
        <v/>
      </c>
      <c r="D197" s="1" t="str">
        <f t="array" ref="D197">IF(ROWS(C$7:C197)&gt;COUNTIF(BookTable[Entry Month],$O$4),"",INDEX(Book!C$3:C$1200,SMALL(IF(BookTable[Entry Month]=$O$4,ROW(BookTable[Entry Month])-ROW(Book!$J$2)),ROWS(C$7:C197))))</f>
        <v/>
      </c>
      <c r="E197" s="1" t="e">
        <f>VLOOKUP(Shrawan7[[#This Row],[आपूर्तिकर्ताको नाम]],PartyTable[],2,FALSE)</f>
        <v>#N/A</v>
      </c>
      <c r="F197" s="1" t="str" cm="1">
        <f t="array" ref="F197">IF(ROWS(G$7:G197)&gt;COUNTIF(BookTable[Entry Month],$O$4),"",INDEX(Book!D$3:D$1200,SMALL(IF(BookTable[Entry Month]=$O$4,ROW(BookTable[Entry Month])-ROW(Book!$J$2)),ROWS(G$7:G197))))</f>
        <v/>
      </c>
      <c r="I19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97" s="6" t="str" cm="1">
        <f t="array" ref="J197">IF(ROWS(G$7:G197)&gt;COUNTIF(BookTable[Entry Month],$O$4),"",INDEX(Book!F$3:F$1200,SMALL(IF(BookTable[Entry Month]=$O$4,ROW(BookTable[Entry Month])-ROW(Book!$J$2)),ROWS(G$7:G197))))</f>
        <v/>
      </c>
      <c r="K197" s="6" t="str" cm="1">
        <f t="array" ref="K197">IF(ROWS(G$7:G197)&gt;COUNTIF(BookTable[Entry Month],$O$4),"",INDEX(Book!E$3:E$1200,SMALL(IF(BookTable[Entry Month]=$O$4,ROW(BookTable[Entry Month])-ROW(Book!$J$2)),ROWS(G$7:G197))))</f>
        <v/>
      </c>
      <c r="L197" s="6" t="e">
        <f>Shrawan7[[#This Row],[मूल्य (रु)]]*13%</f>
        <v>#VALUE!</v>
      </c>
    </row>
    <row r="198" spans="1:12" hidden="1" x14ac:dyDescent="0.25">
      <c r="A198" s="1" t="str">
        <f t="array" ref="A198">IF(ROWS(A$7:A198)&gt;COUNTIF(BookTable[Entry Month],$O$4),"",INDEX(Book!A$3:A$1200,SMALL(IF(BookTable[Entry Month]=$O$4,ROW(BookTable[Entry Month])-ROW(Book!$J$2)),ROWS(A$7:A198))))</f>
        <v/>
      </c>
      <c r="B198" s="1" t="str">
        <f t="array" ref="B198">IF(ROWS(B$7:B198)&gt;COUNTIF(BookTable[Entry Month],$O$4),"",INDEX(Book!B$3:B$1200,SMALL(IF(BookTable[Entry Month]=$O$4,ROW(BookTable[Entry Month])-ROW(Book!$J$2)),ROWS(B$7:B198))))</f>
        <v/>
      </c>
      <c r="D198" s="1" t="str">
        <f t="array" ref="D198">IF(ROWS(C$7:C198)&gt;COUNTIF(BookTable[Entry Month],$O$4),"",INDEX(Book!C$3:C$1200,SMALL(IF(BookTable[Entry Month]=$O$4,ROW(BookTable[Entry Month])-ROW(Book!$J$2)),ROWS(C$7:C198))))</f>
        <v/>
      </c>
      <c r="E198" s="1" t="e">
        <f>VLOOKUP(Shrawan7[[#This Row],[आपूर्तिकर्ताको नाम]],PartyTable[],2,FALSE)</f>
        <v>#N/A</v>
      </c>
      <c r="F198" s="1" t="str" cm="1">
        <f t="array" ref="F198">IF(ROWS(G$7:G198)&gt;COUNTIF(BookTable[Entry Month],$O$4),"",INDEX(Book!D$3:D$1200,SMALL(IF(BookTable[Entry Month]=$O$4,ROW(BookTable[Entry Month])-ROW(Book!$J$2)),ROWS(G$7:G198))))</f>
        <v/>
      </c>
      <c r="I19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98" s="6" t="str" cm="1">
        <f t="array" ref="J198">IF(ROWS(G$7:G198)&gt;COUNTIF(BookTable[Entry Month],$O$4),"",INDEX(Book!F$3:F$1200,SMALL(IF(BookTable[Entry Month]=$O$4,ROW(BookTable[Entry Month])-ROW(Book!$J$2)),ROWS(G$7:G198))))</f>
        <v/>
      </c>
      <c r="K198" s="6" t="str" cm="1">
        <f t="array" ref="K198">IF(ROWS(G$7:G198)&gt;COUNTIF(BookTable[Entry Month],$O$4),"",INDEX(Book!E$3:E$1200,SMALL(IF(BookTable[Entry Month]=$O$4,ROW(BookTable[Entry Month])-ROW(Book!$J$2)),ROWS(G$7:G198))))</f>
        <v/>
      </c>
      <c r="L198" s="6" t="e">
        <f>Shrawan7[[#This Row],[मूल्य (रु)]]*13%</f>
        <v>#VALUE!</v>
      </c>
    </row>
    <row r="199" spans="1:12" hidden="1" x14ac:dyDescent="0.25">
      <c r="A199" s="1" t="str">
        <f t="array" ref="A199">IF(ROWS(A$7:A199)&gt;COUNTIF(BookTable[Entry Month],$O$4),"",INDEX(Book!A$3:A$1200,SMALL(IF(BookTable[Entry Month]=$O$4,ROW(BookTable[Entry Month])-ROW(Book!$J$2)),ROWS(A$7:A199))))</f>
        <v/>
      </c>
      <c r="B199" s="1" t="str">
        <f t="array" ref="B199">IF(ROWS(B$7:B199)&gt;COUNTIF(BookTable[Entry Month],$O$4),"",INDEX(Book!B$3:B$1200,SMALL(IF(BookTable[Entry Month]=$O$4,ROW(BookTable[Entry Month])-ROW(Book!$J$2)),ROWS(B$7:B199))))</f>
        <v/>
      </c>
      <c r="D199" s="1" t="str">
        <f t="array" ref="D199">IF(ROWS(C$7:C199)&gt;COUNTIF(BookTable[Entry Month],$O$4),"",INDEX(Book!C$3:C$1200,SMALL(IF(BookTable[Entry Month]=$O$4,ROW(BookTable[Entry Month])-ROW(Book!$J$2)),ROWS(C$7:C199))))</f>
        <v/>
      </c>
      <c r="E199" s="1" t="e">
        <f>VLOOKUP(Shrawan7[[#This Row],[आपूर्तिकर्ताको नाम]],PartyTable[],2,FALSE)</f>
        <v>#N/A</v>
      </c>
      <c r="F199" s="1" t="str" cm="1">
        <f t="array" ref="F199">IF(ROWS(G$7:G199)&gt;COUNTIF(BookTable[Entry Month],$O$4),"",INDEX(Book!D$3:D$1200,SMALL(IF(BookTable[Entry Month]=$O$4,ROW(BookTable[Entry Month])-ROW(Book!$J$2)),ROWS(G$7:G199))))</f>
        <v/>
      </c>
      <c r="I19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199" s="6" t="str" cm="1">
        <f t="array" ref="J199">IF(ROWS(G$7:G199)&gt;COUNTIF(BookTable[Entry Month],$O$4),"",INDEX(Book!F$3:F$1200,SMALL(IF(BookTable[Entry Month]=$O$4,ROW(BookTable[Entry Month])-ROW(Book!$J$2)),ROWS(G$7:G199))))</f>
        <v/>
      </c>
      <c r="K199" s="6" t="str" cm="1">
        <f t="array" ref="K199">IF(ROWS(G$7:G199)&gt;COUNTIF(BookTable[Entry Month],$O$4),"",INDEX(Book!E$3:E$1200,SMALL(IF(BookTable[Entry Month]=$O$4,ROW(BookTable[Entry Month])-ROW(Book!$J$2)),ROWS(G$7:G199))))</f>
        <v/>
      </c>
      <c r="L199" s="6" t="e">
        <f>Shrawan7[[#This Row],[मूल्य (रु)]]*13%</f>
        <v>#VALUE!</v>
      </c>
    </row>
    <row r="200" spans="1:12" hidden="1" x14ac:dyDescent="0.25">
      <c r="A200" s="1" t="str">
        <f t="array" ref="A200">IF(ROWS(A$7:A200)&gt;COUNTIF(BookTable[Entry Month],$O$4),"",INDEX(Book!A$3:A$1200,SMALL(IF(BookTable[Entry Month]=$O$4,ROW(BookTable[Entry Month])-ROW(Book!$J$2)),ROWS(A$7:A200))))</f>
        <v/>
      </c>
      <c r="B200" s="1" t="str">
        <f t="array" ref="B200">IF(ROWS(B$7:B200)&gt;COUNTIF(BookTable[Entry Month],$O$4),"",INDEX(Book!B$3:B$1200,SMALL(IF(BookTable[Entry Month]=$O$4,ROW(BookTable[Entry Month])-ROW(Book!$J$2)),ROWS(B$7:B200))))</f>
        <v/>
      </c>
      <c r="D200" s="1" t="str">
        <f t="array" ref="D200">IF(ROWS(C$7:C200)&gt;COUNTIF(BookTable[Entry Month],$O$4),"",INDEX(Book!C$3:C$1200,SMALL(IF(BookTable[Entry Month]=$O$4,ROW(BookTable[Entry Month])-ROW(Book!$J$2)),ROWS(C$7:C200))))</f>
        <v/>
      </c>
      <c r="E200" s="1" t="e">
        <f>VLOOKUP(Shrawan7[[#This Row],[आपूर्तिकर्ताको नाम]],PartyTable[],2,FALSE)</f>
        <v>#N/A</v>
      </c>
      <c r="F200" s="1" t="str" cm="1">
        <f t="array" ref="F200">IF(ROWS(G$7:G200)&gt;COUNTIF(BookTable[Entry Month],$O$4),"",INDEX(Book!D$3:D$1200,SMALL(IF(BookTable[Entry Month]=$O$4,ROW(BookTable[Entry Month])-ROW(Book!$J$2)),ROWS(G$7:G200))))</f>
        <v/>
      </c>
      <c r="I20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00" s="6" t="str" cm="1">
        <f t="array" ref="J200">IF(ROWS(G$7:G200)&gt;COUNTIF(BookTable[Entry Month],$O$4),"",INDEX(Book!F$3:F$1200,SMALL(IF(BookTable[Entry Month]=$O$4,ROW(BookTable[Entry Month])-ROW(Book!$J$2)),ROWS(G$7:G200))))</f>
        <v/>
      </c>
      <c r="K200" s="6" t="str" cm="1">
        <f t="array" ref="K200">IF(ROWS(G$7:G200)&gt;COUNTIF(BookTable[Entry Month],$O$4),"",INDEX(Book!E$3:E$1200,SMALL(IF(BookTable[Entry Month]=$O$4,ROW(BookTable[Entry Month])-ROW(Book!$J$2)),ROWS(G$7:G200))))</f>
        <v/>
      </c>
      <c r="L200" s="6" t="e">
        <f>Shrawan7[[#This Row],[मूल्य (रु)]]*13%</f>
        <v>#VALUE!</v>
      </c>
    </row>
    <row r="201" spans="1:12" hidden="1" x14ac:dyDescent="0.25">
      <c r="A201" s="1" t="str">
        <f t="array" ref="A201">IF(ROWS(A$7:A201)&gt;COUNTIF(BookTable[Entry Month],$O$4),"",INDEX(Book!A$3:A$1200,SMALL(IF(BookTable[Entry Month]=$O$4,ROW(BookTable[Entry Month])-ROW(Book!$J$2)),ROWS(A$7:A201))))</f>
        <v/>
      </c>
      <c r="B201" s="1" t="str">
        <f t="array" ref="B201">IF(ROWS(B$7:B201)&gt;COUNTIF(BookTable[Entry Month],$O$4),"",INDEX(Book!B$3:B$1200,SMALL(IF(BookTable[Entry Month]=$O$4,ROW(BookTable[Entry Month])-ROW(Book!$J$2)),ROWS(B$7:B201))))</f>
        <v/>
      </c>
      <c r="D201" s="1" t="str">
        <f t="array" ref="D201">IF(ROWS(C$7:C201)&gt;COUNTIF(BookTable[Entry Month],$O$4),"",INDEX(Book!C$3:C$1200,SMALL(IF(BookTable[Entry Month]=$O$4,ROW(BookTable[Entry Month])-ROW(Book!$J$2)),ROWS(C$7:C201))))</f>
        <v/>
      </c>
      <c r="E201" s="1" t="e">
        <f>VLOOKUP(Shrawan7[[#This Row],[आपूर्तिकर्ताको नाम]],PartyTable[],2,FALSE)</f>
        <v>#N/A</v>
      </c>
      <c r="F201" s="1" t="str" cm="1">
        <f t="array" ref="F201">IF(ROWS(G$7:G201)&gt;COUNTIF(BookTable[Entry Month],$O$4),"",INDEX(Book!D$3:D$1200,SMALL(IF(BookTable[Entry Month]=$O$4,ROW(BookTable[Entry Month])-ROW(Book!$J$2)),ROWS(G$7:G201))))</f>
        <v/>
      </c>
      <c r="I20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01" s="6" t="str" cm="1">
        <f t="array" ref="J201">IF(ROWS(G$7:G201)&gt;COUNTIF(BookTable[Entry Month],$O$4),"",INDEX(Book!F$3:F$1200,SMALL(IF(BookTable[Entry Month]=$O$4,ROW(BookTable[Entry Month])-ROW(Book!$J$2)),ROWS(G$7:G201))))</f>
        <v/>
      </c>
      <c r="K201" s="6" t="str" cm="1">
        <f t="array" ref="K201">IF(ROWS(G$7:G201)&gt;COUNTIF(BookTable[Entry Month],$O$4),"",INDEX(Book!E$3:E$1200,SMALL(IF(BookTable[Entry Month]=$O$4,ROW(BookTable[Entry Month])-ROW(Book!$J$2)),ROWS(G$7:G201))))</f>
        <v/>
      </c>
      <c r="L201" s="6" t="e">
        <f>Shrawan7[[#This Row],[मूल्य (रु)]]*13%</f>
        <v>#VALUE!</v>
      </c>
    </row>
    <row r="202" spans="1:12" hidden="1" x14ac:dyDescent="0.25">
      <c r="A202" s="1" t="str">
        <f t="array" ref="A202">IF(ROWS(A$7:A202)&gt;COUNTIF(BookTable[Entry Month],$O$4),"",INDEX(Book!A$3:A$1200,SMALL(IF(BookTable[Entry Month]=$O$4,ROW(BookTable[Entry Month])-ROW(Book!$J$2)),ROWS(A$7:A202))))</f>
        <v/>
      </c>
      <c r="B202" s="1" t="str">
        <f t="array" ref="B202">IF(ROWS(B$7:B202)&gt;COUNTIF(BookTable[Entry Month],$O$4),"",INDEX(Book!B$3:B$1200,SMALL(IF(BookTable[Entry Month]=$O$4,ROW(BookTable[Entry Month])-ROW(Book!$J$2)),ROWS(B$7:B202))))</f>
        <v/>
      </c>
      <c r="D202" s="1" t="str">
        <f t="array" ref="D202">IF(ROWS(C$7:C202)&gt;COUNTIF(BookTable[Entry Month],$O$4),"",INDEX(Book!C$3:C$1200,SMALL(IF(BookTable[Entry Month]=$O$4,ROW(BookTable[Entry Month])-ROW(Book!$J$2)),ROWS(C$7:C202))))</f>
        <v/>
      </c>
      <c r="E202" s="1" t="e">
        <f>VLOOKUP(Shrawan7[[#This Row],[आपूर्तिकर्ताको नाम]],PartyTable[],2,FALSE)</f>
        <v>#N/A</v>
      </c>
      <c r="F202" s="1" t="str" cm="1">
        <f t="array" ref="F202">IF(ROWS(G$7:G202)&gt;COUNTIF(BookTable[Entry Month],$O$4),"",INDEX(Book!D$3:D$1200,SMALL(IF(BookTable[Entry Month]=$O$4,ROW(BookTable[Entry Month])-ROW(Book!$J$2)),ROWS(G$7:G202))))</f>
        <v/>
      </c>
      <c r="I20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02" s="6" t="str" cm="1">
        <f t="array" ref="J202">IF(ROWS(G$7:G202)&gt;COUNTIF(BookTable[Entry Month],$O$4),"",INDEX(Book!F$3:F$1200,SMALL(IF(BookTable[Entry Month]=$O$4,ROW(BookTable[Entry Month])-ROW(Book!$J$2)),ROWS(G$7:G202))))</f>
        <v/>
      </c>
      <c r="K202" s="6" t="str" cm="1">
        <f t="array" ref="K202">IF(ROWS(G$7:G202)&gt;COUNTIF(BookTable[Entry Month],$O$4),"",INDEX(Book!E$3:E$1200,SMALL(IF(BookTable[Entry Month]=$O$4,ROW(BookTable[Entry Month])-ROW(Book!$J$2)),ROWS(G$7:G202))))</f>
        <v/>
      </c>
      <c r="L202" s="6" t="e">
        <f>Shrawan7[[#This Row],[मूल्य (रु)]]*13%</f>
        <v>#VALUE!</v>
      </c>
    </row>
    <row r="203" spans="1:12" hidden="1" x14ac:dyDescent="0.25">
      <c r="A203" s="1" t="str">
        <f t="array" ref="A203">IF(ROWS(A$7:A203)&gt;COUNTIF(BookTable[Entry Month],$O$4),"",INDEX(Book!A$3:A$1200,SMALL(IF(BookTable[Entry Month]=$O$4,ROW(BookTable[Entry Month])-ROW(Book!$J$2)),ROWS(A$7:A203))))</f>
        <v/>
      </c>
      <c r="B203" s="1" t="str">
        <f t="array" ref="B203">IF(ROWS(B$7:B203)&gt;COUNTIF(BookTable[Entry Month],$O$4),"",INDEX(Book!B$3:B$1200,SMALL(IF(BookTable[Entry Month]=$O$4,ROW(BookTable[Entry Month])-ROW(Book!$J$2)),ROWS(B$7:B203))))</f>
        <v/>
      </c>
      <c r="D203" s="1" t="str">
        <f t="array" ref="D203">IF(ROWS(C$7:C203)&gt;COUNTIF(BookTable[Entry Month],$O$4),"",INDEX(Book!C$3:C$1200,SMALL(IF(BookTable[Entry Month]=$O$4,ROW(BookTable[Entry Month])-ROW(Book!$J$2)),ROWS(C$7:C203))))</f>
        <v/>
      </c>
      <c r="E203" s="1" t="e">
        <f>VLOOKUP(Shrawan7[[#This Row],[आपूर्तिकर्ताको नाम]],PartyTable[],2,FALSE)</f>
        <v>#N/A</v>
      </c>
      <c r="F203" s="1" t="str" cm="1">
        <f t="array" ref="F203">IF(ROWS(G$7:G203)&gt;COUNTIF(BookTable[Entry Month],$O$4),"",INDEX(Book!D$3:D$1200,SMALL(IF(BookTable[Entry Month]=$O$4,ROW(BookTable[Entry Month])-ROW(Book!$J$2)),ROWS(G$7:G203))))</f>
        <v/>
      </c>
      <c r="I20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03" s="6" t="str" cm="1">
        <f t="array" ref="J203">IF(ROWS(G$7:G203)&gt;COUNTIF(BookTable[Entry Month],$O$4),"",INDEX(Book!F$3:F$1200,SMALL(IF(BookTable[Entry Month]=$O$4,ROW(BookTable[Entry Month])-ROW(Book!$J$2)),ROWS(G$7:G203))))</f>
        <v/>
      </c>
      <c r="K203" s="6" t="str" cm="1">
        <f t="array" ref="K203">IF(ROWS(G$7:G203)&gt;COUNTIF(BookTable[Entry Month],$O$4),"",INDEX(Book!E$3:E$1200,SMALL(IF(BookTable[Entry Month]=$O$4,ROW(BookTable[Entry Month])-ROW(Book!$J$2)),ROWS(G$7:G203))))</f>
        <v/>
      </c>
      <c r="L203" s="6" t="e">
        <f>Shrawan7[[#This Row],[मूल्य (रु)]]*13%</f>
        <v>#VALUE!</v>
      </c>
    </row>
    <row r="204" spans="1:12" hidden="1" x14ac:dyDescent="0.25">
      <c r="A204" s="1" t="str">
        <f t="array" ref="A204">IF(ROWS(A$7:A204)&gt;COUNTIF(BookTable[Entry Month],$O$4),"",INDEX(Book!A$3:A$1200,SMALL(IF(BookTable[Entry Month]=$O$4,ROW(BookTable[Entry Month])-ROW(Book!$J$2)),ROWS(A$7:A204))))</f>
        <v/>
      </c>
      <c r="B204" s="1" t="str">
        <f t="array" ref="B204">IF(ROWS(B$7:B204)&gt;COUNTIF(BookTable[Entry Month],$O$4),"",INDEX(Book!B$3:B$1200,SMALL(IF(BookTable[Entry Month]=$O$4,ROW(BookTable[Entry Month])-ROW(Book!$J$2)),ROWS(B$7:B204))))</f>
        <v/>
      </c>
      <c r="D204" s="1" t="str">
        <f t="array" ref="D204">IF(ROWS(C$7:C204)&gt;COUNTIF(BookTable[Entry Month],$O$4),"",INDEX(Book!C$3:C$1200,SMALL(IF(BookTable[Entry Month]=$O$4,ROW(BookTable[Entry Month])-ROW(Book!$J$2)),ROWS(C$7:C204))))</f>
        <v/>
      </c>
      <c r="E204" s="1" t="e">
        <f>VLOOKUP(Shrawan7[[#This Row],[आपूर्तिकर्ताको नाम]],PartyTable[],2,FALSE)</f>
        <v>#N/A</v>
      </c>
      <c r="F204" s="1" t="str" cm="1">
        <f t="array" ref="F204">IF(ROWS(G$7:G204)&gt;COUNTIF(BookTable[Entry Month],$O$4),"",INDEX(Book!D$3:D$1200,SMALL(IF(BookTable[Entry Month]=$O$4,ROW(BookTable[Entry Month])-ROW(Book!$J$2)),ROWS(G$7:G204))))</f>
        <v/>
      </c>
      <c r="I20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04" s="6" t="str" cm="1">
        <f t="array" ref="J204">IF(ROWS(G$7:G204)&gt;COUNTIF(BookTable[Entry Month],$O$4),"",INDEX(Book!F$3:F$1200,SMALL(IF(BookTable[Entry Month]=$O$4,ROW(BookTable[Entry Month])-ROW(Book!$J$2)),ROWS(G$7:G204))))</f>
        <v/>
      </c>
      <c r="K204" s="6" t="str" cm="1">
        <f t="array" ref="K204">IF(ROWS(G$7:G204)&gt;COUNTIF(BookTable[Entry Month],$O$4),"",INDEX(Book!E$3:E$1200,SMALL(IF(BookTable[Entry Month]=$O$4,ROW(BookTable[Entry Month])-ROW(Book!$J$2)),ROWS(G$7:G204))))</f>
        <v/>
      </c>
      <c r="L204" s="6" t="e">
        <f>Shrawan7[[#This Row],[मूल्य (रु)]]*13%</f>
        <v>#VALUE!</v>
      </c>
    </row>
    <row r="205" spans="1:12" hidden="1" x14ac:dyDescent="0.25">
      <c r="A205" s="1" t="str">
        <f t="array" ref="A205">IF(ROWS(A$7:A205)&gt;COUNTIF(BookTable[Entry Month],$O$4),"",INDEX(Book!A$3:A$1200,SMALL(IF(BookTable[Entry Month]=$O$4,ROW(BookTable[Entry Month])-ROW(Book!$J$2)),ROWS(A$7:A205))))</f>
        <v/>
      </c>
      <c r="B205" s="1" t="str">
        <f t="array" ref="B205">IF(ROWS(B$7:B205)&gt;COUNTIF(BookTable[Entry Month],$O$4),"",INDEX(Book!B$3:B$1200,SMALL(IF(BookTable[Entry Month]=$O$4,ROW(BookTable[Entry Month])-ROW(Book!$J$2)),ROWS(B$7:B205))))</f>
        <v/>
      </c>
      <c r="D205" s="1" t="str">
        <f t="array" ref="D205">IF(ROWS(C$7:C205)&gt;COUNTIF(BookTable[Entry Month],$O$4),"",INDEX(Book!C$3:C$1200,SMALL(IF(BookTable[Entry Month]=$O$4,ROW(BookTable[Entry Month])-ROW(Book!$J$2)),ROWS(C$7:C205))))</f>
        <v/>
      </c>
      <c r="E205" s="1" t="e">
        <f>VLOOKUP(Shrawan7[[#This Row],[आपूर्तिकर्ताको नाम]],PartyTable[],2,FALSE)</f>
        <v>#N/A</v>
      </c>
      <c r="F205" s="1" t="str" cm="1">
        <f t="array" ref="F205">IF(ROWS(G$7:G205)&gt;COUNTIF(BookTable[Entry Month],$O$4),"",INDEX(Book!D$3:D$1200,SMALL(IF(BookTable[Entry Month]=$O$4,ROW(BookTable[Entry Month])-ROW(Book!$J$2)),ROWS(G$7:G205))))</f>
        <v/>
      </c>
      <c r="I20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05" s="6" t="str" cm="1">
        <f t="array" ref="J205">IF(ROWS(G$7:G205)&gt;COUNTIF(BookTable[Entry Month],$O$4),"",INDEX(Book!F$3:F$1200,SMALL(IF(BookTable[Entry Month]=$O$4,ROW(BookTable[Entry Month])-ROW(Book!$J$2)),ROWS(G$7:G205))))</f>
        <v/>
      </c>
      <c r="K205" s="6" t="str" cm="1">
        <f t="array" ref="K205">IF(ROWS(G$7:G205)&gt;COUNTIF(BookTable[Entry Month],$O$4),"",INDEX(Book!E$3:E$1200,SMALL(IF(BookTable[Entry Month]=$O$4,ROW(BookTable[Entry Month])-ROW(Book!$J$2)),ROWS(G$7:G205))))</f>
        <v/>
      </c>
      <c r="L205" s="6" t="e">
        <f>Shrawan7[[#This Row],[मूल्य (रु)]]*13%</f>
        <v>#VALUE!</v>
      </c>
    </row>
    <row r="206" spans="1:12" hidden="1" x14ac:dyDescent="0.25">
      <c r="A206" s="1" t="str">
        <f t="array" ref="A206">IF(ROWS(A$7:A206)&gt;COUNTIF(BookTable[Entry Month],$O$4),"",INDEX(Book!A$3:A$1200,SMALL(IF(BookTable[Entry Month]=$O$4,ROW(BookTable[Entry Month])-ROW(Book!$J$2)),ROWS(A$7:A206))))</f>
        <v/>
      </c>
      <c r="B206" s="1" t="str">
        <f t="array" ref="B206">IF(ROWS(B$7:B206)&gt;COUNTIF(BookTable[Entry Month],$O$4),"",INDEX(Book!B$3:B$1200,SMALL(IF(BookTable[Entry Month]=$O$4,ROW(BookTable[Entry Month])-ROW(Book!$J$2)),ROWS(B$7:B206))))</f>
        <v/>
      </c>
      <c r="D206" s="1" t="str">
        <f t="array" ref="D206">IF(ROWS(C$7:C206)&gt;COUNTIF(BookTable[Entry Month],$O$4),"",INDEX(Book!C$3:C$1200,SMALL(IF(BookTable[Entry Month]=$O$4,ROW(BookTable[Entry Month])-ROW(Book!$J$2)),ROWS(C$7:C206))))</f>
        <v/>
      </c>
      <c r="E206" s="1" t="e">
        <f>VLOOKUP(Shrawan7[[#This Row],[आपूर्तिकर्ताको नाम]],PartyTable[],2,FALSE)</f>
        <v>#N/A</v>
      </c>
      <c r="F206" s="1" t="str" cm="1">
        <f t="array" ref="F206">IF(ROWS(G$7:G206)&gt;COUNTIF(BookTable[Entry Month],$O$4),"",INDEX(Book!D$3:D$1200,SMALL(IF(BookTable[Entry Month]=$O$4,ROW(BookTable[Entry Month])-ROW(Book!$J$2)),ROWS(G$7:G206))))</f>
        <v/>
      </c>
      <c r="I20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06" s="6" t="str" cm="1">
        <f t="array" ref="J206">IF(ROWS(G$7:G206)&gt;COUNTIF(BookTable[Entry Month],$O$4),"",INDEX(Book!F$3:F$1200,SMALL(IF(BookTable[Entry Month]=$O$4,ROW(BookTable[Entry Month])-ROW(Book!$J$2)),ROWS(G$7:G206))))</f>
        <v/>
      </c>
      <c r="K206" s="6" t="str" cm="1">
        <f t="array" ref="K206">IF(ROWS(G$7:G206)&gt;COUNTIF(BookTable[Entry Month],$O$4),"",INDEX(Book!E$3:E$1200,SMALL(IF(BookTable[Entry Month]=$O$4,ROW(BookTable[Entry Month])-ROW(Book!$J$2)),ROWS(G$7:G206))))</f>
        <v/>
      </c>
      <c r="L206" s="6" t="e">
        <f>Shrawan7[[#This Row],[मूल्य (रु)]]*13%</f>
        <v>#VALUE!</v>
      </c>
    </row>
    <row r="207" spans="1:12" hidden="1" x14ac:dyDescent="0.25">
      <c r="A207" s="1" t="str">
        <f t="array" ref="A207">IF(ROWS(A$7:A207)&gt;COUNTIF(BookTable[Entry Month],$O$4),"",INDEX(Book!A$3:A$1200,SMALL(IF(BookTable[Entry Month]=$O$4,ROW(BookTable[Entry Month])-ROW(Book!$J$2)),ROWS(A$7:A207))))</f>
        <v/>
      </c>
      <c r="B207" s="1" t="str">
        <f t="array" ref="B207">IF(ROWS(B$7:B207)&gt;COUNTIF(BookTable[Entry Month],$O$4),"",INDEX(Book!B$3:B$1200,SMALL(IF(BookTable[Entry Month]=$O$4,ROW(BookTable[Entry Month])-ROW(Book!$J$2)),ROWS(B$7:B207))))</f>
        <v/>
      </c>
      <c r="D207" s="1" t="str">
        <f t="array" ref="D207">IF(ROWS(C$7:C207)&gt;COUNTIF(BookTable[Entry Month],$O$4),"",INDEX(Book!C$3:C$1200,SMALL(IF(BookTable[Entry Month]=$O$4,ROW(BookTable[Entry Month])-ROW(Book!$J$2)),ROWS(C$7:C207))))</f>
        <v/>
      </c>
      <c r="E207" s="1" t="e">
        <f>VLOOKUP(Shrawan7[[#This Row],[आपूर्तिकर्ताको नाम]],PartyTable[],2,FALSE)</f>
        <v>#N/A</v>
      </c>
      <c r="F207" s="1" t="str" cm="1">
        <f t="array" ref="F207">IF(ROWS(G$7:G207)&gt;COUNTIF(BookTable[Entry Month],$O$4),"",INDEX(Book!D$3:D$1200,SMALL(IF(BookTable[Entry Month]=$O$4,ROW(BookTable[Entry Month])-ROW(Book!$J$2)),ROWS(G$7:G207))))</f>
        <v/>
      </c>
      <c r="I20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07" s="6" t="str" cm="1">
        <f t="array" ref="J207">IF(ROWS(G$7:G207)&gt;COUNTIF(BookTable[Entry Month],$O$4),"",INDEX(Book!F$3:F$1200,SMALL(IF(BookTable[Entry Month]=$O$4,ROW(BookTable[Entry Month])-ROW(Book!$J$2)),ROWS(G$7:G207))))</f>
        <v/>
      </c>
      <c r="K207" s="6" t="str" cm="1">
        <f t="array" ref="K207">IF(ROWS(G$7:G207)&gt;COUNTIF(BookTable[Entry Month],$O$4),"",INDEX(Book!E$3:E$1200,SMALL(IF(BookTable[Entry Month]=$O$4,ROW(BookTable[Entry Month])-ROW(Book!$J$2)),ROWS(G$7:G207))))</f>
        <v/>
      </c>
      <c r="L207" s="6" t="e">
        <f>Shrawan7[[#This Row],[मूल्य (रु)]]*13%</f>
        <v>#VALUE!</v>
      </c>
    </row>
    <row r="208" spans="1:12" hidden="1" x14ac:dyDescent="0.25">
      <c r="A208" s="1" t="str">
        <f t="array" ref="A208">IF(ROWS(A$7:A208)&gt;COUNTIF(BookTable[Entry Month],$O$4),"",INDEX(Book!A$3:A$1200,SMALL(IF(BookTable[Entry Month]=$O$4,ROW(BookTable[Entry Month])-ROW(Book!$J$2)),ROWS(A$7:A208))))</f>
        <v/>
      </c>
      <c r="B208" s="1" t="str">
        <f t="array" ref="B208">IF(ROWS(B$7:B208)&gt;COUNTIF(BookTable[Entry Month],$O$4),"",INDEX(Book!B$3:B$1200,SMALL(IF(BookTable[Entry Month]=$O$4,ROW(BookTable[Entry Month])-ROW(Book!$J$2)),ROWS(B$7:B208))))</f>
        <v/>
      </c>
      <c r="D208" s="1" t="str">
        <f t="array" ref="D208">IF(ROWS(C$7:C208)&gt;COUNTIF(BookTable[Entry Month],$O$4),"",INDEX(Book!C$3:C$1200,SMALL(IF(BookTable[Entry Month]=$O$4,ROW(BookTable[Entry Month])-ROW(Book!$J$2)),ROWS(C$7:C208))))</f>
        <v/>
      </c>
      <c r="E208" s="1" t="e">
        <f>VLOOKUP(Shrawan7[[#This Row],[आपूर्तिकर्ताको नाम]],PartyTable[],2,FALSE)</f>
        <v>#N/A</v>
      </c>
      <c r="F208" s="1" t="str" cm="1">
        <f t="array" ref="F208">IF(ROWS(G$7:G208)&gt;COUNTIF(BookTable[Entry Month],$O$4),"",INDEX(Book!D$3:D$1200,SMALL(IF(BookTable[Entry Month]=$O$4,ROW(BookTable[Entry Month])-ROW(Book!$J$2)),ROWS(G$7:G208))))</f>
        <v/>
      </c>
      <c r="I20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08" s="6" t="str" cm="1">
        <f t="array" ref="J208">IF(ROWS(G$7:G208)&gt;COUNTIF(BookTable[Entry Month],$O$4),"",INDEX(Book!F$3:F$1200,SMALL(IF(BookTable[Entry Month]=$O$4,ROW(BookTable[Entry Month])-ROW(Book!$J$2)),ROWS(G$7:G208))))</f>
        <v/>
      </c>
      <c r="K208" s="6" t="str" cm="1">
        <f t="array" ref="K208">IF(ROWS(G$7:G208)&gt;COUNTIF(BookTable[Entry Month],$O$4),"",INDEX(Book!E$3:E$1200,SMALL(IF(BookTable[Entry Month]=$O$4,ROW(BookTable[Entry Month])-ROW(Book!$J$2)),ROWS(G$7:G208))))</f>
        <v/>
      </c>
      <c r="L208" s="6" t="e">
        <f>Shrawan7[[#This Row],[मूल्य (रु)]]*13%</f>
        <v>#VALUE!</v>
      </c>
    </row>
    <row r="209" spans="1:12" hidden="1" x14ac:dyDescent="0.25">
      <c r="A209" s="1" t="str">
        <f t="array" ref="A209">IF(ROWS(A$7:A209)&gt;COUNTIF(BookTable[Entry Month],$O$4),"",INDEX(Book!A$3:A$1200,SMALL(IF(BookTable[Entry Month]=$O$4,ROW(BookTable[Entry Month])-ROW(Book!$J$2)),ROWS(A$7:A209))))</f>
        <v/>
      </c>
      <c r="B209" s="1" t="str">
        <f t="array" ref="B209">IF(ROWS(B$7:B209)&gt;COUNTIF(BookTable[Entry Month],$O$4),"",INDEX(Book!B$3:B$1200,SMALL(IF(BookTable[Entry Month]=$O$4,ROW(BookTable[Entry Month])-ROW(Book!$J$2)),ROWS(B$7:B209))))</f>
        <v/>
      </c>
      <c r="D209" s="1" t="str">
        <f t="array" ref="D209">IF(ROWS(C$7:C209)&gt;COUNTIF(BookTable[Entry Month],$O$4),"",INDEX(Book!C$3:C$1200,SMALL(IF(BookTable[Entry Month]=$O$4,ROW(BookTable[Entry Month])-ROW(Book!$J$2)),ROWS(C$7:C209))))</f>
        <v/>
      </c>
      <c r="E209" s="1" t="e">
        <f>VLOOKUP(Shrawan7[[#This Row],[आपूर्तिकर्ताको नाम]],PartyTable[],2,FALSE)</f>
        <v>#N/A</v>
      </c>
      <c r="F209" s="1" t="str" cm="1">
        <f t="array" ref="F209">IF(ROWS(G$7:G209)&gt;COUNTIF(BookTable[Entry Month],$O$4),"",INDEX(Book!D$3:D$1200,SMALL(IF(BookTable[Entry Month]=$O$4,ROW(BookTable[Entry Month])-ROW(Book!$J$2)),ROWS(G$7:G209))))</f>
        <v/>
      </c>
      <c r="I20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09" s="6" t="str" cm="1">
        <f t="array" ref="J209">IF(ROWS(G$7:G209)&gt;COUNTIF(BookTable[Entry Month],$O$4),"",INDEX(Book!F$3:F$1200,SMALL(IF(BookTable[Entry Month]=$O$4,ROW(BookTable[Entry Month])-ROW(Book!$J$2)),ROWS(G$7:G209))))</f>
        <v/>
      </c>
      <c r="K209" s="6" t="str" cm="1">
        <f t="array" ref="K209">IF(ROWS(G$7:G209)&gt;COUNTIF(BookTable[Entry Month],$O$4),"",INDEX(Book!E$3:E$1200,SMALL(IF(BookTable[Entry Month]=$O$4,ROW(BookTable[Entry Month])-ROW(Book!$J$2)),ROWS(G$7:G209))))</f>
        <v/>
      </c>
      <c r="L209" s="6" t="e">
        <f>Shrawan7[[#This Row],[मूल्य (रु)]]*13%</f>
        <v>#VALUE!</v>
      </c>
    </row>
    <row r="210" spans="1:12" hidden="1" x14ac:dyDescent="0.25">
      <c r="A210" s="1" t="str">
        <f t="array" ref="A210">IF(ROWS(A$7:A210)&gt;COUNTIF(BookTable[Entry Month],$O$4),"",INDEX(Book!A$3:A$1200,SMALL(IF(BookTable[Entry Month]=$O$4,ROW(BookTable[Entry Month])-ROW(Book!$J$2)),ROWS(A$7:A210))))</f>
        <v/>
      </c>
      <c r="B210" s="1" t="str">
        <f t="array" ref="B210">IF(ROWS(B$7:B210)&gt;COUNTIF(BookTable[Entry Month],$O$4),"",INDEX(Book!B$3:B$1200,SMALL(IF(BookTable[Entry Month]=$O$4,ROW(BookTable[Entry Month])-ROW(Book!$J$2)),ROWS(B$7:B210))))</f>
        <v/>
      </c>
      <c r="D210" s="1" t="str">
        <f t="array" ref="D210">IF(ROWS(C$7:C210)&gt;COUNTIF(BookTable[Entry Month],$O$4),"",INDEX(Book!C$3:C$1200,SMALL(IF(BookTable[Entry Month]=$O$4,ROW(BookTable[Entry Month])-ROW(Book!$J$2)),ROWS(C$7:C210))))</f>
        <v/>
      </c>
      <c r="E210" s="1" t="e">
        <f>VLOOKUP(Shrawan7[[#This Row],[आपूर्तिकर्ताको नाम]],PartyTable[],2,FALSE)</f>
        <v>#N/A</v>
      </c>
      <c r="F210" s="1" t="str" cm="1">
        <f t="array" ref="F210">IF(ROWS(G$7:G210)&gt;COUNTIF(BookTable[Entry Month],$O$4),"",INDEX(Book!D$3:D$1200,SMALL(IF(BookTable[Entry Month]=$O$4,ROW(BookTable[Entry Month])-ROW(Book!$J$2)),ROWS(G$7:G210))))</f>
        <v/>
      </c>
      <c r="I21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10" s="6" t="str" cm="1">
        <f t="array" ref="J210">IF(ROWS(G$7:G210)&gt;COUNTIF(BookTable[Entry Month],$O$4),"",INDEX(Book!F$3:F$1200,SMALL(IF(BookTable[Entry Month]=$O$4,ROW(BookTable[Entry Month])-ROW(Book!$J$2)),ROWS(G$7:G210))))</f>
        <v/>
      </c>
      <c r="K210" s="6" t="str" cm="1">
        <f t="array" ref="K210">IF(ROWS(G$7:G210)&gt;COUNTIF(BookTable[Entry Month],$O$4),"",INDEX(Book!E$3:E$1200,SMALL(IF(BookTable[Entry Month]=$O$4,ROW(BookTable[Entry Month])-ROW(Book!$J$2)),ROWS(G$7:G210))))</f>
        <v/>
      </c>
      <c r="L210" s="6" t="e">
        <f>Shrawan7[[#This Row],[मूल्य (रु)]]*13%</f>
        <v>#VALUE!</v>
      </c>
    </row>
    <row r="211" spans="1:12" hidden="1" x14ac:dyDescent="0.25">
      <c r="A211" s="1" t="str">
        <f t="array" ref="A211">IF(ROWS(A$7:A211)&gt;COUNTIF(BookTable[Entry Month],$O$4),"",INDEX(Book!A$3:A$1200,SMALL(IF(BookTable[Entry Month]=$O$4,ROW(BookTable[Entry Month])-ROW(Book!$J$2)),ROWS(A$7:A211))))</f>
        <v/>
      </c>
      <c r="B211" s="1" t="str">
        <f t="array" ref="B211">IF(ROWS(B$7:B211)&gt;COUNTIF(BookTable[Entry Month],$O$4),"",INDEX(Book!B$3:B$1200,SMALL(IF(BookTable[Entry Month]=$O$4,ROW(BookTable[Entry Month])-ROW(Book!$J$2)),ROWS(B$7:B211))))</f>
        <v/>
      </c>
      <c r="D211" s="1" t="str">
        <f t="array" ref="D211">IF(ROWS(C$7:C211)&gt;COUNTIF(BookTable[Entry Month],$O$4),"",INDEX(Book!C$3:C$1200,SMALL(IF(BookTable[Entry Month]=$O$4,ROW(BookTable[Entry Month])-ROW(Book!$J$2)),ROWS(C$7:C211))))</f>
        <v/>
      </c>
      <c r="E211" s="1" t="e">
        <f>VLOOKUP(Shrawan7[[#This Row],[आपूर्तिकर्ताको नाम]],PartyTable[],2,FALSE)</f>
        <v>#N/A</v>
      </c>
      <c r="F211" s="1" t="str" cm="1">
        <f t="array" ref="F211">IF(ROWS(G$7:G211)&gt;COUNTIF(BookTable[Entry Month],$O$4),"",INDEX(Book!D$3:D$1200,SMALL(IF(BookTable[Entry Month]=$O$4,ROW(BookTable[Entry Month])-ROW(Book!$J$2)),ROWS(G$7:G211))))</f>
        <v/>
      </c>
      <c r="I21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11" s="6" t="str" cm="1">
        <f t="array" ref="J211">IF(ROWS(G$7:G211)&gt;COUNTIF(BookTable[Entry Month],$O$4),"",INDEX(Book!F$3:F$1200,SMALL(IF(BookTable[Entry Month]=$O$4,ROW(BookTable[Entry Month])-ROW(Book!$J$2)),ROWS(G$7:G211))))</f>
        <v/>
      </c>
      <c r="K211" s="6" t="str" cm="1">
        <f t="array" ref="K211">IF(ROWS(G$7:G211)&gt;COUNTIF(BookTable[Entry Month],$O$4),"",INDEX(Book!E$3:E$1200,SMALL(IF(BookTable[Entry Month]=$O$4,ROW(BookTable[Entry Month])-ROW(Book!$J$2)),ROWS(G$7:G211))))</f>
        <v/>
      </c>
      <c r="L211" s="6" t="e">
        <f>Shrawan7[[#This Row],[मूल्य (रु)]]*13%</f>
        <v>#VALUE!</v>
      </c>
    </row>
    <row r="212" spans="1:12" hidden="1" x14ac:dyDescent="0.25">
      <c r="A212" s="1" t="str">
        <f t="array" ref="A212">IF(ROWS(A$7:A212)&gt;COUNTIF(BookTable[Entry Month],$O$4),"",INDEX(Book!A$3:A$1200,SMALL(IF(BookTable[Entry Month]=$O$4,ROW(BookTable[Entry Month])-ROW(Book!$J$2)),ROWS(A$7:A212))))</f>
        <v/>
      </c>
      <c r="B212" s="1" t="str">
        <f t="array" ref="B212">IF(ROWS(B$7:B212)&gt;COUNTIF(BookTable[Entry Month],$O$4),"",INDEX(Book!B$3:B$1200,SMALL(IF(BookTable[Entry Month]=$O$4,ROW(BookTable[Entry Month])-ROW(Book!$J$2)),ROWS(B$7:B212))))</f>
        <v/>
      </c>
      <c r="D212" s="1" t="str">
        <f t="array" ref="D212">IF(ROWS(C$7:C212)&gt;COUNTIF(BookTable[Entry Month],$O$4),"",INDEX(Book!C$3:C$1200,SMALL(IF(BookTable[Entry Month]=$O$4,ROW(BookTable[Entry Month])-ROW(Book!$J$2)),ROWS(C$7:C212))))</f>
        <v/>
      </c>
      <c r="E212" s="1" t="e">
        <f>VLOOKUP(Shrawan7[[#This Row],[आपूर्तिकर्ताको नाम]],PartyTable[],2,FALSE)</f>
        <v>#N/A</v>
      </c>
      <c r="F212" s="1" t="str" cm="1">
        <f t="array" ref="F212">IF(ROWS(G$7:G212)&gt;COUNTIF(BookTable[Entry Month],$O$4),"",INDEX(Book!D$3:D$1200,SMALL(IF(BookTable[Entry Month]=$O$4,ROW(BookTable[Entry Month])-ROW(Book!$J$2)),ROWS(G$7:G212))))</f>
        <v/>
      </c>
      <c r="I21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12" s="6" t="str" cm="1">
        <f t="array" ref="J212">IF(ROWS(G$7:G212)&gt;COUNTIF(BookTable[Entry Month],$O$4),"",INDEX(Book!F$3:F$1200,SMALL(IF(BookTable[Entry Month]=$O$4,ROW(BookTable[Entry Month])-ROW(Book!$J$2)),ROWS(G$7:G212))))</f>
        <v/>
      </c>
      <c r="K212" s="6" t="str" cm="1">
        <f t="array" ref="K212">IF(ROWS(G$7:G212)&gt;COUNTIF(BookTable[Entry Month],$O$4),"",INDEX(Book!E$3:E$1200,SMALL(IF(BookTable[Entry Month]=$O$4,ROW(BookTable[Entry Month])-ROW(Book!$J$2)),ROWS(G$7:G212))))</f>
        <v/>
      </c>
      <c r="L212" s="6" t="e">
        <f>Shrawan7[[#This Row],[मूल्य (रु)]]*13%</f>
        <v>#VALUE!</v>
      </c>
    </row>
    <row r="213" spans="1:12" hidden="1" x14ac:dyDescent="0.25">
      <c r="A213" s="1" t="str">
        <f t="array" ref="A213">IF(ROWS(A$7:A213)&gt;COUNTIF(BookTable[Entry Month],$O$4),"",INDEX(Book!A$3:A$1200,SMALL(IF(BookTable[Entry Month]=$O$4,ROW(BookTable[Entry Month])-ROW(Book!$J$2)),ROWS(A$7:A213))))</f>
        <v/>
      </c>
      <c r="B213" s="1" t="str">
        <f t="array" ref="B213">IF(ROWS(B$7:B213)&gt;COUNTIF(BookTable[Entry Month],$O$4),"",INDEX(Book!B$3:B$1200,SMALL(IF(BookTable[Entry Month]=$O$4,ROW(BookTable[Entry Month])-ROW(Book!$J$2)),ROWS(B$7:B213))))</f>
        <v/>
      </c>
      <c r="D213" s="1" t="str">
        <f t="array" ref="D213">IF(ROWS(C$7:C213)&gt;COUNTIF(BookTable[Entry Month],$O$4),"",INDEX(Book!C$3:C$1200,SMALL(IF(BookTable[Entry Month]=$O$4,ROW(BookTable[Entry Month])-ROW(Book!$J$2)),ROWS(C$7:C213))))</f>
        <v/>
      </c>
      <c r="E213" s="1" t="e">
        <f>VLOOKUP(Shrawan7[[#This Row],[आपूर्तिकर्ताको नाम]],PartyTable[],2,FALSE)</f>
        <v>#N/A</v>
      </c>
      <c r="F213" s="1" t="str" cm="1">
        <f t="array" ref="F213">IF(ROWS(G$7:G213)&gt;COUNTIF(BookTable[Entry Month],$O$4),"",INDEX(Book!D$3:D$1200,SMALL(IF(BookTable[Entry Month]=$O$4,ROW(BookTable[Entry Month])-ROW(Book!$J$2)),ROWS(G$7:G213))))</f>
        <v/>
      </c>
      <c r="I21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13" s="6" t="str" cm="1">
        <f t="array" ref="J213">IF(ROWS(G$7:G213)&gt;COUNTIF(BookTable[Entry Month],$O$4),"",INDEX(Book!F$3:F$1200,SMALL(IF(BookTable[Entry Month]=$O$4,ROW(BookTable[Entry Month])-ROW(Book!$J$2)),ROWS(G$7:G213))))</f>
        <v/>
      </c>
      <c r="K213" s="6" t="str" cm="1">
        <f t="array" ref="K213">IF(ROWS(G$7:G213)&gt;COUNTIF(BookTable[Entry Month],$O$4),"",INDEX(Book!E$3:E$1200,SMALL(IF(BookTable[Entry Month]=$O$4,ROW(BookTable[Entry Month])-ROW(Book!$J$2)),ROWS(G$7:G213))))</f>
        <v/>
      </c>
      <c r="L213" s="6" t="e">
        <f>Shrawan7[[#This Row],[मूल्य (रु)]]*13%</f>
        <v>#VALUE!</v>
      </c>
    </row>
    <row r="214" spans="1:12" hidden="1" x14ac:dyDescent="0.25">
      <c r="A214" s="1" t="str">
        <f t="array" ref="A214">IF(ROWS(A$7:A214)&gt;COUNTIF(BookTable[Entry Month],$O$4),"",INDEX(Book!A$3:A$1200,SMALL(IF(BookTable[Entry Month]=$O$4,ROW(BookTable[Entry Month])-ROW(Book!$J$2)),ROWS(A$7:A214))))</f>
        <v/>
      </c>
      <c r="B214" s="1" t="str">
        <f t="array" ref="B214">IF(ROWS(B$7:B214)&gt;COUNTIF(BookTable[Entry Month],$O$4),"",INDEX(Book!B$3:B$1200,SMALL(IF(BookTable[Entry Month]=$O$4,ROW(BookTable[Entry Month])-ROW(Book!$J$2)),ROWS(B$7:B214))))</f>
        <v/>
      </c>
      <c r="D214" s="1" t="str">
        <f t="array" ref="D214">IF(ROWS(C$7:C214)&gt;COUNTIF(BookTable[Entry Month],$O$4),"",INDEX(Book!C$3:C$1200,SMALL(IF(BookTable[Entry Month]=$O$4,ROW(BookTable[Entry Month])-ROW(Book!$J$2)),ROWS(C$7:C214))))</f>
        <v/>
      </c>
      <c r="E214" s="1" t="e">
        <f>VLOOKUP(Shrawan7[[#This Row],[आपूर्तिकर्ताको नाम]],PartyTable[],2,FALSE)</f>
        <v>#N/A</v>
      </c>
      <c r="F214" s="1" t="str" cm="1">
        <f t="array" ref="F214">IF(ROWS(G$7:G214)&gt;COUNTIF(BookTable[Entry Month],$O$4),"",INDEX(Book!D$3:D$1200,SMALL(IF(BookTable[Entry Month]=$O$4,ROW(BookTable[Entry Month])-ROW(Book!$J$2)),ROWS(G$7:G214))))</f>
        <v/>
      </c>
      <c r="I21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14" s="6" t="str" cm="1">
        <f t="array" ref="J214">IF(ROWS(G$7:G214)&gt;COUNTIF(BookTable[Entry Month],$O$4),"",INDEX(Book!F$3:F$1200,SMALL(IF(BookTable[Entry Month]=$O$4,ROW(BookTable[Entry Month])-ROW(Book!$J$2)),ROWS(G$7:G214))))</f>
        <v/>
      </c>
      <c r="K214" s="6" t="str" cm="1">
        <f t="array" ref="K214">IF(ROWS(G$7:G214)&gt;COUNTIF(BookTable[Entry Month],$O$4),"",INDEX(Book!E$3:E$1200,SMALL(IF(BookTable[Entry Month]=$O$4,ROW(BookTable[Entry Month])-ROW(Book!$J$2)),ROWS(G$7:G214))))</f>
        <v/>
      </c>
      <c r="L214" s="6" t="e">
        <f>Shrawan7[[#This Row],[मूल्य (रु)]]*13%</f>
        <v>#VALUE!</v>
      </c>
    </row>
    <row r="215" spans="1:12" hidden="1" x14ac:dyDescent="0.25">
      <c r="A215" s="1" t="str">
        <f t="array" ref="A215">IF(ROWS(A$7:A215)&gt;COUNTIF(BookTable[Entry Month],$O$4),"",INDEX(Book!A$3:A$1200,SMALL(IF(BookTable[Entry Month]=$O$4,ROW(BookTable[Entry Month])-ROW(Book!$J$2)),ROWS(A$7:A215))))</f>
        <v/>
      </c>
      <c r="B215" s="1" t="str">
        <f t="array" ref="B215">IF(ROWS(B$7:B215)&gt;COUNTIF(BookTable[Entry Month],$O$4),"",INDEX(Book!B$3:B$1200,SMALL(IF(BookTable[Entry Month]=$O$4,ROW(BookTable[Entry Month])-ROW(Book!$J$2)),ROWS(B$7:B215))))</f>
        <v/>
      </c>
      <c r="D215" s="1" t="str">
        <f t="array" ref="D215">IF(ROWS(C$7:C215)&gt;COUNTIF(BookTable[Entry Month],$O$4),"",INDEX(Book!C$3:C$1200,SMALL(IF(BookTable[Entry Month]=$O$4,ROW(BookTable[Entry Month])-ROW(Book!$J$2)),ROWS(C$7:C215))))</f>
        <v/>
      </c>
      <c r="E215" s="1" t="e">
        <f>VLOOKUP(Shrawan7[[#This Row],[आपूर्तिकर्ताको नाम]],PartyTable[],2,FALSE)</f>
        <v>#N/A</v>
      </c>
      <c r="F215" s="1" t="str" cm="1">
        <f t="array" ref="F215">IF(ROWS(G$7:G215)&gt;COUNTIF(BookTable[Entry Month],$O$4),"",INDEX(Book!D$3:D$1200,SMALL(IF(BookTable[Entry Month]=$O$4,ROW(BookTable[Entry Month])-ROW(Book!$J$2)),ROWS(G$7:G215))))</f>
        <v/>
      </c>
      <c r="I21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15" s="6" t="str" cm="1">
        <f t="array" ref="J215">IF(ROWS(G$7:G215)&gt;COUNTIF(BookTable[Entry Month],$O$4),"",INDEX(Book!F$3:F$1200,SMALL(IF(BookTable[Entry Month]=$O$4,ROW(BookTable[Entry Month])-ROW(Book!$J$2)),ROWS(G$7:G215))))</f>
        <v/>
      </c>
      <c r="K215" s="6" t="str" cm="1">
        <f t="array" ref="K215">IF(ROWS(G$7:G215)&gt;COUNTIF(BookTable[Entry Month],$O$4),"",INDEX(Book!E$3:E$1200,SMALL(IF(BookTable[Entry Month]=$O$4,ROW(BookTable[Entry Month])-ROW(Book!$J$2)),ROWS(G$7:G215))))</f>
        <v/>
      </c>
      <c r="L215" s="6" t="e">
        <f>Shrawan7[[#This Row],[मूल्य (रु)]]*13%</f>
        <v>#VALUE!</v>
      </c>
    </row>
    <row r="216" spans="1:12" hidden="1" x14ac:dyDescent="0.25">
      <c r="A216" s="1" t="str">
        <f t="array" ref="A216">IF(ROWS(A$7:A216)&gt;COUNTIF(BookTable[Entry Month],$O$4),"",INDEX(Book!A$3:A$1200,SMALL(IF(BookTable[Entry Month]=$O$4,ROW(BookTable[Entry Month])-ROW(Book!$J$2)),ROWS(A$7:A216))))</f>
        <v/>
      </c>
      <c r="B216" s="1" t="str">
        <f t="array" ref="B216">IF(ROWS(B$7:B216)&gt;COUNTIF(BookTable[Entry Month],$O$4),"",INDEX(Book!B$3:B$1200,SMALL(IF(BookTable[Entry Month]=$O$4,ROW(BookTable[Entry Month])-ROW(Book!$J$2)),ROWS(B$7:B216))))</f>
        <v/>
      </c>
      <c r="D216" s="1" t="str">
        <f t="array" ref="D216">IF(ROWS(C$7:C216)&gt;COUNTIF(BookTable[Entry Month],$O$4),"",INDEX(Book!C$3:C$1200,SMALL(IF(BookTable[Entry Month]=$O$4,ROW(BookTable[Entry Month])-ROW(Book!$J$2)),ROWS(C$7:C216))))</f>
        <v/>
      </c>
      <c r="E216" s="1" t="e">
        <f>VLOOKUP(Shrawan7[[#This Row],[आपूर्तिकर्ताको नाम]],PartyTable[],2,FALSE)</f>
        <v>#N/A</v>
      </c>
      <c r="F216" s="1" t="str" cm="1">
        <f t="array" ref="F216">IF(ROWS(G$7:G216)&gt;COUNTIF(BookTable[Entry Month],$O$4),"",INDEX(Book!D$3:D$1200,SMALL(IF(BookTable[Entry Month]=$O$4,ROW(BookTable[Entry Month])-ROW(Book!$J$2)),ROWS(G$7:G216))))</f>
        <v/>
      </c>
      <c r="I21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16" s="6" t="str" cm="1">
        <f t="array" ref="J216">IF(ROWS(G$7:G216)&gt;COUNTIF(BookTable[Entry Month],$O$4),"",INDEX(Book!F$3:F$1200,SMALL(IF(BookTable[Entry Month]=$O$4,ROW(BookTable[Entry Month])-ROW(Book!$J$2)),ROWS(G$7:G216))))</f>
        <v/>
      </c>
      <c r="K216" s="6" t="str" cm="1">
        <f t="array" ref="K216">IF(ROWS(G$7:G216)&gt;COUNTIF(BookTable[Entry Month],$O$4),"",INDEX(Book!E$3:E$1200,SMALL(IF(BookTable[Entry Month]=$O$4,ROW(BookTable[Entry Month])-ROW(Book!$J$2)),ROWS(G$7:G216))))</f>
        <v/>
      </c>
      <c r="L216" s="6" t="e">
        <f>Shrawan7[[#This Row],[मूल्य (रु)]]*13%</f>
        <v>#VALUE!</v>
      </c>
    </row>
    <row r="217" spans="1:12" hidden="1" x14ac:dyDescent="0.25">
      <c r="A217" s="1" t="str">
        <f t="array" ref="A217">IF(ROWS(A$7:A217)&gt;COUNTIF(BookTable[Entry Month],$O$4),"",INDEX(Book!A$3:A$1200,SMALL(IF(BookTable[Entry Month]=$O$4,ROW(BookTable[Entry Month])-ROW(Book!$J$2)),ROWS(A$7:A217))))</f>
        <v/>
      </c>
      <c r="B217" s="1" t="str">
        <f t="array" ref="B217">IF(ROWS(B$7:B217)&gt;COUNTIF(BookTable[Entry Month],$O$4),"",INDEX(Book!B$3:B$1200,SMALL(IF(BookTable[Entry Month]=$O$4,ROW(BookTable[Entry Month])-ROW(Book!$J$2)),ROWS(B$7:B217))))</f>
        <v/>
      </c>
      <c r="D217" s="1" t="str">
        <f t="array" ref="D217">IF(ROWS(C$7:C217)&gt;COUNTIF(BookTable[Entry Month],$O$4),"",INDEX(Book!C$3:C$1200,SMALL(IF(BookTable[Entry Month]=$O$4,ROW(BookTable[Entry Month])-ROW(Book!$J$2)),ROWS(C$7:C217))))</f>
        <v/>
      </c>
      <c r="E217" s="1" t="e">
        <f>VLOOKUP(Shrawan7[[#This Row],[आपूर्तिकर्ताको नाम]],PartyTable[],2,FALSE)</f>
        <v>#N/A</v>
      </c>
      <c r="F217" s="1" t="str" cm="1">
        <f t="array" ref="F217">IF(ROWS(G$7:G217)&gt;COUNTIF(BookTable[Entry Month],$O$4),"",INDEX(Book!D$3:D$1200,SMALL(IF(BookTable[Entry Month]=$O$4,ROW(BookTable[Entry Month])-ROW(Book!$J$2)),ROWS(G$7:G217))))</f>
        <v/>
      </c>
      <c r="I21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17" s="6" t="str" cm="1">
        <f t="array" ref="J217">IF(ROWS(G$7:G217)&gt;COUNTIF(BookTable[Entry Month],$O$4),"",INDEX(Book!F$3:F$1200,SMALL(IF(BookTable[Entry Month]=$O$4,ROW(BookTable[Entry Month])-ROW(Book!$J$2)),ROWS(G$7:G217))))</f>
        <v/>
      </c>
      <c r="K217" s="6" t="str" cm="1">
        <f t="array" ref="K217">IF(ROWS(G$7:G217)&gt;COUNTIF(BookTable[Entry Month],$O$4),"",INDEX(Book!E$3:E$1200,SMALL(IF(BookTable[Entry Month]=$O$4,ROW(BookTable[Entry Month])-ROW(Book!$J$2)),ROWS(G$7:G217))))</f>
        <v/>
      </c>
      <c r="L217" s="6" t="e">
        <f>Shrawan7[[#This Row],[मूल्य (रु)]]*13%</f>
        <v>#VALUE!</v>
      </c>
    </row>
    <row r="218" spans="1:12" hidden="1" x14ac:dyDescent="0.25">
      <c r="A218" s="1" t="str">
        <f t="array" ref="A218">IF(ROWS(A$7:A218)&gt;COUNTIF(BookTable[Entry Month],$O$4),"",INDEX(Book!A$3:A$1200,SMALL(IF(BookTable[Entry Month]=$O$4,ROW(BookTable[Entry Month])-ROW(Book!$J$2)),ROWS(A$7:A218))))</f>
        <v/>
      </c>
      <c r="B218" s="1" t="str">
        <f t="array" ref="B218">IF(ROWS(B$7:B218)&gt;COUNTIF(BookTable[Entry Month],$O$4),"",INDEX(Book!B$3:B$1200,SMALL(IF(BookTable[Entry Month]=$O$4,ROW(BookTable[Entry Month])-ROW(Book!$J$2)),ROWS(B$7:B218))))</f>
        <v/>
      </c>
      <c r="D218" s="1" t="str">
        <f t="array" ref="D218">IF(ROWS(C$7:C218)&gt;COUNTIF(BookTable[Entry Month],$O$4),"",INDEX(Book!C$3:C$1200,SMALL(IF(BookTable[Entry Month]=$O$4,ROW(BookTable[Entry Month])-ROW(Book!$J$2)),ROWS(C$7:C218))))</f>
        <v/>
      </c>
      <c r="E218" s="1" t="e">
        <f>VLOOKUP(Shrawan7[[#This Row],[आपूर्तिकर्ताको नाम]],PartyTable[],2,FALSE)</f>
        <v>#N/A</v>
      </c>
      <c r="F218" s="1" t="str" cm="1">
        <f t="array" ref="F218">IF(ROWS(G$7:G218)&gt;COUNTIF(BookTable[Entry Month],$O$4),"",INDEX(Book!D$3:D$1200,SMALL(IF(BookTable[Entry Month]=$O$4,ROW(BookTable[Entry Month])-ROW(Book!$J$2)),ROWS(G$7:G218))))</f>
        <v/>
      </c>
      <c r="I21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18" s="6" t="str" cm="1">
        <f t="array" ref="J218">IF(ROWS(G$7:G218)&gt;COUNTIF(BookTable[Entry Month],$O$4),"",INDEX(Book!F$3:F$1200,SMALL(IF(BookTable[Entry Month]=$O$4,ROW(BookTable[Entry Month])-ROW(Book!$J$2)),ROWS(G$7:G218))))</f>
        <v/>
      </c>
      <c r="K218" s="6" t="str" cm="1">
        <f t="array" ref="K218">IF(ROWS(G$7:G218)&gt;COUNTIF(BookTable[Entry Month],$O$4),"",INDEX(Book!E$3:E$1200,SMALL(IF(BookTable[Entry Month]=$O$4,ROW(BookTable[Entry Month])-ROW(Book!$J$2)),ROWS(G$7:G218))))</f>
        <v/>
      </c>
      <c r="L218" s="6" t="e">
        <f>Shrawan7[[#This Row],[मूल्य (रु)]]*13%</f>
        <v>#VALUE!</v>
      </c>
    </row>
    <row r="219" spans="1:12" hidden="1" x14ac:dyDescent="0.25">
      <c r="A219" s="1" t="str">
        <f t="array" ref="A219">IF(ROWS(A$7:A219)&gt;COUNTIF(BookTable[Entry Month],$O$4),"",INDEX(Book!A$3:A$1200,SMALL(IF(BookTable[Entry Month]=$O$4,ROW(BookTable[Entry Month])-ROW(Book!$J$2)),ROWS(A$7:A219))))</f>
        <v/>
      </c>
      <c r="B219" s="1" t="str">
        <f t="array" ref="B219">IF(ROWS(B$7:B219)&gt;COUNTIF(BookTable[Entry Month],$O$4),"",INDEX(Book!B$3:B$1200,SMALL(IF(BookTable[Entry Month]=$O$4,ROW(BookTable[Entry Month])-ROW(Book!$J$2)),ROWS(B$7:B219))))</f>
        <v/>
      </c>
      <c r="D219" s="1" t="str">
        <f t="array" ref="D219">IF(ROWS(C$7:C219)&gt;COUNTIF(BookTable[Entry Month],$O$4),"",INDEX(Book!C$3:C$1200,SMALL(IF(BookTable[Entry Month]=$O$4,ROW(BookTable[Entry Month])-ROW(Book!$J$2)),ROWS(C$7:C219))))</f>
        <v/>
      </c>
      <c r="E219" s="1" t="e">
        <f>VLOOKUP(Shrawan7[[#This Row],[आपूर्तिकर्ताको नाम]],PartyTable[],2,FALSE)</f>
        <v>#N/A</v>
      </c>
      <c r="F219" s="1" t="str" cm="1">
        <f t="array" ref="F219">IF(ROWS(G$7:G219)&gt;COUNTIF(BookTable[Entry Month],$O$4),"",INDEX(Book!D$3:D$1200,SMALL(IF(BookTable[Entry Month]=$O$4,ROW(BookTable[Entry Month])-ROW(Book!$J$2)),ROWS(G$7:G219))))</f>
        <v/>
      </c>
      <c r="I21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19" s="6" t="str" cm="1">
        <f t="array" ref="J219">IF(ROWS(G$7:G219)&gt;COUNTIF(BookTable[Entry Month],$O$4),"",INDEX(Book!F$3:F$1200,SMALL(IF(BookTable[Entry Month]=$O$4,ROW(BookTable[Entry Month])-ROW(Book!$J$2)),ROWS(G$7:G219))))</f>
        <v/>
      </c>
      <c r="K219" s="6" t="str" cm="1">
        <f t="array" ref="K219">IF(ROWS(G$7:G219)&gt;COUNTIF(BookTable[Entry Month],$O$4),"",INDEX(Book!E$3:E$1200,SMALL(IF(BookTable[Entry Month]=$O$4,ROW(BookTable[Entry Month])-ROW(Book!$J$2)),ROWS(G$7:G219))))</f>
        <v/>
      </c>
      <c r="L219" s="6" t="e">
        <f>Shrawan7[[#This Row],[मूल्य (रु)]]*13%</f>
        <v>#VALUE!</v>
      </c>
    </row>
    <row r="220" spans="1:12" hidden="1" x14ac:dyDescent="0.25">
      <c r="A220" s="1" t="str">
        <f t="array" ref="A220">IF(ROWS(A$7:A220)&gt;COUNTIF(BookTable[Entry Month],$O$4),"",INDEX(Book!A$3:A$1200,SMALL(IF(BookTable[Entry Month]=$O$4,ROW(BookTable[Entry Month])-ROW(Book!$J$2)),ROWS(A$7:A220))))</f>
        <v/>
      </c>
      <c r="B220" s="1" t="str">
        <f t="array" ref="B220">IF(ROWS(B$7:B220)&gt;COUNTIF(BookTable[Entry Month],$O$4),"",INDEX(Book!B$3:B$1200,SMALL(IF(BookTable[Entry Month]=$O$4,ROW(BookTable[Entry Month])-ROW(Book!$J$2)),ROWS(B$7:B220))))</f>
        <v/>
      </c>
      <c r="D220" s="1" t="str">
        <f t="array" ref="D220">IF(ROWS(C$7:C220)&gt;COUNTIF(BookTable[Entry Month],$O$4),"",INDEX(Book!C$3:C$1200,SMALL(IF(BookTable[Entry Month]=$O$4,ROW(BookTable[Entry Month])-ROW(Book!$J$2)),ROWS(C$7:C220))))</f>
        <v/>
      </c>
      <c r="E220" s="1" t="e">
        <f>VLOOKUP(Shrawan7[[#This Row],[आपूर्तिकर्ताको नाम]],PartyTable[],2,FALSE)</f>
        <v>#N/A</v>
      </c>
      <c r="F220" s="1" t="str" cm="1">
        <f t="array" ref="F220">IF(ROWS(G$7:G220)&gt;COUNTIF(BookTable[Entry Month],$O$4),"",INDEX(Book!D$3:D$1200,SMALL(IF(BookTable[Entry Month]=$O$4,ROW(BookTable[Entry Month])-ROW(Book!$J$2)),ROWS(G$7:G220))))</f>
        <v/>
      </c>
      <c r="I22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20" s="6" t="str" cm="1">
        <f t="array" ref="J220">IF(ROWS(G$7:G220)&gt;COUNTIF(BookTable[Entry Month],$O$4),"",INDEX(Book!F$3:F$1200,SMALL(IF(BookTable[Entry Month]=$O$4,ROW(BookTable[Entry Month])-ROW(Book!$J$2)),ROWS(G$7:G220))))</f>
        <v/>
      </c>
      <c r="K220" s="6" t="str" cm="1">
        <f t="array" ref="K220">IF(ROWS(G$7:G220)&gt;COUNTIF(BookTable[Entry Month],$O$4),"",INDEX(Book!E$3:E$1200,SMALL(IF(BookTable[Entry Month]=$O$4,ROW(BookTable[Entry Month])-ROW(Book!$J$2)),ROWS(G$7:G220))))</f>
        <v/>
      </c>
      <c r="L220" s="6" t="e">
        <f>Shrawan7[[#This Row],[मूल्य (रु)]]*13%</f>
        <v>#VALUE!</v>
      </c>
    </row>
    <row r="221" spans="1:12" hidden="1" x14ac:dyDescent="0.25">
      <c r="A221" s="1" t="str">
        <f t="array" ref="A221">IF(ROWS(A$7:A221)&gt;COUNTIF(BookTable[Entry Month],$O$4),"",INDEX(Book!A$3:A$1200,SMALL(IF(BookTable[Entry Month]=$O$4,ROW(BookTable[Entry Month])-ROW(Book!$J$2)),ROWS(A$7:A221))))</f>
        <v/>
      </c>
      <c r="B221" s="1" t="str">
        <f t="array" ref="B221">IF(ROWS(B$7:B221)&gt;COUNTIF(BookTable[Entry Month],$O$4),"",INDEX(Book!B$3:B$1200,SMALL(IF(BookTable[Entry Month]=$O$4,ROW(BookTable[Entry Month])-ROW(Book!$J$2)),ROWS(B$7:B221))))</f>
        <v/>
      </c>
      <c r="D221" s="1" t="str">
        <f t="array" ref="D221">IF(ROWS(C$7:C221)&gt;COUNTIF(BookTable[Entry Month],$O$4),"",INDEX(Book!C$3:C$1200,SMALL(IF(BookTable[Entry Month]=$O$4,ROW(BookTable[Entry Month])-ROW(Book!$J$2)),ROWS(C$7:C221))))</f>
        <v/>
      </c>
      <c r="E221" s="1" t="e">
        <f>VLOOKUP(Shrawan7[[#This Row],[आपूर्तिकर्ताको नाम]],PartyTable[],2,FALSE)</f>
        <v>#N/A</v>
      </c>
      <c r="F221" s="1" t="str" cm="1">
        <f t="array" ref="F221">IF(ROWS(G$7:G221)&gt;COUNTIF(BookTable[Entry Month],$O$4),"",INDEX(Book!D$3:D$1200,SMALL(IF(BookTable[Entry Month]=$O$4,ROW(BookTable[Entry Month])-ROW(Book!$J$2)),ROWS(G$7:G221))))</f>
        <v/>
      </c>
      <c r="I22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21" s="6" t="str" cm="1">
        <f t="array" ref="J221">IF(ROWS(G$7:G221)&gt;COUNTIF(BookTable[Entry Month],$O$4),"",INDEX(Book!F$3:F$1200,SMALL(IF(BookTable[Entry Month]=$O$4,ROW(BookTable[Entry Month])-ROW(Book!$J$2)),ROWS(G$7:G221))))</f>
        <v/>
      </c>
      <c r="K221" s="6" t="str" cm="1">
        <f t="array" ref="K221">IF(ROWS(G$7:G221)&gt;COUNTIF(BookTable[Entry Month],$O$4),"",INDEX(Book!E$3:E$1200,SMALL(IF(BookTable[Entry Month]=$O$4,ROW(BookTable[Entry Month])-ROW(Book!$J$2)),ROWS(G$7:G221))))</f>
        <v/>
      </c>
      <c r="L221" s="6" t="e">
        <f>Shrawan7[[#This Row],[मूल्य (रु)]]*13%</f>
        <v>#VALUE!</v>
      </c>
    </row>
    <row r="222" spans="1:12" hidden="1" x14ac:dyDescent="0.25">
      <c r="A222" s="1" t="str">
        <f t="array" ref="A222">IF(ROWS(A$7:A222)&gt;COUNTIF(BookTable[Entry Month],$O$4),"",INDEX(Book!A$3:A$1200,SMALL(IF(BookTable[Entry Month]=$O$4,ROW(BookTable[Entry Month])-ROW(Book!$J$2)),ROWS(A$7:A222))))</f>
        <v/>
      </c>
      <c r="B222" s="1" t="str">
        <f t="array" ref="B222">IF(ROWS(B$7:B222)&gt;COUNTIF(BookTable[Entry Month],$O$4),"",INDEX(Book!B$3:B$1200,SMALL(IF(BookTable[Entry Month]=$O$4,ROW(BookTable[Entry Month])-ROW(Book!$J$2)),ROWS(B$7:B222))))</f>
        <v/>
      </c>
      <c r="D222" s="1" t="str">
        <f t="array" ref="D222">IF(ROWS(C$7:C222)&gt;COUNTIF(BookTable[Entry Month],$O$4),"",INDEX(Book!C$3:C$1200,SMALL(IF(BookTable[Entry Month]=$O$4,ROW(BookTable[Entry Month])-ROW(Book!$J$2)),ROWS(C$7:C222))))</f>
        <v/>
      </c>
      <c r="E222" s="1" t="e">
        <f>VLOOKUP(Shrawan7[[#This Row],[आपूर्तिकर्ताको नाम]],PartyTable[],2,FALSE)</f>
        <v>#N/A</v>
      </c>
      <c r="F222" s="1" t="str" cm="1">
        <f t="array" ref="F222">IF(ROWS(G$7:G222)&gt;COUNTIF(BookTable[Entry Month],$O$4),"",INDEX(Book!D$3:D$1200,SMALL(IF(BookTable[Entry Month]=$O$4,ROW(BookTable[Entry Month])-ROW(Book!$J$2)),ROWS(G$7:G222))))</f>
        <v/>
      </c>
      <c r="I22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22" s="6" t="str" cm="1">
        <f t="array" ref="J222">IF(ROWS(G$7:G222)&gt;COUNTIF(BookTable[Entry Month],$O$4),"",INDEX(Book!F$3:F$1200,SMALL(IF(BookTable[Entry Month]=$O$4,ROW(BookTable[Entry Month])-ROW(Book!$J$2)),ROWS(G$7:G222))))</f>
        <v/>
      </c>
      <c r="K222" s="6" t="str" cm="1">
        <f t="array" ref="K222">IF(ROWS(G$7:G222)&gt;COUNTIF(BookTable[Entry Month],$O$4),"",INDEX(Book!E$3:E$1200,SMALL(IF(BookTable[Entry Month]=$O$4,ROW(BookTable[Entry Month])-ROW(Book!$J$2)),ROWS(G$7:G222))))</f>
        <v/>
      </c>
      <c r="L222" s="6" t="e">
        <f>Shrawan7[[#This Row],[मूल्य (रु)]]*13%</f>
        <v>#VALUE!</v>
      </c>
    </row>
    <row r="223" spans="1:12" hidden="1" x14ac:dyDescent="0.25">
      <c r="A223" s="1" t="str">
        <f t="array" ref="A223">IF(ROWS(A$7:A223)&gt;COUNTIF(BookTable[Entry Month],$O$4),"",INDEX(Book!A$3:A$1200,SMALL(IF(BookTable[Entry Month]=$O$4,ROW(BookTable[Entry Month])-ROW(Book!$J$2)),ROWS(A$7:A223))))</f>
        <v/>
      </c>
      <c r="B223" s="1" t="str">
        <f t="array" ref="B223">IF(ROWS(B$7:B223)&gt;COUNTIF(BookTable[Entry Month],$O$4),"",INDEX(Book!B$3:B$1200,SMALL(IF(BookTable[Entry Month]=$O$4,ROW(BookTable[Entry Month])-ROW(Book!$J$2)),ROWS(B$7:B223))))</f>
        <v/>
      </c>
      <c r="D223" s="1" t="str">
        <f t="array" ref="D223">IF(ROWS(C$7:C223)&gt;COUNTIF(BookTable[Entry Month],$O$4),"",INDEX(Book!C$3:C$1200,SMALL(IF(BookTable[Entry Month]=$O$4,ROW(BookTable[Entry Month])-ROW(Book!$J$2)),ROWS(C$7:C223))))</f>
        <v/>
      </c>
      <c r="E223" s="1" t="e">
        <f>VLOOKUP(Shrawan7[[#This Row],[आपूर्तिकर्ताको नाम]],PartyTable[],2,FALSE)</f>
        <v>#N/A</v>
      </c>
      <c r="F223" s="1" t="str" cm="1">
        <f t="array" ref="F223">IF(ROWS(G$7:G223)&gt;COUNTIF(BookTable[Entry Month],$O$4),"",INDEX(Book!D$3:D$1200,SMALL(IF(BookTable[Entry Month]=$O$4,ROW(BookTable[Entry Month])-ROW(Book!$J$2)),ROWS(G$7:G223))))</f>
        <v/>
      </c>
      <c r="I22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23" s="6" t="str" cm="1">
        <f t="array" ref="J223">IF(ROWS(G$7:G223)&gt;COUNTIF(BookTable[Entry Month],$O$4),"",INDEX(Book!F$3:F$1200,SMALL(IF(BookTable[Entry Month]=$O$4,ROW(BookTable[Entry Month])-ROW(Book!$J$2)),ROWS(G$7:G223))))</f>
        <v/>
      </c>
      <c r="K223" s="6" t="str" cm="1">
        <f t="array" ref="K223">IF(ROWS(G$7:G223)&gt;COUNTIF(BookTable[Entry Month],$O$4),"",INDEX(Book!E$3:E$1200,SMALL(IF(BookTable[Entry Month]=$O$4,ROW(BookTable[Entry Month])-ROW(Book!$J$2)),ROWS(G$7:G223))))</f>
        <v/>
      </c>
      <c r="L223" s="6" t="e">
        <f>Shrawan7[[#This Row],[मूल्य (रु)]]*13%</f>
        <v>#VALUE!</v>
      </c>
    </row>
    <row r="224" spans="1:12" hidden="1" x14ac:dyDescent="0.25">
      <c r="A224" s="1" t="str">
        <f t="array" ref="A224">IF(ROWS(A$7:A224)&gt;COUNTIF(BookTable[Entry Month],$O$4),"",INDEX(Book!A$3:A$1200,SMALL(IF(BookTable[Entry Month]=$O$4,ROW(BookTable[Entry Month])-ROW(Book!$J$2)),ROWS(A$7:A224))))</f>
        <v/>
      </c>
      <c r="B224" s="1" t="str">
        <f t="array" ref="B224">IF(ROWS(B$7:B224)&gt;COUNTIF(BookTable[Entry Month],$O$4),"",INDEX(Book!B$3:B$1200,SMALL(IF(BookTable[Entry Month]=$O$4,ROW(BookTable[Entry Month])-ROW(Book!$J$2)),ROWS(B$7:B224))))</f>
        <v/>
      </c>
      <c r="D224" s="1" t="str">
        <f t="array" ref="D224">IF(ROWS(C$7:C224)&gt;COUNTIF(BookTable[Entry Month],$O$4),"",INDEX(Book!C$3:C$1200,SMALL(IF(BookTable[Entry Month]=$O$4,ROW(BookTable[Entry Month])-ROW(Book!$J$2)),ROWS(C$7:C224))))</f>
        <v/>
      </c>
      <c r="E224" s="1" t="e">
        <f>VLOOKUP(Shrawan7[[#This Row],[आपूर्तिकर्ताको नाम]],PartyTable[],2,FALSE)</f>
        <v>#N/A</v>
      </c>
      <c r="F224" s="1" t="str" cm="1">
        <f t="array" ref="F224">IF(ROWS(G$7:G224)&gt;COUNTIF(BookTable[Entry Month],$O$4),"",INDEX(Book!D$3:D$1200,SMALL(IF(BookTable[Entry Month]=$O$4,ROW(BookTable[Entry Month])-ROW(Book!$J$2)),ROWS(G$7:G224))))</f>
        <v/>
      </c>
      <c r="I22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24" s="6" t="str" cm="1">
        <f t="array" ref="J224">IF(ROWS(G$7:G224)&gt;COUNTIF(BookTable[Entry Month],$O$4),"",INDEX(Book!F$3:F$1200,SMALL(IF(BookTable[Entry Month]=$O$4,ROW(BookTable[Entry Month])-ROW(Book!$J$2)),ROWS(G$7:G224))))</f>
        <v/>
      </c>
      <c r="K224" s="6" t="str" cm="1">
        <f t="array" ref="K224">IF(ROWS(G$7:G224)&gt;COUNTIF(BookTable[Entry Month],$O$4),"",INDEX(Book!E$3:E$1200,SMALL(IF(BookTable[Entry Month]=$O$4,ROW(BookTable[Entry Month])-ROW(Book!$J$2)),ROWS(G$7:G224))))</f>
        <v/>
      </c>
      <c r="L224" s="6" t="e">
        <f>Shrawan7[[#This Row],[मूल्य (रु)]]*13%</f>
        <v>#VALUE!</v>
      </c>
    </row>
    <row r="225" spans="1:12" hidden="1" x14ac:dyDescent="0.25">
      <c r="A225" s="1" t="str">
        <f t="array" ref="A225">IF(ROWS(A$7:A225)&gt;COUNTIF(BookTable[Entry Month],$O$4),"",INDEX(Book!A$3:A$1200,SMALL(IF(BookTable[Entry Month]=$O$4,ROW(BookTable[Entry Month])-ROW(Book!$J$2)),ROWS(A$7:A225))))</f>
        <v/>
      </c>
      <c r="B225" s="1" t="str">
        <f t="array" ref="B225">IF(ROWS(B$7:B225)&gt;COUNTIF(BookTable[Entry Month],$O$4),"",INDEX(Book!B$3:B$1200,SMALL(IF(BookTable[Entry Month]=$O$4,ROW(BookTable[Entry Month])-ROW(Book!$J$2)),ROWS(B$7:B225))))</f>
        <v/>
      </c>
      <c r="D225" s="1" t="str">
        <f t="array" ref="D225">IF(ROWS(C$7:C225)&gt;COUNTIF(BookTable[Entry Month],$O$4),"",INDEX(Book!C$3:C$1200,SMALL(IF(BookTable[Entry Month]=$O$4,ROW(BookTable[Entry Month])-ROW(Book!$J$2)),ROWS(C$7:C225))))</f>
        <v/>
      </c>
      <c r="E225" s="1" t="e">
        <f>VLOOKUP(Shrawan7[[#This Row],[आपूर्तिकर्ताको नाम]],PartyTable[],2,FALSE)</f>
        <v>#N/A</v>
      </c>
      <c r="F225" s="1" t="str" cm="1">
        <f t="array" ref="F225">IF(ROWS(G$7:G225)&gt;COUNTIF(BookTable[Entry Month],$O$4),"",INDEX(Book!D$3:D$1200,SMALL(IF(BookTable[Entry Month]=$O$4,ROW(BookTable[Entry Month])-ROW(Book!$J$2)),ROWS(G$7:G225))))</f>
        <v/>
      </c>
      <c r="I22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25" s="6" t="str" cm="1">
        <f t="array" ref="J225">IF(ROWS(G$7:G225)&gt;COUNTIF(BookTable[Entry Month],$O$4),"",INDEX(Book!F$3:F$1200,SMALL(IF(BookTable[Entry Month]=$O$4,ROW(BookTable[Entry Month])-ROW(Book!$J$2)),ROWS(G$7:G225))))</f>
        <v/>
      </c>
      <c r="K225" s="6" t="str" cm="1">
        <f t="array" ref="K225">IF(ROWS(G$7:G225)&gt;COUNTIF(BookTable[Entry Month],$O$4),"",INDEX(Book!E$3:E$1200,SMALL(IF(BookTable[Entry Month]=$O$4,ROW(BookTable[Entry Month])-ROW(Book!$J$2)),ROWS(G$7:G225))))</f>
        <v/>
      </c>
      <c r="L225" s="6" t="e">
        <f>Shrawan7[[#This Row],[मूल्य (रु)]]*13%</f>
        <v>#VALUE!</v>
      </c>
    </row>
    <row r="226" spans="1:12" hidden="1" x14ac:dyDescent="0.25">
      <c r="A226" s="1" t="str">
        <f t="array" ref="A226">IF(ROWS(A$7:A226)&gt;COUNTIF(BookTable[Entry Month],$O$4),"",INDEX(Book!A$3:A$1200,SMALL(IF(BookTable[Entry Month]=$O$4,ROW(BookTable[Entry Month])-ROW(Book!$J$2)),ROWS(A$7:A226))))</f>
        <v/>
      </c>
      <c r="B226" s="1" t="str">
        <f t="array" ref="B226">IF(ROWS(B$7:B226)&gt;COUNTIF(BookTable[Entry Month],$O$4),"",INDEX(Book!B$3:B$1200,SMALL(IF(BookTable[Entry Month]=$O$4,ROW(BookTable[Entry Month])-ROW(Book!$J$2)),ROWS(B$7:B226))))</f>
        <v/>
      </c>
      <c r="D226" s="1" t="str">
        <f t="array" ref="D226">IF(ROWS(C$7:C226)&gt;COUNTIF(BookTable[Entry Month],$O$4),"",INDEX(Book!C$3:C$1200,SMALL(IF(BookTable[Entry Month]=$O$4,ROW(BookTable[Entry Month])-ROW(Book!$J$2)),ROWS(C$7:C226))))</f>
        <v/>
      </c>
      <c r="E226" s="1" t="e">
        <f>VLOOKUP(Shrawan7[[#This Row],[आपूर्तिकर्ताको नाम]],PartyTable[],2,FALSE)</f>
        <v>#N/A</v>
      </c>
      <c r="F226" s="1" t="str" cm="1">
        <f t="array" ref="F226">IF(ROWS(G$7:G226)&gt;COUNTIF(BookTable[Entry Month],$O$4),"",INDEX(Book!D$3:D$1200,SMALL(IF(BookTable[Entry Month]=$O$4,ROW(BookTable[Entry Month])-ROW(Book!$J$2)),ROWS(G$7:G226))))</f>
        <v/>
      </c>
      <c r="I22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26" s="6" t="str" cm="1">
        <f t="array" ref="J226">IF(ROWS(G$7:G226)&gt;COUNTIF(BookTable[Entry Month],$O$4),"",INDEX(Book!F$3:F$1200,SMALL(IF(BookTable[Entry Month]=$O$4,ROW(BookTable[Entry Month])-ROW(Book!$J$2)),ROWS(G$7:G226))))</f>
        <v/>
      </c>
      <c r="K226" s="6" t="str" cm="1">
        <f t="array" ref="K226">IF(ROWS(G$7:G226)&gt;COUNTIF(BookTable[Entry Month],$O$4),"",INDEX(Book!E$3:E$1200,SMALL(IF(BookTable[Entry Month]=$O$4,ROW(BookTable[Entry Month])-ROW(Book!$J$2)),ROWS(G$7:G226))))</f>
        <v/>
      </c>
      <c r="L226" s="6" t="e">
        <f>Shrawan7[[#This Row],[मूल्य (रु)]]*13%</f>
        <v>#VALUE!</v>
      </c>
    </row>
    <row r="227" spans="1:12" hidden="1" x14ac:dyDescent="0.25">
      <c r="A227" s="1" t="str">
        <f t="array" ref="A227">IF(ROWS(A$7:A227)&gt;COUNTIF(BookTable[Entry Month],$O$4),"",INDEX(Book!A$3:A$1200,SMALL(IF(BookTable[Entry Month]=$O$4,ROW(BookTable[Entry Month])-ROW(Book!$J$2)),ROWS(A$7:A227))))</f>
        <v/>
      </c>
      <c r="B227" s="1" t="str">
        <f t="array" ref="B227">IF(ROWS(B$7:B227)&gt;COUNTIF(BookTable[Entry Month],$O$4),"",INDEX(Book!B$3:B$1200,SMALL(IF(BookTable[Entry Month]=$O$4,ROW(BookTable[Entry Month])-ROW(Book!$J$2)),ROWS(B$7:B227))))</f>
        <v/>
      </c>
      <c r="D227" s="1" t="str">
        <f t="array" ref="D227">IF(ROWS(C$7:C227)&gt;COUNTIF(BookTable[Entry Month],$O$4),"",INDEX(Book!C$3:C$1200,SMALL(IF(BookTable[Entry Month]=$O$4,ROW(BookTable[Entry Month])-ROW(Book!$J$2)),ROWS(C$7:C227))))</f>
        <v/>
      </c>
      <c r="E227" s="1" t="e">
        <f>VLOOKUP(Shrawan7[[#This Row],[आपूर्तिकर्ताको नाम]],PartyTable[],2,FALSE)</f>
        <v>#N/A</v>
      </c>
      <c r="F227" s="1" t="str" cm="1">
        <f t="array" ref="F227">IF(ROWS(G$7:G227)&gt;COUNTIF(BookTable[Entry Month],$O$4),"",INDEX(Book!D$3:D$1200,SMALL(IF(BookTable[Entry Month]=$O$4,ROW(BookTable[Entry Month])-ROW(Book!$J$2)),ROWS(G$7:G227))))</f>
        <v/>
      </c>
      <c r="I22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27" s="6" t="str" cm="1">
        <f t="array" ref="J227">IF(ROWS(G$7:G227)&gt;COUNTIF(BookTable[Entry Month],$O$4),"",INDEX(Book!F$3:F$1200,SMALL(IF(BookTable[Entry Month]=$O$4,ROW(BookTable[Entry Month])-ROW(Book!$J$2)),ROWS(G$7:G227))))</f>
        <v/>
      </c>
      <c r="K227" s="6" t="str" cm="1">
        <f t="array" ref="K227">IF(ROWS(G$7:G227)&gt;COUNTIF(BookTable[Entry Month],$O$4),"",INDEX(Book!E$3:E$1200,SMALL(IF(BookTable[Entry Month]=$O$4,ROW(BookTable[Entry Month])-ROW(Book!$J$2)),ROWS(G$7:G227))))</f>
        <v/>
      </c>
      <c r="L227" s="6" t="e">
        <f>Shrawan7[[#This Row],[मूल्य (रु)]]*13%</f>
        <v>#VALUE!</v>
      </c>
    </row>
    <row r="228" spans="1:12" hidden="1" x14ac:dyDescent="0.25">
      <c r="A228" s="1" t="str">
        <f t="array" ref="A228">IF(ROWS(A$7:A228)&gt;COUNTIF(BookTable[Entry Month],$O$4),"",INDEX(Book!A$3:A$1200,SMALL(IF(BookTable[Entry Month]=$O$4,ROW(BookTable[Entry Month])-ROW(Book!$J$2)),ROWS(A$7:A228))))</f>
        <v/>
      </c>
      <c r="B228" s="1" t="str">
        <f t="array" ref="B228">IF(ROWS(B$7:B228)&gt;COUNTIF(BookTable[Entry Month],$O$4),"",INDEX(Book!B$3:B$1200,SMALL(IF(BookTable[Entry Month]=$O$4,ROW(BookTable[Entry Month])-ROW(Book!$J$2)),ROWS(B$7:B228))))</f>
        <v/>
      </c>
      <c r="D228" s="1" t="str">
        <f t="array" ref="D228">IF(ROWS(C$7:C228)&gt;COUNTIF(BookTable[Entry Month],$O$4),"",INDEX(Book!C$3:C$1200,SMALL(IF(BookTable[Entry Month]=$O$4,ROW(BookTable[Entry Month])-ROW(Book!$J$2)),ROWS(C$7:C228))))</f>
        <v/>
      </c>
      <c r="E228" s="1" t="e">
        <f>VLOOKUP(Shrawan7[[#This Row],[आपूर्तिकर्ताको नाम]],PartyTable[],2,FALSE)</f>
        <v>#N/A</v>
      </c>
      <c r="F228" s="1" t="str" cm="1">
        <f t="array" ref="F228">IF(ROWS(G$7:G228)&gt;COUNTIF(BookTable[Entry Month],$O$4),"",INDEX(Book!D$3:D$1200,SMALL(IF(BookTable[Entry Month]=$O$4,ROW(BookTable[Entry Month])-ROW(Book!$J$2)),ROWS(G$7:G228))))</f>
        <v/>
      </c>
      <c r="I22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28" s="6" t="str" cm="1">
        <f t="array" ref="J228">IF(ROWS(G$7:G228)&gt;COUNTIF(BookTable[Entry Month],$O$4),"",INDEX(Book!F$3:F$1200,SMALL(IF(BookTable[Entry Month]=$O$4,ROW(BookTable[Entry Month])-ROW(Book!$J$2)),ROWS(G$7:G228))))</f>
        <v/>
      </c>
      <c r="K228" s="6" t="str" cm="1">
        <f t="array" ref="K228">IF(ROWS(G$7:G228)&gt;COUNTIF(BookTable[Entry Month],$O$4),"",INDEX(Book!E$3:E$1200,SMALL(IF(BookTable[Entry Month]=$O$4,ROW(BookTable[Entry Month])-ROW(Book!$J$2)),ROWS(G$7:G228))))</f>
        <v/>
      </c>
      <c r="L228" s="6" t="e">
        <f>Shrawan7[[#This Row],[मूल्य (रु)]]*13%</f>
        <v>#VALUE!</v>
      </c>
    </row>
    <row r="229" spans="1:12" hidden="1" x14ac:dyDescent="0.25">
      <c r="A229" s="1" t="str">
        <f t="array" ref="A229">IF(ROWS(A$7:A229)&gt;COUNTIF(BookTable[Entry Month],$O$4),"",INDEX(Book!A$3:A$1200,SMALL(IF(BookTable[Entry Month]=$O$4,ROW(BookTable[Entry Month])-ROW(Book!$J$2)),ROWS(A$7:A229))))</f>
        <v/>
      </c>
      <c r="B229" s="1" t="str">
        <f t="array" ref="B229">IF(ROWS(B$7:B229)&gt;COUNTIF(BookTable[Entry Month],$O$4),"",INDEX(Book!B$3:B$1200,SMALL(IF(BookTable[Entry Month]=$O$4,ROW(BookTable[Entry Month])-ROW(Book!$J$2)),ROWS(B$7:B229))))</f>
        <v/>
      </c>
      <c r="D229" s="1" t="str">
        <f t="array" ref="D229">IF(ROWS(C$7:C229)&gt;COUNTIF(BookTable[Entry Month],$O$4),"",INDEX(Book!C$3:C$1200,SMALL(IF(BookTable[Entry Month]=$O$4,ROW(BookTable[Entry Month])-ROW(Book!$J$2)),ROWS(C$7:C229))))</f>
        <v/>
      </c>
      <c r="E229" s="1" t="e">
        <f>VLOOKUP(Shrawan7[[#This Row],[आपूर्तिकर्ताको नाम]],PartyTable[],2,FALSE)</f>
        <v>#N/A</v>
      </c>
      <c r="F229" s="1" t="str" cm="1">
        <f t="array" ref="F229">IF(ROWS(G$7:G229)&gt;COUNTIF(BookTable[Entry Month],$O$4),"",INDEX(Book!D$3:D$1200,SMALL(IF(BookTable[Entry Month]=$O$4,ROW(BookTable[Entry Month])-ROW(Book!$J$2)),ROWS(G$7:G229))))</f>
        <v/>
      </c>
      <c r="I22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29" s="6" t="str" cm="1">
        <f t="array" ref="J229">IF(ROWS(G$7:G229)&gt;COUNTIF(BookTable[Entry Month],$O$4),"",INDEX(Book!F$3:F$1200,SMALL(IF(BookTable[Entry Month]=$O$4,ROW(BookTable[Entry Month])-ROW(Book!$J$2)),ROWS(G$7:G229))))</f>
        <v/>
      </c>
      <c r="K229" s="6" t="str" cm="1">
        <f t="array" ref="K229">IF(ROWS(G$7:G229)&gt;COUNTIF(BookTable[Entry Month],$O$4),"",INDEX(Book!E$3:E$1200,SMALL(IF(BookTable[Entry Month]=$O$4,ROW(BookTable[Entry Month])-ROW(Book!$J$2)),ROWS(G$7:G229))))</f>
        <v/>
      </c>
      <c r="L229" s="6" t="e">
        <f>Shrawan7[[#This Row],[मूल्य (रु)]]*13%</f>
        <v>#VALUE!</v>
      </c>
    </row>
    <row r="230" spans="1:12" hidden="1" x14ac:dyDescent="0.25">
      <c r="A230" s="1" t="str">
        <f t="array" ref="A230">IF(ROWS(A$7:A230)&gt;COUNTIF(BookTable[Entry Month],$O$4),"",INDEX(Book!A$3:A$1200,SMALL(IF(BookTable[Entry Month]=$O$4,ROW(BookTable[Entry Month])-ROW(Book!$J$2)),ROWS(A$7:A230))))</f>
        <v/>
      </c>
      <c r="B230" s="1" t="str">
        <f t="array" ref="B230">IF(ROWS(B$7:B230)&gt;COUNTIF(BookTable[Entry Month],$O$4),"",INDEX(Book!B$3:B$1200,SMALL(IF(BookTable[Entry Month]=$O$4,ROW(BookTable[Entry Month])-ROW(Book!$J$2)),ROWS(B$7:B230))))</f>
        <v/>
      </c>
      <c r="D230" s="1" t="str">
        <f t="array" ref="D230">IF(ROWS(C$7:C230)&gt;COUNTIF(BookTable[Entry Month],$O$4),"",INDEX(Book!C$3:C$1200,SMALL(IF(BookTable[Entry Month]=$O$4,ROW(BookTable[Entry Month])-ROW(Book!$J$2)),ROWS(C$7:C230))))</f>
        <v/>
      </c>
      <c r="E230" s="1" t="e">
        <f>VLOOKUP(Shrawan7[[#This Row],[आपूर्तिकर्ताको नाम]],PartyTable[],2,FALSE)</f>
        <v>#N/A</v>
      </c>
      <c r="F230" s="1" t="str" cm="1">
        <f t="array" ref="F230">IF(ROWS(G$7:G230)&gt;COUNTIF(BookTable[Entry Month],$O$4),"",INDEX(Book!D$3:D$1200,SMALL(IF(BookTable[Entry Month]=$O$4,ROW(BookTable[Entry Month])-ROW(Book!$J$2)),ROWS(G$7:G230))))</f>
        <v/>
      </c>
      <c r="I23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30" s="6" t="str" cm="1">
        <f t="array" ref="J230">IF(ROWS(G$7:G230)&gt;COUNTIF(BookTable[Entry Month],$O$4),"",INDEX(Book!F$3:F$1200,SMALL(IF(BookTable[Entry Month]=$O$4,ROW(BookTable[Entry Month])-ROW(Book!$J$2)),ROWS(G$7:G230))))</f>
        <v/>
      </c>
      <c r="K230" s="6" t="str" cm="1">
        <f t="array" ref="K230">IF(ROWS(G$7:G230)&gt;COUNTIF(BookTable[Entry Month],$O$4),"",INDEX(Book!E$3:E$1200,SMALL(IF(BookTable[Entry Month]=$O$4,ROW(BookTable[Entry Month])-ROW(Book!$J$2)),ROWS(G$7:G230))))</f>
        <v/>
      </c>
      <c r="L230" s="6" t="e">
        <f>Shrawan7[[#This Row],[मूल्य (रु)]]*13%</f>
        <v>#VALUE!</v>
      </c>
    </row>
    <row r="231" spans="1:12" hidden="1" x14ac:dyDescent="0.25">
      <c r="A231" s="1" t="str">
        <f t="array" ref="A231">IF(ROWS(A$7:A231)&gt;COUNTIF(BookTable[Entry Month],$O$4),"",INDEX(Book!A$3:A$1200,SMALL(IF(BookTable[Entry Month]=$O$4,ROW(BookTable[Entry Month])-ROW(Book!$J$2)),ROWS(A$7:A231))))</f>
        <v/>
      </c>
      <c r="B231" s="1" t="str">
        <f t="array" ref="B231">IF(ROWS(B$7:B231)&gt;COUNTIF(BookTable[Entry Month],$O$4),"",INDEX(Book!B$3:B$1200,SMALL(IF(BookTable[Entry Month]=$O$4,ROW(BookTable[Entry Month])-ROW(Book!$J$2)),ROWS(B$7:B231))))</f>
        <v/>
      </c>
      <c r="D231" s="1" t="str">
        <f t="array" ref="D231">IF(ROWS(C$7:C231)&gt;COUNTIF(BookTable[Entry Month],$O$4),"",INDEX(Book!C$3:C$1200,SMALL(IF(BookTable[Entry Month]=$O$4,ROW(BookTable[Entry Month])-ROW(Book!$J$2)),ROWS(C$7:C231))))</f>
        <v/>
      </c>
      <c r="E231" s="1" t="e">
        <f>VLOOKUP(Shrawan7[[#This Row],[आपूर्तिकर्ताको नाम]],PartyTable[],2,FALSE)</f>
        <v>#N/A</v>
      </c>
      <c r="F231" s="1" t="str" cm="1">
        <f t="array" ref="F231">IF(ROWS(G$7:G231)&gt;COUNTIF(BookTable[Entry Month],$O$4),"",INDEX(Book!D$3:D$1200,SMALL(IF(BookTable[Entry Month]=$O$4,ROW(BookTable[Entry Month])-ROW(Book!$J$2)),ROWS(G$7:G231))))</f>
        <v/>
      </c>
      <c r="I23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31" s="6" t="str" cm="1">
        <f t="array" ref="J231">IF(ROWS(G$7:G231)&gt;COUNTIF(BookTable[Entry Month],$O$4),"",INDEX(Book!F$3:F$1200,SMALL(IF(BookTable[Entry Month]=$O$4,ROW(BookTable[Entry Month])-ROW(Book!$J$2)),ROWS(G$7:G231))))</f>
        <v/>
      </c>
      <c r="K231" s="6" t="str" cm="1">
        <f t="array" ref="K231">IF(ROWS(G$7:G231)&gt;COUNTIF(BookTable[Entry Month],$O$4),"",INDEX(Book!E$3:E$1200,SMALL(IF(BookTable[Entry Month]=$O$4,ROW(BookTable[Entry Month])-ROW(Book!$J$2)),ROWS(G$7:G231))))</f>
        <v/>
      </c>
      <c r="L231" s="6" t="e">
        <f>Shrawan7[[#This Row],[मूल्य (रु)]]*13%</f>
        <v>#VALUE!</v>
      </c>
    </row>
    <row r="232" spans="1:12" hidden="1" x14ac:dyDescent="0.25">
      <c r="A232" s="1" t="str">
        <f t="array" ref="A232">IF(ROWS(A$7:A232)&gt;COUNTIF(BookTable[Entry Month],$O$4),"",INDEX(Book!A$3:A$1200,SMALL(IF(BookTable[Entry Month]=$O$4,ROW(BookTable[Entry Month])-ROW(Book!$J$2)),ROWS(A$7:A232))))</f>
        <v/>
      </c>
      <c r="B232" s="1" t="str">
        <f t="array" ref="B232">IF(ROWS(B$7:B232)&gt;COUNTIF(BookTable[Entry Month],$O$4),"",INDEX(Book!B$3:B$1200,SMALL(IF(BookTable[Entry Month]=$O$4,ROW(BookTable[Entry Month])-ROW(Book!$J$2)),ROWS(B$7:B232))))</f>
        <v/>
      </c>
      <c r="D232" s="1" t="str">
        <f t="array" ref="D232">IF(ROWS(C$7:C232)&gt;COUNTIF(BookTable[Entry Month],$O$4),"",INDEX(Book!C$3:C$1200,SMALL(IF(BookTable[Entry Month]=$O$4,ROW(BookTable[Entry Month])-ROW(Book!$J$2)),ROWS(C$7:C232))))</f>
        <v/>
      </c>
      <c r="E232" s="1" t="e">
        <f>VLOOKUP(Shrawan7[[#This Row],[आपूर्तिकर्ताको नाम]],PartyTable[],2,FALSE)</f>
        <v>#N/A</v>
      </c>
      <c r="F232" s="1" t="str" cm="1">
        <f t="array" ref="F232">IF(ROWS(G$7:G232)&gt;COUNTIF(BookTable[Entry Month],$O$4),"",INDEX(Book!D$3:D$1200,SMALL(IF(BookTable[Entry Month]=$O$4,ROW(BookTable[Entry Month])-ROW(Book!$J$2)),ROWS(G$7:G232))))</f>
        <v/>
      </c>
      <c r="I23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32" s="6" t="str" cm="1">
        <f t="array" ref="J232">IF(ROWS(G$7:G232)&gt;COUNTIF(BookTable[Entry Month],$O$4),"",INDEX(Book!F$3:F$1200,SMALL(IF(BookTable[Entry Month]=$O$4,ROW(BookTable[Entry Month])-ROW(Book!$J$2)),ROWS(G$7:G232))))</f>
        <v/>
      </c>
      <c r="K232" s="6" t="str" cm="1">
        <f t="array" ref="K232">IF(ROWS(G$7:G232)&gt;COUNTIF(BookTable[Entry Month],$O$4),"",INDEX(Book!E$3:E$1200,SMALL(IF(BookTable[Entry Month]=$O$4,ROW(BookTable[Entry Month])-ROW(Book!$J$2)),ROWS(G$7:G232))))</f>
        <v/>
      </c>
      <c r="L232" s="6" t="e">
        <f>Shrawan7[[#This Row],[मूल्य (रु)]]*13%</f>
        <v>#VALUE!</v>
      </c>
    </row>
    <row r="233" spans="1:12" hidden="1" x14ac:dyDescent="0.25">
      <c r="A233" s="1" t="str">
        <f t="array" ref="A233">IF(ROWS(A$7:A233)&gt;COUNTIF(BookTable[Entry Month],$O$4),"",INDEX(Book!A$3:A$1200,SMALL(IF(BookTable[Entry Month]=$O$4,ROW(BookTable[Entry Month])-ROW(Book!$J$2)),ROWS(A$7:A233))))</f>
        <v/>
      </c>
      <c r="B233" s="1" t="str">
        <f t="array" ref="B233">IF(ROWS(B$7:B233)&gt;COUNTIF(BookTable[Entry Month],$O$4),"",INDEX(Book!B$3:B$1200,SMALL(IF(BookTable[Entry Month]=$O$4,ROW(BookTable[Entry Month])-ROW(Book!$J$2)),ROWS(B$7:B233))))</f>
        <v/>
      </c>
      <c r="D233" s="1" t="str">
        <f t="array" ref="D233">IF(ROWS(C$7:C233)&gt;COUNTIF(BookTable[Entry Month],$O$4),"",INDEX(Book!C$3:C$1200,SMALL(IF(BookTable[Entry Month]=$O$4,ROW(BookTable[Entry Month])-ROW(Book!$J$2)),ROWS(C$7:C233))))</f>
        <v/>
      </c>
      <c r="E233" s="1" t="e">
        <f>VLOOKUP(Shrawan7[[#This Row],[आपूर्तिकर्ताको नाम]],PartyTable[],2,FALSE)</f>
        <v>#N/A</v>
      </c>
      <c r="F233" s="1" t="str" cm="1">
        <f t="array" ref="F233">IF(ROWS(G$7:G233)&gt;COUNTIF(BookTable[Entry Month],$O$4),"",INDEX(Book!D$3:D$1200,SMALL(IF(BookTable[Entry Month]=$O$4,ROW(BookTable[Entry Month])-ROW(Book!$J$2)),ROWS(G$7:G233))))</f>
        <v/>
      </c>
      <c r="I23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33" s="6" t="str" cm="1">
        <f t="array" ref="J233">IF(ROWS(G$7:G233)&gt;COUNTIF(BookTable[Entry Month],$O$4),"",INDEX(Book!F$3:F$1200,SMALL(IF(BookTable[Entry Month]=$O$4,ROW(BookTable[Entry Month])-ROW(Book!$J$2)),ROWS(G$7:G233))))</f>
        <v/>
      </c>
      <c r="K233" s="6" t="str" cm="1">
        <f t="array" ref="K233">IF(ROWS(G$7:G233)&gt;COUNTIF(BookTable[Entry Month],$O$4),"",INDEX(Book!E$3:E$1200,SMALL(IF(BookTable[Entry Month]=$O$4,ROW(BookTable[Entry Month])-ROW(Book!$J$2)),ROWS(G$7:G233))))</f>
        <v/>
      </c>
      <c r="L233" s="6" t="e">
        <f>Shrawan7[[#This Row],[मूल्य (रु)]]*13%</f>
        <v>#VALUE!</v>
      </c>
    </row>
    <row r="234" spans="1:12" hidden="1" x14ac:dyDescent="0.25">
      <c r="A234" s="1" t="str">
        <f t="array" ref="A234">IF(ROWS(A$7:A234)&gt;COUNTIF(BookTable[Entry Month],$O$4),"",INDEX(Book!A$3:A$1200,SMALL(IF(BookTable[Entry Month]=$O$4,ROW(BookTable[Entry Month])-ROW(Book!$J$2)),ROWS(A$7:A234))))</f>
        <v/>
      </c>
      <c r="B234" s="1" t="str">
        <f t="array" ref="B234">IF(ROWS(B$7:B234)&gt;COUNTIF(BookTable[Entry Month],$O$4),"",INDEX(Book!B$3:B$1200,SMALL(IF(BookTable[Entry Month]=$O$4,ROW(BookTable[Entry Month])-ROW(Book!$J$2)),ROWS(B$7:B234))))</f>
        <v/>
      </c>
      <c r="D234" s="1" t="str">
        <f t="array" ref="D234">IF(ROWS(C$7:C234)&gt;COUNTIF(BookTable[Entry Month],$O$4),"",INDEX(Book!C$3:C$1200,SMALL(IF(BookTable[Entry Month]=$O$4,ROW(BookTable[Entry Month])-ROW(Book!$J$2)),ROWS(C$7:C234))))</f>
        <v/>
      </c>
      <c r="E234" s="1" t="e">
        <f>VLOOKUP(Shrawan7[[#This Row],[आपूर्तिकर्ताको नाम]],PartyTable[],2,FALSE)</f>
        <v>#N/A</v>
      </c>
      <c r="F234" s="1" t="str" cm="1">
        <f t="array" ref="F234">IF(ROWS(G$7:G234)&gt;COUNTIF(BookTable[Entry Month],$O$4),"",INDEX(Book!D$3:D$1200,SMALL(IF(BookTable[Entry Month]=$O$4,ROW(BookTable[Entry Month])-ROW(Book!$J$2)),ROWS(G$7:G234))))</f>
        <v/>
      </c>
      <c r="I23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34" s="6" t="str" cm="1">
        <f t="array" ref="J234">IF(ROWS(G$7:G234)&gt;COUNTIF(BookTable[Entry Month],$O$4),"",INDEX(Book!F$3:F$1200,SMALL(IF(BookTable[Entry Month]=$O$4,ROW(BookTable[Entry Month])-ROW(Book!$J$2)),ROWS(G$7:G234))))</f>
        <v/>
      </c>
      <c r="K234" s="6" t="str" cm="1">
        <f t="array" ref="K234">IF(ROWS(G$7:G234)&gt;COUNTIF(BookTable[Entry Month],$O$4),"",INDEX(Book!E$3:E$1200,SMALL(IF(BookTable[Entry Month]=$O$4,ROW(BookTable[Entry Month])-ROW(Book!$J$2)),ROWS(G$7:G234))))</f>
        <v/>
      </c>
      <c r="L234" s="6" t="e">
        <f>Shrawan7[[#This Row],[मूल्य (रु)]]*13%</f>
        <v>#VALUE!</v>
      </c>
    </row>
    <row r="235" spans="1:12" hidden="1" x14ac:dyDescent="0.25">
      <c r="A235" s="1" t="str">
        <f t="array" ref="A235">IF(ROWS(A$7:A235)&gt;COUNTIF(BookTable[Entry Month],$O$4),"",INDEX(Book!A$3:A$1200,SMALL(IF(BookTable[Entry Month]=$O$4,ROW(BookTable[Entry Month])-ROW(Book!$J$2)),ROWS(A$7:A235))))</f>
        <v/>
      </c>
      <c r="B235" s="1" t="str">
        <f t="array" ref="B235">IF(ROWS(B$7:B235)&gt;COUNTIF(BookTable[Entry Month],$O$4),"",INDEX(Book!B$3:B$1200,SMALL(IF(BookTable[Entry Month]=$O$4,ROW(BookTable[Entry Month])-ROW(Book!$J$2)),ROWS(B$7:B235))))</f>
        <v/>
      </c>
      <c r="D235" s="1" t="str">
        <f t="array" ref="D235">IF(ROWS(C$7:C235)&gt;COUNTIF(BookTable[Entry Month],$O$4),"",INDEX(Book!C$3:C$1200,SMALL(IF(BookTable[Entry Month]=$O$4,ROW(BookTable[Entry Month])-ROW(Book!$J$2)),ROWS(C$7:C235))))</f>
        <v/>
      </c>
      <c r="E235" s="1" t="e">
        <f>VLOOKUP(Shrawan7[[#This Row],[आपूर्तिकर्ताको नाम]],PartyTable[],2,FALSE)</f>
        <v>#N/A</v>
      </c>
      <c r="F235" s="1" t="str" cm="1">
        <f t="array" ref="F235">IF(ROWS(G$7:G235)&gt;COUNTIF(BookTable[Entry Month],$O$4),"",INDEX(Book!D$3:D$1200,SMALL(IF(BookTable[Entry Month]=$O$4,ROW(BookTable[Entry Month])-ROW(Book!$J$2)),ROWS(G$7:G235))))</f>
        <v/>
      </c>
      <c r="I23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35" s="6" t="str" cm="1">
        <f t="array" ref="J235">IF(ROWS(G$7:G235)&gt;COUNTIF(BookTable[Entry Month],$O$4),"",INDEX(Book!F$3:F$1200,SMALL(IF(BookTable[Entry Month]=$O$4,ROW(BookTable[Entry Month])-ROW(Book!$J$2)),ROWS(G$7:G235))))</f>
        <v/>
      </c>
      <c r="K235" s="6" t="str" cm="1">
        <f t="array" ref="K235">IF(ROWS(G$7:G235)&gt;COUNTIF(BookTable[Entry Month],$O$4),"",INDEX(Book!E$3:E$1200,SMALL(IF(BookTable[Entry Month]=$O$4,ROW(BookTable[Entry Month])-ROW(Book!$J$2)),ROWS(G$7:G235))))</f>
        <v/>
      </c>
      <c r="L235" s="6" t="e">
        <f>Shrawan7[[#This Row],[मूल्य (रु)]]*13%</f>
        <v>#VALUE!</v>
      </c>
    </row>
    <row r="236" spans="1:12" hidden="1" x14ac:dyDescent="0.25">
      <c r="A236" s="1" t="str">
        <f t="array" ref="A236">IF(ROWS(A$7:A236)&gt;COUNTIF(BookTable[Entry Month],$O$4),"",INDEX(Book!A$3:A$1200,SMALL(IF(BookTable[Entry Month]=$O$4,ROW(BookTable[Entry Month])-ROW(Book!$J$2)),ROWS(A$7:A236))))</f>
        <v/>
      </c>
      <c r="B236" s="1" t="str">
        <f t="array" ref="B236">IF(ROWS(B$7:B236)&gt;COUNTIF(BookTable[Entry Month],$O$4),"",INDEX(Book!B$3:B$1200,SMALL(IF(BookTable[Entry Month]=$O$4,ROW(BookTable[Entry Month])-ROW(Book!$J$2)),ROWS(B$7:B236))))</f>
        <v/>
      </c>
      <c r="D236" s="1" t="str">
        <f t="array" ref="D236">IF(ROWS(C$7:C236)&gt;COUNTIF(BookTable[Entry Month],$O$4),"",INDEX(Book!C$3:C$1200,SMALL(IF(BookTable[Entry Month]=$O$4,ROW(BookTable[Entry Month])-ROW(Book!$J$2)),ROWS(C$7:C236))))</f>
        <v/>
      </c>
      <c r="E236" s="1" t="e">
        <f>VLOOKUP(Shrawan7[[#This Row],[आपूर्तिकर्ताको नाम]],PartyTable[],2,FALSE)</f>
        <v>#N/A</v>
      </c>
      <c r="F236" s="1" t="str" cm="1">
        <f t="array" ref="F236">IF(ROWS(G$7:G236)&gt;COUNTIF(BookTable[Entry Month],$O$4),"",INDEX(Book!D$3:D$1200,SMALL(IF(BookTable[Entry Month]=$O$4,ROW(BookTable[Entry Month])-ROW(Book!$J$2)),ROWS(G$7:G236))))</f>
        <v/>
      </c>
      <c r="I23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36" s="6" t="str" cm="1">
        <f t="array" ref="J236">IF(ROWS(G$7:G236)&gt;COUNTIF(BookTable[Entry Month],$O$4),"",INDEX(Book!F$3:F$1200,SMALL(IF(BookTable[Entry Month]=$O$4,ROW(BookTable[Entry Month])-ROW(Book!$J$2)),ROWS(G$7:G236))))</f>
        <v/>
      </c>
      <c r="K236" s="6" t="str" cm="1">
        <f t="array" ref="K236">IF(ROWS(G$7:G236)&gt;COUNTIF(BookTable[Entry Month],$O$4),"",INDEX(Book!E$3:E$1200,SMALL(IF(BookTable[Entry Month]=$O$4,ROW(BookTable[Entry Month])-ROW(Book!$J$2)),ROWS(G$7:G236))))</f>
        <v/>
      </c>
      <c r="L236" s="6" t="e">
        <f>Shrawan7[[#This Row],[मूल्य (रु)]]*13%</f>
        <v>#VALUE!</v>
      </c>
    </row>
    <row r="237" spans="1:12" hidden="1" x14ac:dyDescent="0.25">
      <c r="A237" s="1" t="str">
        <f t="array" ref="A237">IF(ROWS(A$7:A237)&gt;COUNTIF(BookTable[Entry Month],$O$4),"",INDEX(Book!A$3:A$1200,SMALL(IF(BookTable[Entry Month]=$O$4,ROW(BookTable[Entry Month])-ROW(Book!$J$2)),ROWS(A$7:A237))))</f>
        <v/>
      </c>
      <c r="B237" s="1" t="str">
        <f t="array" ref="B237">IF(ROWS(B$7:B237)&gt;COUNTIF(BookTable[Entry Month],$O$4),"",INDEX(Book!B$3:B$1200,SMALL(IF(BookTable[Entry Month]=$O$4,ROW(BookTable[Entry Month])-ROW(Book!$J$2)),ROWS(B$7:B237))))</f>
        <v/>
      </c>
      <c r="D237" s="1" t="str">
        <f t="array" ref="D237">IF(ROWS(C$7:C237)&gt;COUNTIF(BookTable[Entry Month],$O$4),"",INDEX(Book!C$3:C$1200,SMALL(IF(BookTable[Entry Month]=$O$4,ROW(BookTable[Entry Month])-ROW(Book!$J$2)),ROWS(C$7:C237))))</f>
        <v/>
      </c>
      <c r="E237" s="1" t="e">
        <f>VLOOKUP(Shrawan7[[#This Row],[आपूर्तिकर्ताको नाम]],PartyTable[],2,FALSE)</f>
        <v>#N/A</v>
      </c>
      <c r="F237" s="1" t="str" cm="1">
        <f t="array" ref="F237">IF(ROWS(G$7:G237)&gt;COUNTIF(BookTable[Entry Month],$O$4),"",INDEX(Book!D$3:D$1200,SMALL(IF(BookTable[Entry Month]=$O$4,ROW(BookTable[Entry Month])-ROW(Book!$J$2)),ROWS(G$7:G237))))</f>
        <v/>
      </c>
      <c r="I23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37" s="6" t="str" cm="1">
        <f t="array" ref="J237">IF(ROWS(G$7:G237)&gt;COUNTIF(BookTable[Entry Month],$O$4),"",INDEX(Book!F$3:F$1200,SMALL(IF(BookTable[Entry Month]=$O$4,ROW(BookTable[Entry Month])-ROW(Book!$J$2)),ROWS(G$7:G237))))</f>
        <v/>
      </c>
      <c r="K237" s="6" t="str" cm="1">
        <f t="array" ref="K237">IF(ROWS(G$7:G237)&gt;COUNTIF(BookTable[Entry Month],$O$4),"",INDEX(Book!E$3:E$1200,SMALL(IF(BookTable[Entry Month]=$O$4,ROW(BookTable[Entry Month])-ROW(Book!$J$2)),ROWS(G$7:G237))))</f>
        <v/>
      </c>
      <c r="L237" s="6" t="e">
        <f>Shrawan7[[#This Row],[मूल्य (रु)]]*13%</f>
        <v>#VALUE!</v>
      </c>
    </row>
    <row r="238" spans="1:12" hidden="1" x14ac:dyDescent="0.25">
      <c r="A238" s="1" t="str">
        <f t="array" ref="A238">IF(ROWS(A$7:A238)&gt;COUNTIF(BookTable[Entry Month],$O$4),"",INDEX(Book!A$3:A$1200,SMALL(IF(BookTable[Entry Month]=$O$4,ROW(BookTable[Entry Month])-ROW(Book!$J$2)),ROWS(A$7:A238))))</f>
        <v/>
      </c>
      <c r="B238" s="1" t="str">
        <f t="array" ref="B238">IF(ROWS(B$7:B238)&gt;COUNTIF(BookTable[Entry Month],$O$4),"",INDEX(Book!B$3:B$1200,SMALL(IF(BookTable[Entry Month]=$O$4,ROW(BookTable[Entry Month])-ROW(Book!$J$2)),ROWS(B$7:B238))))</f>
        <v/>
      </c>
      <c r="D238" s="1" t="str">
        <f t="array" ref="D238">IF(ROWS(C$7:C238)&gt;COUNTIF(BookTable[Entry Month],$O$4),"",INDEX(Book!C$3:C$1200,SMALL(IF(BookTable[Entry Month]=$O$4,ROW(BookTable[Entry Month])-ROW(Book!$J$2)),ROWS(C$7:C238))))</f>
        <v/>
      </c>
      <c r="E238" s="1" t="e">
        <f>VLOOKUP(Shrawan7[[#This Row],[आपूर्तिकर्ताको नाम]],PartyTable[],2,FALSE)</f>
        <v>#N/A</v>
      </c>
      <c r="F238" s="1" t="str" cm="1">
        <f t="array" ref="F238">IF(ROWS(G$7:G238)&gt;COUNTIF(BookTable[Entry Month],$O$4),"",INDEX(Book!D$3:D$1200,SMALL(IF(BookTable[Entry Month]=$O$4,ROW(BookTable[Entry Month])-ROW(Book!$J$2)),ROWS(G$7:G238))))</f>
        <v/>
      </c>
      <c r="I23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38" s="6" t="str" cm="1">
        <f t="array" ref="J238">IF(ROWS(G$7:G238)&gt;COUNTIF(BookTable[Entry Month],$O$4),"",INDEX(Book!F$3:F$1200,SMALL(IF(BookTable[Entry Month]=$O$4,ROW(BookTable[Entry Month])-ROW(Book!$J$2)),ROWS(G$7:G238))))</f>
        <v/>
      </c>
      <c r="K238" s="6" t="str" cm="1">
        <f t="array" ref="K238">IF(ROWS(G$7:G238)&gt;COUNTIF(BookTable[Entry Month],$O$4),"",INDEX(Book!E$3:E$1200,SMALL(IF(BookTable[Entry Month]=$O$4,ROW(BookTable[Entry Month])-ROW(Book!$J$2)),ROWS(G$7:G238))))</f>
        <v/>
      </c>
      <c r="L238" s="6" t="e">
        <f>Shrawan7[[#This Row],[मूल्य (रु)]]*13%</f>
        <v>#VALUE!</v>
      </c>
    </row>
    <row r="239" spans="1:12" hidden="1" x14ac:dyDescent="0.25">
      <c r="A239" s="1" t="str">
        <f t="array" ref="A239">IF(ROWS(A$7:A239)&gt;COUNTIF(BookTable[Entry Month],$O$4),"",INDEX(Book!A$3:A$1200,SMALL(IF(BookTable[Entry Month]=$O$4,ROW(BookTable[Entry Month])-ROW(Book!$J$2)),ROWS(A$7:A239))))</f>
        <v/>
      </c>
      <c r="B239" s="1" t="str">
        <f t="array" ref="B239">IF(ROWS(B$7:B239)&gt;COUNTIF(BookTable[Entry Month],$O$4),"",INDEX(Book!B$3:B$1200,SMALL(IF(BookTable[Entry Month]=$O$4,ROW(BookTable[Entry Month])-ROW(Book!$J$2)),ROWS(B$7:B239))))</f>
        <v/>
      </c>
      <c r="D239" s="1" t="str">
        <f t="array" ref="D239">IF(ROWS(C$7:C239)&gt;COUNTIF(BookTable[Entry Month],$O$4),"",INDEX(Book!C$3:C$1200,SMALL(IF(BookTable[Entry Month]=$O$4,ROW(BookTable[Entry Month])-ROW(Book!$J$2)),ROWS(C$7:C239))))</f>
        <v/>
      </c>
      <c r="E239" s="1" t="e">
        <f>VLOOKUP(Shrawan7[[#This Row],[आपूर्तिकर्ताको नाम]],PartyTable[],2,FALSE)</f>
        <v>#N/A</v>
      </c>
      <c r="F239" s="1" t="str" cm="1">
        <f t="array" ref="F239">IF(ROWS(G$7:G239)&gt;COUNTIF(BookTable[Entry Month],$O$4),"",INDEX(Book!D$3:D$1200,SMALL(IF(BookTable[Entry Month]=$O$4,ROW(BookTable[Entry Month])-ROW(Book!$J$2)),ROWS(G$7:G239))))</f>
        <v/>
      </c>
      <c r="I23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39" s="6" t="str" cm="1">
        <f t="array" ref="J239">IF(ROWS(G$7:G239)&gt;COUNTIF(BookTable[Entry Month],$O$4),"",INDEX(Book!F$3:F$1200,SMALL(IF(BookTable[Entry Month]=$O$4,ROW(BookTable[Entry Month])-ROW(Book!$J$2)),ROWS(G$7:G239))))</f>
        <v/>
      </c>
      <c r="K239" s="6" t="str" cm="1">
        <f t="array" ref="K239">IF(ROWS(G$7:G239)&gt;COUNTIF(BookTable[Entry Month],$O$4),"",INDEX(Book!E$3:E$1200,SMALL(IF(BookTable[Entry Month]=$O$4,ROW(BookTable[Entry Month])-ROW(Book!$J$2)),ROWS(G$7:G239))))</f>
        <v/>
      </c>
      <c r="L239" s="6" t="e">
        <f>Shrawan7[[#This Row],[मूल्य (रु)]]*13%</f>
        <v>#VALUE!</v>
      </c>
    </row>
    <row r="240" spans="1:12" hidden="1" x14ac:dyDescent="0.25">
      <c r="A240" s="1" t="str">
        <f t="array" ref="A240">IF(ROWS(A$7:A240)&gt;COUNTIF(BookTable[Entry Month],$O$4),"",INDEX(Book!A$3:A$1200,SMALL(IF(BookTable[Entry Month]=$O$4,ROW(BookTable[Entry Month])-ROW(Book!$J$2)),ROWS(A$7:A240))))</f>
        <v/>
      </c>
      <c r="B240" s="1" t="str">
        <f t="array" ref="B240">IF(ROWS(B$7:B240)&gt;COUNTIF(BookTable[Entry Month],$O$4),"",INDEX(Book!B$3:B$1200,SMALL(IF(BookTable[Entry Month]=$O$4,ROW(BookTable[Entry Month])-ROW(Book!$J$2)),ROWS(B$7:B240))))</f>
        <v/>
      </c>
      <c r="D240" s="1" t="str">
        <f t="array" ref="D240">IF(ROWS(C$7:C240)&gt;COUNTIF(BookTable[Entry Month],$O$4),"",INDEX(Book!C$3:C$1200,SMALL(IF(BookTable[Entry Month]=$O$4,ROW(BookTable[Entry Month])-ROW(Book!$J$2)),ROWS(C$7:C240))))</f>
        <v/>
      </c>
      <c r="E240" s="1" t="e">
        <f>VLOOKUP(Shrawan7[[#This Row],[आपूर्तिकर्ताको नाम]],PartyTable[],2,FALSE)</f>
        <v>#N/A</v>
      </c>
      <c r="F240" s="1" t="str" cm="1">
        <f t="array" ref="F240">IF(ROWS(G$7:G240)&gt;COUNTIF(BookTable[Entry Month],$O$4),"",INDEX(Book!D$3:D$1200,SMALL(IF(BookTable[Entry Month]=$O$4,ROW(BookTable[Entry Month])-ROW(Book!$J$2)),ROWS(G$7:G240))))</f>
        <v/>
      </c>
      <c r="I240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40" s="6" t="str" cm="1">
        <f t="array" ref="J240">IF(ROWS(G$7:G240)&gt;COUNTIF(BookTable[Entry Month],$O$4),"",INDEX(Book!F$3:F$1200,SMALL(IF(BookTable[Entry Month]=$O$4,ROW(BookTable[Entry Month])-ROW(Book!$J$2)),ROWS(G$7:G240))))</f>
        <v/>
      </c>
      <c r="K240" s="6" t="str" cm="1">
        <f t="array" ref="K240">IF(ROWS(G$7:G240)&gt;COUNTIF(BookTable[Entry Month],$O$4),"",INDEX(Book!E$3:E$1200,SMALL(IF(BookTable[Entry Month]=$O$4,ROW(BookTable[Entry Month])-ROW(Book!$J$2)),ROWS(G$7:G240))))</f>
        <v/>
      </c>
      <c r="L240" s="6" t="e">
        <f>Shrawan7[[#This Row],[मूल्य (रु)]]*13%</f>
        <v>#VALUE!</v>
      </c>
    </row>
    <row r="241" spans="1:16" hidden="1" x14ac:dyDescent="0.25">
      <c r="A241" s="1" t="str">
        <f t="array" ref="A241">IF(ROWS(A$7:A241)&gt;COUNTIF(BookTable[Entry Month],$O$4),"",INDEX(Book!A$3:A$1200,SMALL(IF(BookTable[Entry Month]=$O$4,ROW(BookTable[Entry Month])-ROW(Book!$J$2)),ROWS(A$7:A241))))</f>
        <v/>
      </c>
      <c r="B241" s="1" t="str">
        <f t="array" ref="B241">IF(ROWS(B$7:B241)&gt;COUNTIF(BookTable[Entry Month],$O$4),"",INDEX(Book!B$3:B$1200,SMALL(IF(BookTable[Entry Month]=$O$4,ROW(BookTable[Entry Month])-ROW(Book!$J$2)),ROWS(B$7:B241))))</f>
        <v/>
      </c>
      <c r="D241" s="1" t="str">
        <f t="array" ref="D241">IF(ROWS(C$7:C241)&gt;COUNTIF(BookTable[Entry Month],$O$4),"",INDEX(Book!C$3:C$1200,SMALL(IF(BookTable[Entry Month]=$O$4,ROW(BookTable[Entry Month])-ROW(Book!$J$2)),ROWS(C$7:C241))))</f>
        <v/>
      </c>
      <c r="E241" s="1" t="e">
        <f>VLOOKUP(Shrawan7[[#This Row],[आपूर्तिकर्ताको नाम]],PartyTable[],2,FALSE)</f>
        <v>#N/A</v>
      </c>
      <c r="F241" s="1" t="str" cm="1">
        <f t="array" ref="F241">IF(ROWS(G$7:G241)&gt;COUNTIF(BookTable[Entry Month],$O$4),"",INDEX(Book!D$3:D$1200,SMALL(IF(BookTable[Entry Month]=$O$4,ROW(BookTable[Entry Month])-ROW(Book!$J$2)),ROWS(G$7:G241))))</f>
        <v/>
      </c>
      <c r="I241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41" s="6" t="str" cm="1">
        <f t="array" ref="J241">IF(ROWS(G$7:G241)&gt;COUNTIF(BookTable[Entry Month],$O$4),"",INDEX(Book!F$3:F$1200,SMALL(IF(BookTable[Entry Month]=$O$4,ROW(BookTable[Entry Month])-ROW(Book!$J$2)),ROWS(G$7:G241))))</f>
        <v/>
      </c>
      <c r="K241" s="6" t="str" cm="1">
        <f t="array" ref="K241">IF(ROWS(G$7:G241)&gt;COUNTIF(BookTable[Entry Month],$O$4),"",INDEX(Book!E$3:E$1200,SMALL(IF(BookTable[Entry Month]=$O$4,ROW(BookTable[Entry Month])-ROW(Book!$J$2)),ROWS(G$7:G241))))</f>
        <v/>
      </c>
      <c r="L241" s="6" t="e">
        <f>Shrawan7[[#This Row],[मूल्य (रु)]]*13%</f>
        <v>#VALUE!</v>
      </c>
    </row>
    <row r="242" spans="1:16" hidden="1" x14ac:dyDescent="0.25">
      <c r="A242" s="1" t="str">
        <f t="array" ref="A242">IF(ROWS(A$7:A242)&gt;COUNTIF(BookTable[Entry Month],$O$4),"",INDEX(Book!A$3:A$1200,SMALL(IF(BookTable[Entry Month]=$O$4,ROW(BookTable[Entry Month])-ROW(Book!$J$2)),ROWS(A$7:A242))))</f>
        <v/>
      </c>
      <c r="B242" s="1" t="str">
        <f t="array" ref="B242">IF(ROWS(B$7:B242)&gt;COUNTIF(BookTable[Entry Month],$O$4),"",INDEX(Book!B$3:B$1200,SMALL(IF(BookTable[Entry Month]=$O$4,ROW(BookTable[Entry Month])-ROW(Book!$J$2)),ROWS(B$7:B242))))</f>
        <v/>
      </c>
      <c r="D242" s="1" t="str">
        <f t="array" ref="D242">IF(ROWS(C$7:C242)&gt;COUNTIF(BookTable[Entry Month],$O$4),"",INDEX(Book!C$3:C$1200,SMALL(IF(BookTable[Entry Month]=$O$4,ROW(BookTable[Entry Month])-ROW(Book!$J$2)),ROWS(C$7:C242))))</f>
        <v/>
      </c>
      <c r="E242" s="1" t="e">
        <f>VLOOKUP(Shrawan7[[#This Row],[आपूर्तिकर्ताको नाम]],PartyTable[],2,FALSE)</f>
        <v>#N/A</v>
      </c>
      <c r="F242" s="1" t="str" cm="1">
        <f t="array" ref="F242">IF(ROWS(G$7:G242)&gt;COUNTIF(BookTable[Entry Month],$O$4),"",INDEX(Book!D$3:D$1200,SMALL(IF(BookTable[Entry Month]=$O$4,ROW(BookTable[Entry Month])-ROW(Book!$J$2)),ROWS(G$7:G242))))</f>
        <v/>
      </c>
      <c r="I242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42" s="6" t="str" cm="1">
        <f t="array" ref="J242">IF(ROWS(G$7:G242)&gt;COUNTIF(BookTable[Entry Month],$O$4),"",INDEX(Book!F$3:F$1200,SMALL(IF(BookTable[Entry Month]=$O$4,ROW(BookTable[Entry Month])-ROW(Book!$J$2)),ROWS(G$7:G242))))</f>
        <v/>
      </c>
      <c r="K242" s="6" t="str" cm="1">
        <f t="array" ref="K242">IF(ROWS(G$7:G242)&gt;COUNTIF(BookTable[Entry Month],$O$4),"",INDEX(Book!E$3:E$1200,SMALL(IF(BookTable[Entry Month]=$O$4,ROW(BookTable[Entry Month])-ROW(Book!$J$2)),ROWS(G$7:G242))))</f>
        <v/>
      </c>
      <c r="L242" s="6" t="e">
        <f>Shrawan7[[#This Row],[मूल्य (रु)]]*13%</f>
        <v>#VALUE!</v>
      </c>
    </row>
    <row r="243" spans="1:16" hidden="1" x14ac:dyDescent="0.25">
      <c r="A243" s="1" t="str">
        <f t="array" ref="A243">IF(ROWS(A$7:A243)&gt;COUNTIF(BookTable[Entry Month],$O$4),"",INDEX(Book!A$3:A$1200,SMALL(IF(BookTable[Entry Month]=$O$4,ROW(BookTable[Entry Month])-ROW(Book!$J$2)),ROWS(A$7:A243))))</f>
        <v/>
      </c>
      <c r="B243" s="1" t="str">
        <f t="array" ref="B243">IF(ROWS(B$7:B243)&gt;COUNTIF(BookTable[Entry Month],$O$4),"",INDEX(Book!B$3:B$1200,SMALL(IF(BookTable[Entry Month]=$O$4,ROW(BookTable[Entry Month])-ROW(Book!$J$2)),ROWS(B$7:B243))))</f>
        <v/>
      </c>
      <c r="D243" s="1" t="str">
        <f t="array" ref="D243">IF(ROWS(C$7:C243)&gt;COUNTIF(BookTable[Entry Month],$O$4),"",INDEX(Book!C$3:C$1200,SMALL(IF(BookTable[Entry Month]=$O$4,ROW(BookTable[Entry Month])-ROW(Book!$J$2)),ROWS(C$7:C243))))</f>
        <v/>
      </c>
      <c r="E243" s="1" t="e">
        <f>VLOOKUP(Shrawan7[[#This Row],[आपूर्तिकर्ताको नाम]],PartyTable[],2,FALSE)</f>
        <v>#N/A</v>
      </c>
      <c r="F243" s="1" t="str" cm="1">
        <f t="array" ref="F243">IF(ROWS(G$7:G243)&gt;COUNTIF(BookTable[Entry Month],$O$4),"",INDEX(Book!D$3:D$1200,SMALL(IF(BookTable[Entry Month]=$O$4,ROW(BookTable[Entry Month])-ROW(Book!$J$2)),ROWS(G$7:G243))))</f>
        <v/>
      </c>
      <c r="I243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43" s="6" t="str" cm="1">
        <f t="array" ref="J243">IF(ROWS(G$7:G243)&gt;COUNTIF(BookTable[Entry Month],$O$4),"",INDEX(Book!F$3:F$1200,SMALL(IF(BookTable[Entry Month]=$O$4,ROW(BookTable[Entry Month])-ROW(Book!$J$2)),ROWS(G$7:G243))))</f>
        <v/>
      </c>
      <c r="K243" s="6" t="str" cm="1">
        <f t="array" ref="K243">IF(ROWS(G$7:G243)&gt;COUNTIF(BookTable[Entry Month],$O$4),"",INDEX(Book!E$3:E$1200,SMALL(IF(BookTable[Entry Month]=$O$4,ROW(BookTable[Entry Month])-ROW(Book!$J$2)),ROWS(G$7:G243))))</f>
        <v/>
      </c>
      <c r="L243" s="6" t="e">
        <f>Shrawan7[[#This Row],[मूल्य (रु)]]*13%</f>
        <v>#VALUE!</v>
      </c>
    </row>
    <row r="244" spans="1:16" hidden="1" x14ac:dyDescent="0.25">
      <c r="A244" s="1" t="str">
        <f t="array" ref="A244">IF(ROWS(A$7:A244)&gt;COUNTIF(BookTable[Entry Month],$O$4),"",INDEX(Book!A$3:A$1200,SMALL(IF(BookTable[Entry Month]=$O$4,ROW(BookTable[Entry Month])-ROW(Book!$J$2)),ROWS(A$7:A244))))</f>
        <v/>
      </c>
      <c r="B244" s="1" t="str">
        <f t="array" ref="B244">IF(ROWS(B$7:B244)&gt;COUNTIF(BookTable[Entry Month],$O$4),"",INDEX(Book!B$3:B$1200,SMALL(IF(BookTable[Entry Month]=$O$4,ROW(BookTable[Entry Month])-ROW(Book!$J$2)),ROWS(B$7:B244))))</f>
        <v/>
      </c>
      <c r="D244" s="1" t="str">
        <f t="array" ref="D244">IF(ROWS(C$7:C244)&gt;COUNTIF(BookTable[Entry Month],$O$4),"",INDEX(Book!C$3:C$1200,SMALL(IF(BookTable[Entry Month]=$O$4,ROW(BookTable[Entry Month])-ROW(Book!$J$2)),ROWS(C$7:C244))))</f>
        <v/>
      </c>
      <c r="E244" s="1" t="e">
        <f>VLOOKUP(Shrawan7[[#This Row],[आपूर्तिकर्ताको नाम]],PartyTable[],2,FALSE)</f>
        <v>#N/A</v>
      </c>
      <c r="F244" s="1" t="str" cm="1">
        <f t="array" ref="F244">IF(ROWS(G$7:G244)&gt;COUNTIF(BookTable[Entry Month],$O$4),"",INDEX(Book!D$3:D$1200,SMALL(IF(BookTable[Entry Month]=$O$4,ROW(BookTable[Entry Month])-ROW(Book!$J$2)),ROWS(G$7:G244))))</f>
        <v/>
      </c>
      <c r="I244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44" s="6" t="str" cm="1">
        <f t="array" ref="J244">IF(ROWS(G$7:G244)&gt;COUNTIF(BookTable[Entry Month],$O$4),"",INDEX(Book!F$3:F$1200,SMALL(IF(BookTable[Entry Month]=$O$4,ROW(BookTable[Entry Month])-ROW(Book!$J$2)),ROWS(G$7:G244))))</f>
        <v/>
      </c>
      <c r="K244" s="6" t="str" cm="1">
        <f t="array" ref="K244">IF(ROWS(G$7:G244)&gt;COUNTIF(BookTable[Entry Month],$O$4),"",INDEX(Book!E$3:E$1200,SMALL(IF(BookTable[Entry Month]=$O$4,ROW(BookTable[Entry Month])-ROW(Book!$J$2)),ROWS(G$7:G244))))</f>
        <v/>
      </c>
      <c r="L244" s="6" t="e">
        <f>Shrawan7[[#This Row],[मूल्य (रु)]]*13%</f>
        <v>#VALUE!</v>
      </c>
    </row>
    <row r="245" spans="1:16" hidden="1" x14ac:dyDescent="0.25">
      <c r="A245" s="1" t="str">
        <f t="array" ref="A245">IF(ROWS(A$7:A245)&gt;COUNTIF(BookTable[Entry Month],$O$4),"",INDEX(Book!A$3:A$1200,SMALL(IF(BookTable[Entry Month]=$O$4,ROW(BookTable[Entry Month])-ROW(Book!$J$2)),ROWS(A$7:A245))))</f>
        <v/>
      </c>
      <c r="B245" s="1" t="str">
        <f t="array" ref="B245">IF(ROWS(B$7:B245)&gt;COUNTIF(BookTable[Entry Month],$O$4),"",INDEX(Book!B$3:B$1200,SMALL(IF(BookTable[Entry Month]=$O$4,ROW(BookTable[Entry Month])-ROW(Book!$J$2)),ROWS(B$7:B245))))</f>
        <v/>
      </c>
      <c r="D245" s="1" t="str">
        <f t="array" ref="D245">IF(ROWS(C$7:C245)&gt;COUNTIF(BookTable[Entry Month],$O$4),"",INDEX(Book!C$3:C$1200,SMALL(IF(BookTable[Entry Month]=$O$4,ROW(BookTable[Entry Month])-ROW(Book!$J$2)),ROWS(C$7:C245))))</f>
        <v/>
      </c>
      <c r="E245" s="1" t="e">
        <f>VLOOKUP(Shrawan7[[#This Row],[आपूर्तिकर्ताको नाम]],PartyTable[],2,FALSE)</f>
        <v>#N/A</v>
      </c>
      <c r="F245" s="1" t="str" cm="1">
        <f t="array" ref="F245">IF(ROWS(G$7:G245)&gt;COUNTIF(BookTable[Entry Month],$O$4),"",INDEX(Book!D$3:D$1200,SMALL(IF(BookTable[Entry Month]=$O$4,ROW(BookTable[Entry Month])-ROW(Book!$J$2)),ROWS(G$7:G245))))</f>
        <v/>
      </c>
      <c r="I245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45" s="6" t="str" cm="1">
        <f t="array" ref="J245">IF(ROWS(G$7:G245)&gt;COUNTIF(BookTable[Entry Month],$O$4),"",INDEX(Book!F$3:F$1200,SMALL(IF(BookTable[Entry Month]=$O$4,ROW(BookTable[Entry Month])-ROW(Book!$J$2)),ROWS(G$7:G245))))</f>
        <v/>
      </c>
      <c r="K245" s="6" t="str" cm="1">
        <f t="array" ref="K245">IF(ROWS(G$7:G245)&gt;COUNTIF(BookTable[Entry Month],$O$4),"",INDEX(Book!E$3:E$1200,SMALL(IF(BookTable[Entry Month]=$O$4,ROW(BookTable[Entry Month])-ROW(Book!$J$2)),ROWS(G$7:G245))))</f>
        <v/>
      </c>
      <c r="L245" s="6" t="e">
        <f>Shrawan7[[#This Row],[मूल्य (रु)]]*13%</f>
        <v>#VALUE!</v>
      </c>
    </row>
    <row r="246" spans="1:16" hidden="1" x14ac:dyDescent="0.25">
      <c r="A246" s="1" t="str">
        <f t="array" ref="A246">IF(ROWS(A$7:A246)&gt;COUNTIF(BookTable[Entry Month],$O$4),"",INDEX(Book!A$3:A$1200,SMALL(IF(BookTable[Entry Month]=$O$4,ROW(BookTable[Entry Month])-ROW(Book!$J$2)),ROWS(A$7:A246))))</f>
        <v/>
      </c>
      <c r="B246" s="1" t="str">
        <f t="array" ref="B246">IF(ROWS(B$7:B246)&gt;COUNTIF(BookTable[Entry Month],$O$4),"",INDEX(Book!B$3:B$1200,SMALL(IF(BookTable[Entry Month]=$O$4,ROW(BookTable[Entry Month])-ROW(Book!$J$2)),ROWS(B$7:B246))))</f>
        <v/>
      </c>
      <c r="D246" s="1" t="str">
        <f t="array" ref="D246">IF(ROWS(C$7:C246)&gt;COUNTIF(BookTable[Entry Month],$O$4),"",INDEX(Book!C$3:C$1200,SMALL(IF(BookTable[Entry Month]=$O$4,ROW(BookTable[Entry Month])-ROW(Book!$J$2)),ROWS(C$7:C246))))</f>
        <v/>
      </c>
      <c r="E246" s="1" t="e">
        <f>VLOOKUP(Shrawan7[[#This Row],[आपूर्तिकर्ताको नाम]],PartyTable[],2,FALSE)</f>
        <v>#N/A</v>
      </c>
      <c r="F246" s="1" t="str" cm="1">
        <f t="array" ref="F246">IF(ROWS(G$7:G246)&gt;COUNTIF(BookTable[Entry Month],$O$4),"",INDEX(Book!D$3:D$1200,SMALL(IF(BookTable[Entry Month]=$O$4,ROW(BookTable[Entry Month])-ROW(Book!$J$2)),ROWS(G$7:G246))))</f>
        <v/>
      </c>
      <c r="I246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46" s="6" t="str" cm="1">
        <f t="array" ref="J246">IF(ROWS(G$7:G246)&gt;COUNTIF(BookTable[Entry Month],$O$4),"",INDEX(Book!F$3:F$1200,SMALL(IF(BookTable[Entry Month]=$O$4,ROW(BookTable[Entry Month])-ROW(Book!$J$2)),ROWS(G$7:G246))))</f>
        <v/>
      </c>
      <c r="K246" s="6" t="str" cm="1">
        <f t="array" ref="K246">IF(ROWS(G$7:G246)&gt;COUNTIF(BookTable[Entry Month],$O$4),"",INDEX(Book!E$3:E$1200,SMALL(IF(BookTable[Entry Month]=$O$4,ROW(BookTable[Entry Month])-ROW(Book!$J$2)),ROWS(G$7:G246))))</f>
        <v/>
      </c>
      <c r="L246" s="6" t="e">
        <f>Shrawan7[[#This Row],[मूल्य (रु)]]*13%</f>
        <v>#VALUE!</v>
      </c>
    </row>
    <row r="247" spans="1:16" hidden="1" x14ac:dyDescent="0.25">
      <c r="A247" s="1" t="str">
        <f t="array" ref="A247">IF(ROWS(A$7:A247)&gt;COUNTIF(BookTable[Entry Month],$O$4),"",INDEX(Book!A$3:A$1200,SMALL(IF(BookTable[Entry Month]=$O$4,ROW(BookTable[Entry Month])-ROW(Book!$J$2)),ROWS(A$7:A247))))</f>
        <v/>
      </c>
      <c r="B247" s="1" t="str">
        <f t="array" ref="B247">IF(ROWS(B$7:B247)&gt;COUNTIF(BookTable[Entry Month],$O$4),"",INDEX(Book!B$3:B$1200,SMALL(IF(BookTable[Entry Month]=$O$4,ROW(BookTable[Entry Month])-ROW(Book!$J$2)),ROWS(B$7:B247))))</f>
        <v/>
      </c>
      <c r="D247" s="1" t="str">
        <f t="array" ref="D247">IF(ROWS(C$7:C247)&gt;COUNTIF(BookTable[Entry Month],$O$4),"",INDEX(Book!C$3:C$1200,SMALL(IF(BookTable[Entry Month]=$O$4,ROW(BookTable[Entry Month])-ROW(Book!$J$2)),ROWS(C$7:C247))))</f>
        <v/>
      </c>
      <c r="E247" s="1" t="e">
        <f>VLOOKUP(Shrawan7[[#This Row],[आपूर्तिकर्ताको नाम]],PartyTable[],2,FALSE)</f>
        <v>#N/A</v>
      </c>
      <c r="F247" s="1" t="str" cm="1">
        <f t="array" ref="F247">IF(ROWS(G$7:G247)&gt;COUNTIF(BookTable[Entry Month],$O$4),"",INDEX(Book!D$3:D$1200,SMALL(IF(BookTable[Entry Month]=$O$4,ROW(BookTable[Entry Month])-ROW(Book!$J$2)),ROWS(G$7:G247))))</f>
        <v/>
      </c>
      <c r="I247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47" s="6" t="str" cm="1">
        <f t="array" ref="J247">IF(ROWS(G$7:G247)&gt;COUNTIF(BookTable[Entry Month],$O$4),"",INDEX(Book!F$3:F$1200,SMALL(IF(BookTable[Entry Month]=$O$4,ROW(BookTable[Entry Month])-ROW(Book!$J$2)),ROWS(G$7:G247))))</f>
        <v/>
      </c>
      <c r="K247" s="6" t="str" cm="1">
        <f t="array" ref="K247">IF(ROWS(G$7:G247)&gt;COUNTIF(BookTable[Entry Month],$O$4),"",INDEX(Book!E$3:E$1200,SMALL(IF(BookTable[Entry Month]=$O$4,ROW(BookTable[Entry Month])-ROW(Book!$J$2)),ROWS(G$7:G247))))</f>
        <v/>
      </c>
      <c r="L247" s="6" t="e">
        <f>Shrawan7[[#This Row],[मूल्य (रु)]]*13%</f>
        <v>#VALUE!</v>
      </c>
    </row>
    <row r="248" spans="1:16" hidden="1" x14ac:dyDescent="0.25">
      <c r="A248" s="1" t="str">
        <f t="array" ref="A248">IF(ROWS(A$7:A248)&gt;COUNTIF(BookTable[Entry Month],$O$4),"",INDEX(Book!A$3:A$1200,SMALL(IF(BookTable[Entry Month]=$O$4,ROW(BookTable[Entry Month])-ROW(Book!$J$2)),ROWS(A$7:A248))))</f>
        <v/>
      </c>
      <c r="B248" s="1" t="str">
        <f t="array" ref="B248">IF(ROWS(B$7:B248)&gt;COUNTIF(BookTable[Entry Month],$O$4),"",INDEX(Book!B$3:B$1200,SMALL(IF(BookTable[Entry Month]=$O$4,ROW(BookTable[Entry Month])-ROW(Book!$J$2)),ROWS(B$7:B248))))</f>
        <v/>
      </c>
      <c r="D248" s="1" t="str">
        <f t="array" ref="D248">IF(ROWS(C$7:C248)&gt;COUNTIF(BookTable[Entry Month],$O$4),"",INDEX(Book!C$3:C$1200,SMALL(IF(BookTable[Entry Month]=$O$4,ROW(BookTable[Entry Month])-ROW(Book!$J$2)),ROWS(C$7:C248))))</f>
        <v/>
      </c>
      <c r="E248" s="1" t="e">
        <f>VLOOKUP(Shrawan7[[#This Row],[आपूर्तिकर्ताको नाम]],PartyTable[],2,FALSE)</f>
        <v>#N/A</v>
      </c>
      <c r="F248" s="1" t="str" cm="1">
        <f t="array" ref="F248">IF(ROWS(G$7:G248)&gt;COUNTIF(BookTable[Entry Month],$O$4),"",INDEX(Book!D$3:D$1200,SMALL(IF(BookTable[Entry Month]=$O$4,ROW(BookTable[Entry Month])-ROW(Book!$J$2)),ROWS(G$7:G248))))</f>
        <v/>
      </c>
      <c r="I248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48" s="6" t="str" cm="1">
        <f t="array" ref="J248">IF(ROWS(G$7:G248)&gt;COUNTIF(BookTable[Entry Month],$O$4),"",INDEX(Book!F$3:F$1200,SMALL(IF(BookTable[Entry Month]=$O$4,ROW(BookTable[Entry Month])-ROW(Book!$J$2)),ROWS(G$7:G248))))</f>
        <v/>
      </c>
      <c r="K248" s="6" t="str" cm="1">
        <f t="array" ref="K248">IF(ROWS(G$7:G248)&gt;COUNTIF(BookTable[Entry Month],$O$4),"",INDEX(Book!E$3:E$1200,SMALL(IF(BookTable[Entry Month]=$O$4,ROW(BookTable[Entry Month])-ROW(Book!$J$2)),ROWS(G$7:G248))))</f>
        <v/>
      </c>
      <c r="L248" s="6" t="e">
        <f>Shrawan7[[#This Row],[मूल्य (रु)]]*13%</f>
        <v>#VALUE!</v>
      </c>
    </row>
    <row r="249" spans="1:16" hidden="1" x14ac:dyDescent="0.25">
      <c r="A249" s="1" t="str">
        <f t="array" ref="A249">IF(ROWS(A$7:A249)&gt;COUNTIF(BookTable[Entry Month],$O$4),"",INDEX(Book!A$3:A$1200,SMALL(IF(BookTable[Entry Month]=$O$4,ROW(BookTable[Entry Month])-ROW(Book!$J$2)),ROWS(A$7:A249))))</f>
        <v/>
      </c>
      <c r="B249" s="1" t="str">
        <f t="array" ref="B249">IF(ROWS(B$7:B249)&gt;COUNTIF(BookTable[Entry Month],$O$4),"",INDEX(Book!B$3:B$1200,SMALL(IF(BookTable[Entry Month]=$O$4,ROW(BookTable[Entry Month])-ROW(Book!$J$2)),ROWS(B$7:B249))))</f>
        <v/>
      </c>
      <c r="D249" s="1" t="str">
        <f t="array" ref="D249">IF(ROWS(C$7:C249)&gt;COUNTIF(BookTable[Entry Month],$O$4),"",INDEX(Book!C$3:C$1200,SMALL(IF(BookTable[Entry Month]=$O$4,ROW(BookTable[Entry Month])-ROW(Book!$J$2)),ROWS(C$7:C249))))</f>
        <v/>
      </c>
      <c r="E249" s="1" t="e">
        <f>VLOOKUP(Shrawan7[[#This Row],[आपूर्तिकर्ताको नाम]],PartyTable[],2,FALSE)</f>
        <v>#N/A</v>
      </c>
      <c r="F249" s="1" t="str" cm="1">
        <f t="array" ref="F249">IF(ROWS(G$7:G249)&gt;COUNTIF(BookTable[Entry Month],$O$4),"",INDEX(Book!D$3:D$1200,SMALL(IF(BookTable[Entry Month]=$O$4,ROW(BookTable[Entry Month])-ROW(Book!$J$2)),ROWS(G$7:G249))))</f>
        <v/>
      </c>
      <c r="I249" s="6" t="e">
        <f>Shrawan7[[#This Row],[कर छुट हुने वस्तु वा सेवाको खरिद / पैठारी मूल्य (रु)]]+Shrawan7[[#This Row],[मूल्य (रु)]]</f>
        <v>#VALUE!</v>
      </c>
      <c r="J249" s="6" t="str" cm="1">
        <f t="array" ref="J249">IF(ROWS(G$7:G249)&gt;COUNTIF(BookTable[Entry Month],$O$4),"",INDEX(Book!F$3:F$1200,SMALL(IF(BookTable[Entry Month]=$O$4,ROW(BookTable[Entry Month])-ROW(Book!$J$2)),ROWS(G$7:G249))))</f>
        <v/>
      </c>
      <c r="K249" s="6" t="str" cm="1">
        <f t="array" ref="K249">IF(ROWS(G$7:G249)&gt;COUNTIF(BookTable[Entry Month],$O$4),"",INDEX(Book!E$3:E$1200,SMALL(IF(BookTable[Entry Month]=$O$4,ROW(BookTable[Entry Month])-ROW(Book!$J$2)),ROWS(G$7:G249))))</f>
        <v/>
      </c>
      <c r="L249" s="6" t="e">
        <f>Shrawan7[[#This Row],[मूल्य (रु)]]*13%</f>
        <v>#VALUE!</v>
      </c>
    </row>
    <row r="250" spans="1:16" ht="15.75" x14ac:dyDescent="0.25">
      <c r="A250" s="13" t="s">
        <v>39</v>
      </c>
      <c r="B250" s="13">
        <f>COUNTIF(BookTable[Entry Month],$O$4)</f>
        <v>0</v>
      </c>
      <c r="C250" s="13"/>
      <c r="D250" s="13"/>
      <c r="E250" s="13"/>
      <c r="F250" s="13"/>
      <c r="G250" s="13"/>
      <c r="H250" s="13"/>
      <c r="I250" s="13" t="e">
        <f>CEILING(SUBTOTAL(109,Shrawan7[जम्मा खरिद मूल्य (रु)]),1)</f>
        <v>#VALUE!</v>
      </c>
      <c r="J250" s="13">
        <f>CEILING(SUBTOTAL(109,Shrawan7[कर छुट हुने वस्तु वा सेवाको खरिद / पैठारी मूल्य (रु)]),1)</f>
        <v>0</v>
      </c>
      <c r="K250" s="13">
        <f>CEILING(SUBTOTAL(109,Shrawan7[मूल्य (रु)]),1)</f>
        <v>0</v>
      </c>
      <c r="L250" s="13" t="e">
        <f>CEILING(SUBTOTAL(109,Shrawan7[कर (रु)]),1)</f>
        <v>#VALUE!</v>
      </c>
      <c r="M250" s="13"/>
      <c r="N250" s="13"/>
      <c r="O250" s="13"/>
      <c r="P250" s="13"/>
    </row>
  </sheetData>
  <sheetProtection sheet="1" sort="0" autoFilter="0"/>
  <mergeCells count="7">
    <mergeCell ref="A1:P1"/>
    <mergeCell ref="A2:P2"/>
    <mergeCell ref="A5:H5"/>
    <mergeCell ref="I5:J5"/>
    <mergeCell ref="K5:L5"/>
    <mergeCell ref="M5:N5"/>
    <mergeCell ref="O5:P5"/>
  </mergeCells>
  <pageMargins left="0.25" right="0.25" top="0.75" bottom="0.75" header="0.3" footer="0.3"/>
  <pageSetup paperSize="9" scale="81" fitToHeight="0"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53</vt:i4>
      </vt:variant>
    </vt:vector>
  </HeadingPairs>
  <TitlesOfParts>
    <vt:vector size="69" baseType="lpstr">
      <vt:lpstr>Notes</vt:lpstr>
      <vt:lpstr>Book</vt:lpstr>
      <vt:lpstr>Party</vt:lpstr>
      <vt:lpstr>Summary</vt:lpstr>
      <vt:lpstr>Shrawan</vt:lpstr>
      <vt:lpstr>Bhadra</vt:lpstr>
      <vt:lpstr>Ashwin</vt:lpstr>
      <vt:lpstr>Kartik</vt:lpstr>
      <vt:lpstr>Mangsir</vt:lpstr>
      <vt:lpstr>Poush</vt:lpstr>
      <vt:lpstr>Magh</vt:lpstr>
      <vt:lpstr>Falgun</vt:lpstr>
      <vt:lpstr>Chaitra</vt:lpstr>
      <vt:lpstr>Baisakh</vt:lpstr>
      <vt:lpstr>Jesth</vt:lpstr>
      <vt:lpstr>Ashadh</vt:lpstr>
      <vt:lpstr>_firm</vt:lpstr>
      <vt:lpstr>_fy1</vt:lpstr>
      <vt:lpstr>_fy2</vt:lpstr>
      <vt:lpstr>_pan</vt:lpstr>
      <vt:lpstr>Ashadh!DuplicateChecker</vt:lpstr>
      <vt:lpstr>Ashwin!DuplicateChecker</vt:lpstr>
      <vt:lpstr>Baisakh!DuplicateChecker</vt:lpstr>
      <vt:lpstr>Bhadra!DuplicateChecker</vt:lpstr>
      <vt:lpstr>Chaitra!DuplicateChecker</vt:lpstr>
      <vt:lpstr>Falgun!DuplicateChecker</vt:lpstr>
      <vt:lpstr>Jesth!DuplicateChecker</vt:lpstr>
      <vt:lpstr>Kartik!DuplicateChecker</vt:lpstr>
      <vt:lpstr>Magh!DuplicateChecker</vt:lpstr>
      <vt:lpstr>Mangsir!DuplicateChecker</vt:lpstr>
      <vt:lpstr>Poush!DuplicateChecker</vt:lpstr>
      <vt:lpstr>DuplicateChecker</vt:lpstr>
      <vt:lpstr>Ashadh!DuplicateCounter</vt:lpstr>
      <vt:lpstr>Ashwin!DuplicateCounter</vt:lpstr>
      <vt:lpstr>Baisakh!DuplicateCounter</vt:lpstr>
      <vt:lpstr>Bhadra!DuplicateCounter</vt:lpstr>
      <vt:lpstr>Chaitra!DuplicateCounter</vt:lpstr>
      <vt:lpstr>Falgun!DuplicateCounter</vt:lpstr>
      <vt:lpstr>Jesth!DuplicateCounter</vt:lpstr>
      <vt:lpstr>Kartik!DuplicateCounter</vt:lpstr>
      <vt:lpstr>Magh!DuplicateCounter</vt:lpstr>
      <vt:lpstr>Mangsir!DuplicateCounter</vt:lpstr>
      <vt:lpstr>Poush!DuplicateCounter</vt:lpstr>
      <vt:lpstr>DuplicateCounter</vt:lpstr>
      <vt:lpstr>Ashadh!PartyList</vt:lpstr>
      <vt:lpstr>Ashwin!PartyList</vt:lpstr>
      <vt:lpstr>Baisakh!PartyList</vt:lpstr>
      <vt:lpstr>Bhadra!PartyList</vt:lpstr>
      <vt:lpstr>Chaitra!PartyList</vt:lpstr>
      <vt:lpstr>Falgun!PartyList</vt:lpstr>
      <vt:lpstr>Jesth!PartyList</vt:lpstr>
      <vt:lpstr>Kartik!PartyList</vt:lpstr>
      <vt:lpstr>Magh!PartyList</vt:lpstr>
      <vt:lpstr>Mangsir!PartyList</vt:lpstr>
      <vt:lpstr>Poush!PartyList</vt:lpstr>
      <vt:lpstr>PartyList</vt:lpstr>
      <vt:lpstr>Book!Print_Titles</vt:lpstr>
      <vt:lpstr>Ashadh!ProjectList</vt:lpstr>
      <vt:lpstr>Ashwin!ProjectList</vt:lpstr>
      <vt:lpstr>Baisakh!ProjectList</vt:lpstr>
      <vt:lpstr>Bhadra!ProjectList</vt:lpstr>
      <vt:lpstr>Chaitra!ProjectList</vt:lpstr>
      <vt:lpstr>Falgun!ProjectList</vt:lpstr>
      <vt:lpstr>Jesth!ProjectList</vt:lpstr>
      <vt:lpstr>Kartik!ProjectList</vt:lpstr>
      <vt:lpstr>Magh!ProjectList</vt:lpstr>
      <vt:lpstr>Mangsir!ProjectList</vt:lpstr>
      <vt:lpstr>Poush!ProjectList</vt:lpstr>
      <vt:lpstr>ProjectList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Pragyan</dc:creator>
  <cp:lastModifiedBy>Pragyan</cp:lastModifiedBy>
  <cp:lastPrinted>2023-07-13T17:12:05Z</cp:lastPrinted>
  <dcterms:created xsi:type="dcterms:W3CDTF">2022-08-13T17:40:03Z</dcterms:created>
  <dcterms:modified xsi:type="dcterms:W3CDTF">2023-08-01T04:47:19Z</dcterms:modified>
</cp:coreProperties>
</file>