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ildcare-arrangements" sheetId="1" r:id="rId3"/>
    <sheet state="visible" name="marital-status" sheetId="2" r:id="rId4"/>
    <sheet state="visible" name="state-median-income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<sst xmlns="http://schemas.openxmlformats.org/spreadsheetml/2006/main" count="116" uniqueCount="113">
  <si>
    <t>Preschoolers Child Care Arrangements - Spring 2011</t>
  </si>
  <si>
    <t>Total children under 5</t>
  </si>
  <si>
    <t>FOR EMPLOYED MOTHERS</t>
  </si>
  <si>
    <t>Data from the U.S. Census</t>
  </si>
  <si>
    <t>(% of children)</t>
  </si>
  <si>
    <t>B = Base less than 75000</t>
  </si>
  <si>
    <t>Relative care</t>
  </si>
  <si>
    <t>organized care facility</t>
  </si>
  <si>
    <t>other non-relative care</t>
  </si>
  <si>
    <t>other</t>
  </si>
  <si>
    <t># of children</t>
  </si>
  <si>
    <t>mother</t>
  </si>
  <si>
    <t>father</t>
  </si>
  <si>
    <t>grandparent</t>
  </si>
  <si>
    <t>sibling - other</t>
  </si>
  <si>
    <t>day care</t>
  </si>
  <si>
    <t>nursery / pre-school</t>
  </si>
  <si>
    <t>head start</t>
  </si>
  <si>
    <t>in childs home</t>
  </si>
  <si>
    <t>in porviders home</t>
  </si>
  <si>
    <t>no regular child care</t>
  </si>
  <si>
    <t>multiple arrangements</t>
  </si>
  <si>
    <t>Total children</t>
  </si>
  <si>
    <t>living with father</t>
  </si>
  <si>
    <t>B</t>
  </si>
  <si>
    <t>BB</t>
  </si>
  <si>
    <t>living with mother</t>
  </si>
  <si>
    <t>mother employed</t>
  </si>
  <si>
    <t>race</t>
  </si>
  <si>
    <t>white</t>
  </si>
  <si>
    <t>black</t>
  </si>
  <si>
    <t>asian</t>
  </si>
  <si>
    <t>hispanic</t>
  </si>
  <si>
    <t>marital status</t>
  </si>
  <si>
    <t>married</t>
  </si>
  <si>
    <t>separated, divorced, widowed</t>
  </si>
  <si>
    <t>never married</t>
  </si>
  <si>
    <t>poverty status</t>
  </si>
  <si>
    <t>below poverty level</t>
  </si>
  <si>
    <t>at or above poverty level</t>
  </si>
  <si>
    <t>Employment schedule</t>
  </si>
  <si>
    <t>full time</t>
  </si>
  <si>
    <t>part time</t>
  </si>
  <si>
    <t>shift work status</t>
  </si>
  <si>
    <t>day shift</t>
  </si>
  <si>
    <t>nonday shift</t>
  </si>
  <si>
    <t>Pay gap by Marital status</t>
  </si>
  <si>
    <t xml:space="preserve">Data from Payscale: http://www.payscale.com/data-packages/gender-pay-gap </t>
  </si>
  <si>
    <t>Men median pay</t>
  </si>
  <si>
    <t>Women median pay</t>
  </si>
  <si>
    <t>%Gap</t>
  </si>
  <si>
    <t>Married with kids</t>
  </si>
  <si>
    <t>Married without kids</t>
  </si>
  <si>
    <t>All</t>
  </si>
  <si>
    <t>Not married without kids</t>
  </si>
  <si>
    <t>Not married with kids</t>
  </si>
  <si>
    <t>Median household income by state: https://www.wikiwand.com/en/List_of_U.S._states_by_income#/States_ranked_by_median_household_income</t>
  </si>
  <si>
    <t>Ranking</t>
  </si>
  <si>
    <t>State</t>
  </si>
  <si>
    <t>Income in 2014</t>
  </si>
  <si>
    <t>Maryland</t>
  </si>
  <si>
    <t>Alaska</t>
  </si>
  <si>
    <t>California</t>
  </si>
  <si>
    <t>Connecticut</t>
  </si>
  <si>
    <t>District of Columbia</t>
  </si>
  <si>
    <t>Massachusetts</t>
  </si>
  <si>
    <t>New Hampshire</t>
  </si>
  <si>
    <t>Virginia</t>
  </si>
  <si>
    <t>Hawaii</t>
  </si>
  <si>
    <t>Minnesota</t>
  </si>
  <si>
    <t>New Jersey</t>
  </si>
  <si>
    <t>Delaware</t>
  </si>
  <si>
    <t>Washington</t>
  </si>
  <si>
    <t>Wyoming</t>
  </si>
  <si>
    <t>Utah</t>
  </si>
  <si>
    <t>Colorado</t>
  </si>
  <si>
    <t>New York</t>
  </si>
  <si>
    <t>Rhode Island</t>
  </si>
  <si>
    <t>Illinois</t>
  </si>
  <si>
    <t>Vermont</t>
  </si>
  <si>
    <t>North Dakota</t>
  </si>
  <si>
    <t>United States</t>
  </si>
  <si>
    <t>Wisconsin</t>
  </si>
  <si>
    <t>Nebraska</t>
  </si>
  <si>
    <t>Pennsylvania</t>
  </si>
  <si>
    <t>Iowa</t>
  </si>
  <si>
    <t>Texas</t>
  </si>
  <si>
    <t>Kansas</t>
  </si>
  <si>
    <t>Nevada</t>
  </si>
  <si>
    <t>South Dakota</t>
  </si>
  <si>
    <t>Oregon</t>
  </si>
  <si>
    <t>Arizona</t>
  </si>
  <si>
    <t>Indiana</t>
  </si>
  <si>
    <t>Maine</t>
  </si>
  <si>
    <t>Georgia</t>
  </si>
  <si>
    <t>Michigan</t>
  </si>
  <si>
    <t>Ohio</t>
  </si>
  <si>
    <t>Missouri</t>
  </si>
  <si>
    <t>Florida</t>
  </si>
  <si>
    <t>Montana</t>
  </si>
  <si>
    <t>North Carolina</t>
  </si>
  <si>
    <t>Idaho</t>
  </si>
  <si>
    <t>Oklahoma</t>
  </si>
  <si>
    <t>South Carolina</t>
  </si>
  <si>
    <t>New Mexico</t>
  </si>
  <si>
    <t>Louisiana</t>
  </si>
  <si>
    <t>Tennessee</t>
  </si>
  <si>
    <t>Alabama</t>
  </si>
  <si>
    <t>Kentucky</t>
  </si>
  <si>
    <t>Guam</t>
  </si>
  <si>
    <t>Arkansas</t>
  </si>
  <si>
    <t>West Virginia</t>
  </si>
  <si>
    <t>Mississippi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</si>
</sst>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/>
    <font>
      <b/>
    </font>
    <font>
      <name val="Arial"/>
    </font>
    <font>
      <color rgb="FF544E52"/>
      <name val="Lora"/>
    </font>
    <font>
      <u/>
      <color rgb="FF544E52"/>
      <name val="Lora"/>
    </font>
    <font>
      <u/>
      <color rgb="FF1559B5"/>
      <name val="Lor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Font="1"/>
    <xf borderId="0" fillId="2" fontId="1" numFmtId="0" xfId="0" applyAlignment="1" applyFill="1" applyFont="1">
      <alignment/>
    </xf>
    <xf borderId="0" fillId="2" fontId="1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right"/>
    </xf>
    <xf borderId="0" fillId="3" fontId="4" numFmtId="0" xfId="0" applyAlignment="1" applyFill="1" applyFont="1">
      <alignment/>
    </xf>
    <xf borderId="0" fillId="3" fontId="4" numFmtId="164" xfId="0" applyAlignment="1" applyFont="1" applyNumberFormat="1">
      <alignment/>
    </xf>
    <xf borderId="0" fillId="3" fontId="5" numFmtId="0" xfId="0" applyAlignment="1" applyFont="1">
      <alignment/>
    </xf>
    <xf borderId="0" fillId="0" fontId="6" numFmtId="0" xfId="0" applyAlignment="1" applyFont="1">
      <alignment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wand.com/en/Montana" TargetMode="External"/><Relationship Id="rId42" Type="http://schemas.openxmlformats.org/officeDocument/2006/relationships/hyperlink" Target="https://www.wikiwand.com/en/Idaho" TargetMode="External"/><Relationship Id="rId41" Type="http://schemas.openxmlformats.org/officeDocument/2006/relationships/hyperlink" Target="https://www.wikiwand.com/en/North_Carolina" TargetMode="External"/><Relationship Id="rId44" Type="http://schemas.openxmlformats.org/officeDocument/2006/relationships/hyperlink" Target="https://www.wikiwand.com/en/South_Carolina" TargetMode="External"/><Relationship Id="rId43" Type="http://schemas.openxmlformats.org/officeDocument/2006/relationships/hyperlink" Target="https://www.wikiwand.com/en/Oklahoma" TargetMode="External"/><Relationship Id="rId46" Type="http://schemas.openxmlformats.org/officeDocument/2006/relationships/hyperlink" Target="https://www.wikiwand.com/en/Louisiana" TargetMode="External"/><Relationship Id="rId45" Type="http://schemas.openxmlformats.org/officeDocument/2006/relationships/hyperlink" Target="https://www.wikiwand.com/en/New_Mexico" TargetMode="External"/><Relationship Id="rId1" Type="http://schemas.openxmlformats.org/officeDocument/2006/relationships/hyperlink" Target="https://www.wikiwand.com/en/Maryland" TargetMode="External"/><Relationship Id="rId2" Type="http://schemas.openxmlformats.org/officeDocument/2006/relationships/hyperlink" Target="https://www.wikiwand.com/en/Alaska" TargetMode="External"/><Relationship Id="rId3" Type="http://schemas.openxmlformats.org/officeDocument/2006/relationships/hyperlink" Target="https://www.wikiwand.com/en/California" TargetMode="External"/><Relationship Id="rId4" Type="http://schemas.openxmlformats.org/officeDocument/2006/relationships/hyperlink" Target="https://www.wikiwand.com/en/Connecticut" TargetMode="External"/><Relationship Id="rId9" Type="http://schemas.openxmlformats.org/officeDocument/2006/relationships/hyperlink" Target="https://www.wikiwand.com/en/Hawaii" TargetMode="External"/><Relationship Id="rId48" Type="http://schemas.openxmlformats.org/officeDocument/2006/relationships/hyperlink" Target="https://www.wikiwand.com/en/Alabama" TargetMode="External"/><Relationship Id="rId47" Type="http://schemas.openxmlformats.org/officeDocument/2006/relationships/hyperlink" Target="https://www.wikiwand.com/en/Tennessee" TargetMode="External"/><Relationship Id="rId49" Type="http://schemas.openxmlformats.org/officeDocument/2006/relationships/hyperlink" Target="https://www.wikiwand.com/en/Kentucky" TargetMode="External"/><Relationship Id="rId5" Type="http://schemas.openxmlformats.org/officeDocument/2006/relationships/hyperlink" Target="https://www.wikiwand.com/en/District_of_Columbia" TargetMode="External"/><Relationship Id="rId6" Type="http://schemas.openxmlformats.org/officeDocument/2006/relationships/hyperlink" Target="https://www.wikiwand.com/en/Massachusetts" TargetMode="External"/><Relationship Id="rId7" Type="http://schemas.openxmlformats.org/officeDocument/2006/relationships/hyperlink" Target="https://www.wikiwand.com/en/New_Hampshire" TargetMode="External"/><Relationship Id="rId8" Type="http://schemas.openxmlformats.org/officeDocument/2006/relationships/hyperlink" Target="https://www.wikiwand.com/en/Virginia" TargetMode="External"/><Relationship Id="rId31" Type="http://schemas.openxmlformats.org/officeDocument/2006/relationships/hyperlink" Target="https://www.wikiwand.com/en/Oregon" TargetMode="External"/><Relationship Id="rId30" Type="http://schemas.openxmlformats.org/officeDocument/2006/relationships/hyperlink" Target="https://www.wikiwand.com/en/South_Dakota" TargetMode="External"/><Relationship Id="rId33" Type="http://schemas.openxmlformats.org/officeDocument/2006/relationships/hyperlink" Target="https://www.wikiwand.com/en/Indiana" TargetMode="External"/><Relationship Id="rId32" Type="http://schemas.openxmlformats.org/officeDocument/2006/relationships/hyperlink" Target="https://www.wikiwand.com/en/Arizona" TargetMode="External"/><Relationship Id="rId35" Type="http://schemas.openxmlformats.org/officeDocument/2006/relationships/hyperlink" Target="https://www.wikiwand.com/en/Georgia_(U.S._state)" TargetMode="External"/><Relationship Id="rId34" Type="http://schemas.openxmlformats.org/officeDocument/2006/relationships/hyperlink" Target="https://www.wikiwand.com/en/Maine" TargetMode="External"/><Relationship Id="rId37" Type="http://schemas.openxmlformats.org/officeDocument/2006/relationships/hyperlink" Target="https://www.wikiwand.com/en/Ohio" TargetMode="External"/><Relationship Id="rId36" Type="http://schemas.openxmlformats.org/officeDocument/2006/relationships/hyperlink" Target="https://www.wikiwand.com/en/Michigan" TargetMode="External"/><Relationship Id="rId39" Type="http://schemas.openxmlformats.org/officeDocument/2006/relationships/hyperlink" Target="https://www.wikiwand.com/en/Florida" TargetMode="External"/><Relationship Id="rId38" Type="http://schemas.openxmlformats.org/officeDocument/2006/relationships/hyperlink" Target="https://www.wikiwand.com/en/Missouri" TargetMode="External"/><Relationship Id="rId20" Type="http://schemas.openxmlformats.org/officeDocument/2006/relationships/hyperlink" Target="https://www.wikiwand.com/en/Vermont" TargetMode="External"/><Relationship Id="rId22" Type="http://schemas.openxmlformats.org/officeDocument/2006/relationships/hyperlink" Target="https://www.wikiwand.com/en/United_States" TargetMode="External"/><Relationship Id="rId21" Type="http://schemas.openxmlformats.org/officeDocument/2006/relationships/hyperlink" Target="https://www.wikiwand.com/en/North_Dakota" TargetMode="External"/><Relationship Id="rId24" Type="http://schemas.openxmlformats.org/officeDocument/2006/relationships/hyperlink" Target="https://www.wikiwand.com/en/Nebraska" TargetMode="External"/><Relationship Id="rId23" Type="http://schemas.openxmlformats.org/officeDocument/2006/relationships/hyperlink" Target="https://www.wikiwand.com/en/Wisconsin" TargetMode="External"/><Relationship Id="rId26" Type="http://schemas.openxmlformats.org/officeDocument/2006/relationships/hyperlink" Target="https://www.wikiwand.com/en/Iowa" TargetMode="External"/><Relationship Id="rId25" Type="http://schemas.openxmlformats.org/officeDocument/2006/relationships/hyperlink" Target="https://www.wikiwand.com/en/Pennsylvania" TargetMode="External"/><Relationship Id="rId28" Type="http://schemas.openxmlformats.org/officeDocument/2006/relationships/hyperlink" Target="https://www.wikiwand.com/en/Kansas" TargetMode="External"/><Relationship Id="rId27" Type="http://schemas.openxmlformats.org/officeDocument/2006/relationships/hyperlink" Target="https://www.wikiwand.com/en/Texas" TargetMode="External"/><Relationship Id="rId29" Type="http://schemas.openxmlformats.org/officeDocument/2006/relationships/hyperlink" Target="https://www.wikiwand.com/en/Nevada" TargetMode="External"/><Relationship Id="rId51" Type="http://schemas.openxmlformats.org/officeDocument/2006/relationships/hyperlink" Target="https://www.wikiwand.com/en/Arkansas" TargetMode="External"/><Relationship Id="rId50" Type="http://schemas.openxmlformats.org/officeDocument/2006/relationships/hyperlink" Target="https://www.wikiwand.com/en/Guam" TargetMode="External"/><Relationship Id="rId53" Type="http://schemas.openxmlformats.org/officeDocument/2006/relationships/hyperlink" Target="https://www.wikiwand.com/en/Mississippi" TargetMode="External"/><Relationship Id="rId52" Type="http://schemas.openxmlformats.org/officeDocument/2006/relationships/hyperlink" Target="https://www.wikiwand.com/en/West_Virginia" TargetMode="External"/><Relationship Id="rId11" Type="http://schemas.openxmlformats.org/officeDocument/2006/relationships/hyperlink" Target="https://www.wikiwand.com/en/New_Jersey" TargetMode="External"/><Relationship Id="rId10" Type="http://schemas.openxmlformats.org/officeDocument/2006/relationships/hyperlink" Target="https://www.wikiwand.com/en/Minnesota" TargetMode="External"/><Relationship Id="rId54" Type="http://schemas.openxmlformats.org/officeDocument/2006/relationships/drawing" Target="../drawings/worksheetdrawing3.xml"/><Relationship Id="rId13" Type="http://schemas.openxmlformats.org/officeDocument/2006/relationships/hyperlink" Target="https://www.wikiwand.com/en/Washington_(U.S._state)" TargetMode="External"/><Relationship Id="rId12" Type="http://schemas.openxmlformats.org/officeDocument/2006/relationships/hyperlink" Target="https://www.wikiwand.com/en/Delaware" TargetMode="External"/><Relationship Id="rId15" Type="http://schemas.openxmlformats.org/officeDocument/2006/relationships/hyperlink" Target="https://www.wikiwand.com/en/Utah" TargetMode="External"/><Relationship Id="rId14" Type="http://schemas.openxmlformats.org/officeDocument/2006/relationships/hyperlink" Target="https://www.wikiwand.com/en/Wyoming" TargetMode="External"/><Relationship Id="rId17" Type="http://schemas.openxmlformats.org/officeDocument/2006/relationships/hyperlink" Target="https://www.wikiwand.com/en/New_York" TargetMode="External"/><Relationship Id="rId16" Type="http://schemas.openxmlformats.org/officeDocument/2006/relationships/hyperlink" Target="https://www.wikiwand.com/en/Colorado" TargetMode="External"/><Relationship Id="rId19" Type="http://schemas.openxmlformats.org/officeDocument/2006/relationships/hyperlink" Target="https://www.wikiwand.com/en/Illinois" TargetMode="External"/><Relationship Id="rId18" Type="http://schemas.openxmlformats.org/officeDocument/2006/relationships/hyperlink" Target="https://www.wikiwand.com/en/Rhode_Islan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  <col customWidth="1" min="2" max="2" width="9.71"/>
    <col customWidth="1" min="3" max="3" width="8.86"/>
    <col customWidth="1" min="4" max="4" width="8.14"/>
    <col customWidth="1" min="5" max="5" width="9.43"/>
    <col customWidth="1" min="6" max="6" width="9.86"/>
    <col customWidth="1" min="7" max="7" width="9.0"/>
    <col customWidth="1" min="8" max="8" width="9.86"/>
    <col customWidth="1" min="9" max="9" width="7.57"/>
    <col customWidth="1" min="10" max="10" width="9.29"/>
    <col customWidth="1" min="11" max="11" width="9.0"/>
    <col customWidth="1" min="12" max="12" width="8.43"/>
    <col customWidth="1" min="13" max="13" width="7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B4" s="1" t="s">
        <v>4</v>
      </c>
      <c r="D4" s="1" t="s">
        <v>5</v>
      </c>
    </row>
    <row r="5">
      <c r="A5" s="1"/>
      <c r="C5" s="1" t="s">
        <v>6</v>
      </c>
      <c r="G5" s="1" t="s">
        <v>7</v>
      </c>
      <c r="J5" s="2" t="s">
        <v>8</v>
      </c>
      <c r="L5" s="1" t="s">
        <v>9</v>
      </c>
    </row>
    <row r="6">
      <c r="A6" s="1"/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3"/>
    </row>
    <row r="7">
      <c r="A7" s="4" t="s">
        <v>22</v>
      </c>
      <c r="B7" s="4">
        <v>2.0404E7</v>
      </c>
      <c r="C7" s="4">
        <v>3.5</v>
      </c>
      <c r="D7" s="4">
        <v>17.8</v>
      </c>
      <c r="E7" s="4">
        <v>23.7</v>
      </c>
      <c r="F7" s="4">
        <v>2.6</v>
      </c>
      <c r="G7" s="4">
        <v>13.4</v>
      </c>
      <c r="H7" s="4">
        <v>6.0</v>
      </c>
      <c r="I7" s="4">
        <v>5.6</v>
      </c>
      <c r="J7" s="4">
        <v>3.7</v>
      </c>
      <c r="K7" s="5" t="str">
        <f>4.6+3.2</f>
        <v>7.8</v>
      </c>
      <c r="L7" s="4">
        <v>38.7</v>
      </c>
      <c r="M7" s="4">
        <v>18.4</v>
      </c>
      <c r="N7" t="str">
        <f t="shared" ref="N7:N10" si="1">sum(C7:M7)</f>
        <v>141.2</v>
      </c>
    </row>
    <row r="8">
      <c r="A8" s="1" t="s">
        <v>23</v>
      </c>
      <c r="B8" s="1">
        <v>565000.0</v>
      </c>
      <c r="C8" s="1">
        <v>29.6</v>
      </c>
      <c r="D8" s="1" t="s">
        <v>24</v>
      </c>
      <c r="E8" s="1">
        <v>35.2</v>
      </c>
      <c r="F8" s="1">
        <v>14.7</v>
      </c>
      <c r="G8" s="1">
        <v>8.9</v>
      </c>
      <c r="H8" s="1" t="s">
        <v>24</v>
      </c>
      <c r="I8" s="1" t="s">
        <v>25</v>
      </c>
      <c r="J8" s="1" t="s">
        <v>24</v>
      </c>
      <c r="K8" s="1" t="s">
        <v>24</v>
      </c>
      <c r="L8" s="1">
        <v>20.1</v>
      </c>
      <c r="M8" s="1">
        <v>24.4</v>
      </c>
      <c r="N8" s="1" t="str">
        <f t="shared" si="1"/>
        <v>132.9</v>
      </c>
    </row>
    <row r="9">
      <c r="A9" s="1" t="s">
        <v>26</v>
      </c>
      <c r="B9" s="1">
        <v>1.9839E7</v>
      </c>
      <c r="C9" s="1">
        <v>3.6</v>
      </c>
      <c r="D9" s="1">
        <v>17.4</v>
      </c>
      <c r="E9" s="1">
        <v>23.4</v>
      </c>
      <c r="F9" s="1">
        <v>9.6</v>
      </c>
      <c r="G9" s="1">
        <v>13.5</v>
      </c>
      <c r="H9" s="1">
        <v>6.0</v>
      </c>
      <c r="I9" s="1">
        <v>5.6</v>
      </c>
      <c r="J9" s="1">
        <v>3.7</v>
      </c>
      <c r="K9" s="1">
        <v>7.8</v>
      </c>
      <c r="L9" s="1">
        <v>39.3</v>
      </c>
      <c r="M9" s="1">
        <v>18.3</v>
      </c>
      <c r="N9" t="str">
        <f t="shared" si="1"/>
        <v>148.2</v>
      </c>
    </row>
    <row r="10">
      <c r="A10" s="1" t="s">
        <v>27</v>
      </c>
      <c r="B10" s="1">
        <v>1.0859E7</v>
      </c>
      <c r="C10" s="1">
        <v>6.2</v>
      </c>
      <c r="D10" s="1">
        <v>29.3</v>
      </c>
      <c r="E10" s="1">
        <v>31.7</v>
      </c>
      <c r="F10" s="1">
        <v>10.4</v>
      </c>
      <c r="G10" s="1">
        <v>21.1</v>
      </c>
      <c r="H10" s="1">
        <v>8.1</v>
      </c>
      <c r="I10" s="1">
        <v>5.8</v>
      </c>
      <c r="J10" s="1">
        <v>5.3</v>
      </c>
      <c r="K10" t="str">
        <f>7.6+4.8</f>
        <v>12.4</v>
      </c>
      <c r="L10" s="1">
        <v>12.3</v>
      </c>
      <c r="M10" s="1">
        <v>26.7</v>
      </c>
      <c r="N10" t="str">
        <f t="shared" si="1"/>
        <v>169.3</v>
      </c>
    </row>
    <row r="11">
      <c r="A11" s="4" t="s">
        <v>28</v>
      </c>
    </row>
    <row r="12">
      <c r="A12" s="1" t="s">
        <v>29</v>
      </c>
      <c r="B12" s="1">
        <v>7724000.0</v>
      </c>
      <c r="C12" s="1">
        <v>4.5</v>
      </c>
      <c r="D12" s="1">
        <v>30.5</v>
      </c>
      <c r="E12" s="1">
        <v>32.3</v>
      </c>
      <c r="F12" s="1">
        <v>9.8</v>
      </c>
      <c r="G12" s="1">
        <v>21.8</v>
      </c>
      <c r="H12" s="1">
        <v>7.8</v>
      </c>
      <c r="I12" s="1">
        <v>5.1</v>
      </c>
      <c r="J12" s="1">
        <v>5.0</v>
      </c>
      <c r="K12" t="str">
        <f>8.2+5.4</f>
        <v>13.6</v>
      </c>
      <c r="L12" s="1">
        <v>12.4</v>
      </c>
      <c r="M12" s="1">
        <v>27.1</v>
      </c>
      <c r="N12" t="str">
        <f t="shared" ref="N12:N15" si="2">sum(C12:M12)</f>
        <v>169.9</v>
      </c>
    </row>
    <row r="13">
      <c r="A13" s="1" t="s">
        <v>30</v>
      </c>
      <c r="B13" s="1">
        <v>1462000.0</v>
      </c>
      <c r="C13" s="1">
        <v>2.9</v>
      </c>
      <c r="D13" s="1">
        <v>22.8</v>
      </c>
      <c r="E13" s="1">
        <v>31.2</v>
      </c>
      <c r="F13" s="1">
        <v>18.1</v>
      </c>
      <c r="G13" s="1">
        <v>22.5</v>
      </c>
      <c r="H13" s="1">
        <v>8.2</v>
      </c>
      <c r="I13" s="1">
        <v>9.9</v>
      </c>
      <c r="J13" s="1">
        <v>3.3</v>
      </c>
      <c r="K13" t="str">
        <f>4+3.7</f>
        <v>7.7</v>
      </c>
      <c r="L13" s="1">
        <v>9.7</v>
      </c>
      <c r="M13" s="1">
        <v>23.8</v>
      </c>
      <c r="N13" t="str">
        <f t="shared" si="2"/>
        <v>160.1</v>
      </c>
    </row>
    <row r="14">
      <c r="A14" s="1" t="s">
        <v>31</v>
      </c>
      <c r="B14" s="1">
        <v>471000.0</v>
      </c>
      <c r="C14" s="1">
        <v>9.6</v>
      </c>
      <c r="D14" s="1">
        <v>32.0</v>
      </c>
      <c r="E14" s="1">
        <v>41.2</v>
      </c>
      <c r="F14" s="1">
        <v>9.8</v>
      </c>
      <c r="G14" s="1">
        <v>20.8</v>
      </c>
      <c r="H14" s="1">
        <v>9.1</v>
      </c>
      <c r="I14" s="1">
        <v>3.5</v>
      </c>
      <c r="J14" s="1">
        <v>11.0</v>
      </c>
      <c r="K14" t="str">
        <f>7.6+3.8</f>
        <v>11.4</v>
      </c>
      <c r="L14" s="1">
        <v>11.0</v>
      </c>
      <c r="M14" s="1">
        <v>35.5</v>
      </c>
      <c r="N14" t="str">
        <f t="shared" si="2"/>
        <v>194.9</v>
      </c>
    </row>
    <row r="15">
      <c r="A15" s="1" t="s">
        <v>32</v>
      </c>
      <c r="B15" s="1">
        <v>1525000.0</v>
      </c>
      <c r="C15" s="1">
        <v>2.5</v>
      </c>
      <c r="D15" s="1">
        <v>32.0</v>
      </c>
      <c r="E15" s="1">
        <v>34.1</v>
      </c>
      <c r="F15" s="1">
        <v>15.8</v>
      </c>
      <c r="G15" s="1">
        <v>10.9</v>
      </c>
      <c r="H15" s="1">
        <v>4.5</v>
      </c>
      <c r="I15" s="1">
        <v>8.9</v>
      </c>
      <c r="J15" s="1">
        <v>2.6</v>
      </c>
      <c r="K15" t="str">
        <f>3+8.9</f>
        <v>11.9</v>
      </c>
      <c r="L15" s="1">
        <v>10.9</v>
      </c>
      <c r="M15" s="1">
        <v>20.2</v>
      </c>
      <c r="N15" t="str">
        <f t="shared" si="2"/>
        <v>154.3</v>
      </c>
    </row>
    <row r="16">
      <c r="A16" s="4" t="s">
        <v>33</v>
      </c>
    </row>
    <row r="17">
      <c r="A17" s="1" t="s">
        <v>34</v>
      </c>
      <c r="B17" s="1">
        <v>7068000.0</v>
      </c>
      <c r="C17" s="1">
        <v>4.7</v>
      </c>
      <c r="D17" s="1">
        <v>32.3</v>
      </c>
      <c r="E17" s="1">
        <v>30.4</v>
      </c>
      <c r="F17" s="1">
        <v>6.9</v>
      </c>
      <c r="G17" s="1">
        <v>21.8</v>
      </c>
      <c r="H17" s="1">
        <v>8.4</v>
      </c>
      <c r="I17" s="1">
        <v>5.5</v>
      </c>
      <c r="J17" s="1">
        <v>5.5</v>
      </c>
      <c r="K17" s="1" t="str">
        <f>4.6+7.9</f>
        <v>12.5</v>
      </c>
      <c r="L17" s="1">
        <v>12.5</v>
      </c>
      <c r="M17" s="1">
        <v>25.4</v>
      </c>
      <c r="N17" t="str">
        <f t="shared" ref="N17:N19" si="3">sum(C17:M17)</f>
        <v>165.9</v>
      </c>
    </row>
    <row r="18">
      <c r="A18" s="1" t="s">
        <v>35</v>
      </c>
      <c r="B18" s="1">
        <v>744000.0</v>
      </c>
      <c r="C18" s="1">
        <v>4.1</v>
      </c>
      <c r="D18" s="1">
        <v>20.7</v>
      </c>
      <c r="E18" s="1">
        <v>36.6</v>
      </c>
      <c r="F18" s="1">
        <v>18.8</v>
      </c>
      <c r="G18" s="1">
        <v>22.0</v>
      </c>
      <c r="H18" s="1">
        <v>8.0</v>
      </c>
      <c r="I18" s="1">
        <v>7.5</v>
      </c>
      <c r="J18" s="1">
        <v>2.7</v>
      </c>
      <c r="K18" t="str">
        <f>7.1+5.5</f>
        <v>12.6</v>
      </c>
      <c r="L18" s="1">
        <v>11.7</v>
      </c>
      <c r="M18" s="1">
        <v>29.4</v>
      </c>
      <c r="N18" t="str">
        <f t="shared" si="3"/>
        <v>174.1</v>
      </c>
    </row>
    <row r="19">
      <c r="A19" s="1" t="s">
        <v>36</v>
      </c>
      <c r="B19" s="1">
        <v>2260000.0</v>
      </c>
      <c r="C19" s="1">
        <v>3.9</v>
      </c>
      <c r="D19" s="1">
        <v>23.8</v>
      </c>
      <c r="E19" s="1">
        <v>37.7</v>
      </c>
      <c r="F19" s="1">
        <v>21.0</v>
      </c>
      <c r="G19" s="1">
        <v>23.2</v>
      </c>
      <c r="H19" s="1">
        <v>6.5</v>
      </c>
      <c r="I19" s="1">
        <v>6.2</v>
      </c>
      <c r="J19" s="1">
        <v>3.9</v>
      </c>
      <c r="K19" t="str">
        <f>6.3+6.1</f>
        <v>12.4</v>
      </c>
      <c r="L19" s="1">
        <v>8.9</v>
      </c>
      <c r="M19" s="1">
        <v>30.8</v>
      </c>
      <c r="N19" t="str">
        <f t="shared" si="3"/>
        <v>178.3</v>
      </c>
    </row>
    <row r="20">
      <c r="A20" s="4" t="s">
        <v>37</v>
      </c>
    </row>
    <row r="21">
      <c r="A21" s="1" t="s">
        <v>38</v>
      </c>
      <c r="B21" s="1">
        <v>1599000.0</v>
      </c>
      <c r="C21" s="1">
        <v>4.7</v>
      </c>
      <c r="D21" s="1">
        <v>28.5</v>
      </c>
      <c r="E21" s="1">
        <v>29.6</v>
      </c>
      <c r="F21" s="1">
        <v>20.7</v>
      </c>
      <c r="G21" s="1">
        <v>16.1</v>
      </c>
      <c r="H21" s="1">
        <v>3.4</v>
      </c>
      <c r="I21" s="1">
        <v>7.4</v>
      </c>
      <c r="J21" s="1">
        <v>4.3</v>
      </c>
      <c r="K21" t="str">
        <f>4.3+4.4</f>
        <v>8.7</v>
      </c>
      <c r="L21" s="1">
        <v>13.6</v>
      </c>
      <c r="M21" s="1">
        <v>25.7</v>
      </c>
      <c r="N21" t="str">
        <f t="shared" ref="N21:N22" si="4">sum(C21:M21)</f>
        <v>162.7</v>
      </c>
    </row>
    <row r="22">
      <c r="A22" s="6" t="s">
        <v>39</v>
      </c>
      <c r="B22" s="6">
        <v>8320000.0</v>
      </c>
      <c r="C22" s="6">
        <v>4.2</v>
      </c>
      <c r="D22" s="6">
        <v>29.8</v>
      </c>
      <c r="E22" s="6">
        <v>33.3</v>
      </c>
      <c r="F22" s="6">
        <v>9.0</v>
      </c>
      <c r="G22" s="6">
        <v>23.5</v>
      </c>
      <c r="H22" s="6">
        <v>8.9</v>
      </c>
      <c r="I22" s="6">
        <v>5.5</v>
      </c>
      <c r="J22" s="6">
        <v>5.1</v>
      </c>
      <c r="K22" s="7" t="str">
        <f>8.1+5.1</f>
        <v>13.2</v>
      </c>
      <c r="L22" s="6">
        <v>11.2</v>
      </c>
      <c r="M22" s="6">
        <v>27.4</v>
      </c>
      <c r="N22" t="str">
        <f t="shared" si="4"/>
        <v>171.1</v>
      </c>
    </row>
    <row r="23">
      <c r="A23" s="4" t="s">
        <v>40</v>
      </c>
    </row>
    <row r="24">
      <c r="A24" s="1" t="s">
        <v>41</v>
      </c>
      <c r="B24" s="1">
        <v>7264000.0</v>
      </c>
      <c r="C24" s="1">
        <v>4.2</v>
      </c>
      <c r="D24" s="1">
        <v>26.9</v>
      </c>
      <c r="E24" s="1">
        <v>31.1</v>
      </c>
      <c r="F24" s="1">
        <v>9.4</v>
      </c>
      <c r="G24" s="1">
        <v>25.6</v>
      </c>
      <c r="H24" s="1">
        <v>7.9</v>
      </c>
      <c r="I24" s="1">
        <v>5.6</v>
      </c>
      <c r="J24" s="1">
        <v>4.9</v>
      </c>
      <c r="K24" s="1" t="str">
        <f>8.7+4.6</f>
        <v>13.3</v>
      </c>
      <c r="L24" s="1">
        <v>10.9</v>
      </c>
      <c r="M24" s="1">
        <v>25.7</v>
      </c>
      <c r="N24" t="str">
        <f t="shared" ref="N24:N25" si="5">sum(C24:M24)</f>
        <v>165.5</v>
      </c>
    </row>
    <row r="25">
      <c r="A25" s="1" t="s">
        <v>42</v>
      </c>
      <c r="B25" s="1">
        <v>2808000.0</v>
      </c>
      <c r="C25" s="1">
        <v>5.3</v>
      </c>
      <c r="D25" s="1">
        <v>36.5</v>
      </c>
      <c r="E25" s="1">
        <v>35.9</v>
      </c>
      <c r="F25" s="1">
        <v>14.9</v>
      </c>
      <c r="G25" s="1">
        <v>12.9</v>
      </c>
      <c r="H25" s="1">
        <v>8.0</v>
      </c>
      <c r="I25" s="1">
        <v>6.4</v>
      </c>
      <c r="J25" s="1">
        <v>5.1</v>
      </c>
      <c r="K25" t="str">
        <f>4.4+6</f>
        <v>10.4</v>
      </c>
      <c r="L25" s="1">
        <v>13.5</v>
      </c>
      <c r="M25" s="1">
        <v>30.2</v>
      </c>
      <c r="N25" t="str">
        <f t="shared" si="5"/>
        <v>179.1</v>
      </c>
    </row>
    <row r="26">
      <c r="A26" s="4" t="s">
        <v>43</v>
      </c>
    </row>
    <row r="27">
      <c r="A27" s="1" t="s">
        <v>44</v>
      </c>
      <c r="B27" s="1">
        <v>6650000.0</v>
      </c>
      <c r="C27" s="1">
        <v>4.4</v>
      </c>
      <c r="D27" s="1">
        <v>23.3</v>
      </c>
      <c r="E27" s="1">
        <v>30.9</v>
      </c>
      <c r="F27" s="1">
        <v>8.8</v>
      </c>
      <c r="G27" s="1">
        <v>27.3</v>
      </c>
      <c r="H27" s="1">
        <v>8.8</v>
      </c>
      <c r="I27" s="1">
        <v>5.8</v>
      </c>
      <c r="J27" s="1">
        <v>4.7</v>
      </c>
      <c r="K27" t="str">
        <f>8.7+5</f>
        <v>13.7</v>
      </c>
      <c r="L27" s="1">
        <v>10.7</v>
      </c>
      <c r="M27" s="1">
        <v>24.0</v>
      </c>
      <c r="N27" t="str">
        <f t="shared" ref="N27:N28" si="6">sum(C27:M27)</f>
        <v>162.4</v>
      </c>
    </row>
    <row r="28">
      <c r="A28" s="1" t="s">
        <v>45</v>
      </c>
      <c r="B28" s="1">
        <v>3422000.0</v>
      </c>
      <c r="C28" s="1">
        <v>4.5</v>
      </c>
      <c r="D28" s="1">
        <v>41.7</v>
      </c>
      <c r="E28" s="1">
        <v>35.5</v>
      </c>
      <c r="F28" s="1">
        <v>15.1</v>
      </c>
      <c r="G28" s="1">
        <v>12.0</v>
      </c>
      <c r="H28" s="1">
        <v>6.5</v>
      </c>
      <c r="I28" s="1">
        <v>5.9</v>
      </c>
      <c r="J28" s="1">
        <v>5.4</v>
      </c>
      <c r="K28" t="str">
        <f>5.1+4.9</f>
        <v>10</v>
      </c>
      <c r="L28" s="1">
        <v>13.4</v>
      </c>
      <c r="M28" s="1">
        <v>32.5</v>
      </c>
      <c r="N28" t="str">
        <f t="shared" si="6"/>
        <v>182.5</v>
      </c>
    </row>
  </sheetData>
  <mergeCells count="4">
    <mergeCell ref="J5:K5"/>
    <mergeCell ref="G5:I5"/>
    <mergeCell ref="L5:M5"/>
    <mergeCell ref="C5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1">
      <c r="A1" s="8" t="s">
        <v>46</v>
      </c>
      <c r="B1" s="8"/>
      <c r="C1" s="8"/>
      <c r="D1" s="8"/>
    </row>
    <row r="2">
      <c r="A2" s="8" t="s">
        <v>47</v>
      </c>
      <c r="B2" s="8"/>
      <c r="C2" s="8"/>
      <c r="D2" s="8"/>
    </row>
    <row r="3">
      <c r="A3" s="8"/>
      <c r="B3" s="8"/>
      <c r="C3" s="8"/>
      <c r="D3" s="8"/>
    </row>
    <row r="4">
      <c r="A4" s="8"/>
      <c r="B4" s="9" t="s">
        <v>48</v>
      </c>
      <c r="C4" s="9" t="s">
        <v>49</v>
      </c>
      <c r="D4" s="8" t="s">
        <v>50</v>
      </c>
    </row>
    <row r="5">
      <c r="A5" s="8" t="s">
        <v>51</v>
      </c>
      <c r="B5" s="10">
        <v>67900.0</v>
      </c>
      <c r="C5" s="10">
        <v>46800.0</v>
      </c>
      <c r="D5" s="10">
        <v>31.1</v>
      </c>
    </row>
    <row r="6">
      <c r="A6" s="8" t="s">
        <v>52</v>
      </c>
      <c r="B6" s="10">
        <v>60800.0</v>
      </c>
      <c r="C6" s="10">
        <v>48300.0</v>
      </c>
      <c r="D6" s="10">
        <v>20.6</v>
      </c>
    </row>
    <row r="7">
      <c r="A7" s="8" t="s">
        <v>53</v>
      </c>
      <c r="B7" s="10">
        <v>60200.0</v>
      </c>
      <c r="C7" s="10">
        <v>44800.0</v>
      </c>
      <c r="D7" s="10">
        <v>25.6</v>
      </c>
    </row>
    <row r="8">
      <c r="A8" s="8" t="s">
        <v>54</v>
      </c>
      <c r="B8" s="10">
        <v>47700.0</v>
      </c>
      <c r="C8" s="10">
        <v>41300.0</v>
      </c>
      <c r="D8" s="10">
        <v>13.4</v>
      </c>
    </row>
    <row r="9">
      <c r="A9" s="8" t="s">
        <v>55</v>
      </c>
      <c r="B9" s="10">
        <v>46200.0</v>
      </c>
      <c r="C9" s="10">
        <v>38200.0</v>
      </c>
      <c r="D9" s="10">
        <v>17.3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56</v>
      </c>
      <c r="B1" s="11"/>
      <c r="C1" s="12"/>
    </row>
    <row r="2">
      <c r="A2" s="1"/>
      <c r="B2" s="11"/>
      <c r="C2" s="12"/>
    </row>
    <row r="3">
      <c r="A3" s="1" t="s">
        <v>57</v>
      </c>
      <c r="B3" s="11" t="s">
        <v>58</v>
      </c>
      <c r="C3" s="12" t="s">
        <v>59</v>
      </c>
    </row>
    <row r="4">
      <c r="A4" s="1">
        <v>1.0</v>
      </c>
      <c r="B4" s="13" t="s">
        <v>60</v>
      </c>
      <c r="C4" s="12">
        <v>70004.0</v>
      </c>
    </row>
    <row r="5">
      <c r="A5" s="11">
        <v>2.0</v>
      </c>
      <c r="B5" s="14" t="s">
        <v>61</v>
      </c>
      <c r="C5" s="12">
        <v>70005.0</v>
      </c>
    </row>
    <row r="6">
      <c r="A6" s="11">
        <v>3.0</v>
      </c>
      <c r="B6" s="14" t="s">
        <v>62</v>
      </c>
      <c r="C6" s="12">
        <v>67458.0</v>
      </c>
    </row>
    <row r="7">
      <c r="A7" s="11">
        <v>4.0</v>
      </c>
      <c r="B7" s="14" t="s">
        <v>63</v>
      </c>
      <c r="C7" s="12">
        <v>65753.0</v>
      </c>
    </row>
    <row r="8">
      <c r="A8" s="15"/>
      <c r="B8" s="14" t="s">
        <v>64</v>
      </c>
      <c r="C8" s="12">
        <v>65124.0</v>
      </c>
    </row>
    <row r="9">
      <c r="A9" s="11">
        <v>5.0</v>
      </c>
      <c r="B9" s="14" t="s">
        <v>65</v>
      </c>
      <c r="C9" s="12">
        <v>64859.0</v>
      </c>
    </row>
    <row r="10">
      <c r="A10" s="11">
        <v>6.0</v>
      </c>
      <c r="B10" s="14" t="s">
        <v>66</v>
      </c>
      <c r="C10" s="12">
        <v>64712.0</v>
      </c>
    </row>
    <row r="11">
      <c r="A11" s="11">
        <v>7.0</v>
      </c>
      <c r="B11" s="14" t="s">
        <v>67</v>
      </c>
      <c r="C11" s="12">
        <v>62881.0</v>
      </c>
    </row>
    <row r="12">
      <c r="A12" s="11">
        <v>8.0</v>
      </c>
      <c r="B12" s="14" t="s">
        <v>68</v>
      </c>
      <c r="C12" s="12">
        <v>62814.0</v>
      </c>
    </row>
    <row r="13">
      <c r="A13" s="11">
        <v>9.0</v>
      </c>
      <c r="B13" s="14" t="s">
        <v>69</v>
      </c>
      <c r="C13" s="12">
        <v>61814.0</v>
      </c>
    </row>
    <row r="14">
      <c r="A14" s="11">
        <v>10.0</v>
      </c>
      <c r="B14" s="14" t="s">
        <v>70</v>
      </c>
      <c r="C14" s="12">
        <v>60287.0</v>
      </c>
    </row>
    <row r="15">
      <c r="A15" s="11">
        <v>11.0</v>
      </c>
      <c r="B15" s="14" t="s">
        <v>71</v>
      </c>
      <c r="C15" s="12">
        <v>57954.0</v>
      </c>
    </row>
    <row r="16">
      <c r="A16" s="11">
        <v>12.0</v>
      </c>
      <c r="B16" s="14" t="s">
        <v>72</v>
      </c>
      <c r="C16" s="12">
        <v>57835.0</v>
      </c>
    </row>
    <row r="17">
      <c r="A17" s="11">
        <v>13.0</v>
      </c>
      <c r="B17" s="14" t="s">
        <v>73</v>
      </c>
      <c r="C17" s="12">
        <v>56322.0</v>
      </c>
    </row>
    <row r="18">
      <c r="A18" s="11">
        <v>14.0</v>
      </c>
      <c r="B18" s="14" t="s">
        <v>74</v>
      </c>
      <c r="C18" s="12">
        <v>55869.0</v>
      </c>
    </row>
    <row r="19">
      <c r="A19" s="11">
        <v>15.0</v>
      </c>
      <c r="B19" s="14" t="s">
        <v>75</v>
      </c>
      <c r="C19" s="12">
        <v>55387.0</v>
      </c>
    </row>
    <row r="20">
      <c r="A20" s="11">
        <v>16.0</v>
      </c>
      <c r="B20" s="14" t="s">
        <v>76</v>
      </c>
      <c r="C20" s="12">
        <v>55246.0</v>
      </c>
    </row>
    <row r="21">
      <c r="A21" s="11">
        <v>17.0</v>
      </c>
      <c r="B21" s="14" t="s">
        <v>77</v>
      </c>
      <c r="C21" s="12">
        <v>53636.0</v>
      </c>
    </row>
    <row r="22">
      <c r="A22" s="11">
        <v>18.0</v>
      </c>
      <c r="B22" s="14" t="s">
        <v>78</v>
      </c>
      <c r="C22" s="12">
        <v>53234.0</v>
      </c>
    </row>
    <row r="23">
      <c r="A23" s="11">
        <v>19.0</v>
      </c>
      <c r="B23" s="14" t="s">
        <v>79</v>
      </c>
      <c r="C23" s="12">
        <v>52776.0</v>
      </c>
    </row>
    <row r="24">
      <c r="A24" s="11">
        <v>20.0</v>
      </c>
      <c r="B24" s="14" t="s">
        <v>80</v>
      </c>
      <c r="C24" s="12">
        <v>51704.0</v>
      </c>
    </row>
    <row r="25">
      <c r="A25" s="15"/>
      <c r="B25" s="14" t="s">
        <v>81</v>
      </c>
      <c r="C25" s="12">
        <v>50502.0</v>
      </c>
    </row>
    <row r="26">
      <c r="A26" s="11">
        <v>21.0</v>
      </c>
      <c r="B26" s="14" t="s">
        <v>82</v>
      </c>
      <c r="C26" s="12">
        <v>50395.0</v>
      </c>
    </row>
    <row r="27">
      <c r="A27" s="11">
        <v>22.0</v>
      </c>
      <c r="B27" s="14" t="s">
        <v>83</v>
      </c>
      <c r="C27" s="12">
        <v>50296.0</v>
      </c>
    </row>
    <row r="28">
      <c r="A28" s="11">
        <v>23.0</v>
      </c>
      <c r="B28" s="14" t="s">
        <v>84</v>
      </c>
      <c r="C28" s="12">
        <v>50228.0</v>
      </c>
    </row>
    <row r="29">
      <c r="A29" s="11">
        <v>24.0</v>
      </c>
      <c r="B29" s="14" t="s">
        <v>85</v>
      </c>
      <c r="C29" s="12">
        <v>49427.0</v>
      </c>
    </row>
    <row r="30">
      <c r="A30" s="11">
        <v>25.0</v>
      </c>
      <c r="B30" s="14" t="s">
        <v>86</v>
      </c>
      <c r="C30" s="12">
        <v>49392.0</v>
      </c>
    </row>
    <row r="31">
      <c r="A31" s="11">
        <v>26.0</v>
      </c>
      <c r="B31" s="14" t="s">
        <v>87</v>
      </c>
      <c r="C31" s="12">
        <v>48964.0</v>
      </c>
    </row>
    <row r="32">
      <c r="A32" s="11">
        <v>27.0</v>
      </c>
      <c r="B32" s="14" t="s">
        <v>88</v>
      </c>
      <c r="C32" s="12">
        <v>48927.0</v>
      </c>
    </row>
    <row r="33">
      <c r="A33" s="11">
        <v>28.0</v>
      </c>
      <c r="B33" s="14" t="s">
        <v>89</v>
      </c>
      <c r="C33" s="12">
        <v>48321.0</v>
      </c>
    </row>
    <row r="34">
      <c r="A34" s="11">
        <v>29.0</v>
      </c>
      <c r="B34" s="14" t="s">
        <v>90</v>
      </c>
      <c r="C34" s="12">
        <v>46816.0</v>
      </c>
    </row>
    <row r="35">
      <c r="A35" s="11">
        <v>30.0</v>
      </c>
      <c r="B35" s="14" t="s">
        <v>91</v>
      </c>
      <c r="C35" s="12">
        <v>46709.0</v>
      </c>
    </row>
    <row r="36">
      <c r="A36" s="11">
        <v>31.0</v>
      </c>
      <c r="B36" s="14" t="s">
        <v>92</v>
      </c>
      <c r="C36" s="12">
        <v>46438.0</v>
      </c>
    </row>
    <row r="37">
      <c r="A37" s="11">
        <v>32.0</v>
      </c>
      <c r="B37" s="14" t="s">
        <v>93</v>
      </c>
      <c r="C37" s="12">
        <v>46033.0</v>
      </c>
    </row>
    <row r="38">
      <c r="A38" s="11">
        <v>33.0</v>
      </c>
      <c r="B38" s="14" t="s">
        <v>94</v>
      </c>
      <c r="C38" s="12">
        <v>46007.0</v>
      </c>
    </row>
    <row r="39">
      <c r="A39" s="11">
        <v>34.0</v>
      </c>
      <c r="B39" s="14" t="s">
        <v>95</v>
      </c>
      <c r="C39" s="12">
        <v>45981.0</v>
      </c>
    </row>
    <row r="40">
      <c r="A40" s="11">
        <v>35.0</v>
      </c>
      <c r="B40" s="14" t="s">
        <v>96</v>
      </c>
      <c r="C40" s="12">
        <v>45749.0</v>
      </c>
    </row>
    <row r="41">
      <c r="A41" s="11">
        <v>36.0</v>
      </c>
      <c r="B41" s="14" t="s">
        <v>97</v>
      </c>
      <c r="C41" s="12">
        <v>45247.0</v>
      </c>
    </row>
    <row r="42">
      <c r="A42" s="11">
        <v>37.0</v>
      </c>
      <c r="B42" s="14" t="s">
        <v>98</v>
      </c>
      <c r="C42" s="12">
        <v>44299.0</v>
      </c>
    </row>
    <row r="43">
      <c r="A43" s="11">
        <v>38.0</v>
      </c>
      <c r="B43" s="14" t="s">
        <v>99</v>
      </c>
      <c r="C43" s="12">
        <v>44222.0</v>
      </c>
    </row>
    <row r="44">
      <c r="A44" s="11">
        <v>39.0</v>
      </c>
      <c r="B44" s="14" t="s">
        <v>100</v>
      </c>
      <c r="C44" s="12">
        <v>43916.0</v>
      </c>
    </row>
    <row r="45">
      <c r="A45" s="11">
        <v>40.0</v>
      </c>
      <c r="B45" s="14" t="s">
        <v>101</v>
      </c>
      <c r="C45" s="12">
        <v>43341.0</v>
      </c>
    </row>
    <row r="46">
      <c r="A46" s="11">
        <v>41.0</v>
      </c>
      <c r="B46" s="14" t="s">
        <v>102</v>
      </c>
      <c r="C46" s="12">
        <v>43225.0</v>
      </c>
    </row>
    <row r="47">
      <c r="A47" s="11">
        <v>42.0</v>
      </c>
      <c r="B47" s="14" t="s">
        <v>103</v>
      </c>
      <c r="C47" s="12">
        <v>42367.0</v>
      </c>
    </row>
    <row r="48">
      <c r="A48" s="11">
        <v>43.0</v>
      </c>
      <c r="B48" s="14" t="s">
        <v>104</v>
      </c>
      <c r="C48" s="12">
        <v>41963.0</v>
      </c>
    </row>
    <row r="49">
      <c r="A49" s="11">
        <v>44.0</v>
      </c>
      <c r="B49" s="14" t="s">
        <v>105</v>
      </c>
      <c r="C49" s="12">
        <v>41734.0</v>
      </c>
    </row>
    <row r="50">
      <c r="A50" s="11">
        <v>45.0</v>
      </c>
      <c r="B50" s="14" t="s">
        <v>106</v>
      </c>
      <c r="C50" s="12">
        <v>41693.0</v>
      </c>
    </row>
    <row r="51">
      <c r="A51" s="11">
        <v>46.0</v>
      </c>
      <c r="B51" s="14" t="s">
        <v>107</v>
      </c>
      <c r="C51" s="12">
        <v>41415.0</v>
      </c>
    </row>
    <row r="52">
      <c r="A52" s="11">
        <v>47.0</v>
      </c>
      <c r="B52" s="14" t="s">
        <v>108</v>
      </c>
      <c r="C52" s="12">
        <v>41141.0</v>
      </c>
    </row>
    <row r="53">
      <c r="A53" s="15"/>
      <c r="B53" s="14" t="s">
        <v>109</v>
      </c>
      <c r="C53" s="12">
        <v>38973.0</v>
      </c>
    </row>
    <row r="54">
      <c r="A54" s="11">
        <v>48.0</v>
      </c>
      <c r="B54" s="14" t="s">
        <v>110</v>
      </c>
      <c r="C54" s="12">
        <v>38758.0</v>
      </c>
    </row>
    <row r="55">
      <c r="A55" s="11">
        <v>49.0</v>
      </c>
      <c r="B55" s="14" t="s">
        <v>111</v>
      </c>
      <c r="C55" s="12">
        <v>38482.0</v>
      </c>
    </row>
    <row r="56">
      <c r="A56" s="11">
        <v>50.0</v>
      </c>
      <c r="B56" s="14" t="s">
        <v>112</v>
      </c>
      <c r="C56" s="12">
        <v>36919.0</v>
      </c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</hyperlinks>
  <drawing r:id="rId5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