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ojkumargaur/Downloads/assign 6/"/>
    </mc:Choice>
  </mc:AlternateContent>
  <xr:revisionPtr revIDLastSave="0" documentId="13_ncr:1_{B9CA0536-58B1-6548-AD0D-1602BC7D873F}" xr6:coauthVersionLast="43" xr6:coauthVersionMax="43" xr10:uidLastSave="{00000000-0000-0000-0000-000000000000}"/>
  <bookViews>
    <workbookView xWindow="5800" yWindow="440" windowWidth="23000" windowHeight="16040" xr2:uid="{00000000-000D-0000-FFFF-FFFF00000000}"/>
  </bookViews>
  <sheets>
    <sheet name="Payments" sheetId="1" r:id="rId1"/>
    <sheet name="iR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1" l="1"/>
  <c r="F16" i="1"/>
  <c r="E16" i="1"/>
  <c r="C16" i="1"/>
  <c r="F4" i="1"/>
  <c r="F7" i="1" l="1"/>
  <c r="B6" i="1"/>
  <c r="E18" i="1" l="1"/>
  <c r="D18" i="1"/>
  <c r="F18" i="1"/>
  <c r="C18" i="1"/>
  <c r="E17" i="1"/>
  <c r="E20" i="1" s="1"/>
  <c r="D17" i="1"/>
  <c r="D20" i="1" s="1"/>
  <c r="C17" i="1"/>
  <c r="B18" i="1"/>
  <c r="B12" i="1"/>
  <c r="C12" i="1" s="1"/>
  <c r="F17" i="1"/>
  <c r="B17" i="1"/>
  <c r="B11" i="1"/>
  <c r="C11" i="1" s="1"/>
  <c r="C20" i="1" l="1"/>
  <c r="F20" i="1"/>
  <c r="B20" i="1"/>
</calcChain>
</file>

<file path=xl/sharedStrings.xml><?xml version="1.0" encoding="utf-8"?>
<sst xmlns="http://schemas.openxmlformats.org/spreadsheetml/2006/main" count="26" uniqueCount="25">
  <si>
    <t>MORTGAGE CALCULATION TABLE</t>
  </si>
  <si>
    <t>Terms of the Loan</t>
  </si>
  <si>
    <t>House Price</t>
  </si>
  <si>
    <t>Interest Rate</t>
  </si>
  <si>
    <t>Down Payment</t>
  </si>
  <si>
    <t>Years</t>
  </si>
  <si>
    <t>Amount Borrowed</t>
  </si>
  <si>
    <t>Payments Per Year</t>
  </si>
  <si>
    <t># Payment Periods</t>
  </si>
  <si>
    <t>Monthly Payments</t>
  </si>
  <si>
    <t>Total Amount Paid</t>
  </si>
  <si>
    <t>Beginning of Pay Period</t>
  </si>
  <si>
    <t>End of Pay Period</t>
  </si>
  <si>
    <t>Breakdown of Payment:</t>
  </si>
  <si>
    <t>First Payment Breakdown</t>
  </si>
  <si>
    <t>25% of Loan Paid Point</t>
  </si>
  <si>
    <t>50% of Loan Paid Point</t>
  </si>
  <si>
    <t>75% of Loan Paid Point</t>
  </si>
  <si>
    <t>Last Payment Breakdown</t>
  </si>
  <si>
    <t>Payment Number</t>
  </si>
  <si>
    <t>Amount of the Principle</t>
  </si>
  <si>
    <t>Amount of the Interest Paid</t>
  </si>
  <si>
    <t>Total</t>
  </si>
  <si>
    <t>Term of Loan (Years up to:)</t>
  </si>
  <si>
    <t>Prepared by: Praharshita Gaur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</si>
</sst>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&quot;$&quot;#,##0.00_);[Red]\(&quot;$&quot;#,##0.00\)"/>
    <numFmt numFmtId="165" formatCode="0.0%"/>
    <numFmt numFmtId="166" formatCode="_-[$$-1009]* #,##0.00_-;\-[$$-1009]* #,##0.00_-;_-[$$-1009]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3EC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0" borderId="0" xfId="0"/>
    <xf numFmtId="0" fontId="0" fillId="0" borderId="2" xfId="0" applyBorder="1" applyAlignment="1">
      <alignment horizontal="center"/>
    </xf>
    <xf numFmtId="165" fontId="0" fillId="0" borderId="2" xfId="0" applyNumberFormat="1" applyBorder="1"/>
    <xf numFmtId="0" fontId="0" fillId="0" borderId="3" xfId="0" applyBorder="1" applyAlignment="1">
      <alignment horizontal="center"/>
    </xf>
    <xf numFmtId="165" fontId="0" fillId="0" borderId="3" xfId="0" applyNumberFormat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5" fontId="0" fillId="0" borderId="2" xfId="0" applyNumberFormat="1" applyFill="1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Border="1"/>
    <xf numFmtId="0" fontId="0" fillId="0" borderId="11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164" fontId="0" fillId="0" borderId="10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5" borderId="0" xfId="0" applyFill="1" applyBorder="1"/>
    <xf numFmtId="0" fontId="0" fillId="0" borderId="20" xfId="0" applyBorder="1"/>
    <xf numFmtId="0" fontId="0" fillId="0" borderId="21" xfId="0" applyBorder="1"/>
    <xf numFmtId="0" fontId="4" fillId="0" borderId="17" xfId="0" applyFont="1" applyBorder="1"/>
    <xf numFmtId="0" fontId="1" fillId="4" borderId="24" xfId="0" applyFont="1" applyFill="1" applyBorder="1"/>
    <xf numFmtId="9" fontId="1" fillId="4" borderId="24" xfId="0" applyNumberFormat="1" applyFont="1" applyFill="1" applyBorder="1"/>
    <xf numFmtId="10" fontId="0" fillId="0" borderId="17" xfId="2" applyNumberFormat="1" applyFont="1" applyBorder="1"/>
    <xf numFmtId="166" fontId="4" fillId="0" borderId="0" xfId="0" applyNumberFormat="1" applyFont="1" applyFill="1" applyBorder="1"/>
    <xf numFmtId="166" fontId="0" fillId="0" borderId="0" xfId="0" applyNumberFormat="1" applyBorder="1"/>
    <xf numFmtId="166" fontId="0" fillId="0" borderId="0" xfId="1" applyNumberFormat="1" applyFont="1" applyBorder="1"/>
    <xf numFmtId="166" fontId="0" fillId="0" borderId="22" xfId="1" applyNumberFormat="1" applyFont="1" applyBorder="1"/>
    <xf numFmtId="166" fontId="0" fillId="5" borderId="0" xfId="0" applyNumberFormat="1" applyFill="1" applyBorder="1"/>
    <xf numFmtId="43" fontId="0" fillId="0" borderId="0" xfId="3" applyFont="1" applyBorder="1"/>
    <xf numFmtId="166" fontId="0" fillId="0" borderId="20" xfId="1" applyNumberFormat="1" applyFont="1" applyBorder="1"/>
    <xf numFmtId="166" fontId="0" fillId="0" borderId="22" xfId="0" applyNumberFormat="1" applyBorder="1"/>
    <xf numFmtId="166" fontId="0" fillId="0" borderId="23" xfId="1" applyNumberFormat="1" applyFont="1" applyBorder="1"/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3E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81" zoomScaleNormal="120" workbookViewId="0">
      <selection activeCell="B5" sqref="B5"/>
    </sheetView>
  </sheetViews>
  <sheetFormatPr baseColWidth="10" defaultColWidth="8.83203125" defaultRowHeight="15" x14ac:dyDescent="0.2"/>
  <cols>
    <col min="1" max="1" width="40.83203125" customWidth="1"/>
    <col min="2" max="2" width="44.1640625" customWidth="1"/>
    <col min="3" max="3" width="39.6640625" customWidth="1"/>
    <col min="4" max="4" width="30" customWidth="1"/>
    <col min="5" max="5" width="28.83203125" customWidth="1"/>
    <col min="6" max="6" width="27" customWidth="1"/>
  </cols>
  <sheetData>
    <row r="1" spans="1:8" ht="20" thickTop="1" x14ac:dyDescent="0.25">
      <c r="A1" s="42" t="s">
        <v>0</v>
      </c>
      <c r="B1" s="43"/>
      <c r="C1" s="44"/>
      <c r="D1" s="3"/>
      <c r="E1" s="3"/>
      <c r="F1" s="3"/>
      <c r="G1" s="1"/>
      <c r="H1" s="1"/>
    </row>
    <row r="2" spans="1:8" ht="16" thickBot="1" x14ac:dyDescent="0.25">
      <c r="A2" s="14"/>
      <c r="B2" s="3"/>
      <c r="C2" s="15"/>
      <c r="D2" s="3"/>
      <c r="E2" s="3"/>
      <c r="F2" s="3"/>
    </row>
    <row r="3" spans="1:8" ht="20" thickTop="1" x14ac:dyDescent="0.25">
      <c r="A3" s="14"/>
      <c r="B3" s="3"/>
      <c r="C3" s="15"/>
      <c r="D3" s="3"/>
      <c r="E3" s="45" t="s">
        <v>1</v>
      </c>
      <c r="F3" s="46"/>
      <c r="G3" s="1"/>
      <c r="H3" s="1"/>
    </row>
    <row r="4" spans="1:8" x14ac:dyDescent="0.2">
      <c r="A4" s="14" t="s">
        <v>2</v>
      </c>
      <c r="B4" s="31">
        <v>1245450</v>
      </c>
      <c r="C4" s="15"/>
      <c r="D4" s="3"/>
      <c r="E4" s="18" t="s">
        <v>3</v>
      </c>
      <c r="F4" s="30">
        <f>VLOOKUP(F5,iRates!B2:C10,2,FALSE)</f>
        <v>7.7499999999999999E-2</v>
      </c>
      <c r="G4" s="1"/>
      <c r="H4" s="1"/>
    </row>
    <row r="5" spans="1:8" x14ac:dyDescent="0.2">
      <c r="A5" s="14" t="s">
        <v>4</v>
      </c>
      <c r="B5" s="31">
        <v>320000</v>
      </c>
      <c r="C5" s="15"/>
      <c r="D5" s="3"/>
      <c r="E5" s="18" t="s">
        <v>5</v>
      </c>
      <c r="F5" s="27">
        <v>30</v>
      </c>
      <c r="G5" s="1"/>
      <c r="H5" s="1"/>
    </row>
    <row r="6" spans="1:8" x14ac:dyDescent="0.2">
      <c r="A6" s="14" t="s">
        <v>6</v>
      </c>
      <c r="B6" s="32">
        <f>(B4-B5)</f>
        <v>925450</v>
      </c>
      <c r="C6" s="15"/>
      <c r="D6" s="3"/>
      <c r="E6" s="18" t="s">
        <v>7</v>
      </c>
      <c r="F6" s="27">
        <v>12</v>
      </c>
      <c r="G6" s="1"/>
      <c r="H6" s="1"/>
    </row>
    <row r="7" spans="1:8" ht="16" thickBot="1" x14ac:dyDescent="0.25">
      <c r="A7" s="14"/>
      <c r="B7" s="3"/>
      <c r="C7" s="15"/>
      <c r="D7" s="3"/>
      <c r="E7" s="19" t="s">
        <v>8</v>
      </c>
      <c r="F7" s="20">
        <f>(F5*F6)</f>
        <v>360</v>
      </c>
      <c r="G7" s="1"/>
      <c r="H7" s="1"/>
    </row>
    <row r="8" spans="1:8" ht="16" thickTop="1" x14ac:dyDescent="0.2">
      <c r="A8" s="14"/>
      <c r="B8" s="3"/>
      <c r="C8" s="15"/>
      <c r="D8" s="3"/>
      <c r="E8" s="3"/>
      <c r="F8" s="3"/>
    </row>
    <row r="9" spans="1:8" x14ac:dyDescent="0.2">
      <c r="A9" s="14"/>
      <c r="B9" s="3"/>
      <c r="C9" s="15"/>
      <c r="D9" s="3"/>
      <c r="E9" s="3"/>
      <c r="F9" s="3"/>
    </row>
    <row r="10" spans="1:8" x14ac:dyDescent="0.2">
      <c r="A10" s="14"/>
      <c r="B10" s="40" t="s">
        <v>9</v>
      </c>
      <c r="C10" s="41" t="s">
        <v>10</v>
      </c>
      <c r="D10" s="3"/>
      <c r="E10" s="3"/>
      <c r="F10" s="3"/>
      <c r="G10" s="1"/>
      <c r="H10" s="1"/>
    </row>
    <row r="11" spans="1:8" x14ac:dyDescent="0.2">
      <c r="A11" s="14" t="s">
        <v>11</v>
      </c>
      <c r="B11" s="16">
        <f>PMT($F$4/12,$F$7,-$B$6,0,1)</f>
        <v>6587.4929015370717</v>
      </c>
      <c r="C11" s="21">
        <f>B11*$F$7</f>
        <v>2371497.4445533459</v>
      </c>
      <c r="D11" s="3"/>
      <c r="E11" s="3"/>
      <c r="F11" s="3"/>
      <c r="G11" s="1"/>
      <c r="H11" s="1"/>
    </row>
    <row r="12" spans="1:8" x14ac:dyDescent="0.2">
      <c r="A12" s="14" t="s">
        <v>12</v>
      </c>
      <c r="B12" s="16">
        <f>PMT($F$4/12,$F$7,-$B$6,0,0)</f>
        <v>6630.0371265261665</v>
      </c>
      <c r="C12" s="21">
        <f>(B12*$F$7)</f>
        <v>2386813.36554942</v>
      </c>
      <c r="D12" s="3"/>
      <c r="E12" s="3"/>
      <c r="F12" s="3"/>
      <c r="G12" s="1"/>
      <c r="H12" s="1"/>
    </row>
    <row r="13" spans="1:8" ht="16" thickBot="1" x14ac:dyDescent="0.25">
      <c r="A13" s="17"/>
      <c r="B13" s="22"/>
      <c r="C13" s="23"/>
      <c r="D13" s="3"/>
      <c r="E13" s="3"/>
      <c r="F13" s="3"/>
    </row>
    <row r="14" spans="1:8" ht="17" thickTop="1" thickBot="1" x14ac:dyDescent="0.25">
      <c r="A14" s="3"/>
      <c r="B14" s="16"/>
      <c r="C14" s="3"/>
      <c r="D14" s="3"/>
      <c r="E14" s="3"/>
      <c r="F14" s="3"/>
      <c r="G14" s="1"/>
      <c r="H14" s="1"/>
    </row>
    <row r="15" spans="1:8" x14ac:dyDescent="0.2">
      <c r="A15" s="28" t="s">
        <v>13</v>
      </c>
      <c r="B15" s="28" t="s">
        <v>14</v>
      </c>
      <c r="C15" s="29" t="s">
        <v>15</v>
      </c>
      <c r="D15" s="29" t="s">
        <v>16</v>
      </c>
      <c r="E15" s="29" t="s">
        <v>17</v>
      </c>
      <c r="F15" s="28" t="s">
        <v>18</v>
      </c>
      <c r="G15" s="4"/>
      <c r="H15" s="4"/>
    </row>
    <row r="16" spans="1:8" x14ac:dyDescent="0.2">
      <c r="A16" s="2" t="s">
        <v>19</v>
      </c>
      <c r="B16" s="3">
        <v>1</v>
      </c>
      <c r="C16" s="3">
        <f>F7*0.25</f>
        <v>90</v>
      </c>
      <c r="D16" s="36">
        <f>(F7*0.5)</f>
        <v>180</v>
      </c>
      <c r="E16" s="3">
        <f>(F7*0.75)</f>
        <v>270</v>
      </c>
      <c r="F16" s="25">
        <f>(F7*1)</f>
        <v>360</v>
      </c>
      <c r="G16" s="1"/>
      <c r="H16" s="1"/>
    </row>
    <row r="17" spans="1:6" x14ac:dyDescent="0.2">
      <c r="A17" s="2" t="s">
        <v>20</v>
      </c>
      <c r="B17" s="33">
        <f>PPMT($F$4/$F$6,B$16,$F$7,-$B$6)</f>
        <v>653.17254319283268</v>
      </c>
      <c r="C17" s="33">
        <f>PPMT($F$4/$F$6,C$16,$F$7,-$B$6)</f>
        <v>1158.3882143564219</v>
      </c>
      <c r="D17" s="32">
        <f>PPMT($F$4/$F$6,D$16,$F$7,-$B$6)</f>
        <v>2067.6457842942796</v>
      </c>
      <c r="E17" s="33">
        <f>PPMT($F$4/$F$6,E$16,$F$7,-$B$6)</f>
        <v>3690.609966784843</v>
      </c>
      <c r="F17" s="37">
        <f>PPMT($F$4/$F$6,F$16,$F$7,-$B$6)</f>
        <v>6587.4929015370726</v>
      </c>
    </row>
    <row r="18" spans="1:6" ht="16" thickBot="1" x14ac:dyDescent="0.25">
      <c r="A18" s="26" t="s">
        <v>21</v>
      </c>
      <c r="B18" s="38">
        <f>IPMT($F$4/$F$6,B$16,$F$7,-$B$6)</f>
        <v>5976.864583333333</v>
      </c>
      <c r="C18" s="34">
        <f>IPMT($F$4/$F$6,C$16,$F$7,-$B$6)</f>
        <v>5471.6489121697441</v>
      </c>
      <c r="D18" s="34">
        <f>IPMT($F$4/$F$6,D$16,$F$7,-$B$6)</f>
        <v>4562.3913422318856</v>
      </c>
      <c r="E18" s="38">
        <f>IPMT($F$4/$F$6,E$16,$F$7,-$B$6)</f>
        <v>2939.4271597413226</v>
      </c>
      <c r="F18" s="39">
        <f>IPMT($F$4/$F$6,F$16,$F$7,-$B$6)</f>
        <v>42.544224989093586</v>
      </c>
    </row>
    <row r="19" spans="1:6" x14ac:dyDescent="0.2">
      <c r="A19" s="3"/>
      <c r="B19" s="16"/>
      <c r="C19" s="3"/>
      <c r="D19" s="3"/>
      <c r="E19" s="3"/>
      <c r="F19" s="3"/>
    </row>
    <row r="20" spans="1:6" x14ac:dyDescent="0.2">
      <c r="A20" s="24" t="s">
        <v>22</v>
      </c>
      <c r="B20" s="35">
        <f>SUM(B17,B18)</f>
        <v>6630.0371265261656</v>
      </c>
      <c r="C20" s="35">
        <f t="shared" ref="C20:F20" si="0">SUM(C17,C18)</f>
        <v>6630.0371265261656</v>
      </c>
      <c r="D20" s="35">
        <f t="shared" si="0"/>
        <v>6630.0371265261656</v>
      </c>
      <c r="E20" s="35">
        <f>SUM(E17,E18)</f>
        <v>6630.0371265261656</v>
      </c>
      <c r="F20" s="35">
        <f t="shared" si="0"/>
        <v>6630.0371265261665</v>
      </c>
    </row>
    <row r="23" spans="1:6" x14ac:dyDescent="0.2">
      <c r="A23" s="1" t="s">
        <v>24</v>
      </c>
      <c r="B23" s="1"/>
      <c r="C23" s="1"/>
    </row>
  </sheetData>
  <mergeCells count="2">
    <mergeCell ref="A1:C1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"/>
  <sheetViews>
    <sheetView workbookViewId="0">
      <selection activeCell="B8" sqref="B8"/>
    </sheetView>
  </sheetViews>
  <sheetFormatPr baseColWidth="10" defaultColWidth="8.83203125" defaultRowHeight="15" x14ac:dyDescent="0.2"/>
  <cols>
    <col min="2" max="2" width="29.33203125" customWidth="1"/>
    <col min="3" max="3" width="25.1640625" customWidth="1"/>
  </cols>
  <sheetData>
    <row r="1" spans="2:3" ht="16" thickBot="1" x14ac:dyDescent="0.25">
      <c r="B1" s="5"/>
      <c r="C1" s="5"/>
    </row>
    <row r="2" spans="2:3" ht="16" thickBot="1" x14ac:dyDescent="0.25">
      <c r="B2" s="10" t="s">
        <v>23</v>
      </c>
      <c r="C2" s="11" t="s">
        <v>3</v>
      </c>
    </row>
    <row r="3" spans="2:3" x14ac:dyDescent="0.2">
      <c r="B3" s="8">
        <v>1</v>
      </c>
      <c r="C3" s="9">
        <v>0.113</v>
      </c>
    </row>
    <row r="4" spans="2:3" x14ac:dyDescent="0.2">
      <c r="B4" s="6">
        <v>5</v>
      </c>
      <c r="C4" s="7">
        <v>0.104</v>
      </c>
    </row>
    <row r="5" spans="2:3" x14ac:dyDescent="0.2">
      <c r="B5" s="6">
        <v>10</v>
      </c>
      <c r="C5" s="7">
        <v>0.10100000000000001</v>
      </c>
    </row>
    <row r="6" spans="2:3" x14ac:dyDescent="0.2">
      <c r="B6" s="6">
        <v>15</v>
      </c>
      <c r="C6" s="7">
        <v>9.7000000000000003E-2</v>
      </c>
    </row>
    <row r="7" spans="2:3" x14ac:dyDescent="0.2">
      <c r="B7" s="6">
        <v>20</v>
      </c>
      <c r="C7" s="7">
        <v>8.6999999999999994E-2</v>
      </c>
    </row>
    <row r="8" spans="2:3" x14ac:dyDescent="0.2">
      <c r="B8" s="6">
        <v>25</v>
      </c>
      <c r="C8" s="7">
        <v>8.3000000000000004E-2</v>
      </c>
    </row>
    <row r="9" spans="2:3" x14ac:dyDescent="0.2">
      <c r="B9" s="6">
        <v>30</v>
      </c>
      <c r="C9" s="7">
        <v>7.7499999999999999E-2</v>
      </c>
    </row>
    <row r="10" spans="2:3" x14ac:dyDescent="0.2">
      <c r="B10" s="12">
        <v>35</v>
      </c>
      <c r="C10" s="13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iRates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Station;Sam Maggs</dc:creator>
  <cp:lastModifiedBy>Manoj Gaur</cp:lastModifiedBy>
  <dcterms:created xsi:type="dcterms:W3CDTF">2019-03-22T22:39:44Z</dcterms:created>
  <dcterms:modified xsi:type="dcterms:W3CDTF">2019-04-03T19:48:21Z</dcterms:modified>
</cp:coreProperties>
</file>