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B1E2B344-3614-9449-A125-F9D5E1BEF44F}" xr6:coauthVersionLast="47" xr6:coauthVersionMax="47" xr10:uidLastSave="{00000000-0000-0000-0000-000000000000}"/>
  <bookViews>
    <workbookView xWindow="37320" yWindow="5080" windowWidth="28040" windowHeight="17440" activeTab="2" xr2:uid="{AB60D2C1-0B5B-2B40-AA37-C588C28FD481}"/>
  </bookViews>
  <sheets>
    <sheet name="Sheet1" sheetId="1" r:id="rId1"/>
    <sheet name="Question 3" sheetId="2" r:id="rId2"/>
    <sheet name="Querstion 3.1" sheetId="3" r:id="rId3"/>
  </sheets>
  <definedNames>
    <definedName name="_2022_10_30_Sample_Data" localSheetId="0">Sheet1!$A$1:$L$1535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N5" i="3"/>
  <c r="N4" i="3"/>
  <c r="N3" i="3"/>
  <c r="M5" i="3"/>
  <c r="M4" i="3"/>
  <c r="M3" i="3"/>
  <c r="J4" i="3"/>
  <c r="J6" i="3"/>
  <c r="J5" i="3"/>
  <c r="J2" i="3"/>
  <c r="K2" i="3" s="1"/>
  <c r="I6" i="3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J3" i="3"/>
  <c r="E15" i="2"/>
  <c r="B15" i="2"/>
  <c r="C15" i="2"/>
  <c r="D3" i="2"/>
  <c r="D15" i="2" s="1"/>
  <c r="C3" i="2"/>
  <c r="F3" i="3"/>
  <c r="F4" i="3"/>
  <c r="F5" i="3"/>
  <c r="F6" i="3"/>
  <c r="F2" i="3"/>
  <c r="F12" i="2"/>
  <c r="F11" i="2"/>
  <c r="F10" i="2"/>
  <c r="F9" i="2"/>
  <c r="F8" i="2"/>
  <c r="F7" i="2"/>
  <c r="F6" i="2"/>
  <c r="F5" i="2"/>
  <c r="F4" i="2"/>
  <c r="F3" i="2"/>
  <c r="F15" i="2" s="1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C4" i="2"/>
  <c r="C5" i="2"/>
  <c r="C6" i="2"/>
  <c r="C7" i="2"/>
  <c r="C8" i="2"/>
  <c r="C9" i="2"/>
  <c r="C10" i="2"/>
  <c r="C11" i="2"/>
  <c r="C12" i="2"/>
  <c r="F2" i="2"/>
  <c r="E2" i="2"/>
  <c r="D2" i="2"/>
  <c r="C2" i="2"/>
  <c r="B12" i="2"/>
  <c r="B11" i="2"/>
  <c r="B10" i="2"/>
  <c r="B9" i="2"/>
  <c r="B8" i="2"/>
  <c r="B7" i="2"/>
  <c r="B6" i="2"/>
  <c r="B5" i="2"/>
  <c r="B4" i="2"/>
  <c r="B3" i="2"/>
  <c r="B2" i="2"/>
  <c r="K3" i="3" l="1"/>
  <c r="K4" i="3"/>
  <c r="K5" i="3"/>
  <c r="K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<sst xmlns="http://schemas.openxmlformats.org/spreadsheetml/2006/main" count="54" uniqueCount="34">
  <si>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</si>
  <si>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</si>
  <si>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</si>
  <si>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</si>
  <si>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</si>
  <si>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</si>
  <si>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</si>
  <si>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</si>
  <si>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</si>
  <si>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</si>
  <si>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</si>
  <si>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</si>
  <si>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</si>
  <si>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</si>
  <si>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</si>
  <si>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</si>
  <si>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</si>
  <si>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</si>
  <si>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</si>
  <si>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</si>
  <si>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</si>
  <si>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</si>
  <si>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</si>
  <si>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</si>
  <si>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</si>
  <si>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</si>
  <si>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</si>
  <si>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</si>
  <si>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 xml:space="preserve">Pamb </t>
  </si>
  <si>
    <t>pr1</t>
  </si>
  <si>
    <t>pr2</t>
  </si>
  <si>
    <t>h2s</t>
  </si>
  <si>
    <t>pr3</t>
  </si>
  <si>
    <t>pr4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</si>
</sst>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D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O1535"/>
  <sheetViews>
    <sheetView zoomScaleNormal="151" workbookViewId="0">
      <selection activeCell="N2" sqref="N2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</v>
      </c>
      <c r="O1">
        <v>97.6</v>
      </c>
    </row>
    <row r="2" spans="1:15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5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5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5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5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5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5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5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5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5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5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5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5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5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5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S15"/>
  <sheetViews>
    <sheetView workbookViewId="0">
      <selection activeCell="B5" sqref="B5:F5"/>
    </sheetView>
  </sheetViews>
  <sheetFormatPr baseColWidth="10" defaultRowHeight="16" x14ac:dyDescent="0.2"/>
  <cols>
    <col min="2" max="2" width="12.5" bestFit="1" customWidth="1"/>
    <col min="8" max="8" width="12.5" bestFit="1" customWidth="1"/>
  </cols>
  <sheetData>
    <row r="1" spans="1:19" x14ac:dyDescent="0.2">
      <c r="B1" s="5" t="s">
        <v>12</v>
      </c>
      <c r="C1" s="5">
        <v>48000</v>
      </c>
      <c r="D1" s="5">
        <v>58000</v>
      </c>
      <c r="E1" s="5">
        <v>68000</v>
      </c>
      <c r="F1" s="5" t="s">
        <v>23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">
      <c r="A2" s="5" t="s">
        <v>10</v>
      </c>
      <c r="B2">
        <f>AVERAGE(Sheet1!K2:K129)</f>
        <v>3.4175312499999992</v>
      </c>
      <c r="C2">
        <f>AVERAGE(Sheet1!K214:K219)</f>
        <v>49037.075666666664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  <c r="H2" t="s">
        <v>12</v>
      </c>
      <c r="I2">
        <v>3.4175312499999992</v>
      </c>
      <c r="J2">
        <v>23.719304687499985</v>
      </c>
      <c r="K2">
        <v>23.549875000000004</v>
      </c>
      <c r="L2">
        <v>23.317195312500001</v>
      </c>
      <c r="M2">
        <v>23.807976562500006</v>
      </c>
      <c r="N2">
        <v>1.6320312499999986E-2</v>
      </c>
      <c r="O2">
        <v>-3.6718749999999989E-4</v>
      </c>
      <c r="P2">
        <v>8.4140625000000024E-2</v>
      </c>
      <c r="Q2">
        <v>2.3757812499999989E-2</v>
      </c>
      <c r="R2">
        <v>9.3281249999999979E-3</v>
      </c>
      <c r="S2">
        <v>0.60783593750000009</v>
      </c>
    </row>
    <row r="3" spans="1:19" x14ac:dyDescent="0.2">
      <c r="A3" s="5" t="s">
        <v>13</v>
      </c>
      <c r="B3">
        <f>AVERAGE(Sheet1!B2:B129)</f>
        <v>23.719304687499985</v>
      </c>
      <c r="C3">
        <f>AVERAGE(Sheet1!B214:B219)</f>
        <v>24.394166666666667</v>
      </c>
      <c r="D3">
        <f>AVERAGE(Sheet1!B515:B716)</f>
        <v>23.596747524752494</v>
      </c>
      <c r="E3">
        <f>AVERAGE(Sheet1!B821:B1010)</f>
        <v>23.495210526315784</v>
      </c>
      <c r="F3">
        <f>AVERAGE(Sheet1!B1033:B1276)</f>
        <v>23.201311475409849</v>
      </c>
      <c r="H3">
        <v>48000</v>
      </c>
      <c r="I3">
        <v>49037.075666666664</v>
      </c>
      <c r="J3">
        <v>49037.075666666664</v>
      </c>
      <c r="K3">
        <v>35.780666666666669</v>
      </c>
      <c r="L3">
        <v>487.72300000000001</v>
      </c>
      <c r="M3">
        <v>169.51166666666666</v>
      </c>
      <c r="N3">
        <v>2.0636666666666668</v>
      </c>
      <c r="O3">
        <v>70.504499999999993</v>
      </c>
      <c r="P3">
        <v>70.149833333333333</v>
      </c>
      <c r="Q3">
        <v>8.1808333333333341</v>
      </c>
      <c r="R3">
        <v>23.154499999999999</v>
      </c>
      <c r="S3">
        <v>24.974333333333334</v>
      </c>
    </row>
    <row r="4" spans="1:19" x14ac:dyDescent="0.2">
      <c r="A4" s="5" t="s">
        <v>14</v>
      </c>
      <c r="B4">
        <f>AVERAGE(Sheet1!C2:C129)</f>
        <v>23.549875000000004</v>
      </c>
      <c r="C4">
        <f>AVERAGE(Sheet1!C214:C219)</f>
        <v>35.780666666666669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  <c r="H4">
        <v>58000</v>
      </c>
      <c r="I4">
        <v>58075.38515841584</v>
      </c>
      <c r="J4">
        <v>58075.38515841584</v>
      </c>
      <c r="K4">
        <v>107.84531683168319</v>
      </c>
      <c r="L4">
        <v>637.51896534653451</v>
      </c>
      <c r="M4">
        <v>311.91754455445556</v>
      </c>
      <c r="N4">
        <v>2.5616188118811887</v>
      </c>
      <c r="O4">
        <v>90.997480198019787</v>
      </c>
      <c r="P4">
        <v>90.223054455445563</v>
      </c>
      <c r="Q4">
        <v>10.25082178217821</v>
      </c>
      <c r="R4">
        <v>14.387415841584147</v>
      </c>
      <c r="S4">
        <v>39.501668316831697</v>
      </c>
    </row>
    <row r="5" spans="1:19" x14ac:dyDescent="0.2">
      <c r="A5" s="5" t="s">
        <v>15</v>
      </c>
      <c r="B5">
        <f>AVERAGE(Sheet1!D2:D129)</f>
        <v>23.317195312500001</v>
      </c>
      <c r="C5">
        <f>AVERAGE(Sheet1!D214:D219)</f>
        <v>487.72300000000001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  <c r="H5">
        <v>68000</v>
      </c>
      <c r="I5">
        <v>67838.358042105217</v>
      </c>
      <c r="J5">
        <v>23.495210526315784</v>
      </c>
      <c r="K5">
        <v>143.76235263157895</v>
      </c>
      <c r="L5">
        <v>718.45875263157848</v>
      </c>
      <c r="M5">
        <v>335.02605263157881</v>
      </c>
      <c r="N5">
        <v>3.9441473684210506</v>
      </c>
      <c r="O5">
        <v>138.09496315789471</v>
      </c>
      <c r="P5">
        <v>136.88398947368421</v>
      </c>
      <c r="Q5">
        <v>17.049936842105254</v>
      </c>
      <c r="R5">
        <v>17.063547368421062</v>
      </c>
      <c r="S5">
        <v>54.71584210526315</v>
      </c>
    </row>
    <row r="6" spans="1:19" x14ac:dyDescent="0.2">
      <c r="A6" s="5" t="s">
        <v>16</v>
      </c>
      <c r="B6">
        <f>AVERAGE(Sheet1!E2:E129)</f>
        <v>23.807976562500006</v>
      </c>
      <c r="C6">
        <f>AVERAGE(Sheet1!E214:E219)</f>
        <v>169.51166666666666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  <c r="H6" t="s">
        <v>23</v>
      </c>
      <c r="I6">
        <v>77140.890217213077</v>
      </c>
      <c r="J6">
        <v>23.201311475409849</v>
      </c>
      <c r="K6">
        <v>177.54644032921794</v>
      </c>
      <c r="L6">
        <v>790.63507786885259</v>
      </c>
      <c r="M6">
        <v>349.48406147540999</v>
      </c>
      <c r="N6">
        <v>5.8400983606557384</v>
      </c>
      <c r="O6">
        <v>195.1615450819672</v>
      </c>
      <c r="P6">
        <v>192.84020491803284</v>
      </c>
      <c r="Q6">
        <v>25.907717213114751</v>
      </c>
      <c r="R6">
        <v>23.002139344262332</v>
      </c>
      <c r="S6">
        <v>81.226553278688598</v>
      </c>
    </row>
    <row r="7" spans="1:19" x14ac:dyDescent="0.2">
      <c r="A7" s="5" t="s">
        <v>17</v>
      </c>
      <c r="B7">
        <f>AVERAGE(Sheet1!F2:F129)</f>
        <v>1.6320312499999986E-2</v>
      </c>
      <c r="C7">
        <f>AVERAGE(Sheet1!F214:F219)</f>
        <v>2.0636666666666668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19" x14ac:dyDescent="0.2">
      <c r="A8" s="5" t="s">
        <v>18</v>
      </c>
      <c r="B8">
        <f>AVERAGE(Sheet1!G2:G129)</f>
        <v>-3.6718749999999989E-4</v>
      </c>
      <c r="C8">
        <f>AVERAGE(Sheet1!G214:G219)</f>
        <v>70.504499999999993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19" x14ac:dyDescent="0.2">
      <c r="A9" s="5" t="s">
        <v>19</v>
      </c>
      <c r="B9">
        <f>AVERAGE(Sheet1!H2:H129)</f>
        <v>8.4140625000000024E-2</v>
      </c>
      <c r="C9">
        <f>AVERAGE(Sheet1!H214:H219)</f>
        <v>70.149833333333333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19" x14ac:dyDescent="0.2">
      <c r="A10" s="5" t="s">
        <v>20</v>
      </c>
      <c r="B10">
        <f>AVERAGE(Sheet1!I2:I129)</f>
        <v>2.3757812499999989E-2</v>
      </c>
      <c r="C10">
        <f>AVERAGE(Sheet1!I214:I219)</f>
        <v>8.1808333333333341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19" x14ac:dyDescent="0.2">
      <c r="A11" s="5" t="s">
        <v>21</v>
      </c>
      <c r="B11">
        <f>AVERAGE(Sheet1!J2:J129)</f>
        <v>9.3281249999999979E-3</v>
      </c>
      <c r="C11">
        <f>AVERAGE(Sheet1!J214:J219)</f>
        <v>23.154499999999999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19" x14ac:dyDescent="0.2">
      <c r="A12" s="5" t="s">
        <v>22</v>
      </c>
      <c r="B12">
        <f>AVERAGE(Sheet1!L2:L129)</f>
        <v>0.60783593750000009</v>
      </c>
      <c r="C12">
        <f>AVERAGE(Sheet1!L214:L219)</f>
        <v>24.974333333333334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  <row r="15" spans="1:19" x14ac:dyDescent="0.2">
      <c r="B15">
        <f>B3+273.15</f>
        <v>296.86930468749995</v>
      </c>
      <c r="C15">
        <f>C3+273.15</f>
        <v>297.54416666666663</v>
      </c>
      <c r="D15">
        <f t="shared" ref="D15:F15" si="0">D3+273.15</f>
        <v>296.74674752475249</v>
      </c>
      <c r="E15">
        <f t="shared" si="0"/>
        <v>296.64521052631574</v>
      </c>
      <c r="F15">
        <f t="shared" si="0"/>
        <v>296.35131147540983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O11"/>
  <sheetViews>
    <sheetView tabSelected="1" workbookViewId="0">
      <selection activeCell="N2" sqref="N2"/>
    </sheetView>
  </sheetViews>
  <sheetFormatPr baseColWidth="10" defaultRowHeight="16" x14ac:dyDescent="0.2"/>
  <cols>
    <col min="1" max="1" width="12.5" style="1" bestFit="1" customWidth="1"/>
  </cols>
  <sheetData>
    <row r="1" spans="1:15" x14ac:dyDescent="0.2">
      <c r="A1" s="3"/>
      <c r="B1" s="4" t="s">
        <v>24</v>
      </c>
      <c r="C1" s="4" t="s">
        <v>25</v>
      </c>
      <c r="D1" s="4" t="s">
        <v>26</v>
      </c>
      <c r="E1" s="4" t="s">
        <v>27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</row>
    <row r="2" spans="1:15" x14ac:dyDescent="0.2">
      <c r="A2" s="6" t="s">
        <v>12</v>
      </c>
      <c r="B2" s="7">
        <v>297.04989999999998</v>
      </c>
      <c r="C2" s="7">
        <v>296.87959999999998</v>
      </c>
      <c r="D2" s="7">
        <v>296.64589999999998</v>
      </c>
      <c r="E2" s="7">
        <v>297.12779999999998</v>
      </c>
      <c r="F2" s="7">
        <f>Sheet1!$O$1-'Question 3'!N2</f>
        <v>97.583679687499995</v>
      </c>
      <c r="G2" s="7">
        <f>Sheet1!$O$1+'Question 3'!O2</f>
        <v>97.599632812499991</v>
      </c>
      <c r="H2" s="7">
        <f>Sheet1!$O$1+'Question 3'!P2</f>
        <v>97.684140624999998</v>
      </c>
      <c r="I2" s="7">
        <f>Sheet1!$O$1</f>
        <v>97.6</v>
      </c>
      <c r="J2" s="7">
        <f>1.3068+(A9-295)*(1.386-1.3068)/(300-296)</f>
        <v>1.3438122328124988</v>
      </c>
      <c r="K2" s="7">
        <f>J2*G2/F2</f>
        <v>1.3440319212337106</v>
      </c>
      <c r="L2" s="8"/>
      <c r="M2" s="8"/>
      <c r="N2" s="8"/>
      <c r="O2" s="8"/>
    </row>
    <row r="3" spans="1:15" x14ac:dyDescent="0.2">
      <c r="A3" s="3">
        <v>48000</v>
      </c>
      <c r="B3" s="2">
        <v>296.6773</v>
      </c>
      <c r="C3" s="2">
        <v>326.75529999999998</v>
      </c>
      <c r="D3" s="2">
        <v>806.72550000000001</v>
      </c>
      <c r="E3" s="2">
        <v>475.95699999999999</v>
      </c>
      <c r="F3" s="2">
        <f>Sheet1!$O$1-'Question 3'!N3</f>
        <v>95.536333333333332</v>
      </c>
      <c r="G3" s="2">
        <f>Sheet1!$O$1+'Question 3'!O3</f>
        <v>168.10449999999997</v>
      </c>
      <c r="H3" s="2">
        <f>Sheet1!$O$1+'Question 3'!P3</f>
        <v>167.74983333333333</v>
      </c>
      <c r="I3" s="2">
        <f>Sheet1!$O$1</f>
        <v>97.6</v>
      </c>
      <c r="J3" s="2">
        <f>1.3068+(B9-295)*(1.386-1.3068)/(300-296)</f>
        <v>1.3571744999999991</v>
      </c>
      <c r="K3" s="2">
        <f>J3*G3/F3</f>
        <v>2.3880667467028229</v>
      </c>
      <c r="L3" s="2"/>
      <c r="M3" s="2">
        <f>7.268+(B11-480)*(7.824-7.268)/(490-480)</f>
        <v>7.6973988000000002</v>
      </c>
      <c r="N3">
        <f>M3*I3/H3</f>
        <v>4.4784910241142812</v>
      </c>
    </row>
    <row r="4" spans="1:15" x14ac:dyDescent="0.2">
      <c r="A4" s="3">
        <v>58000</v>
      </c>
      <c r="B4" s="2">
        <v>96.956800000000001</v>
      </c>
      <c r="C4" s="2">
        <v>383.52460000000002</v>
      </c>
      <c r="D4" s="2">
        <v>946.43089999999995</v>
      </c>
      <c r="E4" s="2">
        <v>593.36609999999996</v>
      </c>
      <c r="F4" s="2">
        <f>Sheet1!$O$1-'Question 3'!N4</f>
        <v>95.038381188118805</v>
      </c>
      <c r="G4" s="2">
        <f>Sheet1!$O$1+'Question 3'!O4</f>
        <v>188.59748019801978</v>
      </c>
      <c r="H4" s="2">
        <f>Sheet1!$O$1+'Question 3'!P4</f>
        <v>187.82305445544557</v>
      </c>
      <c r="I4" s="2">
        <f>Sheet1!$O$1</f>
        <v>97.6</v>
      </c>
      <c r="J4" s="2">
        <f>1.3068+(C9-295)*(1.386-1.3068)/(300-296)</f>
        <v>1.3413856009900993</v>
      </c>
      <c r="K4" s="2">
        <f>J4*G4/F4</f>
        <v>2.6618923971346597</v>
      </c>
      <c r="L4" s="2"/>
      <c r="M4" s="2">
        <f>19.84+(C11-630)*(20.64-19.84)/(640-630)</f>
        <v>20.441517227722763</v>
      </c>
      <c r="N4">
        <f>M4*I4/H4</f>
        <v>10.622189524124725</v>
      </c>
    </row>
    <row r="5" spans="1:15" x14ac:dyDescent="0.2">
      <c r="A5" s="3">
        <v>68000</v>
      </c>
      <c r="B5" s="2">
        <v>296.83449999999999</v>
      </c>
      <c r="C5" s="2">
        <v>418.50549999999998</v>
      </c>
      <c r="D5" s="2">
        <v>1037.5250000000001</v>
      </c>
      <c r="E5" s="2">
        <v>605.28650000000005</v>
      </c>
      <c r="F5" s="2">
        <f>Sheet1!$O$1-'Question 3'!N5</f>
        <v>93.655852631578938</v>
      </c>
      <c r="G5" s="2">
        <f>Sheet1!$O$1+'Question 3'!O5</f>
        <v>235.6949631578947</v>
      </c>
      <c r="H5" s="2">
        <f>Sheet1!$O$1+'Question 3'!P5</f>
        <v>234.4839894736842</v>
      </c>
      <c r="I5" s="2">
        <f>Sheet1!$O$1</f>
        <v>97.6</v>
      </c>
      <c r="J5" s="2">
        <f>1.3068+(D9-295)*(1.386-1.3068)/(300-296)</f>
        <v>1.3393751684210515</v>
      </c>
      <c r="K5" s="2">
        <f>J5*G5/F5</f>
        <v>3.3706807647935095</v>
      </c>
      <c r="L5" s="2"/>
      <c r="M5" s="2">
        <f>30.38 +(D11-710)*(32.02-30.38 )/(720-710)</f>
        <v>31.767235431578872</v>
      </c>
      <c r="N5">
        <f>M5*I5/H5</f>
        <v>13.222575174882293</v>
      </c>
    </row>
    <row r="6" spans="1:15" x14ac:dyDescent="0.2">
      <c r="A6" s="3" t="s">
        <v>23</v>
      </c>
      <c r="B6" s="2">
        <v>296.5224</v>
      </c>
      <c r="C6" s="2">
        <v>452.75880000000001</v>
      </c>
      <c r="D6" s="2">
        <v>1119.557</v>
      </c>
      <c r="E6" s="2">
        <v>630.99210000000005</v>
      </c>
      <c r="F6" s="2">
        <f>Sheet1!$O$1-'Question 3'!N6</f>
        <v>91.75990163934425</v>
      </c>
      <c r="G6" s="2">
        <f>Sheet1!$O$1+'Question 3'!O6</f>
        <v>292.7615450819672</v>
      </c>
      <c r="H6" s="2">
        <f>Sheet1!$O$1+'Question 3'!P6</f>
        <v>290.4402049180328</v>
      </c>
      <c r="I6" s="2">
        <f>Sheet1!$O$1</f>
        <v>97.6</v>
      </c>
      <c r="J6" s="2">
        <f>1.3068+(E9-295)*(1.386-1.3068)/(300-296)</f>
        <v>1.3335559672131145</v>
      </c>
      <c r="K6" s="2">
        <f>J6*G6/F6</f>
        <v>4.2547332597312781</v>
      </c>
      <c r="L6" s="2"/>
      <c r="M6">
        <v>45.55</v>
      </c>
      <c r="N6">
        <f>M6*I6/H6</f>
        <v>15.306696265603607</v>
      </c>
    </row>
    <row r="9" spans="1:15" x14ac:dyDescent="0.2">
      <c r="A9" s="1">
        <v>296.86930468749995</v>
      </c>
      <c r="B9">
        <v>297.54416666666663</v>
      </c>
      <c r="C9">
        <v>296.74674752475249</v>
      </c>
      <c r="D9">
        <v>296.64521052631574</v>
      </c>
      <c r="E9">
        <v>296.35131147540983</v>
      </c>
    </row>
    <row r="11" spans="1:15" x14ac:dyDescent="0.2">
      <c r="A11" s="1">
        <v>23.317195312500001</v>
      </c>
      <c r="B11">
        <v>487.72300000000001</v>
      </c>
      <c r="C11">
        <v>637.51896534653451</v>
      </c>
      <c r="D11">
        <v>718.45875263157848</v>
      </c>
      <c r="E11">
        <v>790.63507786885259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3.1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2022-11-14T20:55:37Z</dcterms:modified>
</cp:coreProperties>
</file>