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13_ncr:1_{7667A938-A4A4-4D5E-9DF5-00F8D9651D14}" xr6:coauthVersionLast="47" xr6:coauthVersionMax="47" xr10:uidLastSave="{00000000-0000-0000-0000-000000000000}"/>
  <bookViews>
    <workbookView xWindow="-108" yWindow="-108" windowWidth="23256" windowHeight="12576" activeTab="1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2" l="1"/>
  <c r="Q42" i="2"/>
  <c r="Q43" i="2"/>
  <c r="Q44" i="2"/>
  <c r="Q45" i="2"/>
  <c r="Q46" i="2"/>
  <c r="Q47" i="2"/>
  <c r="Q48" i="2"/>
  <c r="Q49" i="2"/>
  <c r="Q50" i="2"/>
  <c r="Q51" i="2"/>
  <c r="Q52" i="2"/>
  <c r="Q53" i="2"/>
  <c r="Q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40" i="2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O3" i="3"/>
  <c r="AN3" i="3"/>
  <c r="S3" i="3"/>
  <c r="T3" i="3"/>
  <c r="U3" i="3" s="1"/>
  <c r="R3" i="3"/>
  <c r="Q3" i="3"/>
  <c r="Q13" i="3" s="1"/>
  <c r="R4" i="3"/>
  <c r="S4" i="3"/>
  <c r="T4" i="3"/>
  <c r="R5" i="3"/>
  <c r="S5" i="3"/>
  <c r="R6" i="3"/>
  <c r="S6" i="3"/>
  <c r="R7" i="3"/>
  <c r="S7" i="3"/>
  <c r="T7" i="3"/>
  <c r="R8" i="3"/>
  <c r="S8" i="3"/>
  <c r="R9" i="3"/>
  <c r="S9" i="3"/>
  <c r="R10" i="3"/>
  <c r="S10" i="3"/>
  <c r="T10" i="3"/>
  <c r="R11" i="3"/>
  <c r="S11" i="3"/>
  <c r="R12" i="3"/>
  <c r="S12" i="3"/>
  <c r="R13" i="3"/>
  <c r="S13" i="3"/>
  <c r="T13" i="3"/>
  <c r="R14" i="3"/>
  <c r="S14" i="3"/>
  <c r="R15" i="3"/>
  <c r="S15" i="3"/>
  <c r="R16" i="3"/>
  <c r="S16" i="3"/>
  <c r="T16" i="3"/>
  <c r="R17" i="3"/>
  <c r="S17" i="3"/>
  <c r="Q8" i="3"/>
  <c r="Q9" i="3"/>
  <c r="Q10" i="3"/>
  <c r="Q11" i="3"/>
  <c r="Q12" i="3"/>
  <c r="Q15" i="3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Q34" i="2"/>
  <c r="Q35" i="2"/>
  <c r="R22" i="2"/>
  <c r="R24" i="2" s="1"/>
  <c r="Q22" i="2"/>
  <c r="Q25" i="2" s="1"/>
  <c r="W20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AG7" i="2"/>
  <c r="AF7" i="2"/>
  <c r="AE7" i="2"/>
  <c r="AD7" i="2"/>
  <c r="AC7" i="2"/>
  <c r="AB7" i="2"/>
  <c r="AA7" i="2"/>
  <c r="Z7" i="2"/>
  <c r="Y7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B6" i="4"/>
  <c r="B6" i="7" s="1"/>
  <c r="B5" i="4"/>
  <c r="B5" i="7" s="1"/>
  <c r="C21" i="6"/>
  <c r="B21" i="6"/>
  <c r="A2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B8" i="6"/>
  <c r="B9" i="6"/>
  <c r="E9" i="6" s="1"/>
  <c r="B10" i="6"/>
  <c r="B11" i="6"/>
  <c r="B12" i="6"/>
  <c r="B13" i="6"/>
  <c r="B14" i="6"/>
  <c r="B15" i="6"/>
  <c r="B16" i="6"/>
  <c r="B3" i="6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I12" i="6" s="1"/>
  <c r="D12" i="6"/>
  <c r="C12" i="6"/>
  <c r="H11" i="6"/>
  <c r="G11" i="6"/>
  <c r="I11" i="6" s="1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I6" i="6" s="1"/>
  <c r="D6" i="6"/>
  <c r="C6" i="6"/>
  <c r="E6" i="6" s="1"/>
  <c r="H5" i="6"/>
  <c r="G5" i="6"/>
  <c r="I5" i="6" s="1"/>
  <c r="D5" i="6"/>
  <c r="C5" i="6"/>
  <c r="H4" i="6"/>
  <c r="G4" i="6"/>
  <c r="D4" i="6"/>
  <c r="C4" i="6"/>
  <c r="H3" i="6"/>
  <c r="G3" i="6"/>
  <c r="D3" i="6"/>
  <c r="C3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F16" i="5" s="1"/>
  <c r="G56" i="3"/>
  <c r="F56" i="3"/>
  <c r="E56" i="3"/>
  <c r="D56" i="3"/>
  <c r="C56" i="3"/>
  <c r="O55" i="3"/>
  <c r="N55" i="3"/>
  <c r="M55" i="3"/>
  <c r="L55" i="3"/>
  <c r="K55" i="3"/>
  <c r="J55" i="3"/>
  <c r="I55" i="3"/>
  <c r="F15" i="5" s="1"/>
  <c r="G55" i="3"/>
  <c r="F55" i="3"/>
  <c r="E55" i="3"/>
  <c r="D55" i="3"/>
  <c r="C55" i="3"/>
  <c r="O54" i="3"/>
  <c r="N54" i="3"/>
  <c r="M54" i="3"/>
  <c r="L54" i="3"/>
  <c r="K54" i="3"/>
  <c r="J54" i="3"/>
  <c r="I54" i="3"/>
  <c r="F14" i="5" s="1"/>
  <c r="G54" i="3"/>
  <c r="F54" i="3"/>
  <c r="E54" i="3"/>
  <c r="D54" i="3"/>
  <c r="C54" i="3"/>
  <c r="O53" i="3"/>
  <c r="N53" i="3"/>
  <c r="M53" i="3"/>
  <c r="L53" i="3"/>
  <c r="K53" i="3"/>
  <c r="J53" i="3"/>
  <c r="I53" i="3"/>
  <c r="F13" i="5" s="1"/>
  <c r="G53" i="3"/>
  <c r="F53" i="3"/>
  <c r="E53" i="3"/>
  <c r="D53" i="3"/>
  <c r="C53" i="3"/>
  <c r="O52" i="3"/>
  <c r="N52" i="3"/>
  <c r="M52" i="3"/>
  <c r="L52" i="3"/>
  <c r="K52" i="3"/>
  <c r="J52" i="3"/>
  <c r="I52" i="3"/>
  <c r="F12" i="5" s="1"/>
  <c r="G52" i="3"/>
  <c r="F52" i="3"/>
  <c r="E52" i="3"/>
  <c r="D52" i="3"/>
  <c r="C52" i="3"/>
  <c r="O51" i="3"/>
  <c r="N51" i="3"/>
  <c r="M51" i="3"/>
  <c r="L51" i="3"/>
  <c r="K51" i="3"/>
  <c r="J51" i="3"/>
  <c r="I51" i="3"/>
  <c r="F11" i="5" s="1"/>
  <c r="G51" i="3"/>
  <c r="F51" i="3"/>
  <c r="E51" i="3"/>
  <c r="D51" i="3"/>
  <c r="C51" i="3"/>
  <c r="O50" i="3"/>
  <c r="N50" i="3"/>
  <c r="M50" i="3"/>
  <c r="L50" i="3"/>
  <c r="K50" i="3"/>
  <c r="J50" i="3"/>
  <c r="I50" i="3"/>
  <c r="F10" i="5" s="1"/>
  <c r="G50" i="3"/>
  <c r="F50" i="3"/>
  <c r="E50" i="3"/>
  <c r="D50" i="3"/>
  <c r="C50" i="3"/>
  <c r="O49" i="3"/>
  <c r="N49" i="3"/>
  <c r="M49" i="3"/>
  <c r="L49" i="3"/>
  <c r="K49" i="3"/>
  <c r="J49" i="3"/>
  <c r="I49" i="3"/>
  <c r="F9" i="5" s="1"/>
  <c r="G49" i="3"/>
  <c r="F49" i="3"/>
  <c r="E49" i="3"/>
  <c r="D49" i="3"/>
  <c r="C49" i="3"/>
  <c r="O48" i="3"/>
  <c r="N48" i="3"/>
  <c r="M48" i="3"/>
  <c r="L48" i="3"/>
  <c r="K48" i="3"/>
  <c r="J48" i="3"/>
  <c r="I48" i="3"/>
  <c r="F8" i="5" s="1"/>
  <c r="G48" i="3"/>
  <c r="F48" i="3"/>
  <c r="E48" i="3"/>
  <c r="D48" i="3"/>
  <c r="C48" i="3"/>
  <c r="O47" i="3"/>
  <c r="N47" i="3"/>
  <c r="M47" i="3"/>
  <c r="L47" i="3"/>
  <c r="K47" i="3"/>
  <c r="J47" i="3"/>
  <c r="I47" i="3"/>
  <c r="F7" i="4" s="1"/>
  <c r="D7" i="7" s="1"/>
  <c r="G47" i="3"/>
  <c r="F47" i="3"/>
  <c r="E47" i="3"/>
  <c r="D47" i="3"/>
  <c r="C47" i="3"/>
  <c r="O46" i="3"/>
  <c r="N46" i="3"/>
  <c r="M46" i="3"/>
  <c r="L46" i="3"/>
  <c r="K46" i="3"/>
  <c r="J46" i="3"/>
  <c r="I46" i="3"/>
  <c r="F6" i="4" s="1"/>
  <c r="D6" i="7" s="1"/>
  <c r="G46" i="3"/>
  <c r="F46" i="3"/>
  <c r="E46" i="3"/>
  <c r="D46" i="3"/>
  <c r="C46" i="3"/>
  <c r="O45" i="3"/>
  <c r="N45" i="3"/>
  <c r="M45" i="3"/>
  <c r="L45" i="3"/>
  <c r="K45" i="3"/>
  <c r="J45" i="3"/>
  <c r="I45" i="3"/>
  <c r="F5" i="4" s="1"/>
  <c r="D5" i="7" s="1"/>
  <c r="G45" i="3"/>
  <c r="F45" i="3"/>
  <c r="E45" i="3"/>
  <c r="D45" i="3"/>
  <c r="C45" i="3"/>
  <c r="O44" i="3"/>
  <c r="N44" i="3"/>
  <c r="M44" i="3"/>
  <c r="L44" i="3"/>
  <c r="K44" i="3"/>
  <c r="J44" i="3"/>
  <c r="I44" i="3"/>
  <c r="F4" i="5" s="1"/>
  <c r="G44" i="3"/>
  <c r="F44" i="3"/>
  <c r="E44" i="3"/>
  <c r="D44" i="3"/>
  <c r="C44" i="3"/>
  <c r="O43" i="3"/>
  <c r="N43" i="3"/>
  <c r="M43" i="3"/>
  <c r="L43" i="3"/>
  <c r="K43" i="3"/>
  <c r="J43" i="3"/>
  <c r="I43" i="3"/>
  <c r="F3" i="4" s="1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U4" i="3" l="1"/>
  <c r="U7" i="3"/>
  <c r="U10" i="3"/>
  <c r="U13" i="3"/>
  <c r="U16" i="3"/>
  <c r="V3" i="3"/>
  <c r="U6" i="3"/>
  <c r="U9" i="3"/>
  <c r="U12" i="3"/>
  <c r="U15" i="3"/>
  <c r="U5" i="3"/>
  <c r="U8" i="3"/>
  <c r="U11" i="3"/>
  <c r="U14" i="3"/>
  <c r="U17" i="3"/>
  <c r="T17" i="3"/>
  <c r="T14" i="3"/>
  <c r="T11" i="3"/>
  <c r="T8" i="3"/>
  <c r="T5" i="3"/>
  <c r="T15" i="3"/>
  <c r="T12" i="3"/>
  <c r="T9" i="3"/>
  <c r="T6" i="3"/>
  <c r="Q7" i="3"/>
  <c r="Q4" i="3"/>
  <c r="Q6" i="3"/>
  <c r="Q17" i="3"/>
  <c r="Q5" i="3"/>
  <c r="Q16" i="3"/>
  <c r="Q14" i="3"/>
  <c r="Q36" i="2"/>
  <c r="B13" i="4"/>
  <c r="B13" i="7" s="1"/>
  <c r="Q33" i="2"/>
  <c r="E7" i="6"/>
  <c r="B14" i="4"/>
  <c r="B14" i="7" s="1"/>
  <c r="Q32" i="2"/>
  <c r="S22" i="2"/>
  <c r="B11" i="5"/>
  <c r="E11" i="5" s="1"/>
  <c r="G11" i="7" s="1"/>
  <c r="Q31" i="2"/>
  <c r="E3" i="6"/>
  <c r="Q30" i="2"/>
  <c r="E16" i="6"/>
  <c r="Q29" i="2"/>
  <c r="E15" i="6"/>
  <c r="Q28" i="2"/>
  <c r="Q27" i="2"/>
  <c r="Q24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Q26" i="2"/>
  <c r="Q37" i="2"/>
  <c r="I16" i="6"/>
  <c r="I4" i="6"/>
  <c r="I15" i="6"/>
  <c r="I14" i="6"/>
  <c r="I3" i="6"/>
  <c r="I13" i="6"/>
  <c r="I10" i="6"/>
  <c r="I9" i="6"/>
  <c r="I8" i="6"/>
  <c r="I7" i="6"/>
  <c r="I3" i="4"/>
  <c r="H3" i="7" s="1"/>
  <c r="D3" i="7"/>
  <c r="I8" i="5"/>
  <c r="I8" i="7" s="1"/>
  <c r="E8" i="7"/>
  <c r="I9" i="5"/>
  <c r="I9" i="7" s="1"/>
  <c r="E9" i="7"/>
  <c r="I10" i="5"/>
  <c r="I10" i="7" s="1"/>
  <c r="E10" i="7"/>
  <c r="I11" i="5"/>
  <c r="I11" i="7" s="1"/>
  <c r="E11" i="7"/>
  <c r="E12" i="7"/>
  <c r="I12" i="5"/>
  <c r="I12" i="7" s="1"/>
  <c r="E13" i="7"/>
  <c r="I13" i="5"/>
  <c r="I13" i="7" s="1"/>
  <c r="E14" i="7"/>
  <c r="I14" i="5"/>
  <c r="I14" i="7" s="1"/>
  <c r="E15" i="7"/>
  <c r="K15" i="7" s="1"/>
  <c r="I15" i="5"/>
  <c r="I15" i="7" s="1"/>
  <c r="I16" i="5"/>
  <c r="I16" i="7" s="1"/>
  <c r="E16" i="7"/>
  <c r="I4" i="5"/>
  <c r="I4" i="7" s="1"/>
  <c r="E4" i="7"/>
  <c r="F16" i="4"/>
  <c r="D16" i="7" s="1"/>
  <c r="K16" i="7" s="1"/>
  <c r="F4" i="4"/>
  <c r="F7" i="5"/>
  <c r="F15" i="4"/>
  <c r="D15" i="7" s="1"/>
  <c r="F6" i="5"/>
  <c r="F14" i="4"/>
  <c r="D14" i="7" s="1"/>
  <c r="F3" i="5"/>
  <c r="F5" i="5"/>
  <c r="F13" i="4"/>
  <c r="D13" i="7" s="1"/>
  <c r="K13" i="7" s="1"/>
  <c r="F12" i="4"/>
  <c r="F11" i="4"/>
  <c r="F10" i="4"/>
  <c r="F9" i="4"/>
  <c r="F8" i="4"/>
  <c r="I5" i="4"/>
  <c r="H5" i="7" s="1"/>
  <c r="I7" i="4"/>
  <c r="H7" i="7" s="1"/>
  <c r="E8" i="6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J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E8" i="5"/>
  <c r="G8" i="7" s="1"/>
  <c r="E14" i="5"/>
  <c r="G14" i="7" s="1"/>
  <c r="E7" i="5"/>
  <c r="G7" i="7" s="1"/>
  <c r="C14" i="7"/>
  <c r="J14" i="7" s="1"/>
  <c r="J7" i="7"/>
  <c r="J6" i="7"/>
  <c r="K14" i="7"/>
  <c r="I6" i="4"/>
  <c r="J16" i="7"/>
  <c r="E3" i="4"/>
  <c r="F3" i="7" s="1"/>
  <c r="E9" i="4"/>
  <c r="E14" i="4"/>
  <c r="E6" i="4"/>
  <c r="E11" i="4"/>
  <c r="E13" i="4"/>
  <c r="E5" i="4"/>
  <c r="E10" i="4"/>
  <c r="E15" i="4"/>
  <c r="E7" i="4"/>
  <c r="E8" i="4"/>
  <c r="V4" i="3" l="1"/>
  <c r="V7" i="3"/>
  <c r="V10" i="3"/>
  <c r="V13" i="3"/>
  <c r="V16" i="3"/>
  <c r="W3" i="3"/>
  <c r="V6" i="3"/>
  <c r="V12" i="3"/>
  <c r="V15" i="3"/>
  <c r="V9" i="3"/>
  <c r="V5" i="3"/>
  <c r="V8" i="3"/>
  <c r="V11" i="3"/>
  <c r="V14" i="3"/>
  <c r="V17" i="3"/>
  <c r="T22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11" i="7"/>
  <c r="J11" i="7" s="1"/>
  <c r="I14" i="4"/>
  <c r="H14" i="7" s="1"/>
  <c r="M14" i="7" s="1"/>
  <c r="I15" i="4"/>
  <c r="I13" i="4"/>
  <c r="H13" i="7" s="1"/>
  <c r="M13" i="7" s="1"/>
  <c r="K3" i="7"/>
  <c r="I16" i="4"/>
  <c r="H16" i="7" s="1"/>
  <c r="M16" i="7" s="1"/>
  <c r="I9" i="4"/>
  <c r="H9" i="7" s="1"/>
  <c r="M9" i="7" s="1"/>
  <c r="D9" i="7"/>
  <c r="K9" i="7" s="1"/>
  <c r="D4" i="7"/>
  <c r="K4" i="7" s="1"/>
  <c r="I4" i="4"/>
  <c r="H4" i="7" s="1"/>
  <c r="M4" i="7" s="1"/>
  <c r="D10" i="7"/>
  <c r="K10" i="7" s="1"/>
  <c r="I10" i="4"/>
  <c r="H10" i="7" s="1"/>
  <c r="M10" i="7" s="1"/>
  <c r="H6" i="7"/>
  <c r="D12" i="7"/>
  <c r="K12" i="7" s="1"/>
  <c r="I12" i="4"/>
  <c r="H12" i="7" s="1"/>
  <c r="M12" i="7" s="1"/>
  <c r="D11" i="7"/>
  <c r="K11" i="7" s="1"/>
  <c r="I11" i="4"/>
  <c r="H11" i="7" s="1"/>
  <c r="M11" i="7" s="1"/>
  <c r="H15" i="7"/>
  <c r="M15" i="7" s="1"/>
  <c r="I5" i="5"/>
  <c r="I5" i="7" s="1"/>
  <c r="M5" i="7" s="1"/>
  <c r="E5" i="7"/>
  <c r="K5" i="7" s="1"/>
  <c r="E3" i="7"/>
  <c r="I3" i="5"/>
  <c r="I3" i="7" s="1"/>
  <c r="M3" i="7" s="1"/>
  <c r="I6" i="5"/>
  <c r="I6" i="7" s="1"/>
  <c r="E6" i="7"/>
  <c r="K6" i="7" s="1"/>
  <c r="I8" i="4"/>
  <c r="H8" i="7" s="1"/>
  <c r="M8" i="7" s="1"/>
  <c r="D8" i="7"/>
  <c r="K8" i="7" s="1"/>
  <c r="I7" i="5"/>
  <c r="I7" i="7" s="1"/>
  <c r="M7" i="7" s="1"/>
  <c r="E7" i="7"/>
  <c r="K7" i="7" s="1"/>
  <c r="C10" i="7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  <c r="W5" i="3" l="1"/>
  <c r="W8" i="3"/>
  <c r="W11" i="3"/>
  <c r="W14" i="3"/>
  <c r="W4" i="3"/>
  <c r="W7" i="3"/>
  <c r="W10" i="3"/>
  <c r="W13" i="3"/>
  <c r="W16" i="3"/>
  <c r="X3" i="3"/>
  <c r="W6" i="3"/>
  <c r="W9" i="3"/>
  <c r="W12" i="3"/>
  <c r="W15" i="3"/>
  <c r="W17" i="3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U22" i="2"/>
  <c r="M6" i="7"/>
  <c r="X8" i="3" l="1"/>
  <c r="X5" i="3"/>
  <c r="X11" i="3"/>
  <c r="X14" i="3"/>
  <c r="X17" i="3"/>
  <c r="X4" i="3"/>
  <c r="X7" i="3"/>
  <c r="X10" i="3"/>
  <c r="X13" i="3"/>
  <c r="X16" i="3"/>
  <c r="Y3" i="3"/>
  <c r="X6" i="3"/>
  <c r="X9" i="3"/>
  <c r="X12" i="3"/>
  <c r="X15" i="3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V22" i="2"/>
  <c r="Y5" i="3" l="1"/>
  <c r="Y8" i="3"/>
  <c r="Y11" i="3"/>
  <c r="Y14" i="3"/>
  <c r="Y17" i="3"/>
  <c r="Y4" i="3"/>
  <c r="Y7" i="3"/>
  <c r="Y10" i="3"/>
  <c r="Y13" i="3"/>
  <c r="Y16" i="3"/>
  <c r="Z3" i="3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Y6" i="3"/>
  <c r="Y9" i="3"/>
  <c r="Y12" i="3"/>
  <c r="Y15" i="3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W22" i="2"/>
  <c r="W24" i="2" l="1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X22" i="2"/>
  <c r="X24" i="2" l="1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Y22" i="2"/>
  <c r="Y24" i="2" l="1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Z22" i="2"/>
  <c r="AA22" i="2" l="1"/>
  <c r="Z34" i="2"/>
  <c r="Z37" i="2"/>
  <c r="Z26" i="2"/>
  <c r="Z30" i="2"/>
  <c r="Z35" i="2"/>
  <c r="Z25" i="2"/>
  <c r="Z32" i="2"/>
  <c r="Z28" i="2"/>
  <c r="Z27" i="2"/>
  <c r="Z33" i="2"/>
  <c r="Z29" i="2"/>
  <c r="Z24" i="2"/>
  <c r="Z31" i="2"/>
  <c r="Z36" i="2"/>
  <c r="AB22" i="2" l="1"/>
  <c r="AA26" i="2"/>
  <c r="AA31" i="2"/>
  <c r="AA35" i="2"/>
  <c r="AA24" i="2"/>
  <c r="AA29" i="2"/>
  <c r="AA33" i="2"/>
  <c r="AA27" i="2"/>
  <c r="AA30" i="2"/>
  <c r="AA34" i="2"/>
  <c r="AA28" i="2"/>
  <c r="AA25" i="2"/>
  <c r="AA36" i="2"/>
  <c r="AA32" i="2"/>
  <c r="AA37" i="2"/>
  <c r="AC22" i="2" l="1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C24" i="2" l="1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D22" i="2"/>
  <c r="AD24" i="2" l="1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E22" i="2"/>
  <c r="AF22" i="2" l="1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G22" i="2" l="1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G24" i="2" l="1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H22" i="2"/>
  <c r="AH24" i="2" l="1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I22" i="2"/>
  <c r="AJ22" i="2" l="1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K22" i="2" l="1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L22" i="2" l="1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L25" i="2" l="1"/>
  <c r="AL24" i="2"/>
  <c r="AL32" i="2"/>
  <c r="AL30" i="2"/>
  <c r="AL34" i="2"/>
  <c r="AL26" i="2"/>
  <c r="AL37" i="2"/>
  <c r="AM22" i="2"/>
  <c r="AL36" i="2"/>
  <c r="AL27" i="2"/>
  <c r="AL31" i="2"/>
  <c r="AL35" i="2"/>
  <c r="AL28" i="2"/>
  <c r="AL29" i="2"/>
  <c r="AL33" i="2"/>
  <c r="AN22" i="2" l="1"/>
  <c r="AM25" i="2"/>
  <c r="AM30" i="2"/>
  <c r="AM34" i="2"/>
  <c r="AM36" i="2"/>
  <c r="AM33" i="2"/>
  <c r="AM24" i="2"/>
  <c r="AM28" i="2"/>
  <c r="AM31" i="2"/>
  <c r="AM35" i="2"/>
  <c r="AM37" i="2"/>
  <c r="AM27" i="2"/>
  <c r="AM26" i="2"/>
  <c r="AM29" i="2"/>
  <c r="AM32" i="2"/>
  <c r="AO22" i="2" l="1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O24" i="2" l="1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</calcChain>
</file>

<file path=xl/sharedStrings.xml><?xml version="1.0" encoding="utf-8"?>
<sst xmlns="http://schemas.openxmlformats.org/spreadsheetml/2006/main" count="238" uniqueCount="90">
  <si>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</si>
  <si>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</si>
  <si>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</si>
  <si>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</si>
  <si>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</si>
  <si>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</si>
  <si>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</si>
  <si>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</si>
  <si>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</si>
  <si>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</si>
  <si>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</si>
  <si>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</si>
  <si>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</si>
  <si>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</si>
  <si>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</si>
  <si>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</si>
  <si>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</si>
  <si>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</si>
  <si>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</si>
  <si>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</si>
  <si>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</si>
  <si>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</si>
  <si>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</si>
  <si>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</si>
  <si>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</si>
  <si>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</si>
  <si>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</si>
  <si>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</si>
  <si>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</si>
  <si>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</si>
  <si>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</si>
  <si>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</si>
  <si>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</si>
  <si>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</si>
  <si>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</si>
  <si>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</si>
  <si>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</si>
  <si>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</si>
  <si>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</si>
  <si>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</si>
  <si>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</si>
  <si>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</si>
  <si>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</si>
  <si>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</si>
  <si>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</si>
  <si>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</si>
  <si>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</si>
  <si>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</si>
  <si>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</si>
  <si>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</si>
  <si>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</si>
  <si>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</si>
  <si>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</si>
  <si>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</si>
  <si>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</si>
  <si>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</si>
  <si>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</si>
  <si>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</si>
  <si>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</si>
  <si>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</si>
  <si>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</si>
  <si>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</si>
  <si>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</si>
  <si>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</si>
  <si>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</si>
  <si>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</si>
  <si>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</si>
  <si>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</si>
  <si>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</si>
  <si>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</si>
  <si>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</si>
  <si>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</si>
  <si>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</si>
  <si>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</si>
  <si>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</si>
  <si>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</si>
  <si>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</si>
  <si>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</si>
  <si>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</si>
  <si>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</si>
  <si>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</si>
  <si>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</si>
  <si>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</si>
  <si>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</si>
  <si>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</si>
  <si>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</si>
  <si>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</si>
  <si>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</si>
  <si>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</si>
  <si>
    <t>C_M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</si>
</sst>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'!$AA$7:$AA$20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'!$AG$7:$AG$20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1.9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'!$S$24:$S$37</c:f>
              <c:numCache>
                <c:formatCode>General</c:formatCode>
                <c:ptCount val="14"/>
                <c:pt idx="0">
                  <c:v>2.7484499999999856E-3</c:v>
                </c:pt>
                <c:pt idx="1">
                  <c:v>-7.2985900000000041E-3</c:v>
                </c:pt>
                <c:pt idx="2">
                  <c:v>-1.9140910000000001E-2</c:v>
                </c:pt>
                <c:pt idx="3">
                  <c:v>-3.0089655999999992E-2</c:v>
                </c:pt>
                <c:pt idx="4">
                  <c:v>-4.9246423999999983E-2</c:v>
                </c:pt>
                <c:pt idx="5">
                  <c:v>-6.1783429000000001E-2</c:v>
                </c:pt>
                <c:pt idx="6">
                  <c:v>-6.8188289000000013E-2</c:v>
                </c:pt>
                <c:pt idx="7">
                  <c:v>-7.3356479999999974E-2</c:v>
                </c:pt>
                <c:pt idx="8">
                  <c:v>-7.212588999999997E-2</c:v>
                </c:pt>
                <c:pt idx="9">
                  <c:v>-7.5271558999999988E-2</c:v>
                </c:pt>
                <c:pt idx="10">
                  <c:v>-7.1686514000000007E-2</c:v>
                </c:pt>
                <c:pt idx="11">
                  <c:v>-7.7273048999999955E-2</c:v>
                </c:pt>
                <c:pt idx="12">
                  <c:v>-8.1214736999999981E-2</c:v>
                </c:pt>
                <c:pt idx="13">
                  <c:v>-8.635682599999997E-2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3D3-A5FD-B00567E13DDF}"/>
            </c:ext>
          </c:extLst>
        </c:ser>
        <c:ser>
          <c:idx val="1"/>
          <c:order val="1"/>
          <c:tx>
            <c:v>1.95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'!$T$24:$T$37</c:f>
              <c:numCache>
                <c:formatCode>General</c:formatCode>
                <c:ptCount val="14"/>
                <c:pt idx="0">
                  <c:v>1.1002749999999839E-3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-4.7444746999999982E-2</c:v>
                </c:pt>
                <c:pt idx="5">
                  <c:v>-5.8957599499999999E-2</c:v>
                </c:pt>
                <c:pt idx="6">
                  <c:v>-6.4579514500000018E-2</c:v>
                </c:pt>
                <c:pt idx="7">
                  <c:v>-6.9016859999999985E-2</c:v>
                </c:pt>
                <c:pt idx="8">
                  <c:v>-6.7168309999999981E-2</c:v>
                </c:pt>
                <c:pt idx="9">
                  <c:v>-7.0025299499999999E-2</c:v>
                </c:pt>
                <c:pt idx="10">
                  <c:v>-6.6435322000000019E-2</c:v>
                </c:pt>
                <c:pt idx="11">
                  <c:v>-7.1628634499999955E-2</c:v>
                </c:pt>
                <c:pt idx="12">
                  <c:v>-7.5103388499999979E-2</c:v>
                </c:pt>
                <c:pt idx="13">
                  <c:v>-7.9796652999999995E-2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4-43D3-A5FD-B00567E13DDF}"/>
            </c:ext>
          </c:extLst>
        </c:ser>
        <c:ser>
          <c:idx val="2"/>
          <c:order val="2"/>
          <c:tx>
            <c:v>2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'!$U$24:$U$37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4-43D3-A5FD-B00567E13DDF}"/>
            </c:ext>
          </c:extLst>
        </c:ser>
        <c:ser>
          <c:idx val="3"/>
          <c:order val="3"/>
          <c:tx>
            <c:v>2.05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'!$V$24:$V$37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4-43D3-A5FD-B00567E13DDF}"/>
            </c:ext>
          </c:extLst>
        </c:ser>
        <c:ser>
          <c:idx val="4"/>
          <c:order val="4"/>
          <c:tx>
            <c:v>2.1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'!$W$24:$W$37</c:f>
              <c:numCache>
                <c:formatCode>General</c:formatCode>
                <c:ptCount val="14"/>
                <c:pt idx="0">
                  <c:v>-3.8442499999999935E-3</c:v>
                </c:pt>
                <c:pt idx="1">
                  <c:v>-1.0926009999999996E-2</c:v>
                </c:pt>
                <c:pt idx="2">
                  <c:v>-1.9528070000000002E-2</c:v>
                </c:pt>
                <c:pt idx="3">
                  <c:v>-2.6358564000000001E-2</c:v>
                </c:pt>
                <c:pt idx="4">
                  <c:v>-4.2039716000000005E-2</c:v>
                </c:pt>
                <c:pt idx="5">
                  <c:v>-5.0480111000000036E-2</c:v>
                </c:pt>
                <c:pt idx="6">
                  <c:v>-5.3753191000000061E-2</c:v>
                </c:pt>
                <c:pt idx="7">
                  <c:v>-5.599800000000002E-2</c:v>
                </c:pt>
                <c:pt idx="8">
                  <c:v>-5.2295570000000013E-2</c:v>
                </c:pt>
                <c:pt idx="9">
                  <c:v>-5.428652100000006E-2</c:v>
                </c:pt>
                <c:pt idx="10">
                  <c:v>-5.0681746000000055E-2</c:v>
                </c:pt>
                <c:pt idx="11">
                  <c:v>-5.469539100000001E-2</c:v>
                </c:pt>
                <c:pt idx="12">
                  <c:v>-5.6769343000000028E-2</c:v>
                </c:pt>
                <c:pt idx="13">
                  <c:v>-6.0116134000000043E-2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4-43D3-A5FD-B00567E13DDF}"/>
            </c:ext>
          </c:extLst>
        </c:ser>
        <c:ser>
          <c:idx val="5"/>
          <c:order val="5"/>
          <c:tx>
            <c:v>2.15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'!$X$24:$X$37</c:f>
              <c:numCache>
                <c:formatCode>General</c:formatCode>
                <c:ptCount val="14"/>
                <c:pt idx="0">
                  <c:v>-5.4924249999999813E-3</c:v>
                </c:pt>
                <c:pt idx="1">
                  <c:v>-1.1832864999999988E-2</c:v>
                </c:pt>
                <c:pt idx="2">
                  <c:v>-1.9624860000000001E-2</c:v>
                </c:pt>
                <c:pt idx="3">
                  <c:v>-2.542579100000001E-2</c:v>
                </c:pt>
                <c:pt idx="4">
                  <c:v>-4.0238039000000017E-2</c:v>
                </c:pt>
                <c:pt idx="5">
                  <c:v>-4.7654281500000048E-2</c:v>
                </c:pt>
                <c:pt idx="6">
                  <c:v>-5.0144416500000066E-2</c:v>
                </c:pt>
                <c:pt idx="7">
                  <c:v>-5.1658380000000031E-2</c:v>
                </c:pt>
                <c:pt idx="8">
                  <c:v>-4.7337990000000052E-2</c:v>
                </c:pt>
                <c:pt idx="9">
                  <c:v>-4.9040261500000071E-2</c:v>
                </c:pt>
                <c:pt idx="10">
                  <c:v>-4.5430554000000095E-2</c:v>
                </c:pt>
                <c:pt idx="11">
                  <c:v>-4.9050976500000038E-2</c:v>
                </c:pt>
                <c:pt idx="12">
                  <c:v>-5.0657994500000081E-2</c:v>
                </c:pt>
                <c:pt idx="13">
                  <c:v>-5.3555961000000041E-2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4-43D3-A5FD-B00567E13DDF}"/>
            </c:ext>
          </c:extLst>
        </c:ser>
        <c:ser>
          <c:idx val="6"/>
          <c:order val="6"/>
          <c:tx>
            <c:v>2.2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'!$Y$24:$Y$37</c:f>
              <c:numCache>
                <c:formatCode>General</c:formatCode>
                <c:ptCount val="14"/>
                <c:pt idx="0">
                  <c:v>-7.1405999999999831E-3</c:v>
                </c:pt>
                <c:pt idx="1">
                  <c:v>-1.2739719999999986E-2</c:v>
                </c:pt>
                <c:pt idx="2">
                  <c:v>-1.972165E-2</c:v>
                </c:pt>
                <c:pt idx="3">
                  <c:v>-2.4493018000000012E-2</c:v>
                </c:pt>
                <c:pt idx="4">
                  <c:v>-3.8436362000000016E-2</c:v>
                </c:pt>
                <c:pt idx="5">
                  <c:v>-4.4828452000000046E-2</c:v>
                </c:pt>
                <c:pt idx="6">
                  <c:v>-4.6535642000000071E-2</c:v>
                </c:pt>
                <c:pt idx="7">
                  <c:v>-4.7318760000000071E-2</c:v>
                </c:pt>
                <c:pt idx="8">
                  <c:v>-4.2380410000000063E-2</c:v>
                </c:pt>
                <c:pt idx="9">
                  <c:v>-4.3794002000000082E-2</c:v>
                </c:pt>
                <c:pt idx="10">
                  <c:v>-4.0179362000000107E-2</c:v>
                </c:pt>
                <c:pt idx="11">
                  <c:v>-4.3406562000000065E-2</c:v>
                </c:pt>
                <c:pt idx="12">
                  <c:v>-4.4546646000000079E-2</c:v>
                </c:pt>
                <c:pt idx="13">
                  <c:v>-4.6995788000000094E-2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4-43D3-A5FD-B00567E13DDF}"/>
            </c:ext>
          </c:extLst>
        </c:ser>
        <c:ser>
          <c:idx val="7"/>
          <c:order val="7"/>
          <c:tx>
            <c:v>2.25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'!$Z$24:$Z$37</c:f>
              <c:numCache>
                <c:formatCode>General</c:formatCode>
                <c:ptCount val="14"/>
                <c:pt idx="0">
                  <c:v>-8.7887749999999709E-3</c:v>
                </c:pt>
                <c:pt idx="1">
                  <c:v>-1.3646574999999984E-2</c:v>
                </c:pt>
                <c:pt idx="2">
                  <c:v>-1.981844E-2</c:v>
                </c:pt>
                <c:pt idx="3">
                  <c:v>-2.3560245000000014E-2</c:v>
                </c:pt>
                <c:pt idx="4">
                  <c:v>-3.6634685000000028E-2</c:v>
                </c:pt>
                <c:pt idx="5">
                  <c:v>-4.2002622500000059E-2</c:v>
                </c:pt>
                <c:pt idx="6">
                  <c:v>-4.2926867500000077E-2</c:v>
                </c:pt>
                <c:pt idx="7">
                  <c:v>-4.2979140000000082E-2</c:v>
                </c:pt>
                <c:pt idx="8">
                  <c:v>-3.7422830000000074E-2</c:v>
                </c:pt>
                <c:pt idx="9">
                  <c:v>-3.8547742500000093E-2</c:v>
                </c:pt>
                <c:pt idx="10">
                  <c:v>-3.4928170000000119E-2</c:v>
                </c:pt>
                <c:pt idx="11">
                  <c:v>-3.7762147500000065E-2</c:v>
                </c:pt>
                <c:pt idx="12">
                  <c:v>-3.8435297500000132E-2</c:v>
                </c:pt>
                <c:pt idx="13">
                  <c:v>-4.0435615000000091E-2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B4-43D3-A5FD-B00567E13DDF}"/>
            </c:ext>
          </c:extLst>
        </c:ser>
        <c:ser>
          <c:idx val="8"/>
          <c:order val="8"/>
          <c:tx>
            <c:v>2.3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'!$AA$24:$AA$37</c:f>
              <c:numCache>
                <c:formatCode>General</c:formatCode>
                <c:ptCount val="14"/>
                <c:pt idx="0">
                  <c:v>-1.0436949999999973E-2</c:v>
                </c:pt>
                <c:pt idx="1">
                  <c:v>-1.4553429999999982E-2</c:v>
                </c:pt>
                <c:pt idx="2">
                  <c:v>-1.9915229999999999E-2</c:v>
                </c:pt>
                <c:pt idx="3">
                  <c:v>-2.2627472000000017E-2</c:v>
                </c:pt>
                <c:pt idx="4">
                  <c:v>-3.4833008000000026E-2</c:v>
                </c:pt>
                <c:pt idx="5">
                  <c:v>-3.9176793000000071E-2</c:v>
                </c:pt>
                <c:pt idx="6">
                  <c:v>-3.9318093000000109E-2</c:v>
                </c:pt>
                <c:pt idx="7">
                  <c:v>-3.8639520000000094E-2</c:v>
                </c:pt>
                <c:pt idx="8">
                  <c:v>-3.2465250000000084E-2</c:v>
                </c:pt>
                <c:pt idx="9">
                  <c:v>-3.3301483000000132E-2</c:v>
                </c:pt>
                <c:pt idx="10">
                  <c:v>-2.9676978000000132E-2</c:v>
                </c:pt>
                <c:pt idx="11">
                  <c:v>-3.2117733000000093E-2</c:v>
                </c:pt>
                <c:pt idx="12">
                  <c:v>-3.2323949000000129E-2</c:v>
                </c:pt>
                <c:pt idx="13">
                  <c:v>-3.3875442000000144E-2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B4-43D3-A5FD-B00567E13DDF}"/>
            </c:ext>
          </c:extLst>
        </c:ser>
        <c:ser>
          <c:idx val="9"/>
          <c:order val="9"/>
          <c:tx>
            <c:v>2.35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'!$AB$24:$AB$37</c:f>
              <c:numCache>
                <c:formatCode>General</c:formatCode>
                <c:ptCount val="14"/>
                <c:pt idx="0">
                  <c:v>-1.208512499999996E-2</c:v>
                </c:pt>
                <c:pt idx="1">
                  <c:v>-1.546028499999998E-2</c:v>
                </c:pt>
                <c:pt idx="2">
                  <c:v>-2.0012019999999998E-2</c:v>
                </c:pt>
                <c:pt idx="3">
                  <c:v>-2.1694699000000019E-2</c:v>
                </c:pt>
                <c:pt idx="4">
                  <c:v>-3.3031331000000039E-2</c:v>
                </c:pt>
                <c:pt idx="5">
                  <c:v>-3.6350963500000083E-2</c:v>
                </c:pt>
                <c:pt idx="6">
                  <c:v>-3.5709318500000115E-2</c:v>
                </c:pt>
                <c:pt idx="7">
                  <c:v>-3.4299900000000105E-2</c:v>
                </c:pt>
                <c:pt idx="8">
                  <c:v>-2.7507670000000123E-2</c:v>
                </c:pt>
                <c:pt idx="9">
                  <c:v>-2.8055223500000143E-2</c:v>
                </c:pt>
                <c:pt idx="10">
                  <c:v>-2.4425786000000171E-2</c:v>
                </c:pt>
                <c:pt idx="11">
                  <c:v>-2.647331850000012E-2</c:v>
                </c:pt>
                <c:pt idx="12">
                  <c:v>-2.6212600500000183E-2</c:v>
                </c:pt>
                <c:pt idx="13">
                  <c:v>-2.7315269000000142E-2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B4-43D3-A5FD-B00567E13DDF}"/>
            </c:ext>
          </c:extLst>
        </c:ser>
        <c:ser>
          <c:idx val="10"/>
          <c:order val="10"/>
          <c:tx>
            <c:v>2.4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'!$AC$24:$AC$37</c:f>
              <c:numCache>
                <c:formatCode>General</c:formatCode>
                <c:ptCount val="14"/>
                <c:pt idx="0">
                  <c:v>-1.3733299999999962E-2</c:v>
                </c:pt>
                <c:pt idx="1">
                  <c:v>-1.6367139999999971E-2</c:v>
                </c:pt>
                <c:pt idx="2">
                  <c:v>-2.0108809999999998E-2</c:v>
                </c:pt>
                <c:pt idx="3">
                  <c:v>-2.0761926000000021E-2</c:v>
                </c:pt>
                <c:pt idx="4">
                  <c:v>-3.1229654000000037E-2</c:v>
                </c:pt>
                <c:pt idx="5">
                  <c:v>-3.3525134000000095E-2</c:v>
                </c:pt>
                <c:pt idx="6">
                  <c:v>-3.210054400000012E-2</c:v>
                </c:pt>
                <c:pt idx="7">
                  <c:v>-2.9960280000000117E-2</c:v>
                </c:pt>
                <c:pt idx="8">
                  <c:v>-2.2550090000000134E-2</c:v>
                </c:pt>
                <c:pt idx="9">
                  <c:v>-2.2808964000000154E-2</c:v>
                </c:pt>
                <c:pt idx="10">
                  <c:v>-1.9174594000000156E-2</c:v>
                </c:pt>
                <c:pt idx="11">
                  <c:v>-2.0828904000000148E-2</c:v>
                </c:pt>
                <c:pt idx="12">
                  <c:v>-2.010125200000018E-2</c:v>
                </c:pt>
                <c:pt idx="13">
                  <c:v>-2.0755096000000195E-2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B4-43D3-A5FD-B00567E13DDF}"/>
            </c:ext>
          </c:extLst>
        </c:ser>
        <c:ser>
          <c:idx val="11"/>
          <c:order val="11"/>
          <c:tx>
            <c:v>2.45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'!$AD$24:$AD$37</c:f>
              <c:numCache>
                <c:formatCode>General</c:formatCode>
                <c:ptCount val="14"/>
                <c:pt idx="0">
                  <c:v>-1.538147499999995E-2</c:v>
                </c:pt>
                <c:pt idx="1">
                  <c:v>-1.7273994999999969E-2</c:v>
                </c:pt>
                <c:pt idx="2">
                  <c:v>-2.0205599999999997E-2</c:v>
                </c:pt>
                <c:pt idx="3">
                  <c:v>-1.982915300000003E-2</c:v>
                </c:pt>
                <c:pt idx="4">
                  <c:v>-2.942797700000005E-2</c:v>
                </c:pt>
                <c:pt idx="5">
                  <c:v>-3.0699304500000107E-2</c:v>
                </c:pt>
                <c:pt idx="6">
                  <c:v>-2.8491769500000153E-2</c:v>
                </c:pt>
                <c:pt idx="7">
                  <c:v>-2.5620660000000128E-2</c:v>
                </c:pt>
                <c:pt idx="8">
                  <c:v>-1.7592510000000144E-2</c:v>
                </c:pt>
                <c:pt idx="9">
                  <c:v>-1.7562704500000192E-2</c:v>
                </c:pt>
                <c:pt idx="10">
                  <c:v>-1.3923402000000196E-2</c:v>
                </c:pt>
                <c:pt idx="11">
                  <c:v>-1.5184489500000176E-2</c:v>
                </c:pt>
                <c:pt idx="12">
                  <c:v>-1.3989903500000178E-2</c:v>
                </c:pt>
                <c:pt idx="13">
                  <c:v>-1.4194923000000192E-2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B4-43D3-A5FD-B00567E13DDF}"/>
            </c:ext>
          </c:extLst>
        </c:ser>
        <c:ser>
          <c:idx val="12"/>
          <c:order val="12"/>
          <c:tx>
            <c:v>2.5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'!$AE$24:$AE$37</c:f>
              <c:numCache>
                <c:formatCode>General</c:formatCode>
                <c:ptCount val="14"/>
                <c:pt idx="0">
                  <c:v>-1.7029649999999952E-2</c:v>
                </c:pt>
                <c:pt idx="1">
                  <c:v>-1.8180849999999967E-2</c:v>
                </c:pt>
                <c:pt idx="2">
                  <c:v>-2.0302389999999997E-2</c:v>
                </c:pt>
                <c:pt idx="3">
                  <c:v>-1.8896380000000032E-2</c:v>
                </c:pt>
                <c:pt idx="4">
                  <c:v>-2.7626300000000062E-2</c:v>
                </c:pt>
                <c:pt idx="5">
                  <c:v>-2.787347500000012E-2</c:v>
                </c:pt>
                <c:pt idx="6">
                  <c:v>-2.4882995000000158E-2</c:v>
                </c:pt>
                <c:pt idx="7">
                  <c:v>-2.128104000000014E-2</c:v>
                </c:pt>
                <c:pt idx="8">
                  <c:v>-1.2634930000000155E-2</c:v>
                </c:pt>
                <c:pt idx="9">
                  <c:v>-1.2316445000000176E-2</c:v>
                </c:pt>
                <c:pt idx="10">
                  <c:v>-8.6722100000002356E-3</c:v>
                </c:pt>
                <c:pt idx="11">
                  <c:v>-9.5400750000002033E-3</c:v>
                </c:pt>
                <c:pt idx="12">
                  <c:v>-7.8785550000002313E-3</c:v>
                </c:pt>
                <c:pt idx="13">
                  <c:v>-7.6347500000002455E-3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B4-43D3-A5FD-B00567E13DDF}"/>
            </c:ext>
          </c:extLst>
        </c:ser>
        <c:ser>
          <c:idx val="13"/>
          <c:order val="13"/>
          <c:tx>
            <c:v>2.55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'!$AF$24:$AF$37</c:f>
              <c:numCache>
                <c:formatCode>General</c:formatCode>
                <c:ptCount val="14"/>
                <c:pt idx="0">
                  <c:v>-1.867782499999994E-2</c:v>
                </c:pt>
                <c:pt idx="1">
                  <c:v>-1.9087704999999965E-2</c:v>
                </c:pt>
                <c:pt idx="2">
                  <c:v>-2.0399179999999996E-2</c:v>
                </c:pt>
                <c:pt idx="3">
                  <c:v>-1.7963607000000034E-2</c:v>
                </c:pt>
                <c:pt idx="4">
                  <c:v>-2.582462300000006E-2</c:v>
                </c:pt>
                <c:pt idx="5">
                  <c:v>-2.5047645500000132E-2</c:v>
                </c:pt>
                <c:pt idx="6">
                  <c:v>-2.1274220500000163E-2</c:v>
                </c:pt>
                <c:pt idx="7">
                  <c:v>-1.6941420000000151E-2</c:v>
                </c:pt>
                <c:pt idx="8">
                  <c:v>-7.6773500000001937E-3</c:v>
                </c:pt>
                <c:pt idx="9">
                  <c:v>-7.0701855000002145E-3</c:v>
                </c:pt>
                <c:pt idx="10">
                  <c:v>-3.4210180000002199E-3</c:v>
                </c:pt>
                <c:pt idx="11">
                  <c:v>-3.8956605000001754E-3</c:v>
                </c:pt>
                <c:pt idx="12">
                  <c:v>-1.7672065000002291E-3</c:v>
                </c:pt>
                <c:pt idx="13">
                  <c:v>-1.074577000000243E-3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B4-43D3-A5FD-B00567E13DDF}"/>
            </c:ext>
          </c:extLst>
        </c:ser>
        <c:ser>
          <c:idx val="14"/>
          <c:order val="14"/>
          <c:tx>
            <c:v>2.6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'!$AG$24:$AG$37</c:f>
              <c:numCache>
                <c:formatCode>General</c:formatCode>
                <c:ptCount val="14"/>
                <c:pt idx="0">
                  <c:v>-2.0325999999999927E-2</c:v>
                </c:pt>
                <c:pt idx="1">
                  <c:v>-1.9994559999999963E-2</c:v>
                </c:pt>
                <c:pt idx="2">
                  <c:v>-2.0495969999999995E-2</c:v>
                </c:pt>
                <c:pt idx="3">
                  <c:v>-1.7030834000000036E-2</c:v>
                </c:pt>
                <c:pt idx="4">
                  <c:v>-2.4022946000000073E-2</c:v>
                </c:pt>
                <c:pt idx="5">
                  <c:v>-2.2221816000000144E-2</c:v>
                </c:pt>
                <c:pt idx="6">
                  <c:v>-1.7665446000000168E-2</c:v>
                </c:pt>
                <c:pt idx="7">
                  <c:v>-1.2601800000000191E-2</c:v>
                </c:pt>
                <c:pt idx="8">
                  <c:v>-2.7197700000001768E-3</c:v>
                </c:pt>
                <c:pt idx="9">
                  <c:v>-1.8239260000002533E-3</c:v>
                </c:pt>
                <c:pt idx="10">
                  <c:v>1.8301739999997402E-3</c:v>
                </c:pt>
                <c:pt idx="11">
                  <c:v>1.748753999999797E-3</c:v>
                </c:pt>
                <c:pt idx="12">
                  <c:v>4.3441419999997177E-3</c:v>
                </c:pt>
                <c:pt idx="13">
                  <c:v>5.4855959999997039E-3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B4-43D3-A5FD-B00567E1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82832"/>
        <c:axId val="2060482416"/>
      </c:scatterChart>
      <c:valAx>
        <c:axId val="20604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416"/>
        <c:crosses val="autoZero"/>
        <c:crossBetween val="midCat"/>
      </c:valAx>
      <c:valAx>
        <c:axId val="2060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at Initial</a:t>
                </a:r>
                <a:r>
                  <a:rPr lang="en-US" baseline="0"/>
                  <a:t> Neutral Point Prediction (in-lbf)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C_M</a:t>
            </a:r>
            <a:r>
              <a:rPr lang="en-US" baseline="0"/>
              <a:t> vs Angle of Attack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ft_s: 2.4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'!$P$40:$P$53</c:f>
              <c:numCache>
                <c:formatCode>General</c:formatCode>
                <c:ptCount val="14"/>
                <c:pt idx="0">
                  <c:v>-1.3733299999999962E-2</c:v>
                </c:pt>
                <c:pt idx="1">
                  <c:v>-1.6367139999999971E-2</c:v>
                </c:pt>
                <c:pt idx="2">
                  <c:v>-2.0108809999999998E-2</c:v>
                </c:pt>
                <c:pt idx="3">
                  <c:v>-2.0761926000000021E-2</c:v>
                </c:pt>
                <c:pt idx="4">
                  <c:v>-3.1229654000000037E-2</c:v>
                </c:pt>
                <c:pt idx="5">
                  <c:v>-3.3525134000000095E-2</c:v>
                </c:pt>
                <c:pt idx="6">
                  <c:v>-3.210054400000012E-2</c:v>
                </c:pt>
                <c:pt idx="7">
                  <c:v>-2.9960280000000117E-2</c:v>
                </c:pt>
                <c:pt idx="8">
                  <c:v>-2.2550090000000134E-2</c:v>
                </c:pt>
                <c:pt idx="9">
                  <c:v>-2.2808964000000154E-2</c:v>
                </c:pt>
                <c:pt idx="10">
                  <c:v>-1.9174594000000156E-2</c:v>
                </c:pt>
                <c:pt idx="11">
                  <c:v>-2.0828904000000148E-2</c:v>
                </c:pt>
                <c:pt idx="12">
                  <c:v>-2.010125200000018E-2</c:v>
                </c:pt>
                <c:pt idx="13">
                  <c:v>-2.0755096000000195E-2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B-4224-ADC0-0F9F99F0DD29}"/>
            </c:ext>
          </c:extLst>
        </c:ser>
        <c:ser>
          <c:idx val="1"/>
          <c:order val="1"/>
          <c:tx>
            <c:v>100 ft_s: 2.3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'!$Q$40:$Q$53</c:f>
              <c:numCache>
                <c:formatCode>General</c:formatCode>
                <c:ptCount val="14"/>
                <c:pt idx="0">
                  <c:v>-7.1574199999997479E-3</c:v>
                </c:pt>
                <c:pt idx="1">
                  <c:v>-2.0025409999999855E-2</c:v>
                </c:pt>
                <c:pt idx="2">
                  <c:v>-3.8697819999999973E-2</c:v>
                </c:pt>
                <c:pt idx="3">
                  <c:v>-5.5443573000000107E-2</c:v>
                </c:pt>
                <c:pt idx="4">
                  <c:v>-7.5805431000000256E-2</c:v>
                </c:pt>
                <c:pt idx="5">
                  <c:v>-7.2630244000000399E-2</c:v>
                </c:pt>
                <c:pt idx="6">
                  <c:v>-6.1107005000000658E-2</c:v>
                </c:pt>
                <c:pt idx="7">
                  <c:v>-3.8910371000000499E-2</c:v>
                </c:pt>
                <c:pt idx="8">
                  <c:v>-1.8467634000000732E-2</c:v>
                </c:pt>
                <c:pt idx="9">
                  <c:v>3.3435209999994608E-3</c:v>
                </c:pt>
                <c:pt idx="10">
                  <c:v>1.2363386999999282E-2</c:v>
                </c:pt>
                <c:pt idx="11">
                  <c:v>6.4463399999992177E-3</c:v>
                </c:pt>
                <c:pt idx="12">
                  <c:v>1.8348939999994762E-3</c:v>
                </c:pt>
                <c:pt idx="13">
                  <c:v>7.4353479999993422E-3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B-4224-ADC0-0F9F99F0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41967"/>
        <c:axId val="1282339887"/>
      </c:scatterChart>
      <c:valAx>
        <c:axId val="12823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9887"/>
        <c:crosses val="autoZero"/>
        <c:crossBetween val="midCat"/>
      </c:valAx>
      <c:valAx>
        <c:axId val="12823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ft'!$Q$4:$Q$17</c:f>
              <c:numCache>
                <c:formatCode>General</c:formatCode>
                <c:ptCount val="14"/>
                <c:pt idx="0">
                  <c:v>0.11741277999999999</c:v>
                </c:pt>
                <c:pt idx="1">
                  <c:v>5.066594000000002E-2</c:v>
                </c:pt>
                <c:pt idx="2">
                  <c:v>-2.7265619999999997E-2</c:v>
                </c:pt>
                <c:pt idx="3">
                  <c:v>-9.3850718000000027E-2</c:v>
                </c:pt>
                <c:pt idx="4">
                  <c:v>-0.17914404600000006</c:v>
                </c:pt>
                <c:pt idx="5">
                  <c:v>-0.23734350400000004</c:v>
                </c:pt>
                <c:pt idx="6">
                  <c:v>-0.28981828000000009</c:v>
                </c:pt>
                <c:pt idx="7">
                  <c:v>-0.31749673599999984</c:v>
                </c:pt>
                <c:pt idx="8">
                  <c:v>-0.3100574439999999</c:v>
                </c:pt>
                <c:pt idx="9">
                  <c:v>-0.30411726399999983</c:v>
                </c:pt>
                <c:pt idx="10">
                  <c:v>-0.30582640800000016</c:v>
                </c:pt>
                <c:pt idx="11">
                  <c:v>-0.31564471000000016</c:v>
                </c:pt>
                <c:pt idx="12">
                  <c:v>-0.32901354599999988</c:v>
                </c:pt>
                <c:pt idx="13">
                  <c:v>-0.34750113199999988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6-472B-A800-0C41B4894737}"/>
            </c:ext>
          </c:extLst>
        </c:ser>
        <c:ser>
          <c:idx val="1"/>
          <c:order val="1"/>
          <c:tx>
            <c:v>1.85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ft'!$R$4:$R$17</c:f>
              <c:numCache>
                <c:formatCode>General</c:formatCode>
                <c:ptCount val="14"/>
                <c:pt idx="0">
                  <c:v>0.10495575999999995</c:v>
                </c:pt>
                <c:pt idx="1">
                  <c:v>4.3596805000000016E-2</c:v>
                </c:pt>
                <c:pt idx="2">
                  <c:v>-2.8408839999999998E-2</c:v>
                </c:pt>
                <c:pt idx="3">
                  <c:v>-9.0010003500000019E-2</c:v>
                </c:pt>
                <c:pt idx="4">
                  <c:v>-0.16881018450000002</c:v>
                </c:pt>
                <c:pt idx="5">
                  <c:v>-0.22087217800000003</c:v>
                </c:pt>
                <c:pt idx="6">
                  <c:v>-0.26694715250000001</c:v>
                </c:pt>
                <c:pt idx="7">
                  <c:v>-0.28963809949999986</c:v>
                </c:pt>
                <c:pt idx="8">
                  <c:v>-0.28089846299999999</c:v>
                </c:pt>
                <c:pt idx="9">
                  <c:v>-0.27337118549999984</c:v>
                </c:pt>
                <c:pt idx="10">
                  <c:v>-0.27400742850000004</c:v>
                </c:pt>
                <c:pt idx="11">
                  <c:v>-0.28343560499999998</c:v>
                </c:pt>
                <c:pt idx="12">
                  <c:v>-0.29592870199999988</c:v>
                </c:pt>
                <c:pt idx="13">
                  <c:v>-0.31200748399999978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6-472B-A800-0C41B4894737}"/>
            </c:ext>
          </c:extLst>
        </c:ser>
        <c:ser>
          <c:idx val="2"/>
          <c:order val="2"/>
          <c:tx>
            <c:v>1.9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ft'!$S$4:$S$17</c:f>
              <c:numCache>
                <c:formatCode>General</c:formatCode>
                <c:ptCount val="14"/>
                <c:pt idx="0">
                  <c:v>9.2498739999999968E-2</c:v>
                </c:pt>
                <c:pt idx="1">
                  <c:v>3.6527670000000012E-2</c:v>
                </c:pt>
                <c:pt idx="2">
                  <c:v>-2.9552060000000005E-2</c:v>
                </c:pt>
                <c:pt idx="3">
                  <c:v>-8.616928900000001E-2</c:v>
                </c:pt>
                <c:pt idx="4">
                  <c:v>-0.15847632300000003</c:v>
                </c:pt>
                <c:pt idx="5">
                  <c:v>-0.20440085199999991</c:v>
                </c:pt>
                <c:pt idx="6">
                  <c:v>-0.24407602500000003</c:v>
                </c:pt>
                <c:pt idx="7">
                  <c:v>-0.26177946299999988</c:v>
                </c:pt>
                <c:pt idx="8">
                  <c:v>-0.25173948199999985</c:v>
                </c:pt>
                <c:pt idx="9">
                  <c:v>-0.24262510699999984</c:v>
                </c:pt>
                <c:pt idx="10">
                  <c:v>-0.24218844900000014</c:v>
                </c:pt>
                <c:pt idx="11">
                  <c:v>-0.25122650000000002</c:v>
                </c:pt>
                <c:pt idx="12">
                  <c:v>-0.26284385799999987</c:v>
                </c:pt>
                <c:pt idx="13">
                  <c:v>-0.2765138359999999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6-472B-A800-0C41B4894737}"/>
            </c:ext>
          </c:extLst>
        </c:ser>
        <c:ser>
          <c:idx val="3"/>
          <c:order val="3"/>
          <c:tx>
            <c:v>1.95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ft'!$T$4:$T$17</c:f>
              <c:numCache>
                <c:formatCode>General</c:formatCode>
                <c:ptCount val="14"/>
                <c:pt idx="0">
                  <c:v>8.0041719999999927E-2</c:v>
                </c:pt>
                <c:pt idx="1">
                  <c:v>2.9458534999999952E-2</c:v>
                </c:pt>
                <c:pt idx="2">
                  <c:v>-3.0695280000000005E-2</c:v>
                </c:pt>
                <c:pt idx="3">
                  <c:v>-8.2328574500000001E-2</c:v>
                </c:pt>
                <c:pt idx="4">
                  <c:v>-0.14814246150000004</c:v>
                </c:pt>
                <c:pt idx="5">
                  <c:v>-0.1879295259999999</c:v>
                </c:pt>
                <c:pt idx="6">
                  <c:v>-0.22120489749999994</c:v>
                </c:pt>
                <c:pt idx="7">
                  <c:v>-0.2339208264999999</c:v>
                </c:pt>
                <c:pt idx="8">
                  <c:v>-0.22258050099999993</c:v>
                </c:pt>
                <c:pt idx="9">
                  <c:v>-0.21187902849999984</c:v>
                </c:pt>
                <c:pt idx="10">
                  <c:v>-0.21036946950000002</c:v>
                </c:pt>
                <c:pt idx="11">
                  <c:v>-0.21901739500000006</c:v>
                </c:pt>
                <c:pt idx="12">
                  <c:v>-0.22975901399999965</c:v>
                </c:pt>
                <c:pt idx="13">
                  <c:v>-0.2410201879999998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6-472B-A800-0C41B4894737}"/>
            </c:ext>
          </c:extLst>
        </c:ser>
        <c:ser>
          <c:idx val="4"/>
          <c:order val="4"/>
          <c:tx>
            <c:v>2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ft'!$U$4:$U$17</c:f>
              <c:numCache>
                <c:formatCode>General</c:formatCode>
                <c:ptCount val="14"/>
                <c:pt idx="0">
                  <c:v>6.7584699999999998E-2</c:v>
                </c:pt>
                <c:pt idx="1">
                  <c:v>2.2389400000000004E-2</c:v>
                </c:pt>
                <c:pt idx="2">
                  <c:v>-3.1838499999999999E-2</c:v>
                </c:pt>
                <c:pt idx="3">
                  <c:v>-7.848786000000002E-2</c:v>
                </c:pt>
                <c:pt idx="4">
                  <c:v>-0.13780860000000006</c:v>
                </c:pt>
                <c:pt idx="5">
                  <c:v>-0.17145820000000001</c:v>
                </c:pt>
                <c:pt idx="6">
                  <c:v>-0.19833377000000008</c:v>
                </c:pt>
                <c:pt idx="7">
                  <c:v>-0.20606218999999992</c:v>
                </c:pt>
                <c:pt idx="8">
                  <c:v>-0.19342152000000001</c:v>
                </c:pt>
                <c:pt idx="9">
                  <c:v>-0.18113294999999985</c:v>
                </c:pt>
                <c:pt idx="10">
                  <c:v>-0.17855049000000012</c:v>
                </c:pt>
                <c:pt idx="11">
                  <c:v>-0.1868082900000001</c:v>
                </c:pt>
                <c:pt idx="12">
                  <c:v>-0.19667416999999987</c:v>
                </c:pt>
                <c:pt idx="13">
                  <c:v>-0.20552653999999992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26-472B-A800-0C41B4894737}"/>
            </c:ext>
          </c:extLst>
        </c:ser>
        <c:ser>
          <c:idx val="5"/>
          <c:order val="5"/>
          <c:tx>
            <c:v>2.05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ft'!$V$4:$V$17</c:f>
              <c:numCache>
                <c:formatCode>General</c:formatCode>
                <c:ptCount val="14"/>
                <c:pt idx="0">
                  <c:v>5.5127680000000012E-2</c:v>
                </c:pt>
                <c:pt idx="1">
                  <c:v>1.5320265000000055E-2</c:v>
                </c:pt>
                <c:pt idx="2">
                  <c:v>-3.2981719999999992E-2</c:v>
                </c:pt>
                <c:pt idx="3">
                  <c:v>-7.4647145500000039E-2</c:v>
                </c:pt>
                <c:pt idx="4">
                  <c:v>-0.12747473850000007</c:v>
                </c:pt>
                <c:pt idx="5">
                  <c:v>-0.15498687400000011</c:v>
                </c:pt>
                <c:pt idx="6">
                  <c:v>-0.17546264250000021</c:v>
                </c:pt>
                <c:pt idx="7">
                  <c:v>-0.17820355349999994</c:v>
                </c:pt>
                <c:pt idx="8">
                  <c:v>-0.1642625390000001</c:v>
                </c:pt>
                <c:pt idx="9">
                  <c:v>-0.15038687149999985</c:v>
                </c:pt>
                <c:pt idx="10">
                  <c:v>-0.14673151050000022</c:v>
                </c:pt>
                <c:pt idx="11">
                  <c:v>-0.15459918500000014</c:v>
                </c:pt>
                <c:pt idx="12">
                  <c:v>-0.16358932600000009</c:v>
                </c:pt>
                <c:pt idx="13">
                  <c:v>-0.17003289200000005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26-472B-A800-0C41B4894737}"/>
            </c:ext>
          </c:extLst>
        </c:ser>
        <c:ser>
          <c:idx val="6"/>
          <c:order val="6"/>
          <c:tx>
            <c:v>2.1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ft'!$W$4:$W$17</c:f>
              <c:numCache>
                <c:formatCode>General</c:formatCode>
                <c:ptCount val="14"/>
                <c:pt idx="0">
                  <c:v>4.2670660000000082E-2</c:v>
                </c:pt>
                <c:pt idx="1">
                  <c:v>8.2511300000000509E-3</c:v>
                </c:pt>
                <c:pt idx="2">
                  <c:v>-3.4124939999999993E-2</c:v>
                </c:pt>
                <c:pt idx="3">
                  <c:v>-7.0806431000000059E-2</c:v>
                </c:pt>
                <c:pt idx="4">
                  <c:v>-0.11714087700000014</c:v>
                </c:pt>
                <c:pt idx="5">
                  <c:v>-0.1385155480000001</c:v>
                </c:pt>
                <c:pt idx="6">
                  <c:v>-0.15259151500000023</c:v>
                </c:pt>
                <c:pt idx="7">
                  <c:v>-0.15034491700000019</c:v>
                </c:pt>
                <c:pt idx="8">
                  <c:v>-0.13510355800000018</c:v>
                </c:pt>
                <c:pt idx="9">
                  <c:v>-0.11964079300000008</c:v>
                </c:pt>
                <c:pt idx="10">
                  <c:v>-0.11491253100000032</c:v>
                </c:pt>
                <c:pt idx="11">
                  <c:v>-0.1223900800000004</c:v>
                </c:pt>
                <c:pt idx="12">
                  <c:v>-0.13050448200000009</c:v>
                </c:pt>
                <c:pt idx="13">
                  <c:v>-0.13453924400000017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26-472B-A800-0C41B4894737}"/>
            </c:ext>
          </c:extLst>
        </c:ser>
        <c:ser>
          <c:idx val="7"/>
          <c:order val="7"/>
          <c:tx>
            <c:v>2.15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ft'!$X$4:$X$17</c:f>
              <c:numCache>
                <c:formatCode>General</c:formatCode>
                <c:ptCount val="14"/>
                <c:pt idx="0">
                  <c:v>3.0213640000000153E-2</c:v>
                </c:pt>
                <c:pt idx="1">
                  <c:v>1.1819950000001023E-3</c:v>
                </c:pt>
                <c:pt idx="2">
                  <c:v>-3.5268159999999986E-2</c:v>
                </c:pt>
                <c:pt idx="3">
                  <c:v>-6.696571650000005E-2</c:v>
                </c:pt>
                <c:pt idx="4">
                  <c:v>-0.10680701550000016</c:v>
                </c:pt>
                <c:pt idx="5">
                  <c:v>-0.1220442220000002</c:v>
                </c:pt>
                <c:pt idx="6">
                  <c:v>-0.12972038750000037</c:v>
                </c:pt>
                <c:pt idx="7">
                  <c:v>-0.12248628050000021</c:v>
                </c:pt>
                <c:pt idx="8">
                  <c:v>-0.10594457700000026</c:v>
                </c:pt>
                <c:pt idx="9">
                  <c:v>-8.8894714500000083E-2</c:v>
                </c:pt>
                <c:pt idx="10">
                  <c:v>-8.3093551500000418E-2</c:v>
                </c:pt>
                <c:pt idx="11">
                  <c:v>-9.0180975000000441E-2</c:v>
                </c:pt>
                <c:pt idx="12">
                  <c:v>-9.7419638000000308E-2</c:v>
                </c:pt>
                <c:pt idx="13">
                  <c:v>-9.9045596000000291E-2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26-472B-A800-0C41B4894737}"/>
            </c:ext>
          </c:extLst>
        </c:ser>
        <c:ser>
          <c:idx val="8"/>
          <c:order val="8"/>
          <c:tx>
            <c:v>2.2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ft'!$Y$4:$Y$17</c:f>
              <c:numCache>
                <c:formatCode>General</c:formatCode>
                <c:ptCount val="14"/>
                <c:pt idx="0">
                  <c:v>1.7756620000000223E-2</c:v>
                </c:pt>
                <c:pt idx="1">
                  <c:v>-5.8871399999999019E-3</c:v>
                </c:pt>
                <c:pt idx="2">
                  <c:v>-3.6411379999999979E-2</c:v>
                </c:pt>
                <c:pt idx="3">
                  <c:v>-6.3125002000000069E-2</c:v>
                </c:pt>
                <c:pt idx="4">
                  <c:v>-9.6473154000000227E-2</c:v>
                </c:pt>
                <c:pt idx="5">
                  <c:v>-0.10557289600000019</c:v>
                </c:pt>
                <c:pt idx="6">
                  <c:v>-0.10684926000000039</c:v>
                </c:pt>
                <c:pt idx="7">
                  <c:v>-9.4627644000000233E-2</c:v>
                </c:pt>
                <c:pt idx="8">
                  <c:v>-7.6785596000000345E-2</c:v>
                </c:pt>
                <c:pt idx="9">
                  <c:v>-5.8148636000000309E-2</c:v>
                </c:pt>
                <c:pt idx="10">
                  <c:v>-5.1274572000000518E-2</c:v>
                </c:pt>
                <c:pt idx="11">
                  <c:v>-5.7971870000000481E-2</c:v>
                </c:pt>
                <c:pt idx="12">
                  <c:v>-6.4334794000000306E-2</c:v>
                </c:pt>
                <c:pt idx="13">
                  <c:v>-6.3551948000000413E-2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26-472B-A800-0C41B4894737}"/>
            </c:ext>
          </c:extLst>
        </c:ser>
        <c:ser>
          <c:idx val="9"/>
          <c:order val="9"/>
          <c:tx>
            <c:v>2.25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ft'!$Z$4:$Z$17</c:f>
              <c:numCache>
                <c:formatCode>General</c:formatCode>
                <c:ptCount val="14"/>
                <c:pt idx="0">
                  <c:v>5.2996000000001819E-3</c:v>
                </c:pt>
                <c:pt idx="1">
                  <c:v>-1.2956274999999851E-2</c:v>
                </c:pt>
                <c:pt idx="2">
                  <c:v>-3.755459999999998E-2</c:v>
                </c:pt>
                <c:pt idx="3">
                  <c:v>-5.9284287500000088E-2</c:v>
                </c:pt>
                <c:pt idx="4">
                  <c:v>-8.6139292500000242E-2</c:v>
                </c:pt>
                <c:pt idx="5">
                  <c:v>-8.9101570000000296E-2</c:v>
                </c:pt>
                <c:pt idx="6">
                  <c:v>-8.3978132500000413E-2</c:v>
                </c:pt>
                <c:pt idx="7">
                  <c:v>-6.6769007500000477E-2</c:v>
                </c:pt>
                <c:pt idx="8">
                  <c:v>-4.7626615000000427E-2</c:v>
                </c:pt>
                <c:pt idx="9">
                  <c:v>-2.7402557500000313E-2</c:v>
                </c:pt>
                <c:pt idx="10">
                  <c:v>-1.9455592500000618E-2</c:v>
                </c:pt>
                <c:pt idx="11">
                  <c:v>-2.5762765000000742E-2</c:v>
                </c:pt>
                <c:pt idx="12">
                  <c:v>-3.1249950000000526E-2</c:v>
                </c:pt>
                <c:pt idx="13">
                  <c:v>-2.8058300000000536E-2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26-472B-A800-0C41B4894737}"/>
            </c:ext>
          </c:extLst>
        </c:ser>
        <c:ser>
          <c:idx val="10"/>
          <c:order val="10"/>
          <c:tx>
            <c:v>2.3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ft'!$AA$4:$AA$17</c:f>
              <c:numCache>
                <c:formatCode>General</c:formatCode>
                <c:ptCount val="14"/>
                <c:pt idx="0">
                  <c:v>-7.1574199999997479E-3</c:v>
                </c:pt>
                <c:pt idx="1">
                  <c:v>-2.0025409999999855E-2</c:v>
                </c:pt>
                <c:pt idx="2">
                  <c:v>-3.8697819999999973E-2</c:v>
                </c:pt>
                <c:pt idx="3">
                  <c:v>-5.5443573000000107E-2</c:v>
                </c:pt>
                <c:pt idx="4">
                  <c:v>-7.5805431000000256E-2</c:v>
                </c:pt>
                <c:pt idx="5">
                  <c:v>-7.2630244000000399E-2</c:v>
                </c:pt>
                <c:pt idx="6">
                  <c:v>-6.1107005000000658E-2</c:v>
                </c:pt>
                <c:pt idx="7">
                  <c:v>-3.8910371000000499E-2</c:v>
                </c:pt>
                <c:pt idx="8">
                  <c:v>-1.8467634000000732E-2</c:v>
                </c:pt>
                <c:pt idx="9">
                  <c:v>3.3435209999994608E-3</c:v>
                </c:pt>
                <c:pt idx="10">
                  <c:v>1.2363386999999282E-2</c:v>
                </c:pt>
                <c:pt idx="11">
                  <c:v>6.4463399999992177E-3</c:v>
                </c:pt>
                <c:pt idx="12">
                  <c:v>1.8348939999994762E-3</c:v>
                </c:pt>
                <c:pt idx="13">
                  <c:v>7.4353479999993422E-3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26-472B-A800-0C41B4894737}"/>
            </c:ext>
          </c:extLst>
        </c:ser>
        <c:ser>
          <c:idx val="11"/>
          <c:order val="11"/>
          <c:tx>
            <c:v>2.35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ft'!$AB$4:$AB$17</c:f>
              <c:numCache>
                <c:formatCode>General</c:formatCode>
                <c:ptCount val="14"/>
                <c:pt idx="0">
                  <c:v>-1.9614439999999678E-2</c:v>
                </c:pt>
                <c:pt idx="1">
                  <c:v>-2.7094544999999803E-2</c:v>
                </c:pt>
                <c:pt idx="2">
                  <c:v>-3.9841039999999973E-2</c:v>
                </c:pt>
                <c:pt idx="3">
                  <c:v>-5.1602858500000126E-2</c:v>
                </c:pt>
                <c:pt idx="4">
                  <c:v>-6.5471569500000326E-2</c:v>
                </c:pt>
                <c:pt idx="5">
                  <c:v>-5.6158918000000391E-2</c:v>
                </c:pt>
                <c:pt idx="6">
                  <c:v>-3.8235877500000681E-2</c:v>
                </c:pt>
                <c:pt idx="7">
                  <c:v>-1.1051734500000521E-2</c:v>
                </c:pt>
                <c:pt idx="8">
                  <c:v>1.0691346999999185E-2</c:v>
                </c:pt>
                <c:pt idx="9">
                  <c:v>3.4089599499999457E-2</c:v>
                </c:pt>
                <c:pt idx="10">
                  <c:v>4.4182366499999182E-2</c:v>
                </c:pt>
                <c:pt idx="11">
                  <c:v>3.8655444999999178E-2</c:v>
                </c:pt>
                <c:pt idx="12">
                  <c:v>3.4919737999999256E-2</c:v>
                </c:pt>
                <c:pt idx="13">
                  <c:v>4.292899599999922E-2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26-472B-A800-0C41B4894737}"/>
            </c:ext>
          </c:extLst>
        </c:ser>
        <c:ser>
          <c:idx val="12"/>
          <c:order val="12"/>
          <c:tx>
            <c:v>2.4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ft'!$AC$4:$AC$17</c:f>
              <c:numCache>
                <c:formatCode>General</c:formatCode>
                <c:ptCount val="14"/>
                <c:pt idx="0">
                  <c:v>-3.2071459999999608E-2</c:v>
                </c:pt>
                <c:pt idx="1">
                  <c:v>-3.4163679999999808E-2</c:v>
                </c:pt>
                <c:pt idx="2">
                  <c:v>-4.0984259999999967E-2</c:v>
                </c:pt>
                <c:pt idx="3">
                  <c:v>-4.7762144000000145E-2</c:v>
                </c:pt>
                <c:pt idx="4">
                  <c:v>-5.5137708000000341E-2</c:v>
                </c:pt>
                <c:pt idx="5">
                  <c:v>-3.9687592000000493E-2</c:v>
                </c:pt>
                <c:pt idx="6">
                  <c:v>-1.5364750000000704E-2</c:v>
                </c:pt>
                <c:pt idx="7">
                  <c:v>1.6806901999999235E-2</c:v>
                </c:pt>
                <c:pt idx="8">
                  <c:v>3.9850327999999102E-2</c:v>
                </c:pt>
                <c:pt idx="9">
                  <c:v>6.4835677999999231E-2</c:v>
                </c:pt>
                <c:pt idx="10">
                  <c:v>7.6001345999999081E-2</c:v>
                </c:pt>
                <c:pt idx="11">
                  <c:v>7.0864549999998916E-2</c:v>
                </c:pt>
                <c:pt idx="12">
                  <c:v>6.8004581999999258E-2</c:v>
                </c:pt>
                <c:pt idx="13">
                  <c:v>7.8422643999999098E-2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26-472B-A800-0C41B4894737}"/>
            </c:ext>
          </c:extLst>
        </c:ser>
        <c:ser>
          <c:idx val="13"/>
          <c:order val="13"/>
          <c:tx>
            <c:v>2.45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ft'!$AD$4:$AD$17</c:f>
              <c:numCache>
                <c:formatCode>General</c:formatCode>
                <c:ptCount val="14"/>
                <c:pt idx="0">
                  <c:v>-4.4528479999999648E-2</c:v>
                </c:pt>
                <c:pt idx="1">
                  <c:v>-4.1232814999999756E-2</c:v>
                </c:pt>
                <c:pt idx="2">
                  <c:v>-4.212747999999996E-2</c:v>
                </c:pt>
                <c:pt idx="3">
                  <c:v>-4.3921429500000136E-2</c:v>
                </c:pt>
                <c:pt idx="4">
                  <c:v>-4.4803846500000355E-2</c:v>
                </c:pt>
                <c:pt idx="5">
                  <c:v>-2.3216266000000485E-2</c:v>
                </c:pt>
                <c:pt idx="6">
                  <c:v>7.5063774999992727E-3</c:v>
                </c:pt>
                <c:pt idx="7">
                  <c:v>4.4665538499999213E-2</c:v>
                </c:pt>
                <c:pt idx="8">
                  <c:v>6.9009308999999019E-2</c:v>
                </c:pt>
                <c:pt idx="9">
                  <c:v>9.5581756499999226E-2</c:v>
                </c:pt>
                <c:pt idx="10">
                  <c:v>0.10782032549999876</c:v>
                </c:pt>
                <c:pt idx="11">
                  <c:v>0.10307365499999888</c:v>
                </c:pt>
                <c:pt idx="12">
                  <c:v>0.10108942599999904</c:v>
                </c:pt>
                <c:pt idx="13">
                  <c:v>0.11391629199999898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26-472B-A800-0C41B4894737}"/>
            </c:ext>
          </c:extLst>
        </c:ser>
        <c:ser>
          <c:idx val="14"/>
          <c:order val="14"/>
          <c:tx>
            <c:v>2.5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ft'!$AE$4:$AE$17</c:f>
              <c:numCache>
                <c:formatCode>General</c:formatCode>
                <c:ptCount val="14"/>
                <c:pt idx="0">
                  <c:v>-5.6985499999999578E-2</c:v>
                </c:pt>
                <c:pt idx="1">
                  <c:v>-4.830194999999976E-2</c:v>
                </c:pt>
                <c:pt idx="2">
                  <c:v>-4.3270699999999961E-2</c:v>
                </c:pt>
                <c:pt idx="3">
                  <c:v>-4.0080715000000156E-2</c:v>
                </c:pt>
                <c:pt idx="4">
                  <c:v>-3.4469985000000425E-2</c:v>
                </c:pt>
                <c:pt idx="5">
                  <c:v>-6.7449400000005877E-3</c:v>
                </c:pt>
                <c:pt idx="6">
                  <c:v>3.0377504999999028E-2</c:v>
                </c:pt>
                <c:pt idx="7">
                  <c:v>7.2524174999999191E-2</c:v>
                </c:pt>
                <c:pt idx="8">
                  <c:v>9.8168289999998937E-2</c:v>
                </c:pt>
                <c:pt idx="9">
                  <c:v>0.126327834999999</c:v>
                </c:pt>
                <c:pt idx="10">
                  <c:v>0.13963930499999866</c:v>
                </c:pt>
                <c:pt idx="11">
                  <c:v>0.13528275999999884</c:v>
                </c:pt>
                <c:pt idx="12">
                  <c:v>0.13417426999999904</c:v>
                </c:pt>
                <c:pt idx="13">
                  <c:v>0.14940993999999885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26-472B-A800-0C41B4894737}"/>
            </c:ext>
          </c:extLst>
        </c:ser>
        <c:ser>
          <c:idx val="15"/>
          <c:order val="15"/>
          <c:tx>
            <c:v>2.55 in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ft'!$AF$4:$AF$17</c:f>
              <c:numCache>
                <c:formatCode>General</c:formatCode>
                <c:ptCount val="14"/>
                <c:pt idx="0">
                  <c:v>-6.9442519999999508E-2</c:v>
                </c:pt>
                <c:pt idx="1">
                  <c:v>-5.5371084999999709E-2</c:v>
                </c:pt>
                <c:pt idx="2">
                  <c:v>-4.4413919999999954E-2</c:v>
                </c:pt>
                <c:pt idx="3">
                  <c:v>-3.6240000500000175E-2</c:v>
                </c:pt>
                <c:pt idx="4">
                  <c:v>-2.4136123500000495E-2</c:v>
                </c:pt>
                <c:pt idx="5">
                  <c:v>9.7263859999993096E-3</c:v>
                </c:pt>
                <c:pt idx="6">
                  <c:v>5.3248632499999005E-2</c:v>
                </c:pt>
                <c:pt idx="7">
                  <c:v>0.10038281149999895</c:v>
                </c:pt>
                <c:pt idx="8">
                  <c:v>0.12732727099999885</c:v>
                </c:pt>
                <c:pt idx="9">
                  <c:v>0.157073913499999</c:v>
                </c:pt>
                <c:pt idx="10">
                  <c:v>0.17145828449999856</c:v>
                </c:pt>
                <c:pt idx="11">
                  <c:v>0.16749186499999857</c:v>
                </c:pt>
                <c:pt idx="12">
                  <c:v>0.16725911399999882</c:v>
                </c:pt>
                <c:pt idx="13">
                  <c:v>0.18490358799999873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26-472B-A800-0C41B4894737}"/>
            </c:ext>
          </c:extLst>
        </c:ser>
        <c:ser>
          <c:idx val="16"/>
          <c:order val="16"/>
          <c:tx>
            <c:v>2.6 in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ft'!$AG$4:$AG$17</c:f>
              <c:numCache>
                <c:formatCode>General</c:formatCode>
                <c:ptCount val="14"/>
                <c:pt idx="0">
                  <c:v>-8.1899539999999438E-2</c:v>
                </c:pt>
                <c:pt idx="1">
                  <c:v>-6.2440219999999713E-2</c:v>
                </c:pt>
                <c:pt idx="2">
                  <c:v>-4.5557139999999947E-2</c:v>
                </c:pt>
                <c:pt idx="3">
                  <c:v>-3.2399286000000194E-2</c:v>
                </c:pt>
                <c:pt idx="4">
                  <c:v>-1.3802262000000454E-2</c:v>
                </c:pt>
                <c:pt idx="5">
                  <c:v>2.6197711999999318E-2</c:v>
                </c:pt>
                <c:pt idx="6">
                  <c:v>7.6119759999998982E-2</c:v>
                </c:pt>
                <c:pt idx="7">
                  <c:v>0.12824144799999893</c:v>
                </c:pt>
                <c:pt idx="8">
                  <c:v>0.15648625199999877</c:v>
                </c:pt>
                <c:pt idx="9">
                  <c:v>0.18781999199999877</c:v>
                </c:pt>
                <c:pt idx="10">
                  <c:v>0.20327726399999846</c:v>
                </c:pt>
                <c:pt idx="11">
                  <c:v>0.19970096999999853</c:v>
                </c:pt>
                <c:pt idx="12">
                  <c:v>0.20034395799999882</c:v>
                </c:pt>
                <c:pt idx="13">
                  <c:v>0.22039723599999861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26-472B-A800-0C41B489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06032"/>
        <c:axId val="2068811024"/>
      </c:scatterChart>
      <c:valAx>
        <c:axId val="20688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1024"/>
        <c:crosses val="autoZero"/>
        <c:crossBetween val="midCat"/>
      </c:valAx>
      <c:valAx>
        <c:axId val="2068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</a:t>
                </a:r>
                <a:r>
                  <a:rPr lang="en-US" baseline="0"/>
                  <a:t> at Initial Neutral Point (in-lbf)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0.67084197884189756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469899</xdr:colOff>
      <xdr:row>47</xdr:row>
      <xdr:rowOff>44088</xdr:rowOff>
    </xdr:from>
    <xdr:to>
      <xdr:col>22</xdr:col>
      <xdr:colOff>696685</xdr:colOff>
      <xdr:row>60</xdr:row>
      <xdr:rowOff>143511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337457</xdr:colOff>
      <xdr:row>40</xdr:row>
      <xdr:rowOff>0</xdr:rowOff>
    </xdr:from>
    <xdr:to>
      <xdr:col>28</xdr:col>
      <xdr:colOff>391886</xdr:colOff>
      <xdr:row>69</xdr:row>
      <xdr:rowOff>195942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689ED-E168-8746-B550-FD7C509E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163285</xdr:colOff>
      <xdr:row>25</xdr:row>
      <xdr:rowOff>152400</xdr:rowOff>
    </xdr:from>
    <xdr:to>
      <xdr:col>33</xdr:col>
      <xdr:colOff>315685</xdr:colOff>
      <xdr:row>58</xdr:row>
      <xdr:rowOff>87085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37EC-430A-D072-5C46-995B4D12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529590</xdr:colOff>
      <xdr:row>19</xdr:row>
      <xdr:rowOff>60960</xdr:rowOff>
    </xdr:from>
    <xdr:to>
      <xdr:col>26</xdr:col>
      <xdr:colOff>198120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A979-F3CF-E744-4937-3AEDB6F6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30" t="s">
        <v>55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O62"/>
  <sheetViews>
    <sheetView tabSelected="1" topLeftCell="J27" zoomScale="70" zoomScaleNormal="70" workbookViewId="0">
      <selection activeCell="R41" sqref="R41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" customWidth="1"/>
    <col min="17" max="17" width="13.3984375" customWidth="1"/>
    <col min="20" max="20" width="14" bestFit="1" customWidth="1"/>
  </cols>
  <sheetData>
    <row r="1" spans="1:33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3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3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3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3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T6" t="s">
        <v>35</v>
      </c>
      <c r="U6">
        <v>1.8</v>
      </c>
      <c r="V6">
        <v>1.85</v>
      </c>
      <c r="W6">
        <v>1.9</v>
      </c>
      <c r="X6">
        <v>1.95</v>
      </c>
      <c r="Y6">
        <v>2</v>
      </c>
      <c r="Z6">
        <v>2.0499999999999998</v>
      </c>
      <c r="AA6">
        <v>2.1</v>
      </c>
      <c r="AB6">
        <v>2.15</v>
      </c>
      <c r="AC6">
        <v>2.2000000000000002</v>
      </c>
      <c r="AD6">
        <v>2.25</v>
      </c>
      <c r="AE6">
        <v>2.2999999999999998</v>
      </c>
      <c r="AF6">
        <v>2.35</v>
      </c>
      <c r="AG6">
        <v>2.4</v>
      </c>
    </row>
    <row r="7" spans="1:33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T7">
        <v>-4.0709042000000002</v>
      </c>
      <c r="U7">
        <f>$U$6*N4-O4</f>
        <v>6.044799999999996E-3</v>
      </c>
      <c r="V7">
        <f>$V$6*N4-O4</f>
        <v>4.3966249999999943E-3</v>
      </c>
      <c r="W7">
        <f>$W$6*N4-O4</f>
        <v>2.7484499999999995E-3</v>
      </c>
      <c r="X7">
        <f>$X$6*N4-O4</f>
        <v>1.1002749999999978E-3</v>
      </c>
      <c r="Y7">
        <f>$Y$6*N4-O4</f>
        <v>-5.4790000000000394E-4</v>
      </c>
      <c r="Z7">
        <f>$Z$6*N4-O4</f>
        <v>-2.1960749999999918E-3</v>
      </c>
      <c r="AA7">
        <f>$AA$6*N4-O4</f>
        <v>-3.8442500000000074E-3</v>
      </c>
      <c r="AB7">
        <f>$AB$6*N4-O4</f>
        <v>-5.4924249999999952E-3</v>
      </c>
      <c r="AC7">
        <f>$AC$6*N4-O4</f>
        <v>-7.1406000000000108E-3</v>
      </c>
      <c r="AD7">
        <f>$AD$6*N4-O4</f>
        <v>-8.7887749999999987E-3</v>
      </c>
      <c r="AE7">
        <f>$AE$6*N4-O4</f>
        <v>-1.043695E-2</v>
      </c>
      <c r="AF7">
        <f>$AF$6*N4-O4</f>
        <v>-1.2085125000000002E-2</v>
      </c>
      <c r="AG7">
        <f>$AG$6*N4-O4</f>
        <v>-1.3733300000000004E-2</v>
      </c>
    </row>
    <row r="8" spans="1:33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T8">
        <v>-1.9768829000000001</v>
      </c>
      <c r="U8">
        <f t="shared" ref="U8:U20" si="0">$U$6*N5-O5</f>
        <v>-5.484880000000001E-3</v>
      </c>
      <c r="V8">
        <f t="shared" ref="V8:V20" si="1">$V$6*N5-O5</f>
        <v>-6.3917349999999991E-3</v>
      </c>
      <c r="W8">
        <f t="shared" ref="W8:W20" si="2">$W$6*N5-O5</f>
        <v>-7.2985899999999972E-3</v>
      </c>
      <c r="X8">
        <f t="shared" ref="X8:X20" si="3">$X$6*N5-O5</f>
        <v>-8.2054450000000022E-3</v>
      </c>
      <c r="Y8">
        <f t="shared" ref="Y8:Y20" si="4">$Y$6*N5-O5</f>
        <v>-9.1123000000000003E-3</v>
      </c>
      <c r="Z8">
        <f t="shared" ref="Z8:Z20" si="5">$Z$6*N5-O5</f>
        <v>-1.0019154999999998E-2</v>
      </c>
      <c r="AA8">
        <f t="shared" ref="AA8:AA20" si="6">$AA$6*N5-O5</f>
        <v>-1.0926010000000003E-2</v>
      </c>
      <c r="AB8">
        <f t="shared" ref="AB8:AB20" si="7">$AB$6*N5-O5</f>
        <v>-1.1832865000000001E-2</v>
      </c>
      <c r="AC8">
        <f t="shared" ref="AC8:AC20" si="8">$AC$6*N5-O5</f>
        <v>-1.2739720000000006E-2</v>
      </c>
      <c r="AD8">
        <f t="shared" ref="AD8:AD20" si="9">$AD$6*N5-O5</f>
        <v>-1.3646574999999998E-2</v>
      </c>
      <c r="AE8">
        <f t="shared" ref="AE8:AE20" si="10">$AE$6*N5-O5</f>
        <v>-1.4553429999999996E-2</v>
      </c>
      <c r="AF8">
        <f t="shared" ref="AF8:AF20" si="11">$AF$6*N5-O5</f>
        <v>-1.5460285000000001E-2</v>
      </c>
      <c r="AG8">
        <f t="shared" ref="AG8:AG20" si="12">$AG$6*N5-O5</f>
        <v>-1.6367139999999999E-2</v>
      </c>
    </row>
    <row r="9" spans="1:33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T9">
        <v>-3.4004100000000002E-2</v>
      </c>
      <c r="U9">
        <f t="shared" si="0"/>
        <v>-1.8947329999999998E-2</v>
      </c>
      <c r="V9">
        <f t="shared" si="1"/>
        <v>-1.9044120000000001E-2</v>
      </c>
      <c r="W9">
        <f t="shared" si="2"/>
        <v>-1.9140910000000001E-2</v>
      </c>
      <c r="X9">
        <f t="shared" si="3"/>
        <v>-1.92377E-2</v>
      </c>
      <c r="Y9">
        <f t="shared" si="4"/>
        <v>-1.9334489999999999E-2</v>
      </c>
      <c r="Z9">
        <f t="shared" si="5"/>
        <v>-1.9431279999999999E-2</v>
      </c>
      <c r="AA9">
        <f t="shared" si="6"/>
        <v>-1.9528070000000002E-2</v>
      </c>
      <c r="AB9">
        <f t="shared" si="7"/>
        <v>-1.9624860000000001E-2</v>
      </c>
      <c r="AC9">
        <f t="shared" si="8"/>
        <v>-1.972165E-2</v>
      </c>
      <c r="AD9">
        <f t="shared" si="9"/>
        <v>-1.981844E-2</v>
      </c>
      <c r="AE9">
        <f t="shared" si="10"/>
        <v>-1.9915229999999999E-2</v>
      </c>
      <c r="AF9">
        <f t="shared" si="11"/>
        <v>-2.0012019999999998E-2</v>
      </c>
      <c r="AG9">
        <f t="shared" si="12"/>
        <v>-2.0108810000000001E-2</v>
      </c>
    </row>
    <row r="10" spans="1:33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T10">
        <v>2.0190073900000001</v>
      </c>
      <c r="U10">
        <f t="shared" si="0"/>
        <v>-3.1955201999999995E-2</v>
      </c>
      <c r="V10">
        <f t="shared" si="1"/>
        <v>-3.1022428999999997E-2</v>
      </c>
      <c r="W10">
        <f t="shared" si="2"/>
        <v>-3.0089655999999999E-2</v>
      </c>
      <c r="X10">
        <f t="shared" si="3"/>
        <v>-2.9156882999999995E-2</v>
      </c>
      <c r="Y10">
        <f t="shared" si="4"/>
        <v>-2.8224109999999997E-2</v>
      </c>
      <c r="Z10">
        <f t="shared" si="5"/>
        <v>-2.7291336999999999E-2</v>
      </c>
      <c r="AA10">
        <f t="shared" si="6"/>
        <v>-2.6358563999999994E-2</v>
      </c>
      <c r="AB10">
        <f t="shared" si="7"/>
        <v>-2.5425790999999996E-2</v>
      </c>
      <c r="AC10">
        <f t="shared" si="8"/>
        <v>-2.4493017999999991E-2</v>
      </c>
      <c r="AD10">
        <f t="shared" si="9"/>
        <v>-2.3560244999999994E-2</v>
      </c>
      <c r="AE10">
        <f t="shared" si="10"/>
        <v>-2.2627472000000003E-2</v>
      </c>
      <c r="AF10">
        <f t="shared" si="11"/>
        <v>-2.1694698999999998E-2</v>
      </c>
      <c r="AG10">
        <f t="shared" si="12"/>
        <v>-2.0761926E-2</v>
      </c>
    </row>
    <row r="11" spans="1:33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T11">
        <v>4.0295488800000001</v>
      </c>
      <c r="U11">
        <f t="shared" si="0"/>
        <v>-5.2849777999999986E-2</v>
      </c>
      <c r="V11">
        <f t="shared" si="1"/>
        <v>-5.1048100999999985E-2</v>
      </c>
      <c r="W11">
        <f t="shared" si="2"/>
        <v>-4.9246423999999997E-2</v>
      </c>
      <c r="X11">
        <f t="shared" si="3"/>
        <v>-4.7444746999999995E-2</v>
      </c>
      <c r="Y11">
        <f t="shared" si="4"/>
        <v>-4.5643069999999994E-2</v>
      </c>
      <c r="Z11">
        <f t="shared" si="5"/>
        <v>-4.3841393000000006E-2</v>
      </c>
      <c r="AA11">
        <f t="shared" si="6"/>
        <v>-4.2039715999999991E-2</v>
      </c>
      <c r="AB11">
        <f t="shared" si="7"/>
        <v>-4.0238039000000003E-2</v>
      </c>
      <c r="AC11">
        <f t="shared" si="8"/>
        <v>-3.8436361999999988E-2</v>
      </c>
      <c r="AD11">
        <f t="shared" si="9"/>
        <v>-3.6634684999999986E-2</v>
      </c>
      <c r="AE11">
        <f t="shared" si="10"/>
        <v>-3.4833007999999999E-2</v>
      </c>
      <c r="AF11">
        <f t="shared" si="11"/>
        <v>-3.3031330999999983E-2</v>
      </c>
      <c r="AG11">
        <f t="shared" si="12"/>
        <v>-3.1229653999999996E-2</v>
      </c>
    </row>
    <row r="12" spans="1:33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T12">
        <v>5.92998504</v>
      </c>
      <c r="U12">
        <f t="shared" si="0"/>
        <v>-6.7435088000000004E-2</v>
      </c>
      <c r="V12">
        <f t="shared" si="1"/>
        <v>-6.4609258500000002E-2</v>
      </c>
      <c r="W12">
        <f t="shared" si="2"/>
        <v>-6.1783429000000015E-2</v>
      </c>
      <c r="X12">
        <f t="shared" si="3"/>
        <v>-5.8957599500000013E-2</v>
      </c>
      <c r="Y12">
        <f t="shared" si="4"/>
        <v>-5.6131770000000011E-2</v>
      </c>
      <c r="Z12">
        <f t="shared" si="5"/>
        <v>-5.3305940500000024E-2</v>
      </c>
      <c r="AA12">
        <f t="shared" si="6"/>
        <v>-5.0480111000000008E-2</v>
      </c>
      <c r="AB12">
        <f t="shared" si="7"/>
        <v>-4.765428150000002E-2</v>
      </c>
      <c r="AC12">
        <f t="shared" si="8"/>
        <v>-4.4828452000000005E-2</v>
      </c>
      <c r="AD12">
        <f t="shared" si="9"/>
        <v>-4.2002622500000003E-2</v>
      </c>
      <c r="AE12">
        <f t="shared" si="10"/>
        <v>-3.9176793000000015E-2</v>
      </c>
      <c r="AF12">
        <f t="shared" si="11"/>
        <v>-3.63509635E-2</v>
      </c>
      <c r="AG12">
        <f t="shared" si="12"/>
        <v>-3.3525134000000012E-2</v>
      </c>
    </row>
    <row r="13" spans="1:33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T13">
        <v>8.0007105500000009</v>
      </c>
      <c r="U13">
        <f t="shared" si="0"/>
        <v>-7.5405838000000031E-2</v>
      </c>
      <c r="V13">
        <f t="shared" si="1"/>
        <v>-7.1797063500000008E-2</v>
      </c>
      <c r="W13">
        <f t="shared" si="2"/>
        <v>-6.8188289000000041E-2</v>
      </c>
      <c r="X13">
        <f t="shared" si="3"/>
        <v>-6.4579514500000018E-2</v>
      </c>
      <c r="Y13">
        <f t="shared" si="4"/>
        <v>-6.0970740000000023E-2</v>
      </c>
      <c r="Z13">
        <f t="shared" si="5"/>
        <v>-5.7361965500000028E-2</v>
      </c>
      <c r="AA13">
        <f t="shared" si="6"/>
        <v>-5.3753191000000006E-2</v>
      </c>
      <c r="AB13">
        <f t="shared" si="7"/>
        <v>-5.0144416500000039E-2</v>
      </c>
      <c r="AC13">
        <f t="shared" si="8"/>
        <v>-4.6535642000000016E-2</v>
      </c>
      <c r="AD13">
        <f t="shared" si="9"/>
        <v>-4.2926867500000021E-2</v>
      </c>
      <c r="AE13">
        <f t="shared" si="10"/>
        <v>-3.9318093000000026E-2</v>
      </c>
      <c r="AF13">
        <f t="shared" si="11"/>
        <v>-3.5709318500000031E-2</v>
      </c>
      <c r="AG13">
        <f t="shared" si="12"/>
        <v>-3.2100544000000036E-2</v>
      </c>
    </row>
    <row r="14" spans="1:33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T14">
        <v>10.0275877</v>
      </c>
      <c r="U14">
        <f t="shared" si="0"/>
        <v>-8.2035720000000006E-2</v>
      </c>
      <c r="V14">
        <f t="shared" si="1"/>
        <v>-7.769609999999999E-2</v>
      </c>
      <c r="W14">
        <f t="shared" si="2"/>
        <v>-7.3356480000000002E-2</v>
      </c>
      <c r="X14">
        <f t="shared" si="3"/>
        <v>-6.9016860000000013E-2</v>
      </c>
      <c r="Y14">
        <f t="shared" si="4"/>
        <v>-6.4677239999999997E-2</v>
      </c>
      <c r="Z14">
        <f t="shared" si="5"/>
        <v>-6.0337620000000008E-2</v>
      </c>
      <c r="AA14">
        <f t="shared" si="6"/>
        <v>-5.5997999999999992E-2</v>
      </c>
      <c r="AB14">
        <f t="shared" si="7"/>
        <v>-5.1658380000000004E-2</v>
      </c>
      <c r="AC14">
        <f t="shared" si="8"/>
        <v>-4.7318759999999987E-2</v>
      </c>
      <c r="AD14">
        <f t="shared" si="9"/>
        <v>-4.2979139999999999E-2</v>
      </c>
      <c r="AE14">
        <f t="shared" si="10"/>
        <v>-3.8639520000000011E-2</v>
      </c>
      <c r="AF14">
        <f t="shared" si="11"/>
        <v>-3.4299899999999994E-2</v>
      </c>
      <c r="AG14">
        <f t="shared" si="12"/>
        <v>-2.9960280000000006E-2</v>
      </c>
    </row>
    <row r="15" spans="1:33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T15">
        <v>11.9743014</v>
      </c>
      <c r="U15">
        <f t="shared" si="0"/>
        <v>-8.2041049999999976E-2</v>
      </c>
      <c r="V15">
        <f t="shared" si="1"/>
        <v>-7.7083469999999987E-2</v>
      </c>
      <c r="W15">
        <f t="shared" si="2"/>
        <v>-7.2125889999999998E-2</v>
      </c>
      <c r="X15">
        <f t="shared" si="3"/>
        <v>-6.7168310000000009E-2</v>
      </c>
      <c r="Y15">
        <f t="shared" si="4"/>
        <v>-6.2210729999999992E-2</v>
      </c>
      <c r="Z15">
        <f t="shared" si="5"/>
        <v>-5.7253150000000003E-2</v>
      </c>
      <c r="AA15">
        <f t="shared" si="6"/>
        <v>-5.2295569999999986E-2</v>
      </c>
      <c r="AB15">
        <f t="shared" si="7"/>
        <v>-4.7337989999999996E-2</v>
      </c>
      <c r="AC15">
        <f t="shared" si="8"/>
        <v>-4.2380409999999979E-2</v>
      </c>
      <c r="AD15">
        <f t="shared" si="9"/>
        <v>-3.742282999999999E-2</v>
      </c>
      <c r="AE15">
        <f t="shared" si="10"/>
        <v>-3.2465250000000001E-2</v>
      </c>
      <c r="AF15">
        <f t="shared" si="11"/>
        <v>-2.7507669999999984E-2</v>
      </c>
      <c r="AG15">
        <f t="shared" si="12"/>
        <v>-2.2550089999999995E-2</v>
      </c>
    </row>
    <row r="16" spans="1:33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T16">
        <v>14.0581964</v>
      </c>
      <c r="U16">
        <f t="shared" si="0"/>
        <v>-8.5764077999999994E-2</v>
      </c>
      <c r="V16">
        <f t="shared" si="1"/>
        <v>-8.0517818500000005E-2</v>
      </c>
      <c r="W16">
        <f t="shared" si="2"/>
        <v>-7.5271559000000016E-2</v>
      </c>
      <c r="X16">
        <f t="shared" si="3"/>
        <v>-7.0025299500000027E-2</v>
      </c>
      <c r="Y16">
        <f t="shared" si="4"/>
        <v>-6.477904000000001E-2</v>
      </c>
      <c r="Z16">
        <f t="shared" si="5"/>
        <v>-5.9532780500000021E-2</v>
      </c>
      <c r="AA16">
        <f t="shared" si="6"/>
        <v>-5.4286521000000004E-2</v>
      </c>
      <c r="AB16">
        <f t="shared" si="7"/>
        <v>-4.9040261500000015E-2</v>
      </c>
      <c r="AC16">
        <f t="shared" si="8"/>
        <v>-4.3794001999999999E-2</v>
      </c>
      <c r="AD16">
        <f t="shared" si="9"/>
        <v>-3.854774250000001E-2</v>
      </c>
      <c r="AE16">
        <f t="shared" si="10"/>
        <v>-3.3301483000000021E-2</v>
      </c>
      <c r="AF16">
        <f t="shared" si="11"/>
        <v>-2.8055223500000004E-2</v>
      </c>
      <c r="AG16">
        <f t="shared" si="12"/>
        <v>-2.2808964000000043E-2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T17">
        <v>15.997199500000001</v>
      </c>
      <c r="U17">
        <f t="shared" si="0"/>
        <v>-8.2188898000000038E-2</v>
      </c>
      <c r="V17">
        <f t="shared" si="1"/>
        <v>-7.6937706000000022E-2</v>
      </c>
      <c r="W17">
        <f t="shared" si="2"/>
        <v>-7.1686514000000034E-2</v>
      </c>
      <c r="X17">
        <f t="shared" si="3"/>
        <v>-6.6435322000000047E-2</v>
      </c>
      <c r="Y17">
        <f t="shared" si="4"/>
        <v>-6.1184130000000031E-2</v>
      </c>
      <c r="Z17">
        <f t="shared" si="5"/>
        <v>-5.5932938000000043E-2</v>
      </c>
      <c r="AA17">
        <f t="shared" si="6"/>
        <v>-5.0681746000000027E-2</v>
      </c>
      <c r="AB17">
        <f t="shared" si="7"/>
        <v>-4.543055400000004E-2</v>
      </c>
      <c r="AC17">
        <f t="shared" si="8"/>
        <v>-4.0179362000000024E-2</v>
      </c>
      <c r="AD17">
        <f t="shared" si="9"/>
        <v>-3.4928170000000036E-2</v>
      </c>
      <c r="AE17">
        <f t="shared" si="10"/>
        <v>-2.9676978000000048E-2</v>
      </c>
      <c r="AF17">
        <f t="shared" si="11"/>
        <v>-2.4425786000000033E-2</v>
      </c>
      <c r="AG17">
        <f t="shared" si="12"/>
        <v>-1.9174594000000045E-2</v>
      </c>
    </row>
    <row r="18" spans="1:41" x14ac:dyDescent="0.3">
      <c r="T18">
        <v>17.959525500000002</v>
      </c>
      <c r="U18">
        <f t="shared" si="0"/>
        <v>-8.8561877999999983E-2</v>
      </c>
      <c r="V18">
        <f t="shared" si="1"/>
        <v>-8.2917463499999983E-2</v>
      </c>
      <c r="W18">
        <f t="shared" si="2"/>
        <v>-7.7273048999999983E-2</v>
      </c>
      <c r="X18">
        <f t="shared" si="3"/>
        <v>-7.1628634499999982E-2</v>
      </c>
      <c r="Y18">
        <f t="shared" si="4"/>
        <v>-6.5984219999999982E-2</v>
      </c>
      <c r="Z18">
        <f t="shared" si="5"/>
        <v>-6.033980550000001E-2</v>
      </c>
      <c r="AA18">
        <f t="shared" si="6"/>
        <v>-5.4695390999999982E-2</v>
      </c>
      <c r="AB18">
        <f t="shared" si="7"/>
        <v>-4.9050976499999982E-2</v>
      </c>
      <c r="AC18">
        <f t="shared" si="8"/>
        <v>-4.3406561999999954E-2</v>
      </c>
      <c r="AD18">
        <f t="shared" si="9"/>
        <v>-3.776214750000001E-2</v>
      </c>
      <c r="AE18">
        <f t="shared" si="10"/>
        <v>-3.2117732999999982E-2</v>
      </c>
      <c r="AF18">
        <f t="shared" si="11"/>
        <v>-2.6473318499999954E-2</v>
      </c>
      <c r="AG18">
        <f t="shared" si="12"/>
        <v>-2.0828903999999981E-2</v>
      </c>
    </row>
    <row r="19" spans="1:41" x14ac:dyDescent="0.3">
      <c r="T19">
        <v>20.004430599999999</v>
      </c>
      <c r="U19">
        <f t="shared" si="0"/>
        <v>-9.3437434000000014E-2</v>
      </c>
      <c r="V19">
        <f t="shared" si="1"/>
        <v>-8.7326085499999984E-2</v>
      </c>
      <c r="W19">
        <f t="shared" si="2"/>
        <v>-8.1214737000000009E-2</v>
      </c>
      <c r="X19">
        <f t="shared" si="3"/>
        <v>-7.5103388500000007E-2</v>
      </c>
      <c r="Y19">
        <f t="shared" si="4"/>
        <v>-6.8992040000000004E-2</v>
      </c>
      <c r="Z19">
        <f t="shared" si="5"/>
        <v>-6.288069150000003E-2</v>
      </c>
      <c r="AA19">
        <f t="shared" si="6"/>
        <v>-5.6769342999999972E-2</v>
      </c>
      <c r="AB19">
        <f t="shared" si="7"/>
        <v>-5.0657994500000025E-2</v>
      </c>
      <c r="AC19">
        <f t="shared" si="8"/>
        <v>-4.4546645999999968E-2</v>
      </c>
      <c r="AD19">
        <f t="shared" si="9"/>
        <v>-3.8435297500000021E-2</v>
      </c>
      <c r="AE19">
        <f t="shared" si="10"/>
        <v>-3.2323949000000018E-2</v>
      </c>
      <c r="AF19">
        <f t="shared" si="11"/>
        <v>-2.6212600500000016E-2</v>
      </c>
      <c r="AG19">
        <f t="shared" si="12"/>
        <v>-2.0101252000000014E-2</v>
      </c>
    </row>
    <row r="20" spans="1:41" x14ac:dyDescent="0.3">
      <c r="A20" s="31" t="s">
        <v>65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9"/>
      <c r="T20">
        <v>22.034937899999999</v>
      </c>
      <c r="U20">
        <f t="shared" si="0"/>
        <v>-9.9477171999999975E-2</v>
      </c>
      <c r="V20">
        <f t="shared" si="1"/>
        <v>-9.2916998999999972E-2</v>
      </c>
      <c r="W20">
        <f t="shared" si="2"/>
        <v>-8.6356825999999998E-2</v>
      </c>
      <c r="X20">
        <f t="shared" si="3"/>
        <v>-7.9796652999999995E-2</v>
      </c>
      <c r="Y20">
        <f t="shared" si="4"/>
        <v>-7.3236479999999993E-2</v>
      </c>
      <c r="Z20">
        <f t="shared" si="5"/>
        <v>-6.667630699999999E-2</v>
      </c>
      <c r="AA20">
        <f t="shared" si="6"/>
        <v>-6.0116133999999988E-2</v>
      </c>
      <c r="AB20">
        <f t="shared" si="7"/>
        <v>-5.3555960999999985E-2</v>
      </c>
      <c r="AC20">
        <f t="shared" si="8"/>
        <v>-4.6995787999999983E-2</v>
      </c>
      <c r="AD20">
        <f t="shared" si="9"/>
        <v>-4.043561499999998E-2</v>
      </c>
      <c r="AE20">
        <f t="shared" si="10"/>
        <v>-3.3875442000000033E-2</v>
      </c>
      <c r="AF20">
        <f t="shared" si="11"/>
        <v>-2.7315268999999975E-2</v>
      </c>
      <c r="AG20">
        <f t="shared" si="12"/>
        <v>-2.0755096000000028E-2</v>
      </c>
    </row>
    <row r="21" spans="1:41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s="10"/>
      <c r="Q21" t="s">
        <v>87</v>
      </c>
    </row>
    <row r="22" spans="1:41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 s="10"/>
      <c r="Q22">
        <f>1.8</f>
        <v>1.8</v>
      </c>
      <c r="R22">
        <f>Q22+0.05</f>
        <v>1.85</v>
      </c>
      <c r="S22">
        <f t="shared" ref="S22:AO22" si="15">R22+0.05</f>
        <v>1.9000000000000001</v>
      </c>
      <c r="T22">
        <f t="shared" si="15"/>
        <v>1.9500000000000002</v>
      </c>
      <c r="U22">
        <f t="shared" si="15"/>
        <v>2</v>
      </c>
      <c r="V22">
        <f t="shared" si="15"/>
        <v>2.0499999999999998</v>
      </c>
      <c r="W22">
        <f t="shared" si="15"/>
        <v>2.0999999999999996</v>
      </c>
      <c r="X22">
        <f t="shared" si="15"/>
        <v>2.1499999999999995</v>
      </c>
      <c r="Y22">
        <f t="shared" si="15"/>
        <v>2.1999999999999993</v>
      </c>
      <c r="Z22">
        <f t="shared" si="15"/>
        <v>2.2499999999999991</v>
      </c>
      <c r="AA22">
        <f t="shared" si="15"/>
        <v>2.2999999999999989</v>
      </c>
      <c r="AB22">
        <f t="shared" si="15"/>
        <v>2.3499999999999988</v>
      </c>
      <c r="AC22">
        <f t="shared" si="15"/>
        <v>2.3999999999999986</v>
      </c>
      <c r="AD22">
        <f>AC22+0.05</f>
        <v>2.4499999999999984</v>
      </c>
      <c r="AE22">
        <f t="shared" si="15"/>
        <v>2.4999999999999982</v>
      </c>
      <c r="AF22">
        <f t="shared" si="15"/>
        <v>2.549999999999998</v>
      </c>
      <c r="AG22">
        <f t="shared" si="15"/>
        <v>2.5999999999999979</v>
      </c>
      <c r="AH22">
        <f t="shared" si="15"/>
        <v>2.6499999999999977</v>
      </c>
      <c r="AI22">
        <f t="shared" si="15"/>
        <v>2.6999999999999975</v>
      </c>
      <c r="AJ22">
        <f t="shared" si="15"/>
        <v>2.7499999999999973</v>
      </c>
      <c r="AK22">
        <f t="shared" si="15"/>
        <v>2.7999999999999972</v>
      </c>
      <c r="AL22">
        <f t="shared" si="15"/>
        <v>2.849999999999997</v>
      </c>
      <c r="AM22">
        <f t="shared" si="15"/>
        <v>2.8999999999999968</v>
      </c>
      <c r="AN22">
        <f t="shared" si="15"/>
        <v>2.9499999999999966</v>
      </c>
      <c r="AO22">
        <f t="shared" si="15"/>
        <v>2.9999999999999964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41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 s="10">
        <f>I4</f>
        <v>-4.0709042000000002</v>
      </c>
      <c r="Q24">
        <f>Q$22*$N4 - $O4</f>
        <v>6.044799999999996E-3</v>
      </c>
      <c r="R24">
        <f t="shared" ref="R24:AO35" si="16">R$22*$N4 - $O4</f>
        <v>4.3966249999999943E-3</v>
      </c>
      <c r="S24">
        <f t="shared" si="16"/>
        <v>2.7484499999999856E-3</v>
      </c>
      <c r="T24">
        <f t="shared" si="16"/>
        <v>1.1002749999999839E-3</v>
      </c>
      <c r="U24">
        <f t="shared" si="16"/>
        <v>-5.4790000000000394E-4</v>
      </c>
      <c r="V24">
        <f t="shared" si="16"/>
        <v>-2.1960749999999918E-3</v>
      </c>
      <c r="W24">
        <f t="shared" si="16"/>
        <v>-3.8442499999999935E-3</v>
      </c>
      <c r="X24">
        <f t="shared" si="16"/>
        <v>-5.4924249999999813E-3</v>
      </c>
      <c r="Y24">
        <f t="shared" si="16"/>
        <v>-7.1405999999999831E-3</v>
      </c>
      <c r="Z24">
        <f t="shared" si="16"/>
        <v>-8.7887749999999709E-3</v>
      </c>
      <c r="AA24">
        <f t="shared" si="16"/>
        <v>-1.0436949999999973E-2</v>
      </c>
      <c r="AB24">
        <f t="shared" si="16"/>
        <v>-1.208512499999996E-2</v>
      </c>
      <c r="AC24">
        <f t="shared" si="16"/>
        <v>-1.3733299999999962E-2</v>
      </c>
      <c r="AD24">
        <f t="shared" si="16"/>
        <v>-1.538147499999995E-2</v>
      </c>
      <c r="AE24">
        <f t="shared" si="16"/>
        <v>-1.7029649999999952E-2</v>
      </c>
      <c r="AF24">
        <f t="shared" si="16"/>
        <v>-1.867782499999994E-2</v>
      </c>
      <c r="AG24">
        <f t="shared" si="16"/>
        <v>-2.0325999999999927E-2</v>
      </c>
      <c r="AH24">
        <f t="shared" si="16"/>
        <v>-2.1974174999999929E-2</v>
      </c>
      <c r="AI24">
        <f t="shared" si="16"/>
        <v>-2.3622349999999917E-2</v>
      </c>
      <c r="AJ24">
        <f t="shared" si="16"/>
        <v>-2.5270524999999919E-2</v>
      </c>
      <c r="AK24">
        <f t="shared" si="16"/>
        <v>-2.6918699999999907E-2</v>
      </c>
      <c r="AL24">
        <f t="shared" si="16"/>
        <v>-2.8566874999999908E-2</v>
      </c>
      <c r="AM24">
        <f t="shared" si="16"/>
        <v>-3.0215049999999896E-2</v>
      </c>
      <c r="AN24">
        <f t="shared" si="16"/>
        <v>-3.1863224999999898E-2</v>
      </c>
      <c r="AO24">
        <f t="shared" si="16"/>
        <v>-3.3511399999999886E-2</v>
      </c>
    </row>
    <row r="25" spans="1:41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 s="10">
        <f t="shared" ref="P25:P37" si="17">I5</f>
        <v>-1.9768829000000001</v>
      </c>
      <c r="Q25">
        <f t="shared" ref="Q25:Q37" si="18">Q$22*$N5 - $O5</f>
        <v>-5.484880000000001E-3</v>
      </c>
      <c r="R25">
        <f t="shared" ref="R25:AF25" si="19">R$22*$N5 - $O5</f>
        <v>-6.3917349999999991E-3</v>
      </c>
      <c r="S25">
        <f t="shared" si="19"/>
        <v>-7.2985900000000041E-3</v>
      </c>
      <c r="T25">
        <f t="shared" si="19"/>
        <v>-8.2054450000000022E-3</v>
      </c>
      <c r="U25">
        <f t="shared" si="19"/>
        <v>-9.1123000000000003E-3</v>
      </c>
      <c r="V25">
        <f t="shared" si="19"/>
        <v>-1.0019154999999998E-2</v>
      </c>
      <c r="W25">
        <f t="shared" si="19"/>
        <v>-1.0926009999999996E-2</v>
      </c>
      <c r="X25">
        <f t="shared" si="19"/>
        <v>-1.1832864999999988E-2</v>
      </c>
      <c r="Y25">
        <f t="shared" si="19"/>
        <v>-1.2739719999999986E-2</v>
      </c>
      <c r="Z25">
        <f t="shared" si="19"/>
        <v>-1.3646574999999984E-2</v>
      </c>
      <c r="AA25">
        <f t="shared" si="19"/>
        <v>-1.4553429999999982E-2</v>
      </c>
      <c r="AB25">
        <f t="shared" si="19"/>
        <v>-1.546028499999998E-2</v>
      </c>
      <c r="AC25">
        <f t="shared" si="19"/>
        <v>-1.6367139999999971E-2</v>
      </c>
      <c r="AD25">
        <f t="shared" si="19"/>
        <v>-1.7273994999999969E-2</v>
      </c>
      <c r="AE25">
        <f t="shared" si="19"/>
        <v>-1.8180849999999967E-2</v>
      </c>
      <c r="AF25">
        <f t="shared" si="19"/>
        <v>-1.9087704999999965E-2</v>
      </c>
      <c r="AG25">
        <f t="shared" si="16"/>
        <v>-1.9994559999999963E-2</v>
      </c>
      <c r="AH25">
        <f t="shared" si="16"/>
        <v>-2.0901414999999961E-2</v>
      </c>
      <c r="AI25">
        <f t="shared" si="16"/>
        <v>-2.1808269999999953E-2</v>
      </c>
      <c r="AJ25">
        <f t="shared" si="16"/>
        <v>-2.2715124999999951E-2</v>
      </c>
      <c r="AK25">
        <f t="shared" si="16"/>
        <v>-2.3621979999999949E-2</v>
      </c>
      <c r="AL25">
        <f t="shared" si="16"/>
        <v>-2.4528834999999947E-2</v>
      </c>
      <c r="AM25">
        <f t="shared" si="16"/>
        <v>-2.5435689999999945E-2</v>
      </c>
      <c r="AN25">
        <f t="shared" si="16"/>
        <v>-2.6342544999999936E-2</v>
      </c>
      <c r="AO25">
        <f t="shared" si="16"/>
        <v>-2.7249399999999934E-2</v>
      </c>
    </row>
    <row r="26" spans="1:41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 s="10">
        <f t="shared" si="17"/>
        <v>-3.4004100000000002E-2</v>
      </c>
      <c r="Q26">
        <f t="shared" si="18"/>
        <v>-1.8947329999999998E-2</v>
      </c>
      <c r="R26">
        <f t="shared" si="16"/>
        <v>-1.9044120000000001E-2</v>
      </c>
      <c r="S26">
        <f t="shared" si="16"/>
        <v>-1.9140910000000001E-2</v>
      </c>
      <c r="T26">
        <f t="shared" si="16"/>
        <v>-1.92377E-2</v>
      </c>
      <c r="U26">
        <f t="shared" si="16"/>
        <v>-1.9334489999999999E-2</v>
      </c>
      <c r="V26">
        <f t="shared" si="16"/>
        <v>-1.9431279999999999E-2</v>
      </c>
      <c r="W26">
        <f t="shared" si="16"/>
        <v>-1.9528070000000002E-2</v>
      </c>
      <c r="X26">
        <f t="shared" si="16"/>
        <v>-1.9624860000000001E-2</v>
      </c>
      <c r="Y26">
        <f t="shared" si="16"/>
        <v>-1.972165E-2</v>
      </c>
      <c r="Z26">
        <f t="shared" si="16"/>
        <v>-1.981844E-2</v>
      </c>
      <c r="AA26">
        <f t="shared" si="16"/>
        <v>-1.9915229999999999E-2</v>
      </c>
      <c r="AB26">
        <f t="shared" si="16"/>
        <v>-2.0012019999999998E-2</v>
      </c>
      <c r="AC26">
        <f t="shared" si="16"/>
        <v>-2.0108809999999998E-2</v>
      </c>
      <c r="AD26">
        <f t="shared" si="16"/>
        <v>-2.0205599999999997E-2</v>
      </c>
      <c r="AE26">
        <f t="shared" si="16"/>
        <v>-2.0302389999999997E-2</v>
      </c>
      <c r="AF26">
        <f t="shared" si="16"/>
        <v>-2.0399179999999996E-2</v>
      </c>
      <c r="AG26">
        <f t="shared" si="16"/>
        <v>-2.0495969999999995E-2</v>
      </c>
      <c r="AH26">
        <f t="shared" si="16"/>
        <v>-2.0592759999999995E-2</v>
      </c>
      <c r="AI26">
        <f t="shared" si="16"/>
        <v>-2.0689549999999994E-2</v>
      </c>
      <c r="AJ26">
        <f t="shared" si="16"/>
        <v>-2.0786339999999993E-2</v>
      </c>
      <c r="AK26">
        <f t="shared" si="16"/>
        <v>-2.0883129999999993E-2</v>
      </c>
      <c r="AL26">
        <f t="shared" si="16"/>
        <v>-2.0979919999999996E-2</v>
      </c>
      <c r="AM26">
        <f t="shared" si="16"/>
        <v>-2.1076709999999995E-2</v>
      </c>
      <c r="AN26">
        <f t="shared" si="16"/>
        <v>-2.1173499999999994E-2</v>
      </c>
      <c r="AO26">
        <f t="shared" si="16"/>
        <v>-2.1270289999999994E-2</v>
      </c>
    </row>
    <row r="27" spans="1:41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 s="10">
        <f t="shared" si="17"/>
        <v>2.0190073900000001</v>
      </c>
      <c r="Q27">
        <f t="shared" si="18"/>
        <v>-3.1955201999999995E-2</v>
      </c>
      <c r="R27">
        <f t="shared" si="16"/>
        <v>-3.1022428999999997E-2</v>
      </c>
      <c r="S27">
        <f t="shared" si="16"/>
        <v>-3.0089655999999992E-2</v>
      </c>
      <c r="T27">
        <f t="shared" si="16"/>
        <v>-2.9156882999999995E-2</v>
      </c>
      <c r="U27">
        <f t="shared" si="16"/>
        <v>-2.8224109999999997E-2</v>
      </c>
      <c r="V27">
        <f t="shared" si="16"/>
        <v>-2.7291336999999999E-2</v>
      </c>
      <c r="W27">
        <f t="shared" si="16"/>
        <v>-2.6358564000000001E-2</v>
      </c>
      <c r="X27">
        <f t="shared" si="16"/>
        <v>-2.542579100000001E-2</v>
      </c>
      <c r="Y27">
        <f t="shared" si="16"/>
        <v>-2.4493018000000012E-2</v>
      </c>
      <c r="Z27">
        <f t="shared" si="16"/>
        <v>-2.3560245000000014E-2</v>
      </c>
      <c r="AA27">
        <f t="shared" si="16"/>
        <v>-2.2627472000000017E-2</v>
      </c>
      <c r="AB27">
        <f t="shared" si="16"/>
        <v>-2.1694699000000019E-2</v>
      </c>
      <c r="AC27">
        <f t="shared" si="16"/>
        <v>-2.0761926000000021E-2</v>
      </c>
      <c r="AD27">
        <f t="shared" si="16"/>
        <v>-1.982915300000003E-2</v>
      </c>
      <c r="AE27">
        <f t="shared" si="16"/>
        <v>-1.8896380000000032E-2</v>
      </c>
      <c r="AF27">
        <f t="shared" si="16"/>
        <v>-1.7963607000000034E-2</v>
      </c>
      <c r="AG27">
        <f t="shared" si="16"/>
        <v>-1.7030834000000036E-2</v>
      </c>
      <c r="AH27">
        <f t="shared" si="16"/>
        <v>-1.6098061000000038E-2</v>
      </c>
      <c r="AI27">
        <f t="shared" si="16"/>
        <v>-1.5165288000000041E-2</v>
      </c>
      <c r="AJ27">
        <f t="shared" si="16"/>
        <v>-1.423251500000005E-2</v>
      </c>
      <c r="AK27">
        <f t="shared" si="16"/>
        <v>-1.3299742000000052E-2</v>
      </c>
      <c r="AL27">
        <f t="shared" si="16"/>
        <v>-1.2366969000000054E-2</v>
      </c>
      <c r="AM27">
        <f t="shared" si="16"/>
        <v>-1.1434196000000056E-2</v>
      </c>
      <c r="AN27">
        <f t="shared" si="16"/>
        <v>-1.0501423000000058E-2</v>
      </c>
      <c r="AO27">
        <f t="shared" si="16"/>
        <v>-9.5686500000000674E-3</v>
      </c>
    </row>
    <row r="28" spans="1:41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 s="10">
        <f t="shared" si="17"/>
        <v>4.0295488800000001</v>
      </c>
      <c r="Q28">
        <f t="shared" si="18"/>
        <v>-5.2849777999999986E-2</v>
      </c>
      <c r="R28">
        <f t="shared" si="16"/>
        <v>-5.1048100999999985E-2</v>
      </c>
      <c r="S28">
        <f t="shared" si="16"/>
        <v>-4.9246423999999983E-2</v>
      </c>
      <c r="T28">
        <f t="shared" si="16"/>
        <v>-4.7444746999999982E-2</v>
      </c>
      <c r="U28">
        <f t="shared" si="16"/>
        <v>-4.5643069999999994E-2</v>
      </c>
      <c r="V28">
        <f t="shared" si="16"/>
        <v>-4.3841393000000006E-2</v>
      </c>
      <c r="W28">
        <f t="shared" si="16"/>
        <v>-4.2039716000000005E-2</v>
      </c>
      <c r="X28">
        <f t="shared" si="16"/>
        <v>-4.0238039000000017E-2</v>
      </c>
      <c r="Y28">
        <f t="shared" si="16"/>
        <v>-3.8436362000000016E-2</v>
      </c>
      <c r="Z28">
        <f t="shared" si="16"/>
        <v>-3.6634685000000028E-2</v>
      </c>
      <c r="AA28">
        <f t="shared" si="16"/>
        <v>-3.4833008000000026E-2</v>
      </c>
      <c r="AB28">
        <f t="shared" si="16"/>
        <v>-3.3031331000000039E-2</v>
      </c>
      <c r="AC28">
        <f t="shared" si="16"/>
        <v>-3.1229654000000037E-2</v>
      </c>
      <c r="AD28">
        <f t="shared" si="16"/>
        <v>-2.942797700000005E-2</v>
      </c>
      <c r="AE28">
        <f t="shared" si="16"/>
        <v>-2.7626300000000062E-2</v>
      </c>
      <c r="AF28">
        <f t="shared" si="16"/>
        <v>-2.582462300000006E-2</v>
      </c>
      <c r="AG28">
        <f t="shared" si="16"/>
        <v>-2.4022946000000073E-2</v>
      </c>
      <c r="AH28">
        <f t="shared" si="16"/>
        <v>-2.2221269000000071E-2</v>
      </c>
      <c r="AI28">
        <f t="shared" si="16"/>
        <v>-2.0419592000000084E-2</v>
      </c>
      <c r="AJ28">
        <f t="shared" si="16"/>
        <v>-1.8617915000000082E-2</v>
      </c>
      <c r="AK28">
        <f t="shared" si="16"/>
        <v>-1.6816238000000094E-2</v>
      </c>
      <c r="AL28">
        <f t="shared" si="16"/>
        <v>-1.5014561000000107E-2</v>
      </c>
      <c r="AM28">
        <f t="shared" si="16"/>
        <v>-1.3212884000000105E-2</v>
      </c>
      <c r="AN28">
        <f t="shared" si="16"/>
        <v>-1.1411207000000118E-2</v>
      </c>
      <c r="AO28">
        <f t="shared" si="16"/>
        <v>-9.609530000000116E-3</v>
      </c>
    </row>
    <row r="29" spans="1:41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 s="10">
        <f t="shared" si="17"/>
        <v>5.92998504</v>
      </c>
      <c r="Q29">
        <f t="shared" si="18"/>
        <v>-6.7435088000000004E-2</v>
      </c>
      <c r="R29">
        <f t="shared" si="16"/>
        <v>-6.4609258500000002E-2</v>
      </c>
      <c r="S29">
        <f t="shared" si="16"/>
        <v>-6.1783429000000001E-2</v>
      </c>
      <c r="T29">
        <f t="shared" si="16"/>
        <v>-5.8957599499999999E-2</v>
      </c>
      <c r="U29">
        <f t="shared" si="16"/>
        <v>-5.6131770000000011E-2</v>
      </c>
      <c r="V29">
        <f t="shared" si="16"/>
        <v>-5.3305940500000024E-2</v>
      </c>
      <c r="W29">
        <f t="shared" si="16"/>
        <v>-5.0480111000000036E-2</v>
      </c>
      <c r="X29">
        <f t="shared" si="16"/>
        <v>-4.7654281500000048E-2</v>
      </c>
      <c r="Y29">
        <f t="shared" si="16"/>
        <v>-4.4828452000000046E-2</v>
      </c>
      <c r="Z29">
        <f t="shared" si="16"/>
        <v>-4.2002622500000059E-2</v>
      </c>
      <c r="AA29">
        <f t="shared" si="16"/>
        <v>-3.9176793000000071E-2</v>
      </c>
      <c r="AB29">
        <f t="shared" si="16"/>
        <v>-3.6350963500000083E-2</v>
      </c>
      <c r="AC29">
        <f t="shared" si="16"/>
        <v>-3.3525134000000095E-2</v>
      </c>
      <c r="AD29">
        <f t="shared" si="16"/>
        <v>-3.0699304500000107E-2</v>
      </c>
      <c r="AE29">
        <f t="shared" si="16"/>
        <v>-2.787347500000012E-2</v>
      </c>
      <c r="AF29">
        <f t="shared" si="16"/>
        <v>-2.5047645500000132E-2</v>
      </c>
      <c r="AG29">
        <f t="shared" si="16"/>
        <v>-2.2221816000000144E-2</v>
      </c>
      <c r="AH29">
        <f t="shared" si="16"/>
        <v>-1.9395986500000156E-2</v>
      </c>
      <c r="AI29">
        <f t="shared" si="16"/>
        <v>-1.6570157000000141E-2</v>
      </c>
      <c r="AJ29">
        <f t="shared" si="16"/>
        <v>-1.3744327500000153E-2</v>
      </c>
      <c r="AK29">
        <f t="shared" si="16"/>
        <v>-1.0918498000000165E-2</v>
      </c>
      <c r="AL29">
        <f t="shared" si="16"/>
        <v>-8.0926685000001775E-3</v>
      </c>
      <c r="AM29">
        <f t="shared" si="16"/>
        <v>-5.2668390000001897E-3</v>
      </c>
      <c r="AN29">
        <f t="shared" si="16"/>
        <v>-2.4410095000002019E-3</v>
      </c>
      <c r="AO29">
        <f t="shared" si="16"/>
        <v>3.8481999999978589E-4</v>
      </c>
    </row>
    <row r="30" spans="1:41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 s="10">
        <f t="shared" si="17"/>
        <v>8.0007105500000009</v>
      </c>
      <c r="Q30">
        <f t="shared" si="18"/>
        <v>-7.5405838000000031E-2</v>
      </c>
      <c r="R30">
        <f t="shared" si="16"/>
        <v>-7.1797063500000008E-2</v>
      </c>
      <c r="S30">
        <f t="shared" si="16"/>
        <v>-6.8188289000000013E-2</v>
      </c>
      <c r="T30">
        <f t="shared" si="16"/>
        <v>-6.4579514500000018E-2</v>
      </c>
      <c r="U30">
        <f t="shared" si="16"/>
        <v>-6.0970740000000023E-2</v>
      </c>
      <c r="V30">
        <f t="shared" si="16"/>
        <v>-5.7361965500000028E-2</v>
      </c>
      <c r="W30">
        <f t="shared" si="16"/>
        <v>-5.3753191000000061E-2</v>
      </c>
      <c r="X30">
        <f t="shared" si="16"/>
        <v>-5.0144416500000066E-2</v>
      </c>
      <c r="Y30">
        <f t="shared" si="16"/>
        <v>-4.6535642000000071E-2</v>
      </c>
      <c r="Z30">
        <f t="shared" si="16"/>
        <v>-4.2926867500000077E-2</v>
      </c>
      <c r="AA30">
        <f t="shared" si="16"/>
        <v>-3.9318093000000109E-2</v>
      </c>
      <c r="AB30">
        <f t="shared" si="16"/>
        <v>-3.5709318500000115E-2</v>
      </c>
      <c r="AC30">
        <f t="shared" si="16"/>
        <v>-3.210054400000012E-2</v>
      </c>
      <c r="AD30">
        <f t="shared" si="16"/>
        <v>-2.8491769500000153E-2</v>
      </c>
      <c r="AE30">
        <f t="shared" si="16"/>
        <v>-2.4882995000000158E-2</v>
      </c>
      <c r="AF30">
        <f t="shared" si="16"/>
        <v>-2.1274220500000163E-2</v>
      </c>
      <c r="AG30">
        <f t="shared" si="16"/>
        <v>-1.7665446000000168E-2</v>
      </c>
      <c r="AH30">
        <f t="shared" si="16"/>
        <v>-1.4056671500000201E-2</v>
      </c>
      <c r="AI30">
        <f t="shared" si="16"/>
        <v>-1.0447897000000206E-2</v>
      </c>
      <c r="AJ30">
        <f t="shared" si="16"/>
        <v>-6.8391225000002109E-3</v>
      </c>
      <c r="AK30">
        <f t="shared" si="16"/>
        <v>-3.2303480000002438E-3</v>
      </c>
      <c r="AL30">
        <f t="shared" si="16"/>
        <v>3.7842649999975109E-4</v>
      </c>
      <c r="AM30">
        <f t="shared" si="16"/>
        <v>3.987200999999746E-3</v>
      </c>
      <c r="AN30">
        <f t="shared" si="16"/>
        <v>7.5959754999997409E-3</v>
      </c>
      <c r="AO30">
        <f t="shared" si="16"/>
        <v>1.1204749999999708E-2</v>
      </c>
    </row>
    <row r="31" spans="1:41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 s="10">
        <f t="shared" si="17"/>
        <v>10.0275877</v>
      </c>
      <c r="Q31">
        <f t="shared" si="18"/>
        <v>-8.2035720000000006E-2</v>
      </c>
      <c r="R31">
        <f t="shared" si="16"/>
        <v>-7.769609999999999E-2</v>
      </c>
      <c r="S31">
        <f t="shared" si="16"/>
        <v>-7.3356479999999974E-2</v>
      </c>
      <c r="T31">
        <f t="shared" si="16"/>
        <v>-6.9016859999999985E-2</v>
      </c>
      <c r="U31">
        <f t="shared" si="16"/>
        <v>-6.4677239999999997E-2</v>
      </c>
      <c r="V31">
        <f t="shared" si="16"/>
        <v>-6.0337620000000008E-2</v>
      </c>
      <c r="W31">
        <f t="shared" si="16"/>
        <v>-5.599800000000002E-2</v>
      </c>
      <c r="X31">
        <f t="shared" si="16"/>
        <v>-5.1658380000000031E-2</v>
      </c>
      <c r="Y31">
        <f t="shared" si="16"/>
        <v>-4.7318760000000071E-2</v>
      </c>
      <c r="Z31">
        <f t="shared" si="16"/>
        <v>-4.2979140000000082E-2</v>
      </c>
      <c r="AA31">
        <f t="shared" si="16"/>
        <v>-3.8639520000000094E-2</v>
      </c>
      <c r="AB31">
        <f t="shared" si="16"/>
        <v>-3.4299900000000105E-2</v>
      </c>
      <c r="AC31">
        <f t="shared" si="16"/>
        <v>-2.9960280000000117E-2</v>
      </c>
      <c r="AD31">
        <f t="shared" si="16"/>
        <v>-2.5620660000000128E-2</v>
      </c>
      <c r="AE31">
        <f t="shared" si="16"/>
        <v>-2.128104000000014E-2</v>
      </c>
      <c r="AF31">
        <f t="shared" si="16"/>
        <v>-1.6941420000000151E-2</v>
      </c>
      <c r="AG31">
        <f t="shared" si="16"/>
        <v>-1.2601800000000191E-2</v>
      </c>
      <c r="AH31">
        <f t="shared" si="16"/>
        <v>-8.2621800000002021E-3</v>
      </c>
      <c r="AI31">
        <f t="shared" si="16"/>
        <v>-3.9225600000002137E-3</v>
      </c>
      <c r="AJ31">
        <f t="shared" si="16"/>
        <v>4.1705999999977483E-4</v>
      </c>
      <c r="AK31">
        <f t="shared" si="16"/>
        <v>4.7566799999997633E-3</v>
      </c>
      <c r="AL31">
        <f t="shared" si="16"/>
        <v>9.0962999999997518E-3</v>
      </c>
      <c r="AM31">
        <f t="shared" si="16"/>
        <v>1.3435919999999713E-2</v>
      </c>
      <c r="AN31">
        <f t="shared" si="16"/>
        <v>1.7775539999999701E-2</v>
      </c>
      <c r="AO31">
        <f t="shared" si="16"/>
        <v>2.211515999999969E-2</v>
      </c>
    </row>
    <row r="32" spans="1:41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 s="10">
        <f t="shared" si="17"/>
        <v>11.9743014</v>
      </c>
      <c r="Q32">
        <f t="shared" si="18"/>
        <v>-8.2041049999999976E-2</v>
      </c>
      <c r="R32">
        <f t="shared" si="16"/>
        <v>-7.7083469999999987E-2</v>
      </c>
      <c r="S32">
        <f t="shared" si="16"/>
        <v>-7.212588999999997E-2</v>
      </c>
      <c r="T32">
        <f t="shared" si="16"/>
        <v>-6.7168309999999981E-2</v>
      </c>
      <c r="U32">
        <f t="shared" si="16"/>
        <v>-6.2210729999999992E-2</v>
      </c>
      <c r="V32">
        <f t="shared" si="16"/>
        <v>-5.7253150000000003E-2</v>
      </c>
      <c r="W32">
        <f t="shared" si="16"/>
        <v>-5.2295570000000013E-2</v>
      </c>
      <c r="X32">
        <f t="shared" si="16"/>
        <v>-4.7337990000000052E-2</v>
      </c>
      <c r="Y32">
        <f t="shared" si="16"/>
        <v>-4.2380410000000063E-2</v>
      </c>
      <c r="Z32">
        <f t="shared" si="16"/>
        <v>-3.7422830000000074E-2</v>
      </c>
      <c r="AA32">
        <f t="shared" si="16"/>
        <v>-3.2465250000000084E-2</v>
      </c>
      <c r="AB32">
        <f t="shared" si="16"/>
        <v>-2.7507670000000123E-2</v>
      </c>
      <c r="AC32">
        <f t="shared" si="16"/>
        <v>-2.2550090000000134E-2</v>
      </c>
      <c r="AD32">
        <f t="shared" si="16"/>
        <v>-1.7592510000000144E-2</v>
      </c>
      <c r="AE32">
        <f t="shared" si="16"/>
        <v>-1.2634930000000155E-2</v>
      </c>
      <c r="AF32">
        <f t="shared" si="16"/>
        <v>-7.6773500000001937E-3</v>
      </c>
      <c r="AG32">
        <f t="shared" si="16"/>
        <v>-2.7197700000001768E-3</v>
      </c>
      <c r="AH32">
        <f t="shared" si="16"/>
        <v>2.2378099999997847E-3</v>
      </c>
      <c r="AI32">
        <f t="shared" si="16"/>
        <v>7.1953899999997462E-3</v>
      </c>
      <c r="AJ32">
        <f t="shared" si="16"/>
        <v>1.2152969999999763E-2</v>
      </c>
      <c r="AK32">
        <f t="shared" si="16"/>
        <v>1.7110549999999725E-2</v>
      </c>
      <c r="AL32">
        <f t="shared" si="16"/>
        <v>2.2068129999999742E-2</v>
      </c>
      <c r="AM32">
        <f t="shared" si="16"/>
        <v>2.7025709999999703E-2</v>
      </c>
      <c r="AN32">
        <f t="shared" si="16"/>
        <v>3.1983289999999664E-2</v>
      </c>
      <c r="AO32">
        <f t="shared" si="16"/>
        <v>3.6940869999999681E-2</v>
      </c>
    </row>
    <row r="33" spans="1:41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 s="10">
        <f t="shared" si="17"/>
        <v>14.0581964</v>
      </c>
      <c r="Q33">
        <f t="shared" si="18"/>
        <v>-8.5764077999999994E-2</v>
      </c>
      <c r="R33">
        <f t="shared" si="16"/>
        <v>-8.0517818500000005E-2</v>
      </c>
      <c r="S33">
        <f t="shared" si="16"/>
        <v>-7.5271558999999988E-2</v>
      </c>
      <c r="T33">
        <f t="shared" si="16"/>
        <v>-7.0025299499999999E-2</v>
      </c>
      <c r="U33">
        <f t="shared" si="16"/>
        <v>-6.477904000000001E-2</v>
      </c>
      <c r="V33">
        <f t="shared" si="16"/>
        <v>-5.9532780500000021E-2</v>
      </c>
      <c r="W33">
        <f t="shared" si="16"/>
        <v>-5.428652100000006E-2</v>
      </c>
      <c r="X33">
        <f t="shared" si="16"/>
        <v>-4.9040261500000071E-2</v>
      </c>
      <c r="Y33">
        <f t="shared" si="16"/>
        <v>-4.3794002000000082E-2</v>
      </c>
      <c r="Z33">
        <f t="shared" si="16"/>
        <v>-3.8547742500000093E-2</v>
      </c>
      <c r="AA33">
        <f t="shared" si="16"/>
        <v>-3.3301483000000132E-2</v>
      </c>
      <c r="AB33">
        <f t="shared" si="16"/>
        <v>-2.8055223500000143E-2</v>
      </c>
      <c r="AC33">
        <f t="shared" si="16"/>
        <v>-2.2808964000000154E-2</v>
      </c>
      <c r="AD33">
        <f t="shared" si="16"/>
        <v>-1.7562704500000192E-2</v>
      </c>
      <c r="AE33">
        <f t="shared" si="16"/>
        <v>-1.2316445000000176E-2</v>
      </c>
      <c r="AF33">
        <f t="shared" si="16"/>
        <v>-7.0701855000002145E-3</v>
      </c>
      <c r="AG33">
        <f t="shared" si="16"/>
        <v>-1.8239260000002533E-3</v>
      </c>
      <c r="AH33">
        <f t="shared" si="16"/>
        <v>3.4223334999997634E-3</v>
      </c>
      <c r="AI33">
        <f t="shared" si="16"/>
        <v>8.6685929999997247E-3</v>
      </c>
      <c r="AJ33">
        <f t="shared" si="16"/>
        <v>1.3914852499999686E-2</v>
      </c>
      <c r="AK33">
        <f t="shared" si="16"/>
        <v>1.9161111999999703E-2</v>
      </c>
      <c r="AL33">
        <f t="shared" si="16"/>
        <v>2.4407371499999664E-2</v>
      </c>
      <c r="AM33">
        <f t="shared" si="16"/>
        <v>2.9653630999999681E-2</v>
      </c>
      <c r="AN33">
        <f t="shared" si="16"/>
        <v>3.4899890499999642E-2</v>
      </c>
      <c r="AO33">
        <f t="shared" si="16"/>
        <v>4.0146149999999603E-2</v>
      </c>
    </row>
    <row r="34" spans="1:41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 s="10">
        <f t="shared" si="17"/>
        <v>15.997199500000001</v>
      </c>
      <c r="Q34">
        <f t="shared" si="18"/>
        <v>-8.2188898000000038E-2</v>
      </c>
      <c r="R34">
        <f t="shared" si="16"/>
        <v>-7.6937706000000022E-2</v>
      </c>
      <c r="S34">
        <f t="shared" si="16"/>
        <v>-7.1686514000000007E-2</v>
      </c>
      <c r="T34">
        <f t="shared" si="16"/>
        <v>-6.6435322000000019E-2</v>
      </c>
      <c r="U34">
        <f t="shared" si="16"/>
        <v>-6.1184130000000031E-2</v>
      </c>
      <c r="V34">
        <f t="shared" si="16"/>
        <v>-5.5932938000000043E-2</v>
      </c>
      <c r="W34">
        <f t="shared" si="16"/>
        <v>-5.0681746000000055E-2</v>
      </c>
      <c r="X34">
        <f t="shared" si="16"/>
        <v>-4.5430554000000095E-2</v>
      </c>
      <c r="Y34">
        <f t="shared" si="16"/>
        <v>-4.0179362000000107E-2</v>
      </c>
      <c r="Z34">
        <f t="shared" si="16"/>
        <v>-3.4928170000000119E-2</v>
      </c>
      <c r="AA34">
        <f t="shared" si="16"/>
        <v>-2.9676978000000132E-2</v>
      </c>
      <c r="AB34">
        <f t="shared" si="16"/>
        <v>-2.4425786000000171E-2</v>
      </c>
      <c r="AC34">
        <f t="shared" si="16"/>
        <v>-1.9174594000000156E-2</v>
      </c>
      <c r="AD34">
        <f t="shared" si="16"/>
        <v>-1.3923402000000196E-2</v>
      </c>
      <c r="AE34">
        <f t="shared" si="16"/>
        <v>-8.6722100000002356E-3</v>
      </c>
      <c r="AF34">
        <f t="shared" si="16"/>
        <v>-3.4210180000002199E-3</v>
      </c>
      <c r="AG34">
        <f t="shared" si="16"/>
        <v>1.8301739999997402E-3</v>
      </c>
      <c r="AH34">
        <f t="shared" si="16"/>
        <v>7.0813659999997003E-3</v>
      </c>
      <c r="AI34">
        <f t="shared" si="16"/>
        <v>1.2332557999999716E-2</v>
      </c>
      <c r="AJ34">
        <f t="shared" si="16"/>
        <v>1.7583749999999676E-2</v>
      </c>
      <c r="AK34">
        <f t="shared" si="16"/>
        <v>2.2834941999999692E-2</v>
      </c>
      <c r="AL34">
        <f t="shared" si="16"/>
        <v>2.8086133999999652E-2</v>
      </c>
      <c r="AM34">
        <f t="shared" si="16"/>
        <v>3.3337325999999612E-2</v>
      </c>
      <c r="AN34">
        <f t="shared" si="16"/>
        <v>3.8588517999999628E-2</v>
      </c>
      <c r="AO34">
        <f t="shared" si="16"/>
        <v>4.3839709999999588E-2</v>
      </c>
    </row>
    <row r="35" spans="1:41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 s="10">
        <f t="shared" si="17"/>
        <v>17.959525500000002</v>
      </c>
      <c r="Q35">
        <f t="shared" si="18"/>
        <v>-8.8561877999999983E-2</v>
      </c>
      <c r="R35">
        <f t="shared" si="16"/>
        <v>-8.2917463499999983E-2</v>
      </c>
      <c r="S35">
        <f t="shared" si="16"/>
        <v>-7.7273048999999955E-2</v>
      </c>
      <c r="T35">
        <f t="shared" si="16"/>
        <v>-7.1628634499999955E-2</v>
      </c>
      <c r="U35">
        <f t="shared" si="16"/>
        <v>-6.5984219999999982E-2</v>
      </c>
      <c r="V35">
        <f t="shared" si="16"/>
        <v>-6.033980550000001E-2</v>
      </c>
      <c r="W35">
        <f t="shared" si="16"/>
        <v>-5.469539100000001E-2</v>
      </c>
      <c r="X35">
        <f t="shared" ref="R35:AO37" si="20">X$22*$N15 - $O15</f>
        <v>-4.9050976500000038E-2</v>
      </c>
      <c r="Y35">
        <f t="shared" si="20"/>
        <v>-4.3406562000000065E-2</v>
      </c>
      <c r="Z35">
        <f t="shared" si="20"/>
        <v>-3.7762147500000065E-2</v>
      </c>
      <c r="AA35">
        <f t="shared" si="20"/>
        <v>-3.2117733000000093E-2</v>
      </c>
      <c r="AB35">
        <f t="shared" si="20"/>
        <v>-2.647331850000012E-2</v>
      </c>
      <c r="AC35">
        <f t="shared" si="20"/>
        <v>-2.0828904000000148E-2</v>
      </c>
      <c r="AD35">
        <f t="shared" si="20"/>
        <v>-1.5184489500000176E-2</v>
      </c>
      <c r="AE35">
        <f t="shared" si="20"/>
        <v>-9.5400750000002033E-3</v>
      </c>
      <c r="AF35">
        <f t="shared" si="20"/>
        <v>-3.8956605000001754E-3</v>
      </c>
      <c r="AG35">
        <f t="shared" si="20"/>
        <v>1.748753999999797E-3</v>
      </c>
      <c r="AH35">
        <f t="shared" si="20"/>
        <v>7.3931684999997693E-3</v>
      </c>
      <c r="AI35">
        <f t="shared" si="20"/>
        <v>1.3037582999999742E-2</v>
      </c>
      <c r="AJ35">
        <f t="shared" si="20"/>
        <v>1.8681997499999714E-2</v>
      </c>
      <c r="AK35">
        <f t="shared" si="20"/>
        <v>2.4326411999999686E-2</v>
      </c>
      <c r="AL35">
        <f t="shared" si="20"/>
        <v>2.9970826499999659E-2</v>
      </c>
      <c r="AM35">
        <f t="shared" si="20"/>
        <v>3.5615240999999631E-2</v>
      </c>
      <c r="AN35">
        <f t="shared" si="20"/>
        <v>4.1259655499999659E-2</v>
      </c>
      <c r="AO35">
        <f t="shared" si="20"/>
        <v>4.6904069999999631E-2</v>
      </c>
    </row>
    <row r="36" spans="1:41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 s="10">
        <f t="shared" si="17"/>
        <v>20.004430599999999</v>
      </c>
      <c r="Q36">
        <f t="shared" si="18"/>
        <v>-9.3437434000000014E-2</v>
      </c>
      <c r="R36">
        <f t="shared" si="20"/>
        <v>-8.7326085499999984E-2</v>
      </c>
      <c r="S36">
        <f t="shared" si="20"/>
        <v>-8.1214736999999981E-2</v>
      </c>
      <c r="T36">
        <f t="shared" si="20"/>
        <v>-7.5103388499999979E-2</v>
      </c>
      <c r="U36">
        <f t="shared" si="20"/>
        <v>-6.8992040000000004E-2</v>
      </c>
      <c r="V36">
        <f t="shared" si="20"/>
        <v>-6.288069150000003E-2</v>
      </c>
      <c r="W36">
        <f t="shared" si="20"/>
        <v>-5.6769343000000028E-2</v>
      </c>
      <c r="X36">
        <f t="shared" si="20"/>
        <v>-5.0657994500000081E-2</v>
      </c>
      <c r="Y36">
        <f t="shared" si="20"/>
        <v>-4.4546646000000079E-2</v>
      </c>
      <c r="Z36">
        <f t="shared" si="20"/>
        <v>-3.8435297500000132E-2</v>
      </c>
      <c r="AA36">
        <f t="shared" si="20"/>
        <v>-3.2323949000000129E-2</v>
      </c>
      <c r="AB36">
        <f t="shared" si="20"/>
        <v>-2.6212600500000183E-2</v>
      </c>
      <c r="AC36">
        <f t="shared" si="20"/>
        <v>-2.010125200000018E-2</v>
      </c>
      <c r="AD36">
        <f t="shared" si="20"/>
        <v>-1.3989903500000178E-2</v>
      </c>
      <c r="AE36">
        <f t="shared" si="20"/>
        <v>-7.8785550000002313E-3</v>
      </c>
      <c r="AF36">
        <f t="shared" si="20"/>
        <v>-1.7672065000002291E-3</v>
      </c>
      <c r="AG36">
        <f t="shared" si="20"/>
        <v>4.3441419999997177E-3</v>
      </c>
      <c r="AH36">
        <f t="shared" si="20"/>
        <v>1.045549049999972E-2</v>
      </c>
      <c r="AI36">
        <f t="shared" si="20"/>
        <v>1.6566838999999667E-2</v>
      </c>
      <c r="AJ36">
        <f t="shared" si="20"/>
        <v>2.2678187499999669E-2</v>
      </c>
      <c r="AK36">
        <f t="shared" si="20"/>
        <v>2.8789535999999671E-2</v>
      </c>
      <c r="AL36">
        <f t="shared" si="20"/>
        <v>3.4900884499999618E-2</v>
      </c>
      <c r="AM36">
        <f t="shared" si="20"/>
        <v>4.101223299999962E-2</v>
      </c>
      <c r="AN36">
        <f t="shared" si="20"/>
        <v>4.7123581499999567E-2</v>
      </c>
      <c r="AO36">
        <f t="shared" si="20"/>
        <v>5.323492999999957E-2</v>
      </c>
    </row>
    <row r="37" spans="1:41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 s="10">
        <f t="shared" si="17"/>
        <v>22.034937899999999</v>
      </c>
      <c r="Q37">
        <f t="shared" si="18"/>
        <v>-9.9477171999999975E-2</v>
      </c>
      <c r="R37">
        <f t="shared" si="20"/>
        <v>-9.2916998999999972E-2</v>
      </c>
      <c r="S37">
        <f t="shared" si="20"/>
        <v>-8.635682599999997E-2</v>
      </c>
      <c r="T37">
        <f t="shared" si="20"/>
        <v>-7.9796652999999995E-2</v>
      </c>
      <c r="U37">
        <f t="shared" si="20"/>
        <v>-7.3236479999999993E-2</v>
      </c>
      <c r="V37">
        <f t="shared" si="20"/>
        <v>-6.667630699999999E-2</v>
      </c>
      <c r="W37">
        <f t="shared" si="20"/>
        <v>-6.0116134000000043E-2</v>
      </c>
      <c r="X37">
        <f t="shared" si="20"/>
        <v>-5.3555961000000041E-2</v>
      </c>
      <c r="Y37">
        <f t="shared" si="20"/>
        <v>-4.6995788000000094E-2</v>
      </c>
      <c r="Z37">
        <f t="shared" si="20"/>
        <v>-4.0435615000000091E-2</v>
      </c>
      <c r="AA37">
        <f t="shared" si="20"/>
        <v>-3.3875442000000144E-2</v>
      </c>
      <c r="AB37">
        <f t="shared" si="20"/>
        <v>-2.7315269000000142E-2</v>
      </c>
      <c r="AC37">
        <f t="shared" si="20"/>
        <v>-2.0755096000000195E-2</v>
      </c>
      <c r="AD37">
        <f t="shared" si="20"/>
        <v>-1.4194923000000192E-2</v>
      </c>
      <c r="AE37">
        <f t="shared" si="20"/>
        <v>-7.6347500000002455E-3</v>
      </c>
      <c r="AF37">
        <f t="shared" si="20"/>
        <v>-1.074577000000243E-3</v>
      </c>
      <c r="AG37">
        <f t="shared" si="20"/>
        <v>5.4855959999997039E-3</v>
      </c>
      <c r="AH37">
        <f t="shared" si="20"/>
        <v>1.2045768999999706E-2</v>
      </c>
      <c r="AI37">
        <f t="shared" si="20"/>
        <v>1.8605941999999653E-2</v>
      </c>
      <c r="AJ37">
        <f t="shared" si="20"/>
        <v>2.5166114999999656E-2</v>
      </c>
      <c r="AK37">
        <f t="shared" si="20"/>
        <v>3.1726287999999603E-2</v>
      </c>
      <c r="AL37">
        <f t="shared" si="20"/>
        <v>3.8286460999999605E-2</v>
      </c>
      <c r="AM37">
        <f t="shared" si="20"/>
        <v>4.4846633999999608E-2</v>
      </c>
      <c r="AN37">
        <f t="shared" si="20"/>
        <v>5.1406806999999555E-2</v>
      </c>
      <c r="AO37">
        <f t="shared" si="20"/>
        <v>5.7966979999999557E-2</v>
      </c>
    </row>
    <row r="39" spans="1:41" x14ac:dyDescent="0.3">
      <c r="P39" t="s">
        <v>89</v>
      </c>
    </row>
    <row r="40" spans="1:41" x14ac:dyDescent="0.3">
      <c r="P40" s="38">
        <f>AC24</f>
        <v>-1.3733299999999962E-2</v>
      </c>
      <c r="Q40" s="38">
        <f>'100 ft'!AA4</f>
        <v>-7.1574199999997479E-3</v>
      </c>
    </row>
    <row r="41" spans="1:41" x14ac:dyDescent="0.3">
      <c r="P41" s="38">
        <f t="shared" ref="P41:P53" si="21">AC25</f>
        <v>-1.6367139999999971E-2</v>
      </c>
      <c r="Q41" s="38">
        <f>'100 ft'!AA5</f>
        <v>-2.0025409999999855E-2</v>
      </c>
    </row>
    <row r="42" spans="1:41" x14ac:dyDescent="0.3">
      <c r="P42" s="38">
        <f t="shared" si="21"/>
        <v>-2.0108809999999998E-2</v>
      </c>
      <c r="Q42" s="38">
        <f>'100 ft'!AA6</f>
        <v>-3.8697819999999973E-2</v>
      </c>
    </row>
    <row r="43" spans="1:41" x14ac:dyDescent="0.3">
      <c r="P43" s="38">
        <f t="shared" si="21"/>
        <v>-2.0761926000000021E-2</v>
      </c>
      <c r="Q43" s="38">
        <f>'100 ft'!AA7</f>
        <v>-5.5443573000000107E-2</v>
      </c>
    </row>
    <row r="44" spans="1:41" x14ac:dyDescent="0.3">
      <c r="P44" s="38">
        <f t="shared" si="21"/>
        <v>-3.1229654000000037E-2</v>
      </c>
      <c r="Q44" s="38">
        <f>'100 ft'!AA8</f>
        <v>-7.5805431000000256E-2</v>
      </c>
    </row>
    <row r="45" spans="1:41" x14ac:dyDescent="0.3">
      <c r="P45" s="38">
        <f t="shared" si="21"/>
        <v>-3.3525134000000095E-2</v>
      </c>
      <c r="Q45" s="38">
        <f>'100 ft'!AA9</f>
        <v>-7.2630244000000399E-2</v>
      </c>
    </row>
    <row r="46" spans="1:41" x14ac:dyDescent="0.3">
      <c r="A46" s="30" t="s">
        <v>55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8">
        <f t="shared" si="21"/>
        <v>-3.210054400000012E-2</v>
      </c>
      <c r="Q46" s="38">
        <f>'100 ft'!AA10</f>
        <v>-6.1107005000000658E-2</v>
      </c>
    </row>
    <row r="47" spans="1:41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  <c r="P47" s="38">
        <f t="shared" si="21"/>
        <v>-2.9960280000000117E-2</v>
      </c>
      <c r="Q47" s="38">
        <f>'100 ft'!AA11</f>
        <v>-3.8910371000000499E-2</v>
      </c>
    </row>
    <row r="48" spans="1:41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  <c r="P48" s="38">
        <f t="shared" si="21"/>
        <v>-2.2550090000000134E-2</v>
      </c>
      <c r="Q48" s="38">
        <f>'100 ft'!AA12</f>
        <v>-1.8467634000000732E-2</v>
      </c>
    </row>
    <row r="49" spans="3:17" x14ac:dyDescent="0.3">
      <c r="C49">
        <f t="shared" ref="C49:C62" si="22">C4*0.0254</f>
        <v>6.3500000000000001E-2</v>
      </c>
      <c r="D49">
        <f t="shared" ref="D49:D62" si="23">D4*6894.76</f>
        <v>99186.524644460005</v>
      </c>
      <c r="E49">
        <f t="shared" ref="E49:E62" si="24">E4*0.555556</f>
        <v>296.65023732000003</v>
      </c>
      <c r="F49">
        <f t="shared" ref="F49:F62" si="25">F4*515.379</f>
        <v>1.1651688432</v>
      </c>
      <c r="G49" s="1">
        <f t="shared" ref="G49:G62" si="26">G4*157.087</f>
        <v>6.0007233999999997E-5</v>
      </c>
      <c r="I49">
        <f t="shared" ref="I49:I62" si="27">I4/180*PI()</f>
        <v>-7.1050681823265752E-2</v>
      </c>
      <c r="J49">
        <f t="shared" ref="J49:J62" si="28">J4*6894.76</f>
        <v>83.418184392800001</v>
      </c>
      <c r="K49">
        <f t="shared" ref="K49:K62" si="29">K4*0.3048</f>
        <v>11.96605797792</v>
      </c>
      <c r="L49">
        <f t="shared" ref="L49:L62" si="30">L4</f>
        <v>48376.863299999997</v>
      </c>
      <c r="M49">
        <f t="shared" ref="M49:N62" si="31">M4*4.44822</f>
        <v>-0.13627566792000001</v>
      </c>
      <c r="N49">
        <f t="shared" si="31"/>
        <v>-0.14662889997</v>
      </c>
      <c r="O49">
        <f t="shared" ref="O49:O62" si="32">O4*0.1129848333</f>
        <v>-7.3868467148040301E-3</v>
      </c>
      <c r="P49" s="38">
        <f t="shared" si="21"/>
        <v>-2.2808964000000154E-2</v>
      </c>
      <c r="Q49" s="38">
        <f>'100 ft'!AA13</f>
        <v>3.3435209999994608E-3</v>
      </c>
    </row>
    <row r="50" spans="3:17" x14ac:dyDescent="0.3">
      <c r="C50">
        <f t="shared" si="22"/>
        <v>6.3500000000000001E-2</v>
      </c>
      <c r="D50">
        <f t="shared" si="23"/>
        <v>99186.524644460005</v>
      </c>
      <c r="E50">
        <f t="shared" si="24"/>
        <v>296.65023732000003</v>
      </c>
      <c r="F50">
        <f t="shared" si="25"/>
        <v>1.1651688432</v>
      </c>
      <c r="G50" s="1">
        <f t="shared" si="26"/>
        <v>6.0007233999999997E-5</v>
      </c>
      <c r="I50">
        <f t="shared" si="27"/>
        <v>-3.4503115531373814E-2</v>
      </c>
      <c r="J50">
        <f t="shared" si="28"/>
        <v>85.712691573200004</v>
      </c>
      <c r="K50">
        <f t="shared" si="29"/>
        <v>12.129509629680001</v>
      </c>
      <c r="L50">
        <f t="shared" si="30"/>
        <v>49037.671900000001</v>
      </c>
      <c r="M50">
        <f t="shared" si="31"/>
        <v>-7.5195379812000002E-2</v>
      </c>
      <c r="N50">
        <f t="shared" si="31"/>
        <v>-8.0677810961999996E-2</v>
      </c>
      <c r="O50">
        <f t="shared" si="32"/>
        <v>-3.06888274361127E-3</v>
      </c>
      <c r="P50" s="38">
        <f t="shared" si="21"/>
        <v>-1.9174594000000156E-2</v>
      </c>
      <c r="Q50" s="38">
        <f>'100 ft'!AA14</f>
        <v>1.2363386999999282E-2</v>
      </c>
    </row>
    <row r="51" spans="3:17" x14ac:dyDescent="0.3">
      <c r="C51">
        <f t="shared" si="22"/>
        <v>6.3500000000000001E-2</v>
      </c>
      <c r="D51">
        <f t="shared" si="23"/>
        <v>99186.524644460005</v>
      </c>
      <c r="E51">
        <f t="shared" si="24"/>
        <v>296.65023732000003</v>
      </c>
      <c r="F51">
        <f t="shared" si="25"/>
        <v>1.1651688432</v>
      </c>
      <c r="G51" s="1">
        <f t="shared" si="26"/>
        <v>6.0007233999999997E-5</v>
      </c>
      <c r="I51">
        <f t="shared" si="27"/>
        <v>-5.9348350417740383E-4</v>
      </c>
      <c r="J51">
        <f t="shared" si="28"/>
        <v>86.146923557999997</v>
      </c>
      <c r="K51">
        <f t="shared" si="29"/>
        <v>12.160196131680001</v>
      </c>
      <c r="L51">
        <f t="shared" si="30"/>
        <v>49161.730499999998</v>
      </c>
      <c r="M51">
        <f t="shared" si="31"/>
        <v>-3.6161359668E-2</v>
      </c>
      <c r="N51">
        <f t="shared" si="31"/>
        <v>-8.610864276E-3</v>
      </c>
      <c r="O51">
        <f t="shared" si="32"/>
        <v>1.7470720489862371E-3</v>
      </c>
      <c r="P51" s="38">
        <f t="shared" si="21"/>
        <v>-2.0828904000000148E-2</v>
      </c>
      <c r="Q51" s="38">
        <f>'100 ft'!AA15</f>
        <v>6.4463399999992177E-3</v>
      </c>
    </row>
    <row r="52" spans="3:17" x14ac:dyDescent="0.3">
      <c r="C52">
        <f t="shared" si="22"/>
        <v>6.3500000000000001E-2</v>
      </c>
      <c r="D52">
        <f t="shared" si="23"/>
        <v>99186.524644460005</v>
      </c>
      <c r="E52">
        <f t="shared" si="24"/>
        <v>296.65023732000003</v>
      </c>
      <c r="F52">
        <f t="shared" si="25"/>
        <v>1.1651688432</v>
      </c>
      <c r="G52" s="1">
        <f t="shared" si="26"/>
        <v>6.0007233999999997E-5</v>
      </c>
      <c r="I52">
        <f t="shared" si="27"/>
        <v>3.5238326577597234E-2</v>
      </c>
      <c r="J52">
        <f t="shared" si="28"/>
        <v>84.706608194000012</v>
      </c>
      <c r="K52">
        <f t="shared" si="29"/>
        <v>12.058110504</v>
      </c>
      <c r="L52">
        <f t="shared" si="30"/>
        <v>48749.015599999999</v>
      </c>
      <c r="M52">
        <f t="shared" si="31"/>
        <v>1.8839234790600002E-2</v>
      </c>
      <c r="N52">
        <f t="shared" si="31"/>
        <v>8.298359028119999E-2</v>
      </c>
      <c r="O52">
        <f t="shared" si="32"/>
        <v>7.4044644398604982E-3</v>
      </c>
      <c r="P52" s="38">
        <f t="shared" si="21"/>
        <v>-2.010125200000018E-2</v>
      </c>
      <c r="Q52" s="38">
        <f>'100 ft'!AA16</f>
        <v>1.8348939999994762E-3</v>
      </c>
    </row>
    <row r="53" spans="3:17" x14ac:dyDescent="0.3">
      <c r="C53">
        <f t="shared" si="22"/>
        <v>6.3500000000000001E-2</v>
      </c>
      <c r="D53">
        <f t="shared" si="23"/>
        <v>99186.524644460005</v>
      </c>
      <c r="E53">
        <f t="shared" si="24"/>
        <v>296.65023732000003</v>
      </c>
      <c r="F53">
        <f t="shared" si="25"/>
        <v>1.1651688432</v>
      </c>
      <c r="G53" s="1">
        <f t="shared" si="26"/>
        <v>6.0007233999999997E-5</v>
      </c>
      <c r="I53">
        <f t="shared" si="27"/>
        <v>7.0328895326049884E-2</v>
      </c>
      <c r="J53">
        <f t="shared" si="28"/>
        <v>84.459637890799996</v>
      </c>
      <c r="K53">
        <f t="shared" si="29"/>
        <v>12.040519703519999</v>
      </c>
      <c r="L53">
        <f t="shared" si="30"/>
        <v>48677.898399999998</v>
      </c>
      <c r="M53">
        <f t="shared" si="31"/>
        <v>7.662374773620001E-2</v>
      </c>
      <c r="N53">
        <f t="shared" si="31"/>
        <v>0.16028511329880002</v>
      </c>
      <c r="O53">
        <f t="shared" si="32"/>
        <v>1.3299461675467996E-2</v>
      </c>
      <c r="P53" s="38">
        <f t="shared" si="21"/>
        <v>-2.0755096000000195E-2</v>
      </c>
      <c r="Q53" s="38">
        <f>'100 ft'!AA17</f>
        <v>7.4353479999993422E-3</v>
      </c>
    </row>
    <row r="54" spans="3:17" x14ac:dyDescent="0.3">
      <c r="C54">
        <f t="shared" si="22"/>
        <v>6.3500000000000001E-2</v>
      </c>
      <c r="D54">
        <f t="shared" si="23"/>
        <v>99186.524644460005</v>
      </c>
      <c r="E54">
        <f t="shared" si="24"/>
        <v>296.65023732000003</v>
      </c>
      <c r="F54">
        <f t="shared" si="25"/>
        <v>1.1651688432</v>
      </c>
      <c r="G54" s="1">
        <f t="shared" si="26"/>
        <v>6.0007233999999997E-5</v>
      </c>
      <c r="I54">
        <f t="shared" si="27"/>
        <v>0.10349776354200764</v>
      </c>
      <c r="J54">
        <f t="shared" si="28"/>
        <v>84.277960964800002</v>
      </c>
      <c r="K54">
        <f t="shared" si="29"/>
        <v>12.027564697679999</v>
      </c>
      <c r="L54">
        <f t="shared" si="30"/>
        <v>48625.523399999998</v>
      </c>
      <c r="M54">
        <f t="shared" si="31"/>
        <v>0.12544340705820001</v>
      </c>
      <c r="N54">
        <f t="shared" si="31"/>
        <v>0.25139822596979999</v>
      </c>
      <c r="O54">
        <f t="shared" si="32"/>
        <v>1.9113073675952837E-2</v>
      </c>
    </row>
    <row r="55" spans="3:17" x14ac:dyDescent="0.3">
      <c r="C55">
        <f t="shared" si="22"/>
        <v>6.3500000000000001E-2</v>
      </c>
      <c r="D55">
        <f t="shared" si="23"/>
        <v>99186.524644460005</v>
      </c>
      <c r="E55">
        <f t="shared" si="24"/>
        <v>296.65023732000003</v>
      </c>
      <c r="F55">
        <f t="shared" si="25"/>
        <v>1.1651688432</v>
      </c>
      <c r="G55" s="1">
        <f t="shared" si="26"/>
        <v>6.0007233999999997E-5</v>
      </c>
      <c r="I55">
        <f t="shared" si="27"/>
        <v>0.13963874159654643</v>
      </c>
      <c r="J55">
        <f t="shared" si="28"/>
        <v>83.971626778000001</v>
      </c>
      <c r="K55">
        <f t="shared" si="29"/>
        <v>12.005688104399999</v>
      </c>
      <c r="L55">
        <f t="shared" si="30"/>
        <v>48537.078099999999</v>
      </c>
      <c r="M55">
        <f t="shared" si="31"/>
        <v>0.1576609748742</v>
      </c>
      <c r="N55">
        <f t="shared" si="31"/>
        <v>0.32105245812779998</v>
      </c>
      <c r="O55">
        <f t="shared" si="32"/>
        <v>2.3198240307069278E-2</v>
      </c>
    </row>
    <row r="56" spans="3:17" x14ac:dyDescent="0.3">
      <c r="C56">
        <f t="shared" si="22"/>
        <v>6.3500000000000001E-2</v>
      </c>
      <c r="D56">
        <f t="shared" si="23"/>
        <v>99186.524644460005</v>
      </c>
      <c r="E56">
        <f t="shared" si="24"/>
        <v>296.65023732000003</v>
      </c>
      <c r="F56">
        <f t="shared" si="25"/>
        <v>1.1651688432</v>
      </c>
      <c r="G56" s="1">
        <f t="shared" si="26"/>
        <v>6.0007233999999997E-5</v>
      </c>
      <c r="I56">
        <f t="shared" si="27"/>
        <v>0.17501442139748538</v>
      </c>
      <c r="J56">
        <f t="shared" si="28"/>
        <v>85.500677703199997</v>
      </c>
      <c r="K56">
        <f t="shared" si="29"/>
        <v>12.114497742000001</v>
      </c>
      <c r="L56">
        <f t="shared" si="30"/>
        <v>48976.980499999998</v>
      </c>
      <c r="M56">
        <f t="shared" si="31"/>
        <v>0.23616240523679999</v>
      </c>
      <c r="N56">
        <f t="shared" si="31"/>
        <v>0.38607168952800003</v>
      </c>
      <c r="O56">
        <f t="shared" si="32"/>
        <v>2.6919996871117933E-2</v>
      </c>
    </row>
    <row r="57" spans="3:17" x14ac:dyDescent="0.3">
      <c r="C57">
        <f t="shared" si="22"/>
        <v>6.3500000000000001E-2</v>
      </c>
      <c r="D57">
        <f t="shared" si="23"/>
        <v>99186.524644460005</v>
      </c>
      <c r="E57">
        <f t="shared" si="24"/>
        <v>296.65023732000003</v>
      </c>
      <c r="F57">
        <f t="shared" si="25"/>
        <v>1.1651688432</v>
      </c>
      <c r="G57" s="1">
        <f t="shared" si="26"/>
        <v>6.0007233999999997E-5</v>
      </c>
      <c r="I57">
        <f t="shared" si="27"/>
        <v>0.20899098505616653</v>
      </c>
      <c r="J57">
        <f t="shared" si="28"/>
        <v>86.537994345200005</v>
      </c>
      <c r="K57">
        <f t="shared" si="29"/>
        <v>12.1877676996</v>
      </c>
      <c r="L57">
        <f t="shared" si="30"/>
        <v>49273.199200000003</v>
      </c>
      <c r="M57">
        <f t="shared" si="31"/>
        <v>0.29173944452520001</v>
      </c>
      <c r="N57">
        <f t="shared" si="31"/>
        <v>0.44104813015200006</v>
      </c>
      <c r="O57">
        <f t="shared" si="32"/>
        <v>2.943412295337787E-2</v>
      </c>
    </row>
    <row r="58" spans="3:17" x14ac:dyDescent="0.3">
      <c r="C58">
        <f t="shared" si="22"/>
        <v>6.3500000000000001E-2</v>
      </c>
      <c r="D58">
        <f t="shared" si="23"/>
        <v>99186.524644460005</v>
      </c>
      <c r="E58">
        <f t="shared" si="24"/>
        <v>296.65023732000003</v>
      </c>
      <c r="F58">
        <f t="shared" si="25"/>
        <v>1.1651688432</v>
      </c>
      <c r="G58" s="1">
        <f t="shared" si="26"/>
        <v>6.0007233999999997E-5</v>
      </c>
      <c r="I58">
        <f t="shared" si="27"/>
        <v>0.24536181407201374</v>
      </c>
      <c r="J58">
        <f t="shared" si="28"/>
        <v>87.571243078799995</v>
      </c>
      <c r="K58">
        <f t="shared" si="29"/>
        <v>12.260307447839999</v>
      </c>
      <c r="L58">
        <f t="shared" si="30"/>
        <v>49566.464800000002</v>
      </c>
      <c r="M58">
        <f t="shared" si="31"/>
        <v>0.36606937865400002</v>
      </c>
      <c r="N58">
        <f t="shared" si="31"/>
        <v>0.46673032866180003</v>
      </c>
      <c r="O58">
        <f t="shared" si="32"/>
        <v>3.102895923797569E-2</v>
      </c>
    </row>
    <row r="59" spans="3:17" x14ac:dyDescent="0.3">
      <c r="C59">
        <f t="shared" si="22"/>
        <v>6.3500000000000001E-2</v>
      </c>
      <c r="D59">
        <f t="shared" si="23"/>
        <v>99186.524644460005</v>
      </c>
      <c r="E59">
        <f t="shared" si="24"/>
        <v>296.65023732000003</v>
      </c>
      <c r="F59">
        <f t="shared" si="25"/>
        <v>1.1651688432</v>
      </c>
      <c r="G59" s="1">
        <f t="shared" si="26"/>
        <v>6.0007233999999997E-5</v>
      </c>
      <c r="I59">
        <f t="shared" si="27"/>
        <v>0.27920380237339065</v>
      </c>
      <c r="J59">
        <f t="shared" si="28"/>
        <v>85.607822273599993</v>
      </c>
      <c r="K59">
        <f t="shared" si="29"/>
        <v>12.122087993520001</v>
      </c>
      <c r="L59">
        <f t="shared" si="30"/>
        <v>49007.664100000002</v>
      </c>
      <c r="M59">
        <f t="shared" si="31"/>
        <v>0.40980699110820001</v>
      </c>
      <c r="N59">
        <f t="shared" si="31"/>
        <v>0.46716914556479999</v>
      </c>
      <c r="O59">
        <f t="shared" si="32"/>
        <v>3.0645080838507276E-2</v>
      </c>
    </row>
    <row r="60" spans="3:17" x14ac:dyDescent="0.3">
      <c r="C60">
        <f t="shared" si="22"/>
        <v>6.3500000000000001E-2</v>
      </c>
      <c r="D60">
        <f t="shared" si="23"/>
        <v>99186.524644460005</v>
      </c>
      <c r="E60">
        <f t="shared" si="24"/>
        <v>296.65023732000003</v>
      </c>
      <c r="F60">
        <f t="shared" si="25"/>
        <v>1.1651688432</v>
      </c>
      <c r="G60" s="1">
        <f t="shared" si="26"/>
        <v>6.0007233999999997E-5</v>
      </c>
      <c r="I60">
        <f t="shared" si="27"/>
        <v>0.31345285207088092</v>
      </c>
      <c r="J60">
        <f t="shared" si="28"/>
        <v>84.517484927200002</v>
      </c>
      <c r="K60">
        <f t="shared" si="29"/>
        <v>12.044643891360002</v>
      </c>
      <c r="L60">
        <f t="shared" si="30"/>
        <v>48694.570299999999</v>
      </c>
      <c r="M60">
        <f t="shared" si="31"/>
        <v>0.4638061577982</v>
      </c>
      <c r="N60">
        <f t="shared" si="31"/>
        <v>0.50215194934380003</v>
      </c>
      <c r="O60">
        <f t="shared" si="32"/>
        <v>3.2964545351474639E-2</v>
      </c>
    </row>
    <row r="61" spans="3:17" x14ac:dyDescent="0.3">
      <c r="C61">
        <f t="shared" si="22"/>
        <v>6.3500000000000001E-2</v>
      </c>
      <c r="D61">
        <f t="shared" si="23"/>
        <v>99186.524644460005</v>
      </c>
      <c r="E61">
        <f t="shared" si="24"/>
        <v>296.65023732000003</v>
      </c>
      <c r="F61">
        <f t="shared" si="25"/>
        <v>1.1651688432</v>
      </c>
      <c r="G61" s="1">
        <f t="shared" si="26"/>
        <v>6.0007233999999997E-5</v>
      </c>
      <c r="I61">
        <f t="shared" si="27"/>
        <v>0.34914317895670477</v>
      </c>
      <c r="J61">
        <f t="shared" si="28"/>
        <v>87.631985914400005</v>
      </c>
      <c r="K61">
        <f t="shared" si="29"/>
        <v>12.264563004480001</v>
      </c>
      <c r="L61">
        <f t="shared" si="30"/>
        <v>49583.667999999998</v>
      </c>
      <c r="M61">
        <f t="shared" si="31"/>
        <v>0.52808258094060001</v>
      </c>
      <c r="N61">
        <f t="shared" si="31"/>
        <v>0.54369245249340004</v>
      </c>
      <c r="O61">
        <f t="shared" si="32"/>
        <v>3.5414641798855138E-2</v>
      </c>
    </row>
    <row r="62" spans="3:17" x14ac:dyDescent="0.3">
      <c r="C62">
        <f t="shared" si="22"/>
        <v>6.3500000000000001E-2</v>
      </c>
      <c r="D62">
        <f t="shared" si="23"/>
        <v>99186.524644460005</v>
      </c>
      <c r="E62">
        <f t="shared" si="24"/>
        <v>296.65023732000003</v>
      </c>
      <c r="F62">
        <f t="shared" si="25"/>
        <v>1.1651688432</v>
      </c>
      <c r="G62" s="1">
        <f t="shared" si="26"/>
        <v>6.0007233999999997E-5</v>
      </c>
      <c r="I62">
        <f t="shared" si="27"/>
        <v>0.384582216827485</v>
      </c>
      <c r="J62">
        <f t="shared" si="28"/>
        <v>87.180999662800005</v>
      </c>
      <c r="K62">
        <f t="shared" si="29"/>
        <v>12.23296377888</v>
      </c>
      <c r="L62">
        <f t="shared" si="30"/>
        <v>49455.917999999998</v>
      </c>
      <c r="M62">
        <f t="shared" si="31"/>
        <v>0.60611165482139995</v>
      </c>
      <c r="N62">
        <f t="shared" si="31"/>
        <v>0.58362185484119999</v>
      </c>
      <c r="O62">
        <f t="shared" si="32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AO56"/>
  <sheetViews>
    <sheetView topLeftCell="P1" workbookViewId="0">
      <selection activeCell="Z4" sqref="Z4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41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41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41" x14ac:dyDescent="0.3">
      <c r="Q3">
        <f>1.8</f>
        <v>1.8</v>
      </c>
      <c r="R3">
        <f>Q3+0.05</f>
        <v>1.85</v>
      </c>
      <c r="S3">
        <f t="shared" ref="S3:AO3" si="0">R3+0.05</f>
        <v>1.9000000000000001</v>
      </c>
      <c r="T3">
        <f t="shared" si="0"/>
        <v>1.9500000000000002</v>
      </c>
      <c r="U3">
        <f t="shared" si="0"/>
        <v>2</v>
      </c>
      <c r="V3">
        <f t="shared" si="0"/>
        <v>2.0499999999999998</v>
      </c>
      <c r="W3">
        <f t="shared" si="0"/>
        <v>2.0999999999999996</v>
      </c>
      <c r="X3">
        <f t="shared" si="0"/>
        <v>2.1499999999999995</v>
      </c>
      <c r="Y3">
        <f t="shared" si="0"/>
        <v>2.1999999999999993</v>
      </c>
      <c r="Z3">
        <f t="shared" si="0"/>
        <v>2.2499999999999991</v>
      </c>
      <c r="AA3">
        <f t="shared" si="0"/>
        <v>2.2999999999999989</v>
      </c>
      <c r="AB3">
        <f t="shared" si="0"/>
        <v>2.3499999999999988</v>
      </c>
      <c r="AC3">
        <f t="shared" si="0"/>
        <v>2.3999999999999986</v>
      </c>
      <c r="AD3">
        <f t="shared" si="0"/>
        <v>2.4499999999999984</v>
      </c>
      <c r="AE3">
        <f t="shared" si="0"/>
        <v>2.4999999999999982</v>
      </c>
      <c r="AF3">
        <f t="shared" si="0"/>
        <v>2.549999999999998</v>
      </c>
      <c r="AG3">
        <f t="shared" si="0"/>
        <v>2.5999999999999979</v>
      </c>
      <c r="AH3">
        <f t="shared" si="0"/>
        <v>2.6499999999999977</v>
      </c>
      <c r="AI3">
        <f t="shared" si="0"/>
        <v>2.6999999999999975</v>
      </c>
      <c r="AJ3">
        <f t="shared" si="0"/>
        <v>2.7499999999999973</v>
      </c>
      <c r="AK3">
        <f t="shared" si="0"/>
        <v>2.7999999999999972</v>
      </c>
      <c r="AL3">
        <f t="shared" si="0"/>
        <v>2.849999999999997</v>
      </c>
      <c r="AM3">
        <f t="shared" si="0"/>
        <v>2.8999999999999968</v>
      </c>
      <c r="AN3">
        <f t="shared" si="0"/>
        <v>2.9499999999999966</v>
      </c>
      <c r="AO3">
        <f t="shared" si="0"/>
        <v>2.9999999999999964</v>
      </c>
    </row>
    <row r="4" spans="1:41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Q4">
        <f>Q$3*$N4-$O4</f>
        <v>0.11741277999999999</v>
      </c>
      <c r="R4">
        <f t="shared" ref="R4:AO17" si="1">R$3*$N4-$O4</f>
        <v>0.10495575999999995</v>
      </c>
      <c r="S4">
        <f t="shared" si="1"/>
        <v>9.2498739999999968E-2</v>
      </c>
      <c r="T4">
        <f t="shared" si="1"/>
        <v>8.0041719999999927E-2</v>
      </c>
      <c r="U4">
        <f t="shared" si="1"/>
        <v>6.7584699999999998E-2</v>
      </c>
      <c r="V4">
        <f t="shared" si="1"/>
        <v>5.5127680000000012E-2</v>
      </c>
      <c r="W4">
        <f t="shared" si="1"/>
        <v>4.2670660000000082E-2</v>
      </c>
      <c r="X4">
        <f t="shared" si="1"/>
        <v>3.0213640000000153E-2</v>
      </c>
      <c r="Y4">
        <f t="shared" si="1"/>
        <v>1.7756620000000223E-2</v>
      </c>
      <c r="Z4">
        <f t="shared" si="1"/>
        <v>5.2996000000001819E-3</v>
      </c>
      <c r="AA4">
        <f t="shared" si="1"/>
        <v>-7.1574199999997479E-3</v>
      </c>
      <c r="AB4">
        <f t="shared" si="1"/>
        <v>-1.9614439999999678E-2</v>
      </c>
      <c r="AC4">
        <f t="shared" si="1"/>
        <v>-3.2071459999999608E-2</v>
      </c>
      <c r="AD4">
        <f t="shared" si="1"/>
        <v>-4.4528479999999648E-2</v>
      </c>
      <c r="AE4">
        <f t="shared" si="1"/>
        <v>-5.6985499999999578E-2</v>
      </c>
      <c r="AF4">
        <f t="shared" si="1"/>
        <v>-6.9442519999999508E-2</v>
      </c>
      <c r="AG4">
        <f t="shared" si="1"/>
        <v>-8.1899539999999438E-2</v>
      </c>
      <c r="AH4">
        <f t="shared" si="1"/>
        <v>-9.4356559999999479E-2</v>
      </c>
      <c r="AI4">
        <f t="shared" si="1"/>
        <v>-0.10681357999999941</v>
      </c>
      <c r="AJ4">
        <f t="shared" si="1"/>
        <v>-0.11927059999999934</v>
      </c>
      <c r="AK4">
        <f t="shared" si="1"/>
        <v>-0.13172761999999927</v>
      </c>
      <c r="AL4">
        <f t="shared" si="1"/>
        <v>-0.14418463999999931</v>
      </c>
      <c r="AM4">
        <f t="shared" si="1"/>
        <v>-0.15664165999999924</v>
      </c>
      <c r="AN4">
        <f t="shared" si="1"/>
        <v>-0.16909867999999917</v>
      </c>
      <c r="AO4">
        <f t="shared" si="1"/>
        <v>-0.1815556999999991</v>
      </c>
    </row>
    <row r="5" spans="1:41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Q5">
        <f t="shared" ref="Q5:AF17" si="2">Q$3*$N5-$O5</f>
        <v>5.066594000000002E-2</v>
      </c>
      <c r="R5">
        <f t="shared" si="2"/>
        <v>4.3596805000000016E-2</v>
      </c>
      <c r="S5">
        <f t="shared" si="2"/>
        <v>3.6527670000000012E-2</v>
      </c>
      <c r="T5">
        <f t="shared" si="2"/>
        <v>2.9458534999999952E-2</v>
      </c>
      <c r="U5">
        <f t="shared" si="2"/>
        <v>2.2389400000000004E-2</v>
      </c>
      <c r="V5">
        <f t="shared" si="2"/>
        <v>1.5320265000000055E-2</v>
      </c>
      <c r="W5">
        <f t="shared" si="2"/>
        <v>8.2511300000000509E-3</v>
      </c>
      <c r="X5">
        <f t="shared" si="2"/>
        <v>1.1819950000001023E-3</v>
      </c>
      <c r="Y5">
        <f t="shared" si="2"/>
        <v>-5.8871399999999019E-3</v>
      </c>
      <c r="Z5">
        <f t="shared" si="2"/>
        <v>-1.2956274999999851E-2</v>
      </c>
      <c r="AA5">
        <f t="shared" si="2"/>
        <v>-2.0025409999999855E-2</v>
      </c>
      <c r="AB5">
        <f t="shared" si="2"/>
        <v>-2.7094544999999803E-2</v>
      </c>
      <c r="AC5">
        <f t="shared" si="2"/>
        <v>-3.4163679999999808E-2</v>
      </c>
      <c r="AD5">
        <f t="shared" si="2"/>
        <v>-4.1232814999999756E-2</v>
      </c>
      <c r="AE5">
        <f t="shared" si="2"/>
        <v>-4.830194999999976E-2</v>
      </c>
      <c r="AF5">
        <f t="shared" si="2"/>
        <v>-5.5371084999999709E-2</v>
      </c>
      <c r="AG5">
        <f t="shared" si="1"/>
        <v>-6.2440219999999713E-2</v>
      </c>
      <c r="AH5">
        <f t="shared" si="1"/>
        <v>-6.9509354999999662E-2</v>
      </c>
      <c r="AI5">
        <f t="shared" si="1"/>
        <v>-7.6578489999999666E-2</v>
      </c>
      <c r="AJ5">
        <f t="shared" si="1"/>
        <v>-8.3647624999999615E-2</v>
      </c>
      <c r="AK5">
        <f t="shared" si="1"/>
        <v>-9.0716759999999619E-2</v>
      </c>
      <c r="AL5">
        <f t="shared" si="1"/>
        <v>-9.7785894999999567E-2</v>
      </c>
      <c r="AM5">
        <f t="shared" si="1"/>
        <v>-0.10485502999999957</v>
      </c>
      <c r="AN5">
        <f t="shared" si="1"/>
        <v>-0.11192416499999952</v>
      </c>
      <c r="AO5">
        <f t="shared" si="1"/>
        <v>-0.11899329999999947</v>
      </c>
    </row>
    <row r="6" spans="1:41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Q6">
        <f t="shared" si="2"/>
        <v>-2.7265619999999997E-2</v>
      </c>
      <c r="R6">
        <f t="shared" si="2"/>
        <v>-2.8408839999999998E-2</v>
      </c>
      <c r="S6">
        <f t="shared" si="2"/>
        <v>-2.9552060000000005E-2</v>
      </c>
      <c r="T6">
        <f t="shared" si="2"/>
        <v>-3.0695280000000005E-2</v>
      </c>
      <c r="U6">
        <f t="shared" si="2"/>
        <v>-3.1838499999999999E-2</v>
      </c>
      <c r="V6">
        <f t="shared" si="2"/>
        <v>-3.2981719999999992E-2</v>
      </c>
      <c r="W6">
        <f t="shared" si="2"/>
        <v>-3.4124939999999993E-2</v>
      </c>
      <c r="X6">
        <f t="shared" si="2"/>
        <v>-3.5268159999999986E-2</v>
      </c>
      <c r="Y6">
        <f t="shared" si="2"/>
        <v>-3.6411379999999979E-2</v>
      </c>
      <c r="Z6">
        <f t="shared" si="1"/>
        <v>-3.755459999999998E-2</v>
      </c>
      <c r="AA6">
        <f t="shared" si="1"/>
        <v>-3.8697819999999973E-2</v>
      </c>
      <c r="AB6">
        <f t="shared" si="1"/>
        <v>-3.9841039999999973E-2</v>
      </c>
      <c r="AC6">
        <f t="shared" si="1"/>
        <v>-4.0984259999999967E-2</v>
      </c>
      <c r="AD6">
        <f t="shared" si="1"/>
        <v>-4.212747999999996E-2</v>
      </c>
      <c r="AE6">
        <f t="shared" si="1"/>
        <v>-4.3270699999999961E-2</v>
      </c>
      <c r="AF6">
        <f t="shared" si="1"/>
        <v>-4.4413919999999954E-2</v>
      </c>
      <c r="AG6">
        <f t="shared" si="1"/>
        <v>-4.5557139999999947E-2</v>
      </c>
      <c r="AH6">
        <f t="shared" si="1"/>
        <v>-4.6700359999999948E-2</v>
      </c>
      <c r="AI6">
        <f t="shared" si="1"/>
        <v>-4.7843579999999941E-2</v>
      </c>
      <c r="AJ6">
        <f t="shared" si="1"/>
        <v>-4.8986799999999935E-2</v>
      </c>
      <c r="AK6">
        <f t="shared" si="1"/>
        <v>-5.0130019999999935E-2</v>
      </c>
      <c r="AL6">
        <f t="shared" si="1"/>
        <v>-5.1273239999999935E-2</v>
      </c>
      <c r="AM6">
        <f t="shared" si="1"/>
        <v>-5.2416459999999922E-2</v>
      </c>
      <c r="AN6">
        <f t="shared" si="1"/>
        <v>-5.3559679999999922E-2</v>
      </c>
      <c r="AO6">
        <f t="shared" si="1"/>
        <v>-5.4702899999999922E-2</v>
      </c>
    </row>
    <row r="7" spans="1:41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Q7">
        <f t="shared" si="2"/>
        <v>-9.3850718000000027E-2</v>
      </c>
      <c r="R7">
        <f t="shared" si="2"/>
        <v>-9.0010003500000019E-2</v>
      </c>
      <c r="S7">
        <f t="shared" si="2"/>
        <v>-8.616928900000001E-2</v>
      </c>
      <c r="T7">
        <f t="shared" si="2"/>
        <v>-8.2328574500000001E-2</v>
      </c>
      <c r="U7">
        <f t="shared" si="2"/>
        <v>-7.848786000000002E-2</v>
      </c>
      <c r="V7">
        <f t="shared" si="2"/>
        <v>-7.4647145500000039E-2</v>
      </c>
      <c r="W7">
        <f t="shared" si="2"/>
        <v>-7.0806431000000059E-2</v>
      </c>
      <c r="X7">
        <f t="shared" si="2"/>
        <v>-6.696571650000005E-2</v>
      </c>
      <c r="Y7">
        <f t="shared" si="2"/>
        <v>-6.3125002000000069E-2</v>
      </c>
      <c r="Z7">
        <f t="shared" si="1"/>
        <v>-5.9284287500000088E-2</v>
      </c>
      <c r="AA7">
        <f t="shared" si="1"/>
        <v>-5.5443573000000107E-2</v>
      </c>
      <c r="AB7">
        <f t="shared" si="1"/>
        <v>-5.1602858500000126E-2</v>
      </c>
      <c r="AC7">
        <f t="shared" si="1"/>
        <v>-4.7762144000000145E-2</v>
      </c>
      <c r="AD7">
        <f t="shared" si="1"/>
        <v>-4.3921429500000136E-2</v>
      </c>
      <c r="AE7">
        <f t="shared" si="1"/>
        <v>-4.0080715000000156E-2</v>
      </c>
      <c r="AF7">
        <f t="shared" si="1"/>
        <v>-3.6240000500000175E-2</v>
      </c>
      <c r="AG7">
        <f t="shared" si="1"/>
        <v>-3.2399286000000194E-2</v>
      </c>
      <c r="AH7">
        <f t="shared" si="1"/>
        <v>-2.8558571500000213E-2</v>
      </c>
      <c r="AI7">
        <f t="shared" si="1"/>
        <v>-2.4717857000000204E-2</v>
      </c>
      <c r="AJ7">
        <f t="shared" si="1"/>
        <v>-2.0877142500000223E-2</v>
      </c>
      <c r="AK7">
        <f t="shared" si="1"/>
        <v>-1.7036428000000242E-2</v>
      </c>
      <c r="AL7">
        <f t="shared" si="1"/>
        <v>-1.3195713500000261E-2</v>
      </c>
      <c r="AM7">
        <f t="shared" si="1"/>
        <v>-9.3549990000002803E-3</v>
      </c>
      <c r="AN7">
        <f t="shared" si="1"/>
        <v>-5.5142845000002993E-3</v>
      </c>
      <c r="AO7">
        <f t="shared" si="1"/>
        <v>-1.6735700000002907E-3</v>
      </c>
    </row>
    <row r="8" spans="1:41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Q8">
        <f t="shared" si="2"/>
        <v>-0.17914404600000006</v>
      </c>
      <c r="R8">
        <f t="shared" si="2"/>
        <v>-0.16881018450000002</v>
      </c>
      <c r="S8">
        <f t="shared" si="2"/>
        <v>-0.15847632300000003</v>
      </c>
      <c r="T8">
        <f t="shared" si="2"/>
        <v>-0.14814246150000004</v>
      </c>
      <c r="U8">
        <f t="shared" si="2"/>
        <v>-0.13780860000000006</v>
      </c>
      <c r="V8">
        <f t="shared" si="2"/>
        <v>-0.12747473850000007</v>
      </c>
      <c r="W8">
        <f t="shared" si="2"/>
        <v>-0.11714087700000014</v>
      </c>
      <c r="X8">
        <f t="shared" si="2"/>
        <v>-0.10680701550000016</v>
      </c>
      <c r="Y8">
        <f t="shared" si="2"/>
        <v>-9.6473154000000227E-2</v>
      </c>
      <c r="Z8">
        <f t="shared" si="1"/>
        <v>-8.6139292500000242E-2</v>
      </c>
      <c r="AA8">
        <f t="shared" si="1"/>
        <v>-7.5805431000000256E-2</v>
      </c>
      <c r="AB8">
        <f t="shared" si="1"/>
        <v>-6.5471569500000326E-2</v>
      </c>
      <c r="AC8">
        <f t="shared" si="1"/>
        <v>-5.5137708000000341E-2</v>
      </c>
      <c r="AD8">
        <f t="shared" si="1"/>
        <v>-4.4803846500000355E-2</v>
      </c>
      <c r="AE8">
        <f t="shared" si="1"/>
        <v>-3.4469985000000425E-2</v>
      </c>
      <c r="AF8">
        <f t="shared" si="1"/>
        <v>-2.4136123500000495E-2</v>
      </c>
      <c r="AG8">
        <f t="shared" si="1"/>
        <v>-1.3802262000000454E-2</v>
      </c>
      <c r="AH8">
        <f t="shared" si="1"/>
        <v>-3.4684005000005236E-3</v>
      </c>
      <c r="AI8">
        <f t="shared" si="1"/>
        <v>6.8654609999994065E-3</v>
      </c>
      <c r="AJ8">
        <f t="shared" si="1"/>
        <v>1.7199322499999337E-2</v>
      </c>
      <c r="AK8">
        <f t="shared" si="1"/>
        <v>2.7533183999999378E-2</v>
      </c>
      <c r="AL8">
        <f t="shared" si="1"/>
        <v>3.7867045499999308E-2</v>
      </c>
      <c r="AM8">
        <f t="shared" si="1"/>
        <v>4.8200906999999238E-2</v>
      </c>
      <c r="AN8">
        <f t="shared" si="1"/>
        <v>5.8534768499999279E-2</v>
      </c>
      <c r="AO8">
        <f t="shared" si="1"/>
        <v>6.8868629999999209E-2</v>
      </c>
    </row>
    <row r="9" spans="1:41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Q9">
        <f t="shared" si="2"/>
        <v>-0.23734350400000004</v>
      </c>
      <c r="R9">
        <f t="shared" si="2"/>
        <v>-0.22087217800000003</v>
      </c>
      <c r="S9">
        <f t="shared" si="2"/>
        <v>-0.20440085199999991</v>
      </c>
      <c r="T9">
        <f t="shared" si="2"/>
        <v>-0.1879295259999999</v>
      </c>
      <c r="U9">
        <f t="shared" si="2"/>
        <v>-0.17145820000000001</v>
      </c>
      <c r="V9">
        <f t="shared" si="2"/>
        <v>-0.15498687400000011</v>
      </c>
      <c r="W9">
        <f t="shared" si="2"/>
        <v>-0.1385155480000001</v>
      </c>
      <c r="X9">
        <f t="shared" si="2"/>
        <v>-0.1220442220000002</v>
      </c>
      <c r="Y9">
        <f t="shared" si="2"/>
        <v>-0.10557289600000019</v>
      </c>
      <c r="Z9">
        <f t="shared" si="1"/>
        <v>-8.9101570000000296E-2</v>
      </c>
      <c r="AA9">
        <f t="shared" si="1"/>
        <v>-7.2630244000000399E-2</v>
      </c>
      <c r="AB9">
        <f t="shared" si="1"/>
        <v>-5.6158918000000391E-2</v>
      </c>
      <c r="AC9">
        <f t="shared" si="1"/>
        <v>-3.9687592000000493E-2</v>
      </c>
      <c r="AD9">
        <f t="shared" si="1"/>
        <v>-2.3216266000000485E-2</v>
      </c>
      <c r="AE9">
        <f t="shared" si="1"/>
        <v>-6.7449400000005877E-3</v>
      </c>
      <c r="AF9">
        <f t="shared" si="1"/>
        <v>9.7263859999993096E-3</v>
      </c>
      <c r="AG9">
        <f t="shared" si="1"/>
        <v>2.6197711999999318E-2</v>
      </c>
      <c r="AH9">
        <f t="shared" si="1"/>
        <v>4.2669037999999215E-2</v>
      </c>
      <c r="AI9">
        <f t="shared" si="1"/>
        <v>5.9140363999999224E-2</v>
      </c>
      <c r="AJ9">
        <f t="shared" si="1"/>
        <v>7.5611689999999121E-2</v>
      </c>
      <c r="AK9">
        <f t="shared" si="1"/>
        <v>9.2083015999999018E-2</v>
      </c>
      <c r="AL9">
        <f t="shared" si="1"/>
        <v>0.10855434199999903</v>
      </c>
      <c r="AM9">
        <f t="shared" si="1"/>
        <v>0.12502566799999892</v>
      </c>
      <c r="AN9">
        <f t="shared" si="1"/>
        <v>0.14149699399999893</v>
      </c>
      <c r="AO9">
        <f t="shared" si="1"/>
        <v>0.15796831999999883</v>
      </c>
    </row>
    <row r="10" spans="1:41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Q10">
        <f t="shared" si="2"/>
        <v>-0.28981828000000009</v>
      </c>
      <c r="R10">
        <f t="shared" si="2"/>
        <v>-0.26694715250000001</v>
      </c>
      <c r="S10">
        <f t="shared" si="2"/>
        <v>-0.24407602500000003</v>
      </c>
      <c r="T10">
        <f t="shared" si="2"/>
        <v>-0.22120489749999994</v>
      </c>
      <c r="U10">
        <f t="shared" si="2"/>
        <v>-0.19833377000000008</v>
      </c>
      <c r="V10">
        <f t="shared" si="2"/>
        <v>-0.17546264250000021</v>
      </c>
      <c r="W10">
        <f t="shared" si="2"/>
        <v>-0.15259151500000023</v>
      </c>
      <c r="X10">
        <f t="shared" si="2"/>
        <v>-0.12972038750000037</v>
      </c>
      <c r="Y10">
        <f t="shared" si="2"/>
        <v>-0.10684926000000039</v>
      </c>
      <c r="Z10">
        <f t="shared" si="1"/>
        <v>-8.3978132500000413E-2</v>
      </c>
      <c r="AA10">
        <f t="shared" si="1"/>
        <v>-6.1107005000000658E-2</v>
      </c>
      <c r="AB10">
        <f t="shared" si="1"/>
        <v>-3.8235877500000681E-2</v>
      </c>
      <c r="AC10">
        <f t="shared" si="1"/>
        <v>-1.5364750000000704E-2</v>
      </c>
      <c r="AD10">
        <f t="shared" si="1"/>
        <v>7.5063774999992727E-3</v>
      </c>
      <c r="AE10">
        <f t="shared" si="1"/>
        <v>3.0377504999999028E-2</v>
      </c>
      <c r="AF10">
        <f t="shared" si="1"/>
        <v>5.3248632499999005E-2</v>
      </c>
      <c r="AG10">
        <f t="shared" si="1"/>
        <v>7.6119759999998982E-2</v>
      </c>
      <c r="AH10">
        <f t="shared" si="1"/>
        <v>9.8990887499998959E-2</v>
      </c>
      <c r="AI10">
        <f t="shared" si="1"/>
        <v>0.12186201499999871</v>
      </c>
      <c r="AJ10">
        <f t="shared" si="1"/>
        <v>0.14473314249999869</v>
      </c>
      <c r="AK10">
        <f t="shared" si="1"/>
        <v>0.16760426999999867</v>
      </c>
      <c r="AL10">
        <f t="shared" si="1"/>
        <v>0.19047539749999842</v>
      </c>
      <c r="AM10">
        <f t="shared" si="1"/>
        <v>0.2133465249999984</v>
      </c>
      <c r="AN10">
        <f t="shared" si="1"/>
        <v>0.23621765249999838</v>
      </c>
      <c r="AO10">
        <f t="shared" si="1"/>
        <v>0.25908877999999835</v>
      </c>
    </row>
    <row r="11" spans="1:41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Q11">
        <f t="shared" si="2"/>
        <v>-0.31749673599999984</v>
      </c>
      <c r="R11">
        <f t="shared" si="2"/>
        <v>-0.28963809949999986</v>
      </c>
      <c r="S11">
        <f t="shared" si="2"/>
        <v>-0.26177946299999988</v>
      </c>
      <c r="T11">
        <f t="shared" si="2"/>
        <v>-0.2339208264999999</v>
      </c>
      <c r="U11">
        <f t="shared" si="2"/>
        <v>-0.20606218999999992</v>
      </c>
      <c r="V11">
        <f t="shared" si="2"/>
        <v>-0.17820355349999994</v>
      </c>
      <c r="W11">
        <f t="shared" si="2"/>
        <v>-0.15034491700000019</v>
      </c>
      <c r="X11">
        <f t="shared" si="2"/>
        <v>-0.12248628050000021</v>
      </c>
      <c r="Y11">
        <f t="shared" si="2"/>
        <v>-9.4627644000000233E-2</v>
      </c>
      <c r="Z11">
        <f t="shared" si="1"/>
        <v>-6.6769007500000477E-2</v>
      </c>
      <c r="AA11">
        <f t="shared" si="1"/>
        <v>-3.8910371000000499E-2</v>
      </c>
      <c r="AB11">
        <f t="shared" si="1"/>
        <v>-1.1051734500000521E-2</v>
      </c>
      <c r="AC11">
        <f t="shared" si="1"/>
        <v>1.6806901999999235E-2</v>
      </c>
      <c r="AD11">
        <f t="shared" si="1"/>
        <v>4.4665538499999213E-2</v>
      </c>
      <c r="AE11">
        <f t="shared" si="1"/>
        <v>7.2524174999999191E-2</v>
      </c>
      <c r="AF11">
        <f t="shared" si="1"/>
        <v>0.10038281149999895</v>
      </c>
      <c r="AG11">
        <f t="shared" si="1"/>
        <v>0.12824144799999893</v>
      </c>
      <c r="AH11">
        <f t="shared" si="1"/>
        <v>0.1561000844999989</v>
      </c>
      <c r="AI11">
        <f t="shared" si="1"/>
        <v>0.18395872099999866</v>
      </c>
      <c r="AJ11">
        <f t="shared" si="1"/>
        <v>0.21181735749999864</v>
      </c>
      <c r="AK11">
        <f t="shared" si="1"/>
        <v>0.23967599399999839</v>
      </c>
      <c r="AL11">
        <f t="shared" si="1"/>
        <v>0.26753463049999837</v>
      </c>
      <c r="AM11">
        <f t="shared" si="1"/>
        <v>0.29539326699999835</v>
      </c>
      <c r="AN11">
        <f t="shared" si="1"/>
        <v>0.32325190349999811</v>
      </c>
      <c r="AO11">
        <f t="shared" si="1"/>
        <v>0.35111053999999808</v>
      </c>
    </row>
    <row r="12" spans="1:41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Q12">
        <f t="shared" si="2"/>
        <v>-0.3100574439999999</v>
      </c>
      <c r="R12">
        <f t="shared" si="2"/>
        <v>-0.28089846299999999</v>
      </c>
      <c r="S12">
        <f t="shared" si="2"/>
        <v>-0.25173948199999985</v>
      </c>
      <c r="T12">
        <f t="shared" si="2"/>
        <v>-0.22258050099999993</v>
      </c>
      <c r="U12">
        <f t="shared" si="2"/>
        <v>-0.19342152000000001</v>
      </c>
      <c r="V12">
        <f t="shared" si="2"/>
        <v>-0.1642625390000001</v>
      </c>
      <c r="W12">
        <f t="shared" si="2"/>
        <v>-0.13510355800000018</v>
      </c>
      <c r="X12">
        <f t="shared" si="2"/>
        <v>-0.10594457700000026</v>
      </c>
      <c r="Y12">
        <f t="shared" si="2"/>
        <v>-7.6785596000000345E-2</v>
      </c>
      <c r="Z12">
        <f t="shared" si="1"/>
        <v>-4.7626615000000427E-2</v>
      </c>
      <c r="AA12">
        <f t="shared" si="1"/>
        <v>-1.8467634000000732E-2</v>
      </c>
      <c r="AB12">
        <f t="shared" si="1"/>
        <v>1.0691346999999185E-2</v>
      </c>
      <c r="AC12">
        <f t="shared" si="1"/>
        <v>3.9850327999999102E-2</v>
      </c>
      <c r="AD12">
        <f t="shared" si="1"/>
        <v>6.9009308999999019E-2</v>
      </c>
      <c r="AE12">
        <f t="shared" si="1"/>
        <v>9.8168289999998937E-2</v>
      </c>
      <c r="AF12">
        <f t="shared" si="1"/>
        <v>0.12732727099999885</v>
      </c>
      <c r="AG12">
        <f t="shared" si="1"/>
        <v>0.15648625199999877</v>
      </c>
      <c r="AH12">
        <f t="shared" si="1"/>
        <v>0.18564523299999869</v>
      </c>
      <c r="AI12">
        <f t="shared" si="1"/>
        <v>0.21480421399999861</v>
      </c>
      <c r="AJ12">
        <f t="shared" si="1"/>
        <v>0.24396319499999852</v>
      </c>
      <c r="AK12">
        <f t="shared" si="1"/>
        <v>0.27312217599999844</v>
      </c>
      <c r="AL12">
        <f t="shared" si="1"/>
        <v>0.30228115699999814</v>
      </c>
      <c r="AM12">
        <f t="shared" si="1"/>
        <v>0.33144013799999805</v>
      </c>
      <c r="AN12">
        <f t="shared" si="1"/>
        <v>0.36059911899999797</v>
      </c>
      <c r="AO12">
        <f t="shared" si="1"/>
        <v>0.38975809999999789</v>
      </c>
    </row>
    <row r="13" spans="1:41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Q13">
        <f t="shared" si="2"/>
        <v>-0.30411726399999983</v>
      </c>
      <c r="R13">
        <f t="shared" si="2"/>
        <v>-0.27337118549999984</v>
      </c>
      <c r="S13">
        <f t="shared" si="2"/>
        <v>-0.24262510699999984</v>
      </c>
      <c r="T13">
        <f t="shared" si="2"/>
        <v>-0.21187902849999984</v>
      </c>
      <c r="U13">
        <f t="shared" si="2"/>
        <v>-0.18113294999999985</v>
      </c>
      <c r="V13">
        <f t="shared" si="2"/>
        <v>-0.15038687149999985</v>
      </c>
      <c r="W13">
        <f t="shared" si="2"/>
        <v>-0.11964079300000008</v>
      </c>
      <c r="X13">
        <f t="shared" si="2"/>
        <v>-8.8894714500000083E-2</v>
      </c>
      <c r="Y13">
        <f t="shared" si="2"/>
        <v>-5.8148636000000309E-2</v>
      </c>
      <c r="Z13">
        <f t="shared" si="1"/>
        <v>-2.7402557500000313E-2</v>
      </c>
      <c r="AA13">
        <f t="shared" si="1"/>
        <v>3.3435209999994608E-3</v>
      </c>
      <c r="AB13">
        <f t="shared" si="1"/>
        <v>3.4089599499999457E-2</v>
      </c>
      <c r="AC13">
        <f t="shared" si="1"/>
        <v>6.4835677999999231E-2</v>
      </c>
      <c r="AD13">
        <f t="shared" si="1"/>
        <v>9.5581756499999226E-2</v>
      </c>
      <c r="AE13">
        <f t="shared" si="1"/>
        <v>0.126327834999999</v>
      </c>
      <c r="AF13">
        <f t="shared" si="1"/>
        <v>0.157073913499999</v>
      </c>
      <c r="AG13">
        <f t="shared" si="1"/>
        <v>0.18781999199999877</v>
      </c>
      <c r="AH13">
        <f t="shared" si="1"/>
        <v>0.21856607049999877</v>
      </c>
      <c r="AI13">
        <f t="shared" si="1"/>
        <v>0.24931214899999854</v>
      </c>
      <c r="AJ13">
        <f t="shared" si="1"/>
        <v>0.28005822749999854</v>
      </c>
      <c r="AK13">
        <f t="shared" si="1"/>
        <v>0.31080430599999853</v>
      </c>
      <c r="AL13">
        <f t="shared" si="1"/>
        <v>0.34155038449999831</v>
      </c>
      <c r="AM13">
        <f t="shared" si="1"/>
        <v>0.3722964629999983</v>
      </c>
      <c r="AN13">
        <f t="shared" si="1"/>
        <v>0.40304254149999807</v>
      </c>
      <c r="AO13">
        <f t="shared" si="1"/>
        <v>0.43378861999999807</v>
      </c>
    </row>
    <row r="14" spans="1:41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Q14">
        <f t="shared" si="2"/>
        <v>-0.30582640800000016</v>
      </c>
      <c r="R14">
        <f t="shared" si="2"/>
        <v>-0.27400742850000004</v>
      </c>
      <c r="S14">
        <f t="shared" si="2"/>
        <v>-0.24218844900000014</v>
      </c>
      <c r="T14">
        <f t="shared" si="2"/>
        <v>-0.21036946950000002</v>
      </c>
      <c r="U14">
        <f t="shared" si="2"/>
        <v>-0.17855049000000012</v>
      </c>
      <c r="V14">
        <f t="shared" si="2"/>
        <v>-0.14673151050000022</v>
      </c>
      <c r="W14">
        <f t="shared" si="2"/>
        <v>-0.11491253100000032</v>
      </c>
      <c r="X14">
        <f t="shared" si="2"/>
        <v>-8.3093551500000418E-2</v>
      </c>
      <c r="Y14">
        <f t="shared" si="2"/>
        <v>-5.1274572000000518E-2</v>
      </c>
      <c r="Z14">
        <f t="shared" si="1"/>
        <v>-1.9455592500000618E-2</v>
      </c>
      <c r="AA14">
        <f t="shared" si="1"/>
        <v>1.2363386999999282E-2</v>
      </c>
      <c r="AB14">
        <f t="shared" si="1"/>
        <v>4.4182366499999182E-2</v>
      </c>
      <c r="AC14">
        <f t="shared" si="1"/>
        <v>7.6001345999999081E-2</v>
      </c>
      <c r="AD14">
        <f t="shared" si="1"/>
        <v>0.10782032549999876</v>
      </c>
      <c r="AE14">
        <f t="shared" si="1"/>
        <v>0.13963930499999866</v>
      </c>
      <c r="AF14">
        <f t="shared" si="1"/>
        <v>0.17145828449999856</v>
      </c>
      <c r="AG14">
        <f t="shared" si="1"/>
        <v>0.20327726399999846</v>
      </c>
      <c r="AH14">
        <f t="shared" si="1"/>
        <v>0.23509624349999836</v>
      </c>
      <c r="AI14">
        <f t="shared" si="1"/>
        <v>0.26691522299999826</v>
      </c>
      <c r="AJ14">
        <f t="shared" si="1"/>
        <v>0.29873420249999816</v>
      </c>
      <c r="AK14">
        <f t="shared" si="1"/>
        <v>0.33055318199999806</v>
      </c>
      <c r="AL14">
        <f t="shared" si="1"/>
        <v>0.36237216149999796</v>
      </c>
      <c r="AM14">
        <f t="shared" si="1"/>
        <v>0.39419114099999786</v>
      </c>
      <c r="AN14">
        <f t="shared" si="1"/>
        <v>0.42601012049999776</v>
      </c>
      <c r="AO14">
        <f t="shared" si="1"/>
        <v>0.45782909999999766</v>
      </c>
    </row>
    <row r="15" spans="1:41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Q15">
        <f t="shared" si="2"/>
        <v>-0.31564471000000016</v>
      </c>
      <c r="R15">
        <f t="shared" si="2"/>
        <v>-0.28343560499999998</v>
      </c>
      <c r="S15">
        <f t="shared" si="2"/>
        <v>-0.25122650000000002</v>
      </c>
      <c r="T15">
        <f t="shared" si="2"/>
        <v>-0.21901739500000006</v>
      </c>
      <c r="U15">
        <f t="shared" si="2"/>
        <v>-0.1868082900000001</v>
      </c>
      <c r="V15">
        <f t="shared" si="2"/>
        <v>-0.15459918500000014</v>
      </c>
      <c r="W15">
        <f t="shared" si="2"/>
        <v>-0.1223900800000004</v>
      </c>
      <c r="X15">
        <f t="shared" si="2"/>
        <v>-9.0180975000000441E-2</v>
      </c>
      <c r="Y15">
        <f t="shared" si="2"/>
        <v>-5.7971870000000481E-2</v>
      </c>
      <c r="Z15">
        <f t="shared" si="1"/>
        <v>-2.5762765000000742E-2</v>
      </c>
      <c r="AA15">
        <f t="shared" si="1"/>
        <v>6.4463399999992177E-3</v>
      </c>
      <c r="AB15">
        <f t="shared" si="1"/>
        <v>3.8655444999999178E-2</v>
      </c>
      <c r="AC15">
        <f t="shared" si="1"/>
        <v>7.0864549999998916E-2</v>
      </c>
      <c r="AD15">
        <f t="shared" si="1"/>
        <v>0.10307365499999888</v>
      </c>
      <c r="AE15">
        <f t="shared" si="1"/>
        <v>0.13528275999999884</v>
      </c>
      <c r="AF15">
        <f t="shared" si="1"/>
        <v>0.16749186499999857</v>
      </c>
      <c r="AG15">
        <f t="shared" si="1"/>
        <v>0.19970096999999853</v>
      </c>
      <c r="AH15">
        <f t="shared" si="1"/>
        <v>0.23191007499999849</v>
      </c>
      <c r="AI15">
        <f t="shared" si="1"/>
        <v>0.26411917999999823</v>
      </c>
      <c r="AJ15">
        <f t="shared" si="1"/>
        <v>0.29632828499999819</v>
      </c>
      <c r="AK15">
        <f t="shared" si="1"/>
        <v>0.32853738999999815</v>
      </c>
      <c r="AL15">
        <f t="shared" si="1"/>
        <v>0.36074649499999789</v>
      </c>
      <c r="AM15">
        <f t="shared" si="1"/>
        <v>0.39295559999999785</v>
      </c>
      <c r="AN15">
        <f t="shared" si="1"/>
        <v>0.42516470499999781</v>
      </c>
      <c r="AO15">
        <f t="shared" si="1"/>
        <v>0.45737380999999755</v>
      </c>
    </row>
    <row r="16" spans="1:41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Q16">
        <f t="shared" si="2"/>
        <v>-0.32901354599999988</v>
      </c>
      <c r="R16">
        <f t="shared" si="2"/>
        <v>-0.29592870199999988</v>
      </c>
      <c r="S16">
        <f t="shared" si="2"/>
        <v>-0.26284385799999987</v>
      </c>
      <c r="T16">
        <f t="shared" si="2"/>
        <v>-0.22975901399999965</v>
      </c>
      <c r="U16">
        <f t="shared" si="2"/>
        <v>-0.19667416999999987</v>
      </c>
      <c r="V16">
        <f t="shared" si="2"/>
        <v>-0.16358932600000009</v>
      </c>
      <c r="W16">
        <f t="shared" si="2"/>
        <v>-0.13050448200000009</v>
      </c>
      <c r="X16">
        <f t="shared" si="2"/>
        <v>-9.7419638000000308E-2</v>
      </c>
      <c r="Y16">
        <f t="shared" si="2"/>
        <v>-6.4334794000000306E-2</v>
      </c>
      <c r="Z16">
        <f t="shared" si="1"/>
        <v>-3.1249950000000526E-2</v>
      </c>
      <c r="AA16">
        <f t="shared" si="1"/>
        <v>1.8348939999994762E-3</v>
      </c>
      <c r="AB16">
        <f t="shared" si="1"/>
        <v>3.4919737999999256E-2</v>
      </c>
      <c r="AC16">
        <f t="shared" si="1"/>
        <v>6.8004581999999258E-2</v>
      </c>
      <c r="AD16">
        <f t="shared" si="1"/>
        <v>0.10108942599999904</v>
      </c>
      <c r="AE16">
        <f t="shared" si="1"/>
        <v>0.13417426999999904</v>
      </c>
      <c r="AF16">
        <f t="shared" si="1"/>
        <v>0.16725911399999882</v>
      </c>
      <c r="AG16">
        <f t="shared" si="1"/>
        <v>0.20034395799999882</v>
      </c>
      <c r="AH16">
        <f t="shared" si="1"/>
        <v>0.2334288019999986</v>
      </c>
      <c r="AI16">
        <f t="shared" si="1"/>
        <v>0.26651364599999861</v>
      </c>
      <c r="AJ16">
        <f t="shared" si="1"/>
        <v>0.29959848999999839</v>
      </c>
      <c r="AK16">
        <f t="shared" si="1"/>
        <v>0.33268333399999839</v>
      </c>
      <c r="AL16">
        <f t="shared" si="1"/>
        <v>0.36576817799999817</v>
      </c>
      <c r="AM16">
        <f t="shared" si="1"/>
        <v>0.39885302199999795</v>
      </c>
      <c r="AN16">
        <f t="shared" si="1"/>
        <v>0.43193786599999795</v>
      </c>
      <c r="AO16">
        <f t="shared" si="1"/>
        <v>0.46502270999999773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Q17">
        <f t="shared" si="2"/>
        <v>-0.34750113199999988</v>
      </c>
      <c r="R17">
        <f t="shared" si="2"/>
        <v>-0.31200748399999978</v>
      </c>
      <c r="S17">
        <f t="shared" si="2"/>
        <v>-0.2765138359999999</v>
      </c>
      <c r="T17">
        <f t="shared" si="2"/>
        <v>-0.2410201879999998</v>
      </c>
      <c r="U17">
        <f t="shared" si="2"/>
        <v>-0.20552653999999992</v>
      </c>
      <c r="V17">
        <f t="shared" si="2"/>
        <v>-0.17003289200000005</v>
      </c>
      <c r="W17">
        <f t="shared" si="2"/>
        <v>-0.13453924400000017</v>
      </c>
      <c r="X17">
        <f t="shared" si="2"/>
        <v>-9.9045596000000291E-2</v>
      </c>
      <c r="Y17">
        <f t="shared" si="2"/>
        <v>-6.3551948000000413E-2</v>
      </c>
      <c r="Z17">
        <f t="shared" si="1"/>
        <v>-2.8058300000000536E-2</v>
      </c>
      <c r="AA17">
        <f t="shared" si="1"/>
        <v>7.4353479999993422E-3</v>
      </c>
      <c r="AB17">
        <f t="shared" si="1"/>
        <v>4.292899599999922E-2</v>
      </c>
      <c r="AC17">
        <f t="shared" si="1"/>
        <v>7.8422643999999098E-2</v>
      </c>
      <c r="AD17">
        <f t="shared" si="1"/>
        <v>0.11391629199999898</v>
      </c>
      <c r="AE17">
        <f t="shared" si="1"/>
        <v>0.14940993999999885</v>
      </c>
      <c r="AF17">
        <f t="shared" si="1"/>
        <v>0.18490358799999873</v>
      </c>
      <c r="AG17">
        <f t="shared" si="1"/>
        <v>0.22039723599999861</v>
      </c>
      <c r="AH17">
        <f t="shared" si="1"/>
        <v>0.25589088399999849</v>
      </c>
      <c r="AI17">
        <f t="shared" si="1"/>
        <v>0.29138453199999836</v>
      </c>
      <c r="AJ17">
        <f t="shared" si="1"/>
        <v>0.32687817999999824</v>
      </c>
      <c r="AK17">
        <f t="shared" si="1"/>
        <v>0.36237182799999812</v>
      </c>
      <c r="AL17">
        <f t="shared" si="1"/>
        <v>0.39786547599999778</v>
      </c>
      <c r="AM17">
        <f t="shared" si="1"/>
        <v>0.43335912399999788</v>
      </c>
      <c r="AN17">
        <f t="shared" si="1"/>
        <v>0.46885277199999753</v>
      </c>
      <c r="AO17">
        <f t="shared" si="1"/>
        <v>0.50434641999999763</v>
      </c>
    </row>
    <row r="19" spans="1:41" x14ac:dyDescent="0.3">
      <c r="V19">
        <v>-3.9458688</v>
      </c>
    </row>
    <row r="20" spans="1:41" x14ac:dyDescent="0.3">
      <c r="A20" s="31" t="s">
        <v>65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V20">
        <v>-2.0466473000000001</v>
      </c>
    </row>
    <row r="21" spans="1:41" x14ac:dyDescent="0.3">
      <c r="A21" s="10" t="str">
        <f>A1</f>
        <v>Data Point</v>
      </c>
      <c r="B21" s="10" t="str">
        <f t="shared" ref="B21:L21" si="3">B1</f>
        <v> Corr Factor</v>
      </c>
      <c r="C21" s="10" t="str">
        <f t="shared" si="3"/>
        <v> Length Scale</v>
      </c>
      <c r="D21" s="10" t="str">
        <f t="shared" si="3"/>
        <v> AmbPress</v>
      </c>
      <c r="E21" s="10" t="str">
        <f t="shared" si="3"/>
        <v> AmbTemp</v>
      </c>
      <c r="F21" s="10" t="str">
        <f t="shared" si="3"/>
        <v> Density</v>
      </c>
      <c r="G21" s="10" t="str">
        <f t="shared" si="3"/>
        <v> Viscosity</v>
      </c>
      <c r="H21" s="10" t="str">
        <f t="shared" si="3"/>
        <v> Motor Speed</v>
      </c>
      <c r="I21" s="10" t="str">
        <f t="shared" si="3"/>
        <v> Angle of Attack</v>
      </c>
      <c r="J21" s="10" t="str">
        <f t="shared" si="3"/>
        <v> Corrected q</v>
      </c>
      <c r="K21" s="10" t="str">
        <f t="shared" si="3"/>
        <v> Avg Velocity</v>
      </c>
      <c r="L21" s="10" t="str">
        <f t="shared" si="3"/>
        <v> Reynolds number</v>
      </c>
      <c r="M21" s="10" t="str">
        <f t="shared" ref="M21:O21" si="4">M1</f>
        <v> Axial Force</v>
      </c>
      <c r="N21" s="10" t="str">
        <f t="shared" si="4"/>
        <v>Normal Force</v>
      </c>
      <c r="O21" s="10" t="str">
        <f t="shared" si="4"/>
        <v> Pitching Mom</v>
      </c>
      <c r="V21">
        <v>-3.3471899999999999E-2</v>
      </c>
    </row>
    <row r="22" spans="1:41" x14ac:dyDescent="0.3">
      <c r="A22" s="10" t="str">
        <f t="shared" ref="A22:L22" si="5">A2</f>
        <v>#</v>
      </c>
      <c r="B22" s="10" t="str">
        <f t="shared" si="5"/>
        <v> ND</v>
      </c>
      <c r="C22" s="10" t="str">
        <f t="shared" si="5"/>
        <v> [in]</v>
      </c>
      <c r="D22" s="10" t="str">
        <f t="shared" si="5"/>
        <v> [psia]</v>
      </c>
      <c r="E22" s="10" t="str">
        <f t="shared" si="5"/>
        <v> [R]</v>
      </c>
      <c r="F22" s="10" t="str">
        <f t="shared" si="5"/>
        <v> [slug/ft3]</v>
      </c>
      <c r="G22" s="10" t="str">
        <f t="shared" si="5"/>
        <v> [slug/ft s]</v>
      </c>
      <c r="H22" s="10" t="str">
        <f t="shared" si="5"/>
        <v> [RPM]</v>
      </c>
      <c r="I22" s="10" t="str">
        <f t="shared" si="5"/>
        <v> [deg]</v>
      </c>
      <c r="J22" s="10" t="str">
        <f t="shared" si="5"/>
        <v> [dpsi]</v>
      </c>
      <c r="K22" s="10" t="str">
        <f t="shared" si="5"/>
        <v> [ft/s]</v>
      </c>
      <c r="L22" s="10" t="str">
        <f t="shared" si="5"/>
        <v> ND</v>
      </c>
      <c r="M22" s="10" t="str">
        <f t="shared" ref="M22:O22" si="6">M2</f>
        <v> [Lbf]</v>
      </c>
      <c r="N22" s="10" t="str">
        <f t="shared" si="6"/>
        <v> [Lbf]</v>
      </c>
      <c r="O22" s="10" t="str">
        <f t="shared" si="6"/>
        <v> [in-Lbf]</v>
      </c>
      <c r="V22">
        <v>1.9196833099999999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V23">
        <v>4.0854886199999996</v>
      </c>
    </row>
    <row r="24" spans="1:41" x14ac:dyDescent="0.3">
      <c r="A24" s="10">
        <f t="shared" ref="A24:L24" si="7">A4</f>
        <v>1</v>
      </c>
      <c r="B24" s="10">
        <f t="shared" si="7"/>
        <v>0.95</v>
      </c>
      <c r="C24" s="10">
        <f t="shared" si="7"/>
        <v>2.5</v>
      </c>
      <c r="D24" s="10">
        <f t="shared" si="7"/>
        <v>14.385783500000001</v>
      </c>
      <c r="E24" s="10">
        <f t="shared" si="7"/>
        <v>533.97</v>
      </c>
      <c r="F24" s="10">
        <f t="shared" si="7"/>
        <v>2.2607999999999999E-3</v>
      </c>
      <c r="G24" s="10">
        <f t="shared" si="7"/>
        <v>3.8200000000000001E-7</v>
      </c>
      <c r="H24" s="10">
        <f t="shared" si="7"/>
        <v>0</v>
      </c>
      <c r="I24" s="10">
        <f t="shared" si="7"/>
        <v>-3.9458688</v>
      </c>
      <c r="J24" s="10">
        <f t="shared" si="7"/>
        <v>7.8531359999999995E-2</v>
      </c>
      <c r="K24" s="10">
        <f t="shared" si="7"/>
        <v>100.020004</v>
      </c>
      <c r="L24" s="10">
        <f t="shared" si="7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  <c r="V24">
        <v>5.94443739</v>
      </c>
    </row>
    <row r="25" spans="1:41" x14ac:dyDescent="0.3">
      <c r="A25" s="10">
        <f t="shared" ref="A25:L25" si="8">A5</f>
        <v>2</v>
      </c>
      <c r="B25" s="10">
        <f t="shared" si="8"/>
        <v>0.95</v>
      </c>
      <c r="C25" s="10">
        <f t="shared" si="8"/>
        <v>2.5</v>
      </c>
      <c r="D25" s="10">
        <f t="shared" si="8"/>
        <v>14.385783500000001</v>
      </c>
      <c r="E25" s="10">
        <f t="shared" si="8"/>
        <v>533.97</v>
      </c>
      <c r="F25" s="10">
        <f t="shared" si="8"/>
        <v>2.2607999999999999E-3</v>
      </c>
      <c r="G25" s="10">
        <f t="shared" si="8"/>
        <v>3.8200000000000001E-7</v>
      </c>
      <c r="H25" s="10">
        <f t="shared" si="8"/>
        <v>0</v>
      </c>
      <c r="I25" s="10">
        <f t="shared" si="8"/>
        <v>-2.0466473000000001</v>
      </c>
      <c r="J25" s="10">
        <f t="shared" si="8"/>
        <v>7.8932520000000006E-2</v>
      </c>
      <c r="K25" s="10">
        <f t="shared" si="8"/>
        <v>100.275139</v>
      </c>
      <c r="L25" s="10">
        <f t="shared" si="8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  <c r="V25">
        <v>7.9381382900000004</v>
      </c>
    </row>
    <row r="26" spans="1:41" x14ac:dyDescent="0.3">
      <c r="A26" s="10">
        <f t="shared" ref="A26:L26" si="9">A6</f>
        <v>3</v>
      </c>
      <c r="B26" s="10">
        <f t="shared" si="9"/>
        <v>0.95</v>
      </c>
      <c r="C26" s="10">
        <f t="shared" si="9"/>
        <v>2.5</v>
      </c>
      <c r="D26" s="10">
        <f t="shared" si="9"/>
        <v>14.385783500000001</v>
      </c>
      <c r="E26" s="10">
        <f t="shared" si="9"/>
        <v>533.97</v>
      </c>
      <c r="F26" s="10">
        <f t="shared" si="9"/>
        <v>2.2607999999999999E-3</v>
      </c>
      <c r="G26" s="10">
        <f t="shared" si="9"/>
        <v>3.8200000000000001E-7</v>
      </c>
      <c r="H26" s="10">
        <f t="shared" si="9"/>
        <v>0</v>
      </c>
      <c r="I26" s="10">
        <f t="shared" si="9"/>
        <v>-3.3471899999999999E-2</v>
      </c>
      <c r="J26" s="10">
        <f t="shared" si="9"/>
        <v>7.8225030000000001E-2</v>
      </c>
      <c r="K26" s="10">
        <f t="shared" si="9"/>
        <v>99.824737600000006</v>
      </c>
      <c r="L26" s="10">
        <f t="shared" si="9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  <c r="V26">
        <v>10.0329374</v>
      </c>
    </row>
    <row r="27" spans="1:41" x14ac:dyDescent="0.3">
      <c r="A27" s="10">
        <f t="shared" ref="A27:L27" si="10">A7</f>
        <v>4</v>
      </c>
      <c r="B27" s="10">
        <f t="shared" si="10"/>
        <v>0.95</v>
      </c>
      <c r="C27" s="10">
        <f t="shared" si="10"/>
        <v>2.5</v>
      </c>
      <c r="D27" s="10">
        <f t="shared" si="10"/>
        <v>14.385783500000001</v>
      </c>
      <c r="E27" s="10">
        <f t="shared" si="10"/>
        <v>533.97</v>
      </c>
      <c r="F27" s="10">
        <f t="shared" si="10"/>
        <v>2.2607999999999999E-3</v>
      </c>
      <c r="G27" s="10">
        <f t="shared" si="10"/>
        <v>3.8200000000000001E-7</v>
      </c>
      <c r="H27" s="10">
        <f t="shared" si="10"/>
        <v>0</v>
      </c>
      <c r="I27" s="10">
        <f t="shared" si="10"/>
        <v>1.9196833099999999</v>
      </c>
      <c r="J27" s="10">
        <f t="shared" si="10"/>
        <v>7.8754640000000001E-2</v>
      </c>
      <c r="K27" s="10">
        <f t="shared" si="10"/>
        <v>100.162087</v>
      </c>
      <c r="L27" s="10">
        <f t="shared" si="10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  <c r="V27">
        <v>11.979269</v>
      </c>
    </row>
    <row r="28" spans="1:41" x14ac:dyDescent="0.3">
      <c r="A28" s="10">
        <f t="shared" ref="A28:L28" si="11">A8</f>
        <v>5</v>
      </c>
      <c r="B28" s="10">
        <f t="shared" si="11"/>
        <v>0.95</v>
      </c>
      <c r="C28" s="10">
        <f t="shared" si="11"/>
        <v>2.5</v>
      </c>
      <c r="D28" s="10">
        <f t="shared" si="11"/>
        <v>14.385783500000001</v>
      </c>
      <c r="E28" s="10">
        <f t="shared" si="11"/>
        <v>533.97</v>
      </c>
      <c r="F28" s="10">
        <f t="shared" si="11"/>
        <v>2.2607999999999999E-3</v>
      </c>
      <c r="G28" s="10">
        <f t="shared" si="11"/>
        <v>3.8200000000000001E-7</v>
      </c>
      <c r="H28" s="10">
        <f t="shared" si="11"/>
        <v>0</v>
      </c>
      <c r="I28" s="10">
        <f t="shared" si="11"/>
        <v>4.0854886199999996</v>
      </c>
      <c r="J28" s="10">
        <f t="shared" si="11"/>
        <v>7.8460299999999997E-2</v>
      </c>
      <c r="K28" s="10">
        <f t="shared" si="11"/>
        <v>99.974739099999994</v>
      </c>
      <c r="L28" s="10">
        <f t="shared" si="11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  <c r="V28">
        <v>13.9203873</v>
      </c>
    </row>
    <row r="29" spans="1:41" x14ac:dyDescent="0.3">
      <c r="A29" s="10">
        <f t="shared" ref="A29:L29" si="12">A9</f>
        <v>6</v>
      </c>
      <c r="B29" s="10">
        <f t="shared" si="12"/>
        <v>0.95</v>
      </c>
      <c r="C29" s="10">
        <f t="shared" si="12"/>
        <v>2.5</v>
      </c>
      <c r="D29" s="10">
        <f t="shared" si="12"/>
        <v>14.385783500000001</v>
      </c>
      <c r="E29" s="10">
        <f t="shared" si="12"/>
        <v>533.97</v>
      </c>
      <c r="F29" s="10">
        <f t="shared" si="12"/>
        <v>2.2607999999999999E-3</v>
      </c>
      <c r="G29" s="10">
        <f t="shared" si="12"/>
        <v>3.8200000000000001E-7</v>
      </c>
      <c r="H29" s="10">
        <f t="shared" si="12"/>
        <v>0</v>
      </c>
      <c r="I29" s="10">
        <f t="shared" si="12"/>
        <v>5.94443739</v>
      </c>
      <c r="J29" s="10">
        <f t="shared" si="12"/>
        <v>7.3777709999999996E-2</v>
      </c>
      <c r="K29" s="10">
        <f t="shared" si="12"/>
        <v>96.945556600000003</v>
      </c>
      <c r="L29" s="10">
        <f t="shared" si="12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  <c r="V29">
        <v>15.9829109</v>
      </c>
    </row>
    <row r="30" spans="1:41" x14ac:dyDescent="0.3">
      <c r="A30" s="10">
        <f t="shared" ref="A30:L30" si="13">A10</f>
        <v>7</v>
      </c>
      <c r="B30" s="10">
        <f t="shared" si="13"/>
        <v>0.95</v>
      </c>
      <c r="C30" s="10">
        <f t="shared" si="13"/>
        <v>2.5</v>
      </c>
      <c r="D30" s="10">
        <f t="shared" si="13"/>
        <v>14.385783500000001</v>
      </c>
      <c r="E30" s="10">
        <f t="shared" si="13"/>
        <v>533.97</v>
      </c>
      <c r="F30" s="10">
        <f t="shared" si="13"/>
        <v>2.2607999999999999E-3</v>
      </c>
      <c r="G30" s="10">
        <f t="shared" si="13"/>
        <v>3.8200000000000001E-7</v>
      </c>
      <c r="H30" s="10">
        <f t="shared" si="13"/>
        <v>0</v>
      </c>
      <c r="I30" s="10">
        <f t="shared" si="13"/>
        <v>7.9381382900000004</v>
      </c>
      <c r="J30" s="10">
        <f t="shared" si="13"/>
        <v>7.7833059999999996E-2</v>
      </c>
      <c r="K30" s="10">
        <f t="shared" si="13"/>
        <v>99.574317899999997</v>
      </c>
      <c r="L30" s="10">
        <f t="shared" si="13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  <c r="V30">
        <v>17.913944000000001</v>
      </c>
    </row>
    <row r="31" spans="1:41" x14ac:dyDescent="0.3">
      <c r="A31" s="10">
        <f t="shared" ref="A31:L31" si="14">A11</f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10.0329374</v>
      </c>
      <c r="J31" s="10">
        <f t="shared" si="14"/>
        <v>8.0087720000000001E-2</v>
      </c>
      <c r="K31" s="10">
        <f t="shared" si="14"/>
        <v>101.00625599999999</v>
      </c>
      <c r="L31" s="10">
        <f t="shared" si="14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  <c r="V31">
        <v>20.051144799999999</v>
      </c>
    </row>
    <row r="32" spans="1:41" x14ac:dyDescent="0.3">
      <c r="A32" s="10">
        <f t="shared" ref="A32:L32" si="15">A12</f>
        <v>9</v>
      </c>
      <c r="B32" s="10">
        <f t="shared" si="15"/>
        <v>0.95</v>
      </c>
      <c r="C32" s="10">
        <f t="shared" si="15"/>
        <v>2.5</v>
      </c>
      <c r="D32" s="10">
        <f t="shared" si="15"/>
        <v>14.385783500000001</v>
      </c>
      <c r="E32" s="10">
        <f t="shared" si="15"/>
        <v>533.97</v>
      </c>
      <c r="F32" s="10">
        <f t="shared" si="15"/>
        <v>2.2607999999999999E-3</v>
      </c>
      <c r="G32" s="10">
        <f t="shared" si="15"/>
        <v>3.8200000000000001E-7</v>
      </c>
      <c r="H32" s="10">
        <f t="shared" si="15"/>
        <v>0</v>
      </c>
      <c r="I32" s="10">
        <f t="shared" si="15"/>
        <v>11.979269</v>
      </c>
      <c r="J32" s="10">
        <f t="shared" si="15"/>
        <v>7.8307550000000004E-2</v>
      </c>
      <c r="K32" s="10">
        <f t="shared" si="15"/>
        <v>99.877372699999995</v>
      </c>
      <c r="L32" s="10">
        <f t="shared" si="15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  <c r="V32">
        <v>22.044026899999999</v>
      </c>
    </row>
    <row r="33" spans="1:15" x14ac:dyDescent="0.3">
      <c r="A33" s="10">
        <f t="shared" ref="A33:L33" si="16">A13</f>
        <v>10</v>
      </c>
      <c r="B33" s="10">
        <f t="shared" si="16"/>
        <v>0.95</v>
      </c>
      <c r="C33" s="10">
        <f t="shared" si="16"/>
        <v>2.5</v>
      </c>
      <c r="D33" s="10">
        <f t="shared" si="16"/>
        <v>14.385783500000001</v>
      </c>
      <c r="E33" s="10">
        <f t="shared" si="16"/>
        <v>533.97</v>
      </c>
      <c r="F33" s="10">
        <f t="shared" si="16"/>
        <v>2.2607999999999999E-3</v>
      </c>
      <c r="G33" s="10">
        <f t="shared" si="16"/>
        <v>3.8200000000000001E-7</v>
      </c>
      <c r="H33" s="10">
        <f t="shared" si="16"/>
        <v>0</v>
      </c>
      <c r="I33" s="10">
        <f t="shared" si="16"/>
        <v>13.9203873</v>
      </c>
      <c r="J33" s="10">
        <f t="shared" si="16"/>
        <v>7.9298359999999998E-2</v>
      </c>
      <c r="K33" s="10">
        <f t="shared" si="16"/>
        <v>100.507256</v>
      </c>
      <c r="L33" s="10">
        <f t="shared" si="16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17">A14</f>
        <v>11</v>
      </c>
      <c r="B34" s="10">
        <f t="shared" si="17"/>
        <v>0.95</v>
      </c>
      <c r="C34" s="10">
        <f t="shared" si="17"/>
        <v>2.5</v>
      </c>
      <c r="D34" s="10">
        <f t="shared" si="17"/>
        <v>14.385783500000001</v>
      </c>
      <c r="E34" s="10">
        <f t="shared" si="17"/>
        <v>533.97</v>
      </c>
      <c r="F34" s="10">
        <f t="shared" si="17"/>
        <v>2.2607999999999999E-3</v>
      </c>
      <c r="G34" s="10">
        <f t="shared" si="17"/>
        <v>3.8200000000000001E-7</v>
      </c>
      <c r="H34" s="10">
        <f t="shared" si="17"/>
        <v>0</v>
      </c>
      <c r="I34" s="10">
        <f t="shared" si="17"/>
        <v>15.9829109</v>
      </c>
      <c r="J34" s="10">
        <f t="shared" si="17"/>
        <v>8.2301849999999996E-2</v>
      </c>
      <c r="K34" s="10">
        <f t="shared" si="17"/>
        <v>102.39296</v>
      </c>
      <c r="L34" s="10">
        <f t="shared" si="17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18">B15</f>
        <v>0.95</v>
      </c>
      <c r="C35" s="10">
        <f t="shared" si="18"/>
        <v>2.5</v>
      </c>
      <c r="D35" s="10">
        <f t="shared" si="18"/>
        <v>14.385783500000001</v>
      </c>
      <c r="E35" s="10">
        <f t="shared" si="18"/>
        <v>533.97</v>
      </c>
      <c r="F35" s="10">
        <f t="shared" si="18"/>
        <v>2.2607999999999999E-3</v>
      </c>
      <c r="G35" s="10">
        <f t="shared" si="18"/>
        <v>3.8200000000000001E-7</v>
      </c>
      <c r="H35" s="10">
        <f t="shared" si="18"/>
        <v>0</v>
      </c>
      <c r="I35" s="10">
        <f t="shared" si="18"/>
        <v>17.913944000000001</v>
      </c>
      <c r="J35" s="10">
        <f t="shared" si="18"/>
        <v>7.9200019999999996E-2</v>
      </c>
      <c r="K35" s="10">
        <f t="shared" si="18"/>
        <v>100.44491600000001</v>
      </c>
      <c r="L35" s="10">
        <f t="shared" si="18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19">A16</f>
        <v>13</v>
      </c>
      <c r="B36" s="10">
        <f t="shared" si="19"/>
        <v>0.95</v>
      </c>
      <c r="C36" s="10">
        <f t="shared" si="19"/>
        <v>2.5</v>
      </c>
      <c r="D36" s="10">
        <f t="shared" si="19"/>
        <v>14.385783500000001</v>
      </c>
      <c r="E36" s="10">
        <f t="shared" si="19"/>
        <v>533.97</v>
      </c>
      <c r="F36" s="10">
        <f t="shared" si="19"/>
        <v>2.2607999999999999E-3</v>
      </c>
      <c r="G36" s="10">
        <f t="shared" si="19"/>
        <v>3.8200000000000001E-7</v>
      </c>
      <c r="H36" s="10">
        <f t="shared" si="19"/>
        <v>0</v>
      </c>
      <c r="I36" s="10">
        <f t="shared" si="19"/>
        <v>20.051144799999999</v>
      </c>
      <c r="J36" s="10">
        <f t="shared" si="19"/>
        <v>7.8955940000000002E-2</v>
      </c>
      <c r="K36" s="10">
        <f t="shared" si="19"/>
        <v>100.29001599999999</v>
      </c>
      <c r="L36" s="10">
        <f t="shared" si="19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20">A17</f>
        <v>14</v>
      </c>
      <c r="B37" s="10">
        <f t="shared" si="20"/>
        <v>0.95</v>
      </c>
      <c r="C37" s="10">
        <f t="shared" si="20"/>
        <v>2.5</v>
      </c>
      <c r="D37" s="10">
        <f t="shared" si="20"/>
        <v>14.385783500000001</v>
      </c>
      <c r="E37" s="10">
        <f t="shared" si="20"/>
        <v>533.97</v>
      </c>
      <c r="F37" s="10">
        <f t="shared" si="20"/>
        <v>2.2607999999999999E-3</v>
      </c>
      <c r="G37" s="10">
        <f t="shared" si="20"/>
        <v>3.8200000000000001E-7</v>
      </c>
      <c r="H37" s="10">
        <f t="shared" si="20"/>
        <v>0</v>
      </c>
      <c r="I37" s="10">
        <f t="shared" si="20"/>
        <v>22.044026899999999</v>
      </c>
      <c r="J37" s="10">
        <f t="shared" si="20"/>
        <v>7.7786690000000006E-2</v>
      </c>
      <c r="K37" s="10">
        <f t="shared" si="20"/>
        <v>99.544654899999998</v>
      </c>
      <c r="L37" s="10">
        <f t="shared" si="20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30" t="s">
        <v>55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21">C4*0.0254</f>
        <v>6.3500000000000001E-2</v>
      </c>
      <c r="D43">
        <f t="shared" ref="D43:D56" si="22">D4*6894.76</f>
        <v>99186.524644460005</v>
      </c>
      <c r="E43">
        <f t="shared" ref="E43:E56" si="23">E4*0.555556</f>
        <v>296.65023732000003</v>
      </c>
      <c r="F43">
        <f t="shared" ref="F43:F56" si="24">F4*515.379</f>
        <v>1.1651688432</v>
      </c>
      <c r="G43" s="1">
        <f t="shared" ref="G43:G56" si="25">G4*157.087</f>
        <v>6.0007233999999997E-5</v>
      </c>
      <c r="I43">
        <f t="shared" ref="I43:I56" si="26">I4/180*PI()</f>
        <v>-6.8868402411717627E-2</v>
      </c>
      <c r="J43">
        <f t="shared" ref="J43:J56" si="27">J4*6894.76</f>
        <v>541.45487967359998</v>
      </c>
      <c r="K43">
        <f t="shared" ref="K43:K56" si="28">K4*0.3048</f>
        <v>30.486097219200001</v>
      </c>
      <c r="L43">
        <f t="shared" ref="L43:L56" si="29">L4</f>
        <v>123250.42200000001</v>
      </c>
      <c r="M43">
        <f t="shared" ref="M43:N56" si="30">M4*4.44822</f>
        <v>-1.1078736731999999E-2</v>
      </c>
      <c r="N43">
        <f t="shared" si="30"/>
        <v>-1.1082313100880001</v>
      </c>
      <c r="O43">
        <f t="shared" ref="O43:O56" si="31">O4*0.1129848333</f>
        <v>-6.3934219187721159E-2</v>
      </c>
    </row>
    <row r="44" spans="1:15" x14ac:dyDescent="0.3">
      <c r="C44">
        <f t="shared" si="21"/>
        <v>6.3500000000000001E-2</v>
      </c>
      <c r="D44">
        <f t="shared" si="22"/>
        <v>99186.524644460005</v>
      </c>
      <c r="E44">
        <f t="shared" si="23"/>
        <v>296.65023732000003</v>
      </c>
      <c r="F44">
        <f t="shared" si="24"/>
        <v>1.1651688432</v>
      </c>
      <c r="G44" s="1">
        <f t="shared" si="25"/>
        <v>6.0007233999999997E-5</v>
      </c>
      <c r="I44">
        <f t="shared" si="26"/>
        <v>-3.5720734012052141E-2</v>
      </c>
      <c r="J44">
        <f t="shared" si="27"/>
        <v>544.22078159520004</v>
      </c>
      <c r="K44">
        <f t="shared" si="28"/>
        <v>30.563862367199999</v>
      </c>
      <c r="L44">
        <f t="shared" si="29"/>
        <v>123564.81299999999</v>
      </c>
      <c r="M44">
        <f t="shared" si="30"/>
        <v>9.3598733524799999E-2</v>
      </c>
      <c r="N44">
        <f t="shared" si="30"/>
        <v>-0.62890135379400003</v>
      </c>
      <c r="O44">
        <f t="shared" si="31"/>
        <v>-3.4477864208694843E-2</v>
      </c>
    </row>
    <row r="45" spans="1:15" x14ac:dyDescent="0.3">
      <c r="C45">
        <f t="shared" si="21"/>
        <v>6.3500000000000001E-2</v>
      </c>
      <c r="D45">
        <f t="shared" si="22"/>
        <v>99186.524644460005</v>
      </c>
      <c r="E45">
        <f t="shared" si="23"/>
        <v>296.65023732000003</v>
      </c>
      <c r="F45">
        <f t="shared" si="24"/>
        <v>1.1651688432</v>
      </c>
      <c r="G45" s="1">
        <f t="shared" si="25"/>
        <v>6.0007233999999997E-5</v>
      </c>
      <c r="I45">
        <f t="shared" si="26"/>
        <v>-5.8419486189828995E-4</v>
      </c>
      <c r="J45">
        <f t="shared" si="27"/>
        <v>539.34280784279997</v>
      </c>
      <c r="K45">
        <f t="shared" si="28"/>
        <v>30.426580020480003</v>
      </c>
      <c r="L45">
        <f t="shared" si="29"/>
        <v>123009.80499999999</v>
      </c>
      <c r="M45">
        <f t="shared" si="30"/>
        <v>0.19986123801420003</v>
      </c>
      <c r="N45">
        <f t="shared" si="30"/>
        <v>-0.101705881368</v>
      </c>
      <c r="O45">
        <f t="shared" si="31"/>
        <v>-1.56939322998699E-3</v>
      </c>
    </row>
    <row r="46" spans="1:15" x14ac:dyDescent="0.3">
      <c r="C46">
        <f t="shared" si="21"/>
        <v>6.3500000000000001E-2</v>
      </c>
      <c r="D46">
        <f t="shared" si="22"/>
        <v>99186.524644460005</v>
      </c>
      <c r="E46">
        <f t="shared" si="23"/>
        <v>296.65023732000003</v>
      </c>
      <c r="F46">
        <f t="shared" si="24"/>
        <v>1.1651688432</v>
      </c>
      <c r="G46" s="1">
        <f t="shared" si="25"/>
        <v>6.0007233999999997E-5</v>
      </c>
      <c r="I46">
        <f t="shared" si="26"/>
        <v>3.3504794355082988E-2</v>
      </c>
      <c r="J46">
        <f t="shared" si="27"/>
        <v>542.99434168640005</v>
      </c>
      <c r="K46">
        <f t="shared" si="28"/>
        <v>30.529404117600002</v>
      </c>
      <c r="L46">
        <f t="shared" si="29"/>
        <v>123425.508</v>
      </c>
      <c r="M46">
        <f t="shared" si="30"/>
        <v>0.24093890387280001</v>
      </c>
      <c r="N46">
        <f t="shared" si="30"/>
        <v>0.34168686106379997</v>
      </c>
      <c r="O46">
        <f t="shared" si="31"/>
        <v>2.6225637279589455E-2</v>
      </c>
    </row>
    <row r="47" spans="1:15" x14ac:dyDescent="0.3">
      <c r="C47">
        <f t="shared" si="21"/>
        <v>6.3500000000000001E-2</v>
      </c>
      <c r="D47">
        <f t="shared" si="22"/>
        <v>99186.524644460005</v>
      </c>
      <c r="E47">
        <f t="shared" si="23"/>
        <v>296.65023732000003</v>
      </c>
      <c r="F47">
        <f t="shared" si="24"/>
        <v>1.1651688432</v>
      </c>
      <c r="G47" s="1">
        <f t="shared" si="25"/>
        <v>6.0007233999999997E-5</v>
      </c>
      <c r="I47">
        <f t="shared" si="26"/>
        <v>7.1305227971759449E-2</v>
      </c>
      <c r="J47">
        <f t="shared" si="27"/>
        <v>540.96493802800001</v>
      </c>
      <c r="K47">
        <f t="shared" si="28"/>
        <v>30.472300477680001</v>
      </c>
      <c r="L47">
        <f t="shared" si="29"/>
        <v>123194.641</v>
      </c>
      <c r="M47">
        <f t="shared" si="30"/>
        <v>0.30018670326960001</v>
      </c>
      <c r="N47">
        <f t="shared" si="30"/>
        <v>0.91934578803059996</v>
      </c>
      <c r="O47">
        <f t="shared" si="31"/>
        <v>6.2273066455217907E-2</v>
      </c>
    </row>
    <row r="48" spans="1:15" x14ac:dyDescent="0.3">
      <c r="C48">
        <f t="shared" si="21"/>
        <v>6.3500000000000001E-2</v>
      </c>
      <c r="D48">
        <f t="shared" si="22"/>
        <v>99186.524644460005</v>
      </c>
      <c r="E48">
        <f t="shared" si="23"/>
        <v>296.65023732000003</v>
      </c>
      <c r="F48">
        <f t="shared" si="24"/>
        <v>1.1651688432</v>
      </c>
      <c r="G48" s="1">
        <f t="shared" si="25"/>
        <v>6.0007233999999997E-5</v>
      </c>
      <c r="I48">
        <f t="shared" si="26"/>
        <v>0.10375000463415825</v>
      </c>
      <c r="J48">
        <f t="shared" si="27"/>
        <v>508.67960379959999</v>
      </c>
      <c r="K48">
        <f t="shared" si="28"/>
        <v>29.549005651680002</v>
      </c>
      <c r="L48">
        <f t="shared" si="29"/>
        <v>119461.914</v>
      </c>
      <c r="M48">
        <f t="shared" si="30"/>
        <v>0.33508112091719999</v>
      </c>
      <c r="N48">
        <f t="shared" si="30"/>
        <v>1.4653616347944001</v>
      </c>
      <c r="O48">
        <f t="shared" si="31"/>
        <v>9.3812577038516295E-2</v>
      </c>
    </row>
    <row r="49" spans="3:15" x14ac:dyDescent="0.3">
      <c r="C49">
        <f t="shared" si="21"/>
        <v>6.3500000000000001E-2</v>
      </c>
      <c r="D49">
        <f t="shared" si="22"/>
        <v>99186.524644460005</v>
      </c>
      <c r="E49">
        <f t="shared" si="23"/>
        <v>296.65023732000003</v>
      </c>
      <c r="F49">
        <f t="shared" si="24"/>
        <v>1.1651688432</v>
      </c>
      <c r="G49" s="1">
        <f t="shared" si="25"/>
        <v>6.0007233999999997E-5</v>
      </c>
      <c r="I49">
        <f t="shared" si="26"/>
        <v>0.13854664963913246</v>
      </c>
      <c r="J49">
        <f t="shared" si="27"/>
        <v>536.64026876560001</v>
      </c>
      <c r="K49">
        <f t="shared" si="28"/>
        <v>30.350252095920002</v>
      </c>
      <c r="L49">
        <f t="shared" si="29"/>
        <v>122701.219</v>
      </c>
      <c r="M49">
        <f t="shared" si="30"/>
        <v>0.37413627010620004</v>
      </c>
      <c r="N49">
        <f t="shared" si="30"/>
        <v>2.0347161353610002</v>
      </c>
      <c r="O49">
        <f t="shared" si="31"/>
        <v>0.12577232906003238</v>
      </c>
    </row>
    <row r="50" spans="3:15" x14ac:dyDescent="0.3">
      <c r="C50">
        <f t="shared" si="21"/>
        <v>6.3500000000000001E-2</v>
      </c>
      <c r="D50">
        <f t="shared" si="22"/>
        <v>99186.524644460005</v>
      </c>
      <c r="E50">
        <f t="shared" si="23"/>
        <v>296.65023732000003</v>
      </c>
      <c r="F50">
        <f t="shared" si="24"/>
        <v>1.1651688432</v>
      </c>
      <c r="G50" s="1">
        <f t="shared" si="25"/>
        <v>6.0007233999999997E-5</v>
      </c>
      <c r="I50">
        <f t="shared" si="26"/>
        <v>0.17510779127647932</v>
      </c>
      <c r="J50">
        <f t="shared" si="27"/>
        <v>552.18560834720006</v>
      </c>
      <c r="K50">
        <f t="shared" si="28"/>
        <v>30.7867068288</v>
      </c>
      <c r="L50">
        <f t="shared" si="29"/>
        <v>124465.742</v>
      </c>
      <c r="M50">
        <f t="shared" si="30"/>
        <v>0.48970898801999996</v>
      </c>
      <c r="N50">
        <f t="shared" si="30"/>
        <v>2.4784268810406003</v>
      </c>
      <c r="O50">
        <f t="shared" si="31"/>
        <v>0.14918603822329474</v>
      </c>
    </row>
    <row r="51" spans="3:15" x14ac:dyDescent="0.3">
      <c r="C51">
        <f t="shared" si="21"/>
        <v>6.3500000000000001E-2</v>
      </c>
      <c r="D51">
        <f t="shared" si="22"/>
        <v>99186.524644460005</v>
      </c>
      <c r="E51">
        <f t="shared" si="23"/>
        <v>296.65023732000003</v>
      </c>
      <c r="F51">
        <f t="shared" si="24"/>
        <v>1.1651688432</v>
      </c>
      <c r="G51" s="1">
        <f t="shared" si="25"/>
        <v>6.0007233999999997E-5</v>
      </c>
      <c r="I51">
        <f t="shared" si="26"/>
        <v>0.20907768603208859</v>
      </c>
      <c r="J51">
        <f t="shared" si="27"/>
        <v>539.91176343800009</v>
      </c>
      <c r="K51">
        <f t="shared" si="28"/>
        <v>30.44262319896</v>
      </c>
      <c r="L51">
        <f t="shared" si="29"/>
        <v>123074.664</v>
      </c>
      <c r="M51">
        <f t="shared" si="30"/>
        <v>0.53312833033319995</v>
      </c>
      <c r="N51">
        <f t="shared" si="30"/>
        <v>2.5941112492764002</v>
      </c>
      <c r="O51">
        <f t="shared" si="31"/>
        <v>0.15363460249314731</v>
      </c>
    </row>
    <row r="52" spans="3:15" x14ac:dyDescent="0.3">
      <c r="C52">
        <f t="shared" si="21"/>
        <v>6.3500000000000001E-2</v>
      </c>
      <c r="D52">
        <f t="shared" si="22"/>
        <v>99186.524644460005</v>
      </c>
      <c r="E52">
        <f t="shared" si="23"/>
        <v>296.65023732000003</v>
      </c>
      <c r="F52">
        <f t="shared" si="24"/>
        <v>1.1651688432</v>
      </c>
      <c r="G52" s="1">
        <f t="shared" si="25"/>
        <v>6.0007233999999997E-5</v>
      </c>
      <c r="I52">
        <f t="shared" si="26"/>
        <v>0.24295659153780363</v>
      </c>
      <c r="J52">
        <f t="shared" si="27"/>
        <v>546.74316059360001</v>
      </c>
      <c r="K52">
        <f t="shared" si="28"/>
        <v>30.634611628800002</v>
      </c>
      <c r="L52">
        <f t="shared" si="29"/>
        <v>123850.844</v>
      </c>
      <c r="M52">
        <f t="shared" si="30"/>
        <v>0.61191742708320007</v>
      </c>
      <c r="N52">
        <f t="shared" si="30"/>
        <v>2.7353064261054003</v>
      </c>
      <c r="O52">
        <f t="shared" si="31"/>
        <v>0.1594188983189358</v>
      </c>
    </row>
    <row r="53" spans="3:15" x14ac:dyDescent="0.3">
      <c r="C53">
        <f t="shared" si="21"/>
        <v>6.3500000000000001E-2</v>
      </c>
      <c r="D53">
        <f t="shared" si="22"/>
        <v>99186.524644460005</v>
      </c>
      <c r="E53">
        <f t="shared" si="23"/>
        <v>296.65023732000003</v>
      </c>
      <c r="F53">
        <f t="shared" si="24"/>
        <v>1.1651688432</v>
      </c>
      <c r="G53" s="1">
        <f t="shared" si="25"/>
        <v>6.0007233999999997E-5</v>
      </c>
      <c r="I53">
        <f t="shared" si="26"/>
        <v>0.27895441925789016</v>
      </c>
      <c r="J53">
        <f t="shared" si="27"/>
        <v>567.45150330599995</v>
      </c>
      <c r="K53">
        <f t="shared" si="28"/>
        <v>31.209374208000003</v>
      </c>
      <c r="L53">
        <f t="shared" si="29"/>
        <v>126174.516</v>
      </c>
      <c r="M53">
        <f t="shared" si="30"/>
        <v>0.71395020813900001</v>
      </c>
      <c r="N53">
        <f t="shared" si="30"/>
        <v>2.8307564198297999</v>
      </c>
      <c r="O53">
        <f t="shared" si="31"/>
        <v>0.16397598113162803</v>
      </c>
    </row>
    <row r="54" spans="3:15" x14ac:dyDescent="0.3">
      <c r="C54">
        <f t="shared" si="21"/>
        <v>6.3500000000000001E-2</v>
      </c>
      <c r="D54">
        <f t="shared" si="22"/>
        <v>99186.524644460005</v>
      </c>
      <c r="E54">
        <f t="shared" si="23"/>
        <v>296.65023732000003</v>
      </c>
      <c r="F54">
        <f t="shared" si="24"/>
        <v>1.1651688432</v>
      </c>
      <c r="G54" s="1">
        <f t="shared" si="25"/>
        <v>6.0007233999999997E-5</v>
      </c>
      <c r="I54">
        <f t="shared" si="26"/>
        <v>0.31265730481788306</v>
      </c>
      <c r="J54">
        <f t="shared" si="27"/>
        <v>546.06512989520002</v>
      </c>
      <c r="K54">
        <f t="shared" si="28"/>
        <v>30.615610396800005</v>
      </c>
      <c r="L54">
        <f t="shared" si="29"/>
        <v>123774.023</v>
      </c>
      <c r="M54">
        <f t="shared" si="30"/>
        <v>0.75035524129859998</v>
      </c>
      <c r="N54">
        <f t="shared" si="30"/>
        <v>2.8654637008620001</v>
      </c>
      <c r="O54">
        <f t="shared" si="31"/>
        <v>0.16667211787139594</v>
      </c>
    </row>
    <row r="55" spans="3:15" x14ac:dyDescent="0.3">
      <c r="C55">
        <f t="shared" si="21"/>
        <v>6.3500000000000001E-2</v>
      </c>
      <c r="D55">
        <f t="shared" si="22"/>
        <v>99186.524644460005</v>
      </c>
      <c r="E55">
        <f t="shared" si="23"/>
        <v>296.65023732000003</v>
      </c>
      <c r="F55">
        <f t="shared" si="24"/>
        <v>1.1651688432</v>
      </c>
      <c r="G55" s="1">
        <f t="shared" si="25"/>
        <v>6.0007233999999997E-5</v>
      </c>
      <c r="I55">
        <f t="shared" si="26"/>
        <v>0.34995849555413988</v>
      </c>
      <c r="J55">
        <f t="shared" si="27"/>
        <v>544.38225687440001</v>
      </c>
      <c r="K55">
        <f t="shared" si="28"/>
        <v>30.568396876800001</v>
      </c>
      <c r="L55">
        <f t="shared" si="29"/>
        <v>123583.148</v>
      </c>
      <c r="M55">
        <f t="shared" si="30"/>
        <v>0.81209159737440006</v>
      </c>
      <c r="N55">
        <f t="shared" si="30"/>
        <v>2.9433732955536001</v>
      </c>
      <c r="O55">
        <f t="shared" si="31"/>
        <v>0.17174462167572607</v>
      </c>
    </row>
    <row r="56" spans="3:15" x14ac:dyDescent="0.3">
      <c r="C56">
        <f t="shared" si="21"/>
        <v>6.3500000000000001E-2</v>
      </c>
      <c r="D56">
        <f t="shared" si="22"/>
        <v>99186.524644460005</v>
      </c>
      <c r="E56">
        <f t="shared" si="23"/>
        <v>296.65023732000003</v>
      </c>
      <c r="F56">
        <f t="shared" si="24"/>
        <v>1.1651688432</v>
      </c>
      <c r="G56" s="1">
        <f t="shared" si="25"/>
        <v>6.0007233999999997E-5</v>
      </c>
      <c r="I56">
        <f t="shared" si="26"/>
        <v>0.38474084980319873</v>
      </c>
      <c r="J56">
        <f t="shared" si="27"/>
        <v>536.32055874440005</v>
      </c>
      <c r="K56">
        <f t="shared" si="28"/>
        <v>30.34121081352</v>
      </c>
      <c r="L56">
        <f t="shared" si="29"/>
        <v>122664.67200000001</v>
      </c>
      <c r="M56">
        <f t="shared" si="30"/>
        <v>0.88555555203359992</v>
      </c>
      <c r="N56">
        <f t="shared" si="30"/>
        <v>3.1576710981312002</v>
      </c>
      <c r="O56">
        <f t="shared" si="31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C3" sqref="C3"/>
    </sheetView>
  </sheetViews>
  <sheetFormatPr defaultColWidth="11.19921875" defaultRowHeight="15.6" x14ac:dyDescent="0.3"/>
  <sheetData>
    <row r="1" spans="1:9" ht="16.2" thickBot="1" x14ac:dyDescent="0.35">
      <c r="B1" s="32" t="s">
        <v>66</v>
      </c>
      <c r="C1" s="33"/>
      <c r="D1" s="33"/>
      <c r="E1" s="33"/>
      <c r="F1" s="32" t="s">
        <v>72</v>
      </c>
      <c r="G1" s="33"/>
      <c r="H1" s="33"/>
      <c r="I1" s="34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2" t="s">
        <v>66</v>
      </c>
      <c r="C1" s="33"/>
      <c r="D1" s="33"/>
      <c r="E1" s="33"/>
      <c r="F1" s="35" t="s">
        <v>72</v>
      </c>
      <c r="G1" s="36"/>
      <c r="H1" s="36"/>
      <c r="I1" s="37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topLeftCell="B1"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2" t="s">
        <v>66</v>
      </c>
      <c r="C1" s="33"/>
      <c r="D1" s="33"/>
      <c r="E1" s="33"/>
      <c r="F1" s="35" t="s">
        <v>72</v>
      </c>
      <c r="G1" s="36"/>
      <c r="H1" s="36"/>
      <c r="I1" s="37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0.67084197884189756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30" t="s">
        <v>83</v>
      </c>
      <c r="B19" s="30"/>
      <c r="C19" s="30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2" t="s">
        <v>79</v>
      </c>
      <c r="C1" s="34"/>
      <c r="D1" s="32" t="s">
        <v>80</v>
      </c>
      <c r="E1" s="34"/>
      <c r="F1" s="32" t="s">
        <v>79</v>
      </c>
      <c r="G1" s="34"/>
      <c r="H1" s="32" t="s">
        <v>80</v>
      </c>
      <c r="I1" s="34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2022-12-07T21:08:41Z</dcterms:modified>
</cp:coreProperties>
</file>